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userName="Marco Petermann" algorithmName="SHA-512" hashValue="bPV0zUxcGt/PKf5Wzpqe/4G5kNxmHqQNIxwNd6qRuDGSTAnoOXj1a3KJW+uyRVXCltE05KomfL3Xz7sif/s/uw==" saltValue="DavyuMI/uzFxfzYJkKDqRA==" spinCount="100000"/>
  <workbookPr codeName="DieseArbeitsmappe"/>
  <mc:AlternateContent xmlns:mc="http://schemas.openxmlformats.org/markup-compatibility/2006">
    <mc:Choice Requires="x15">
      <x15ac:absPath xmlns:x15ac="http://schemas.microsoft.com/office/spreadsheetml/2010/11/ac" url="C:\Users\Pete_Ma\Desktop\"/>
    </mc:Choice>
  </mc:AlternateContent>
  <xr:revisionPtr revIDLastSave="0" documentId="13_ncr:10001_{AC005A29-D76A-4D71-8BEA-00FD2AAB3048}" xr6:coauthVersionLast="47" xr6:coauthVersionMax="47" xr10:uidLastSave="{00000000-0000-0000-0000-000000000000}"/>
  <bookViews>
    <workbookView xWindow="-120" yWindow="-120" windowWidth="38640" windowHeight="21120" tabRatio="824" xr2:uid="{00000000-000D-0000-FFFF-FFFF00000000}"/>
  </bookViews>
  <sheets>
    <sheet name="Spacerliste" sheetId="4" r:id="rId1"/>
    <sheet name="Spacerliste Sonderschächte" sheetId="5" r:id="rId2"/>
    <sheet name="Einstelliste Einzelsch. 2-fach " sheetId="12" r:id="rId3"/>
    <sheet name="Schmalschacht (Klappensystem)" sheetId="36" r:id="rId4"/>
    <sheet name="Einstelliste Schmal. FK 320 " sheetId="35" r:id="rId5"/>
    <sheet name="Einstelliste Schmal. FK 185 " sheetId="34" r:id="rId6"/>
    <sheet name="Produktabmessungen  " sheetId="33" r:id="rId7"/>
    <sheet name="Schmalschacht altes System" sheetId="6" r:id="rId8"/>
    <sheet name="Einstell. Schmalsch. altes Syst" sheetId="8" r:id="rId9"/>
    <sheet name="Wippe" sheetId="9" r:id="rId10"/>
    <sheet name="Spacernummern" sheetId="13" r:id="rId11"/>
    <sheet name="Ausgabetest" sheetId="14" r:id="rId12"/>
    <sheet name="Schachtpacket" sheetId="22" r:id="rId13"/>
    <sheet name="lichte Gehäusemaße" sheetId="19" r:id="rId14"/>
    <sheet name="Ausgabemodule" sheetId="30" r:id="rId15"/>
  </sheets>
  <externalReferences>
    <externalReference r:id="rId16"/>
    <externalReference r:id="rId17"/>
  </externalReferences>
  <definedNames>
    <definedName name="_xlnm._FilterDatabase" localSheetId="11" hidden="1">Ausgabetest!$A$1:$I$459</definedName>
    <definedName name="_xlnm._FilterDatabase" localSheetId="8" hidden="1">'Einstell. Schmalsch. altes Syst'!$Y$2:$AG$232</definedName>
    <definedName name="_xlnm._FilterDatabase" localSheetId="2" hidden="1">'Einstelliste Einzelsch. 2-fach '!$B$47:$I$456</definedName>
    <definedName name="_xlnm._FilterDatabase" localSheetId="5" hidden="1">'Einstelliste Schmal. FK 185 '!$A$61:$AF$677</definedName>
    <definedName name="_xlnm._FilterDatabase" localSheetId="4" hidden="1">'Einstelliste Schmal. FK 320 '!$A$110:$S$1035</definedName>
    <definedName name="_xlnm._FilterDatabase" localSheetId="6" hidden="1">'Produktabmessungen  '!$A$1:$L$2666</definedName>
    <definedName name="_xlnm._FilterDatabase" localSheetId="3" hidden="1">'Schmalschacht (Klappensystem)'!$A$8:$K$2400</definedName>
    <definedName name="_xlnm._FilterDatabase" localSheetId="7" hidden="1">'Schmalschacht altes System'!$A$3:$H$423</definedName>
    <definedName name="_xlnm._FilterDatabase" localSheetId="0" hidden="1">Spacerliste!$A$2:$O$2897</definedName>
    <definedName name="_xlnm._FilterDatabase" localSheetId="1" hidden="1">'Spacerliste Sonderschächte'!$A$4:$N$1209</definedName>
    <definedName name="_sp100" localSheetId="14">Ausgabemodule!#REF!</definedName>
    <definedName name="_sp100" localSheetId="6">#REF!</definedName>
    <definedName name="_sp100">Spacernummern!$A$34</definedName>
    <definedName name="_sp101" localSheetId="14">[1]Spacernummern!$A$35</definedName>
    <definedName name="_sp101" localSheetId="5">[2]Spacernummern!$A$35</definedName>
    <definedName name="_sp101" localSheetId="4">[2]Spacernummern!$A$35</definedName>
    <definedName name="_sp101" localSheetId="6">[1]Spacernummern!$A$35</definedName>
    <definedName name="_sp101" localSheetId="3">[2]Spacernummern!$A$35</definedName>
    <definedName name="_sp101">Spacernummern!$A$35</definedName>
    <definedName name="_sp102" localSheetId="14">Ausgabemodule!#REF!</definedName>
    <definedName name="_sp102" localSheetId="5">[2]Spacernummern!$A$36</definedName>
    <definedName name="_sp102" localSheetId="4">[2]Spacernummern!$A$36</definedName>
    <definedName name="_sp102" localSheetId="6">#REF!</definedName>
    <definedName name="_sp102" localSheetId="3">[2]Spacernummern!$A$36</definedName>
    <definedName name="_sp102">Spacernummern!$A$36</definedName>
    <definedName name="_sp103" localSheetId="14">Ausgabemodule!#REF!</definedName>
    <definedName name="_sp103" localSheetId="5">[2]Spacernummern!$A$37</definedName>
    <definedName name="_sp103" localSheetId="4">[2]Spacernummern!$A$37</definedName>
    <definedName name="_sp103" localSheetId="6">#REF!</definedName>
    <definedName name="_sp103" localSheetId="3">[2]Spacernummern!$A$37</definedName>
    <definedName name="_sp103">Spacernummern!$A$37</definedName>
    <definedName name="_sp104" localSheetId="14">Ausgabemodule!#REF!</definedName>
    <definedName name="_sp104" localSheetId="5">[2]Spacernummern!$A$38</definedName>
    <definedName name="_sp104" localSheetId="4">[2]Spacernummern!$A$38</definedName>
    <definedName name="_sp104" localSheetId="6">#REF!</definedName>
    <definedName name="_sp104" localSheetId="3">[2]Spacernummern!$A$38</definedName>
    <definedName name="_sp104">Spacernummern!$A$38</definedName>
    <definedName name="_sp105" localSheetId="5">[2]Spacernummern!$A$39</definedName>
    <definedName name="_sp105" localSheetId="4">[2]Spacernummern!$A$39</definedName>
    <definedName name="_sp105" localSheetId="3">[2]Spacernummern!$A$39</definedName>
    <definedName name="_sp105">Spacernummern!$A$39</definedName>
    <definedName name="_sp106" localSheetId="14">Ausgabemodule!#REF!</definedName>
    <definedName name="_sp106" localSheetId="5">[2]Spacernummern!$A$40</definedName>
    <definedName name="_sp106" localSheetId="4">[2]Spacernummern!$A$40</definedName>
    <definedName name="_sp106" localSheetId="6">#REF!</definedName>
    <definedName name="_sp106" localSheetId="3">[2]Spacernummern!$A$40</definedName>
    <definedName name="_sp106">Spacernummern!$A$40</definedName>
    <definedName name="_sp107" localSheetId="14">Ausgabemodule!#REF!</definedName>
    <definedName name="_sp107" localSheetId="5">[2]Spacernummern!$A$41</definedName>
    <definedName name="_sp107" localSheetId="4">[2]Spacernummern!$A$41</definedName>
    <definedName name="_sp107" localSheetId="6">#REF!</definedName>
    <definedName name="_sp107" localSheetId="3">[2]Spacernummern!$A$41</definedName>
    <definedName name="_sp107">Spacernummern!$A$41</definedName>
    <definedName name="_sp108" localSheetId="14">Ausgabemodule!#REF!</definedName>
    <definedName name="_sp108" localSheetId="5">[2]Spacernummern!$A$42</definedName>
    <definedName name="_sp108" localSheetId="4">[2]Spacernummern!$A$42</definedName>
    <definedName name="_sp108" localSheetId="6">#REF!</definedName>
    <definedName name="_sp108" localSheetId="3">[2]Spacernummern!$A$42</definedName>
    <definedName name="_sp108">Spacernummern!$A$42</definedName>
    <definedName name="_sp110" localSheetId="14">Ausgabemodule!#REF!</definedName>
    <definedName name="_sp110" localSheetId="5">[2]Spacernummern!$A$43</definedName>
    <definedName name="_sp110" localSheetId="4">[2]Spacernummern!$A$43</definedName>
    <definedName name="_sp110" localSheetId="6">#REF!</definedName>
    <definedName name="_sp110" localSheetId="3">[2]Spacernummern!$A$43</definedName>
    <definedName name="_sp110">Spacernummern!$A$43</definedName>
    <definedName name="_sp111" localSheetId="14">Ausgabemodule!#REF!</definedName>
    <definedName name="_sp111" localSheetId="6">#REF!</definedName>
    <definedName name="_sp111">Spacernummern!$A$44</definedName>
    <definedName name="_sp112" localSheetId="14">Ausgabemodule!#REF!</definedName>
    <definedName name="_sp112" localSheetId="5">[2]Spacernummern!$A$45</definedName>
    <definedName name="_sp112" localSheetId="4">[2]Spacernummern!$A$45</definedName>
    <definedName name="_sp112" localSheetId="6">#REF!</definedName>
    <definedName name="_sp112" localSheetId="3">[2]Spacernummern!$A$45</definedName>
    <definedName name="_sp112">Spacernummern!$A$45</definedName>
    <definedName name="_sp113" localSheetId="14">Ausgabemodule!#REF!</definedName>
    <definedName name="_sp113" localSheetId="6">#REF!</definedName>
    <definedName name="_sp113">Spacernummern!$A$46</definedName>
    <definedName name="_sp114" localSheetId="14">Ausgabemodule!#REF!</definedName>
    <definedName name="_sp114" localSheetId="6">#REF!</definedName>
    <definedName name="_sp114">Spacernummern!$A$47</definedName>
    <definedName name="_sp116" localSheetId="14">Ausgabemodule!#REF!</definedName>
    <definedName name="_sp116" localSheetId="6">#REF!</definedName>
    <definedName name="_sp116">Spacernummern!$A$49</definedName>
    <definedName name="_sp118" localSheetId="14">Ausgabemodule!#REF!</definedName>
    <definedName name="_sp118" localSheetId="6">#REF!</definedName>
    <definedName name="_sp118">Spacernummern!$A$50</definedName>
    <definedName name="_sp121" localSheetId="14">Ausgabemodule!#REF!</definedName>
    <definedName name="_sp121" localSheetId="6">#REF!</definedName>
    <definedName name="_sp121">Spacernummern!$A$54</definedName>
    <definedName name="_sp123" localSheetId="14">Ausgabemodule!$A$41</definedName>
    <definedName name="_sp123" localSheetId="6">#REF!</definedName>
    <definedName name="_sp123">Spacernummern!$A$55</definedName>
    <definedName name="_sp124" localSheetId="14">Ausgabemodule!$A$43</definedName>
    <definedName name="_sp124" localSheetId="6">#REF!</definedName>
    <definedName name="_sp124">Spacernummern!$A$56</definedName>
    <definedName name="_sp126" localSheetId="14">Ausgabemodule!$A$53</definedName>
    <definedName name="_sp126" localSheetId="6">#REF!</definedName>
    <definedName name="_sp126">Spacernummern!$A$57</definedName>
    <definedName name="_sp127" localSheetId="14">Ausgabemodule!$A$54</definedName>
    <definedName name="_sp127" localSheetId="6">#REF!</definedName>
    <definedName name="_sp127">Spacernummern!$A$58</definedName>
    <definedName name="_sp128" localSheetId="14">Ausgabemodule!$A$55</definedName>
    <definedName name="_sp128" localSheetId="6">#REF!</definedName>
    <definedName name="_sp128">Spacernummern!$A$59</definedName>
    <definedName name="_sp130" localSheetId="14">Ausgabemodule!$A$56</definedName>
    <definedName name="_sp130" localSheetId="6">#REF!</definedName>
    <definedName name="_sp130">Spacernummern!$A$60</definedName>
    <definedName name="_sp63" localSheetId="14">Ausgabemodule!#REF!</definedName>
    <definedName name="_sp63" localSheetId="6">#REF!</definedName>
    <definedName name="_sp63">Spacernummern!$A$6</definedName>
    <definedName name="_sp64" localSheetId="14">Ausgabemodule!#REF!</definedName>
    <definedName name="_sp64" localSheetId="6">#REF!</definedName>
    <definedName name="_sp64">Spacernummern!$A$7</definedName>
    <definedName name="_sp65" localSheetId="14">Ausgabemodule!#REF!</definedName>
    <definedName name="_sp65" localSheetId="6">#REF!</definedName>
    <definedName name="_sp65">Spacernummern!$A$8</definedName>
    <definedName name="_sp67" localSheetId="14">Ausgabemodule!#REF!</definedName>
    <definedName name="_sp67" localSheetId="6">#REF!</definedName>
    <definedName name="_sp67">Spacernummern!$A$9</definedName>
    <definedName name="_sp69" localSheetId="14">Ausgabemodule!#REF!</definedName>
    <definedName name="_sp69" localSheetId="5">[2]Spacernummern!$A$10</definedName>
    <definedName name="_sp69" localSheetId="4">[2]Spacernummern!$A$10</definedName>
    <definedName name="_sp69" localSheetId="6">#REF!</definedName>
    <definedName name="_sp69" localSheetId="3">[2]Spacernummern!$A$10</definedName>
    <definedName name="_sp69">Spacernummern!$A$10</definedName>
    <definedName name="_sp71" localSheetId="14">Ausgabemodule!#REF!</definedName>
    <definedName name="_sp71" localSheetId="5">[2]Spacernummern!$A$11</definedName>
    <definedName name="_sp71" localSheetId="4">[2]Spacernummern!$A$11</definedName>
    <definedName name="_sp71" localSheetId="6">#REF!</definedName>
    <definedName name="_sp71" localSheetId="3">[2]Spacernummern!$A$11</definedName>
    <definedName name="_sp71">Spacernummern!$A$11</definedName>
    <definedName name="_sp72" localSheetId="14">Ausgabemodule!#REF!</definedName>
    <definedName name="_sp72" localSheetId="6">#REF!</definedName>
    <definedName name="_sp72">Spacernummern!$A$12</definedName>
    <definedName name="_sp73" localSheetId="14">Ausgabemodule!#REF!</definedName>
    <definedName name="_sp73" localSheetId="6">#REF!</definedName>
    <definedName name="_sp73">Spacernummern!$A$13</definedName>
    <definedName name="_sp74" localSheetId="14">Ausgabemodule!#REF!</definedName>
    <definedName name="_sp74" localSheetId="5">[2]Spacernummern!$A$14</definedName>
    <definedName name="_sp74" localSheetId="4">[2]Spacernummern!$A$14</definedName>
    <definedName name="_sp74" localSheetId="6">#REF!</definedName>
    <definedName name="_sp74" localSheetId="3">[2]Spacernummern!$A$14</definedName>
    <definedName name="_sp74">Spacernummern!$A$14</definedName>
    <definedName name="_sp76" localSheetId="14">Ausgabemodule!#REF!</definedName>
    <definedName name="_sp76" localSheetId="5">[2]Spacernummern!$A$15</definedName>
    <definedName name="_sp76" localSheetId="4">[2]Spacernummern!$A$15</definedName>
    <definedName name="_sp76" localSheetId="6">#REF!</definedName>
    <definedName name="_sp76" localSheetId="3">[2]Spacernummern!$A$15</definedName>
    <definedName name="_sp76">Spacernummern!$A$15</definedName>
    <definedName name="_sp78" localSheetId="14">Ausgabemodule!#REF!</definedName>
    <definedName name="_sp78" localSheetId="5">[2]Spacernummern!$A$16</definedName>
    <definedName name="_sp78" localSheetId="4">[2]Spacernummern!$A$16</definedName>
    <definedName name="_sp78" localSheetId="6">#REF!</definedName>
    <definedName name="_sp78" localSheetId="3">[2]Spacernummern!$A$16</definedName>
    <definedName name="_sp78">Spacernummern!$A$16</definedName>
    <definedName name="_sp80" localSheetId="14">Ausgabemodule!#REF!</definedName>
    <definedName name="_sp80" localSheetId="5">[2]Spacernummern!$A$17</definedName>
    <definedName name="_sp80" localSheetId="4">[2]Spacernummern!$A$17</definedName>
    <definedName name="_sp80" localSheetId="6">#REF!</definedName>
    <definedName name="_sp80" localSheetId="3">[2]Spacernummern!$A$17</definedName>
    <definedName name="_sp80">Spacernummern!$A$17</definedName>
    <definedName name="_sp82" localSheetId="14">Ausgabemodule!#REF!</definedName>
    <definedName name="_sp82" localSheetId="5">[2]Spacernummern!$A$18</definedName>
    <definedName name="_sp82" localSheetId="4">[2]Spacernummern!$A$18</definedName>
    <definedName name="_sp82" localSheetId="6">#REF!</definedName>
    <definedName name="_sp82" localSheetId="3">[2]Spacernummern!$A$18</definedName>
    <definedName name="_sp82">Spacernummern!$A$18</definedName>
    <definedName name="_sp83" localSheetId="14">Ausgabemodule!#REF!</definedName>
    <definedName name="_sp83" localSheetId="6">#REF!</definedName>
    <definedName name="_sp83">Spacernummern!$A$19</definedName>
    <definedName name="_sp84" localSheetId="14">Ausgabemodule!#REF!</definedName>
    <definedName name="_sp84" localSheetId="5">[2]Spacernummern!$A$20</definedName>
    <definedName name="_sp84" localSheetId="4">[2]Spacernummern!$A$20</definedName>
    <definedName name="_sp84" localSheetId="6">#REF!</definedName>
    <definedName name="_sp84" localSheetId="3">[2]Spacernummern!$A$20</definedName>
    <definedName name="_sp84">Spacernummern!$A$20</definedName>
    <definedName name="_sp85" localSheetId="14">Ausgabemodule!#REF!</definedName>
    <definedName name="_sp85" localSheetId="5">[2]Spacernummern!$A$21</definedName>
    <definedName name="_sp85" localSheetId="4">[2]Spacernummern!$A$21</definedName>
    <definedName name="_sp85" localSheetId="6">#REF!</definedName>
    <definedName name="_sp85" localSheetId="3">[2]Spacernummern!$A$21</definedName>
    <definedName name="_sp85">Spacernummern!$A$21</definedName>
    <definedName name="_sp86" localSheetId="14">Ausgabemodule!#REF!</definedName>
    <definedName name="_sp86" localSheetId="5">[2]Spacernummern!$A$22</definedName>
    <definedName name="_sp86" localSheetId="4">[2]Spacernummern!$A$22</definedName>
    <definedName name="_sp86" localSheetId="6">#REF!</definedName>
    <definedName name="_sp86" localSheetId="3">[2]Spacernummern!$A$22</definedName>
    <definedName name="_sp86">Spacernummern!$A$22</definedName>
    <definedName name="_sp88" localSheetId="14">Ausgabemodule!#REF!</definedName>
    <definedName name="_sp88" localSheetId="5">[2]Spacernummern!$A$23</definedName>
    <definedName name="_sp88" localSheetId="4">[2]Spacernummern!$A$23</definedName>
    <definedName name="_sp88" localSheetId="6">#REF!</definedName>
    <definedName name="_sp88" localSheetId="3">[2]Spacernummern!$A$23</definedName>
    <definedName name="_sp88">Spacernummern!$A$23</definedName>
    <definedName name="_sp89" localSheetId="14">Ausgabemodule!#REF!</definedName>
    <definedName name="_sp89" localSheetId="5">[2]Spacernummern!$A$24</definedName>
    <definedName name="_sp89" localSheetId="4">[2]Spacernummern!$A$24</definedName>
    <definedName name="_sp89" localSheetId="6">#REF!</definedName>
    <definedName name="_sp89" localSheetId="3">[2]Spacernummern!$A$24</definedName>
    <definedName name="_sp89">Spacernummern!$A$24</definedName>
    <definedName name="_sp90" localSheetId="14">Ausgabemodule!#REF!</definedName>
    <definedName name="_sp90" localSheetId="5">[2]Spacernummern!$A$25</definedName>
    <definedName name="_sp90" localSheetId="4">[2]Spacernummern!$A$25</definedName>
    <definedName name="_sp90" localSheetId="6">#REF!</definedName>
    <definedName name="_sp90" localSheetId="3">[2]Spacernummern!$A$25</definedName>
    <definedName name="_sp90">Spacernummern!$A$25</definedName>
    <definedName name="_sp91" localSheetId="14">Ausgabemodule!$A$2</definedName>
    <definedName name="_sp91" localSheetId="6">#REF!</definedName>
    <definedName name="_sp91">Spacernummern!$A$26</definedName>
    <definedName name="_sp92" localSheetId="14">Ausgabemodule!#REF!</definedName>
    <definedName name="_sp92" localSheetId="5">[2]Spacernummern!$A$27</definedName>
    <definedName name="_sp92" localSheetId="4">[2]Spacernummern!$A$27</definedName>
    <definedName name="_sp92" localSheetId="6">#REF!</definedName>
    <definedName name="_sp92" localSheetId="3">[2]Spacernummern!$A$27</definedName>
    <definedName name="_sp92">Spacernummern!$A$27</definedName>
    <definedName name="_sp93" localSheetId="14">Ausgabemodule!#REF!</definedName>
    <definedName name="_sp93" localSheetId="5">[2]Spacernummern!$A$28</definedName>
    <definedName name="_sp93" localSheetId="4">[2]Spacernummern!$A$28</definedName>
    <definedName name="_sp93" localSheetId="6">#REF!</definedName>
    <definedName name="_sp93" localSheetId="3">[2]Spacernummern!$A$28</definedName>
    <definedName name="_sp93">Spacernummern!$A$28</definedName>
    <definedName name="_sp94" localSheetId="14">Ausgabemodule!$A$30</definedName>
    <definedName name="_sp94" localSheetId="5">[2]Spacernummern!$A$29</definedName>
    <definedName name="_sp94" localSheetId="4">[2]Spacernummern!$A$29</definedName>
    <definedName name="_sp94" localSheetId="6">#REF!</definedName>
    <definedName name="_sp94" localSheetId="3">[2]Spacernummern!$A$29</definedName>
    <definedName name="_sp94">Spacernummern!$A$29</definedName>
    <definedName name="_sp95" localSheetId="14">Ausgabemodule!#REF!</definedName>
    <definedName name="_sp95" localSheetId="5">[2]Spacernummern!$A$30</definedName>
    <definedName name="_sp95" localSheetId="4">[2]Spacernummern!$A$30</definedName>
    <definedName name="_sp95" localSheetId="6">#REF!</definedName>
    <definedName name="_sp95" localSheetId="3">[2]Spacernummern!$A$30</definedName>
    <definedName name="_sp95">Spacernummern!$A$30</definedName>
    <definedName name="_sp97" localSheetId="14">Ausgabemodule!#REF!</definedName>
    <definedName name="_sp97" localSheetId="5">[2]Spacernummern!$A$31</definedName>
    <definedName name="_sp97" localSheetId="4">[2]Spacernummern!$A$31</definedName>
    <definedName name="_sp97" localSheetId="6">#REF!</definedName>
    <definedName name="_sp97" localSheetId="3">[2]Spacernummern!$A$31</definedName>
    <definedName name="_sp97">Spacernummern!$A$31</definedName>
    <definedName name="_sp98" localSheetId="14">Ausgabemodule!#REF!</definedName>
    <definedName name="_sp98" localSheetId="5">[2]Spacernummern!$A$32</definedName>
    <definedName name="_sp98" localSheetId="4">[2]Spacernummern!$A$32</definedName>
    <definedName name="_sp98" localSheetId="6">#REF!</definedName>
    <definedName name="_sp98" localSheetId="3">[2]Spacernummern!$A$32</definedName>
    <definedName name="_sp98">Spacernummern!$A$32</definedName>
    <definedName name="_sp99" localSheetId="14">Ausgabemodule!#REF!</definedName>
    <definedName name="_sp99" localSheetId="5">[2]Spacernummern!$A$33</definedName>
    <definedName name="_sp99" localSheetId="4">[2]Spacernummern!$A$33</definedName>
    <definedName name="_sp99" localSheetId="6">#REF!</definedName>
    <definedName name="_sp99" localSheetId="3">[2]Spacernummern!$A$33</definedName>
    <definedName name="_sp99">Spacernummern!$A$33</definedName>
    <definedName name="_xlnm.Print_Area" localSheetId="8">'Einstell. Schmalsch. altes Syst'!$A:$AE</definedName>
    <definedName name="_xlnm.Print_Area" localSheetId="2">'Einstelliste Einzelsch. 2-fach '!$B:$I</definedName>
    <definedName name="_xlnm.Print_Area" localSheetId="5">'Einstelliste Schmal. FK 185 '!$B:$AB</definedName>
    <definedName name="_xlnm.Print_Area" localSheetId="4">'Einstelliste Schmal. FK 320 '!$B:$AA</definedName>
    <definedName name="_xlnm.Print_Area" localSheetId="6">'Produktabmessungen  '!$A:$K</definedName>
    <definedName name="_xlnm.Print_Area" localSheetId="3">'Schmalschacht (Klappensystem)'!$B:$I</definedName>
    <definedName name="_xlnm.Print_Area" localSheetId="7">'Schmalschacht altes System'!$A:$G</definedName>
    <definedName name="_xlnm.Print_Area" localSheetId="0">Spacerliste!$B:$L</definedName>
    <definedName name="_xlnm.Print_Area" localSheetId="1">'Spacerliste Sonderschächte'!$B:$K</definedName>
    <definedName name="_xlnm.Print_Titles" localSheetId="14">Ausgabemodule!$1:$4</definedName>
    <definedName name="_xlnm.Print_Titles" localSheetId="11">Ausgabetest!$2:$3</definedName>
    <definedName name="_xlnm.Print_Titles" localSheetId="8">'Einstell. Schmalsch. altes Syst'!$1:$4</definedName>
    <definedName name="_xlnm.Print_Titles" localSheetId="2">'Einstelliste Einzelsch. 2-fach '!$45:$47</definedName>
    <definedName name="_xlnm.Print_Titles" localSheetId="5">'Einstelliste Schmal. FK 185 '!$54:$60</definedName>
    <definedName name="_xlnm.Print_Titles" localSheetId="13">'lichte Gehäusemaße'!$1:$4</definedName>
    <definedName name="_xlnm.Print_Titles" localSheetId="6">'Produktabmessungen  '!$1:$1</definedName>
    <definedName name="_xlnm.Print_Titles" localSheetId="0">Spacerliste!$1:$6</definedName>
    <definedName name="sp114.5" localSheetId="14">Ausgabemodule!#REF!</definedName>
    <definedName name="sp114.5" localSheetId="6">#REF!</definedName>
    <definedName name="sp114.5">Spacernummern!$A$48</definedName>
    <definedName name="sp118.5" localSheetId="14">Ausgabemodule!#REF!</definedName>
    <definedName name="sp118.5" localSheetId="6">#REF!</definedName>
    <definedName name="sp118.5">Spacernummern!$A$51</definedName>
    <definedName name="sp119.5" localSheetId="14">Ausgabemodule!#REF!</definedName>
    <definedName name="sp119.5" localSheetId="6">#REF!</definedName>
    <definedName name="sp119.5">Spacernummern!$A$52</definedName>
    <definedName name="sp120.5" localSheetId="14">Ausgabemodule!#REF!</definedName>
    <definedName name="sp120.5" localSheetId="6">#REF!</definedName>
    <definedName name="sp120.5">Spacernummern!$A$53</definedName>
    <definedName name="sp131.5" localSheetId="14">Ausgabemodule!$A$57</definedName>
    <definedName name="sp131.5" localSheetId="6">#REF!</definedName>
    <definedName name="sp131.5">Spacernummern!$A$61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54" i="4" l="1"/>
  <c r="S754" i="4" s="1"/>
  <c r="AF295" i="35" l="1"/>
  <c r="AB295" i="35" s="1"/>
  <c r="AI96" i="34"/>
  <c r="AC96" i="34" s="1"/>
  <c r="F786" i="5" l="1"/>
  <c r="F335" i="5"/>
  <c r="Q61" i="12"/>
  <c r="J61" i="12" s="1"/>
  <c r="R347" i="4"/>
  <c r="S347" i="4"/>
  <c r="K207" i="33" l="1"/>
  <c r="R2212" i="4" l="1"/>
  <c r="S2212" i="4"/>
  <c r="K2168" i="33"/>
  <c r="R2569" i="4"/>
  <c r="L2569" i="4" s="1"/>
  <c r="R2354" i="4"/>
  <c r="S2354" i="4" s="1"/>
  <c r="K2239" i="33"/>
  <c r="S2569" i="4" l="1"/>
  <c r="L2354" i="4"/>
  <c r="AF352" i="35"/>
  <c r="AB352" i="35" s="1"/>
  <c r="AF434" i="35" l="1"/>
  <c r="AB434" i="35"/>
  <c r="R1055" i="4"/>
  <c r="S1055" i="4" s="1"/>
  <c r="K787" i="33"/>
  <c r="R2211" i="4" l="1"/>
  <c r="S2211" i="4" s="1"/>
  <c r="K2167" i="33"/>
  <c r="L2211" i="4" l="1"/>
  <c r="R1820" i="4"/>
  <c r="S1820" i="4" s="1"/>
  <c r="R1616" i="4"/>
  <c r="S1616" i="4" s="1"/>
  <c r="AF354" i="35" l="1"/>
  <c r="AB354" i="35" s="1"/>
  <c r="AI441" i="34" l="1"/>
  <c r="AC441" i="34"/>
  <c r="R1562" i="4"/>
  <c r="S1562" i="4" s="1"/>
  <c r="J1410" i="33"/>
  <c r="AF240" i="35" l="1"/>
  <c r="AB240" i="35" s="1"/>
  <c r="R2437" i="4"/>
  <c r="S2437" i="4" s="1"/>
  <c r="R2436" i="4"/>
  <c r="S2436" i="4" s="1"/>
  <c r="AF283" i="35" l="1"/>
  <c r="AB283" i="35"/>
  <c r="K63" i="33"/>
  <c r="AF224" i="35" l="1"/>
  <c r="AB224" i="35" s="1"/>
  <c r="R2245" i="4"/>
  <c r="L2245" i="4" s="1"/>
  <c r="R2244" i="4"/>
  <c r="S2244" i="4" s="1"/>
  <c r="R2243" i="4"/>
  <c r="S2243" i="4" s="1"/>
  <c r="L2244" i="4" l="1"/>
  <c r="S2245" i="4"/>
  <c r="L2243" i="4"/>
  <c r="R1050" i="4"/>
  <c r="S1050" i="4" s="1"/>
  <c r="K776" i="33"/>
  <c r="R2854" i="4" l="1"/>
  <c r="S2854" i="4" s="1"/>
  <c r="L2854" i="4" l="1"/>
  <c r="J2597" i="33"/>
  <c r="AF231" i="35"/>
  <c r="AB231" i="35" s="1"/>
  <c r="R2319" i="4"/>
  <c r="S2319" i="4" s="1"/>
  <c r="Q241" i="12"/>
  <c r="J241" i="12" s="1"/>
  <c r="F976" i="5"/>
  <c r="F527" i="5"/>
  <c r="R1389" i="4"/>
  <c r="S1389" i="4" s="1"/>
  <c r="AI98" i="34"/>
  <c r="AC98" i="34" s="1"/>
  <c r="R1635" i="4"/>
  <c r="S1635" i="4" s="1"/>
  <c r="J1502" i="33"/>
  <c r="J1552" i="33"/>
  <c r="R1679" i="4"/>
  <c r="S1679" i="4" s="1"/>
  <c r="R1960" i="4"/>
  <c r="S1960" i="4" s="1"/>
  <c r="R1227" i="4"/>
  <c r="S1227" i="4" s="1"/>
  <c r="AI176" i="34"/>
  <c r="R824" i="4"/>
  <c r="S824" i="4" s="1"/>
  <c r="K549" i="33"/>
  <c r="Q117" i="12"/>
  <c r="J117" i="12" s="1"/>
  <c r="F848" i="5"/>
  <c r="F397" i="5"/>
  <c r="R796" i="4"/>
  <c r="S796" i="4" s="1"/>
  <c r="AF257" i="35"/>
  <c r="AB257" i="35" s="1"/>
  <c r="R2704" i="4"/>
  <c r="S2704" i="4" s="1"/>
  <c r="R2703" i="4"/>
  <c r="S2703" i="4" s="1"/>
  <c r="J2459" i="33"/>
  <c r="R2868" i="4"/>
  <c r="L2868" i="4" s="1"/>
  <c r="J2614" i="33"/>
  <c r="R2259" i="4"/>
  <c r="S2259" i="4" s="1"/>
  <c r="K2199" i="33"/>
  <c r="J2194" i="33"/>
  <c r="K2189" i="33"/>
  <c r="AF560" i="35"/>
  <c r="AB560" i="35" s="1"/>
  <c r="J1078" i="33"/>
  <c r="AI508" i="34"/>
  <c r="AC508" i="34" s="1"/>
  <c r="AF243" i="35"/>
  <c r="AB243" i="35" s="1"/>
  <c r="R2390" i="4"/>
  <c r="R807" i="4"/>
  <c r="S807" i="4" s="1"/>
  <c r="R2440" i="4"/>
  <c r="S2440" i="4" s="1"/>
  <c r="R2441" i="4"/>
  <c r="S2441" i="4" s="1"/>
  <c r="AI97" i="34"/>
  <c r="AC97" i="34"/>
  <c r="R366" i="4"/>
  <c r="S366" i="4" s="1"/>
  <c r="K213" i="33"/>
  <c r="AF251" i="35"/>
  <c r="AB251" i="35" s="1"/>
  <c r="AF338" i="35"/>
  <c r="AB338" i="35" s="1"/>
  <c r="AI145" i="34"/>
  <c r="AC145" i="34" s="1"/>
  <c r="Q75" i="12"/>
  <c r="J75" i="12" s="1"/>
  <c r="F800" i="5"/>
  <c r="F350" i="5"/>
  <c r="R712" i="4"/>
  <c r="S712" i="4" s="1"/>
  <c r="R2632" i="4"/>
  <c r="S2632" i="4" s="1"/>
  <c r="R2631" i="4"/>
  <c r="AF957" i="35"/>
  <c r="AB957" i="35" s="1"/>
  <c r="AF956" i="35"/>
  <c r="AB956" i="35" s="1"/>
  <c r="AF955" i="35"/>
  <c r="AB955" i="35"/>
  <c r="AF954" i="35"/>
  <c r="AB954" i="35"/>
  <c r="J2077" i="33"/>
  <c r="J2076" i="33"/>
  <c r="J2075" i="33"/>
  <c r="J2074" i="33"/>
  <c r="R218" i="4"/>
  <c r="S218" i="4" s="1"/>
  <c r="K111" i="33"/>
  <c r="R997" i="4"/>
  <c r="S997" i="4" s="1"/>
  <c r="K727" i="33"/>
  <c r="F1070" i="5"/>
  <c r="F621" i="5"/>
  <c r="R1179" i="4"/>
  <c r="S1179" i="4" s="1"/>
  <c r="Q337" i="12"/>
  <c r="J337" i="12" s="1"/>
  <c r="R1770" i="4"/>
  <c r="S1770" i="4" s="1"/>
  <c r="AB227" i="35"/>
  <c r="K735" i="33"/>
  <c r="R1003" i="4"/>
  <c r="S1003" i="4" s="1"/>
  <c r="AI656" i="34"/>
  <c r="AC656" i="34" s="1"/>
  <c r="AI155" i="34"/>
  <c r="AC155" i="34"/>
  <c r="R750" i="4"/>
  <c r="S750" i="4" s="1"/>
  <c r="AF504" i="35"/>
  <c r="AB504" i="35" s="1"/>
  <c r="R1237" i="4"/>
  <c r="S1237" i="4" s="1"/>
  <c r="J962" i="33"/>
  <c r="Q431" i="12"/>
  <c r="J431" i="12" s="1"/>
  <c r="AI622" i="34"/>
  <c r="AC622" i="34" s="1"/>
  <c r="R2043" i="4"/>
  <c r="S2043" i="4" s="1"/>
  <c r="J2001" i="33"/>
  <c r="AF719" i="35"/>
  <c r="AB719" i="35"/>
  <c r="AI490" i="34"/>
  <c r="AC490" i="34" s="1"/>
  <c r="S1711" i="4"/>
  <c r="F562" i="5"/>
  <c r="Q278" i="12"/>
  <c r="J278" i="12"/>
  <c r="AF658" i="35"/>
  <c r="AB658" i="35" s="1"/>
  <c r="AI430" i="34"/>
  <c r="AC430" i="34" s="1"/>
  <c r="R1526" i="4"/>
  <c r="S1526" i="4" s="1"/>
  <c r="F844" i="5"/>
  <c r="F393" i="5"/>
  <c r="Q113" i="12"/>
  <c r="J113" i="12" s="1"/>
  <c r="AF408" i="35"/>
  <c r="AB408" i="35" s="1"/>
  <c r="R1086" i="4"/>
  <c r="S1086" i="4" s="1"/>
  <c r="K814" i="33"/>
  <c r="S2316" i="4"/>
  <c r="AF498" i="35"/>
  <c r="AB498" i="35" s="1"/>
  <c r="AF682" i="35"/>
  <c r="AB682" i="35" s="1"/>
  <c r="AF635" i="35"/>
  <c r="AB635" i="35" s="1"/>
  <c r="AF260" i="35"/>
  <c r="AB260" i="35" s="1"/>
  <c r="R2743" i="4"/>
  <c r="S2743" i="4" s="1"/>
  <c r="R2742" i="4"/>
  <c r="S2742" i="4" s="1"/>
  <c r="AF157" i="35"/>
  <c r="AB157" i="35" s="1"/>
  <c r="AF155" i="35"/>
  <c r="AB155" i="35" s="1"/>
  <c r="AI294" i="34"/>
  <c r="AC294" i="34" s="1"/>
  <c r="R1193" i="4"/>
  <c r="S1193" i="4" s="1"/>
  <c r="R1192" i="4"/>
  <c r="S1192" i="4" s="1"/>
  <c r="K921" i="33"/>
  <c r="AF548" i="35"/>
  <c r="AB548" i="35" s="1"/>
  <c r="J1056" i="33"/>
  <c r="R2800" i="4"/>
  <c r="S2800" i="4" s="1"/>
  <c r="J2527" i="33"/>
  <c r="R2653" i="4"/>
  <c r="L2653" i="4" s="1"/>
  <c r="R2652" i="4"/>
  <c r="AI201" i="34"/>
  <c r="AC201" i="34" s="1"/>
  <c r="AF790" i="35"/>
  <c r="AB790" i="35" s="1"/>
  <c r="J1800" i="33"/>
  <c r="R2432" i="4"/>
  <c r="S2432" i="4" s="1"/>
  <c r="R2431" i="4"/>
  <c r="S2431" i="4" s="1"/>
  <c r="AF421" i="35"/>
  <c r="AB421" i="35" s="1"/>
  <c r="K723" i="33"/>
  <c r="F910" i="5"/>
  <c r="Q174" i="12"/>
  <c r="J174" i="12" s="1"/>
  <c r="AF515" i="35"/>
  <c r="AB515" i="35" s="1"/>
  <c r="AI320" i="34"/>
  <c r="AC320" i="34" s="1"/>
  <c r="R1250" i="4"/>
  <c r="S1250" i="4" s="1"/>
  <c r="R2846" i="4"/>
  <c r="S2846" i="4" s="1"/>
  <c r="J2586" i="33"/>
  <c r="AF391" i="35"/>
  <c r="AB391" i="35" s="1"/>
  <c r="Q310" i="12"/>
  <c r="J310" i="12" s="1"/>
  <c r="F1042" i="5"/>
  <c r="F593" i="5"/>
  <c r="J1538" i="33"/>
  <c r="AF981" i="35"/>
  <c r="Q456" i="12"/>
  <c r="J456" i="12" s="1"/>
  <c r="F1196" i="5"/>
  <c r="AI646" i="34"/>
  <c r="AC646" i="34" s="1"/>
  <c r="R2125" i="4"/>
  <c r="S2125" i="4" s="1"/>
  <c r="J2119" i="33"/>
  <c r="AF986" i="35"/>
  <c r="AB986" i="35" s="1"/>
  <c r="AF779" i="35"/>
  <c r="AB779" i="35" s="1"/>
  <c r="R1256" i="4"/>
  <c r="S1256" i="4" s="1"/>
  <c r="AI306" i="34"/>
  <c r="AC306" i="34" s="1"/>
  <c r="AF494" i="35"/>
  <c r="F893" i="5"/>
  <c r="F441" i="5"/>
  <c r="Q156" i="12"/>
  <c r="J156" i="12" s="1"/>
  <c r="AF746" i="35"/>
  <c r="AB746" i="35" s="1"/>
  <c r="R470" i="4"/>
  <c r="S470" i="4" s="1"/>
  <c r="R2858" i="4"/>
  <c r="L2858" i="4" s="1"/>
  <c r="R2853" i="4"/>
  <c r="L2853" i="4" s="1"/>
  <c r="R2862" i="4"/>
  <c r="S2862" i="4" s="1"/>
  <c r="J2603" i="33"/>
  <c r="J2596" i="33"/>
  <c r="J2607" i="33"/>
  <c r="R1244" i="4"/>
  <c r="S1244" i="4" s="1"/>
  <c r="J985" i="33"/>
  <c r="AF395" i="35"/>
  <c r="AB395" i="35" s="1"/>
  <c r="AF316" i="35"/>
  <c r="AB316" i="35" s="1"/>
  <c r="K320" i="33"/>
  <c r="AF528" i="35"/>
  <c r="AB528" i="35" s="1"/>
  <c r="J1019" i="33"/>
  <c r="AF524" i="35"/>
  <c r="AB524" i="35" s="1"/>
  <c r="AF530" i="35"/>
  <c r="AB530" i="35" s="1"/>
  <c r="J1022" i="33"/>
  <c r="AF542" i="35"/>
  <c r="AB542" i="35" s="1"/>
  <c r="J1037" i="33"/>
  <c r="R2286" i="4"/>
  <c r="S2286" i="4" s="1"/>
  <c r="K2204" i="33"/>
  <c r="AF143" i="35"/>
  <c r="AB143" i="35" s="1"/>
  <c r="Q152" i="12"/>
  <c r="J152" i="12" s="1"/>
  <c r="F889" i="5"/>
  <c r="F437" i="5"/>
  <c r="AF484" i="35"/>
  <c r="AB484" i="35"/>
  <c r="AI298" i="34"/>
  <c r="AC298" i="34" s="1"/>
  <c r="R1201" i="4"/>
  <c r="S1201" i="4" s="1"/>
  <c r="J931" i="33"/>
  <c r="F1194" i="5"/>
  <c r="F746" i="5"/>
  <c r="Q454" i="12"/>
  <c r="J454" i="12" s="1"/>
  <c r="AF975" i="35"/>
  <c r="AB975" i="35"/>
  <c r="AI641" i="34"/>
  <c r="AC641" i="34"/>
  <c r="R2117" i="4"/>
  <c r="S2117" i="4" s="1"/>
  <c r="J2109" i="33"/>
  <c r="AF228" i="35"/>
  <c r="AB228" i="35" s="1"/>
  <c r="R2479" i="4"/>
  <c r="S2479" i="4" s="1"/>
  <c r="R2480" i="4"/>
  <c r="S2480" i="4" s="1"/>
  <c r="AF644" i="35"/>
  <c r="AB644" i="35" s="1"/>
  <c r="AF185" i="35"/>
  <c r="AB185" i="35"/>
  <c r="AI479" i="34"/>
  <c r="AC479" i="34"/>
  <c r="AF180" i="35"/>
  <c r="AB180" i="35" s="1"/>
  <c r="AI462" i="34"/>
  <c r="AC462" i="34" s="1"/>
  <c r="AF280" i="35"/>
  <c r="AB280" i="35" s="1"/>
  <c r="AI67" i="34"/>
  <c r="AC67" i="34" s="1"/>
  <c r="R88" i="4"/>
  <c r="S88" i="4" s="1"/>
  <c r="R87" i="4"/>
  <c r="S87" i="4" s="1"/>
  <c r="K57" i="33"/>
  <c r="AF177" i="35"/>
  <c r="AB177" i="35" s="1"/>
  <c r="AI437" i="34"/>
  <c r="AC437" i="34"/>
  <c r="R1552" i="4"/>
  <c r="S1552" i="4" s="1"/>
  <c r="R1551" i="4"/>
  <c r="S1551" i="4" s="1"/>
  <c r="R1300" i="4"/>
  <c r="S1300" i="4" s="1"/>
  <c r="R1299" i="4"/>
  <c r="S1299" i="4" s="1"/>
  <c r="R2494" i="4"/>
  <c r="S2494" i="4" s="1"/>
  <c r="R1630" i="4"/>
  <c r="S1630" i="4" s="1"/>
  <c r="F633" i="5"/>
  <c r="F1082" i="5"/>
  <c r="Q348" i="12"/>
  <c r="J348" i="12" s="1"/>
  <c r="Q347" i="12"/>
  <c r="J347" i="12" s="1"/>
  <c r="AF759" i="35"/>
  <c r="AB759" i="35" s="1"/>
  <c r="AF693" i="35"/>
  <c r="AB693" i="35" s="1"/>
  <c r="F1033" i="5"/>
  <c r="F584" i="5"/>
  <c r="Q301" i="12"/>
  <c r="J301" i="12" s="1"/>
  <c r="F1034" i="5"/>
  <c r="F585" i="5"/>
  <c r="Q302" i="12"/>
  <c r="J302" i="12"/>
  <c r="AF694" i="35"/>
  <c r="AB694" i="35" s="1"/>
  <c r="AI214" i="34"/>
  <c r="AC214" i="34"/>
  <c r="F840" i="5"/>
  <c r="F389" i="5"/>
  <c r="R940" i="4"/>
  <c r="S940" i="4" s="1"/>
  <c r="AF404" i="35"/>
  <c r="AB404" i="35" s="1"/>
  <c r="AF962" i="35"/>
  <c r="AB962" i="35" s="1"/>
  <c r="AF961" i="35"/>
  <c r="AB961" i="35" s="1"/>
  <c r="J2090" i="33"/>
  <c r="J2089" i="33"/>
  <c r="F1056" i="5"/>
  <c r="F607" i="5"/>
  <c r="Q323" i="12"/>
  <c r="J323" i="12" s="1"/>
  <c r="AF721" i="35"/>
  <c r="AB721" i="35" s="1"/>
  <c r="AF773" i="35"/>
  <c r="AB773" i="35" s="1"/>
  <c r="AI544" i="34"/>
  <c r="AC544" i="34" s="1"/>
  <c r="R1835" i="4"/>
  <c r="S1835" i="4" s="1"/>
  <c r="R1530" i="4"/>
  <c r="S1530" i="4" s="1"/>
  <c r="J1735" i="33"/>
  <c r="J1383" i="33"/>
  <c r="AF425" i="35"/>
  <c r="AB425" i="35" s="1"/>
  <c r="R1393" i="4"/>
  <c r="S1393" i="4" s="1"/>
  <c r="J1219" i="33"/>
  <c r="R2699" i="4"/>
  <c r="L2699" i="4" s="1"/>
  <c r="R2698" i="4"/>
  <c r="L2698" i="4" s="1"/>
  <c r="Q455" i="12"/>
  <c r="J455" i="12" s="1"/>
  <c r="Q453" i="12"/>
  <c r="J453" i="12" s="1"/>
  <c r="Q452" i="12"/>
  <c r="J452" i="12" s="1"/>
  <c r="Q449" i="12"/>
  <c r="J449" i="12" s="1"/>
  <c r="Q448" i="12"/>
  <c r="J448" i="12" s="1"/>
  <c r="Q447" i="12"/>
  <c r="J447" i="12" s="1"/>
  <c r="Q446" i="12"/>
  <c r="J446" i="12" s="1"/>
  <c r="Q445" i="12"/>
  <c r="J445" i="12" s="1"/>
  <c r="Q444" i="12"/>
  <c r="J444" i="12" s="1"/>
  <c r="Q443" i="12"/>
  <c r="J443" i="12"/>
  <c r="Q442" i="12"/>
  <c r="J442" i="12" s="1"/>
  <c r="Q441" i="12"/>
  <c r="J441" i="12" s="1"/>
  <c r="Q440" i="12"/>
  <c r="J440" i="12" s="1"/>
  <c r="Q439" i="12"/>
  <c r="J439" i="12" s="1"/>
  <c r="Q438" i="12"/>
  <c r="J438" i="12" s="1"/>
  <c r="Q437" i="12"/>
  <c r="J437" i="12" s="1"/>
  <c r="Q436" i="12"/>
  <c r="J436" i="12" s="1"/>
  <c r="Q435" i="12"/>
  <c r="J435" i="12" s="1"/>
  <c r="Q434" i="12"/>
  <c r="J434" i="12" s="1"/>
  <c r="Q433" i="12"/>
  <c r="J433" i="12" s="1"/>
  <c r="Q432" i="12"/>
  <c r="J432" i="12"/>
  <c r="Q430" i="12"/>
  <c r="J430" i="12"/>
  <c r="Q429" i="12"/>
  <c r="J429" i="12" s="1"/>
  <c r="Q428" i="12"/>
  <c r="J428" i="12" s="1"/>
  <c r="Q427" i="12"/>
  <c r="J427" i="12" s="1"/>
  <c r="Q426" i="12"/>
  <c r="J426" i="12" s="1"/>
  <c r="Q425" i="12"/>
  <c r="J425" i="12" s="1"/>
  <c r="Q424" i="12"/>
  <c r="J424" i="12" s="1"/>
  <c r="Q423" i="12"/>
  <c r="J423" i="12" s="1"/>
  <c r="Q422" i="12"/>
  <c r="J422" i="12"/>
  <c r="Q421" i="12"/>
  <c r="J421" i="12" s="1"/>
  <c r="Q420" i="12"/>
  <c r="J420" i="12" s="1"/>
  <c r="Q419" i="12"/>
  <c r="J419" i="12" s="1"/>
  <c r="Q418" i="12"/>
  <c r="J418" i="12"/>
  <c r="Q417" i="12"/>
  <c r="J417" i="12" s="1"/>
  <c r="Q416" i="12"/>
  <c r="J416" i="12" s="1"/>
  <c r="Q415" i="12"/>
  <c r="J415" i="12" s="1"/>
  <c r="Q414" i="12"/>
  <c r="J414" i="12" s="1"/>
  <c r="Q413" i="12"/>
  <c r="J413" i="12" s="1"/>
  <c r="Q412" i="12"/>
  <c r="J412" i="12" s="1"/>
  <c r="Q411" i="12"/>
  <c r="J411" i="12" s="1"/>
  <c r="Q410" i="12"/>
  <c r="J410" i="12" s="1"/>
  <c r="Q409" i="12"/>
  <c r="J409" i="12" s="1"/>
  <c r="Q408" i="12"/>
  <c r="J408" i="12" s="1"/>
  <c r="Q407" i="12"/>
  <c r="J407" i="12" s="1"/>
  <c r="Q406" i="12"/>
  <c r="J406" i="12"/>
  <c r="Q405" i="12"/>
  <c r="J405" i="12" s="1"/>
  <c r="Q404" i="12"/>
  <c r="J404" i="12" s="1"/>
  <c r="Q403" i="12"/>
  <c r="J403" i="12" s="1"/>
  <c r="Q402" i="12"/>
  <c r="J402" i="12" s="1"/>
  <c r="Q401" i="12"/>
  <c r="J401" i="12" s="1"/>
  <c r="Q400" i="12"/>
  <c r="J400" i="12" s="1"/>
  <c r="Q399" i="12"/>
  <c r="J399" i="12" s="1"/>
  <c r="Q398" i="12"/>
  <c r="J398" i="12"/>
  <c r="Q397" i="12"/>
  <c r="J397" i="12" s="1"/>
  <c r="Q396" i="12"/>
  <c r="J396" i="12" s="1"/>
  <c r="Q395" i="12"/>
  <c r="J395" i="12" s="1"/>
  <c r="Q394" i="12"/>
  <c r="J394" i="12" s="1"/>
  <c r="Q393" i="12"/>
  <c r="J393" i="12" s="1"/>
  <c r="Q392" i="12"/>
  <c r="J392" i="12" s="1"/>
  <c r="Q391" i="12"/>
  <c r="J391" i="12" s="1"/>
  <c r="Q390" i="12"/>
  <c r="J390" i="12" s="1"/>
  <c r="Q389" i="12"/>
  <c r="J389" i="12" s="1"/>
  <c r="Q388" i="12"/>
  <c r="J388" i="12" s="1"/>
  <c r="Q387" i="12"/>
  <c r="J387" i="12" s="1"/>
  <c r="Q386" i="12"/>
  <c r="J386" i="12" s="1"/>
  <c r="Q385" i="12"/>
  <c r="J385" i="12" s="1"/>
  <c r="Q384" i="12"/>
  <c r="J384" i="12" s="1"/>
  <c r="Q383" i="12"/>
  <c r="J383" i="12" s="1"/>
  <c r="Q382" i="12"/>
  <c r="J382" i="12"/>
  <c r="Q381" i="12"/>
  <c r="J381" i="12" s="1"/>
  <c r="Q380" i="12"/>
  <c r="J380" i="12" s="1"/>
  <c r="Q379" i="12"/>
  <c r="J379" i="12" s="1"/>
  <c r="Q378" i="12"/>
  <c r="J378" i="12" s="1"/>
  <c r="Q377" i="12"/>
  <c r="J377" i="12" s="1"/>
  <c r="Q376" i="12"/>
  <c r="J376" i="12" s="1"/>
  <c r="Q375" i="12"/>
  <c r="J375" i="12" s="1"/>
  <c r="Q374" i="12"/>
  <c r="J374" i="12" s="1"/>
  <c r="Q373" i="12"/>
  <c r="J373" i="12" s="1"/>
  <c r="Q372" i="12"/>
  <c r="J372" i="12" s="1"/>
  <c r="Q371" i="12"/>
  <c r="J371" i="12" s="1"/>
  <c r="Q370" i="12"/>
  <c r="J370" i="12"/>
  <c r="Q369" i="12"/>
  <c r="J369" i="12" s="1"/>
  <c r="Q368" i="12"/>
  <c r="J368" i="12" s="1"/>
  <c r="Q367" i="12"/>
  <c r="J367" i="12" s="1"/>
  <c r="Q366" i="12"/>
  <c r="J366" i="12" s="1"/>
  <c r="Q365" i="12"/>
  <c r="J365" i="12" s="1"/>
  <c r="Q364" i="12"/>
  <c r="J364" i="12" s="1"/>
  <c r="Q363" i="12"/>
  <c r="J363" i="12" s="1"/>
  <c r="Q362" i="12"/>
  <c r="J362" i="12"/>
  <c r="Q361" i="12"/>
  <c r="J361" i="12" s="1"/>
  <c r="Q360" i="12"/>
  <c r="J360" i="12" s="1"/>
  <c r="Q359" i="12"/>
  <c r="J359" i="12" s="1"/>
  <c r="Q358" i="12"/>
  <c r="J358" i="12" s="1"/>
  <c r="Q357" i="12"/>
  <c r="J357" i="12" s="1"/>
  <c r="Q356" i="12"/>
  <c r="J356" i="12" s="1"/>
  <c r="Q355" i="12"/>
  <c r="J355" i="12" s="1"/>
  <c r="Q354" i="12"/>
  <c r="J354" i="12" s="1"/>
  <c r="Q353" i="12"/>
  <c r="J353" i="12" s="1"/>
  <c r="Q352" i="12"/>
  <c r="J352" i="12" s="1"/>
  <c r="Q351" i="12"/>
  <c r="J351" i="12" s="1"/>
  <c r="Q350" i="12"/>
  <c r="J350" i="12"/>
  <c r="Q349" i="12"/>
  <c r="J349" i="12" s="1"/>
  <c r="Q346" i="12"/>
  <c r="J346" i="12" s="1"/>
  <c r="Q345" i="12"/>
  <c r="J345" i="12" s="1"/>
  <c r="Q344" i="12"/>
  <c r="J344" i="12"/>
  <c r="Q343" i="12"/>
  <c r="J343" i="12" s="1"/>
  <c r="Q342" i="12"/>
  <c r="J342" i="12" s="1"/>
  <c r="Q341" i="12"/>
  <c r="J341" i="12" s="1"/>
  <c r="Q340" i="12"/>
  <c r="J340" i="12" s="1"/>
  <c r="Q339" i="12"/>
  <c r="J339" i="12" s="1"/>
  <c r="Q338" i="12"/>
  <c r="J338" i="12" s="1"/>
  <c r="Q336" i="12"/>
  <c r="J336" i="12" s="1"/>
  <c r="Q335" i="12"/>
  <c r="J335" i="12" s="1"/>
  <c r="Q334" i="12"/>
  <c r="J334" i="12" s="1"/>
  <c r="Q333" i="12"/>
  <c r="J333" i="12" s="1"/>
  <c r="Q332" i="12"/>
  <c r="J332" i="12" s="1"/>
  <c r="Q331" i="12"/>
  <c r="J331" i="12"/>
  <c r="Q330" i="12"/>
  <c r="J330" i="12" s="1"/>
  <c r="Q329" i="12"/>
  <c r="J329" i="12" s="1"/>
  <c r="Q328" i="12"/>
  <c r="J328" i="12" s="1"/>
  <c r="Q327" i="12"/>
  <c r="J327" i="12" s="1"/>
  <c r="Q326" i="12"/>
  <c r="J326" i="12" s="1"/>
  <c r="Q325" i="12"/>
  <c r="J325" i="12" s="1"/>
  <c r="Q324" i="12"/>
  <c r="J324" i="12" s="1"/>
  <c r="Q322" i="12"/>
  <c r="J322" i="12"/>
  <c r="Q321" i="12"/>
  <c r="J321" i="12" s="1"/>
  <c r="Q320" i="12"/>
  <c r="J320" i="12" s="1"/>
  <c r="Q319" i="12"/>
  <c r="J319" i="12"/>
  <c r="Q318" i="12"/>
  <c r="J318" i="12"/>
  <c r="Q317" i="12"/>
  <c r="J317" i="12" s="1"/>
  <c r="Q316" i="12"/>
  <c r="J316" i="12" s="1"/>
  <c r="Q315" i="12"/>
  <c r="J315" i="12" s="1"/>
  <c r="Q314" i="12"/>
  <c r="J314" i="12" s="1"/>
  <c r="Q313" i="12"/>
  <c r="J313" i="12" s="1"/>
  <c r="Q312" i="12"/>
  <c r="J312" i="12" s="1"/>
  <c r="Q311" i="12"/>
  <c r="J311" i="12" s="1"/>
  <c r="Q309" i="12"/>
  <c r="J309" i="12"/>
  <c r="Q308" i="12"/>
  <c r="J308" i="12" s="1"/>
  <c r="Q307" i="12"/>
  <c r="J307" i="12" s="1"/>
  <c r="Q306" i="12"/>
  <c r="J306" i="12" s="1"/>
  <c r="Q305" i="12"/>
  <c r="J305" i="12" s="1"/>
  <c r="Q304" i="12"/>
  <c r="J304" i="12" s="1"/>
  <c r="Q303" i="12"/>
  <c r="J303" i="12" s="1"/>
  <c r="Q300" i="12"/>
  <c r="J300" i="12" s="1"/>
  <c r="Q299" i="12"/>
  <c r="J299" i="12" s="1"/>
  <c r="Q298" i="12"/>
  <c r="J298" i="12" s="1"/>
  <c r="Q297" i="12"/>
  <c r="J297" i="12" s="1"/>
  <c r="Q296" i="12"/>
  <c r="J296" i="12" s="1"/>
  <c r="Q295" i="12"/>
  <c r="J295" i="12"/>
  <c r="Q294" i="12"/>
  <c r="J294" i="12" s="1"/>
  <c r="Q293" i="12"/>
  <c r="J293" i="12" s="1"/>
  <c r="Q292" i="12"/>
  <c r="J292" i="12"/>
  <c r="Q291" i="12"/>
  <c r="J291" i="12"/>
  <c r="Q290" i="12"/>
  <c r="J290" i="12" s="1"/>
  <c r="Q289" i="12"/>
  <c r="J289" i="12" s="1"/>
  <c r="Q288" i="12"/>
  <c r="J288" i="12" s="1"/>
  <c r="Q287" i="12"/>
  <c r="J287" i="12" s="1"/>
  <c r="Q286" i="12"/>
  <c r="J286" i="12" s="1"/>
  <c r="Q285" i="12"/>
  <c r="J285" i="12" s="1"/>
  <c r="Q284" i="12"/>
  <c r="J284" i="12" s="1"/>
  <c r="Q283" i="12"/>
  <c r="J283" i="12" s="1"/>
  <c r="Q282" i="12"/>
  <c r="J282" i="12" s="1"/>
  <c r="Q281" i="12"/>
  <c r="J281" i="12" s="1"/>
  <c r="Q280" i="12"/>
  <c r="J280" i="12" s="1"/>
  <c r="Q279" i="12"/>
  <c r="J279" i="12"/>
  <c r="Q277" i="12"/>
  <c r="J277" i="12" s="1"/>
  <c r="Q276" i="12"/>
  <c r="J276" i="12" s="1"/>
  <c r="Q275" i="12"/>
  <c r="J275" i="12" s="1"/>
  <c r="Q274" i="12"/>
  <c r="J274" i="12" s="1"/>
  <c r="Q273" i="12"/>
  <c r="J273" i="12" s="1"/>
  <c r="Q272" i="12"/>
  <c r="J272" i="12" s="1"/>
  <c r="Q271" i="12"/>
  <c r="J271" i="12" s="1"/>
  <c r="Q270" i="12"/>
  <c r="J270" i="12"/>
  <c r="Q269" i="12"/>
  <c r="J269" i="12" s="1"/>
  <c r="Q268" i="12"/>
  <c r="J268" i="12" s="1"/>
  <c r="Q267" i="12"/>
  <c r="J267" i="12"/>
  <c r="Q266" i="12"/>
  <c r="J266" i="12"/>
  <c r="Q265" i="12"/>
  <c r="J265" i="12" s="1"/>
  <c r="Q264" i="12"/>
  <c r="J264" i="12" s="1"/>
  <c r="Q263" i="12"/>
  <c r="J263" i="12" s="1"/>
  <c r="Q262" i="12"/>
  <c r="J262" i="12" s="1"/>
  <c r="Q261" i="12"/>
  <c r="J261" i="12" s="1"/>
  <c r="Q260" i="12"/>
  <c r="J260" i="12" s="1"/>
  <c r="Q259" i="12"/>
  <c r="J259" i="12" s="1"/>
  <c r="Q258" i="12"/>
  <c r="J258" i="12"/>
  <c r="Q257" i="12"/>
  <c r="J257" i="12" s="1"/>
  <c r="Q256" i="12"/>
  <c r="J256" i="12" s="1"/>
  <c r="Q255" i="12"/>
  <c r="J255" i="12" s="1"/>
  <c r="Q254" i="12"/>
  <c r="J254" i="12" s="1"/>
  <c r="Q253" i="12"/>
  <c r="J253" i="12" s="1"/>
  <c r="Q252" i="12"/>
  <c r="J252" i="12" s="1"/>
  <c r="Q251" i="12"/>
  <c r="J251" i="12" s="1"/>
  <c r="Q250" i="12"/>
  <c r="J250" i="12" s="1"/>
  <c r="Q249" i="12"/>
  <c r="J249" i="12" s="1"/>
  <c r="Q248" i="12"/>
  <c r="J248" i="12" s="1"/>
  <c r="Q247" i="12"/>
  <c r="J247" i="12" s="1"/>
  <c r="Q246" i="12"/>
  <c r="J246" i="12"/>
  <c r="Q245" i="12"/>
  <c r="J245" i="12" s="1"/>
  <c r="Q244" i="12"/>
  <c r="J244" i="12" s="1"/>
  <c r="Q243" i="12"/>
  <c r="J243" i="12"/>
  <c r="Q242" i="12"/>
  <c r="J242" i="12"/>
  <c r="Q240" i="12"/>
  <c r="J240" i="12" s="1"/>
  <c r="Q239" i="12"/>
  <c r="J239" i="12" s="1"/>
  <c r="Q238" i="12"/>
  <c r="J238" i="12" s="1"/>
  <c r="Q237" i="12"/>
  <c r="J237" i="12" s="1"/>
  <c r="Q236" i="12"/>
  <c r="J236" i="12" s="1"/>
  <c r="Q235" i="12"/>
  <c r="J235" i="12" s="1"/>
  <c r="Q234" i="12"/>
  <c r="J234" i="12" s="1"/>
  <c r="Q233" i="12"/>
  <c r="J233" i="12" s="1"/>
  <c r="Q232" i="12"/>
  <c r="J232" i="12" s="1"/>
  <c r="Q231" i="12"/>
  <c r="J231" i="12" s="1"/>
  <c r="Q230" i="12"/>
  <c r="J230" i="12" s="1"/>
  <c r="Q229" i="12"/>
  <c r="J229" i="12"/>
  <c r="Q228" i="12"/>
  <c r="J228" i="12" s="1"/>
  <c r="Q227" i="12"/>
  <c r="J227" i="12" s="1"/>
  <c r="Q226" i="12"/>
  <c r="J226" i="12" s="1"/>
  <c r="Q225" i="12"/>
  <c r="J225" i="12" s="1"/>
  <c r="Q224" i="12"/>
  <c r="J224" i="12" s="1"/>
  <c r="Q223" i="12"/>
  <c r="J223" i="12" s="1"/>
  <c r="Q222" i="12"/>
  <c r="J222" i="12" s="1"/>
  <c r="Q221" i="12"/>
  <c r="J221" i="12"/>
  <c r="Q220" i="12"/>
  <c r="J220" i="12" s="1"/>
  <c r="Q219" i="12"/>
  <c r="J219" i="12" s="1"/>
  <c r="Q218" i="12"/>
  <c r="J218" i="12"/>
  <c r="Q217" i="12"/>
  <c r="J217" i="12"/>
  <c r="Q216" i="12"/>
  <c r="J216" i="12" s="1"/>
  <c r="Q215" i="12"/>
  <c r="J215" i="12" s="1"/>
  <c r="Q214" i="12"/>
  <c r="J214" i="12" s="1"/>
  <c r="Q213" i="12"/>
  <c r="J213" i="12" s="1"/>
  <c r="Q212" i="12"/>
  <c r="J212" i="12" s="1"/>
  <c r="Q211" i="12"/>
  <c r="J211" i="12" s="1"/>
  <c r="Q210" i="12"/>
  <c r="J210" i="12" s="1"/>
  <c r="Q209" i="12"/>
  <c r="J209" i="12" s="1"/>
  <c r="Q208" i="12"/>
  <c r="J208" i="12" s="1"/>
  <c r="Q207" i="12"/>
  <c r="J207" i="12" s="1"/>
  <c r="Q206" i="12"/>
  <c r="J206" i="12" s="1"/>
  <c r="Q205" i="12"/>
  <c r="J205" i="12" s="1"/>
  <c r="Q204" i="12"/>
  <c r="J204" i="12" s="1"/>
  <c r="Q203" i="12"/>
  <c r="J203" i="12" s="1"/>
  <c r="Q202" i="12"/>
  <c r="J202" i="12" s="1"/>
  <c r="Q201" i="12"/>
  <c r="J201" i="12" s="1"/>
  <c r="Q200" i="12"/>
  <c r="J200" i="12" s="1"/>
  <c r="Q199" i="12"/>
  <c r="J199" i="12" s="1"/>
  <c r="Q198" i="12"/>
  <c r="J198" i="12" s="1"/>
  <c r="Q197" i="12"/>
  <c r="J197" i="12"/>
  <c r="Q196" i="12"/>
  <c r="J196" i="12" s="1"/>
  <c r="Q195" i="12"/>
  <c r="J195" i="12" s="1"/>
  <c r="Q194" i="12"/>
  <c r="J194" i="12"/>
  <c r="Q193" i="12"/>
  <c r="J193" i="12"/>
  <c r="Q192" i="12"/>
  <c r="J192" i="12" s="1"/>
  <c r="Q191" i="12"/>
  <c r="J191" i="12" s="1"/>
  <c r="Q190" i="12"/>
  <c r="J190" i="12" s="1"/>
  <c r="Q189" i="12"/>
  <c r="J189" i="12" s="1"/>
  <c r="Q188" i="12"/>
  <c r="J188" i="12" s="1"/>
  <c r="Q187" i="12"/>
  <c r="J187" i="12" s="1"/>
  <c r="Q186" i="12"/>
  <c r="J186" i="12" s="1"/>
  <c r="Q185" i="12"/>
  <c r="J185" i="12" s="1"/>
  <c r="Q184" i="12"/>
  <c r="J184" i="12" s="1"/>
  <c r="Q183" i="12"/>
  <c r="J183" i="12" s="1"/>
  <c r="Q182" i="12"/>
  <c r="J182" i="12" s="1"/>
  <c r="Q181" i="12"/>
  <c r="J181" i="12" s="1"/>
  <c r="Q180" i="12"/>
  <c r="J180" i="12" s="1"/>
  <c r="Q179" i="12"/>
  <c r="J179" i="12" s="1"/>
  <c r="Q178" i="12"/>
  <c r="J178" i="12" s="1"/>
  <c r="Q177" i="12"/>
  <c r="J177" i="12" s="1"/>
  <c r="Q176" i="12"/>
  <c r="J176" i="12" s="1"/>
  <c r="Q175" i="12"/>
  <c r="J175" i="12" s="1"/>
  <c r="Q173" i="12"/>
  <c r="J173" i="12" s="1"/>
  <c r="Q172" i="12"/>
  <c r="J172" i="12"/>
  <c r="Q171" i="12"/>
  <c r="J171" i="12" s="1"/>
  <c r="Q170" i="12"/>
  <c r="J170" i="12" s="1"/>
  <c r="Q169" i="12"/>
  <c r="J169" i="12"/>
  <c r="Q168" i="12"/>
  <c r="J168" i="12"/>
  <c r="Q167" i="12"/>
  <c r="J167" i="12" s="1"/>
  <c r="Q166" i="12"/>
  <c r="J166" i="12" s="1"/>
  <c r="Q165" i="12"/>
  <c r="J165" i="12" s="1"/>
  <c r="Q164" i="12"/>
  <c r="J164" i="12" s="1"/>
  <c r="Q163" i="12"/>
  <c r="J163" i="12" s="1"/>
  <c r="Q162" i="12"/>
  <c r="J162" i="12" s="1"/>
  <c r="Q161" i="12"/>
  <c r="J161" i="12" s="1"/>
  <c r="Q160" i="12"/>
  <c r="J160" i="12" s="1"/>
  <c r="Q159" i="12"/>
  <c r="J159" i="12" s="1"/>
  <c r="Q158" i="12"/>
  <c r="J158" i="12" s="1"/>
  <c r="Q154" i="12"/>
  <c r="J154" i="12" s="1"/>
  <c r="Q150" i="12"/>
  <c r="J150" i="12" s="1"/>
  <c r="Q148" i="12"/>
  <c r="J148" i="12" s="1"/>
  <c r="Q147" i="12"/>
  <c r="Q146" i="12"/>
  <c r="J146" i="12" s="1"/>
  <c r="Q144" i="12"/>
  <c r="J144" i="12" s="1"/>
  <c r="Q143" i="12"/>
  <c r="J143" i="12" s="1"/>
  <c r="Q142" i="12"/>
  <c r="J142" i="12" s="1"/>
  <c r="Q141" i="12"/>
  <c r="J141" i="12" s="1"/>
  <c r="Q140" i="12"/>
  <c r="J140" i="12" s="1"/>
  <c r="Q138" i="12"/>
  <c r="J138" i="12" s="1"/>
  <c r="Q137" i="12"/>
  <c r="J137" i="12" s="1"/>
  <c r="Q136" i="12"/>
  <c r="J136" i="12" s="1"/>
  <c r="Q135" i="12"/>
  <c r="J135" i="12" s="1"/>
  <c r="Q134" i="12"/>
  <c r="J134" i="12" s="1"/>
  <c r="Q133" i="12"/>
  <c r="J133" i="12" s="1"/>
  <c r="Q132" i="12"/>
  <c r="J132" i="12" s="1"/>
  <c r="Q131" i="12"/>
  <c r="J131" i="12" s="1"/>
  <c r="Q130" i="12"/>
  <c r="J130" i="12" s="1"/>
  <c r="Q129" i="12"/>
  <c r="J129" i="12" s="1"/>
  <c r="Q128" i="12"/>
  <c r="J128" i="12" s="1"/>
  <c r="Q127" i="12"/>
  <c r="J127" i="12" s="1"/>
  <c r="Q126" i="12"/>
  <c r="J126" i="12" s="1"/>
  <c r="Q125" i="12"/>
  <c r="J125" i="12" s="1"/>
  <c r="Q124" i="12"/>
  <c r="J124" i="12" s="1"/>
  <c r="Q123" i="12"/>
  <c r="J123" i="12" s="1"/>
  <c r="Q122" i="12"/>
  <c r="J122" i="12" s="1"/>
  <c r="Q121" i="12"/>
  <c r="J121" i="12" s="1"/>
  <c r="Q120" i="12"/>
  <c r="J120" i="12" s="1"/>
  <c r="Q119" i="12"/>
  <c r="J119" i="12" s="1"/>
  <c r="Q118" i="12"/>
  <c r="J118" i="12" s="1"/>
  <c r="Q116" i="12"/>
  <c r="J116" i="12" s="1"/>
  <c r="Q115" i="12"/>
  <c r="J115" i="12" s="1"/>
  <c r="Q114" i="12"/>
  <c r="J114" i="12" s="1"/>
  <c r="Q112" i="12"/>
  <c r="J112" i="12" s="1"/>
  <c r="Q110" i="12"/>
  <c r="J110" i="12" s="1"/>
  <c r="Q109" i="12"/>
  <c r="J109" i="12" s="1"/>
  <c r="Q108" i="12"/>
  <c r="J108" i="12" s="1"/>
  <c r="Q107" i="12"/>
  <c r="J107" i="12" s="1"/>
  <c r="Q106" i="12"/>
  <c r="J106" i="12" s="1"/>
  <c r="Q105" i="12"/>
  <c r="J105" i="12" s="1"/>
  <c r="Q104" i="12"/>
  <c r="J104" i="12" s="1"/>
  <c r="Q103" i="12"/>
  <c r="J103" i="12" s="1"/>
  <c r="Q102" i="12"/>
  <c r="J102" i="12" s="1"/>
  <c r="Q101" i="12"/>
  <c r="J101" i="12" s="1"/>
  <c r="Q100" i="12"/>
  <c r="J100" i="12" s="1"/>
  <c r="Q99" i="12"/>
  <c r="J99" i="12" s="1"/>
  <c r="Q98" i="12"/>
  <c r="J98" i="12" s="1"/>
  <c r="Q97" i="12"/>
  <c r="J97" i="12" s="1"/>
  <c r="Q96" i="12"/>
  <c r="J96" i="12" s="1"/>
  <c r="Q95" i="12"/>
  <c r="J95" i="12" s="1"/>
  <c r="Q94" i="12"/>
  <c r="J94" i="12" s="1"/>
  <c r="Q93" i="12"/>
  <c r="J93" i="12" s="1"/>
  <c r="Q92" i="12"/>
  <c r="J92" i="12" s="1"/>
  <c r="Q91" i="12"/>
  <c r="J91" i="12" s="1"/>
  <c r="Q90" i="12"/>
  <c r="J90" i="12" s="1"/>
  <c r="Q89" i="12"/>
  <c r="J89" i="12" s="1"/>
  <c r="Q88" i="12"/>
  <c r="J88" i="12" s="1"/>
  <c r="Q87" i="12"/>
  <c r="J87" i="12" s="1"/>
  <c r="Q86" i="12"/>
  <c r="J86" i="12" s="1"/>
  <c r="Q85" i="12"/>
  <c r="J85" i="12" s="1"/>
  <c r="Q84" i="12"/>
  <c r="J84" i="12" s="1"/>
  <c r="Q83" i="12"/>
  <c r="J83" i="12" s="1"/>
  <c r="Q82" i="12"/>
  <c r="J82" i="12" s="1"/>
  <c r="Q81" i="12"/>
  <c r="J81" i="12" s="1"/>
  <c r="Q80" i="12"/>
  <c r="J80" i="12" s="1"/>
  <c r="Q79" i="12"/>
  <c r="J79" i="12" s="1"/>
  <c r="Q77" i="12"/>
  <c r="J77" i="12" s="1"/>
  <c r="Q76" i="12"/>
  <c r="J76" i="12" s="1"/>
  <c r="Q74" i="12"/>
  <c r="J74" i="12" s="1"/>
  <c r="Q72" i="12"/>
  <c r="J72" i="12" s="1"/>
  <c r="Q71" i="12"/>
  <c r="J71" i="12" s="1"/>
  <c r="Q70" i="12"/>
  <c r="J70" i="12" s="1"/>
  <c r="Q69" i="12"/>
  <c r="J69" i="12" s="1"/>
  <c r="Q68" i="12"/>
  <c r="J68" i="12" s="1"/>
  <c r="Q67" i="12"/>
  <c r="J67" i="12" s="1"/>
  <c r="Q66" i="12"/>
  <c r="J66" i="12" s="1"/>
  <c r="Q65" i="12"/>
  <c r="J65" i="12" s="1"/>
  <c r="Q64" i="12"/>
  <c r="J64" i="12" s="1"/>
  <c r="Q63" i="12"/>
  <c r="J63" i="12" s="1"/>
  <c r="Q62" i="12"/>
  <c r="J62" i="12" s="1"/>
  <c r="Q60" i="12"/>
  <c r="J60" i="12" s="1"/>
  <c r="Q59" i="12"/>
  <c r="J59" i="12" s="1"/>
  <c r="Q57" i="12"/>
  <c r="J57" i="12" s="1"/>
  <c r="Q56" i="12"/>
  <c r="J56" i="12" s="1"/>
  <c r="Q55" i="12"/>
  <c r="J55" i="12" s="1"/>
  <c r="Q54" i="12"/>
  <c r="J54" i="12" s="1"/>
  <c r="Q53" i="12"/>
  <c r="J53" i="12" s="1"/>
  <c r="Q52" i="12"/>
  <c r="J52" i="12" s="1"/>
  <c r="Q51" i="12"/>
  <c r="J51" i="12" s="1"/>
  <c r="Q50" i="12"/>
  <c r="J50" i="12" s="1"/>
  <c r="Q49" i="12"/>
  <c r="J49" i="12" s="1"/>
  <c r="Q48" i="12"/>
  <c r="J48" i="12" s="1"/>
  <c r="AB991" i="35"/>
  <c r="AF1029" i="35"/>
  <c r="AB1029" i="35" s="1"/>
  <c r="AF1028" i="35"/>
  <c r="AF1027" i="35"/>
  <c r="AB1027" i="35" s="1"/>
  <c r="AF1026" i="35"/>
  <c r="AB1026" i="35" s="1"/>
  <c r="AF1025" i="35"/>
  <c r="AF1024" i="35"/>
  <c r="AB1024" i="35" s="1"/>
  <c r="AF1021" i="35"/>
  <c r="AB1021" i="35" s="1"/>
  <c r="AF1020" i="35"/>
  <c r="AF1019" i="35"/>
  <c r="AB1019" i="35" s="1"/>
  <c r="AF1017" i="35"/>
  <c r="AB1017" i="35" s="1"/>
  <c r="AF1015" i="35"/>
  <c r="AB1015" i="35" s="1"/>
  <c r="AF1014" i="35"/>
  <c r="AB1014" i="35" s="1"/>
  <c r="AF1012" i="35"/>
  <c r="AB1012" i="35" s="1"/>
  <c r="AF1011" i="35"/>
  <c r="AB1011" i="35" s="1"/>
  <c r="AF1010" i="35"/>
  <c r="AB1010" i="35" s="1"/>
  <c r="AF1009" i="35"/>
  <c r="AB1009" i="35" s="1"/>
  <c r="AF1008" i="35"/>
  <c r="AB1008" i="35" s="1"/>
  <c r="AF1007" i="35"/>
  <c r="AB1007" i="35" s="1"/>
  <c r="AF1006" i="35"/>
  <c r="AB1006" i="35" s="1"/>
  <c r="AF1005" i="35"/>
  <c r="AB1005" i="35" s="1"/>
  <c r="AF1004" i="35"/>
  <c r="AB1004" i="35" s="1"/>
  <c r="AF1003" i="35"/>
  <c r="AB1003" i="35" s="1"/>
  <c r="AF1002" i="35"/>
  <c r="AB1002" i="35" s="1"/>
  <c r="AF1001" i="35"/>
  <c r="AB1001" i="35" s="1"/>
  <c r="AF1000" i="35"/>
  <c r="AB1000" i="35" s="1"/>
  <c r="AF999" i="35"/>
  <c r="AF998" i="35"/>
  <c r="AB998" i="35" s="1"/>
  <c r="AF997" i="35"/>
  <c r="AB997" i="35" s="1"/>
  <c r="AF996" i="35"/>
  <c r="AB996" i="35" s="1"/>
  <c r="AF994" i="35"/>
  <c r="AB994" i="35"/>
  <c r="AF993" i="35"/>
  <c r="AB993" i="35"/>
  <c r="AF992" i="35"/>
  <c r="AB992" i="35"/>
  <c r="AF989" i="35"/>
  <c r="AF988" i="35"/>
  <c r="AB988" i="35" s="1"/>
  <c r="AF987" i="35"/>
  <c r="AB987" i="35" s="1"/>
  <c r="AF985" i="35"/>
  <c r="AB985" i="35" s="1"/>
  <c r="AF983" i="35"/>
  <c r="AB983" i="35" s="1"/>
  <c r="AF979" i="35"/>
  <c r="AB979" i="35" s="1"/>
  <c r="AF978" i="35"/>
  <c r="AB978" i="35" s="1"/>
  <c r="AF977" i="35"/>
  <c r="AB977" i="35" s="1"/>
  <c r="AF976" i="35"/>
  <c r="AB976" i="35" s="1"/>
  <c r="AF974" i="35"/>
  <c r="AB974" i="35" s="1"/>
  <c r="AF973" i="35"/>
  <c r="AB973" i="35" s="1"/>
  <c r="AF972" i="35"/>
  <c r="AB972" i="35" s="1"/>
  <c r="AF971" i="35"/>
  <c r="AB971" i="35" s="1"/>
  <c r="AF970" i="35"/>
  <c r="AB970" i="35" s="1"/>
  <c r="AF969" i="35"/>
  <c r="AB969" i="35" s="1"/>
  <c r="AF968" i="35"/>
  <c r="AB968" i="35" s="1"/>
  <c r="AF966" i="35"/>
  <c r="AB966" i="35" s="1"/>
  <c r="AF965" i="35"/>
  <c r="AB965" i="35" s="1"/>
  <c r="AF964" i="35"/>
  <c r="AB964" i="35" s="1"/>
  <c r="AF963" i="35"/>
  <c r="AB963" i="35" s="1"/>
  <c r="AF960" i="35"/>
  <c r="AB960" i="35" s="1"/>
  <c r="AF959" i="35"/>
  <c r="AB959" i="35" s="1"/>
  <c r="AF958" i="35"/>
  <c r="AB958" i="35" s="1"/>
  <c r="AF953" i="35"/>
  <c r="AB953" i="35" s="1"/>
  <c r="AF952" i="35"/>
  <c r="AB952" i="35"/>
  <c r="AF951" i="35"/>
  <c r="AB951" i="35" s="1"/>
  <c r="AF950" i="35"/>
  <c r="AB950" i="35" s="1"/>
  <c r="AF949" i="35"/>
  <c r="AB949" i="35" s="1"/>
  <c r="AF948" i="35"/>
  <c r="AB948" i="35" s="1"/>
  <c r="AF947" i="35"/>
  <c r="AB947" i="35" s="1"/>
  <c r="AF946" i="35"/>
  <c r="AB946" i="35" s="1"/>
  <c r="AF945" i="35"/>
  <c r="AB945" i="35" s="1"/>
  <c r="AF944" i="35"/>
  <c r="AB944" i="35" s="1"/>
  <c r="AF943" i="35"/>
  <c r="AB943" i="35" s="1"/>
  <c r="AF942" i="35"/>
  <c r="AB942" i="35" s="1"/>
  <c r="AF941" i="35"/>
  <c r="AB941" i="35" s="1"/>
  <c r="AF940" i="35"/>
  <c r="AB940" i="35" s="1"/>
  <c r="AF939" i="35"/>
  <c r="AB939" i="35" s="1"/>
  <c r="AF938" i="35"/>
  <c r="AB938" i="35" s="1"/>
  <c r="AF937" i="35"/>
  <c r="AB937" i="35" s="1"/>
  <c r="AF936" i="35"/>
  <c r="AB936" i="35"/>
  <c r="AF935" i="35"/>
  <c r="AB935" i="35" s="1"/>
  <c r="AF934" i="35"/>
  <c r="AB934" i="35" s="1"/>
  <c r="AF933" i="35"/>
  <c r="AB933" i="35" s="1"/>
  <c r="AF932" i="35"/>
  <c r="AB932" i="35"/>
  <c r="AF931" i="35"/>
  <c r="AB931" i="35" s="1"/>
  <c r="AF930" i="35"/>
  <c r="AB930" i="35" s="1"/>
  <c r="AF929" i="35"/>
  <c r="AB929" i="35" s="1"/>
  <c r="AF928" i="35"/>
  <c r="AB928" i="35" s="1"/>
  <c r="AF927" i="35"/>
  <c r="AB927" i="35" s="1"/>
  <c r="AF926" i="35"/>
  <c r="AB926" i="35"/>
  <c r="AF925" i="35"/>
  <c r="AB925" i="35" s="1"/>
  <c r="AF924" i="35"/>
  <c r="AB924" i="35" s="1"/>
  <c r="AF923" i="35"/>
  <c r="AB923" i="35" s="1"/>
  <c r="AF922" i="35"/>
  <c r="AB922" i="35" s="1"/>
  <c r="AF921" i="35"/>
  <c r="AB921" i="35" s="1"/>
  <c r="AF920" i="35"/>
  <c r="AB920" i="35"/>
  <c r="AF919" i="35"/>
  <c r="AB919" i="35" s="1"/>
  <c r="AF918" i="35"/>
  <c r="AB918" i="35" s="1"/>
  <c r="AF917" i="35"/>
  <c r="AB917" i="35" s="1"/>
  <c r="AF916" i="35"/>
  <c r="AB916" i="35" s="1"/>
  <c r="AF915" i="35"/>
  <c r="AB915" i="35" s="1"/>
  <c r="AF914" i="35"/>
  <c r="AB914" i="35" s="1"/>
  <c r="AF913" i="35"/>
  <c r="AB913" i="35" s="1"/>
  <c r="AF912" i="35"/>
  <c r="AB912" i="35" s="1"/>
  <c r="AF911" i="35"/>
  <c r="AB911" i="35" s="1"/>
  <c r="AF910" i="35"/>
  <c r="AB910" i="35"/>
  <c r="AF909" i="35"/>
  <c r="AB909" i="35" s="1"/>
  <c r="AF908" i="35"/>
  <c r="AB908" i="35" s="1"/>
  <c r="AF907" i="35"/>
  <c r="AB907" i="35" s="1"/>
  <c r="AF906" i="35"/>
  <c r="AB906" i="35" s="1"/>
  <c r="AF905" i="35"/>
  <c r="AB905" i="35" s="1"/>
  <c r="AF904" i="35"/>
  <c r="AB904" i="35" s="1"/>
  <c r="AF903" i="35"/>
  <c r="AB903" i="35" s="1"/>
  <c r="AF902" i="35"/>
  <c r="AB902" i="35" s="1"/>
  <c r="AF901" i="35"/>
  <c r="AB901" i="35" s="1"/>
  <c r="AF900" i="35"/>
  <c r="AB900" i="35"/>
  <c r="AF899" i="35"/>
  <c r="AB899" i="35" s="1"/>
  <c r="AF898" i="35"/>
  <c r="AB898" i="35" s="1"/>
  <c r="AF897" i="35"/>
  <c r="AB897" i="35" s="1"/>
  <c r="AF896" i="35"/>
  <c r="AB896" i="35" s="1"/>
  <c r="AF895" i="35"/>
  <c r="AB895" i="35" s="1"/>
  <c r="AF894" i="35"/>
  <c r="AB894" i="35"/>
  <c r="AF893" i="35"/>
  <c r="AB893" i="35" s="1"/>
  <c r="AF892" i="35"/>
  <c r="AB892" i="35" s="1"/>
  <c r="AF891" i="35"/>
  <c r="AB891" i="35" s="1"/>
  <c r="AF890" i="35"/>
  <c r="AB890" i="35" s="1"/>
  <c r="AF889" i="35"/>
  <c r="AB889" i="35" s="1"/>
  <c r="AF888" i="35"/>
  <c r="AB888" i="35"/>
  <c r="AF887" i="35"/>
  <c r="AB887" i="35" s="1"/>
  <c r="AF886" i="35"/>
  <c r="AB886" i="35" s="1"/>
  <c r="AF885" i="35"/>
  <c r="AB885" i="35" s="1"/>
  <c r="AF884" i="35"/>
  <c r="AB884" i="35"/>
  <c r="AF883" i="35"/>
  <c r="AB883" i="35" s="1"/>
  <c r="AF882" i="35"/>
  <c r="AB882" i="35" s="1"/>
  <c r="AF881" i="35"/>
  <c r="AB881" i="35" s="1"/>
  <c r="AF880" i="35"/>
  <c r="AB880" i="35" s="1"/>
  <c r="AF879" i="35"/>
  <c r="AB879" i="35" s="1"/>
  <c r="AF878" i="35"/>
  <c r="AB878" i="35" s="1"/>
  <c r="AF877" i="35"/>
  <c r="AB877" i="35" s="1"/>
  <c r="AF876" i="35"/>
  <c r="AB876" i="35" s="1"/>
  <c r="AF875" i="35"/>
  <c r="AB875" i="35" s="1"/>
  <c r="AF874" i="35"/>
  <c r="AB874" i="35" s="1"/>
  <c r="AF873" i="35"/>
  <c r="AB873" i="35" s="1"/>
  <c r="AF872" i="35"/>
  <c r="AB872" i="35" s="1"/>
  <c r="AF871" i="35"/>
  <c r="AB871" i="35" s="1"/>
  <c r="AF870" i="35"/>
  <c r="AB870" i="35" s="1"/>
  <c r="AF869" i="35"/>
  <c r="AB869" i="35" s="1"/>
  <c r="AF868" i="35"/>
  <c r="AB868" i="35"/>
  <c r="AF867" i="35"/>
  <c r="AB867" i="35" s="1"/>
  <c r="AF866" i="35"/>
  <c r="AB866" i="35" s="1"/>
  <c r="AF865" i="35"/>
  <c r="AB865" i="35" s="1"/>
  <c r="AF864" i="35"/>
  <c r="AB864" i="35" s="1"/>
  <c r="AF863" i="35"/>
  <c r="AB863" i="35" s="1"/>
  <c r="AF862" i="35"/>
  <c r="AB862" i="35"/>
  <c r="AF861" i="35"/>
  <c r="AB861" i="35" s="1"/>
  <c r="AF860" i="35"/>
  <c r="AB860" i="35" s="1"/>
  <c r="AF859" i="35"/>
  <c r="AB859" i="35" s="1"/>
  <c r="AF858" i="35"/>
  <c r="AB858" i="35" s="1"/>
  <c r="AF857" i="35"/>
  <c r="AB857" i="35" s="1"/>
  <c r="AF856" i="35"/>
  <c r="AB856" i="35"/>
  <c r="AF855" i="35"/>
  <c r="AB855" i="35" s="1"/>
  <c r="AF854" i="35"/>
  <c r="AB854" i="35" s="1"/>
  <c r="AF853" i="35"/>
  <c r="AB853" i="35" s="1"/>
  <c r="AF852" i="35"/>
  <c r="AB852" i="35" s="1"/>
  <c r="AF851" i="35"/>
  <c r="AB851" i="35" s="1"/>
  <c r="AF850" i="35"/>
  <c r="AB850" i="35" s="1"/>
  <c r="AF849" i="35"/>
  <c r="AB849" i="35" s="1"/>
  <c r="AF848" i="35"/>
  <c r="AB848" i="35" s="1"/>
  <c r="AF847" i="35"/>
  <c r="AB847" i="35" s="1"/>
  <c r="AF846" i="35"/>
  <c r="AB846" i="35"/>
  <c r="AF845" i="35"/>
  <c r="AB845" i="35" s="1"/>
  <c r="AF844" i="35"/>
  <c r="AB844" i="35" s="1"/>
  <c r="AF843" i="35"/>
  <c r="AB843" i="35" s="1"/>
  <c r="AF842" i="35"/>
  <c r="AB842" i="35" s="1"/>
  <c r="AF841" i="35"/>
  <c r="AB841" i="35" s="1"/>
  <c r="AF840" i="35"/>
  <c r="AB840" i="35"/>
  <c r="AF839" i="35"/>
  <c r="AB839" i="35" s="1"/>
  <c r="AF838" i="35"/>
  <c r="AB838" i="35" s="1"/>
  <c r="AF837" i="35"/>
  <c r="AB837" i="35" s="1"/>
  <c r="AF836" i="35"/>
  <c r="AB836" i="35"/>
  <c r="AF835" i="35"/>
  <c r="AB835" i="35" s="1"/>
  <c r="AF834" i="35"/>
  <c r="AB834" i="35" s="1"/>
  <c r="AF833" i="35"/>
  <c r="AB833" i="35" s="1"/>
  <c r="AF832" i="35"/>
  <c r="AB832" i="35" s="1"/>
  <c r="AF831" i="35"/>
  <c r="AB831" i="35" s="1"/>
  <c r="AF830" i="35"/>
  <c r="AB830" i="35" s="1"/>
  <c r="AF829" i="35"/>
  <c r="AB829" i="35" s="1"/>
  <c r="AF828" i="35"/>
  <c r="AB828" i="35" s="1"/>
  <c r="AF827" i="35"/>
  <c r="AB827" i="35" s="1"/>
  <c r="AF826" i="35"/>
  <c r="AB826" i="35" s="1"/>
  <c r="AF825" i="35"/>
  <c r="AB825" i="35" s="1"/>
  <c r="AF824" i="35"/>
  <c r="AB824" i="35"/>
  <c r="AF823" i="35"/>
  <c r="AB823" i="35" s="1"/>
  <c r="AF822" i="35"/>
  <c r="AB822" i="35" s="1"/>
  <c r="AF821" i="35"/>
  <c r="AB821" i="35" s="1"/>
  <c r="AF820" i="35"/>
  <c r="AB820" i="35" s="1"/>
  <c r="AF819" i="35"/>
  <c r="AB819" i="35" s="1"/>
  <c r="AF818" i="35"/>
  <c r="AB818" i="35" s="1"/>
  <c r="AF817" i="35"/>
  <c r="AB817" i="35" s="1"/>
  <c r="AF816" i="35"/>
  <c r="AB816" i="35" s="1"/>
  <c r="AF815" i="35"/>
  <c r="AB815" i="35" s="1"/>
  <c r="AF814" i="35"/>
  <c r="AB814" i="35"/>
  <c r="AF813" i="35"/>
  <c r="AB813" i="35" s="1"/>
  <c r="AF812" i="35"/>
  <c r="AB812" i="35" s="1"/>
  <c r="AF811" i="35"/>
  <c r="AB811" i="35" s="1"/>
  <c r="AF810" i="35"/>
  <c r="AB810" i="35" s="1"/>
  <c r="AF809" i="35"/>
  <c r="AB809" i="35" s="1"/>
  <c r="AF808" i="35"/>
  <c r="AB808" i="35" s="1"/>
  <c r="AF807" i="35"/>
  <c r="AB807" i="35" s="1"/>
  <c r="AF806" i="35"/>
  <c r="AB806" i="35" s="1"/>
  <c r="AF805" i="35"/>
  <c r="AB805" i="35" s="1"/>
  <c r="AF804" i="35"/>
  <c r="AB804" i="35"/>
  <c r="AF803" i="35"/>
  <c r="AB803" i="35" s="1"/>
  <c r="AF802" i="35"/>
  <c r="AB802" i="35" s="1"/>
  <c r="AF801" i="35"/>
  <c r="AB801" i="35" s="1"/>
  <c r="AF800" i="35"/>
  <c r="AB800" i="35" s="1"/>
  <c r="AF799" i="35"/>
  <c r="AB799" i="35" s="1"/>
  <c r="AF798" i="35"/>
  <c r="AB798" i="35"/>
  <c r="AF797" i="35"/>
  <c r="AB797" i="35" s="1"/>
  <c r="AF796" i="35"/>
  <c r="AB796" i="35" s="1"/>
  <c r="AF795" i="35"/>
  <c r="AB795" i="35" s="1"/>
  <c r="AF794" i="35"/>
  <c r="AB794" i="35" s="1"/>
  <c r="AF793" i="35"/>
  <c r="AB793" i="35" s="1"/>
  <c r="AF792" i="35"/>
  <c r="AB792" i="35"/>
  <c r="AF791" i="35"/>
  <c r="AB791" i="35" s="1"/>
  <c r="AF789" i="35"/>
  <c r="AB789" i="35" s="1"/>
  <c r="AF788" i="35"/>
  <c r="AB788" i="35" s="1"/>
  <c r="AF787" i="35"/>
  <c r="AB787" i="35"/>
  <c r="AF786" i="35"/>
  <c r="AB786" i="35" s="1"/>
  <c r="AF785" i="35"/>
  <c r="AB785" i="35" s="1"/>
  <c r="AF784" i="35"/>
  <c r="AB784" i="35" s="1"/>
  <c r="AF783" i="35"/>
  <c r="AB783" i="35" s="1"/>
  <c r="AF782" i="35"/>
  <c r="AB782" i="35" s="1"/>
  <c r="AF781" i="35"/>
  <c r="AB781" i="35" s="1"/>
  <c r="AF780" i="35"/>
  <c r="AB780" i="35" s="1"/>
  <c r="AF778" i="35"/>
  <c r="AB778" i="35" s="1"/>
  <c r="AF777" i="35"/>
  <c r="AB777" i="35" s="1"/>
  <c r="AF776" i="35"/>
  <c r="AB776" i="35" s="1"/>
  <c r="AF775" i="35"/>
  <c r="AB775" i="35" s="1"/>
  <c r="AF774" i="35"/>
  <c r="AB774" i="35" s="1"/>
  <c r="AF772" i="35"/>
  <c r="AB772" i="35" s="1"/>
  <c r="AF771" i="35"/>
  <c r="AB771" i="35" s="1"/>
  <c r="AF770" i="35"/>
  <c r="AB770" i="35" s="1"/>
  <c r="AF769" i="35"/>
  <c r="AB769" i="35"/>
  <c r="AF768" i="35"/>
  <c r="AB768" i="35" s="1"/>
  <c r="AF767" i="35"/>
  <c r="AB767" i="35" s="1"/>
  <c r="AF766" i="35"/>
  <c r="AB766" i="35" s="1"/>
  <c r="AF765" i="35"/>
  <c r="AB765" i="35" s="1"/>
  <c r="AF764" i="35"/>
  <c r="AB764" i="35" s="1"/>
  <c r="AF763" i="35"/>
  <c r="AB763" i="35"/>
  <c r="AF762" i="35"/>
  <c r="AB762" i="35" s="1"/>
  <c r="AF761" i="35"/>
  <c r="AB761" i="35" s="1"/>
  <c r="AF760" i="35"/>
  <c r="AB760" i="35" s="1"/>
  <c r="AF758" i="35"/>
  <c r="AB758" i="35" s="1"/>
  <c r="AF757" i="35"/>
  <c r="AB757" i="35" s="1"/>
  <c r="AF756" i="35"/>
  <c r="AB756" i="35"/>
  <c r="AF755" i="35"/>
  <c r="AB755" i="35" s="1"/>
  <c r="AF754" i="35"/>
  <c r="AB754" i="35" s="1"/>
  <c r="AF753" i="35"/>
  <c r="AB753" i="35" s="1"/>
  <c r="AF752" i="35"/>
  <c r="AB752" i="35" s="1"/>
  <c r="AF751" i="35"/>
  <c r="AB751" i="35" s="1"/>
  <c r="AF750" i="35"/>
  <c r="AB750" i="35" s="1"/>
  <c r="AF749" i="35"/>
  <c r="AB749" i="35" s="1"/>
  <c r="AF748" i="35"/>
  <c r="AB748" i="35" s="1"/>
  <c r="AF747" i="35"/>
  <c r="AB747" i="35" s="1"/>
  <c r="AF745" i="35"/>
  <c r="AB745" i="35" s="1"/>
  <c r="AF744" i="35"/>
  <c r="AB744" i="35" s="1"/>
  <c r="AF743" i="35"/>
  <c r="AB743" i="35" s="1"/>
  <c r="AF742" i="35"/>
  <c r="AB742" i="35" s="1"/>
  <c r="AF741" i="35"/>
  <c r="AB741" i="35" s="1"/>
  <c r="AF740" i="35"/>
  <c r="AB740" i="35" s="1"/>
  <c r="AF739" i="35"/>
  <c r="AB739" i="35"/>
  <c r="AF738" i="35"/>
  <c r="AB738" i="35" s="1"/>
  <c r="AF737" i="35"/>
  <c r="AB737" i="35" s="1"/>
  <c r="AF736" i="35"/>
  <c r="AB736" i="35" s="1"/>
  <c r="AF735" i="35"/>
  <c r="AB735" i="35"/>
  <c r="AF734" i="35"/>
  <c r="AB734" i="35" s="1"/>
  <c r="AF733" i="35"/>
  <c r="AB733" i="35" s="1"/>
  <c r="AF732" i="35"/>
  <c r="AB732" i="35" s="1"/>
  <c r="AF731" i="35"/>
  <c r="AB731" i="35" s="1"/>
  <c r="AF730" i="35"/>
  <c r="AB730" i="35" s="1"/>
  <c r="AF729" i="35"/>
  <c r="AB729" i="35"/>
  <c r="AF728" i="35"/>
  <c r="AB728" i="35" s="1"/>
  <c r="AF727" i="35"/>
  <c r="AB727" i="35"/>
  <c r="AF726" i="35"/>
  <c r="AB726" i="35" s="1"/>
  <c r="AF725" i="35"/>
  <c r="AB725" i="35" s="1"/>
  <c r="AF724" i="35"/>
  <c r="AB724" i="35" s="1"/>
  <c r="AF723" i="35"/>
  <c r="AB723" i="35"/>
  <c r="AF722" i="35"/>
  <c r="AB722" i="35" s="1"/>
  <c r="AF720" i="35"/>
  <c r="AB720" i="35" s="1"/>
  <c r="AF718" i="35"/>
  <c r="AB718" i="35" s="1"/>
  <c r="AF717" i="35"/>
  <c r="AB717" i="35" s="1"/>
  <c r="AF716" i="35"/>
  <c r="AB716" i="35" s="1"/>
  <c r="AF715" i="35"/>
  <c r="AB715" i="35" s="1"/>
  <c r="AF714" i="35"/>
  <c r="AB714" i="35" s="1"/>
  <c r="AF713" i="35"/>
  <c r="AB713" i="35" s="1"/>
  <c r="AF712" i="35"/>
  <c r="AB712" i="35" s="1"/>
  <c r="AF711" i="35"/>
  <c r="AB711" i="35"/>
  <c r="AF710" i="35"/>
  <c r="AB710" i="35" s="1"/>
  <c r="AF709" i="35"/>
  <c r="AB709" i="35" s="1"/>
  <c r="AF708" i="35"/>
  <c r="AB708" i="35" s="1"/>
  <c r="AF707" i="35"/>
  <c r="AB707" i="35" s="1"/>
  <c r="AF706" i="35"/>
  <c r="AB706" i="35" s="1"/>
  <c r="AF705" i="35"/>
  <c r="AB705" i="35" s="1"/>
  <c r="AF704" i="35"/>
  <c r="AB704" i="35" s="1"/>
  <c r="AF703" i="35"/>
  <c r="AB703" i="35" s="1"/>
  <c r="AF702" i="35"/>
  <c r="AB702" i="35" s="1"/>
  <c r="AF701" i="35"/>
  <c r="AB701" i="35" s="1"/>
  <c r="AF700" i="35"/>
  <c r="AB700" i="35" s="1"/>
  <c r="AF699" i="35"/>
  <c r="AB699" i="35" s="1"/>
  <c r="AF698" i="35"/>
  <c r="AB698" i="35" s="1"/>
  <c r="AF697" i="35"/>
  <c r="AB697" i="35" s="1"/>
  <c r="AF696" i="35"/>
  <c r="AB696" i="35" s="1"/>
  <c r="AF695" i="35"/>
  <c r="AB695" i="35"/>
  <c r="AF692" i="35"/>
  <c r="AB692" i="35" s="1"/>
  <c r="AF691" i="35"/>
  <c r="AB691" i="35" s="1"/>
  <c r="AF690" i="35"/>
  <c r="AB690" i="35" s="1"/>
  <c r="AF689" i="35"/>
  <c r="AB689" i="35" s="1"/>
  <c r="AF688" i="35"/>
  <c r="AB688" i="35" s="1"/>
  <c r="AF687" i="35"/>
  <c r="AB687" i="35"/>
  <c r="AF686" i="35"/>
  <c r="AB686" i="35" s="1"/>
  <c r="AF685" i="35"/>
  <c r="AB685" i="35" s="1"/>
  <c r="AF684" i="35"/>
  <c r="AB684" i="35" s="1"/>
  <c r="AF683" i="35"/>
  <c r="AB683" i="35"/>
  <c r="AF681" i="35"/>
  <c r="AB681" i="35" s="1"/>
  <c r="AF680" i="35"/>
  <c r="AB680" i="35" s="1"/>
  <c r="AF679" i="35"/>
  <c r="AB679" i="35" s="1"/>
  <c r="AF678" i="35"/>
  <c r="AB678" i="35"/>
  <c r="AF677" i="35"/>
  <c r="AB677" i="35" s="1"/>
  <c r="AF676" i="35"/>
  <c r="AB676" i="35" s="1"/>
  <c r="AF675" i="35"/>
  <c r="AB675" i="35" s="1"/>
  <c r="AF674" i="35"/>
  <c r="AB674" i="35" s="1"/>
  <c r="AF673" i="35"/>
  <c r="AB673" i="35" s="1"/>
  <c r="AF672" i="35"/>
  <c r="AB672" i="35" s="1"/>
  <c r="AF671" i="35"/>
  <c r="AB671" i="35" s="1"/>
  <c r="AF670" i="35"/>
  <c r="AB670" i="35" s="1"/>
  <c r="AF669" i="35"/>
  <c r="AB669" i="35" s="1"/>
  <c r="AF668" i="35"/>
  <c r="AB668" i="35" s="1"/>
  <c r="AF667" i="35"/>
  <c r="AB667" i="35" s="1"/>
  <c r="AF666" i="35"/>
  <c r="AB666" i="35"/>
  <c r="AF665" i="35"/>
  <c r="AB665" i="35" s="1"/>
  <c r="AF664" i="35"/>
  <c r="AB664" i="35" s="1"/>
  <c r="AF663" i="35"/>
  <c r="AB663" i="35" s="1"/>
  <c r="AF662" i="35"/>
  <c r="AB662" i="35" s="1"/>
  <c r="AF661" i="35"/>
  <c r="AB661" i="35" s="1"/>
  <c r="AF660" i="35"/>
  <c r="AB660" i="35"/>
  <c r="AF659" i="35"/>
  <c r="AB659" i="35" s="1"/>
  <c r="AF657" i="35"/>
  <c r="AB657" i="35" s="1"/>
  <c r="AF656" i="35"/>
  <c r="AB656" i="35" s="1"/>
  <c r="AF655" i="35"/>
  <c r="AB655" i="35" s="1"/>
  <c r="AF654" i="35"/>
  <c r="AB654" i="35" s="1"/>
  <c r="AF653" i="35"/>
  <c r="AB653" i="35" s="1"/>
  <c r="AF652" i="35"/>
  <c r="AB652" i="35" s="1"/>
  <c r="AF651" i="35"/>
  <c r="AB651" i="35"/>
  <c r="AF650" i="35"/>
  <c r="AB650" i="35" s="1"/>
  <c r="AF649" i="35"/>
  <c r="AB649" i="35" s="1"/>
  <c r="AF648" i="35"/>
  <c r="AB648" i="35" s="1"/>
  <c r="AF647" i="35"/>
  <c r="AB647" i="35" s="1"/>
  <c r="AF646" i="35"/>
  <c r="AB646" i="35" s="1"/>
  <c r="AF645" i="35"/>
  <c r="AB645" i="35" s="1"/>
  <c r="AF643" i="35"/>
  <c r="AB643" i="35" s="1"/>
  <c r="AF642" i="35"/>
  <c r="AB642" i="35" s="1"/>
  <c r="AF641" i="35"/>
  <c r="AB641" i="35" s="1"/>
  <c r="AF640" i="35"/>
  <c r="AB640" i="35" s="1"/>
  <c r="AF639" i="35"/>
  <c r="AB639" i="35" s="1"/>
  <c r="AF638" i="35"/>
  <c r="AB638" i="35" s="1"/>
  <c r="AF637" i="35"/>
  <c r="AB637" i="35" s="1"/>
  <c r="AF636" i="35"/>
  <c r="AB636" i="35"/>
  <c r="AF634" i="35"/>
  <c r="AB634" i="35" s="1"/>
  <c r="AF633" i="35"/>
  <c r="AB633" i="35" s="1"/>
  <c r="AF632" i="35"/>
  <c r="AB632" i="35" s="1"/>
  <c r="AF631" i="35"/>
  <c r="AB631" i="35"/>
  <c r="AF630" i="35"/>
  <c r="AB630" i="35" s="1"/>
  <c r="AF629" i="35"/>
  <c r="AB629" i="35" s="1"/>
  <c r="AF628" i="35"/>
  <c r="AB628" i="35" s="1"/>
  <c r="AF627" i="35"/>
  <c r="AB627" i="35" s="1"/>
  <c r="AF626" i="35"/>
  <c r="AB626" i="35" s="1"/>
  <c r="AF625" i="35"/>
  <c r="AB625" i="35" s="1"/>
  <c r="AF624" i="35"/>
  <c r="AB624" i="35" s="1"/>
  <c r="AF623" i="35"/>
  <c r="AB623" i="35"/>
  <c r="AF622" i="35"/>
  <c r="AB622" i="35" s="1"/>
  <c r="AF621" i="35"/>
  <c r="AB621" i="35" s="1"/>
  <c r="AF620" i="35"/>
  <c r="AB620" i="35" s="1"/>
  <c r="AF619" i="35"/>
  <c r="AB619" i="35"/>
  <c r="AF618" i="35"/>
  <c r="AB618" i="35" s="1"/>
  <c r="AF617" i="35"/>
  <c r="AB617" i="35" s="1"/>
  <c r="AF616" i="35"/>
  <c r="AB616" i="35" s="1"/>
  <c r="AF615" i="35"/>
  <c r="AB615" i="35" s="1"/>
  <c r="AF614" i="35"/>
  <c r="AB614" i="35" s="1"/>
  <c r="AF613" i="35"/>
  <c r="AB613" i="35" s="1"/>
  <c r="AF612" i="35"/>
  <c r="AB612" i="35" s="1"/>
  <c r="AF611" i="35"/>
  <c r="AB611" i="35" s="1"/>
  <c r="AF610" i="35"/>
  <c r="AB610" i="35" s="1"/>
  <c r="AF609" i="35"/>
  <c r="AB609" i="35"/>
  <c r="AF608" i="35"/>
  <c r="AB608" i="35" s="1"/>
  <c r="AF607" i="35"/>
  <c r="AB607" i="35" s="1"/>
  <c r="AF606" i="35"/>
  <c r="AB606" i="35" s="1"/>
  <c r="AF605" i="35"/>
  <c r="AB605" i="35" s="1"/>
  <c r="AF604" i="35"/>
  <c r="AB604" i="35" s="1"/>
  <c r="AF603" i="35"/>
  <c r="AB603" i="35" s="1"/>
  <c r="AF602" i="35"/>
  <c r="AB602" i="35" s="1"/>
  <c r="AF601" i="35"/>
  <c r="AB601" i="35" s="1"/>
  <c r="AF600" i="35"/>
  <c r="AB600" i="35" s="1"/>
  <c r="AF599" i="35"/>
  <c r="AB599" i="35" s="1"/>
  <c r="AF598" i="35"/>
  <c r="AB598" i="35" s="1"/>
  <c r="AF597" i="35"/>
  <c r="AB597" i="35"/>
  <c r="AF596" i="35"/>
  <c r="AB596" i="35" s="1"/>
  <c r="AF595" i="35"/>
  <c r="AB595" i="35" s="1"/>
  <c r="AF594" i="35"/>
  <c r="AB594" i="35" s="1"/>
  <c r="AF593" i="35"/>
  <c r="AB593" i="35" s="1"/>
  <c r="AF592" i="35"/>
  <c r="AB592" i="35" s="1"/>
  <c r="AF591" i="35"/>
  <c r="AB591" i="35"/>
  <c r="AF590" i="35"/>
  <c r="AB590" i="35" s="1"/>
  <c r="AF589" i="35"/>
  <c r="AB589" i="35" s="1"/>
  <c r="AF588" i="35"/>
  <c r="AB588" i="35"/>
  <c r="AF587" i="35"/>
  <c r="AB587" i="35"/>
  <c r="AF586" i="35"/>
  <c r="AB586" i="35" s="1"/>
  <c r="AF585" i="35"/>
  <c r="AB585" i="35" s="1"/>
  <c r="AF584" i="35"/>
  <c r="AB584" i="35"/>
  <c r="AF583" i="35"/>
  <c r="AB583" i="35" s="1"/>
  <c r="AF582" i="35"/>
  <c r="AB582" i="35"/>
  <c r="AF581" i="35"/>
  <c r="AB581" i="35" s="1"/>
  <c r="AF580" i="35"/>
  <c r="AB580" i="35" s="1"/>
  <c r="AF579" i="35"/>
  <c r="AB579" i="35" s="1"/>
  <c r="AF578" i="35"/>
  <c r="AB578" i="35" s="1"/>
  <c r="AF577" i="35"/>
  <c r="AB577" i="35" s="1"/>
  <c r="AF576" i="35"/>
  <c r="AB576" i="35"/>
  <c r="AF575" i="35"/>
  <c r="AB575" i="35" s="1"/>
  <c r="AF574" i="35"/>
  <c r="AB574" i="35" s="1"/>
  <c r="AF573" i="35"/>
  <c r="AB573" i="35" s="1"/>
  <c r="AF572" i="35"/>
  <c r="AB572" i="35" s="1"/>
  <c r="AF571" i="35"/>
  <c r="AB571" i="35" s="1"/>
  <c r="AF570" i="35"/>
  <c r="AB570" i="35" s="1"/>
  <c r="AF569" i="35"/>
  <c r="AB569" i="35" s="1"/>
  <c r="AF568" i="35"/>
  <c r="AB568" i="35" s="1"/>
  <c r="AF567" i="35"/>
  <c r="AB567" i="35" s="1"/>
  <c r="AF566" i="35"/>
  <c r="AB566" i="35" s="1"/>
  <c r="AF565" i="35"/>
  <c r="AB565" i="35" s="1"/>
  <c r="AF564" i="35"/>
  <c r="AB564" i="35" s="1"/>
  <c r="AF563" i="35"/>
  <c r="AB563" i="35" s="1"/>
  <c r="AF562" i="35"/>
  <c r="AB562" i="35"/>
  <c r="AF561" i="35"/>
  <c r="AB561" i="35" s="1"/>
  <c r="AF559" i="35"/>
  <c r="AB559" i="35" s="1"/>
  <c r="AF558" i="35"/>
  <c r="AB558" i="35" s="1"/>
  <c r="AF557" i="35"/>
  <c r="AB557" i="35"/>
  <c r="AF556" i="35"/>
  <c r="AB556" i="35" s="1"/>
  <c r="AF555" i="35"/>
  <c r="AB555" i="35" s="1"/>
  <c r="AF554" i="35"/>
  <c r="AB554" i="35" s="1"/>
  <c r="AF553" i="35"/>
  <c r="AB553" i="35"/>
  <c r="AF552" i="35"/>
  <c r="AB552" i="35" s="1"/>
  <c r="AF551" i="35"/>
  <c r="AB551" i="35" s="1"/>
  <c r="AF550" i="35"/>
  <c r="AB550" i="35" s="1"/>
  <c r="AF549" i="35"/>
  <c r="AB549" i="35" s="1"/>
  <c r="AF547" i="35"/>
  <c r="AB547" i="35" s="1"/>
  <c r="AF546" i="35"/>
  <c r="AB546" i="35" s="1"/>
  <c r="AF545" i="35"/>
  <c r="AB545" i="35" s="1"/>
  <c r="AF544" i="35"/>
  <c r="AB544" i="35" s="1"/>
  <c r="AF543" i="35"/>
  <c r="AB543" i="35" s="1"/>
  <c r="AF541" i="35"/>
  <c r="AB541" i="35" s="1"/>
  <c r="AF540" i="35"/>
  <c r="AB540" i="35" s="1"/>
  <c r="AF539" i="35"/>
  <c r="AB539" i="35" s="1"/>
  <c r="AF538" i="35"/>
  <c r="AB538" i="35" s="1"/>
  <c r="AF537" i="35"/>
  <c r="AB537" i="35" s="1"/>
  <c r="AF536" i="35"/>
  <c r="AB536" i="35" s="1"/>
  <c r="AF535" i="35"/>
  <c r="AB535" i="35" s="1"/>
  <c r="AF534" i="35"/>
  <c r="AB534" i="35" s="1"/>
  <c r="AF533" i="35"/>
  <c r="AB533" i="35" s="1"/>
  <c r="AF532" i="35"/>
  <c r="AB532" i="35" s="1"/>
  <c r="AF531" i="35"/>
  <c r="AB531" i="35"/>
  <c r="AF529" i="35"/>
  <c r="AB529" i="35" s="1"/>
  <c r="AF527" i="35"/>
  <c r="AB527" i="35" s="1"/>
  <c r="AF526" i="35"/>
  <c r="AB526" i="35" s="1"/>
  <c r="AF525" i="35"/>
  <c r="AB525" i="35"/>
  <c r="AF523" i="35"/>
  <c r="AB523" i="35" s="1"/>
  <c r="AF522" i="35"/>
  <c r="AB522" i="35" s="1"/>
  <c r="AF521" i="35"/>
  <c r="AB521" i="35" s="1"/>
  <c r="AF520" i="35"/>
  <c r="AB520" i="35" s="1"/>
  <c r="AF519" i="35"/>
  <c r="AB519" i="35" s="1"/>
  <c r="AF518" i="35"/>
  <c r="AB518" i="35" s="1"/>
  <c r="AF517" i="35"/>
  <c r="AB517" i="35" s="1"/>
  <c r="AF516" i="35"/>
  <c r="AB516" i="35" s="1"/>
  <c r="AF514" i="35"/>
  <c r="AB514" i="35" s="1"/>
  <c r="AF513" i="35"/>
  <c r="AB513" i="35" s="1"/>
  <c r="AF512" i="35"/>
  <c r="AB512" i="35" s="1"/>
  <c r="AF511" i="35"/>
  <c r="AB511" i="35"/>
  <c r="AF510" i="35"/>
  <c r="AB510" i="35" s="1"/>
  <c r="AF509" i="35"/>
  <c r="AB509" i="35" s="1"/>
  <c r="AF508" i="35"/>
  <c r="AB508" i="35" s="1"/>
  <c r="AF507" i="35"/>
  <c r="AB507" i="35" s="1"/>
  <c r="AF506" i="35"/>
  <c r="AB506" i="35" s="1"/>
  <c r="AF505" i="35"/>
  <c r="AB505" i="35" s="1"/>
  <c r="AF503" i="35"/>
  <c r="AB503" i="35" s="1"/>
  <c r="AF502" i="35"/>
  <c r="AB502" i="35"/>
  <c r="AF501" i="35"/>
  <c r="AB501" i="35" s="1"/>
  <c r="AF500" i="35"/>
  <c r="AB500" i="35" s="1"/>
  <c r="AF499" i="35"/>
  <c r="AB499" i="35" s="1"/>
  <c r="AF497" i="35"/>
  <c r="AB497" i="35" s="1"/>
  <c r="AF496" i="35"/>
  <c r="AB496" i="35" s="1"/>
  <c r="AF492" i="35"/>
  <c r="AB492" i="35" s="1"/>
  <c r="AF490" i="35"/>
  <c r="AB490" i="35" s="1"/>
  <c r="AF488" i="35"/>
  <c r="AB488" i="35"/>
  <c r="AF486" i="35"/>
  <c r="AB486" i="35" s="1"/>
  <c r="AF482" i="35"/>
  <c r="AB482" i="35" s="1"/>
  <c r="AF481" i="35"/>
  <c r="AB481" i="35" s="1"/>
  <c r="AF480" i="35"/>
  <c r="AB480" i="35" s="1"/>
  <c r="AF479" i="35"/>
  <c r="AB479" i="35" s="1"/>
  <c r="AF478" i="35"/>
  <c r="AB478" i="35" s="1"/>
  <c r="AF477" i="35"/>
  <c r="AF476" i="35"/>
  <c r="AB476" i="35" s="1"/>
  <c r="AF475" i="35"/>
  <c r="AF474" i="35"/>
  <c r="AB474" i="35" s="1"/>
  <c r="AF473" i="35"/>
  <c r="AF472" i="35"/>
  <c r="AB472" i="35"/>
  <c r="AF471" i="35"/>
  <c r="AB471" i="35" s="1"/>
  <c r="AF468" i="35"/>
  <c r="AB468" i="35" s="1"/>
  <c r="AF467" i="35"/>
  <c r="AB467" i="35" s="1"/>
  <c r="AF466" i="35"/>
  <c r="AB466" i="35" s="1"/>
  <c r="AF465" i="35"/>
  <c r="AB465" i="35" s="1"/>
  <c r="AF464" i="35"/>
  <c r="AB464" i="35" s="1"/>
  <c r="AF463" i="35"/>
  <c r="AB463" i="35" s="1"/>
  <c r="AF462" i="35"/>
  <c r="AB462" i="35" s="1"/>
  <c r="AF461" i="35"/>
  <c r="AB461" i="35" s="1"/>
  <c r="AF459" i="35"/>
  <c r="AB459" i="35" s="1"/>
  <c r="AF458" i="35"/>
  <c r="AB458" i="35" s="1"/>
  <c r="AF457" i="35"/>
  <c r="AB457" i="35" s="1"/>
  <c r="AF456" i="35"/>
  <c r="AB456" i="35" s="1"/>
  <c r="AF455" i="35"/>
  <c r="AB455" i="35" s="1"/>
  <c r="AF454" i="35"/>
  <c r="AB454" i="35" s="1"/>
  <c r="AF453" i="35"/>
  <c r="AB453" i="35" s="1"/>
  <c r="AF452" i="35"/>
  <c r="AB452" i="35" s="1"/>
  <c r="AF451" i="35"/>
  <c r="AB451" i="35" s="1"/>
  <c r="AF450" i="35"/>
  <c r="AB450" i="35" s="1"/>
  <c r="AF449" i="35"/>
  <c r="AB449" i="35" s="1"/>
  <c r="AF448" i="35"/>
  <c r="AB448" i="35" s="1"/>
  <c r="AF447" i="35"/>
  <c r="AB447" i="35" s="1"/>
  <c r="AF446" i="35"/>
  <c r="AB446" i="35" s="1"/>
  <c r="AF445" i="35"/>
  <c r="AB445" i="35" s="1"/>
  <c r="AF444" i="35"/>
  <c r="AB444" i="35" s="1"/>
  <c r="AF443" i="35"/>
  <c r="AB443" i="35" s="1"/>
  <c r="AF442" i="35"/>
  <c r="AB442" i="35" s="1"/>
  <c r="AF441" i="35"/>
  <c r="AB441" i="35" s="1"/>
  <c r="AF440" i="35"/>
  <c r="AB440" i="35" s="1"/>
  <c r="AF439" i="35"/>
  <c r="AB439" i="35" s="1"/>
  <c r="AF438" i="35"/>
  <c r="AB438" i="35" s="1"/>
  <c r="AF437" i="35"/>
  <c r="AB437" i="35"/>
  <c r="AF436" i="35"/>
  <c r="AB436" i="35" s="1"/>
  <c r="AF435" i="35"/>
  <c r="AB435" i="35" s="1"/>
  <c r="AF433" i="35"/>
  <c r="AB433" i="35" s="1"/>
  <c r="AF432" i="35"/>
  <c r="AB432" i="35" s="1"/>
  <c r="AF431" i="35"/>
  <c r="AB431" i="35" s="1"/>
  <c r="AF430" i="35"/>
  <c r="AB430" i="35" s="1"/>
  <c r="AF429" i="35"/>
  <c r="AB429" i="35" s="1"/>
  <c r="AF428" i="35"/>
  <c r="AB428" i="35" s="1"/>
  <c r="AF427" i="35"/>
  <c r="AB427" i="35" s="1"/>
  <c r="AF426" i="35"/>
  <c r="AB426" i="35" s="1"/>
  <c r="AF424" i="35"/>
  <c r="AB424" i="35" s="1"/>
  <c r="AF423" i="35"/>
  <c r="AB423" i="35" s="1"/>
  <c r="AF422" i="35"/>
  <c r="AB422" i="35" s="1"/>
  <c r="AF420" i="35"/>
  <c r="AB420" i="35" s="1"/>
  <c r="AF419" i="35"/>
  <c r="AB419" i="35" s="1"/>
  <c r="AF418" i="35"/>
  <c r="AB418" i="35" s="1"/>
  <c r="AF417" i="35"/>
  <c r="AB417" i="35" s="1"/>
  <c r="AF416" i="35"/>
  <c r="AB416" i="35" s="1"/>
  <c r="AF415" i="35"/>
  <c r="AB415" i="35" s="1"/>
  <c r="AF414" i="35"/>
  <c r="AB414" i="35" s="1"/>
  <c r="AF413" i="35"/>
  <c r="AB413" i="35" s="1"/>
  <c r="AF412" i="35"/>
  <c r="AB412" i="35" s="1"/>
  <c r="AF411" i="35"/>
  <c r="AB411" i="35" s="1"/>
  <c r="AF410" i="35"/>
  <c r="AB410" i="35" s="1"/>
  <c r="AF409" i="35"/>
  <c r="AB409" i="35" s="1"/>
  <c r="AF407" i="35"/>
  <c r="AB407" i="35" s="1"/>
  <c r="AF406" i="35"/>
  <c r="AB406" i="35" s="1"/>
  <c r="AF405" i="35"/>
  <c r="AB405" i="35" s="1"/>
  <c r="AF403" i="35"/>
  <c r="AB403" i="35" s="1"/>
  <c r="AF402" i="35"/>
  <c r="AB402" i="35" s="1"/>
  <c r="AF401" i="35"/>
  <c r="AB401" i="35" s="1"/>
  <c r="AF400" i="35"/>
  <c r="AB400" i="35" s="1"/>
  <c r="AF399" i="35"/>
  <c r="AB399" i="35" s="1"/>
  <c r="AF398" i="35"/>
  <c r="AB398" i="35" s="1"/>
  <c r="AF397" i="35"/>
  <c r="AB397" i="35" s="1"/>
  <c r="AF396" i="35"/>
  <c r="AB396" i="35" s="1"/>
  <c r="AF394" i="35"/>
  <c r="AB394" i="35" s="1"/>
  <c r="AF393" i="35"/>
  <c r="AB393" i="35" s="1"/>
  <c r="AF392" i="35"/>
  <c r="AB392" i="35" s="1"/>
  <c r="AF390" i="35"/>
  <c r="AB390" i="35" s="1"/>
  <c r="AF389" i="35"/>
  <c r="AB389" i="35" s="1"/>
  <c r="AF388" i="35"/>
  <c r="AB388" i="35" s="1"/>
  <c r="AF387" i="35"/>
  <c r="AB387" i="35" s="1"/>
  <c r="AF386" i="35"/>
  <c r="AB386" i="35" s="1"/>
  <c r="AF385" i="35"/>
  <c r="AB385" i="35" s="1"/>
  <c r="AF384" i="35"/>
  <c r="AB384" i="35" s="1"/>
  <c r="AF383" i="35"/>
  <c r="AB383" i="35" s="1"/>
  <c r="AF382" i="35"/>
  <c r="AB382" i="35" s="1"/>
  <c r="AF381" i="35"/>
  <c r="AB381" i="35" s="1"/>
  <c r="AF380" i="35"/>
  <c r="AB380" i="35" s="1"/>
  <c r="AF379" i="35"/>
  <c r="AB379" i="35" s="1"/>
  <c r="AF378" i="35"/>
  <c r="AB378" i="35" s="1"/>
  <c r="AF377" i="35"/>
  <c r="AB377" i="35" s="1"/>
  <c r="AF376" i="35"/>
  <c r="AB376" i="35" s="1"/>
  <c r="AF375" i="35"/>
  <c r="AB375" i="35" s="1"/>
  <c r="AF374" i="35"/>
  <c r="AB374" i="35" s="1"/>
  <c r="AF373" i="35"/>
  <c r="AB373" i="35" s="1"/>
  <c r="AF372" i="35"/>
  <c r="AB372" i="35" s="1"/>
  <c r="AF371" i="35"/>
  <c r="AB371" i="35" s="1"/>
  <c r="AF370" i="35"/>
  <c r="AB370" i="35" s="1"/>
  <c r="AF369" i="35"/>
  <c r="AB369" i="35" s="1"/>
  <c r="AF368" i="35"/>
  <c r="AB368" i="35" s="1"/>
  <c r="AF367" i="35"/>
  <c r="AB367" i="35" s="1"/>
  <c r="AF366" i="35"/>
  <c r="AB366" i="35"/>
  <c r="AF365" i="35"/>
  <c r="AB365" i="35" s="1"/>
  <c r="AF364" i="35"/>
  <c r="AB364" i="35" s="1"/>
  <c r="AF363" i="35"/>
  <c r="AB363" i="35" s="1"/>
  <c r="AF362" i="35"/>
  <c r="AB362" i="35" s="1"/>
  <c r="AF361" i="35"/>
  <c r="AB361" i="35" s="1"/>
  <c r="AF360" i="35"/>
  <c r="AB360" i="35" s="1"/>
  <c r="AF359" i="35"/>
  <c r="AB359" i="35" s="1"/>
  <c r="AF358" i="35"/>
  <c r="AB358" i="35" s="1"/>
  <c r="AF357" i="35"/>
  <c r="AB357" i="35" s="1"/>
  <c r="AF356" i="35"/>
  <c r="AB356" i="35" s="1"/>
  <c r="AF355" i="35"/>
  <c r="AB355" i="35" s="1"/>
  <c r="AF353" i="35"/>
  <c r="AB353" i="35" s="1"/>
  <c r="AF351" i="35"/>
  <c r="AB351" i="35" s="1"/>
  <c r="AF350" i="35"/>
  <c r="AB350" i="35" s="1"/>
  <c r="AF349" i="35"/>
  <c r="AB349" i="35" s="1"/>
  <c r="AF348" i="35"/>
  <c r="AB348" i="35" s="1"/>
  <c r="AF347" i="35"/>
  <c r="AB347" i="35" s="1"/>
  <c r="AF346" i="35"/>
  <c r="AB346" i="35" s="1"/>
  <c r="AF345" i="35"/>
  <c r="AB345" i="35" s="1"/>
  <c r="AF344" i="35"/>
  <c r="AB344" i="35" s="1"/>
  <c r="AF343" i="35"/>
  <c r="AB343" i="35" s="1"/>
  <c r="AF340" i="35"/>
  <c r="AB340" i="35" s="1"/>
  <c r="AF339" i="35"/>
  <c r="AB339" i="35" s="1"/>
  <c r="AF337" i="35"/>
  <c r="AB337" i="35" s="1"/>
  <c r="AF335" i="35"/>
  <c r="AB335" i="35" s="1"/>
  <c r="AF334" i="35"/>
  <c r="AB334" i="35" s="1"/>
  <c r="AF333" i="35"/>
  <c r="AB333" i="35" s="1"/>
  <c r="AF332" i="35"/>
  <c r="AB332" i="35" s="1"/>
  <c r="AF331" i="35"/>
  <c r="AB331" i="35" s="1"/>
  <c r="AF330" i="35"/>
  <c r="AB330" i="35" s="1"/>
  <c r="AF328" i="35"/>
  <c r="AB328" i="35" s="1"/>
  <c r="AF327" i="35"/>
  <c r="AB327" i="35" s="1"/>
  <c r="AF326" i="35"/>
  <c r="AB326" i="35" s="1"/>
  <c r="AF325" i="35"/>
  <c r="AB325" i="35" s="1"/>
  <c r="AF324" i="35"/>
  <c r="AB324" i="35" s="1"/>
  <c r="AF323" i="35"/>
  <c r="AB323" i="35" s="1"/>
  <c r="AF322" i="35"/>
  <c r="AB322" i="35" s="1"/>
  <c r="AF321" i="35"/>
  <c r="AB321" i="35" s="1"/>
  <c r="AF320" i="35"/>
  <c r="AB320" i="35" s="1"/>
  <c r="AF319" i="35"/>
  <c r="AB319" i="35" s="1"/>
  <c r="AF318" i="35"/>
  <c r="AB318" i="35" s="1"/>
  <c r="AF317" i="35"/>
  <c r="AB317" i="35" s="1"/>
  <c r="AF315" i="35"/>
  <c r="AB315" i="35" s="1"/>
  <c r="AF314" i="35"/>
  <c r="AB314" i="35" s="1"/>
  <c r="AF313" i="35"/>
  <c r="AB313" i="35" s="1"/>
  <c r="AF312" i="35"/>
  <c r="AB312" i="35" s="1"/>
  <c r="AF311" i="35"/>
  <c r="AB311" i="35" s="1"/>
  <c r="AF310" i="35"/>
  <c r="AB310" i="35" s="1"/>
  <c r="AF309" i="35"/>
  <c r="AB309" i="35" s="1"/>
  <c r="AF308" i="35"/>
  <c r="AB308" i="35" s="1"/>
  <c r="AF307" i="35"/>
  <c r="AB307" i="35" s="1"/>
  <c r="AF306" i="35"/>
  <c r="AB306" i="35" s="1"/>
  <c r="AF305" i="35"/>
  <c r="AB305" i="35" s="1"/>
  <c r="AF304" i="35"/>
  <c r="AB304" i="35" s="1"/>
  <c r="AF303" i="35"/>
  <c r="AB303" i="35" s="1"/>
  <c r="AF302" i="35"/>
  <c r="AB302" i="35" s="1"/>
  <c r="AF301" i="35"/>
  <c r="AB301" i="35" s="1"/>
  <c r="AF300" i="35"/>
  <c r="AB300" i="35" s="1"/>
  <c r="AF299" i="35"/>
  <c r="AB299" i="35" s="1"/>
  <c r="AF298" i="35"/>
  <c r="AB298" i="35" s="1"/>
  <c r="AF297" i="35"/>
  <c r="AB297" i="35" s="1"/>
  <c r="AF296" i="35"/>
  <c r="AB296" i="35" s="1"/>
  <c r="AF294" i="35"/>
  <c r="AB294" i="35" s="1"/>
  <c r="AF293" i="35"/>
  <c r="AB293" i="35"/>
  <c r="AF292" i="35"/>
  <c r="AB292" i="35" s="1"/>
  <c r="AF291" i="35"/>
  <c r="AB291" i="35" s="1"/>
  <c r="AF290" i="35"/>
  <c r="AF289" i="35"/>
  <c r="AB289" i="35"/>
  <c r="AF288" i="35"/>
  <c r="AB288" i="35" s="1"/>
  <c r="AF287" i="35"/>
  <c r="AB287" i="35" s="1"/>
  <c r="AF286" i="35"/>
  <c r="AB286" i="35" s="1"/>
  <c r="AF285" i="35"/>
  <c r="AB285" i="35" s="1"/>
  <c r="AF284" i="35"/>
  <c r="AB284" i="35" s="1"/>
  <c r="AF282" i="35"/>
  <c r="AB282" i="35" s="1"/>
  <c r="AF281" i="35"/>
  <c r="AB281" i="35" s="1"/>
  <c r="AF279" i="35"/>
  <c r="AB279" i="35" s="1"/>
  <c r="AF278" i="35"/>
  <c r="AB278" i="35" s="1"/>
  <c r="AF277" i="35"/>
  <c r="AB277" i="35" s="1"/>
  <c r="AF276" i="35"/>
  <c r="AB276" i="35" s="1"/>
  <c r="AF275" i="35"/>
  <c r="AB275" i="35" s="1"/>
  <c r="AF274" i="35"/>
  <c r="AB274" i="35" s="1"/>
  <c r="AF271" i="35"/>
  <c r="AB271" i="35" s="1"/>
  <c r="AF270" i="35"/>
  <c r="AB270" i="35"/>
  <c r="AF268" i="35"/>
  <c r="AB268" i="35" s="1"/>
  <c r="AF267" i="35"/>
  <c r="AB267" i="35" s="1"/>
  <c r="AF266" i="35"/>
  <c r="AB266" i="35"/>
  <c r="AF264" i="35"/>
  <c r="AB264" i="35" s="1"/>
  <c r="AF263" i="35"/>
  <c r="AB263" i="35" s="1"/>
  <c r="AF262" i="35"/>
  <c r="AB262" i="35" s="1"/>
  <c r="AF261" i="35"/>
  <c r="AB261" i="35" s="1"/>
  <c r="AF259" i="35"/>
  <c r="AB259" i="35" s="1"/>
  <c r="AF258" i="35"/>
  <c r="AB258" i="35"/>
  <c r="AF256" i="35"/>
  <c r="AB256" i="35"/>
  <c r="AF255" i="35"/>
  <c r="AB255" i="35" s="1"/>
  <c r="AF254" i="35"/>
  <c r="AB254" i="35" s="1"/>
  <c r="AF253" i="35"/>
  <c r="AB253" i="35" s="1"/>
  <c r="AF252" i="35"/>
  <c r="AB252" i="35" s="1"/>
  <c r="AF250" i="35"/>
  <c r="AB250" i="35"/>
  <c r="AF249" i="35"/>
  <c r="AB249" i="35"/>
  <c r="AF248" i="35"/>
  <c r="AB248" i="35" s="1"/>
  <c r="AF247" i="35"/>
  <c r="AB247" i="35" s="1"/>
  <c r="AF246" i="35"/>
  <c r="AB246" i="35" s="1"/>
  <c r="AF245" i="35"/>
  <c r="AB245" i="35" s="1"/>
  <c r="AF244" i="35"/>
  <c r="AB244" i="35"/>
  <c r="AF242" i="35"/>
  <c r="AB242" i="35" s="1"/>
  <c r="AF241" i="35"/>
  <c r="AB241" i="35" s="1"/>
  <c r="AF239" i="35"/>
  <c r="AB239" i="35" s="1"/>
  <c r="AF237" i="35"/>
  <c r="AB237" i="35"/>
  <c r="AF236" i="35"/>
  <c r="AB236" i="35"/>
  <c r="AF235" i="35"/>
  <c r="AB235" i="35"/>
  <c r="AF234" i="35"/>
  <c r="AB234" i="35" s="1"/>
  <c r="AF233" i="35"/>
  <c r="AB233" i="35" s="1"/>
  <c r="AF232" i="35"/>
  <c r="AB232" i="35" s="1"/>
  <c r="AF230" i="35"/>
  <c r="AB230" i="35" s="1"/>
  <c r="AF229" i="35"/>
  <c r="AB229" i="35" s="1"/>
  <c r="AF226" i="35"/>
  <c r="AB226" i="35" s="1"/>
  <c r="AF225" i="35"/>
  <c r="AB225" i="35" s="1"/>
  <c r="AF223" i="35"/>
  <c r="AB223" i="35"/>
  <c r="AF222" i="35"/>
  <c r="AB222" i="35" s="1"/>
  <c r="AF221" i="35"/>
  <c r="AB221" i="35" s="1"/>
  <c r="AF220" i="35"/>
  <c r="AB220" i="35" s="1"/>
  <c r="AF219" i="35"/>
  <c r="AB219" i="35" s="1"/>
  <c r="AF218" i="35"/>
  <c r="AB218" i="35" s="1"/>
  <c r="AF217" i="35"/>
  <c r="AB217" i="35"/>
  <c r="AF216" i="35"/>
  <c r="AB216" i="35"/>
  <c r="AF215" i="35"/>
  <c r="AB215" i="35" s="1"/>
  <c r="AF214" i="35"/>
  <c r="AB214" i="35"/>
  <c r="AF212" i="35"/>
  <c r="AB212" i="35"/>
  <c r="AF211" i="35"/>
  <c r="AB211" i="35" s="1"/>
  <c r="AF210" i="35"/>
  <c r="AB210" i="35" s="1"/>
  <c r="AF208" i="35"/>
  <c r="AB208" i="35"/>
  <c r="AF207" i="35"/>
  <c r="AF206" i="35"/>
  <c r="AB206" i="35" s="1"/>
  <c r="AF204" i="35"/>
  <c r="AB204" i="35" s="1"/>
  <c r="AF203" i="35"/>
  <c r="AB203" i="35" s="1"/>
  <c r="AF202" i="35"/>
  <c r="AB202" i="35" s="1"/>
  <c r="AF201" i="35"/>
  <c r="AB201" i="35" s="1"/>
  <c r="AF200" i="35"/>
  <c r="AB200" i="35" s="1"/>
  <c r="AF199" i="35"/>
  <c r="AB199" i="35"/>
  <c r="AF198" i="35"/>
  <c r="AB198" i="35"/>
  <c r="AF197" i="35"/>
  <c r="AB197" i="35"/>
  <c r="AF196" i="35"/>
  <c r="AB196" i="35" s="1"/>
  <c r="AF195" i="35"/>
  <c r="AB195" i="35"/>
  <c r="AF194" i="35"/>
  <c r="AB194" i="35" s="1"/>
  <c r="AF193" i="35"/>
  <c r="AB193" i="35" s="1"/>
  <c r="AF192" i="35"/>
  <c r="AB192" i="35" s="1"/>
  <c r="AF191" i="35"/>
  <c r="AB191" i="35"/>
  <c r="AF190" i="35"/>
  <c r="AB190" i="35" s="1"/>
  <c r="AF189" i="35"/>
  <c r="AB189" i="35" s="1"/>
  <c r="AF188" i="35"/>
  <c r="AB188" i="35" s="1"/>
  <c r="AF187" i="35"/>
  <c r="AB187" i="35"/>
  <c r="AF186" i="35"/>
  <c r="AB186" i="35"/>
  <c r="AF184" i="35"/>
  <c r="AB184" i="35" s="1"/>
  <c r="AF183" i="35"/>
  <c r="AB183" i="35"/>
  <c r="AF182" i="35"/>
  <c r="AB182" i="35" s="1"/>
  <c r="AF181" i="35"/>
  <c r="AB181" i="35" s="1"/>
  <c r="AF179" i="35"/>
  <c r="AB179" i="35"/>
  <c r="AF178" i="35"/>
  <c r="AB178" i="35"/>
  <c r="AF176" i="35"/>
  <c r="AB176" i="35" s="1"/>
  <c r="AF175" i="35"/>
  <c r="AB175" i="35" s="1"/>
  <c r="AF174" i="35"/>
  <c r="AB174" i="35"/>
  <c r="AF173" i="35"/>
  <c r="AB173" i="35" s="1"/>
  <c r="AF172" i="35"/>
  <c r="AB172" i="35" s="1"/>
  <c r="AF171" i="35"/>
  <c r="AB171" i="35"/>
  <c r="AF170" i="35"/>
  <c r="AB170" i="35"/>
  <c r="AF169" i="35"/>
  <c r="AB169" i="35"/>
  <c r="AF168" i="35"/>
  <c r="AB168" i="35"/>
  <c r="AF167" i="35"/>
  <c r="AB167" i="35" s="1"/>
  <c r="AF166" i="35"/>
  <c r="AB166" i="35" s="1"/>
  <c r="AF165" i="35"/>
  <c r="AB165" i="35" s="1"/>
  <c r="AF164" i="35"/>
  <c r="AB164" i="35" s="1"/>
  <c r="AF163" i="35"/>
  <c r="AB163" i="35"/>
  <c r="AF161" i="35"/>
  <c r="AB161" i="35"/>
  <c r="AF159" i="35"/>
  <c r="AB159" i="35" s="1"/>
  <c r="AF153" i="35"/>
  <c r="AB153" i="35"/>
  <c r="AF152" i="35"/>
  <c r="AB152" i="35" s="1"/>
  <c r="AF151" i="35"/>
  <c r="AB151" i="35" s="1"/>
  <c r="AF150" i="35"/>
  <c r="AB150" i="35" s="1"/>
  <c r="AF149" i="35"/>
  <c r="AB149" i="35" s="1"/>
  <c r="AF148" i="35"/>
  <c r="AB148" i="35" s="1"/>
  <c r="AF146" i="35"/>
  <c r="AB146" i="35"/>
  <c r="AF145" i="35"/>
  <c r="AB145" i="35"/>
  <c r="AF144" i="35"/>
  <c r="AB144" i="35" s="1"/>
  <c r="AF142" i="35"/>
  <c r="AB142" i="35"/>
  <c r="AF141" i="35"/>
  <c r="AB141" i="35"/>
  <c r="AF140" i="35"/>
  <c r="AB140" i="35" s="1"/>
  <c r="AF139" i="35"/>
  <c r="AB139" i="35" s="1"/>
  <c r="AF137" i="35"/>
  <c r="AB137" i="35"/>
  <c r="AF135" i="35"/>
  <c r="AB135" i="35" s="1"/>
  <c r="AF134" i="35"/>
  <c r="AB134" i="35" s="1"/>
  <c r="AF133" i="35"/>
  <c r="AB133" i="35" s="1"/>
  <c r="AF132" i="35"/>
  <c r="AB132" i="35" s="1"/>
  <c r="AF131" i="35"/>
  <c r="AB131" i="35"/>
  <c r="AF130" i="35"/>
  <c r="AB130" i="35"/>
  <c r="AF129" i="35"/>
  <c r="AB129" i="35" s="1"/>
  <c r="AF128" i="35"/>
  <c r="AB128" i="35" s="1"/>
  <c r="AF127" i="35"/>
  <c r="AB127" i="35" s="1"/>
  <c r="AF126" i="35"/>
  <c r="AB126" i="35" s="1"/>
  <c r="AI108" i="34"/>
  <c r="AC108" i="34" s="1"/>
  <c r="AI677" i="34"/>
  <c r="AC677" i="34" s="1"/>
  <c r="AI675" i="34"/>
  <c r="AC675" i="34" s="1"/>
  <c r="AI673" i="34"/>
  <c r="AC673" i="34"/>
  <c r="AI672" i="34"/>
  <c r="AC672" i="34" s="1"/>
  <c r="AI671" i="34"/>
  <c r="AC671" i="34" s="1"/>
  <c r="AI669" i="34"/>
  <c r="AC669" i="34" s="1"/>
  <c r="AI668" i="34"/>
  <c r="AC668" i="34" s="1"/>
  <c r="AI667" i="34"/>
  <c r="AC667" i="34" s="1"/>
  <c r="AI666" i="34"/>
  <c r="AC666" i="34"/>
  <c r="AI665" i="34"/>
  <c r="AC665" i="34"/>
  <c r="AI664" i="34"/>
  <c r="AC664" i="34" s="1"/>
  <c r="AI663" i="34"/>
  <c r="AC663" i="34" s="1"/>
  <c r="AI661" i="34"/>
  <c r="AC661" i="34"/>
  <c r="AI660" i="34"/>
  <c r="AC660" i="34" s="1"/>
  <c r="AI659" i="34"/>
  <c r="AC659" i="34" s="1"/>
  <c r="AI655" i="34"/>
  <c r="AC655" i="34" s="1"/>
  <c r="AI654" i="34"/>
  <c r="AC654" i="34" s="1"/>
  <c r="AI653" i="34"/>
  <c r="AC653" i="34" s="1"/>
  <c r="AI652" i="34"/>
  <c r="AC652" i="34" s="1"/>
  <c r="AI651" i="34"/>
  <c r="AC651" i="34" s="1"/>
  <c r="AI650" i="34"/>
  <c r="AC650" i="34"/>
  <c r="AI649" i="34"/>
  <c r="AC649" i="34"/>
  <c r="AI648" i="34"/>
  <c r="AC648" i="34" s="1"/>
  <c r="AI644" i="34"/>
  <c r="AC644" i="34" s="1"/>
  <c r="AI643" i="34"/>
  <c r="AC643" i="34"/>
  <c r="AI642" i="34"/>
  <c r="AC642" i="34" s="1"/>
  <c r="AI640" i="34"/>
  <c r="AC640" i="34" s="1"/>
  <c r="AI638" i="34"/>
  <c r="AC638" i="34"/>
  <c r="AI637" i="34"/>
  <c r="AC637" i="34" s="1"/>
  <c r="AI636" i="34"/>
  <c r="AC636" i="34" s="1"/>
  <c r="AI635" i="34"/>
  <c r="AC635" i="34" s="1"/>
  <c r="AI634" i="34"/>
  <c r="AC634" i="34" s="1"/>
  <c r="AI633" i="34"/>
  <c r="AC633" i="34"/>
  <c r="AI632" i="34"/>
  <c r="AC632" i="34" s="1"/>
  <c r="AI631" i="34"/>
  <c r="AC631" i="34" s="1"/>
  <c r="AI630" i="34"/>
  <c r="AC630" i="34"/>
  <c r="AI629" i="34"/>
  <c r="AC629" i="34"/>
  <c r="AI628" i="34"/>
  <c r="AC628" i="34"/>
  <c r="AI627" i="34"/>
  <c r="AC627" i="34" s="1"/>
  <c r="AI626" i="34"/>
  <c r="AC626" i="34"/>
  <c r="AI625" i="34"/>
  <c r="AC625" i="34" s="1"/>
  <c r="AI624" i="34"/>
  <c r="AC624" i="34" s="1"/>
  <c r="AI623" i="34"/>
  <c r="AC623" i="34" s="1"/>
  <c r="AI621" i="34"/>
  <c r="AC621" i="34" s="1"/>
  <c r="AI620" i="34"/>
  <c r="AC620" i="34" s="1"/>
  <c r="AI619" i="34"/>
  <c r="AC619" i="34" s="1"/>
  <c r="AI618" i="34"/>
  <c r="AC618" i="34" s="1"/>
  <c r="AI617" i="34"/>
  <c r="AC617" i="34"/>
  <c r="AI616" i="34"/>
  <c r="AC616" i="34"/>
  <c r="AI615" i="34"/>
  <c r="AC615" i="34" s="1"/>
  <c r="AI614" i="34"/>
  <c r="AC614" i="34"/>
  <c r="AI613" i="34"/>
  <c r="AC613" i="34" s="1"/>
  <c r="AI612" i="34"/>
  <c r="AC612" i="34" s="1"/>
  <c r="AI611" i="34"/>
  <c r="AC611" i="34" s="1"/>
  <c r="AI610" i="34"/>
  <c r="AC610" i="34" s="1"/>
  <c r="AI609" i="34"/>
  <c r="AC609" i="34"/>
  <c r="AI608" i="34"/>
  <c r="AC608" i="34" s="1"/>
  <c r="AI607" i="34"/>
  <c r="AC607" i="34" s="1"/>
  <c r="AI606" i="34"/>
  <c r="AC606" i="34" s="1"/>
  <c r="AI605" i="34"/>
  <c r="AC605" i="34" s="1"/>
  <c r="AI604" i="34"/>
  <c r="AC604" i="34" s="1"/>
  <c r="AI603" i="34"/>
  <c r="AC603" i="34" s="1"/>
  <c r="AI602" i="34"/>
  <c r="AC602" i="34" s="1"/>
  <c r="AI601" i="34"/>
  <c r="AC601" i="34"/>
  <c r="AI600" i="34"/>
  <c r="AC600" i="34" s="1"/>
  <c r="AI599" i="34"/>
  <c r="AC599" i="34" s="1"/>
  <c r="AI598" i="34"/>
  <c r="AC598" i="34" s="1"/>
  <c r="AI597" i="34"/>
  <c r="AC597" i="34" s="1"/>
  <c r="AI596" i="34"/>
  <c r="AC596" i="34"/>
  <c r="AI595" i="34"/>
  <c r="AC595" i="34" s="1"/>
  <c r="AI594" i="34"/>
  <c r="AC594" i="34" s="1"/>
  <c r="AI593" i="34"/>
  <c r="AC593" i="34"/>
  <c r="AI592" i="34"/>
  <c r="AC592" i="34" s="1"/>
  <c r="AI591" i="34"/>
  <c r="AC591" i="34" s="1"/>
  <c r="AI590" i="34"/>
  <c r="AC590" i="34" s="1"/>
  <c r="AI589" i="34"/>
  <c r="AC589" i="34" s="1"/>
  <c r="AI588" i="34"/>
  <c r="AC588" i="34" s="1"/>
  <c r="AI587" i="34"/>
  <c r="AC587" i="34"/>
  <c r="AI586" i="34"/>
  <c r="AC586" i="34" s="1"/>
  <c r="AI585" i="34"/>
  <c r="AC585" i="34" s="1"/>
  <c r="AI584" i="34"/>
  <c r="AC584" i="34"/>
  <c r="AI583" i="34"/>
  <c r="AC583" i="34" s="1"/>
  <c r="AI582" i="34"/>
  <c r="AC582" i="34" s="1"/>
  <c r="AI581" i="34"/>
  <c r="AC581" i="34" s="1"/>
  <c r="AI580" i="34"/>
  <c r="AC580" i="34" s="1"/>
  <c r="AI579" i="34"/>
  <c r="AC579" i="34" s="1"/>
  <c r="AI578" i="34"/>
  <c r="AC578" i="34"/>
  <c r="AI577" i="34"/>
  <c r="AC577" i="34" s="1"/>
  <c r="AI576" i="34"/>
  <c r="AC576" i="34" s="1"/>
  <c r="AI575" i="34"/>
  <c r="AC575" i="34"/>
  <c r="AI574" i="34"/>
  <c r="AC574" i="34" s="1"/>
  <c r="AI573" i="34"/>
  <c r="AC573" i="34" s="1"/>
  <c r="AI572" i="34"/>
  <c r="AC572" i="34" s="1"/>
  <c r="AI571" i="34"/>
  <c r="AC571" i="34" s="1"/>
  <c r="AI570" i="34"/>
  <c r="AC570" i="34" s="1"/>
  <c r="AI569" i="34"/>
  <c r="AC569" i="34"/>
  <c r="AI568" i="34"/>
  <c r="AC568" i="34" s="1"/>
  <c r="AI567" i="34"/>
  <c r="AC567" i="34" s="1"/>
  <c r="AI566" i="34"/>
  <c r="AC566" i="34"/>
  <c r="AI565" i="34"/>
  <c r="AC565" i="34" s="1"/>
  <c r="AI564" i="34"/>
  <c r="AC564" i="34" s="1"/>
  <c r="AI563" i="34"/>
  <c r="AC563" i="34" s="1"/>
  <c r="AI562" i="34"/>
  <c r="AC562" i="34" s="1"/>
  <c r="AI561" i="34"/>
  <c r="AC561" i="34" s="1"/>
  <c r="AI560" i="34"/>
  <c r="AC560" i="34"/>
  <c r="AI559" i="34"/>
  <c r="AC559" i="34" s="1"/>
  <c r="AI558" i="34"/>
  <c r="AC558" i="34" s="1"/>
  <c r="AI557" i="34"/>
  <c r="AC557" i="34" s="1"/>
  <c r="AI556" i="34"/>
  <c r="AC556" i="34" s="1"/>
  <c r="AI555" i="34"/>
  <c r="AC555" i="34" s="1"/>
  <c r="AI554" i="34"/>
  <c r="AC554" i="34" s="1"/>
  <c r="AI553" i="34"/>
  <c r="AC553" i="34" s="1"/>
  <c r="AI552" i="34"/>
  <c r="AC552" i="34" s="1"/>
  <c r="AI551" i="34"/>
  <c r="AC551" i="34"/>
  <c r="AI550" i="34"/>
  <c r="AC550" i="34" s="1"/>
  <c r="AI549" i="34"/>
  <c r="AC549" i="34" s="1"/>
  <c r="AI548" i="34"/>
  <c r="AC548" i="34" s="1"/>
  <c r="AI547" i="34"/>
  <c r="AC547" i="34" s="1"/>
  <c r="AI546" i="34"/>
  <c r="AC546" i="34" s="1"/>
  <c r="AI545" i="34"/>
  <c r="AC545" i="34" s="1"/>
  <c r="AI543" i="34"/>
  <c r="AC543" i="34" s="1"/>
  <c r="AI542" i="34"/>
  <c r="AC542" i="34" s="1"/>
  <c r="AI541" i="34"/>
  <c r="AC541" i="34"/>
  <c r="AI540" i="34"/>
  <c r="AC540" i="34" s="1"/>
  <c r="AI539" i="34"/>
  <c r="AC539" i="34" s="1"/>
  <c r="AI538" i="34"/>
  <c r="AC538" i="34" s="1"/>
  <c r="AI537" i="34"/>
  <c r="AC537" i="34" s="1"/>
  <c r="AI536" i="34"/>
  <c r="AC536" i="34" s="1"/>
  <c r="AI535" i="34"/>
  <c r="AC535" i="34" s="1"/>
  <c r="AI534" i="34"/>
  <c r="AC534" i="34" s="1"/>
  <c r="AI533" i="34"/>
  <c r="AC533" i="34" s="1"/>
  <c r="AI532" i="34"/>
  <c r="AC532" i="34"/>
  <c r="AI531" i="34"/>
  <c r="AC531" i="34" s="1"/>
  <c r="AI530" i="34"/>
  <c r="AC530" i="34" s="1"/>
  <c r="AI529" i="34"/>
  <c r="AC529" i="34" s="1"/>
  <c r="AI528" i="34"/>
  <c r="AC528" i="34" s="1"/>
  <c r="AI527" i="34"/>
  <c r="AC527" i="34" s="1"/>
  <c r="AI526" i="34"/>
  <c r="AC526" i="34" s="1"/>
  <c r="AI525" i="34"/>
  <c r="AC525" i="34" s="1"/>
  <c r="AI524" i="34"/>
  <c r="AC524" i="34" s="1"/>
  <c r="AI523" i="34"/>
  <c r="AC523" i="34"/>
  <c r="AI522" i="34"/>
  <c r="AC522" i="34" s="1"/>
  <c r="AI521" i="34"/>
  <c r="AC521" i="34" s="1"/>
  <c r="AI520" i="34"/>
  <c r="AC520" i="34" s="1"/>
  <c r="AI519" i="34"/>
  <c r="AC519" i="34" s="1"/>
  <c r="AI518" i="34"/>
  <c r="AC518" i="34" s="1"/>
  <c r="AI517" i="34"/>
  <c r="AC517" i="34" s="1"/>
  <c r="AI516" i="34"/>
  <c r="AC516" i="34" s="1"/>
  <c r="AI515" i="34"/>
  <c r="AC515" i="34" s="1"/>
  <c r="AI514" i="34"/>
  <c r="AC514" i="34"/>
  <c r="AI513" i="34"/>
  <c r="AC513" i="34" s="1"/>
  <c r="AI512" i="34"/>
  <c r="AC512" i="34" s="1"/>
  <c r="AI511" i="34"/>
  <c r="AC511" i="34" s="1"/>
  <c r="AI510" i="34"/>
  <c r="AC510" i="34" s="1"/>
  <c r="AI509" i="34"/>
  <c r="AC509" i="34" s="1"/>
  <c r="AI507" i="34"/>
  <c r="AC507" i="34" s="1"/>
  <c r="AI506" i="34"/>
  <c r="AC506" i="34" s="1"/>
  <c r="AI505" i="34"/>
  <c r="AC505" i="34" s="1"/>
  <c r="AI504" i="34"/>
  <c r="AC504" i="34"/>
  <c r="AI503" i="34"/>
  <c r="AC503" i="34" s="1"/>
  <c r="AI502" i="34"/>
  <c r="AC502" i="34" s="1"/>
  <c r="AI501" i="34"/>
  <c r="AC501" i="34" s="1"/>
  <c r="AI500" i="34"/>
  <c r="AC500" i="34" s="1"/>
  <c r="AI499" i="34"/>
  <c r="AC499" i="34" s="1"/>
  <c r="AI498" i="34"/>
  <c r="AC498" i="34" s="1"/>
  <c r="AI497" i="34"/>
  <c r="AC497" i="34" s="1"/>
  <c r="AI496" i="34"/>
  <c r="AC496" i="34" s="1"/>
  <c r="AI495" i="34"/>
  <c r="AC495" i="34"/>
  <c r="AI494" i="34"/>
  <c r="AC494" i="34" s="1"/>
  <c r="AI493" i="34"/>
  <c r="AC493" i="34" s="1"/>
  <c r="AI492" i="34"/>
  <c r="AC492" i="34" s="1"/>
  <c r="AI491" i="34"/>
  <c r="AC491" i="34" s="1"/>
  <c r="AI489" i="34"/>
  <c r="AC489" i="34" s="1"/>
  <c r="AI488" i="34"/>
  <c r="AC488" i="34" s="1"/>
  <c r="AI487" i="34"/>
  <c r="AC487" i="34" s="1"/>
  <c r="AI486" i="34"/>
  <c r="AC486" i="34" s="1"/>
  <c r="AI485" i="34"/>
  <c r="AC485" i="34"/>
  <c r="AI484" i="34"/>
  <c r="AC484" i="34" s="1"/>
  <c r="AI483" i="34"/>
  <c r="AC483" i="34" s="1"/>
  <c r="AI482" i="34"/>
  <c r="AC482" i="34" s="1"/>
  <c r="AI481" i="34"/>
  <c r="AC481" i="34" s="1"/>
  <c r="AI480" i="34"/>
  <c r="AC480" i="34" s="1"/>
  <c r="AI478" i="34"/>
  <c r="AC478" i="34" s="1"/>
  <c r="AI477" i="34"/>
  <c r="AC477" i="34" s="1"/>
  <c r="AI476" i="34"/>
  <c r="AC476" i="34" s="1"/>
  <c r="AI475" i="34"/>
  <c r="AC475" i="34"/>
  <c r="AI474" i="34"/>
  <c r="AC474" i="34" s="1"/>
  <c r="AI473" i="34"/>
  <c r="AC473" i="34" s="1"/>
  <c r="AI472" i="34"/>
  <c r="AC472" i="34" s="1"/>
  <c r="AI471" i="34"/>
  <c r="AC471" i="34" s="1"/>
  <c r="AI470" i="34"/>
  <c r="AC470" i="34" s="1"/>
  <c r="AI469" i="34"/>
  <c r="AC469" i="34" s="1"/>
  <c r="AI468" i="34"/>
  <c r="AC468" i="34" s="1"/>
  <c r="AI467" i="34"/>
  <c r="AC467" i="34" s="1"/>
  <c r="AI466" i="34"/>
  <c r="AC466" i="34"/>
  <c r="AI465" i="34"/>
  <c r="AC465" i="34" s="1"/>
  <c r="AI464" i="34"/>
  <c r="AC464" i="34" s="1"/>
  <c r="AI463" i="34"/>
  <c r="AC463" i="34" s="1"/>
  <c r="AI461" i="34"/>
  <c r="AC461" i="34" s="1"/>
  <c r="AI460" i="34"/>
  <c r="AC460" i="34" s="1"/>
  <c r="AI459" i="34"/>
  <c r="AC459" i="34" s="1"/>
  <c r="AI458" i="34"/>
  <c r="AC458" i="34" s="1"/>
  <c r="AI457" i="34"/>
  <c r="AC457" i="34" s="1"/>
  <c r="AI456" i="34"/>
  <c r="AC456" i="34"/>
  <c r="AI455" i="34"/>
  <c r="AC455" i="34" s="1"/>
  <c r="AI454" i="34"/>
  <c r="AC454" i="34" s="1"/>
  <c r="AI453" i="34"/>
  <c r="AC453" i="34" s="1"/>
  <c r="AI452" i="34"/>
  <c r="AC452" i="34" s="1"/>
  <c r="AI451" i="34"/>
  <c r="AC451" i="34" s="1"/>
  <c r="AI450" i="34"/>
  <c r="AC450" i="34" s="1"/>
  <c r="AI449" i="34"/>
  <c r="AC449" i="34" s="1"/>
  <c r="AI448" i="34"/>
  <c r="AC448" i="34" s="1"/>
  <c r="AI447" i="34"/>
  <c r="AC447" i="34"/>
  <c r="AI446" i="34"/>
  <c r="AC446" i="34" s="1"/>
  <c r="AI445" i="34"/>
  <c r="AC445" i="34" s="1"/>
  <c r="AI444" i="34"/>
  <c r="AC444" i="34" s="1"/>
  <c r="AI443" i="34"/>
  <c r="AC443" i="34" s="1"/>
  <c r="AI442" i="34"/>
  <c r="AC442" i="34" s="1"/>
  <c r="AI440" i="34"/>
  <c r="AC440" i="34" s="1"/>
  <c r="AI439" i="34"/>
  <c r="AC439" i="34" s="1"/>
  <c r="AI438" i="34"/>
  <c r="AC438" i="34" s="1"/>
  <c r="AI436" i="34"/>
  <c r="AC436" i="34"/>
  <c r="AI435" i="34"/>
  <c r="AC435" i="34" s="1"/>
  <c r="AI434" i="34"/>
  <c r="AC434" i="34" s="1"/>
  <c r="AI433" i="34"/>
  <c r="AC433" i="34" s="1"/>
  <c r="AI432" i="34"/>
  <c r="AC432" i="34" s="1"/>
  <c r="AI431" i="34"/>
  <c r="AC431" i="34" s="1"/>
  <c r="AI429" i="34"/>
  <c r="AC429" i="34" s="1"/>
  <c r="AI428" i="34"/>
  <c r="AC428" i="34" s="1"/>
  <c r="AI427" i="34"/>
  <c r="AC427" i="34" s="1"/>
  <c r="AI426" i="34"/>
  <c r="AC426" i="34"/>
  <c r="AI425" i="34"/>
  <c r="AC425" i="34" s="1"/>
  <c r="AI424" i="34"/>
  <c r="AC424" i="34" s="1"/>
  <c r="AI423" i="34"/>
  <c r="AC423" i="34" s="1"/>
  <c r="AI422" i="34"/>
  <c r="AC422" i="34" s="1"/>
  <c r="AI421" i="34"/>
  <c r="AC421" i="34" s="1"/>
  <c r="AI420" i="34"/>
  <c r="AC420" i="34" s="1"/>
  <c r="AI419" i="34"/>
  <c r="AC419" i="34" s="1"/>
  <c r="AI418" i="34"/>
  <c r="AC418" i="34" s="1"/>
  <c r="AI417" i="34"/>
  <c r="AC417" i="34"/>
  <c r="AI416" i="34"/>
  <c r="AC416" i="34" s="1"/>
  <c r="AI415" i="34"/>
  <c r="AC415" i="34" s="1"/>
  <c r="AI414" i="34"/>
  <c r="AC414" i="34" s="1"/>
  <c r="AI413" i="34"/>
  <c r="AC413" i="34" s="1"/>
  <c r="AI412" i="34"/>
  <c r="AC412" i="34" s="1"/>
  <c r="AI411" i="34"/>
  <c r="AC411" i="34" s="1"/>
  <c r="AI410" i="34"/>
  <c r="AC410" i="34" s="1"/>
  <c r="AI409" i="34"/>
  <c r="AC409" i="34" s="1"/>
  <c r="AI408" i="34"/>
  <c r="AC408" i="34"/>
  <c r="AI407" i="34"/>
  <c r="AC407" i="34" s="1"/>
  <c r="AI406" i="34"/>
  <c r="AC406" i="34" s="1"/>
  <c r="AI405" i="34"/>
  <c r="AC405" i="34" s="1"/>
  <c r="AI404" i="34"/>
  <c r="AC404" i="34" s="1"/>
  <c r="AI403" i="34"/>
  <c r="AC403" i="34" s="1"/>
  <c r="AI402" i="34"/>
  <c r="AC402" i="34" s="1"/>
  <c r="AI401" i="34"/>
  <c r="AC401" i="34" s="1"/>
  <c r="AI400" i="34"/>
  <c r="AC400" i="34" s="1"/>
  <c r="AI399" i="34"/>
  <c r="AC399" i="34"/>
  <c r="AI398" i="34"/>
  <c r="AC398" i="34" s="1"/>
  <c r="AI397" i="34"/>
  <c r="AC397" i="34" s="1"/>
  <c r="AI396" i="34"/>
  <c r="AC396" i="34" s="1"/>
  <c r="AI395" i="34"/>
  <c r="AC395" i="34" s="1"/>
  <c r="AI393" i="34"/>
  <c r="AC393" i="34" s="1"/>
  <c r="AI392" i="34"/>
  <c r="AC392" i="34" s="1"/>
  <c r="AI391" i="34"/>
  <c r="AC391" i="34" s="1"/>
  <c r="AI390" i="34"/>
  <c r="AC390" i="34" s="1"/>
  <c r="AI389" i="34"/>
  <c r="AC389" i="34"/>
  <c r="AI388" i="34"/>
  <c r="AC388" i="34" s="1"/>
  <c r="AI387" i="34"/>
  <c r="AC387" i="34" s="1"/>
  <c r="AI386" i="34"/>
  <c r="AC386" i="34" s="1"/>
  <c r="AI385" i="34"/>
  <c r="AC385" i="34" s="1"/>
  <c r="AI384" i="34"/>
  <c r="AC384" i="34" s="1"/>
  <c r="AI383" i="34"/>
  <c r="AC383" i="34" s="1"/>
  <c r="AI382" i="34"/>
  <c r="AC382" i="34" s="1"/>
  <c r="AI381" i="34"/>
  <c r="AC381" i="34" s="1"/>
  <c r="AI380" i="34"/>
  <c r="AC380" i="34"/>
  <c r="AI379" i="34"/>
  <c r="AC379" i="34" s="1"/>
  <c r="AI378" i="34"/>
  <c r="AC378" i="34" s="1"/>
  <c r="AI377" i="34"/>
  <c r="AC377" i="34" s="1"/>
  <c r="AI376" i="34"/>
  <c r="AC376" i="34" s="1"/>
  <c r="AI375" i="34"/>
  <c r="AC375" i="34" s="1"/>
  <c r="AI374" i="34"/>
  <c r="AC374" i="34" s="1"/>
  <c r="AI373" i="34"/>
  <c r="AC373" i="34" s="1"/>
  <c r="AI372" i="34"/>
  <c r="AC372" i="34" s="1"/>
  <c r="AI371" i="34"/>
  <c r="AC371" i="34"/>
  <c r="AI370" i="34"/>
  <c r="AC370" i="34" s="1"/>
  <c r="AI369" i="34"/>
  <c r="AC369" i="34" s="1"/>
  <c r="AI368" i="34"/>
  <c r="AC368" i="34" s="1"/>
  <c r="AI367" i="34"/>
  <c r="AC367" i="34" s="1"/>
  <c r="AI366" i="34"/>
  <c r="AC366" i="34" s="1"/>
  <c r="AI365" i="34"/>
  <c r="AC365" i="34" s="1"/>
  <c r="AI364" i="34"/>
  <c r="AC364" i="34" s="1"/>
  <c r="AI363" i="34"/>
  <c r="AC363" i="34" s="1"/>
  <c r="AI362" i="34"/>
  <c r="AC362" i="34"/>
  <c r="AI361" i="34"/>
  <c r="AC361" i="34" s="1"/>
  <c r="AI360" i="34"/>
  <c r="AC360" i="34" s="1"/>
  <c r="AI359" i="34"/>
  <c r="AC359" i="34" s="1"/>
  <c r="AI358" i="34"/>
  <c r="AC358" i="34" s="1"/>
  <c r="AI357" i="34"/>
  <c r="AC357" i="34" s="1"/>
  <c r="AI356" i="34"/>
  <c r="AC356" i="34" s="1"/>
  <c r="AI355" i="34"/>
  <c r="AC355" i="34" s="1"/>
  <c r="AI354" i="34"/>
  <c r="AC354" i="34" s="1"/>
  <c r="AI353" i="34"/>
  <c r="AC353" i="34"/>
  <c r="AI352" i="34"/>
  <c r="AC352" i="34" s="1"/>
  <c r="AI351" i="34"/>
  <c r="AC351" i="34" s="1"/>
  <c r="AI350" i="34"/>
  <c r="AC350" i="34" s="1"/>
  <c r="AI349" i="34"/>
  <c r="AC349" i="34" s="1"/>
  <c r="AI348" i="34"/>
  <c r="AC348" i="34" s="1"/>
  <c r="AI347" i="34"/>
  <c r="AC347" i="34" s="1"/>
  <c r="AI346" i="34"/>
  <c r="AC346" i="34" s="1"/>
  <c r="AI345" i="34"/>
  <c r="AC345" i="34" s="1"/>
  <c r="AI344" i="34"/>
  <c r="AC344" i="34"/>
  <c r="AI343" i="34"/>
  <c r="AC343" i="34" s="1"/>
  <c r="AI342" i="34"/>
  <c r="AC342" i="34" s="1"/>
  <c r="AI341" i="34"/>
  <c r="AC341" i="34" s="1"/>
  <c r="AI340" i="34"/>
  <c r="AC340" i="34" s="1"/>
  <c r="AI339" i="34"/>
  <c r="AC339" i="34" s="1"/>
  <c r="AI338" i="34"/>
  <c r="AC338" i="34" s="1"/>
  <c r="AI337" i="34"/>
  <c r="AC337" i="34" s="1"/>
  <c r="AI336" i="34"/>
  <c r="AC336" i="34" s="1"/>
  <c r="AI335" i="34"/>
  <c r="AC335" i="34"/>
  <c r="AI334" i="34"/>
  <c r="AC334" i="34" s="1"/>
  <c r="AI333" i="34"/>
  <c r="AC333" i="34" s="1"/>
  <c r="AI332" i="34"/>
  <c r="AC332" i="34" s="1"/>
  <c r="AI331" i="34"/>
  <c r="AC331" i="34" s="1"/>
  <c r="AI330" i="34"/>
  <c r="AC330" i="34" s="1"/>
  <c r="AI329" i="34"/>
  <c r="AC329" i="34" s="1"/>
  <c r="AI328" i="34"/>
  <c r="AC328" i="34" s="1"/>
  <c r="AI327" i="34"/>
  <c r="AC327" i="34" s="1"/>
  <c r="AI326" i="34"/>
  <c r="AC326" i="34"/>
  <c r="AI325" i="34"/>
  <c r="AC325" i="34" s="1"/>
  <c r="AI324" i="34"/>
  <c r="AC324" i="34" s="1"/>
  <c r="AI323" i="34"/>
  <c r="AC323" i="34" s="1"/>
  <c r="AI322" i="34"/>
  <c r="AC322" i="34" s="1"/>
  <c r="AI321" i="34"/>
  <c r="AC321" i="34" s="1"/>
  <c r="AI319" i="34"/>
  <c r="AC319" i="34" s="1"/>
  <c r="AI318" i="34"/>
  <c r="AC318" i="34" s="1"/>
  <c r="AI317" i="34"/>
  <c r="AC317" i="34" s="1"/>
  <c r="AI316" i="34"/>
  <c r="AC316" i="34"/>
  <c r="AI315" i="34"/>
  <c r="AC315" i="34" s="1"/>
  <c r="AI314" i="34"/>
  <c r="AC314" i="34" s="1"/>
  <c r="AI313" i="34"/>
  <c r="AC313" i="34" s="1"/>
  <c r="AI312" i="34"/>
  <c r="AC312" i="34" s="1"/>
  <c r="AI311" i="34"/>
  <c r="AC311" i="34" s="1"/>
  <c r="AI310" i="34"/>
  <c r="AC310" i="34" s="1"/>
  <c r="AI309" i="34"/>
  <c r="AC309" i="34" s="1"/>
  <c r="AI308" i="34"/>
  <c r="AC308" i="34" s="1"/>
  <c r="AI304" i="34"/>
  <c r="AC304" i="34"/>
  <c r="AI302" i="34"/>
  <c r="AC302" i="34" s="1"/>
  <c r="AI300" i="34"/>
  <c r="AC300" i="34" s="1"/>
  <c r="AI296" i="34"/>
  <c r="AC296" i="34" s="1"/>
  <c r="AI295" i="34"/>
  <c r="AC295" i="34" s="1"/>
  <c r="AI290" i="34"/>
  <c r="AC290" i="34" s="1"/>
  <c r="AI288" i="34"/>
  <c r="AC288" i="34" s="1"/>
  <c r="AI287" i="34"/>
  <c r="AC287" i="34" s="1"/>
  <c r="AI286" i="34"/>
  <c r="AC286" i="34" s="1"/>
  <c r="AI284" i="34"/>
  <c r="AC284" i="34"/>
  <c r="AI282" i="34"/>
  <c r="AC282" i="34" s="1"/>
  <c r="AI281" i="34"/>
  <c r="AC281" i="34" s="1"/>
  <c r="AI280" i="34"/>
  <c r="AC280" i="34" s="1"/>
  <c r="AI279" i="34"/>
  <c r="AC279" i="34" s="1"/>
  <c r="AI278" i="34"/>
  <c r="AC278" i="34" s="1"/>
  <c r="AI277" i="34"/>
  <c r="AC277" i="34" s="1"/>
  <c r="AI276" i="34"/>
  <c r="AC276" i="34" s="1"/>
  <c r="AI275" i="34"/>
  <c r="AC275" i="34" s="1"/>
  <c r="AI273" i="34"/>
  <c r="AC273" i="34"/>
  <c r="AI272" i="34"/>
  <c r="AC272" i="34" s="1"/>
  <c r="AI271" i="34"/>
  <c r="AC271" i="34" s="1"/>
  <c r="AI270" i="34"/>
  <c r="AC270" i="34" s="1"/>
  <c r="AI269" i="34"/>
  <c r="AC269" i="34" s="1"/>
  <c r="AI268" i="34"/>
  <c r="AC268" i="34" s="1"/>
  <c r="AI267" i="34"/>
  <c r="AC267" i="34" s="1"/>
  <c r="AI266" i="34"/>
  <c r="AC266" i="34" s="1"/>
  <c r="AI265" i="34"/>
  <c r="AC265" i="34" s="1"/>
  <c r="AI264" i="34"/>
  <c r="AC264" i="34"/>
  <c r="AI263" i="34"/>
  <c r="AC263" i="34" s="1"/>
  <c r="AI262" i="34"/>
  <c r="AC262" i="34" s="1"/>
  <c r="AI261" i="34"/>
  <c r="AC261" i="34" s="1"/>
  <c r="AI260" i="34"/>
  <c r="AC260" i="34" s="1"/>
  <c r="AI259" i="34"/>
  <c r="AC259" i="34" s="1"/>
  <c r="AI258" i="34"/>
  <c r="AC258" i="34" s="1"/>
  <c r="AI257" i="34"/>
  <c r="AC257" i="34" s="1"/>
  <c r="AI256" i="34"/>
  <c r="AC256" i="34" s="1"/>
  <c r="AI255" i="34"/>
  <c r="AC255" i="34"/>
  <c r="AI254" i="34"/>
  <c r="AC254" i="34" s="1"/>
  <c r="AI253" i="34"/>
  <c r="AC253" i="34" s="1"/>
  <c r="AI252" i="34"/>
  <c r="AC252" i="34" s="1"/>
  <c r="AI251" i="34"/>
  <c r="AC251" i="34" s="1"/>
  <c r="AI250" i="34"/>
  <c r="AC250" i="34" s="1"/>
  <c r="AI249" i="34"/>
  <c r="AC249" i="34" s="1"/>
  <c r="AI248" i="34"/>
  <c r="AC248" i="34" s="1"/>
  <c r="AI247" i="34"/>
  <c r="AC247" i="34" s="1"/>
  <c r="AI246" i="34"/>
  <c r="AC246" i="34"/>
  <c r="AI245" i="34"/>
  <c r="AC245" i="34" s="1"/>
  <c r="AI244" i="34"/>
  <c r="AC244" i="34" s="1"/>
  <c r="AI243" i="34"/>
  <c r="AC243" i="34" s="1"/>
  <c r="AI242" i="34"/>
  <c r="AC242" i="34" s="1"/>
  <c r="AI241" i="34"/>
  <c r="AC241" i="34" s="1"/>
  <c r="AI240" i="34"/>
  <c r="AC240" i="34" s="1"/>
  <c r="AI239" i="34"/>
  <c r="AC239" i="34" s="1"/>
  <c r="AI238" i="34"/>
  <c r="AC238" i="34" s="1"/>
  <c r="AI237" i="34"/>
  <c r="AC237" i="34"/>
  <c r="AI236" i="34"/>
  <c r="AC236" i="34" s="1"/>
  <c r="AI235" i="34"/>
  <c r="AC235" i="34" s="1"/>
  <c r="AI234" i="34"/>
  <c r="AC234" i="34" s="1"/>
  <c r="AI233" i="34"/>
  <c r="AC233" i="34" s="1"/>
  <c r="AI232" i="34"/>
  <c r="AC232" i="34" s="1"/>
  <c r="AI231" i="34"/>
  <c r="AC231" i="34" s="1"/>
  <c r="AI230" i="34"/>
  <c r="AC230" i="34" s="1"/>
  <c r="AI229" i="34"/>
  <c r="AC229" i="34" s="1"/>
  <c r="AI228" i="34"/>
  <c r="AC228" i="34"/>
  <c r="AI227" i="34"/>
  <c r="AC227" i="34" s="1"/>
  <c r="AI226" i="34"/>
  <c r="AC226" i="34" s="1"/>
  <c r="AI225" i="34"/>
  <c r="AC225" i="34" s="1"/>
  <c r="AI224" i="34"/>
  <c r="AC224" i="34" s="1"/>
  <c r="AI223" i="34"/>
  <c r="AC223" i="34" s="1"/>
  <c r="AI222" i="34"/>
  <c r="AC222" i="34" s="1"/>
  <c r="AI221" i="34"/>
  <c r="AC221" i="34" s="1"/>
  <c r="AI220" i="34"/>
  <c r="AC220" i="34" s="1"/>
  <c r="AI219" i="34"/>
  <c r="AC219" i="34"/>
  <c r="AI218" i="34"/>
  <c r="AC218" i="34" s="1"/>
  <c r="AI217" i="34"/>
  <c r="AC217" i="34" s="1"/>
  <c r="AI216" i="34"/>
  <c r="AC216" i="34" s="1"/>
  <c r="AI215" i="34"/>
  <c r="AC215" i="34" s="1"/>
  <c r="AI213" i="34"/>
  <c r="AC213" i="34" s="1"/>
  <c r="AI212" i="34"/>
  <c r="AC212" i="34" s="1"/>
  <c r="AI211" i="34"/>
  <c r="AC211" i="34" s="1"/>
  <c r="AI210" i="34"/>
  <c r="AC210" i="34" s="1"/>
  <c r="AI209" i="34"/>
  <c r="AC209" i="34"/>
  <c r="AI208" i="34"/>
  <c r="AC208" i="34" s="1"/>
  <c r="AI207" i="34"/>
  <c r="AC207" i="34" s="1"/>
  <c r="AI206" i="34"/>
  <c r="AC206" i="34" s="1"/>
  <c r="AI205" i="34"/>
  <c r="AC205" i="34" s="1"/>
  <c r="AI204" i="34"/>
  <c r="AC204" i="34" s="1"/>
  <c r="AI203" i="34"/>
  <c r="AC203" i="34" s="1"/>
  <c r="AI202" i="34"/>
  <c r="AC202" i="34" s="1"/>
  <c r="AI200" i="34"/>
  <c r="AC200" i="34" s="1"/>
  <c r="AI199" i="34"/>
  <c r="AC199" i="34"/>
  <c r="AI198" i="34"/>
  <c r="AC198" i="34" s="1"/>
  <c r="AI197" i="34"/>
  <c r="AC197" i="34" s="1"/>
  <c r="AI196" i="34"/>
  <c r="AC196" i="34" s="1"/>
  <c r="AI195" i="34"/>
  <c r="AC195" i="34" s="1"/>
  <c r="AI194" i="34"/>
  <c r="AC194" i="34" s="1"/>
  <c r="AI193" i="34"/>
  <c r="AC193" i="34" s="1"/>
  <c r="AI192" i="34"/>
  <c r="AC192" i="34" s="1"/>
  <c r="AI191" i="34"/>
  <c r="AC191" i="34" s="1"/>
  <c r="AI190" i="34"/>
  <c r="AC190" i="34"/>
  <c r="AI189" i="34"/>
  <c r="AC189" i="34" s="1"/>
  <c r="AI188" i="34"/>
  <c r="AC188" i="34" s="1"/>
  <c r="AI187" i="34"/>
  <c r="AC187" i="34" s="1"/>
  <c r="AI186" i="34"/>
  <c r="AC186" i="34" s="1"/>
  <c r="AI185" i="34"/>
  <c r="AC185" i="34" s="1"/>
  <c r="AI184" i="34"/>
  <c r="AC184" i="34" s="1"/>
  <c r="AI183" i="34"/>
  <c r="AC183" i="34" s="1"/>
  <c r="AI182" i="34"/>
  <c r="AC182" i="34" s="1"/>
  <c r="AI181" i="34"/>
  <c r="AC181" i="34"/>
  <c r="AI180" i="34"/>
  <c r="AC180" i="34" s="1"/>
  <c r="AI179" i="34"/>
  <c r="AC179" i="34" s="1"/>
  <c r="AI178" i="34"/>
  <c r="AC178" i="34" s="1"/>
  <c r="AI177" i="34"/>
  <c r="AC177" i="34" s="1"/>
  <c r="AI175" i="34"/>
  <c r="AC175" i="34" s="1"/>
  <c r="AI174" i="34"/>
  <c r="AC174" i="34" s="1"/>
  <c r="AI173" i="34"/>
  <c r="AC173" i="34" s="1"/>
  <c r="AI172" i="34"/>
  <c r="AC172" i="34" s="1"/>
  <c r="AI171" i="34"/>
  <c r="AC171" i="34"/>
  <c r="AI170" i="34"/>
  <c r="AC170" i="34" s="1"/>
  <c r="AI169" i="34"/>
  <c r="AC169" i="34" s="1"/>
  <c r="AI168" i="34"/>
  <c r="AC168" i="34" s="1"/>
  <c r="AI167" i="34"/>
  <c r="AC167" i="34" s="1"/>
  <c r="AI166" i="34"/>
  <c r="AC166" i="34" s="1"/>
  <c r="AI165" i="34"/>
  <c r="AC165" i="34" s="1"/>
  <c r="AI164" i="34"/>
  <c r="AC164" i="34" s="1"/>
  <c r="AI163" i="34"/>
  <c r="AC163" i="34" s="1"/>
  <c r="AI162" i="34"/>
  <c r="AC162" i="34"/>
  <c r="AI161" i="34"/>
  <c r="AC161" i="34" s="1"/>
  <c r="AI160" i="34"/>
  <c r="AC160" i="34" s="1"/>
  <c r="AI159" i="34"/>
  <c r="AC159" i="34" s="1"/>
  <c r="AI158" i="34"/>
  <c r="AC158" i="34" s="1"/>
  <c r="AI157" i="34"/>
  <c r="AC157" i="34" s="1"/>
  <c r="AI156" i="34"/>
  <c r="AC156" i="34" s="1"/>
  <c r="AI154" i="34"/>
  <c r="AC154" i="34" s="1"/>
  <c r="AI153" i="34"/>
  <c r="AC153" i="34" s="1"/>
  <c r="AI152" i="34"/>
  <c r="AC152" i="34"/>
  <c r="AI151" i="34"/>
  <c r="AC151" i="34" s="1"/>
  <c r="AI150" i="34"/>
  <c r="AC150" i="34" s="1"/>
  <c r="AI149" i="34"/>
  <c r="AC149" i="34" s="1"/>
  <c r="AI148" i="34"/>
  <c r="AC148" i="34" s="1"/>
  <c r="AI146" i="34"/>
  <c r="AC146" i="34" s="1"/>
  <c r="AI144" i="34"/>
  <c r="AC144" i="34" s="1"/>
  <c r="AI142" i="34"/>
  <c r="AC142" i="34" s="1"/>
  <c r="AI141" i="34"/>
  <c r="AC141" i="34" s="1"/>
  <c r="AI139" i="34"/>
  <c r="AC139" i="34"/>
  <c r="AI138" i="34"/>
  <c r="AC138" i="34" s="1"/>
  <c r="AI137" i="34"/>
  <c r="AC137" i="34" s="1"/>
  <c r="AI136" i="34"/>
  <c r="AC136" i="34" s="1"/>
  <c r="AI135" i="34"/>
  <c r="AC135" i="34" s="1"/>
  <c r="AI134" i="34"/>
  <c r="AC134" i="34" s="1"/>
  <c r="AI133" i="34"/>
  <c r="AC133" i="34" s="1"/>
  <c r="AI132" i="34"/>
  <c r="AC132" i="34" s="1"/>
  <c r="AI131" i="34"/>
  <c r="AC131" i="34" s="1"/>
  <c r="AI130" i="34"/>
  <c r="AC130" i="34"/>
  <c r="AI129" i="34"/>
  <c r="AC129" i="34" s="1"/>
  <c r="AI128" i="34"/>
  <c r="AC128" i="34" s="1"/>
  <c r="AI127" i="34"/>
  <c r="AC127" i="34" s="1"/>
  <c r="AI126" i="34"/>
  <c r="AC126" i="34" s="1"/>
  <c r="AI125" i="34"/>
  <c r="AC125" i="34" s="1"/>
  <c r="AI124" i="34"/>
  <c r="AC124" i="34" s="1"/>
  <c r="AI123" i="34"/>
  <c r="AC123" i="34" s="1"/>
  <c r="AI122" i="34"/>
  <c r="AC122" i="34" s="1"/>
  <c r="AI121" i="34"/>
  <c r="AC121" i="34"/>
  <c r="AI120" i="34"/>
  <c r="AC120" i="34" s="1"/>
  <c r="AI119" i="34"/>
  <c r="AC119" i="34" s="1"/>
  <c r="AI118" i="34"/>
  <c r="AC118" i="34" s="1"/>
  <c r="AI117" i="34"/>
  <c r="AC117" i="34" s="1"/>
  <c r="AI116" i="34"/>
  <c r="AC116" i="34" s="1"/>
  <c r="AI115" i="34"/>
  <c r="AC115" i="34" s="1"/>
  <c r="AI114" i="34"/>
  <c r="AC114" i="34" s="1"/>
  <c r="AI113" i="34"/>
  <c r="AC113" i="34" s="1"/>
  <c r="AI112" i="34"/>
  <c r="AC112" i="34"/>
  <c r="AI111" i="34"/>
  <c r="AC111" i="34" s="1"/>
  <c r="AI110" i="34"/>
  <c r="AC110" i="34" s="1"/>
  <c r="AI109" i="34"/>
  <c r="AC109" i="34" s="1"/>
  <c r="AI107" i="34"/>
  <c r="AC107" i="34" s="1"/>
  <c r="AI106" i="34"/>
  <c r="AC106" i="34" s="1"/>
  <c r="AI105" i="34"/>
  <c r="AC105" i="34" s="1"/>
  <c r="AI104" i="34"/>
  <c r="AC104" i="34"/>
  <c r="AI103" i="34"/>
  <c r="AC103" i="34" s="1"/>
  <c r="AI102" i="34"/>
  <c r="AC102" i="34" s="1"/>
  <c r="AI101" i="34"/>
  <c r="AC101" i="34" s="1"/>
  <c r="AI100" i="34"/>
  <c r="AC100" i="34" s="1"/>
  <c r="AI99" i="34"/>
  <c r="AC99" i="34" s="1"/>
  <c r="AI95" i="34"/>
  <c r="AC95" i="34" s="1"/>
  <c r="AI94" i="34"/>
  <c r="AC94" i="34" s="1"/>
  <c r="AI93" i="34"/>
  <c r="AC93" i="34" s="1"/>
  <c r="AI92" i="34"/>
  <c r="AC92" i="34" s="1"/>
  <c r="AI90" i="34"/>
  <c r="AC90" i="34" s="1"/>
  <c r="AI89" i="34"/>
  <c r="AC89" i="34"/>
  <c r="AI88" i="34"/>
  <c r="AC88" i="34"/>
  <c r="AI87" i="34"/>
  <c r="AC87" i="34" s="1"/>
  <c r="AI86" i="34"/>
  <c r="AC86" i="34"/>
  <c r="AI85" i="34"/>
  <c r="AC85" i="34" s="1"/>
  <c r="AI84" i="34"/>
  <c r="AC84" i="34" s="1"/>
  <c r="AI83" i="34"/>
  <c r="AC83" i="34"/>
  <c r="AI82" i="34"/>
  <c r="AC82" i="34"/>
  <c r="AI81" i="34"/>
  <c r="AC81" i="34" s="1"/>
  <c r="AI80" i="34"/>
  <c r="AC80" i="34" s="1"/>
  <c r="AI79" i="34"/>
  <c r="AC79" i="34" s="1"/>
  <c r="AI78" i="34"/>
  <c r="AC78" i="34"/>
  <c r="AI77" i="34"/>
  <c r="AC77" i="34" s="1"/>
  <c r="AI76" i="34"/>
  <c r="AC76" i="34"/>
  <c r="AI75" i="34"/>
  <c r="AC75" i="34" s="1"/>
  <c r="AI74" i="34"/>
  <c r="AC74" i="34" s="1"/>
  <c r="AI73" i="34"/>
  <c r="AC73" i="34" s="1"/>
  <c r="AI72" i="34"/>
  <c r="AC72" i="34" s="1"/>
  <c r="AI71" i="34"/>
  <c r="AC71" i="34"/>
  <c r="AI70" i="34"/>
  <c r="AC70" i="34" s="1"/>
  <c r="AI69" i="34"/>
  <c r="AC69" i="34" s="1"/>
  <c r="AI68" i="34"/>
  <c r="AC68" i="34" s="1"/>
  <c r="AI66" i="34"/>
  <c r="AC66" i="34" s="1"/>
  <c r="AI65" i="34"/>
  <c r="AC65" i="34"/>
  <c r="AI64" i="34"/>
  <c r="AC64" i="34" s="1"/>
  <c r="AI63" i="34"/>
  <c r="AC63" i="34"/>
  <c r="AI62" i="34"/>
  <c r="AC62" i="34" s="1"/>
  <c r="AI91" i="34"/>
  <c r="AC91" i="34"/>
  <c r="J1055" i="33"/>
  <c r="J1627" i="33"/>
  <c r="R1665" i="4"/>
  <c r="S1665" i="4" s="1"/>
  <c r="K1531" i="33"/>
  <c r="K619" i="33"/>
  <c r="R2197" i="4"/>
  <c r="S2197" i="4" s="1"/>
  <c r="R2196" i="4"/>
  <c r="L2196" i="4" s="1"/>
  <c r="R2195" i="4"/>
  <c r="S2195" i="4" s="1"/>
  <c r="R2194" i="4"/>
  <c r="S2194" i="4" s="1"/>
  <c r="F952" i="5"/>
  <c r="F500" i="5"/>
  <c r="K402" i="33"/>
  <c r="J1920" i="33"/>
  <c r="J1922" i="33"/>
  <c r="J1918" i="33"/>
  <c r="K310" i="33"/>
  <c r="R570" i="4"/>
  <c r="S570" i="4" s="1"/>
  <c r="R569" i="4"/>
  <c r="S569" i="4" s="1"/>
  <c r="R2346" i="4"/>
  <c r="L2346" i="4" s="1"/>
  <c r="K2234" i="33"/>
  <c r="K2490" i="33"/>
  <c r="R2757" i="4"/>
  <c r="L2757" i="4" s="1"/>
  <c r="J2425" i="33"/>
  <c r="R2307" i="4"/>
  <c r="S2307" i="4" s="1"/>
  <c r="R2787" i="4"/>
  <c r="L2787" i="4" s="1"/>
  <c r="R2786" i="4"/>
  <c r="S2786" i="4" s="1"/>
  <c r="R2785" i="4"/>
  <c r="L2785" i="4" s="1"/>
  <c r="J2512" i="33"/>
  <c r="J2511" i="33"/>
  <c r="J2510" i="33"/>
  <c r="F1043" i="5"/>
  <c r="J1543" i="33"/>
  <c r="J1493" i="33"/>
  <c r="J1408" i="33"/>
  <c r="R513" i="4"/>
  <c r="S513" i="4" s="1"/>
  <c r="K287" i="33"/>
  <c r="R1144" i="4"/>
  <c r="S1144" i="4" s="1"/>
  <c r="J952" i="33"/>
  <c r="R2705" i="4"/>
  <c r="S2705" i="4" s="1"/>
  <c r="J2460" i="33"/>
  <c r="R2645" i="4"/>
  <c r="L2645" i="4" s="1"/>
  <c r="R2644" i="4"/>
  <c r="L2644" i="4" s="1"/>
  <c r="R289" i="4"/>
  <c r="S289" i="4" s="1"/>
  <c r="J922" i="33"/>
  <c r="J1405" i="33"/>
  <c r="F1028" i="5"/>
  <c r="J1436" i="33"/>
  <c r="F885" i="5"/>
  <c r="F433" i="5"/>
  <c r="J920" i="33"/>
  <c r="R771" i="4"/>
  <c r="S771" i="4" s="1"/>
  <c r="R2112" i="4"/>
  <c r="S2112" i="4" s="1"/>
  <c r="J2102" i="33"/>
  <c r="R2252" i="4"/>
  <c r="S2252" i="4" s="1"/>
  <c r="F1108" i="5"/>
  <c r="J497" i="33"/>
  <c r="R2253" i="4"/>
  <c r="S2253" i="4" s="1"/>
  <c r="R752" i="4"/>
  <c r="S752" i="4" s="1"/>
  <c r="R700" i="4"/>
  <c r="S700" i="4" s="1"/>
  <c r="R1644" i="4"/>
  <c r="S1644" i="4" s="1"/>
  <c r="R1869" i="4"/>
  <c r="S1869" i="4" s="1"/>
  <c r="K335" i="33"/>
  <c r="J1773" i="33"/>
  <c r="R2119" i="4"/>
  <c r="S2119" i="4" s="1"/>
  <c r="J2111" i="33"/>
  <c r="R1150" i="4"/>
  <c r="S1150" i="4" s="1"/>
  <c r="R738" i="4"/>
  <c r="S738" i="4" s="1"/>
  <c r="K879" i="33"/>
  <c r="K465" i="33"/>
  <c r="R1033" i="4"/>
  <c r="S1033" i="4" s="1"/>
  <c r="K763" i="33"/>
  <c r="R658" i="4"/>
  <c r="S658" i="4" s="1"/>
  <c r="R822" i="4"/>
  <c r="S822" i="4" s="1"/>
  <c r="J1186" i="33"/>
  <c r="J1763" i="33"/>
  <c r="K547" i="33"/>
  <c r="R2484" i="4"/>
  <c r="L2484" i="4" s="1"/>
  <c r="R2501" i="4"/>
  <c r="L2501" i="4" s="1"/>
  <c r="R2490" i="4"/>
  <c r="L2490" i="4" s="1"/>
  <c r="R2488" i="4"/>
  <c r="L2488" i="4" s="1"/>
  <c r="R2486" i="4"/>
  <c r="S2486" i="4" s="1"/>
  <c r="F532" i="5"/>
  <c r="R2483" i="4"/>
  <c r="L2483" i="4" s="1"/>
  <c r="R2491" i="4"/>
  <c r="S2491" i="4" s="1"/>
  <c r="R2485" i="4"/>
  <c r="S2485" i="4" s="1"/>
  <c r="R2489" i="4"/>
  <c r="S2489" i="4" s="1"/>
  <c r="R2487" i="4"/>
  <c r="S2487" i="4" s="1"/>
  <c r="K391" i="33"/>
  <c r="R1111" i="4"/>
  <c r="S1111" i="4" s="1"/>
  <c r="J1916" i="33"/>
  <c r="J1873" i="33"/>
  <c r="J988" i="33"/>
  <c r="R1247" i="4"/>
  <c r="S1247" i="4" s="1"/>
  <c r="R864" i="4"/>
  <c r="S864" i="4" s="1"/>
  <c r="F1126" i="5"/>
  <c r="F677" i="5"/>
  <c r="R1957" i="4"/>
  <c r="S1957" i="4" s="1"/>
  <c r="F780" i="5"/>
  <c r="F330" i="5"/>
  <c r="K88" i="33"/>
  <c r="R279" i="4"/>
  <c r="S279" i="4" s="1"/>
  <c r="K163" i="33"/>
  <c r="K175" i="33"/>
  <c r="J2591" i="33"/>
  <c r="J1915" i="33"/>
  <c r="J1175" i="33"/>
  <c r="J1174" i="33"/>
  <c r="F548" i="5"/>
  <c r="R1467" i="4"/>
  <c r="S1467" i="4" s="1"/>
  <c r="J1306" i="33"/>
  <c r="J1307" i="33"/>
  <c r="K820" i="33"/>
  <c r="F99" i="5"/>
  <c r="R1798" i="4"/>
  <c r="S1798" i="4" s="1"/>
  <c r="F1009" i="5"/>
  <c r="F560" i="5"/>
  <c r="R1519" i="4"/>
  <c r="S1519" i="4" s="1"/>
  <c r="R2848" i="4"/>
  <c r="S2848" i="4" s="1"/>
  <c r="F1134" i="5"/>
  <c r="F686" i="5"/>
  <c r="R2741" i="4"/>
  <c r="L2741" i="4" s="1"/>
  <c r="R2740" i="4"/>
  <c r="S2740" i="4" s="1"/>
  <c r="J1911" i="33"/>
  <c r="J2479" i="33"/>
  <c r="J1368" i="33"/>
  <c r="R2852" i="4"/>
  <c r="L2852" i="4" s="1"/>
  <c r="J2595" i="33"/>
  <c r="R2860" i="4"/>
  <c r="L2860" i="4" s="1"/>
  <c r="J2605" i="33"/>
  <c r="F887" i="5"/>
  <c r="F435" i="5"/>
  <c r="R1194" i="4"/>
  <c r="S1194" i="4" s="1"/>
  <c r="J248" i="33"/>
  <c r="R651" i="4"/>
  <c r="S651" i="4" s="1"/>
  <c r="R650" i="4"/>
  <c r="S650" i="4" s="1"/>
  <c r="K384" i="33"/>
  <c r="K1349" i="4"/>
  <c r="K1348" i="4"/>
  <c r="R1793" i="4"/>
  <c r="S1793" i="4" s="1"/>
  <c r="F1085" i="5"/>
  <c r="F636" i="5"/>
  <c r="F962" i="5"/>
  <c r="F511" i="5"/>
  <c r="J1220" i="33"/>
  <c r="R1399" i="4"/>
  <c r="S1399" i="4" s="1"/>
  <c r="J1700" i="33"/>
  <c r="J1740" i="33"/>
  <c r="R2246" i="4"/>
  <c r="S2246" i="4" s="1"/>
  <c r="K2183" i="33"/>
  <c r="R2201" i="4"/>
  <c r="S2201" i="4" s="1"/>
  <c r="R2200" i="4"/>
  <c r="S2200" i="4" s="1"/>
  <c r="R2199" i="4"/>
  <c r="L2199" i="4" s="1"/>
  <c r="J1807" i="33"/>
  <c r="J1685" i="33"/>
  <c r="J1690" i="33"/>
  <c r="J1689" i="33"/>
  <c r="K203" i="33"/>
  <c r="R2561" i="4"/>
  <c r="S2561" i="4" s="1"/>
  <c r="R2562" i="4"/>
  <c r="S2562" i="4" s="1"/>
  <c r="J2379" i="33"/>
  <c r="R789" i="4"/>
  <c r="S789" i="4" s="1"/>
  <c r="R2242" i="4"/>
  <c r="S2242" i="4" s="1"/>
  <c r="R2146" i="4"/>
  <c r="S2146" i="4" s="1"/>
  <c r="J2181" i="33"/>
  <c r="K2132" i="33"/>
  <c r="K514" i="33"/>
  <c r="R2290" i="4"/>
  <c r="S2290" i="4" s="1"/>
  <c r="R2289" i="4"/>
  <c r="L2289" i="4" s="1"/>
  <c r="R2288" i="4"/>
  <c r="S2288" i="4" s="1"/>
  <c r="R2287" i="4"/>
  <c r="L2287" i="4" s="1"/>
  <c r="R1760" i="4"/>
  <c r="S1760" i="4" s="1"/>
  <c r="K2206" i="33"/>
  <c r="K1646" i="33"/>
  <c r="R520" i="4"/>
  <c r="S520" i="4" s="1"/>
  <c r="R519" i="4"/>
  <c r="S519" i="4" s="1"/>
  <c r="R518" i="4"/>
  <c r="S518" i="4" s="1"/>
  <c r="R517" i="4"/>
  <c r="S517" i="4" s="1"/>
  <c r="F925" i="5"/>
  <c r="F474" i="5"/>
  <c r="R1279" i="4"/>
  <c r="S1279" i="4" s="1"/>
  <c r="R1199" i="4"/>
  <c r="S1199" i="4" s="1"/>
  <c r="J1042" i="33"/>
  <c r="K290" i="33"/>
  <c r="R2783" i="4"/>
  <c r="L2783" i="4" s="1"/>
  <c r="R2781" i="4"/>
  <c r="L2781" i="4" s="1"/>
  <c r="R2782" i="4"/>
  <c r="L2782" i="4" s="1"/>
  <c r="J2471" i="33"/>
  <c r="J2509" i="33"/>
  <c r="J2163" i="33"/>
  <c r="J1153" i="33"/>
  <c r="J2383" i="33"/>
  <c r="J1172" i="33"/>
  <c r="J915" i="33"/>
  <c r="K915" i="33"/>
  <c r="F1068" i="5"/>
  <c r="F619" i="5"/>
  <c r="J1651" i="33"/>
  <c r="R953" i="4"/>
  <c r="S953" i="4" s="1"/>
  <c r="K680" i="33"/>
  <c r="R605" i="4"/>
  <c r="S605" i="4" s="1"/>
  <c r="R604" i="4"/>
  <c r="S604" i="4" s="1"/>
  <c r="K358" i="33"/>
  <c r="K357" i="33"/>
  <c r="R1416" i="4"/>
  <c r="S1416" i="4" s="1"/>
  <c r="J1243" i="33"/>
  <c r="R2873" i="4"/>
  <c r="L2873" i="4" s="1"/>
  <c r="R601" i="4"/>
  <c r="S601" i="4" s="1"/>
  <c r="R600" i="4"/>
  <c r="S600" i="4" s="1"/>
  <c r="J1806" i="33"/>
  <c r="R863" i="4"/>
  <c r="S863" i="4" s="1"/>
  <c r="K591" i="33"/>
  <c r="J2555" i="33"/>
  <c r="K1452" i="33"/>
  <c r="R1594" i="4"/>
  <c r="S1594" i="4" s="1"/>
  <c r="J1451" i="33"/>
  <c r="R206" i="4"/>
  <c r="S206" i="4" s="1"/>
  <c r="R205" i="4"/>
  <c r="S205" i="4" s="1"/>
  <c r="R204" i="4"/>
  <c r="S204" i="4" s="1"/>
  <c r="K106" i="33"/>
  <c r="R359" i="4"/>
  <c r="S359" i="4" s="1"/>
  <c r="R358" i="4"/>
  <c r="S358" i="4" s="1"/>
  <c r="K212" i="33"/>
  <c r="R2098" i="4"/>
  <c r="S2098" i="4" s="1"/>
  <c r="K2276" i="33"/>
  <c r="R2415" i="4"/>
  <c r="S2415" i="4" s="1"/>
  <c r="R2428" i="4"/>
  <c r="S2428" i="4" s="1"/>
  <c r="R1196" i="4"/>
  <c r="S1196" i="4" s="1"/>
  <c r="K924" i="33"/>
  <c r="R1701" i="4"/>
  <c r="S1701" i="4" s="1"/>
  <c r="R1700" i="4"/>
  <c r="S1700" i="4" s="1"/>
  <c r="F1050" i="5"/>
  <c r="F1049" i="5"/>
  <c r="F601" i="5"/>
  <c r="F600" i="5"/>
  <c r="K578" i="33"/>
  <c r="J1578" i="33"/>
  <c r="J1577" i="33"/>
  <c r="J2584" i="33"/>
  <c r="F1016" i="5"/>
  <c r="R2411" i="4"/>
  <c r="S2411" i="4" s="1"/>
  <c r="R2410" i="4"/>
  <c r="S2410" i="4" s="1"/>
  <c r="R2409" i="4"/>
  <c r="S2409" i="4" s="1"/>
  <c r="R2408" i="4"/>
  <c r="S2408" i="4" s="1"/>
  <c r="J2269" i="33"/>
  <c r="F1045" i="5"/>
  <c r="F596" i="5"/>
  <c r="R1686" i="4"/>
  <c r="S1686" i="4" s="1"/>
  <c r="J1560" i="33"/>
  <c r="J2088" i="33"/>
  <c r="F845" i="5"/>
  <c r="F843" i="5"/>
  <c r="F392" i="5"/>
  <c r="K1664" i="33"/>
  <c r="J1501" i="33"/>
  <c r="J1254" i="33"/>
  <c r="J1723" i="33"/>
  <c r="R2335" i="4"/>
  <c r="S2335" i="4" s="1"/>
  <c r="R1774" i="4"/>
  <c r="S1774" i="4" s="1"/>
  <c r="K2225" i="33"/>
  <c r="J2620" i="33"/>
  <c r="J1253" i="33"/>
  <c r="R1532" i="4"/>
  <c r="S1532" i="4" s="1"/>
  <c r="K1556" i="33"/>
  <c r="R644" i="4"/>
  <c r="S644" i="4" s="1"/>
  <c r="R643" i="4"/>
  <c r="S643" i="4" s="1"/>
  <c r="K381" i="33"/>
  <c r="R188" i="4"/>
  <c r="S188" i="4" s="1"/>
  <c r="R187" i="4"/>
  <c r="S187" i="4" s="1"/>
  <c r="R580" i="4"/>
  <c r="S580" i="4" s="1"/>
  <c r="R579" i="4"/>
  <c r="S579" i="4" s="1"/>
  <c r="K373" i="33"/>
  <c r="K136" i="33"/>
  <c r="J1734" i="33"/>
  <c r="F799" i="5"/>
  <c r="R709" i="4"/>
  <c r="S709" i="4" s="1"/>
  <c r="K436" i="33"/>
  <c r="R1746" i="4"/>
  <c r="S1746" i="4" s="1"/>
  <c r="J1625" i="33"/>
  <c r="R1776" i="4"/>
  <c r="S1776" i="4" s="1"/>
  <c r="F1075" i="5"/>
  <c r="F626" i="5"/>
  <c r="J1976" i="33"/>
  <c r="J1975" i="33"/>
  <c r="J1980" i="33"/>
  <c r="J1979" i="33"/>
  <c r="J1973" i="33"/>
  <c r="R748" i="4"/>
  <c r="S748" i="4" s="1"/>
  <c r="R733" i="4"/>
  <c r="S733" i="4" s="1"/>
  <c r="K475" i="33"/>
  <c r="K458" i="33"/>
  <c r="J2575" i="33"/>
  <c r="R823" i="4"/>
  <c r="S823" i="4" s="1"/>
  <c r="K548" i="33"/>
  <c r="F1047" i="5"/>
  <c r="F598" i="5"/>
  <c r="R1693" i="4"/>
  <c r="S1693" i="4" s="1"/>
  <c r="F908" i="5"/>
  <c r="J994" i="33"/>
  <c r="K714" i="33"/>
  <c r="F825" i="5"/>
  <c r="F819" i="5"/>
  <c r="F375" i="5"/>
  <c r="F368" i="5"/>
  <c r="R1516" i="4"/>
  <c r="S1516" i="4" s="1"/>
  <c r="R583" i="4"/>
  <c r="S583" i="4" s="1"/>
  <c r="R582" i="4"/>
  <c r="S582" i="4" s="1"/>
  <c r="K350" i="33"/>
  <c r="R2661" i="4"/>
  <c r="L2661" i="4" s="1"/>
  <c r="R2660" i="4"/>
  <c r="L2660" i="4" s="1"/>
  <c r="R2621" i="4"/>
  <c r="S2621" i="4" s="1"/>
  <c r="R2620" i="4"/>
  <c r="L2620" i="4" s="1"/>
  <c r="R2619" i="4"/>
  <c r="L2619" i="4" s="1"/>
  <c r="R2618" i="4"/>
  <c r="L2618" i="4" s="1"/>
  <c r="R607" i="4"/>
  <c r="S607" i="4" s="1"/>
  <c r="R606" i="4"/>
  <c r="S606" i="4" s="1"/>
  <c r="K359" i="33"/>
  <c r="F1044" i="5"/>
  <c r="F1092" i="5"/>
  <c r="F1109" i="5"/>
  <c r="F595" i="5"/>
  <c r="F643" i="5"/>
  <c r="R1676" i="4"/>
  <c r="S1676" i="4" s="1"/>
  <c r="R1826" i="4"/>
  <c r="S1826" i="4" s="1"/>
  <c r="J1335" i="33"/>
  <c r="J1549" i="33"/>
  <c r="J1724" i="33"/>
  <c r="J1803" i="33"/>
  <c r="J2412" i="33"/>
  <c r="J1669" i="33"/>
  <c r="R1781" i="4"/>
  <c r="S1781" i="4" s="1"/>
  <c r="R1579" i="4"/>
  <c r="S1579" i="4" s="1"/>
  <c r="J1433" i="33"/>
  <c r="R372" i="4"/>
  <c r="S372" i="4" s="1"/>
  <c r="R371" i="4"/>
  <c r="S371" i="4" s="1"/>
  <c r="K219" i="33"/>
  <c r="F943" i="5"/>
  <c r="F492" i="5"/>
  <c r="F1119" i="5"/>
  <c r="F671" i="5"/>
  <c r="R1947" i="4"/>
  <c r="S1947" i="4" s="1"/>
  <c r="F542" i="5"/>
  <c r="F516" i="5"/>
  <c r="J1568" i="33"/>
  <c r="J1096" i="33"/>
  <c r="J2433" i="33"/>
  <c r="J2366" i="33"/>
  <c r="J2349" i="33"/>
  <c r="R2708" i="4"/>
  <c r="L2708" i="4" s="1"/>
  <c r="R2707" i="4"/>
  <c r="S2707" i="4" s="1"/>
  <c r="R2706" i="4"/>
  <c r="S2706" i="4" s="1"/>
  <c r="J2462" i="33"/>
  <c r="R1438" i="4"/>
  <c r="S1438" i="4" s="1"/>
  <c r="K1263" i="33"/>
  <c r="J1885" i="33"/>
  <c r="R2589" i="4"/>
  <c r="L2589" i="4" s="1"/>
  <c r="F991" i="5"/>
  <c r="F966" i="5"/>
  <c r="F541" i="5"/>
  <c r="F515" i="5"/>
  <c r="J1280" i="33"/>
  <c r="J1283" i="33"/>
  <c r="R1450" i="4"/>
  <c r="S1450" i="4" s="1"/>
  <c r="R1449" i="4"/>
  <c r="S1449" i="4" s="1"/>
  <c r="R1357" i="4"/>
  <c r="S1357" i="4" s="1"/>
  <c r="J1165" i="33"/>
  <c r="R621" i="4"/>
  <c r="S621" i="4" s="1"/>
  <c r="R620" i="4"/>
  <c r="S620" i="4" s="1"/>
  <c r="K331" i="33"/>
  <c r="J1856" i="33"/>
  <c r="F984" i="5"/>
  <c r="F1100" i="5"/>
  <c r="F651" i="5"/>
  <c r="J1759" i="33"/>
  <c r="R1854" i="4"/>
  <c r="S1854" i="4" s="1"/>
  <c r="J2422" i="33"/>
  <c r="R1184" i="4"/>
  <c r="S1184" i="4" s="1"/>
  <c r="R624" i="4"/>
  <c r="S624" i="4" s="1"/>
  <c r="R623" i="4"/>
  <c r="S623" i="4" s="1"/>
  <c r="K913" i="33"/>
  <c r="K333" i="33"/>
  <c r="R1358" i="4"/>
  <c r="S1358" i="4" s="1"/>
  <c r="J1166" i="33"/>
  <c r="F939" i="5"/>
  <c r="F488" i="5"/>
  <c r="R1304" i="4"/>
  <c r="S1304" i="4" s="1"/>
  <c r="F1022" i="5"/>
  <c r="F573" i="5"/>
  <c r="F349" i="5"/>
  <c r="F1037" i="5"/>
  <c r="R1765" i="4"/>
  <c r="S1765" i="4" s="1"/>
  <c r="R1764" i="4"/>
  <c r="S1764" i="4" s="1"/>
  <c r="J1650" i="33"/>
  <c r="J1649" i="33"/>
  <c r="J1415" i="33"/>
  <c r="R1567" i="4"/>
  <c r="S1567" i="4" s="1"/>
  <c r="R2690" i="4"/>
  <c r="S2690" i="4" s="1"/>
  <c r="K2449" i="33"/>
  <c r="F1001" i="5"/>
  <c r="J1855" i="33"/>
  <c r="J1513" i="33"/>
  <c r="J927" i="33"/>
  <c r="J1656" i="33"/>
  <c r="J1342" i="33"/>
  <c r="J1341" i="33"/>
  <c r="R2893" i="4"/>
  <c r="S2893" i="4" s="1"/>
  <c r="R503" i="4"/>
  <c r="S503" i="4" s="1"/>
  <c r="R504" i="4"/>
  <c r="S504" i="4" s="1"/>
  <c r="F807" i="5"/>
  <c r="F805" i="5"/>
  <c r="F357" i="5"/>
  <c r="F355" i="5"/>
  <c r="K281" i="33"/>
  <c r="J2644" i="33"/>
  <c r="R1517" i="4"/>
  <c r="S1517" i="4" s="1"/>
  <c r="K469" i="33"/>
  <c r="J2017" i="33"/>
  <c r="J2016" i="33"/>
  <c r="J2015" i="33"/>
  <c r="J1366" i="33"/>
  <c r="F1101" i="5"/>
  <c r="F652" i="5"/>
  <c r="R1856" i="4"/>
  <c r="S1856" i="4" s="1"/>
  <c r="F812" i="5"/>
  <c r="F361" i="5"/>
  <c r="R786" i="4"/>
  <c r="S786" i="4" s="1"/>
  <c r="R1841" i="4"/>
  <c r="S1841" i="4" s="1"/>
  <c r="K511" i="33"/>
  <c r="J1323" i="33"/>
  <c r="K534" i="33"/>
  <c r="K579" i="33"/>
  <c r="R2185" i="4"/>
  <c r="S2185" i="4" s="1"/>
  <c r="R2184" i="4"/>
  <c r="S2184" i="4" s="1"/>
  <c r="K1567" i="33"/>
  <c r="F998" i="5"/>
  <c r="J1783" i="33"/>
  <c r="R1863" i="4"/>
  <c r="S1863" i="4" s="1"/>
  <c r="K1774" i="33"/>
  <c r="R2313" i="4"/>
  <c r="S2313" i="4" s="1"/>
  <c r="R2312" i="4"/>
  <c r="S2312" i="4" s="1"/>
  <c r="R2311" i="4"/>
  <c r="S2311" i="4" s="1"/>
  <c r="R2310" i="4"/>
  <c r="L2310" i="4" s="1"/>
  <c r="K2216" i="33"/>
  <c r="R1527" i="4"/>
  <c r="S1527" i="4" s="1"/>
  <c r="R2760" i="4"/>
  <c r="S2760" i="4" s="1"/>
  <c r="K1374" i="33"/>
  <c r="J1761" i="33"/>
  <c r="K2492" i="33"/>
  <c r="R2427" i="4"/>
  <c r="S2427" i="4" s="1"/>
  <c r="J1745" i="33"/>
  <c r="J1489" i="33"/>
  <c r="J1087" i="33"/>
  <c r="J1895" i="33"/>
  <c r="R2330" i="4"/>
  <c r="L2330" i="4" s="1"/>
  <c r="K2224" i="33"/>
  <c r="R2610" i="4"/>
  <c r="L2610" i="4" s="1"/>
  <c r="R2609" i="4"/>
  <c r="S2609" i="4" s="1"/>
  <c r="F1058" i="5"/>
  <c r="F609" i="5"/>
  <c r="J1607" i="33"/>
  <c r="J1287" i="33"/>
  <c r="J2406" i="33"/>
  <c r="J1890" i="33"/>
  <c r="J1898" i="33"/>
  <c r="R1670" i="4"/>
  <c r="S1670" i="4" s="1"/>
  <c r="R1669" i="4"/>
  <c r="L1669" i="4" s="1"/>
  <c r="R1672" i="4"/>
  <c r="S1672" i="4" s="1"/>
  <c r="R1671" i="4"/>
  <c r="S1671" i="4" s="1"/>
  <c r="J1541" i="33"/>
  <c r="J1540" i="33"/>
  <c r="K322" i="33"/>
  <c r="F1006" i="5"/>
  <c r="F557" i="5"/>
  <c r="R2571" i="4"/>
  <c r="L2571" i="4" s="1"/>
  <c r="R2570" i="4"/>
  <c r="S2570" i="4" s="1"/>
  <c r="J2386" i="33"/>
  <c r="J1363" i="33"/>
  <c r="J1276" i="33"/>
  <c r="J1768" i="33"/>
  <c r="J918" i="33"/>
  <c r="F1094" i="5"/>
  <c r="F1093" i="5"/>
  <c r="F645" i="5"/>
  <c r="R1828" i="4"/>
  <c r="S1828" i="4" s="1"/>
  <c r="J1234" i="33"/>
  <c r="J1198" i="33"/>
  <c r="J1666" i="33"/>
  <c r="F1007" i="5"/>
  <c r="F558" i="5"/>
  <c r="R2099" i="4"/>
  <c r="S2099" i="4" s="1"/>
  <c r="R737" i="4"/>
  <c r="S737" i="4" s="1"/>
  <c r="K464" i="33"/>
  <c r="J1511" i="33"/>
  <c r="J1473" i="33"/>
  <c r="J1470" i="33"/>
  <c r="J1469" i="33"/>
  <c r="J1471" i="33"/>
  <c r="K1471" i="33"/>
  <c r="F964" i="5"/>
  <c r="F513" i="5"/>
  <c r="R1353" i="4"/>
  <c r="S1353" i="4" s="1"/>
  <c r="J1314" i="33"/>
  <c r="K783" i="33"/>
  <c r="J2396" i="33"/>
  <c r="R2590" i="4"/>
  <c r="L2590" i="4" s="1"/>
  <c r="R1632" i="4"/>
  <c r="S1632" i="4" s="1"/>
  <c r="J1491" i="33"/>
  <c r="R2147" i="4"/>
  <c r="S2147" i="4" s="1"/>
  <c r="K2133" i="33"/>
  <c r="K2396" i="33"/>
  <c r="R403" i="4"/>
  <c r="S403" i="4" s="1"/>
  <c r="R402" i="4"/>
  <c r="S402" i="4" s="1"/>
  <c r="R404" i="4"/>
  <c r="S404" i="4" s="1"/>
  <c r="J865" i="33"/>
  <c r="F1135" i="5"/>
  <c r="F688" i="5"/>
  <c r="R2894" i="4"/>
  <c r="L2894" i="4" s="1"/>
  <c r="R1571" i="4"/>
  <c r="S1571" i="4" s="1"/>
  <c r="J1422" i="33"/>
  <c r="J1421" i="33"/>
  <c r="J2649" i="33"/>
  <c r="J1917" i="33"/>
  <c r="J1245" i="33"/>
  <c r="J1576" i="33"/>
  <c r="F881" i="5"/>
  <c r="F429" i="5"/>
  <c r="K1379" i="33"/>
  <c r="K316" i="33"/>
  <c r="J2052" i="33"/>
  <c r="J1694" i="33"/>
  <c r="F1080" i="5"/>
  <c r="K1160" i="33"/>
  <c r="J1391" i="33"/>
  <c r="J2050" i="33"/>
  <c r="J937" i="33"/>
  <c r="J2051" i="33"/>
  <c r="J1726" i="33"/>
  <c r="K658" i="33"/>
  <c r="R1757" i="4"/>
  <c r="S1757" i="4" s="1"/>
  <c r="R1699" i="4"/>
  <c r="S1699" i="4" s="1"/>
  <c r="R1494" i="4"/>
  <c r="S1494" i="4" s="1"/>
  <c r="R1493" i="4"/>
  <c r="S1493" i="4" s="1"/>
  <c r="R1417" i="4"/>
  <c r="S1417" i="4" s="1"/>
  <c r="K55" i="33"/>
  <c r="F1081" i="5"/>
  <c r="F632" i="5"/>
  <c r="J2053" i="33"/>
  <c r="J928" i="33"/>
  <c r="J2287" i="33"/>
  <c r="J1693" i="33"/>
  <c r="J1644" i="33"/>
  <c r="K369" i="33"/>
  <c r="K198" i="33"/>
  <c r="K403" i="33"/>
  <c r="K1467" i="33"/>
  <c r="K615" i="33"/>
  <c r="R2336" i="4"/>
  <c r="S2336" i="4" s="1"/>
  <c r="R2338" i="4"/>
  <c r="L2338" i="4" s="1"/>
  <c r="K2228" i="33"/>
  <c r="K2226" i="33"/>
  <c r="J1428" i="33"/>
  <c r="J1047" i="33"/>
  <c r="J1046" i="33"/>
  <c r="R2630" i="4"/>
  <c r="L2630" i="4" s="1"/>
  <c r="R2629" i="4"/>
  <c r="S2629" i="4" s="1"/>
  <c r="R2628" i="4"/>
  <c r="L2628" i="4" s="1"/>
  <c r="R2627" i="4"/>
  <c r="L2627" i="4" s="1"/>
  <c r="J2415" i="33"/>
  <c r="J2633" i="33"/>
  <c r="F983" i="5"/>
  <c r="F533" i="5"/>
  <c r="R1407" i="4"/>
  <c r="S1407" i="4" s="1"/>
  <c r="J1238" i="33"/>
  <c r="J1750" i="33"/>
  <c r="F965" i="5"/>
  <c r="F990" i="5"/>
  <c r="F514" i="5"/>
  <c r="F540" i="5"/>
  <c r="J1164" i="33"/>
  <c r="J1282" i="33"/>
  <c r="R1622" i="4"/>
  <c r="S1622" i="4" s="1"/>
  <c r="J1482" i="33"/>
  <c r="F559" i="5"/>
  <c r="R1518" i="4"/>
  <c r="S1518" i="4" s="1"/>
  <c r="J1367" i="33"/>
  <c r="F1008" i="5"/>
  <c r="R1855" i="4"/>
  <c r="S1855" i="4" s="1"/>
  <c r="J1760" i="33"/>
  <c r="R2752" i="4"/>
  <c r="L2752" i="4" s="1"/>
  <c r="R2751" i="4"/>
  <c r="L2751" i="4" s="1"/>
  <c r="J2484" i="33"/>
  <c r="J1288" i="33"/>
  <c r="J1321" i="33"/>
  <c r="J2030" i="33"/>
  <c r="K151" i="33"/>
  <c r="R195" i="4"/>
  <c r="S195" i="4" s="1"/>
  <c r="R194" i="4"/>
  <c r="S194" i="4" s="1"/>
  <c r="K138" i="33"/>
  <c r="F961" i="5"/>
  <c r="F510" i="5"/>
  <c r="R1344" i="4"/>
  <c r="S1344" i="4" s="1"/>
  <c r="R2771" i="4"/>
  <c r="L2771" i="4" s="1"/>
  <c r="R2435" i="4"/>
  <c r="S2435" i="4" s="1"/>
  <c r="F1122" i="5"/>
  <c r="R2772" i="4"/>
  <c r="L2772" i="4" s="1"/>
  <c r="K2361" i="33"/>
  <c r="K2294" i="33"/>
  <c r="K2502" i="33"/>
  <c r="K2503" i="33"/>
  <c r="R1411" i="4"/>
  <c r="S1411" i="4" s="1"/>
  <c r="R1921" i="4"/>
  <c r="S1921" i="4" s="1"/>
  <c r="R1830" i="4"/>
  <c r="S1830" i="4" s="1"/>
  <c r="J1737" i="33"/>
  <c r="J1828" i="33"/>
  <c r="J597" i="33"/>
  <c r="J1236" i="33"/>
  <c r="K328" i="33"/>
  <c r="F1168" i="5"/>
  <c r="F721" i="5"/>
  <c r="F673" i="5"/>
  <c r="R2834" i="4"/>
  <c r="S2834" i="4" s="1"/>
  <c r="J2572" i="33"/>
  <c r="J1226" i="33"/>
  <c r="J1884" i="33"/>
  <c r="K123" i="33"/>
  <c r="R2659" i="4"/>
  <c r="S2659" i="4" s="1"/>
  <c r="R2658" i="4"/>
  <c r="L2658" i="4" s="1"/>
  <c r="R2657" i="4"/>
  <c r="L2657" i="4" s="1"/>
  <c r="R2656" i="4"/>
  <c r="L2656" i="4" s="1"/>
  <c r="J1863" i="33"/>
  <c r="J2356" i="33"/>
  <c r="J2432" i="33"/>
  <c r="J2006" i="33"/>
  <c r="J1148" i="33"/>
  <c r="J498" i="33"/>
  <c r="R102" i="4"/>
  <c r="S102" i="4" s="1"/>
  <c r="J1551" i="33"/>
  <c r="R2533" i="4"/>
  <c r="S2533" i="4" s="1"/>
  <c r="J2364" i="33"/>
  <c r="J1636" i="33"/>
  <c r="J1635" i="33"/>
  <c r="J1798" i="33"/>
  <c r="F1000" i="5"/>
  <c r="F551" i="5"/>
  <c r="J1339" i="33"/>
  <c r="J2147" i="33"/>
  <c r="F1004" i="5"/>
  <c r="F987" i="5"/>
  <c r="F555" i="5"/>
  <c r="F537" i="5"/>
  <c r="R1786" i="4"/>
  <c r="S1786" i="4" s="1"/>
  <c r="J1347" i="33"/>
  <c r="J1274" i="33"/>
  <c r="R1687" i="4"/>
  <c r="S1687" i="4" s="1"/>
  <c r="R1413" i="4"/>
  <c r="S1413" i="4" s="1"/>
  <c r="R1412" i="4"/>
  <c r="S1412" i="4" s="1"/>
  <c r="R1403" i="4"/>
  <c r="S1403" i="4" s="1"/>
  <c r="R1463" i="4"/>
  <c r="S1463" i="4" s="1"/>
  <c r="R1390" i="4"/>
  <c r="S1390" i="4" s="1"/>
  <c r="J1207" i="33"/>
  <c r="J1299" i="33"/>
  <c r="R527" i="4"/>
  <c r="S527" i="4" s="1"/>
  <c r="R1364" i="4"/>
  <c r="S1364" i="4" s="1"/>
  <c r="J1173" i="33"/>
  <c r="J2562" i="33"/>
  <c r="R2594" i="4"/>
  <c r="S2594" i="4" s="1"/>
  <c r="R2593" i="4"/>
  <c r="S2593" i="4" s="1"/>
  <c r="J2399" i="33"/>
  <c r="J1179" i="33"/>
  <c r="J1297" i="33"/>
  <c r="J1563" i="33"/>
  <c r="R29" i="4"/>
  <c r="S29" i="4" s="1"/>
  <c r="R28" i="4"/>
  <c r="S28" i="4" s="1"/>
  <c r="R962" i="4"/>
  <c r="S962" i="4" s="1"/>
  <c r="K1223" i="33"/>
  <c r="R1577" i="4"/>
  <c r="S1577" i="4" s="1"/>
  <c r="R923" i="4"/>
  <c r="S923" i="4" s="1"/>
  <c r="K646" i="33"/>
  <c r="J1235" i="33"/>
  <c r="J1233" i="33"/>
  <c r="J1232" i="33"/>
  <c r="F1003" i="5"/>
  <c r="R2851" i="4"/>
  <c r="L2851" i="4" s="1"/>
  <c r="R2850" i="4"/>
  <c r="S2850" i="4" s="1"/>
  <c r="R2863" i="4"/>
  <c r="L2863" i="4" s="1"/>
  <c r="R2844" i="4"/>
  <c r="S2844" i="4" s="1"/>
  <c r="J2585" i="33"/>
  <c r="J2608" i="33"/>
  <c r="J2593" i="33"/>
  <c r="J2594" i="33"/>
  <c r="J1152" i="33"/>
  <c r="R2407" i="4"/>
  <c r="L2407" i="4" s="1"/>
  <c r="R2406" i="4"/>
  <c r="S2406" i="4" s="1"/>
  <c r="K2268" i="33"/>
  <c r="J1462" i="33"/>
  <c r="J1859" i="33"/>
  <c r="F1169" i="5"/>
  <c r="F722" i="5"/>
  <c r="F1027" i="5"/>
  <c r="F578" i="5"/>
  <c r="J2005" i="33"/>
  <c r="J1355" i="33"/>
  <c r="R2216" i="4"/>
  <c r="L2216" i="4" s="1"/>
  <c r="R2215" i="4"/>
  <c r="S2215" i="4" s="1"/>
  <c r="R2214" i="4"/>
  <c r="S2214" i="4" s="1"/>
  <c r="R2213" i="4"/>
  <c r="S2213" i="4" s="1"/>
  <c r="K2169" i="33"/>
  <c r="J2389" i="33"/>
  <c r="R1319" i="4"/>
  <c r="L1319" i="4" s="1"/>
  <c r="J1108" i="33"/>
  <c r="F923" i="5"/>
  <c r="F472" i="5"/>
  <c r="F924" i="5"/>
  <c r="F473" i="5"/>
  <c r="F1127" i="5"/>
  <c r="F678" i="5"/>
  <c r="R2081" i="4"/>
  <c r="S2081" i="4" s="1"/>
  <c r="F534" i="5"/>
  <c r="J1941" i="33"/>
  <c r="R1036" i="4"/>
  <c r="S1036" i="4" s="1"/>
  <c r="K766" i="33"/>
  <c r="R494" i="4"/>
  <c r="S494" i="4" s="1"/>
  <c r="R493" i="4"/>
  <c r="S493" i="4" s="1"/>
  <c r="R492" i="4"/>
  <c r="S492" i="4" s="1"/>
  <c r="K275" i="33"/>
  <c r="R2831" i="4"/>
  <c r="L2831" i="4" s="1"/>
  <c r="J2568" i="33"/>
  <c r="F960" i="5"/>
  <c r="F959" i="5"/>
  <c r="F958" i="5"/>
  <c r="F957" i="5"/>
  <c r="F955" i="5"/>
  <c r="F953" i="5"/>
  <c r="F504" i="5"/>
  <c r="F507" i="5"/>
  <c r="F506" i="5"/>
  <c r="F502" i="5"/>
  <c r="F509" i="5"/>
  <c r="J1430" i="33"/>
  <c r="J2009" i="33"/>
  <c r="J2008" i="33"/>
  <c r="R1330" i="4"/>
  <c r="S1330" i="4" s="1"/>
  <c r="R641" i="4"/>
  <c r="S641" i="4" s="1"/>
  <c r="R640" i="4"/>
  <c r="S640" i="4" s="1"/>
  <c r="K379" i="33"/>
  <c r="R833" i="4"/>
  <c r="S833" i="4" s="1"/>
  <c r="K556" i="33"/>
  <c r="R627" i="4"/>
  <c r="S627" i="4" s="1"/>
  <c r="R626" i="4"/>
  <c r="S626" i="4" s="1"/>
  <c r="K361" i="33"/>
  <c r="R548" i="4"/>
  <c r="S548" i="4" s="1"/>
  <c r="R547" i="4"/>
  <c r="S547" i="4" s="1"/>
  <c r="K302" i="33"/>
  <c r="F1055" i="5"/>
  <c r="F606" i="5"/>
  <c r="J2091" i="33"/>
  <c r="J2648" i="33"/>
  <c r="F660" i="5"/>
  <c r="F744" i="5"/>
  <c r="R1016" i="4"/>
  <c r="S1016" i="4" s="1"/>
  <c r="J1795" i="33"/>
  <c r="J1755" i="33"/>
  <c r="J745" i="33"/>
  <c r="R1857" i="4"/>
  <c r="S1857" i="4" s="1"/>
  <c r="J1762" i="33"/>
  <c r="R2258" i="4"/>
  <c r="S2258" i="4" s="1"/>
  <c r="J2187" i="33"/>
  <c r="J1231" i="33"/>
  <c r="F1087" i="5"/>
  <c r="F638" i="5"/>
  <c r="K704" i="33"/>
  <c r="R973" i="4"/>
  <c r="S973" i="4" s="1"/>
  <c r="R996" i="4"/>
  <c r="S996" i="4" s="1"/>
  <c r="K700" i="33"/>
  <c r="K724" i="33"/>
  <c r="K97" i="33"/>
  <c r="J2032" i="33"/>
  <c r="J2040" i="33"/>
  <c r="R1177" i="4"/>
  <c r="S1177" i="4" s="1"/>
  <c r="K908" i="33"/>
  <c r="R2279" i="4"/>
  <c r="S2279" i="4" s="1"/>
  <c r="R2278" i="4"/>
  <c r="L2278" i="4" s="1"/>
  <c r="R2277" i="4"/>
  <c r="S2277" i="4" s="1"/>
  <c r="R1893" i="4"/>
  <c r="S1893" i="4" s="1"/>
  <c r="R2015" i="4"/>
  <c r="S2015" i="4" s="1"/>
  <c r="K312" i="33"/>
  <c r="K383" i="33"/>
  <c r="R1754" i="4"/>
  <c r="S1754" i="4" s="1"/>
  <c r="R1492" i="4"/>
  <c r="S1492" i="4" s="1"/>
  <c r="R1491" i="4"/>
  <c r="S1491" i="4" s="1"/>
  <c r="J1638" i="33"/>
  <c r="J1336" i="33"/>
  <c r="J1334" i="33"/>
  <c r="F1182" i="5"/>
  <c r="F735" i="5"/>
  <c r="J2086" i="33"/>
  <c r="J1711" i="33"/>
  <c r="R1185" i="4"/>
  <c r="S1185" i="4" s="1"/>
  <c r="R977" i="4"/>
  <c r="S977" i="4" s="1"/>
  <c r="R995" i="4"/>
  <c r="S995" i="4" s="1"/>
  <c r="K914" i="33"/>
  <c r="K671" i="33"/>
  <c r="K2201" i="33"/>
  <c r="K726" i="33"/>
  <c r="F1051" i="5"/>
  <c r="F602" i="5"/>
  <c r="R2317" i="4"/>
  <c r="S2317" i="4" s="1"/>
  <c r="J2220" i="33"/>
  <c r="R1073" i="4"/>
  <c r="S1073" i="4" s="1"/>
  <c r="K804" i="33"/>
  <c r="K566" i="33"/>
  <c r="R2267" i="4"/>
  <c r="S2267" i="4" s="1"/>
  <c r="J2192" i="33"/>
  <c r="J1132" i="33"/>
  <c r="J1127" i="33"/>
  <c r="J1124" i="33"/>
  <c r="J1138" i="33"/>
  <c r="J1131" i="33"/>
  <c r="J1967" i="33"/>
  <c r="R2161" i="4"/>
  <c r="L2161" i="4" s="1"/>
  <c r="R945" i="4"/>
  <c r="S945" i="4" s="1"/>
  <c r="K669" i="33"/>
  <c r="R1629" i="4"/>
  <c r="S1629" i="4" s="1"/>
  <c r="J1500" i="33"/>
  <c r="J1499" i="33"/>
  <c r="J1498" i="33"/>
  <c r="J1497" i="33"/>
  <c r="J1496" i="33"/>
  <c r="J1805" i="33"/>
  <c r="K1678" i="33"/>
  <c r="J1553" i="33"/>
  <c r="F972" i="5"/>
  <c r="F522" i="5"/>
  <c r="J1611" i="33"/>
  <c r="R2160" i="4"/>
  <c r="S2160" i="4" s="1"/>
  <c r="R2159" i="4"/>
  <c r="S2159" i="4" s="1"/>
  <c r="R2266" i="4"/>
  <c r="S2266" i="4" s="1"/>
  <c r="R1380" i="4"/>
  <c r="S1380" i="4" s="1"/>
  <c r="J1197" i="33"/>
  <c r="J1107" i="33"/>
  <c r="J2191" i="33"/>
  <c r="R2790" i="4"/>
  <c r="S2790" i="4" s="1"/>
  <c r="J2514" i="33"/>
  <c r="F997" i="5"/>
  <c r="J1305" i="33"/>
  <c r="R2158" i="4"/>
  <c r="S2158" i="4" s="1"/>
  <c r="K2137" i="33"/>
  <c r="R1753" i="4"/>
  <c r="S1753" i="4" s="1"/>
  <c r="J1637" i="33"/>
  <c r="K378" i="33"/>
  <c r="R2341" i="4"/>
  <c r="S2341" i="4" s="1"/>
  <c r="K2230" i="33"/>
  <c r="R230" i="4"/>
  <c r="S230" i="4" s="1"/>
  <c r="R229" i="4"/>
  <c r="S229" i="4" s="1"/>
  <c r="R228" i="4"/>
  <c r="S228" i="4" s="1"/>
  <c r="K119" i="33"/>
  <c r="F1035" i="5"/>
  <c r="F586" i="5"/>
  <c r="R2748" i="4"/>
  <c r="S2748" i="4" s="1"/>
  <c r="R2574" i="4"/>
  <c r="L2574" i="4" s="1"/>
  <c r="R340" i="4"/>
  <c r="S340" i="4" s="1"/>
  <c r="J256" i="33"/>
  <c r="F1062" i="5"/>
  <c r="F613" i="5"/>
  <c r="J1614" i="33"/>
  <c r="R994" i="4"/>
  <c r="S994" i="4" s="1"/>
  <c r="R993" i="4"/>
  <c r="S993" i="4" s="1"/>
  <c r="R992" i="4"/>
  <c r="S992" i="4" s="1"/>
  <c r="R2183" i="4"/>
  <c r="S2183" i="4" s="1"/>
  <c r="K2146" i="33"/>
  <c r="K725" i="33"/>
  <c r="R2369" i="4"/>
  <c r="R2342" i="4"/>
  <c r="L2342" i="4" s="1"/>
  <c r="K2247" i="33"/>
  <c r="K2231" i="33"/>
  <c r="R603" i="4"/>
  <c r="S603" i="4" s="1"/>
  <c r="R602" i="4"/>
  <c r="S602" i="4" s="1"/>
  <c r="J1507" i="33"/>
  <c r="K319" i="33"/>
  <c r="J1865" i="33"/>
  <c r="R1805" i="4"/>
  <c r="S1805" i="4" s="1"/>
  <c r="J1699" i="33"/>
  <c r="R1887" i="4"/>
  <c r="S1887" i="4" s="1"/>
  <c r="R2877" i="4"/>
  <c r="S2877" i="4" s="1"/>
  <c r="R2878" i="4"/>
  <c r="S2878" i="4" s="1"/>
  <c r="J2624" i="33"/>
  <c r="J2623" i="33"/>
  <c r="J1799" i="33"/>
  <c r="J1888" i="33"/>
  <c r="J2458" i="33"/>
  <c r="F1107" i="5"/>
  <c r="F658" i="5"/>
  <c r="F1014" i="5"/>
  <c r="F565" i="5"/>
  <c r="R1843" i="4"/>
  <c r="S1843" i="4" s="1"/>
  <c r="J2636" i="33"/>
  <c r="R2082" i="4"/>
  <c r="S2082" i="4" s="1"/>
  <c r="J1754" i="33"/>
  <c r="F631" i="5"/>
  <c r="R1877" i="4"/>
  <c r="S1877" i="4" s="1"/>
  <c r="R988" i="4"/>
  <c r="S988" i="4" s="1"/>
  <c r="R1178" i="4"/>
  <c r="S1178" i="4" s="1"/>
  <c r="K909" i="33"/>
  <c r="J2592" i="33"/>
  <c r="R2886" i="4"/>
  <c r="L2886" i="4" s="1"/>
  <c r="R2315" i="4"/>
  <c r="S2315" i="4" s="1"/>
  <c r="F919" i="5"/>
  <c r="F468" i="5"/>
  <c r="J1786" i="33"/>
  <c r="J719" i="33"/>
  <c r="J1692" i="33"/>
  <c r="J1382" i="33"/>
  <c r="R1068" i="4"/>
  <c r="S1068" i="4" s="1"/>
  <c r="R883" i="4"/>
  <c r="S883" i="4" s="1"/>
  <c r="J799" i="33"/>
  <c r="R1584" i="4"/>
  <c r="S1584" i="4" s="1"/>
  <c r="K1439" i="33"/>
  <c r="R1094" i="4"/>
  <c r="S1094" i="4" s="1"/>
  <c r="R1038" i="4"/>
  <c r="S1038" i="4" s="1"/>
  <c r="K768" i="33"/>
  <c r="J1603" i="33"/>
  <c r="J2218" i="33"/>
  <c r="R1944" i="4"/>
  <c r="S1944" i="4" s="1"/>
  <c r="J1036" i="33"/>
  <c r="R634" i="4"/>
  <c r="S634" i="4" s="1"/>
  <c r="L2901" i="4"/>
  <c r="R2900" i="4"/>
  <c r="L2900" i="4" s="1"/>
  <c r="R2899" i="4"/>
  <c r="L2899" i="4" s="1"/>
  <c r="R2898" i="4"/>
  <c r="S2898" i="4" s="1"/>
  <c r="R2897" i="4"/>
  <c r="L2897" i="4" s="1"/>
  <c r="R2896" i="4"/>
  <c r="R2895" i="4"/>
  <c r="S2895" i="4" s="1"/>
  <c r="R2892" i="4"/>
  <c r="S2892" i="4" s="1"/>
  <c r="R2891" i="4"/>
  <c r="S2891" i="4" s="1"/>
  <c r="R2890" i="4"/>
  <c r="L2890" i="4" s="1"/>
  <c r="R2889" i="4"/>
  <c r="L2889" i="4" s="1"/>
  <c r="R2888" i="4"/>
  <c r="L2888" i="4" s="1"/>
  <c r="R2887" i="4"/>
  <c r="L2887" i="4" s="1"/>
  <c r="R2885" i="4"/>
  <c r="L2885" i="4" s="1"/>
  <c r="R2884" i="4"/>
  <c r="S2884" i="4" s="1"/>
  <c r="R2883" i="4"/>
  <c r="S2883" i="4" s="1"/>
  <c r="R2882" i="4"/>
  <c r="S2882" i="4" s="1"/>
  <c r="R2881" i="4"/>
  <c r="S2881" i="4" s="1"/>
  <c r="R2880" i="4"/>
  <c r="L2880" i="4" s="1"/>
  <c r="R2879" i="4"/>
  <c r="L2879" i="4" s="1"/>
  <c r="R2876" i="4"/>
  <c r="S2876" i="4" s="1"/>
  <c r="L2875" i="4"/>
  <c r="R2874" i="4"/>
  <c r="S2874" i="4" s="1"/>
  <c r="R2872" i="4"/>
  <c r="L2872" i="4" s="1"/>
  <c r="R2871" i="4"/>
  <c r="L2871" i="4" s="1"/>
  <c r="R2870" i="4"/>
  <c r="S2870" i="4" s="1"/>
  <c r="R2869" i="4"/>
  <c r="R2867" i="4"/>
  <c r="S2867" i="4" s="1"/>
  <c r="R2866" i="4"/>
  <c r="S2866" i="4" s="1"/>
  <c r="R2865" i="4"/>
  <c r="L2865" i="4" s="1"/>
  <c r="R2864" i="4"/>
  <c r="S2864" i="4" s="1"/>
  <c r="R2861" i="4"/>
  <c r="L2861" i="4" s="1"/>
  <c r="R2859" i="4"/>
  <c r="S2859" i="4" s="1"/>
  <c r="R2857" i="4"/>
  <c r="S2857" i="4" s="1"/>
  <c r="R2856" i="4"/>
  <c r="L2856" i="4" s="1"/>
  <c r="R2855" i="4"/>
  <c r="S2855" i="4" s="1"/>
  <c r="R2849" i="4"/>
  <c r="L2849" i="4" s="1"/>
  <c r="R2847" i="4"/>
  <c r="S2847" i="4" s="1"/>
  <c r="R2845" i="4"/>
  <c r="L2845" i="4" s="1"/>
  <c r="R2843" i="4"/>
  <c r="S2843" i="4" s="1"/>
  <c r="R2842" i="4"/>
  <c r="S2842" i="4" s="1"/>
  <c r="R2841" i="4"/>
  <c r="L2841" i="4" s="1"/>
  <c r="R2840" i="4"/>
  <c r="L2840" i="4" s="1"/>
  <c r="R2839" i="4"/>
  <c r="L2839" i="4" s="1"/>
  <c r="R2838" i="4"/>
  <c r="L2838" i="4" s="1"/>
  <c r="R2837" i="4"/>
  <c r="S2837" i="4" s="1"/>
  <c r="R2836" i="4"/>
  <c r="S2836" i="4" s="1"/>
  <c r="R2835" i="4"/>
  <c r="L2835" i="4" s="1"/>
  <c r="R2833" i="4"/>
  <c r="S2833" i="4" s="1"/>
  <c r="R2832" i="4"/>
  <c r="L2832" i="4" s="1"/>
  <c r="R2830" i="4"/>
  <c r="L2830" i="4" s="1"/>
  <c r="R2829" i="4"/>
  <c r="L2829" i="4" s="1"/>
  <c r="R2828" i="4"/>
  <c r="L2828" i="4" s="1"/>
  <c r="R2827" i="4"/>
  <c r="S2827" i="4" s="1"/>
  <c r="R2826" i="4"/>
  <c r="L2826" i="4" s="1"/>
  <c r="R2825" i="4"/>
  <c r="L2825" i="4" s="1"/>
  <c r="R2824" i="4"/>
  <c r="L2824" i="4" s="1"/>
  <c r="R2823" i="4"/>
  <c r="L2823" i="4" s="1"/>
  <c r="R2822" i="4"/>
  <c r="S2822" i="4" s="1"/>
  <c r="R2821" i="4"/>
  <c r="L2821" i="4" s="1"/>
  <c r="R2820" i="4"/>
  <c r="S2820" i="4" s="1"/>
  <c r="R2819" i="4"/>
  <c r="S2819" i="4" s="1"/>
  <c r="R2818" i="4"/>
  <c r="L2818" i="4" s="1"/>
  <c r="R2817" i="4"/>
  <c r="S2817" i="4" s="1"/>
  <c r="R2816" i="4"/>
  <c r="L2816" i="4" s="1"/>
  <c r="R2815" i="4"/>
  <c r="S2815" i="4" s="1"/>
  <c r="R2814" i="4"/>
  <c r="S2814" i="4" s="1"/>
  <c r="R2813" i="4"/>
  <c r="S2813" i="4" s="1"/>
  <c r="R2812" i="4"/>
  <c r="L2812" i="4" s="1"/>
  <c r="R2811" i="4"/>
  <c r="L2811" i="4" s="1"/>
  <c r="R2810" i="4"/>
  <c r="L2810" i="4" s="1"/>
  <c r="R2809" i="4"/>
  <c r="L2809" i="4" s="1"/>
  <c r="R2808" i="4"/>
  <c r="L2808" i="4" s="1"/>
  <c r="R2807" i="4"/>
  <c r="S2807" i="4" s="1"/>
  <c r="R2806" i="4"/>
  <c r="L2806" i="4" s="1"/>
  <c r="R2805" i="4"/>
  <c r="L2805" i="4" s="1"/>
  <c r="R2804" i="4"/>
  <c r="S2804" i="4" s="1"/>
  <c r="R2803" i="4"/>
  <c r="L2803" i="4" s="1"/>
  <c r="R2802" i="4"/>
  <c r="L2802" i="4" s="1"/>
  <c r="R2801" i="4"/>
  <c r="S2801" i="4" s="1"/>
  <c r="R2799" i="4"/>
  <c r="S2799" i="4" s="1"/>
  <c r="R2798" i="4"/>
  <c r="L2798" i="4" s="1"/>
  <c r="R2797" i="4"/>
  <c r="L2797" i="4" s="1"/>
  <c r="R2796" i="4"/>
  <c r="S2796" i="4" s="1"/>
  <c r="R2795" i="4"/>
  <c r="S2795" i="4" s="1"/>
  <c r="R2794" i="4"/>
  <c r="L2794" i="4" s="1"/>
  <c r="R2793" i="4"/>
  <c r="S2793" i="4" s="1"/>
  <c r="R2792" i="4"/>
  <c r="S2792" i="4" s="1"/>
  <c r="R2791" i="4"/>
  <c r="L2791" i="4" s="1"/>
  <c r="R2789" i="4"/>
  <c r="S2789" i="4" s="1"/>
  <c r="R2788" i="4"/>
  <c r="L2788" i="4" s="1"/>
  <c r="R2784" i="4"/>
  <c r="L2784" i="4" s="1"/>
  <c r="R2780" i="4"/>
  <c r="S2780" i="4" s="1"/>
  <c r="R2779" i="4"/>
  <c r="S2779" i="4" s="1"/>
  <c r="R2778" i="4"/>
  <c r="L2778" i="4" s="1"/>
  <c r="R2777" i="4"/>
  <c r="L2777" i="4" s="1"/>
  <c r="R2776" i="4"/>
  <c r="S2776" i="4" s="1"/>
  <c r="R2775" i="4"/>
  <c r="S2775" i="4" s="1"/>
  <c r="R2774" i="4"/>
  <c r="S2774" i="4" s="1"/>
  <c r="R2773" i="4"/>
  <c r="L2773" i="4" s="1"/>
  <c r="R2770" i="4"/>
  <c r="S2770" i="4" s="1"/>
  <c r="R2769" i="4"/>
  <c r="L2769" i="4" s="1"/>
  <c r="R2768" i="4"/>
  <c r="S2768" i="4" s="1"/>
  <c r="R2767" i="4"/>
  <c r="S2767" i="4" s="1"/>
  <c r="R2766" i="4"/>
  <c r="S2766" i="4" s="1"/>
  <c r="R2765" i="4"/>
  <c r="S2765" i="4" s="1"/>
  <c r="R2764" i="4"/>
  <c r="S2764" i="4" s="1"/>
  <c r="R2763" i="4"/>
  <c r="S2763" i="4" s="1"/>
  <c r="R2762" i="4"/>
  <c r="S2762" i="4" s="1"/>
  <c r="R2761" i="4"/>
  <c r="S2761" i="4" s="1"/>
  <c r="R2759" i="4"/>
  <c r="S2759" i="4" s="1"/>
  <c r="R2758" i="4"/>
  <c r="L2758" i="4" s="1"/>
  <c r="R2756" i="4"/>
  <c r="S2756" i="4" s="1"/>
  <c r="R2755" i="4"/>
  <c r="L2755" i="4" s="1"/>
  <c r="R2754" i="4"/>
  <c r="L2754" i="4" s="1"/>
  <c r="R2753" i="4"/>
  <c r="S2753" i="4" s="1"/>
  <c r="R2750" i="4"/>
  <c r="L2750" i="4" s="1"/>
  <c r="R2749" i="4"/>
  <c r="L2749" i="4" s="1"/>
  <c r="R2747" i="4"/>
  <c r="S2747" i="4" s="1"/>
  <c r="R2746" i="4"/>
  <c r="L2746" i="4" s="1"/>
  <c r="R2745" i="4"/>
  <c r="L2745" i="4" s="1"/>
  <c r="R2744" i="4"/>
  <c r="L2744" i="4" s="1"/>
  <c r="R2739" i="4"/>
  <c r="L2739" i="4" s="1"/>
  <c r="R2738" i="4"/>
  <c r="S2738" i="4" s="1"/>
  <c r="R2737" i="4"/>
  <c r="S2737" i="4" s="1"/>
  <c r="R2736" i="4"/>
  <c r="S2736" i="4" s="1"/>
  <c r="R2735" i="4"/>
  <c r="L2735" i="4" s="1"/>
  <c r="R2734" i="4"/>
  <c r="L2734" i="4" s="1"/>
  <c r="R2733" i="4"/>
  <c r="L2733" i="4" s="1"/>
  <c r="R2732" i="4"/>
  <c r="L2732" i="4" s="1"/>
  <c r="R2731" i="4"/>
  <c r="S2731" i="4" s="1"/>
  <c r="R2730" i="4"/>
  <c r="L2730" i="4" s="1"/>
  <c r="R2729" i="4"/>
  <c r="S2729" i="4" s="1"/>
  <c r="R2728" i="4"/>
  <c r="L2728" i="4" s="1"/>
  <c r="R2727" i="4"/>
  <c r="S2727" i="4" s="1"/>
  <c r="R2726" i="4"/>
  <c r="L2726" i="4" s="1"/>
  <c r="R2725" i="4"/>
  <c r="L2725" i="4" s="1"/>
  <c r="R2724" i="4"/>
  <c r="S2724" i="4" s="1"/>
  <c r="R2723" i="4"/>
  <c r="S2723" i="4" s="1"/>
  <c r="R2722" i="4"/>
  <c r="S2722" i="4" s="1"/>
  <c r="R2721" i="4"/>
  <c r="L2721" i="4" s="1"/>
  <c r="R2720" i="4"/>
  <c r="L2720" i="4" s="1"/>
  <c r="R2719" i="4"/>
  <c r="S2719" i="4" s="1"/>
  <c r="R2718" i="4"/>
  <c r="L2718" i="4" s="1"/>
  <c r="R2717" i="4"/>
  <c r="L2717" i="4" s="1"/>
  <c r="R2716" i="4"/>
  <c r="L2716" i="4" s="1"/>
  <c r="R2715" i="4"/>
  <c r="L2715" i="4" s="1"/>
  <c r="R2714" i="4"/>
  <c r="S2714" i="4" s="1"/>
  <c r="R2713" i="4"/>
  <c r="S2713" i="4" s="1"/>
  <c r="R2712" i="4"/>
  <c r="S2712" i="4" s="1"/>
  <c r="R2711" i="4"/>
  <c r="S2711" i="4" s="1"/>
  <c r="R2710" i="4"/>
  <c r="S2710" i="4" s="1"/>
  <c r="R2709" i="4"/>
  <c r="L2709" i="4" s="1"/>
  <c r="R2702" i="4"/>
  <c r="S2702" i="4" s="1"/>
  <c r="R2701" i="4"/>
  <c r="L2701" i="4" s="1"/>
  <c r="R2700" i="4"/>
  <c r="L2700" i="4" s="1"/>
  <c r="R2697" i="4"/>
  <c r="S2697" i="4" s="1"/>
  <c r="R2696" i="4"/>
  <c r="S2696" i="4" s="1"/>
  <c r="R2695" i="4"/>
  <c r="L2695" i="4" s="1"/>
  <c r="R2694" i="4"/>
  <c r="L2694" i="4" s="1"/>
  <c r="R2693" i="4"/>
  <c r="L2693" i="4" s="1"/>
  <c r="R2692" i="4"/>
  <c r="L2692" i="4" s="1"/>
  <c r="R2691" i="4"/>
  <c r="L2691" i="4" s="1"/>
  <c r="R2689" i="4"/>
  <c r="S2689" i="4" s="1"/>
  <c r="R2688" i="4"/>
  <c r="S2688" i="4" s="1"/>
  <c r="R2687" i="4"/>
  <c r="L2687" i="4" s="1"/>
  <c r="R2686" i="4"/>
  <c r="S2686" i="4" s="1"/>
  <c r="R2685" i="4"/>
  <c r="S2685" i="4" s="1"/>
  <c r="R2684" i="4"/>
  <c r="S2684" i="4" s="1"/>
  <c r="R2683" i="4"/>
  <c r="L2683" i="4" s="1"/>
  <c r="R2682" i="4"/>
  <c r="L2682" i="4" s="1"/>
  <c r="R2681" i="4"/>
  <c r="S2681" i="4" s="1"/>
  <c r="R2680" i="4"/>
  <c r="S2680" i="4" s="1"/>
  <c r="R2679" i="4"/>
  <c r="L2679" i="4" s="1"/>
  <c r="R2678" i="4"/>
  <c r="S2678" i="4" s="1"/>
  <c r="R2677" i="4"/>
  <c r="S2677" i="4" s="1"/>
  <c r="R2676" i="4"/>
  <c r="L2676" i="4" s="1"/>
  <c r="R2675" i="4"/>
  <c r="R2674" i="4"/>
  <c r="S2674" i="4" s="1"/>
  <c r="R2673" i="4"/>
  <c r="L2673" i="4" s="1"/>
  <c r="R2672" i="4"/>
  <c r="L2672" i="4" s="1"/>
  <c r="R2671" i="4"/>
  <c r="R2670" i="4"/>
  <c r="S2670" i="4" s="1"/>
  <c r="R2669" i="4"/>
  <c r="S2669" i="4" s="1"/>
  <c r="R2668" i="4"/>
  <c r="S2668" i="4" s="1"/>
  <c r="R2667" i="4"/>
  <c r="R2666" i="4"/>
  <c r="L2666" i="4" s="1"/>
  <c r="R2665" i="4"/>
  <c r="S2665" i="4" s="1"/>
  <c r="R2664" i="4"/>
  <c r="L2664" i="4" s="1"/>
  <c r="R2663" i="4"/>
  <c r="R2662" i="4"/>
  <c r="L2662" i="4" s="1"/>
  <c r="R2655" i="4"/>
  <c r="L2655" i="4" s="1"/>
  <c r="R2654" i="4"/>
  <c r="S2654" i="4" s="1"/>
  <c r="R2651" i="4"/>
  <c r="S2651" i="4" s="1"/>
  <c r="R2650" i="4"/>
  <c r="L2650" i="4" s="1"/>
  <c r="R2649" i="4"/>
  <c r="S2649" i="4" s="1"/>
  <c r="R2648" i="4"/>
  <c r="L2648" i="4" s="1"/>
  <c r="R2647" i="4"/>
  <c r="L2647" i="4" s="1"/>
  <c r="R2646" i="4"/>
  <c r="L2646" i="4" s="1"/>
  <c r="R2643" i="4"/>
  <c r="S2643" i="4" s="1"/>
  <c r="R2642" i="4"/>
  <c r="L2642" i="4" s="1"/>
  <c r="R2641" i="4"/>
  <c r="S2641" i="4" s="1"/>
  <c r="R2640" i="4"/>
  <c r="L2640" i="4" s="1"/>
  <c r="R2639" i="4"/>
  <c r="S2639" i="4" s="1"/>
  <c r="R2638" i="4"/>
  <c r="L2638" i="4" s="1"/>
  <c r="R2637" i="4"/>
  <c r="S2637" i="4" s="1"/>
  <c r="R2636" i="4"/>
  <c r="S2636" i="4" s="1"/>
  <c r="R2635" i="4"/>
  <c r="S2635" i="4" s="1"/>
  <c r="R2634" i="4"/>
  <c r="S2634" i="4" s="1"/>
  <c r="R2633" i="4"/>
  <c r="S2633" i="4" s="1"/>
  <c r="R2626" i="4"/>
  <c r="S2626" i="4" s="1"/>
  <c r="R2625" i="4"/>
  <c r="S2625" i="4" s="1"/>
  <c r="R2624" i="4"/>
  <c r="L2624" i="4" s="1"/>
  <c r="R2623" i="4"/>
  <c r="L2623" i="4" s="1"/>
  <c r="R2617" i="4"/>
  <c r="S2617" i="4" s="1"/>
  <c r="R2616" i="4"/>
  <c r="S2616" i="4" s="1"/>
  <c r="R2615" i="4"/>
  <c r="L2615" i="4" s="1"/>
  <c r="R2614" i="4"/>
  <c r="S2614" i="4" s="1"/>
  <c r="R2613" i="4"/>
  <c r="L2613" i="4" s="1"/>
  <c r="R2612" i="4"/>
  <c r="L2612" i="4" s="1"/>
  <c r="R2611" i="4"/>
  <c r="S2611" i="4" s="1"/>
  <c r="R2608" i="4"/>
  <c r="S2608" i="4" s="1"/>
  <c r="R2607" i="4"/>
  <c r="L2607" i="4" s="1"/>
  <c r="R2606" i="4"/>
  <c r="L2606" i="4" s="1"/>
  <c r="R2605" i="4"/>
  <c r="L2605" i="4" s="1"/>
  <c r="R2604" i="4"/>
  <c r="L2604" i="4" s="1"/>
  <c r="R2603" i="4"/>
  <c r="L2603" i="4" s="1"/>
  <c r="R2602" i="4"/>
  <c r="S2602" i="4" s="1"/>
  <c r="R2601" i="4"/>
  <c r="L2601" i="4" s="1"/>
  <c r="R2600" i="4"/>
  <c r="S2600" i="4" s="1"/>
  <c r="R2599" i="4"/>
  <c r="L2599" i="4" s="1"/>
  <c r="R2598" i="4"/>
  <c r="L2598" i="4" s="1"/>
  <c r="R2597" i="4"/>
  <c r="L2597" i="4" s="1"/>
  <c r="R2596" i="4"/>
  <c r="L2596" i="4" s="1"/>
  <c r="R2595" i="4"/>
  <c r="S2595" i="4" s="1"/>
  <c r="R2592" i="4"/>
  <c r="S2592" i="4" s="1"/>
  <c r="R2591" i="4"/>
  <c r="S2591" i="4" s="1"/>
  <c r="R2588" i="4"/>
  <c r="L2588" i="4" s="1"/>
  <c r="R2587" i="4"/>
  <c r="R2586" i="4"/>
  <c r="L2586" i="4" s="1"/>
  <c r="R2585" i="4"/>
  <c r="L2585" i="4" s="1"/>
  <c r="R2584" i="4"/>
  <c r="S2584" i="4" s="1"/>
  <c r="R2583" i="4"/>
  <c r="S2583" i="4" s="1"/>
  <c r="R2582" i="4"/>
  <c r="L2582" i="4" s="1"/>
  <c r="R2581" i="4"/>
  <c r="L2581" i="4" s="1"/>
  <c r="R2580" i="4"/>
  <c r="S2580" i="4" s="1"/>
  <c r="R2579" i="4"/>
  <c r="L2579" i="4" s="1"/>
  <c r="R2578" i="4"/>
  <c r="L2578" i="4" s="1"/>
  <c r="R2577" i="4"/>
  <c r="S2577" i="4" s="1"/>
  <c r="R2576" i="4"/>
  <c r="L2576" i="4" s="1"/>
  <c r="R2575" i="4"/>
  <c r="S2575" i="4" s="1"/>
  <c r="R2573" i="4"/>
  <c r="S2573" i="4" s="1"/>
  <c r="R2572" i="4"/>
  <c r="S2572" i="4" s="1"/>
  <c r="R2568" i="4"/>
  <c r="L2568" i="4" s="1"/>
  <c r="R2567" i="4"/>
  <c r="S2567" i="4" s="1"/>
  <c r="R2566" i="4"/>
  <c r="S2566" i="4" s="1"/>
  <c r="R2565" i="4"/>
  <c r="L2565" i="4" s="1"/>
  <c r="R2564" i="4"/>
  <c r="L2564" i="4" s="1"/>
  <c r="R2563" i="4"/>
  <c r="S2563" i="4" s="1"/>
  <c r="R2560" i="4"/>
  <c r="L2560" i="4" s="1"/>
  <c r="R2559" i="4"/>
  <c r="L2559" i="4" s="1"/>
  <c r="R2558" i="4"/>
  <c r="L2558" i="4" s="1"/>
  <c r="R2557" i="4"/>
  <c r="L2557" i="4" s="1"/>
  <c r="R2556" i="4"/>
  <c r="L2556" i="4" s="1"/>
  <c r="R2555" i="4"/>
  <c r="S2555" i="4" s="1"/>
  <c r="R2554" i="4"/>
  <c r="S2554" i="4" s="1"/>
  <c r="R2553" i="4"/>
  <c r="S2553" i="4" s="1"/>
  <c r="R2552" i="4"/>
  <c r="L2552" i="4" s="1"/>
  <c r="R2551" i="4"/>
  <c r="L2551" i="4" s="1"/>
  <c r="R2550" i="4"/>
  <c r="S2550" i="4" s="1"/>
  <c r="R2549" i="4"/>
  <c r="L2549" i="4" s="1"/>
  <c r="R2548" i="4"/>
  <c r="L2548" i="4" s="1"/>
  <c r="R2547" i="4"/>
  <c r="R2546" i="4"/>
  <c r="L2546" i="4" s="1"/>
  <c r="R2545" i="4"/>
  <c r="S2545" i="4" s="1"/>
  <c r="R2544" i="4"/>
  <c r="S2544" i="4" s="1"/>
  <c r="R2543" i="4"/>
  <c r="S2543" i="4" s="1"/>
  <c r="R2542" i="4"/>
  <c r="S2542" i="4" s="1"/>
  <c r="R2541" i="4"/>
  <c r="L2541" i="4" s="1"/>
  <c r="R2540" i="4"/>
  <c r="L2540" i="4" s="1"/>
  <c r="R2539" i="4"/>
  <c r="S2539" i="4" s="1"/>
  <c r="R2538" i="4"/>
  <c r="S2538" i="4" s="1"/>
  <c r="R2537" i="4"/>
  <c r="S2537" i="4" s="1"/>
  <c r="R2536" i="4"/>
  <c r="S2536" i="4" s="1"/>
  <c r="R2535" i="4"/>
  <c r="S2535" i="4" s="1"/>
  <c r="R2534" i="4"/>
  <c r="L2534" i="4" s="1"/>
  <c r="R2532" i="4"/>
  <c r="S2532" i="4" s="1"/>
  <c r="R2531" i="4"/>
  <c r="L2531" i="4" s="1"/>
  <c r="R2530" i="4"/>
  <c r="L2530" i="4" s="1"/>
  <c r="R2529" i="4"/>
  <c r="S2529" i="4" s="1"/>
  <c r="R2528" i="4"/>
  <c r="L2528" i="4" s="1"/>
  <c r="R2527" i="4"/>
  <c r="S2527" i="4" s="1"/>
  <c r="R2526" i="4"/>
  <c r="S2526" i="4" s="1"/>
  <c r="R2525" i="4"/>
  <c r="S2525" i="4" s="1"/>
  <c r="R2524" i="4"/>
  <c r="L2524" i="4" s="1"/>
  <c r="R2523" i="4"/>
  <c r="S2523" i="4" s="1"/>
  <c r="R2522" i="4"/>
  <c r="L2522" i="4" s="1"/>
  <c r="R2521" i="4"/>
  <c r="S2521" i="4" s="1"/>
  <c r="R2520" i="4"/>
  <c r="L2520" i="4" s="1"/>
  <c r="R2519" i="4"/>
  <c r="L2519" i="4" s="1"/>
  <c r="R2518" i="4"/>
  <c r="L2518" i="4" s="1"/>
  <c r="R2517" i="4"/>
  <c r="S2517" i="4" s="1"/>
  <c r="R2516" i="4"/>
  <c r="L2516" i="4" s="1"/>
  <c r="R2515" i="4"/>
  <c r="S2515" i="4" s="1"/>
  <c r="R2514" i="4"/>
  <c r="S2514" i="4" s="1"/>
  <c r="R2513" i="4"/>
  <c r="L2513" i="4" s="1"/>
  <c r="R2512" i="4"/>
  <c r="S2512" i="4" s="1"/>
  <c r="R2511" i="4"/>
  <c r="L2511" i="4" s="1"/>
  <c r="R2510" i="4"/>
  <c r="L2510" i="4" s="1"/>
  <c r="R2509" i="4"/>
  <c r="S2509" i="4" s="1"/>
  <c r="R2508" i="4"/>
  <c r="L2508" i="4" s="1"/>
  <c r="R2507" i="4"/>
  <c r="S2507" i="4" s="1"/>
  <c r="R2506" i="4"/>
  <c r="L2506" i="4" s="1"/>
  <c r="R2505" i="4"/>
  <c r="L2505" i="4" s="1"/>
  <c r="R2504" i="4"/>
  <c r="S2504" i="4" s="1"/>
  <c r="R2503" i="4"/>
  <c r="S2503" i="4" s="1"/>
  <c r="R2502" i="4"/>
  <c r="L2502" i="4" s="1"/>
  <c r="R2500" i="4"/>
  <c r="L2500" i="4" s="1"/>
  <c r="R2499" i="4"/>
  <c r="S2499" i="4" s="1"/>
  <c r="R2498" i="4"/>
  <c r="S2498" i="4" s="1"/>
  <c r="R2497" i="4"/>
  <c r="S2497" i="4" s="1"/>
  <c r="R2496" i="4"/>
  <c r="S2496" i="4" s="1"/>
  <c r="R2495" i="4"/>
  <c r="S2495" i="4" s="1"/>
  <c r="R2493" i="4"/>
  <c r="L2493" i="4" s="1"/>
  <c r="R2492" i="4"/>
  <c r="S2492" i="4" s="1"/>
  <c r="R2482" i="4"/>
  <c r="S2482" i="4" s="1"/>
  <c r="R2481" i="4"/>
  <c r="S2481" i="4" s="1"/>
  <c r="R2478" i="4"/>
  <c r="S2478" i="4" s="1"/>
  <c r="R2477" i="4"/>
  <c r="S2477" i="4" s="1"/>
  <c r="R2476" i="4"/>
  <c r="L2476" i="4" s="1"/>
  <c r="R2475" i="4"/>
  <c r="S2475" i="4" s="1"/>
  <c r="R2474" i="4"/>
  <c r="S2474" i="4" s="1"/>
  <c r="R2473" i="4"/>
  <c r="L2473" i="4" s="1"/>
  <c r="R2472" i="4"/>
  <c r="S2472" i="4" s="1"/>
  <c r="R2471" i="4"/>
  <c r="S2471" i="4" s="1"/>
  <c r="R2470" i="4"/>
  <c r="L2470" i="4" s="1"/>
  <c r="R2469" i="4"/>
  <c r="L2469" i="4" s="1"/>
  <c r="R2468" i="4"/>
  <c r="R2467" i="4"/>
  <c r="S2467" i="4" s="1"/>
  <c r="R2466" i="4"/>
  <c r="L2466" i="4" s="1"/>
  <c r="R2465" i="4"/>
  <c r="S2465" i="4" s="1"/>
  <c r="R2464" i="4"/>
  <c r="L2464" i="4" s="1"/>
  <c r="R2463" i="4"/>
  <c r="L2463" i="4" s="1"/>
  <c r="R2462" i="4"/>
  <c r="L2462" i="4" s="1"/>
  <c r="R2461" i="4"/>
  <c r="S2461" i="4" s="1"/>
  <c r="R2460" i="4"/>
  <c r="S2460" i="4" s="1"/>
  <c r="R2459" i="4"/>
  <c r="S2459" i="4" s="1"/>
  <c r="R2458" i="4"/>
  <c r="S2458" i="4" s="1"/>
  <c r="R2457" i="4"/>
  <c r="S2457" i="4" s="1"/>
  <c r="R2456" i="4"/>
  <c r="L2456" i="4" s="1"/>
  <c r="R2455" i="4"/>
  <c r="L2455" i="4" s="1"/>
  <c r="R2454" i="4"/>
  <c r="S2454" i="4" s="1"/>
  <c r="R2453" i="4"/>
  <c r="L2453" i="4" s="1"/>
  <c r="R2452" i="4"/>
  <c r="L2452" i="4" s="1"/>
  <c r="R2451" i="4"/>
  <c r="L2451" i="4" s="1"/>
  <c r="R2450" i="4"/>
  <c r="S2450" i="4" s="1"/>
  <c r="R2449" i="4"/>
  <c r="S2449" i="4" s="1"/>
  <c r="R2448" i="4"/>
  <c r="L2448" i="4" s="1"/>
  <c r="R2447" i="4"/>
  <c r="L2447" i="4" s="1"/>
  <c r="R2446" i="4"/>
  <c r="S2446" i="4" s="1"/>
  <c r="R2445" i="4"/>
  <c r="L2445" i="4" s="1"/>
  <c r="R2444" i="4"/>
  <c r="L2444" i="4" s="1"/>
  <c r="R2443" i="4"/>
  <c r="S2443" i="4" s="1"/>
  <c r="R2442" i="4"/>
  <c r="S2442" i="4" s="1"/>
  <c r="R2439" i="4"/>
  <c r="S2439" i="4" s="1"/>
  <c r="R2438" i="4"/>
  <c r="S2438" i="4" s="1"/>
  <c r="R2434" i="4"/>
  <c r="L2434" i="4" s="1"/>
  <c r="R2433" i="4"/>
  <c r="L2433" i="4" s="1"/>
  <c r="R2430" i="4"/>
  <c r="S2430" i="4" s="1"/>
  <c r="R2429" i="4"/>
  <c r="L2429" i="4" s="1"/>
  <c r="R2426" i="4"/>
  <c r="L2426" i="4" s="1"/>
  <c r="R2425" i="4"/>
  <c r="S2425" i="4" s="1"/>
  <c r="R2424" i="4"/>
  <c r="L2424" i="4" s="1"/>
  <c r="R2423" i="4"/>
  <c r="S2423" i="4" s="1"/>
  <c r="R2422" i="4"/>
  <c r="S2422" i="4" s="1"/>
  <c r="R2421" i="4"/>
  <c r="S2421" i="4" s="1"/>
  <c r="R2420" i="4"/>
  <c r="S2420" i="4" s="1"/>
  <c r="R2419" i="4"/>
  <c r="S2419" i="4" s="1"/>
  <c r="R2418" i="4"/>
  <c r="S2418" i="4" s="1"/>
  <c r="R2417" i="4"/>
  <c r="S2417" i="4" s="1"/>
  <c r="R2416" i="4"/>
  <c r="S2416" i="4" s="1"/>
  <c r="R2414" i="4"/>
  <c r="S2414" i="4" s="1"/>
  <c r="R2413" i="4"/>
  <c r="S2413" i="4" s="1"/>
  <c r="R2412" i="4"/>
  <c r="L2412" i="4" s="1"/>
  <c r="R2405" i="4"/>
  <c r="L2405" i="4" s="1"/>
  <c r="R2404" i="4"/>
  <c r="S2404" i="4" s="1"/>
  <c r="R2403" i="4"/>
  <c r="L2403" i="4" s="1"/>
  <c r="R2402" i="4"/>
  <c r="S2402" i="4" s="1"/>
  <c r="R2401" i="4"/>
  <c r="S2401" i="4" s="1"/>
  <c r="R2400" i="4"/>
  <c r="S2400" i="4" s="1"/>
  <c r="R2399" i="4"/>
  <c r="L2399" i="4" s="1"/>
  <c r="R2398" i="4"/>
  <c r="S2398" i="4" s="1"/>
  <c r="R2397" i="4"/>
  <c r="S2397" i="4" s="1"/>
  <c r="R2396" i="4"/>
  <c r="S2396" i="4" s="1"/>
  <c r="R2395" i="4"/>
  <c r="L2395" i="4" s="1"/>
  <c r="R2394" i="4"/>
  <c r="S2394" i="4" s="1"/>
  <c r="R2393" i="4"/>
  <c r="S2393" i="4" s="1"/>
  <c r="R2392" i="4"/>
  <c r="L2392" i="4" s="1"/>
  <c r="R2391" i="4"/>
  <c r="S2391" i="4" s="1"/>
  <c r="R2389" i="4"/>
  <c r="S2389" i="4" s="1"/>
  <c r="R2388" i="4"/>
  <c r="S2388" i="4" s="1"/>
  <c r="R2387" i="4"/>
  <c r="S2387" i="4" s="1"/>
  <c r="R2386" i="4"/>
  <c r="S2386" i="4" s="1"/>
  <c r="R2385" i="4"/>
  <c r="L2385" i="4" s="1"/>
  <c r="R2384" i="4"/>
  <c r="S2384" i="4" s="1"/>
  <c r="R2383" i="4"/>
  <c r="L2383" i="4" s="1"/>
  <c r="R2382" i="4"/>
  <c r="S2382" i="4" s="1"/>
  <c r="R2381" i="4"/>
  <c r="S2381" i="4" s="1"/>
  <c r="R2380" i="4"/>
  <c r="S2380" i="4" s="1"/>
  <c r="R2379" i="4"/>
  <c r="S2379" i="4" s="1"/>
  <c r="R2378" i="4"/>
  <c r="S2378" i="4" s="1"/>
  <c r="R2377" i="4"/>
  <c r="S2377" i="4" s="1"/>
  <c r="R2376" i="4"/>
  <c r="S2376" i="4" s="1"/>
  <c r="R2375" i="4"/>
  <c r="S2375" i="4" s="1"/>
  <c r="R2374" i="4"/>
  <c r="S2374" i="4" s="1"/>
  <c r="R2373" i="4"/>
  <c r="L2373" i="4" s="1"/>
  <c r="R2372" i="4"/>
  <c r="S2372" i="4" s="1"/>
  <c r="R2371" i="4"/>
  <c r="S2371" i="4" s="1"/>
  <c r="R2370" i="4"/>
  <c r="S2370" i="4" s="1"/>
  <c r="R2368" i="4"/>
  <c r="L2368" i="4" s="1"/>
  <c r="R2367" i="4"/>
  <c r="S2367" i="4" s="1"/>
  <c r="R2366" i="4"/>
  <c r="S2366" i="4" s="1"/>
  <c r="R2365" i="4"/>
  <c r="L2365" i="4" s="1"/>
  <c r="R2364" i="4"/>
  <c r="S2364" i="4" s="1"/>
  <c r="R2363" i="4"/>
  <c r="L2363" i="4" s="1"/>
  <c r="R2362" i="4"/>
  <c r="R2361" i="4"/>
  <c r="S2361" i="4" s="1"/>
  <c r="R2360" i="4"/>
  <c r="S2360" i="4" s="1"/>
  <c r="R2359" i="4"/>
  <c r="S2359" i="4" s="1"/>
  <c r="R2358" i="4"/>
  <c r="S2358" i="4" s="1"/>
  <c r="R2357" i="4"/>
  <c r="L2357" i="4" s="1"/>
  <c r="R2356" i="4"/>
  <c r="S2356" i="4" s="1"/>
  <c r="R2355" i="4"/>
  <c r="L2355" i="4" s="1"/>
  <c r="R2353" i="4"/>
  <c r="S2353" i="4" s="1"/>
  <c r="R2352" i="4"/>
  <c r="L2352" i="4" s="1"/>
  <c r="R2351" i="4"/>
  <c r="L2351" i="4" s="1"/>
  <c r="R2350" i="4"/>
  <c r="S2350" i="4" s="1"/>
  <c r="R2349" i="4"/>
  <c r="S2349" i="4" s="1"/>
  <c r="R2348" i="4"/>
  <c r="L2348" i="4" s="1"/>
  <c r="R2347" i="4"/>
  <c r="L2347" i="4" s="1"/>
  <c r="R2345" i="4"/>
  <c r="S2345" i="4" s="1"/>
  <c r="R2344" i="4"/>
  <c r="S2344" i="4" s="1"/>
  <c r="R2343" i="4"/>
  <c r="L2343" i="4" s="1"/>
  <c r="R2340" i="4"/>
  <c r="L2340" i="4" s="1"/>
  <c r="R2339" i="4"/>
  <c r="S2339" i="4" s="1"/>
  <c r="R2337" i="4"/>
  <c r="L2337" i="4" s="1"/>
  <c r="R2334" i="4"/>
  <c r="L2334" i="4" s="1"/>
  <c r="R2333" i="4"/>
  <c r="S2333" i="4" s="1"/>
  <c r="R2332" i="4"/>
  <c r="S2332" i="4" s="1"/>
  <c r="R2331" i="4"/>
  <c r="S2331" i="4" s="1"/>
  <c r="R2329" i="4"/>
  <c r="S2329" i="4" s="1"/>
  <c r="R2328" i="4"/>
  <c r="S2328" i="4" s="1"/>
  <c r="R2327" i="4"/>
  <c r="S2327" i="4" s="1"/>
  <c r="R2326" i="4"/>
  <c r="L2326" i="4" s="1"/>
  <c r="R2325" i="4"/>
  <c r="L2325" i="4" s="1"/>
  <c r="R2324" i="4"/>
  <c r="L2324" i="4" s="1"/>
  <c r="R2323" i="4"/>
  <c r="L2323" i="4" s="1"/>
  <c r="R2322" i="4"/>
  <c r="S2322" i="4" s="1"/>
  <c r="R2321" i="4"/>
  <c r="S2321" i="4" s="1"/>
  <c r="R2320" i="4"/>
  <c r="L2320" i="4" s="1"/>
  <c r="R2318" i="4"/>
  <c r="S2318" i="4" s="1"/>
  <c r="R2314" i="4"/>
  <c r="S2314" i="4" s="1"/>
  <c r="R2309" i="4"/>
  <c r="L2309" i="4" s="1"/>
  <c r="R2308" i="4"/>
  <c r="L2308" i="4" s="1"/>
  <c r="R2306" i="4"/>
  <c r="S2306" i="4" s="1"/>
  <c r="R2305" i="4"/>
  <c r="S2305" i="4" s="1"/>
  <c r="R2304" i="4"/>
  <c r="S2304" i="4" s="1"/>
  <c r="R2303" i="4"/>
  <c r="S2303" i="4" s="1"/>
  <c r="R2302" i="4"/>
  <c r="S2302" i="4" s="1"/>
  <c r="R2301" i="4"/>
  <c r="L2301" i="4" s="1"/>
  <c r="R2300" i="4"/>
  <c r="S2300" i="4" s="1"/>
  <c r="R2299" i="4"/>
  <c r="S2299" i="4" s="1"/>
  <c r="R2298" i="4"/>
  <c r="S2298" i="4" s="1"/>
  <c r="R2297" i="4"/>
  <c r="S2297" i="4" s="1"/>
  <c r="R2296" i="4"/>
  <c r="S2296" i="4" s="1"/>
  <c r="R2295" i="4"/>
  <c r="L2295" i="4" s="1"/>
  <c r="R2294" i="4"/>
  <c r="S2294" i="4" s="1"/>
  <c r="R2293" i="4"/>
  <c r="L2293" i="4" s="1"/>
  <c r="R2292" i="4"/>
  <c r="L2292" i="4" s="1"/>
  <c r="R2291" i="4"/>
  <c r="L2291" i="4" s="1"/>
  <c r="R2285" i="4"/>
  <c r="L2285" i="4" s="1"/>
  <c r="R2284" i="4"/>
  <c r="S2284" i="4" s="1"/>
  <c r="R2283" i="4"/>
  <c r="S2283" i="4" s="1"/>
  <c r="R2282" i="4"/>
  <c r="L2282" i="4" s="1"/>
  <c r="R2281" i="4"/>
  <c r="L2281" i="4" s="1"/>
  <c r="R2280" i="4"/>
  <c r="S2280" i="4" s="1"/>
  <c r="R2276" i="4"/>
  <c r="S2276" i="4" s="1"/>
  <c r="R2275" i="4"/>
  <c r="L2275" i="4" s="1"/>
  <c r="R2274" i="4"/>
  <c r="L2274" i="4" s="1"/>
  <c r="R2273" i="4"/>
  <c r="S2273" i="4" s="1"/>
  <c r="R2272" i="4"/>
  <c r="S2272" i="4" s="1"/>
  <c r="R2271" i="4"/>
  <c r="L2271" i="4" s="1"/>
  <c r="R2270" i="4"/>
  <c r="L2270" i="4" s="1"/>
  <c r="R2269" i="4"/>
  <c r="S2269" i="4" s="1"/>
  <c r="R2268" i="4"/>
  <c r="S2268" i="4" s="1"/>
  <c r="R2265" i="4"/>
  <c r="L2265" i="4" s="1"/>
  <c r="R2264" i="4"/>
  <c r="L2264" i="4" s="1"/>
  <c r="R2263" i="4"/>
  <c r="L2263" i="4" s="1"/>
  <c r="R2262" i="4"/>
  <c r="S2262" i="4" s="1"/>
  <c r="R2261" i="4"/>
  <c r="S2261" i="4" s="1"/>
  <c r="R2260" i="4"/>
  <c r="L2260" i="4" s="1"/>
  <c r="R2257" i="4"/>
  <c r="L2257" i="4" s="1"/>
  <c r="R2256" i="4"/>
  <c r="L2256" i="4" s="1"/>
  <c r="R2255" i="4"/>
  <c r="S2255" i="4" s="1"/>
  <c r="R2254" i="4"/>
  <c r="L2254" i="4" s="1"/>
  <c r="R2251" i="4"/>
  <c r="S2251" i="4" s="1"/>
  <c r="R2250" i="4"/>
  <c r="S2250" i="4" s="1"/>
  <c r="R2249" i="4"/>
  <c r="S2249" i="4" s="1"/>
  <c r="R2248" i="4"/>
  <c r="S2248" i="4" s="1"/>
  <c r="R2247" i="4"/>
  <c r="S2247" i="4" s="1"/>
  <c r="R2241" i="4"/>
  <c r="L2241" i="4" s="1"/>
  <c r="R2240" i="4"/>
  <c r="L2240" i="4" s="1"/>
  <c r="R2239" i="4"/>
  <c r="S2239" i="4" s="1"/>
  <c r="R2238" i="4"/>
  <c r="S2238" i="4" s="1"/>
  <c r="R2237" i="4"/>
  <c r="S2237" i="4" s="1"/>
  <c r="R2236" i="4"/>
  <c r="S2236" i="4" s="1"/>
  <c r="R2235" i="4"/>
  <c r="S2235" i="4" s="1"/>
  <c r="R2234" i="4"/>
  <c r="L2234" i="4" s="1"/>
  <c r="R2233" i="4"/>
  <c r="L2233" i="4" s="1"/>
  <c r="R2232" i="4"/>
  <c r="S2232" i="4" s="1"/>
  <c r="R2231" i="4"/>
  <c r="L2231" i="4" s="1"/>
  <c r="R2230" i="4"/>
  <c r="L2230" i="4" s="1"/>
  <c r="R2229" i="4"/>
  <c r="S2229" i="4" s="1"/>
  <c r="R2228" i="4"/>
  <c r="L2228" i="4" s="1"/>
  <c r="R2227" i="4"/>
  <c r="S2227" i="4" s="1"/>
  <c r="R2226" i="4"/>
  <c r="S2226" i="4" s="1"/>
  <c r="R2225" i="4"/>
  <c r="L2225" i="4" s="1"/>
  <c r="R2224" i="4"/>
  <c r="S2224" i="4" s="1"/>
  <c r="R2223" i="4"/>
  <c r="L2223" i="4" s="1"/>
  <c r="R2222" i="4"/>
  <c r="L2222" i="4" s="1"/>
  <c r="R2221" i="4"/>
  <c r="S2221" i="4" s="1"/>
  <c r="R2220" i="4"/>
  <c r="L2220" i="4" s="1"/>
  <c r="R2219" i="4"/>
  <c r="S2219" i="4" s="1"/>
  <c r="R2218" i="4"/>
  <c r="S2218" i="4" s="1"/>
  <c r="R2217" i="4"/>
  <c r="L2217" i="4" s="1"/>
  <c r="R2210" i="4"/>
  <c r="S2210" i="4" s="1"/>
  <c r="R2209" i="4"/>
  <c r="S2209" i="4" s="1"/>
  <c r="R2208" i="4"/>
  <c r="S2208" i="4" s="1"/>
  <c r="R2207" i="4"/>
  <c r="S2207" i="4" s="1"/>
  <c r="R2206" i="4"/>
  <c r="S2206" i="4" s="1"/>
  <c r="R2205" i="4"/>
  <c r="S2205" i="4" s="1"/>
  <c r="R2204" i="4"/>
  <c r="S2204" i="4" s="1"/>
  <c r="R2203" i="4"/>
  <c r="S2203" i="4" s="1"/>
  <c r="R2202" i="4"/>
  <c r="S2202" i="4" s="1"/>
  <c r="R2198" i="4"/>
  <c r="L2198" i="4" s="1"/>
  <c r="R2193" i="4"/>
  <c r="L2193" i="4" s="1"/>
  <c r="R2192" i="4"/>
  <c r="S2192" i="4" s="1"/>
  <c r="R2191" i="4"/>
  <c r="L2191" i="4" s="1"/>
  <c r="R2190" i="4"/>
  <c r="L2190" i="4" s="1"/>
  <c r="R2189" i="4"/>
  <c r="L2189" i="4" s="1"/>
  <c r="R2188" i="4"/>
  <c r="S2188" i="4" s="1"/>
  <c r="R2187" i="4"/>
  <c r="S2187" i="4" s="1"/>
  <c r="R2186" i="4"/>
  <c r="L2186" i="4" s="1"/>
  <c r="R2182" i="4"/>
  <c r="L2182" i="4" s="1"/>
  <c r="R2181" i="4"/>
  <c r="S2181" i="4" s="1"/>
  <c r="R2180" i="4"/>
  <c r="S2180" i="4" s="1"/>
  <c r="R2179" i="4"/>
  <c r="L2179" i="4" s="1"/>
  <c r="R2178" i="4"/>
  <c r="L2178" i="4" s="1"/>
  <c r="R2177" i="4"/>
  <c r="S2177" i="4" s="1"/>
  <c r="R2176" i="4"/>
  <c r="S2176" i="4" s="1"/>
  <c r="R2175" i="4"/>
  <c r="S2175" i="4" s="1"/>
  <c r="R2174" i="4"/>
  <c r="S2174" i="4" s="1"/>
  <c r="R2173" i="4"/>
  <c r="S2173" i="4" s="1"/>
  <c r="R2172" i="4"/>
  <c r="S2172" i="4" s="1"/>
  <c r="R2171" i="4"/>
  <c r="L2171" i="4" s="1"/>
  <c r="R2170" i="4"/>
  <c r="S2170" i="4" s="1"/>
  <c r="R2169" i="4"/>
  <c r="S2169" i="4" s="1"/>
  <c r="R2168" i="4"/>
  <c r="L2168" i="4" s="1"/>
  <c r="R2167" i="4"/>
  <c r="S2167" i="4" s="1"/>
  <c r="R2166" i="4"/>
  <c r="L2166" i="4" s="1"/>
  <c r="R2165" i="4"/>
  <c r="L2165" i="4" s="1"/>
  <c r="R2164" i="4"/>
  <c r="S2164" i="4" s="1"/>
  <c r="R2163" i="4"/>
  <c r="L2163" i="4" s="1"/>
  <c r="R2162" i="4"/>
  <c r="S2162" i="4" s="1"/>
  <c r="R2157" i="4"/>
  <c r="S2157" i="4" s="1"/>
  <c r="R2156" i="4"/>
  <c r="S2156" i="4" s="1"/>
  <c r="R2155" i="4"/>
  <c r="L2155" i="4" s="1"/>
  <c r="R2154" i="4"/>
  <c r="S2154" i="4" s="1"/>
  <c r="R2153" i="4"/>
  <c r="L2153" i="4" s="1"/>
  <c r="R2152" i="4"/>
  <c r="L2152" i="4" s="1"/>
  <c r="R2151" i="4"/>
  <c r="L2151" i="4" s="1"/>
  <c r="R2150" i="4"/>
  <c r="L2150" i="4" s="1"/>
  <c r="R2149" i="4"/>
  <c r="L2149" i="4" s="1"/>
  <c r="R2148" i="4"/>
  <c r="S2148" i="4" s="1"/>
  <c r="R2145" i="4"/>
  <c r="S2145" i="4" s="1"/>
  <c r="R2144" i="4"/>
  <c r="L2144" i="4" s="1"/>
  <c r="R2143" i="4"/>
  <c r="S2143" i="4" s="1"/>
  <c r="R2142" i="4"/>
  <c r="S2142" i="4" s="1"/>
  <c r="R2141" i="4"/>
  <c r="S2141" i="4" s="1"/>
  <c r="R2140" i="4"/>
  <c r="S2140" i="4" s="1"/>
  <c r="R2139" i="4"/>
  <c r="S2139" i="4" s="1"/>
  <c r="R2138" i="4"/>
  <c r="S2138" i="4" s="1"/>
  <c r="R2137" i="4"/>
  <c r="L2137" i="4" s="1"/>
  <c r="R2136" i="4"/>
  <c r="S2136" i="4" s="1"/>
  <c r="R2135" i="4"/>
  <c r="L2135" i="4" s="1"/>
  <c r="R2134" i="4"/>
  <c r="S2134" i="4" s="1"/>
  <c r="R2133" i="4"/>
  <c r="S2133" i="4" s="1"/>
  <c r="R2132" i="4"/>
  <c r="L2132" i="4" s="1"/>
  <c r="R2131" i="4"/>
  <c r="S2131" i="4" s="1"/>
  <c r="R2130" i="4"/>
  <c r="S2130" i="4" s="1"/>
  <c r="R2129" i="4"/>
  <c r="L2129" i="4" s="1"/>
  <c r="R2127" i="4"/>
  <c r="L2127" i="4" s="1"/>
  <c r="R2123" i="4"/>
  <c r="S2123" i="4" s="1"/>
  <c r="R2122" i="4"/>
  <c r="S2122" i="4" s="1"/>
  <c r="R2121" i="4"/>
  <c r="S2121" i="4" s="1"/>
  <c r="R2120" i="4"/>
  <c r="S2120" i="4" s="1"/>
  <c r="R2118" i="4"/>
  <c r="S2118" i="4" s="1"/>
  <c r="R2116" i="4"/>
  <c r="S2116" i="4" s="1"/>
  <c r="R2115" i="4"/>
  <c r="S2115" i="4" s="1"/>
  <c r="R2114" i="4"/>
  <c r="S2114" i="4" s="1"/>
  <c r="R2113" i="4"/>
  <c r="S2113" i="4" s="1"/>
  <c r="R2111" i="4"/>
  <c r="S2111" i="4" s="1"/>
  <c r="R2110" i="4"/>
  <c r="S2110" i="4" s="1"/>
  <c r="R2109" i="4"/>
  <c r="S2109" i="4" s="1"/>
  <c r="R2108" i="4"/>
  <c r="S2108" i="4" s="1"/>
  <c r="R2107" i="4"/>
  <c r="S2107" i="4" s="1"/>
  <c r="R2106" i="4"/>
  <c r="S2106" i="4" s="1"/>
  <c r="R2105" i="4"/>
  <c r="L2105" i="4" s="1"/>
  <c r="R2104" i="4"/>
  <c r="S2104" i="4" s="1"/>
  <c r="R2102" i="4"/>
  <c r="S2102" i="4" s="1"/>
  <c r="R2101" i="4"/>
  <c r="S2101" i="4" s="1"/>
  <c r="R2100" i="4"/>
  <c r="S2100" i="4" s="1"/>
  <c r="R2097" i="4"/>
  <c r="S2097" i="4" s="1"/>
  <c r="R2096" i="4"/>
  <c r="S2096" i="4" s="1"/>
  <c r="R2095" i="4"/>
  <c r="S2095" i="4" s="1"/>
  <c r="R2094" i="4"/>
  <c r="S2094" i="4" s="1"/>
  <c r="R2093" i="4"/>
  <c r="S2093" i="4" s="1"/>
  <c r="R2092" i="4"/>
  <c r="S2092" i="4" s="1"/>
  <c r="R2091" i="4"/>
  <c r="S2091" i="4" s="1"/>
  <c r="R2090" i="4"/>
  <c r="S2090" i="4" s="1"/>
  <c r="R2089" i="4"/>
  <c r="S2089" i="4" s="1"/>
  <c r="R2088" i="4"/>
  <c r="S2088" i="4" s="1"/>
  <c r="R2087" i="4"/>
  <c r="S2087" i="4" s="1"/>
  <c r="R2086" i="4"/>
  <c r="S2086" i="4" s="1"/>
  <c r="R2085" i="4"/>
  <c r="S2085" i="4" s="1"/>
  <c r="R2084" i="4"/>
  <c r="S2084" i="4" s="1"/>
  <c r="R2083" i="4"/>
  <c r="S2083" i="4" s="1"/>
  <c r="R2080" i="4"/>
  <c r="S2080" i="4" s="1"/>
  <c r="R2079" i="4"/>
  <c r="S2079" i="4" s="1"/>
  <c r="R2078" i="4"/>
  <c r="L2078" i="4" s="1"/>
  <c r="R2077" i="4"/>
  <c r="S2077" i="4" s="1"/>
  <c r="R2076" i="4"/>
  <c r="S2076" i="4" s="1"/>
  <c r="R2075" i="4"/>
  <c r="S2075" i="4" s="1"/>
  <c r="R2074" i="4"/>
  <c r="S2074" i="4" s="1"/>
  <c r="R2073" i="4"/>
  <c r="S2073" i="4" s="1"/>
  <c r="R2072" i="4"/>
  <c r="S2072" i="4" s="1"/>
  <c r="R2071" i="4"/>
  <c r="S2071" i="4" s="1"/>
  <c r="R2070" i="4"/>
  <c r="S2070" i="4" s="1"/>
  <c r="R2069" i="4"/>
  <c r="S2069" i="4" s="1"/>
  <c r="R2068" i="4"/>
  <c r="S2068" i="4" s="1"/>
  <c r="R2067" i="4"/>
  <c r="S2067" i="4" s="1"/>
  <c r="R2066" i="4"/>
  <c r="S2066" i="4" s="1"/>
  <c r="R2065" i="4"/>
  <c r="S2065" i="4" s="1"/>
  <c r="R2064" i="4"/>
  <c r="S2064" i="4" s="1"/>
  <c r="R2063" i="4"/>
  <c r="S2063" i="4" s="1"/>
  <c r="R2062" i="4"/>
  <c r="S2062" i="4" s="1"/>
  <c r="R2061" i="4"/>
  <c r="S2061" i="4" s="1"/>
  <c r="R2060" i="4"/>
  <c r="S2060" i="4" s="1"/>
  <c r="R2059" i="4"/>
  <c r="L2059" i="4" s="1"/>
  <c r="R2058" i="4"/>
  <c r="S2058" i="4" s="1"/>
  <c r="R2057" i="4"/>
  <c r="S2057" i="4" s="1"/>
  <c r="R2056" i="4"/>
  <c r="S2056" i="4" s="1"/>
  <c r="R2055" i="4"/>
  <c r="S2055" i="4" s="1"/>
  <c r="R2054" i="4"/>
  <c r="S2054" i="4" s="1"/>
  <c r="R2053" i="4"/>
  <c r="S2053" i="4" s="1"/>
  <c r="R2052" i="4"/>
  <c r="S2052" i="4" s="1"/>
  <c r="R2051" i="4"/>
  <c r="S2051" i="4" s="1"/>
  <c r="R2050" i="4"/>
  <c r="S2050" i="4" s="1"/>
  <c r="R2049" i="4"/>
  <c r="S2049" i="4" s="1"/>
  <c r="R2048" i="4"/>
  <c r="S2048" i="4" s="1"/>
  <c r="R2047" i="4"/>
  <c r="L2047" i="4" s="1"/>
  <c r="R2046" i="4"/>
  <c r="S2046" i="4" s="1"/>
  <c r="R2045" i="4"/>
  <c r="S2045" i="4" s="1"/>
  <c r="R2044" i="4"/>
  <c r="S2044" i="4" s="1"/>
  <c r="R2042" i="4"/>
  <c r="S2042" i="4" s="1"/>
  <c r="R2041" i="4"/>
  <c r="S2041" i="4" s="1"/>
  <c r="R2040" i="4"/>
  <c r="S2040" i="4" s="1"/>
  <c r="R2039" i="4"/>
  <c r="S2039" i="4" s="1"/>
  <c r="R2038" i="4"/>
  <c r="S2038" i="4" s="1"/>
  <c r="R2037" i="4"/>
  <c r="S2037" i="4" s="1"/>
  <c r="R2036" i="4"/>
  <c r="S2036" i="4" s="1"/>
  <c r="R2035" i="4"/>
  <c r="S2035" i="4" s="1"/>
  <c r="R2034" i="4"/>
  <c r="S2034" i="4" s="1"/>
  <c r="R2033" i="4"/>
  <c r="S2033" i="4" s="1"/>
  <c r="R2032" i="4"/>
  <c r="S2032" i="4" s="1"/>
  <c r="R2031" i="4"/>
  <c r="S2031" i="4" s="1"/>
  <c r="R2030" i="4"/>
  <c r="S2030" i="4" s="1"/>
  <c r="R2029" i="4"/>
  <c r="S2029" i="4" s="1"/>
  <c r="R2028" i="4"/>
  <c r="S2028" i="4" s="1"/>
  <c r="R2027" i="4"/>
  <c r="S2027" i="4" s="1"/>
  <c r="R2026" i="4"/>
  <c r="S2026" i="4" s="1"/>
  <c r="R2025" i="4"/>
  <c r="S2025" i="4" s="1"/>
  <c r="R2024" i="4"/>
  <c r="S2024" i="4" s="1"/>
  <c r="R2023" i="4"/>
  <c r="S2023" i="4" s="1"/>
  <c r="R2022" i="4"/>
  <c r="S2022" i="4" s="1"/>
  <c r="R2021" i="4"/>
  <c r="S2021" i="4" s="1"/>
  <c r="R2020" i="4"/>
  <c r="S2020" i="4" s="1"/>
  <c r="R2019" i="4"/>
  <c r="S2019" i="4" s="1"/>
  <c r="R2018" i="4"/>
  <c r="S2018" i="4" s="1"/>
  <c r="R2017" i="4"/>
  <c r="S2017" i="4" s="1"/>
  <c r="R2016" i="4"/>
  <c r="S2016" i="4" s="1"/>
  <c r="R2014" i="4"/>
  <c r="S2014" i="4" s="1"/>
  <c r="R2013" i="4"/>
  <c r="S2013" i="4" s="1"/>
  <c r="R2012" i="4"/>
  <c r="S2012" i="4" s="1"/>
  <c r="R2011" i="4"/>
  <c r="S2011" i="4" s="1"/>
  <c r="R2010" i="4"/>
  <c r="S2010" i="4" s="1"/>
  <c r="R2009" i="4"/>
  <c r="S2009" i="4" s="1"/>
  <c r="R2008" i="4"/>
  <c r="L2008" i="4" s="1"/>
  <c r="R2007" i="4"/>
  <c r="S2007" i="4" s="1"/>
  <c r="R2006" i="4"/>
  <c r="S2006" i="4" s="1"/>
  <c r="R2005" i="4"/>
  <c r="S2005" i="4" s="1"/>
  <c r="R2004" i="4"/>
  <c r="S2004" i="4" s="1"/>
  <c r="R2003" i="4"/>
  <c r="S2003" i="4" s="1"/>
  <c r="R2002" i="4"/>
  <c r="S2002" i="4" s="1"/>
  <c r="R2001" i="4"/>
  <c r="S2001" i="4" s="1"/>
  <c r="R2000" i="4"/>
  <c r="S2000" i="4" s="1"/>
  <c r="R1999" i="4"/>
  <c r="S1999" i="4" s="1"/>
  <c r="R1998" i="4"/>
  <c r="S1998" i="4" s="1"/>
  <c r="R1997" i="4"/>
  <c r="S1997" i="4" s="1"/>
  <c r="R1996" i="4"/>
  <c r="S1996" i="4" s="1"/>
  <c r="R1995" i="4"/>
  <c r="S1995" i="4" s="1"/>
  <c r="R1994" i="4"/>
  <c r="S1994" i="4" s="1"/>
  <c r="R1993" i="4"/>
  <c r="S1993" i="4" s="1"/>
  <c r="R1992" i="4"/>
  <c r="S1992" i="4" s="1"/>
  <c r="R1991" i="4"/>
  <c r="S1991" i="4" s="1"/>
  <c r="R1990" i="4"/>
  <c r="S1990" i="4" s="1"/>
  <c r="R1989" i="4"/>
  <c r="S1989" i="4" s="1"/>
  <c r="R1988" i="4"/>
  <c r="S1988" i="4" s="1"/>
  <c r="R1987" i="4"/>
  <c r="S1987" i="4" s="1"/>
  <c r="R1986" i="4"/>
  <c r="S1986" i="4" s="1"/>
  <c r="R1985" i="4"/>
  <c r="S1985" i="4" s="1"/>
  <c r="R1984" i="4"/>
  <c r="S1984" i="4" s="1"/>
  <c r="R1983" i="4"/>
  <c r="S1983" i="4" s="1"/>
  <c r="R1982" i="4"/>
  <c r="S1982" i="4" s="1"/>
  <c r="R1981" i="4"/>
  <c r="S1981" i="4" s="1"/>
  <c r="R1980" i="4"/>
  <c r="S1980" i="4" s="1"/>
  <c r="R1979" i="4"/>
  <c r="S1979" i="4" s="1"/>
  <c r="R1978" i="4"/>
  <c r="S1978" i="4" s="1"/>
  <c r="R1977" i="4"/>
  <c r="S1977" i="4" s="1"/>
  <c r="R1976" i="4"/>
  <c r="S1976" i="4" s="1"/>
  <c r="R1975" i="4"/>
  <c r="S1975" i="4" s="1"/>
  <c r="R1974" i="4"/>
  <c r="S1974" i="4" s="1"/>
  <c r="R1973" i="4"/>
  <c r="S1973" i="4" s="1"/>
  <c r="R1972" i="4"/>
  <c r="S1972" i="4" s="1"/>
  <c r="R1971" i="4"/>
  <c r="S1971" i="4" s="1"/>
  <c r="R1970" i="4"/>
  <c r="S1970" i="4" s="1"/>
  <c r="R1969" i="4"/>
  <c r="S1969" i="4" s="1"/>
  <c r="R1968" i="4"/>
  <c r="S1968" i="4" s="1"/>
  <c r="R1967" i="4"/>
  <c r="S1967" i="4" s="1"/>
  <c r="R1966" i="4"/>
  <c r="S1966" i="4" s="1"/>
  <c r="R1965" i="4"/>
  <c r="S1965" i="4" s="1"/>
  <c r="R1964" i="4"/>
  <c r="S1964" i="4" s="1"/>
  <c r="R1963" i="4"/>
  <c r="S1963" i="4" s="1"/>
  <c r="R1962" i="4"/>
  <c r="S1962" i="4" s="1"/>
  <c r="R1961" i="4"/>
  <c r="S1961" i="4" s="1"/>
  <c r="R1959" i="4"/>
  <c r="S1959" i="4" s="1"/>
  <c r="R1958" i="4"/>
  <c r="S1958" i="4" s="1"/>
  <c r="R1956" i="4"/>
  <c r="S1956" i="4" s="1"/>
  <c r="R1955" i="4"/>
  <c r="S1955" i="4" s="1"/>
  <c r="R1954" i="4"/>
  <c r="S1954" i="4" s="1"/>
  <c r="R1953" i="4"/>
  <c r="S1953" i="4" s="1"/>
  <c r="R1952" i="4"/>
  <c r="S1952" i="4" s="1"/>
  <c r="R1951" i="4"/>
  <c r="S1951" i="4" s="1"/>
  <c r="R1950" i="4"/>
  <c r="S1950" i="4" s="1"/>
  <c r="R1949" i="4"/>
  <c r="S1949" i="4" s="1"/>
  <c r="R1948" i="4"/>
  <c r="S1948" i="4" s="1"/>
  <c r="R1946" i="4"/>
  <c r="S1946" i="4" s="1"/>
  <c r="R1945" i="4"/>
  <c r="S1945" i="4" s="1"/>
  <c r="R1943" i="4"/>
  <c r="S1943" i="4" s="1"/>
  <c r="R1942" i="4"/>
  <c r="S1942" i="4" s="1"/>
  <c r="R1941" i="4"/>
  <c r="S1941" i="4" s="1"/>
  <c r="R1940" i="4"/>
  <c r="S1940" i="4" s="1"/>
  <c r="R1939" i="4"/>
  <c r="S1939" i="4" s="1"/>
  <c r="R1938" i="4"/>
  <c r="L1938" i="4" s="1"/>
  <c r="R1937" i="4"/>
  <c r="S1937" i="4" s="1"/>
  <c r="R1936" i="4"/>
  <c r="S1936" i="4" s="1"/>
  <c r="R1935" i="4"/>
  <c r="S1935" i="4" s="1"/>
  <c r="R1934" i="4"/>
  <c r="S1934" i="4" s="1"/>
  <c r="R1933" i="4"/>
  <c r="S1933" i="4" s="1"/>
  <c r="R1932" i="4"/>
  <c r="S1932" i="4" s="1"/>
  <c r="R1931" i="4"/>
  <c r="S1931" i="4" s="1"/>
  <c r="R1930" i="4"/>
  <c r="S1930" i="4" s="1"/>
  <c r="R1929" i="4"/>
  <c r="S1929" i="4" s="1"/>
  <c r="R1928" i="4"/>
  <c r="S1928" i="4" s="1"/>
  <c r="R1927" i="4"/>
  <c r="S1927" i="4" s="1"/>
  <c r="R1926" i="4"/>
  <c r="S1926" i="4" s="1"/>
  <c r="R1925" i="4"/>
  <c r="S1925" i="4" s="1"/>
  <c r="R1924" i="4"/>
  <c r="S1924" i="4" s="1"/>
  <c r="R1923" i="4"/>
  <c r="S1923" i="4" s="1"/>
  <c r="R1922" i="4"/>
  <c r="S1922" i="4" s="1"/>
  <c r="R1920" i="4"/>
  <c r="S1920" i="4" s="1"/>
  <c r="R1919" i="4"/>
  <c r="S1919" i="4" s="1"/>
  <c r="R1918" i="4"/>
  <c r="S1918" i="4" s="1"/>
  <c r="R1917" i="4"/>
  <c r="S1917" i="4" s="1"/>
  <c r="R1916" i="4"/>
  <c r="S1916" i="4" s="1"/>
  <c r="R1915" i="4"/>
  <c r="S1915" i="4" s="1"/>
  <c r="R1914" i="4"/>
  <c r="S1914" i="4" s="1"/>
  <c r="R1913" i="4"/>
  <c r="S1913" i="4" s="1"/>
  <c r="R1912" i="4"/>
  <c r="S1912" i="4" s="1"/>
  <c r="R1911" i="4"/>
  <c r="S1911" i="4" s="1"/>
  <c r="R1910" i="4"/>
  <c r="S1910" i="4" s="1"/>
  <c r="R1909" i="4"/>
  <c r="L1909" i="4" s="1"/>
  <c r="R1908" i="4"/>
  <c r="S1908" i="4" s="1"/>
  <c r="R1907" i="4"/>
  <c r="L1907" i="4" s="1"/>
  <c r="R1906" i="4"/>
  <c r="L1906" i="4" s="1"/>
  <c r="R1905" i="4"/>
  <c r="L1905" i="4" s="1"/>
  <c r="R1904" i="4"/>
  <c r="S1904" i="4" s="1"/>
  <c r="R1903" i="4"/>
  <c r="S1903" i="4" s="1"/>
  <c r="R1902" i="4"/>
  <c r="S1902" i="4" s="1"/>
  <c r="R1901" i="4"/>
  <c r="S1901" i="4" s="1"/>
  <c r="R1900" i="4"/>
  <c r="S1900" i="4" s="1"/>
  <c r="R1899" i="4"/>
  <c r="S1899" i="4" s="1"/>
  <c r="R1898" i="4"/>
  <c r="S1898" i="4" s="1"/>
  <c r="R1897" i="4"/>
  <c r="S1897" i="4" s="1"/>
  <c r="R1896" i="4"/>
  <c r="S1896" i="4" s="1"/>
  <c r="R1895" i="4"/>
  <c r="S1895" i="4" s="1"/>
  <c r="R1894" i="4"/>
  <c r="S1894" i="4" s="1"/>
  <c r="R1892" i="4"/>
  <c r="S1892" i="4" s="1"/>
  <c r="R1891" i="4"/>
  <c r="S1891" i="4" s="1"/>
  <c r="R1890" i="4"/>
  <c r="S1890" i="4" s="1"/>
  <c r="R1889" i="4"/>
  <c r="S1889" i="4" s="1"/>
  <c r="R1888" i="4"/>
  <c r="S1888" i="4" s="1"/>
  <c r="R1886" i="4"/>
  <c r="S1886" i="4" s="1"/>
  <c r="R1885" i="4"/>
  <c r="S1885" i="4" s="1"/>
  <c r="R1884" i="4"/>
  <c r="S1884" i="4" s="1"/>
  <c r="R1883" i="4"/>
  <c r="S1883" i="4" s="1"/>
  <c r="R1882" i="4"/>
  <c r="S1882" i="4" s="1"/>
  <c r="R1881" i="4"/>
  <c r="S1881" i="4" s="1"/>
  <c r="R1880" i="4"/>
  <c r="S1880" i="4" s="1"/>
  <c r="R1879" i="4"/>
  <c r="S1879" i="4" s="1"/>
  <c r="R1878" i="4"/>
  <c r="S1878" i="4" s="1"/>
  <c r="R1876" i="4"/>
  <c r="S1876" i="4" s="1"/>
  <c r="R1875" i="4"/>
  <c r="S1875" i="4" s="1"/>
  <c r="R1874" i="4"/>
  <c r="S1874" i="4" s="1"/>
  <c r="R1873" i="4"/>
  <c r="S1873" i="4" s="1"/>
  <c r="R1872" i="4"/>
  <c r="S1872" i="4" s="1"/>
  <c r="R1871" i="4"/>
  <c r="S1871" i="4" s="1"/>
  <c r="R1870" i="4"/>
  <c r="S1870" i="4" s="1"/>
  <c r="R1868" i="4"/>
  <c r="S1868" i="4" s="1"/>
  <c r="R1867" i="4"/>
  <c r="S1867" i="4" s="1"/>
  <c r="R1866" i="4"/>
  <c r="S1866" i="4" s="1"/>
  <c r="R1865" i="4"/>
  <c r="S1865" i="4" s="1"/>
  <c r="R1864" i="4"/>
  <c r="S1864" i="4" s="1"/>
  <c r="R1862" i="4"/>
  <c r="S1862" i="4" s="1"/>
  <c r="R1861" i="4"/>
  <c r="S1861" i="4" s="1"/>
  <c r="R1860" i="4"/>
  <c r="S1860" i="4" s="1"/>
  <c r="R1859" i="4"/>
  <c r="S1859" i="4" s="1"/>
  <c r="R1858" i="4"/>
  <c r="S1858" i="4" s="1"/>
  <c r="R1853" i="4"/>
  <c r="S1853" i="4" s="1"/>
  <c r="R1852" i="4"/>
  <c r="S1852" i="4" s="1"/>
  <c r="R1851" i="4"/>
  <c r="S1851" i="4" s="1"/>
  <c r="R1850" i="4"/>
  <c r="S1850" i="4" s="1"/>
  <c r="R1849" i="4"/>
  <c r="S1849" i="4" s="1"/>
  <c r="R1848" i="4"/>
  <c r="S1848" i="4" s="1"/>
  <c r="R1847" i="4"/>
  <c r="S1847" i="4" s="1"/>
  <c r="R1846" i="4"/>
  <c r="S1846" i="4" s="1"/>
  <c r="R1845" i="4"/>
  <c r="S1845" i="4" s="1"/>
  <c r="R1844" i="4"/>
  <c r="S1844" i="4" s="1"/>
  <c r="R1842" i="4"/>
  <c r="S1842" i="4" s="1"/>
  <c r="R1840" i="4"/>
  <c r="S1840" i="4" s="1"/>
  <c r="R1839" i="4"/>
  <c r="S1839" i="4" s="1"/>
  <c r="R1838" i="4"/>
  <c r="S1838" i="4" s="1"/>
  <c r="R1837" i="4"/>
  <c r="S1837" i="4" s="1"/>
  <c r="R1836" i="4"/>
  <c r="S1836" i="4" s="1"/>
  <c r="R1834" i="4"/>
  <c r="S1834" i="4" s="1"/>
  <c r="R1833" i="4"/>
  <c r="S1833" i="4" s="1"/>
  <c r="R1832" i="4"/>
  <c r="S1832" i="4" s="1"/>
  <c r="R1831" i="4"/>
  <c r="S1831" i="4" s="1"/>
  <c r="R1829" i="4"/>
  <c r="S1829" i="4" s="1"/>
  <c r="R1827" i="4"/>
  <c r="S1827" i="4" s="1"/>
  <c r="R1825" i="4"/>
  <c r="S1825" i="4" s="1"/>
  <c r="R1824" i="4"/>
  <c r="S1824" i="4" s="1"/>
  <c r="R1823" i="4"/>
  <c r="S1823" i="4" s="1"/>
  <c r="R1822" i="4"/>
  <c r="S1822" i="4" s="1"/>
  <c r="R1821" i="4"/>
  <c r="S1821" i="4" s="1"/>
  <c r="R1819" i="4"/>
  <c r="S1819" i="4" s="1"/>
  <c r="R1818" i="4"/>
  <c r="S1818" i="4" s="1"/>
  <c r="R1817" i="4"/>
  <c r="S1817" i="4" s="1"/>
  <c r="R1816" i="4"/>
  <c r="S1816" i="4" s="1"/>
  <c r="R1815" i="4"/>
  <c r="S1815" i="4" s="1"/>
  <c r="R1814" i="4"/>
  <c r="S1814" i="4" s="1"/>
  <c r="R1813" i="4"/>
  <c r="S1813" i="4" s="1"/>
  <c r="R1812" i="4"/>
  <c r="S1812" i="4" s="1"/>
  <c r="R1811" i="4"/>
  <c r="S1811" i="4" s="1"/>
  <c r="R1810" i="4"/>
  <c r="S1810" i="4" s="1"/>
  <c r="R1809" i="4"/>
  <c r="S1809" i="4" s="1"/>
  <c r="R1808" i="4"/>
  <c r="S1808" i="4" s="1"/>
  <c r="R1807" i="4"/>
  <c r="S1807" i="4" s="1"/>
  <c r="R1806" i="4"/>
  <c r="S1806" i="4" s="1"/>
  <c r="R1804" i="4"/>
  <c r="S1804" i="4" s="1"/>
  <c r="R1803" i="4"/>
  <c r="L1803" i="4" s="1"/>
  <c r="R1802" i="4"/>
  <c r="S1802" i="4" s="1"/>
  <c r="R1801" i="4"/>
  <c r="S1801" i="4" s="1"/>
  <c r="R1800" i="4"/>
  <c r="S1800" i="4" s="1"/>
  <c r="R1799" i="4"/>
  <c r="S1799" i="4" s="1"/>
  <c r="R1797" i="4"/>
  <c r="S1797" i="4" s="1"/>
  <c r="R1796" i="4"/>
  <c r="S1796" i="4" s="1"/>
  <c r="R1795" i="4"/>
  <c r="S1795" i="4" s="1"/>
  <c r="R1794" i="4"/>
  <c r="S1794" i="4" s="1"/>
  <c r="R1792" i="4"/>
  <c r="S1792" i="4" s="1"/>
  <c r="R1791" i="4"/>
  <c r="S1791" i="4" s="1"/>
  <c r="R1790" i="4"/>
  <c r="S1790" i="4" s="1"/>
  <c r="R1789" i="4"/>
  <c r="S1789" i="4" s="1"/>
  <c r="R1788" i="4"/>
  <c r="S1788" i="4" s="1"/>
  <c r="R1787" i="4"/>
  <c r="S1787" i="4" s="1"/>
  <c r="R1785" i="4"/>
  <c r="S1785" i="4" s="1"/>
  <c r="R1784" i="4"/>
  <c r="S1784" i="4" s="1"/>
  <c r="R1783" i="4"/>
  <c r="S1783" i="4" s="1"/>
  <c r="R1782" i="4"/>
  <c r="S1782" i="4" s="1"/>
  <c r="R1780" i="4"/>
  <c r="S1780" i="4" s="1"/>
  <c r="R1779" i="4"/>
  <c r="S1779" i="4" s="1"/>
  <c r="R1778" i="4"/>
  <c r="S1778" i="4" s="1"/>
  <c r="R1777" i="4"/>
  <c r="S1777" i="4" s="1"/>
  <c r="R1775" i="4"/>
  <c r="S1775" i="4" s="1"/>
  <c r="R1773" i="4"/>
  <c r="S1773" i="4" s="1"/>
  <c r="R1772" i="4"/>
  <c r="S1772" i="4" s="1"/>
  <c r="R1771" i="4"/>
  <c r="S1771" i="4" s="1"/>
  <c r="R1769" i="4"/>
  <c r="S1769" i="4" s="1"/>
  <c r="R1768" i="4"/>
  <c r="S1768" i="4" s="1"/>
  <c r="R1767" i="4"/>
  <c r="S1767" i="4" s="1"/>
  <c r="R1766" i="4"/>
  <c r="S1766" i="4" s="1"/>
  <c r="R1763" i="4"/>
  <c r="S1763" i="4" s="1"/>
  <c r="R1762" i="4"/>
  <c r="S1762" i="4" s="1"/>
  <c r="R1761" i="4"/>
  <c r="S1761" i="4" s="1"/>
  <c r="R1759" i="4"/>
  <c r="S1759" i="4" s="1"/>
  <c r="R1758" i="4"/>
  <c r="S1758" i="4" s="1"/>
  <c r="R1756" i="4"/>
  <c r="S1756" i="4" s="1"/>
  <c r="R1755" i="4"/>
  <c r="S1755" i="4" s="1"/>
  <c r="R1752" i="4"/>
  <c r="S1752" i="4" s="1"/>
  <c r="R1751" i="4"/>
  <c r="S1751" i="4" s="1"/>
  <c r="R1750" i="4"/>
  <c r="S1750" i="4" s="1"/>
  <c r="R1749" i="4"/>
  <c r="S1749" i="4" s="1"/>
  <c r="R1748" i="4"/>
  <c r="S1748" i="4" s="1"/>
  <c r="R1747" i="4"/>
  <c r="S1747" i="4" s="1"/>
  <c r="R1745" i="4"/>
  <c r="S1745" i="4" s="1"/>
  <c r="R1744" i="4"/>
  <c r="S1744" i="4" s="1"/>
  <c r="R1743" i="4"/>
  <c r="S1743" i="4" s="1"/>
  <c r="R1742" i="4"/>
  <c r="S1742" i="4" s="1"/>
  <c r="R1741" i="4"/>
  <c r="S1741" i="4" s="1"/>
  <c r="R1740" i="4"/>
  <c r="S1740" i="4" s="1"/>
  <c r="R1739" i="4"/>
  <c r="S1739" i="4" s="1"/>
  <c r="R1738" i="4"/>
  <c r="S1738" i="4" s="1"/>
  <c r="R1737" i="4"/>
  <c r="S1737" i="4" s="1"/>
  <c r="R1736" i="4"/>
  <c r="S1736" i="4" s="1"/>
  <c r="R1735" i="4"/>
  <c r="S1735" i="4" s="1"/>
  <c r="R1734" i="4"/>
  <c r="S1734" i="4" s="1"/>
  <c r="R1733" i="4"/>
  <c r="S1733" i="4" s="1"/>
  <c r="R1732" i="4"/>
  <c r="S1732" i="4" s="1"/>
  <c r="R1731" i="4"/>
  <c r="S1731" i="4" s="1"/>
  <c r="R1730" i="4"/>
  <c r="S1730" i="4" s="1"/>
  <c r="R1729" i="4"/>
  <c r="S1729" i="4" s="1"/>
  <c r="R1728" i="4"/>
  <c r="S1728" i="4" s="1"/>
  <c r="R1727" i="4"/>
  <c r="S1727" i="4" s="1"/>
  <c r="R1726" i="4"/>
  <c r="S1726" i="4" s="1"/>
  <c r="R1725" i="4"/>
  <c r="S1725" i="4" s="1"/>
  <c r="R1724" i="4"/>
  <c r="L1724" i="4" s="1"/>
  <c r="R1723" i="4"/>
  <c r="S1723" i="4" s="1"/>
  <c r="R1722" i="4"/>
  <c r="S1722" i="4" s="1"/>
  <c r="R1721" i="4"/>
  <c r="S1721" i="4" s="1"/>
  <c r="R1720" i="4"/>
  <c r="S1720" i="4" s="1"/>
  <c r="R1719" i="4"/>
  <c r="S1719" i="4" s="1"/>
  <c r="R1718" i="4"/>
  <c r="S1718" i="4" s="1"/>
  <c r="R1717" i="4"/>
  <c r="S1717" i="4" s="1"/>
  <c r="R1716" i="4"/>
  <c r="S1716" i="4" s="1"/>
  <c r="R1715" i="4"/>
  <c r="S1715" i="4" s="1"/>
  <c r="R1714" i="4"/>
  <c r="S1714" i="4" s="1"/>
  <c r="R1713" i="4"/>
  <c r="S1713" i="4" s="1"/>
  <c r="R1712" i="4"/>
  <c r="S1712" i="4" s="1"/>
  <c r="R1710" i="4"/>
  <c r="S1710" i="4" s="1"/>
  <c r="R1709" i="4"/>
  <c r="S1709" i="4" s="1"/>
  <c r="R1708" i="4"/>
  <c r="S1708" i="4" s="1"/>
  <c r="R1707" i="4"/>
  <c r="S1707" i="4" s="1"/>
  <c r="R1706" i="4"/>
  <c r="S1706" i="4" s="1"/>
  <c r="R1705" i="4"/>
  <c r="S1705" i="4" s="1"/>
  <c r="R1704" i="4"/>
  <c r="S1704" i="4" s="1"/>
  <c r="R1703" i="4"/>
  <c r="S1703" i="4" s="1"/>
  <c r="R1702" i="4"/>
  <c r="S1702" i="4" s="1"/>
  <c r="R1698" i="4"/>
  <c r="S1698" i="4" s="1"/>
  <c r="R1697" i="4"/>
  <c r="S1697" i="4" s="1"/>
  <c r="R1696" i="4"/>
  <c r="S1696" i="4" s="1"/>
  <c r="R1695" i="4"/>
  <c r="S1695" i="4" s="1"/>
  <c r="R1694" i="4"/>
  <c r="S1694" i="4" s="1"/>
  <c r="R1692" i="4"/>
  <c r="S1692" i="4" s="1"/>
  <c r="R1691" i="4"/>
  <c r="R1690" i="4"/>
  <c r="S1690" i="4" s="1"/>
  <c r="R1689" i="4"/>
  <c r="S1689" i="4" s="1"/>
  <c r="R1688" i="4"/>
  <c r="S1688" i="4" s="1"/>
  <c r="R1685" i="4"/>
  <c r="S1685" i="4" s="1"/>
  <c r="R1684" i="4"/>
  <c r="S1684" i="4" s="1"/>
  <c r="R1683" i="4"/>
  <c r="S1683" i="4" s="1"/>
  <c r="R1682" i="4"/>
  <c r="S1682" i="4" s="1"/>
  <c r="R1681" i="4"/>
  <c r="S1681" i="4" s="1"/>
  <c r="R1680" i="4"/>
  <c r="L1680" i="4" s="1"/>
  <c r="R1678" i="4"/>
  <c r="S1678" i="4" s="1"/>
  <c r="R1677" i="4"/>
  <c r="S1677" i="4" s="1"/>
  <c r="R1675" i="4"/>
  <c r="S1675" i="4" s="1"/>
  <c r="R1674" i="4"/>
  <c r="S1674" i="4" s="1"/>
  <c r="R1673" i="4"/>
  <c r="S1673" i="4" s="1"/>
  <c r="R1668" i="4"/>
  <c r="S1668" i="4" s="1"/>
  <c r="R1667" i="4"/>
  <c r="S1667" i="4" s="1"/>
  <c r="R1666" i="4"/>
  <c r="S1666" i="4" s="1"/>
  <c r="R1664" i="4"/>
  <c r="S1664" i="4" s="1"/>
  <c r="R1663" i="4"/>
  <c r="S1663" i="4" s="1"/>
  <c r="R1662" i="4"/>
  <c r="L1662" i="4" s="1"/>
  <c r="R1661" i="4"/>
  <c r="L1661" i="4" s="1"/>
  <c r="R1660" i="4"/>
  <c r="S1660" i="4" s="1"/>
  <c r="R1659" i="4"/>
  <c r="S1659" i="4" s="1"/>
  <c r="R1658" i="4"/>
  <c r="S1658" i="4" s="1"/>
  <c r="R1657" i="4"/>
  <c r="S1657" i="4" s="1"/>
  <c r="R1656" i="4"/>
  <c r="S1656" i="4" s="1"/>
  <c r="R1655" i="4"/>
  <c r="S1655" i="4" s="1"/>
  <c r="R1654" i="4"/>
  <c r="S1654" i="4" s="1"/>
  <c r="R1653" i="4"/>
  <c r="S1653" i="4" s="1"/>
  <c r="R1652" i="4"/>
  <c r="S1652" i="4" s="1"/>
  <c r="R1651" i="4"/>
  <c r="S1651" i="4" s="1"/>
  <c r="R1650" i="4"/>
  <c r="S1650" i="4" s="1"/>
  <c r="R1649" i="4"/>
  <c r="S1649" i="4" s="1"/>
  <c r="R1648" i="4"/>
  <c r="L1648" i="4" s="1"/>
  <c r="R1647" i="4"/>
  <c r="S1647" i="4" s="1"/>
  <c r="R1646" i="4"/>
  <c r="S1646" i="4" s="1"/>
  <c r="R1645" i="4"/>
  <c r="S1645" i="4" s="1"/>
  <c r="R1643" i="4"/>
  <c r="S1643" i="4" s="1"/>
  <c r="R1642" i="4"/>
  <c r="S1642" i="4" s="1"/>
  <c r="R1641" i="4"/>
  <c r="S1641" i="4" s="1"/>
  <c r="R1640" i="4"/>
  <c r="L1640" i="4" s="1"/>
  <c r="R1639" i="4"/>
  <c r="R1638" i="4"/>
  <c r="L1638" i="4" s="1"/>
  <c r="R1637" i="4"/>
  <c r="S1637" i="4" s="1"/>
  <c r="R1636" i="4"/>
  <c r="S1636" i="4" s="1"/>
  <c r="R1634" i="4"/>
  <c r="S1634" i="4" s="1"/>
  <c r="R1633" i="4"/>
  <c r="S1633" i="4" s="1"/>
  <c r="R1631" i="4"/>
  <c r="S1631" i="4" s="1"/>
  <c r="R1628" i="4"/>
  <c r="S1628" i="4" s="1"/>
  <c r="R1627" i="4"/>
  <c r="S1627" i="4" s="1"/>
  <c r="R1626" i="4"/>
  <c r="S1626" i="4" s="1"/>
  <c r="R1625" i="4"/>
  <c r="S1625" i="4" s="1"/>
  <c r="R1624" i="4"/>
  <c r="S1624" i="4" s="1"/>
  <c r="R1623" i="4"/>
  <c r="S1623" i="4" s="1"/>
  <c r="R1621" i="4"/>
  <c r="S1621" i="4" s="1"/>
  <c r="R1620" i="4"/>
  <c r="S1620" i="4" s="1"/>
  <c r="R1619" i="4"/>
  <c r="S1619" i="4" s="1"/>
  <c r="R1618" i="4"/>
  <c r="L1618" i="4" s="1"/>
  <c r="R1617" i="4"/>
  <c r="S1617" i="4" s="1"/>
  <c r="R1615" i="4"/>
  <c r="S1615" i="4" s="1"/>
  <c r="R1614" i="4"/>
  <c r="S1614" i="4" s="1"/>
  <c r="R1613" i="4"/>
  <c r="S1613" i="4" s="1"/>
  <c r="R1608" i="4"/>
  <c r="S1608" i="4" s="1"/>
  <c r="R1612" i="4"/>
  <c r="S1612" i="4" s="1"/>
  <c r="R1611" i="4"/>
  <c r="S1611" i="4" s="1"/>
  <c r="R1610" i="4"/>
  <c r="S1610" i="4" s="1"/>
  <c r="R1609" i="4"/>
  <c r="S1609" i="4" s="1"/>
  <c r="R1607" i="4"/>
  <c r="S1607" i="4" s="1"/>
  <c r="R1606" i="4"/>
  <c r="S1606" i="4" s="1"/>
  <c r="R1605" i="4"/>
  <c r="S1605" i="4" s="1"/>
  <c r="R1604" i="4"/>
  <c r="S1604" i="4" s="1"/>
  <c r="R1603" i="4"/>
  <c r="S1603" i="4" s="1"/>
  <c r="R1602" i="4"/>
  <c r="S1602" i="4" s="1"/>
  <c r="R1601" i="4"/>
  <c r="S1601" i="4" s="1"/>
  <c r="R1600" i="4"/>
  <c r="S1600" i="4" s="1"/>
  <c r="R1599" i="4"/>
  <c r="S1599" i="4" s="1"/>
  <c r="R1598" i="4"/>
  <c r="L1598" i="4" s="1"/>
  <c r="R1597" i="4"/>
  <c r="L1597" i="4" s="1"/>
  <c r="R1596" i="4"/>
  <c r="S1596" i="4" s="1"/>
  <c r="R1595" i="4"/>
  <c r="S1595" i="4" s="1"/>
  <c r="R1593" i="4"/>
  <c r="S1593" i="4" s="1"/>
  <c r="R1592" i="4"/>
  <c r="S1592" i="4" s="1"/>
  <c r="R1591" i="4"/>
  <c r="L1591" i="4" s="1"/>
  <c r="R1590" i="4"/>
  <c r="S1590" i="4" s="1"/>
  <c r="R1589" i="4"/>
  <c r="S1589" i="4" s="1"/>
  <c r="R1588" i="4"/>
  <c r="S1588" i="4" s="1"/>
  <c r="R1587" i="4"/>
  <c r="S1587" i="4" s="1"/>
  <c r="R1586" i="4"/>
  <c r="S1586" i="4" s="1"/>
  <c r="R1585" i="4"/>
  <c r="L1585" i="4" s="1"/>
  <c r="R1583" i="4"/>
  <c r="S1583" i="4" s="1"/>
  <c r="R1582" i="4"/>
  <c r="S1582" i="4" s="1"/>
  <c r="R1581" i="4"/>
  <c r="S1581" i="4" s="1"/>
  <c r="R1580" i="4"/>
  <c r="S1580" i="4" s="1"/>
  <c r="R1578" i="4"/>
  <c r="S1578" i="4" s="1"/>
  <c r="R1576" i="4"/>
  <c r="S1576" i="4" s="1"/>
  <c r="R1575" i="4"/>
  <c r="S1575" i="4" s="1"/>
  <c r="R1574" i="4"/>
  <c r="S1574" i="4" s="1"/>
  <c r="R1573" i="4"/>
  <c r="S1573" i="4" s="1"/>
  <c r="R1572" i="4"/>
  <c r="S1572" i="4" s="1"/>
  <c r="R1570" i="4"/>
  <c r="S1570" i="4" s="1"/>
  <c r="R1569" i="4"/>
  <c r="S1569" i="4" s="1"/>
  <c r="R1568" i="4"/>
  <c r="S1568" i="4" s="1"/>
  <c r="R1566" i="4"/>
  <c r="S1566" i="4" s="1"/>
  <c r="R1565" i="4"/>
  <c r="S1565" i="4" s="1"/>
  <c r="R1564" i="4"/>
  <c r="S1564" i="4" s="1"/>
  <c r="R1563" i="4"/>
  <c r="S1563" i="4" s="1"/>
  <c r="R1561" i="4"/>
  <c r="S1561" i="4" s="1"/>
  <c r="R1560" i="4"/>
  <c r="S1560" i="4" s="1"/>
  <c r="R1559" i="4"/>
  <c r="S1559" i="4" s="1"/>
  <c r="R1558" i="4"/>
  <c r="S1558" i="4" s="1"/>
  <c r="R1557" i="4"/>
  <c r="S1557" i="4" s="1"/>
  <c r="R1556" i="4"/>
  <c r="S1556" i="4" s="1"/>
  <c r="R1555" i="4"/>
  <c r="S1555" i="4" s="1"/>
  <c r="R1554" i="4"/>
  <c r="S1554" i="4" s="1"/>
  <c r="R1553" i="4"/>
  <c r="S1553" i="4" s="1"/>
  <c r="R1550" i="4"/>
  <c r="S1550" i="4" s="1"/>
  <c r="R1549" i="4"/>
  <c r="S1549" i="4" s="1"/>
  <c r="R1548" i="4"/>
  <c r="S1548" i="4" s="1"/>
  <c r="R1547" i="4"/>
  <c r="S1547" i="4" s="1"/>
  <c r="R1546" i="4"/>
  <c r="S1546" i="4" s="1"/>
  <c r="R1545" i="4"/>
  <c r="S1545" i="4" s="1"/>
  <c r="R1544" i="4"/>
  <c r="S1544" i="4" s="1"/>
  <c r="R1543" i="4"/>
  <c r="S1543" i="4" s="1"/>
  <c r="R1542" i="4"/>
  <c r="L1542" i="4" s="1"/>
  <c r="R1541" i="4"/>
  <c r="S1541" i="4" s="1"/>
  <c r="R1540" i="4"/>
  <c r="S1540" i="4" s="1"/>
  <c r="R1539" i="4"/>
  <c r="S1539" i="4" s="1"/>
  <c r="R1538" i="4"/>
  <c r="L1538" i="4" s="1"/>
  <c r="R1537" i="4"/>
  <c r="S1537" i="4" s="1"/>
  <c r="R1536" i="4"/>
  <c r="S1536" i="4" s="1"/>
  <c r="R1535" i="4"/>
  <c r="S1535" i="4" s="1"/>
  <c r="R1534" i="4"/>
  <c r="S1534" i="4" s="1"/>
  <c r="R1533" i="4"/>
  <c r="S1533" i="4" s="1"/>
  <c r="R1531" i="4"/>
  <c r="S1531" i="4" s="1"/>
  <c r="R1529" i="4"/>
  <c r="S1529" i="4" s="1"/>
  <c r="R1528" i="4"/>
  <c r="S1528" i="4" s="1"/>
  <c r="R1525" i="4"/>
  <c r="S1525" i="4" s="1"/>
  <c r="R1524" i="4"/>
  <c r="S1524" i="4" s="1"/>
  <c r="R1523" i="4"/>
  <c r="S1523" i="4" s="1"/>
  <c r="R1522" i="4"/>
  <c r="S1522" i="4" s="1"/>
  <c r="R1521" i="4"/>
  <c r="S1521" i="4" s="1"/>
  <c r="R1520" i="4"/>
  <c r="S1520" i="4" s="1"/>
  <c r="R1515" i="4"/>
  <c r="L1515" i="4" s="1"/>
  <c r="R1514" i="4"/>
  <c r="S1514" i="4" s="1"/>
  <c r="R1513" i="4"/>
  <c r="S1513" i="4" s="1"/>
  <c r="R1512" i="4"/>
  <c r="S1512" i="4" s="1"/>
  <c r="R1511" i="4"/>
  <c r="S1511" i="4" s="1"/>
  <c r="R1510" i="4"/>
  <c r="S1510" i="4" s="1"/>
  <c r="R1509" i="4"/>
  <c r="S1509" i="4" s="1"/>
  <c r="R1508" i="4"/>
  <c r="S1508" i="4" s="1"/>
  <c r="R1507" i="4"/>
  <c r="S1507" i="4" s="1"/>
  <c r="R1506" i="4"/>
  <c r="S1506" i="4" s="1"/>
  <c r="R1505" i="4"/>
  <c r="S1505" i="4" s="1"/>
  <c r="R1504" i="4"/>
  <c r="S1504" i="4" s="1"/>
  <c r="R1503" i="4"/>
  <c r="S1503" i="4" s="1"/>
  <c r="R1502" i="4"/>
  <c r="S1502" i="4" s="1"/>
  <c r="R1501" i="4"/>
  <c r="S1501" i="4" s="1"/>
  <c r="R1500" i="4"/>
  <c r="S1500" i="4" s="1"/>
  <c r="R1499" i="4"/>
  <c r="S1499" i="4" s="1"/>
  <c r="R1498" i="4"/>
  <c r="S1498" i="4" s="1"/>
  <c r="R1497" i="4"/>
  <c r="S1497" i="4" s="1"/>
  <c r="R1496" i="4"/>
  <c r="S1496" i="4" s="1"/>
  <c r="R1495" i="4"/>
  <c r="L1495" i="4" s="1"/>
  <c r="R1490" i="4"/>
  <c r="S1490" i="4" s="1"/>
  <c r="R1489" i="4"/>
  <c r="S1489" i="4" s="1"/>
  <c r="R1488" i="4"/>
  <c r="S1488" i="4" s="1"/>
  <c r="R1487" i="4"/>
  <c r="S1487" i="4" s="1"/>
  <c r="R1486" i="4"/>
  <c r="S1486" i="4" s="1"/>
  <c r="R1485" i="4"/>
  <c r="S1485" i="4" s="1"/>
  <c r="R1484" i="4"/>
  <c r="S1484" i="4" s="1"/>
  <c r="R1483" i="4"/>
  <c r="S1483" i="4" s="1"/>
  <c r="R1482" i="4"/>
  <c r="S1482" i="4" s="1"/>
  <c r="R1481" i="4"/>
  <c r="S1481" i="4" s="1"/>
  <c r="R1480" i="4"/>
  <c r="L1480" i="4" s="1"/>
  <c r="R1479" i="4"/>
  <c r="S1479" i="4" s="1"/>
  <c r="R1478" i="4"/>
  <c r="L1478" i="4" s="1"/>
  <c r="R1477" i="4"/>
  <c r="S1477" i="4" s="1"/>
  <c r="R1476" i="4"/>
  <c r="S1476" i="4" s="1"/>
  <c r="R1475" i="4"/>
  <c r="S1475" i="4" s="1"/>
  <c r="R1474" i="4"/>
  <c r="S1474" i="4" s="1"/>
  <c r="R1473" i="4"/>
  <c r="S1473" i="4" s="1"/>
  <c r="R1472" i="4"/>
  <c r="S1472" i="4" s="1"/>
  <c r="R1471" i="4"/>
  <c r="S1471" i="4" s="1"/>
  <c r="R1470" i="4"/>
  <c r="S1470" i="4" s="1"/>
  <c r="R1469" i="4"/>
  <c r="S1469" i="4" s="1"/>
  <c r="R1468" i="4"/>
  <c r="S1468" i="4" s="1"/>
  <c r="R1466" i="4"/>
  <c r="S1466" i="4" s="1"/>
  <c r="R1465" i="4"/>
  <c r="S1465" i="4" s="1"/>
  <c r="R1464" i="4"/>
  <c r="S1464" i="4" s="1"/>
  <c r="R1462" i="4"/>
  <c r="S1462" i="4" s="1"/>
  <c r="R1461" i="4"/>
  <c r="S1461" i="4" s="1"/>
  <c r="R1460" i="4"/>
  <c r="S1460" i="4" s="1"/>
  <c r="R1459" i="4"/>
  <c r="S1459" i="4" s="1"/>
  <c r="R1458" i="4"/>
  <c r="S1458" i="4" s="1"/>
  <c r="R1457" i="4"/>
  <c r="S1457" i="4" s="1"/>
  <c r="R1456" i="4"/>
  <c r="S1456" i="4" s="1"/>
  <c r="R1455" i="4"/>
  <c r="S1455" i="4" s="1"/>
  <c r="R1454" i="4"/>
  <c r="S1454" i="4" s="1"/>
  <c r="R1453" i="4"/>
  <c r="S1453" i="4" s="1"/>
  <c r="R1452" i="4"/>
  <c r="S1452" i="4" s="1"/>
  <c r="R1451" i="4"/>
  <c r="S1451" i="4" s="1"/>
  <c r="R1448" i="4"/>
  <c r="S1448" i="4" s="1"/>
  <c r="R1447" i="4"/>
  <c r="S1447" i="4" s="1"/>
  <c r="R1446" i="4"/>
  <c r="S1446" i="4" s="1"/>
  <c r="R1445" i="4"/>
  <c r="S1445" i="4" s="1"/>
  <c r="R1444" i="4"/>
  <c r="S1444" i="4" s="1"/>
  <c r="R1443" i="4"/>
  <c r="S1443" i="4" s="1"/>
  <c r="R1442" i="4"/>
  <c r="S1442" i="4" s="1"/>
  <c r="R1441" i="4"/>
  <c r="S1441" i="4" s="1"/>
  <c r="R1440" i="4"/>
  <c r="S1440" i="4" s="1"/>
  <c r="R1439" i="4"/>
  <c r="S1439" i="4" s="1"/>
  <c r="R1437" i="4"/>
  <c r="S1437" i="4" s="1"/>
  <c r="R1436" i="4"/>
  <c r="S1436" i="4" s="1"/>
  <c r="R1435" i="4"/>
  <c r="S1435" i="4" s="1"/>
  <c r="R1434" i="4"/>
  <c r="S1434" i="4" s="1"/>
  <c r="R1433" i="4"/>
  <c r="S1433" i="4" s="1"/>
  <c r="R1432" i="4"/>
  <c r="S1432" i="4" s="1"/>
  <c r="R1431" i="4"/>
  <c r="S1431" i="4" s="1"/>
  <c r="R1430" i="4"/>
  <c r="S1430" i="4" s="1"/>
  <c r="R1429" i="4"/>
  <c r="S1429" i="4" s="1"/>
  <c r="R1428" i="4"/>
  <c r="S1428" i="4" s="1"/>
  <c r="R1427" i="4"/>
  <c r="S1427" i="4" s="1"/>
  <c r="R1426" i="4"/>
  <c r="S1426" i="4" s="1"/>
  <c r="R1425" i="4"/>
  <c r="S1425" i="4" s="1"/>
  <c r="R1424" i="4"/>
  <c r="L1424" i="4" s="1"/>
  <c r="R1423" i="4"/>
  <c r="S1423" i="4" s="1"/>
  <c r="R1422" i="4"/>
  <c r="S1422" i="4" s="1"/>
  <c r="R1421" i="4"/>
  <c r="S1421" i="4" s="1"/>
  <c r="R1420" i="4"/>
  <c r="S1420" i="4" s="1"/>
  <c r="R1419" i="4"/>
  <c r="S1419" i="4" s="1"/>
  <c r="R1418" i="4"/>
  <c r="S1418" i="4" s="1"/>
  <c r="R1415" i="4"/>
  <c r="S1415" i="4" s="1"/>
  <c r="R1414" i="4"/>
  <c r="S1414" i="4" s="1"/>
  <c r="R1410" i="4"/>
  <c r="S1410" i="4" s="1"/>
  <c r="R1409" i="4"/>
  <c r="S1409" i="4" s="1"/>
  <c r="R1408" i="4"/>
  <c r="S1408" i="4" s="1"/>
  <c r="R1406" i="4"/>
  <c r="S1406" i="4" s="1"/>
  <c r="R1405" i="4"/>
  <c r="S1405" i="4" s="1"/>
  <c r="R1404" i="4"/>
  <c r="S1404" i="4" s="1"/>
  <c r="R1402" i="4"/>
  <c r="S1402" i="4" s="1"/>
  <c r="R1401" i="4"/>
  <c r="S1401" i="4" s="1"/>
  <c r="R1400" i="4"/>
  <c r="L1400" i="4" s="1"/>
  <c r="R1398" i="4"/>
  <c r="S1398" i="4" s="1"/>
  <c r="R1397" i="4"/>
  <c r="S1397" i="4" s="1"/>
  <c r="R1396" i="4"/>
  <c r="S1396" i="4" s="1"/>
  <c r="R1395" i="4"/>
  <c r="S1395" i="4" s="1"/>
  <c r="R1394" i="4"/>
  <c r="S1394" i="4" s="1"/>
  <c r="R1392" i="4"/>
  <c r="S1392" i="4" s="1"/>
  <c r="R1391" i="4"/>
  <c r="S1391" i="4" s="1"/>
  <c r="R1388" i="4"/>
  <c r="S1388" i="4" s="1"/>
  <c r="R1387" i="4"/>
  <c r="S1387" i="4" s="1"/>
  <c r="R1386" i="4"/>
  <c r="S1386" i="4" s="1"/>
  <c r="R1385" i="4"/>
  <c r="S1385" i="4" s="1"/>
  <c r="R1384" i="4"/>
  <c r="S1384" i="4" s="1"/>
  <c r="R1383" i="4"/>
  <c r="S1383" i="4" s="1"/>
  <c r="R1382" i="4"/>
  <c r="S1382" i="4" s="1"/>
  <c r="R1381" i="4"/>
  <c r="S1381" i="4" s="1"/>
  <c r="R1379" i="4"/>
  <c r="S1379" i="4" s="1"/>
  <c r="R1378" i="4"/>
  <c r="S1378" i="4" s="1"/>
  <c r="R1377" i="4"/>
  <c r="S1377" i="4" s="1"/>
  <c r="R1376" i="4"/>
  <c r="S1376" i="4" s="1"/>
  <c r="R1375" i="4"/>
  <c r="L1375" i="4" s="1"/>
  <c r="R1374" i="4"/>
  <c r="S1374" i="4" s="1"/>
  <c r="R1373" i="4"/>
  <c r="L1373" i="4" s="1"/>
  <c r="R1372" i="4"/>
  <c r="S1372" i="4" s="1"/>
  <c r="R1371" i="4"/>
  <c r="S1371" i="4" s="1"/>
  <c r="R1370" i="4"/>
  <c r="S1370" i="4" s="1"/>
  <c r="R1369" i="4"/>
  <c r="S1369" i="4" s="1"/>
  <c r="R1368" i="4"/>
  <c r="S1368" i="4" s="1"/>
  <c r="R1367" i="4"/>
  <c r="S1367" i="4" s="1"/>
  <c r="R1366" i="4"/>
  <c r="S1366" i="4" s="1"/>
  <c r="R1365" i="4"/>
  <c r="S1365" i="4" s="1"/>
  <c r="R1363" i="4"/>
  <c r="S1363" i="4" s="1"/>
  <c r="R1362" i="4"/>
  <c r="S1362" i="4" s="1"/>
  <c r="R1361" i="4"/>
  <c r="S1361" i="4" s="1"/>
  <c r="R1360" i="4"/>
  <c r="S1360" i="4" s="1"/>
  <c r="R1359" i="4"/>
  <c r="S1359" i="4" s="1"/>
  <c r="R1356" i="4"/>
  <c r="S1356" i="4" s="1"/>
  <c r="R1355" i="4"/>
  <c r="S1355" i="4" s="1"/>
  <c r="R1354" i="4"/>
  <c r="S1354" i="4" s="1"/>
  <c r="R1352" i="4"/>
  <c r="S1352" i="4" s="1"/>
  <c r="R1351" i="4"/>
  <c r="S1351" i="4" s="1"/>
  <c r="R1350" i="4"/>
  <c r="S1350" i="4" s="1"/>
  <c r="R1349" i="4"/>
  <c r="S1349" i="4" s="1"/>
  <c r="R1348" i="4"/>
  <c r="S1348" i="4" s="1"/>
  <c r="R1347" i="4"/>
  <c r="S1347" i="4" s="1"/>
  <c r="R1346" i="4"/>
  <c r="S1346" i="4" s="1"/>
  <c r="R1345" i="4"/>
  <c r="S1345" i="4" s="1"/>
  <c r="R1343" i="4"/>
  <c r="S1343" i="4" s="1"/>
  <c r="R1342" i="4"/>
  <c r="S1342" i="4" s="1"/>
  <c r="R1341" i="4"/>
  <c r="S1341" i="4" s="1"/>
  <c r="R1340" i="4"/>
  <c r="S1340" i="4" s="1"/>
  <c r="R1339" i="4"/>
  <c r="S1339" i="4" s="1"/>
  <c r="R1338" i="4"/>
  <c r="S1338" i="4" s="1"/>
  <c r="R1337" i="4"/>
  <c r="S1337" i="4" s="1"/>
  <c r="R1336" i="4"/>
  <c r="S1336" i="4" s="1"/>
  <c r="R1335" i="4"/>
  <c r="S1335" i="4" s="1"/>
  <c r="R1334" i="4"/>
  <c r="S1334" i="4" s="1"/>
  <c r="R1333" i="4"/>
  <c r="S1333" i="4" s="1"/>
  <c r="R1332" i="4"/>
  <c r="S1332" i="4" s="1"/>
  <c r="R1331" i="4"/>
  <c r="S1331" i="4" s="1"/>
  <c r="R1329" i="4"/>
  <c r="S1329" i="4" s="1"/>
  <c r="R1328" i="4"/>
  <c r="S1328" i="4" s="1"/>
  <c r="R1327" i="4"/>
  <c r="S1327" i="4" s="1"/>
  <c r="R1326" i="4"/>
  <c r="S1326" i="4" s="1"/>
  <c r="R1325" i="4"/>
  <c r="S1325" i="4" s="1"/>
  <c r="R1324" i="4"/>
  <c r="S1324" i="4" s="1"/>
  <c r="R1323" i="4"/>
  <c r="S1323" i="4" s="1"/>
  <c r="R1322" i="4"/>
  <c r="S1322" i="4" s="1"/>
  <c r="R1321" i="4"/>
  <c r="S1321" i="4" s="1"/>
  <c r="R1320" i="4"/>
  <c r="S1320" i="4" s="1"/>
  <c r="R1318" i="4"/>
  <c r="S1318" i="4" s="1"/>
  <c r="R1317" i="4"/>
  <c r="S1317" i="4" s="1"/>
  <c r="R1316" i="4"/>
  <c r="S1316" i="4" s="1"/>
  <c r="R1315" i="4"/>
  <c r="S1315" i="4" s="1"/>
  <c r="R1314" i="4"/>
  <c r="S1314" i="4" s="1"/>
  <c r="R1313" i="4"/>
  <c r="S1313" i="4" s="1"/>
  <c r="R1312" i="4"/>
  <c r="S1312" i="4" s="1"/>
  <c r="R1311" i="4"/>
  <c r="S1311" i="4" s="1"/>
  <c r="R1310" i="4"/>
  <c r="S1310" i="4" s="1"/>
  <c r="R1309" i="4"/>
  <c r="S1309" i="4" s="1"/>
  <c r="R1308" i="4"/>
  <c r="S1308" i="4" s="1"/>
  <c r="R1307" i="4"/>
  <c r="S1307" i="4" s="1"/>
  <c r="R1306" i="4"/>
  <c r="S1306" i="4" s="1"/>
  <c r="R1305" i="4"/>
  <c r="S1305" i="4" s="1"/>
  <c r="R1303" i="4"/>
  <c r="S1303" i="4" s="1"/>
  <c r="R1302" i="4"/>
  <c r="S1302" i="4" s="1"/>
  <c r="R1301" i="4"/>
  <c r="S1301" i="4" s="1"/>
  <c r="R1298" i="4"/>
  <c r="S1298" i="4" s="1"/>
  <c r="R1297" i="4"/>
  <c r="S1297" i="4" s="1"/>
  <c r="R1296" i="4"/>
  <c r="S1296" i="4" s="1"/>
  <c r="R1295" i="4"/>
  <c r="S1295" i="4" s="1"/>
  <c r="R1294" i="4"/>
  <c r="S1294" i="4" s="1"/>
  <c r="R1293" i="4"/>
  <c r="S1293" i="4" s="1"/>
  <c r="R1292" i="4"/>
  <c r="S1292" i="4" s="1"/>
  <c r="R1291" i="4"/>
  <c r="S1291" i="4" s="1"/>
  <c r="R1290" i="4"/>
  <c r="S1290" i="4" s="1"/>
  <c r="R1289" i="4"/>
  <c r="S1289" i="4" s="1"/>
  <c r="R1288" i="4"/>
  <c r="S1288" i="4" s="1"/>
  <c r="R1287" i="4"/>
  <c r="S1287" i="4" s="1"/>
  <c r="R1286" i="4"/>
  <c r="S1286" i="4" s="1"/>
  <c r="R1285" i="4"/>
  <c r="S1285" i="4" s="1"/>
  <c r="R1284" i="4"/>
  <c r="S1284" i="4" s="1"/>
  <c r="R1283" i="4"/>
  <c r="S1283" i="4" s="1"/>
  <c r="R1282" i="4"/>
  <c r="S1282" i="4" s="1"/>
  <c r="R1281" i="4"/>
  <c r="S1281" i="4" s="1"/>
  <c r="R1280" i="4"/>
  <c r="S1280" i="4" s="1"/>
  <c r="R1278" i="4"/>
  <c r="S1278" i="4" s="1"/>
  <c r="R1277" i="4"/>
  <c r="S1277" i="4" s="1"/>
  <c r="R1276" i="4"/>
  <c r="S1276" i="4" s="1"/>
  <c r="R1275" i="4"/>
  <c r="S1275" i="4" s="1"/>
  <c r="R1274" i="4"/>
  <c r="S1274" i="4" s="1"/>
  <c r="R1273" i="4"/>
  <c r="S1273" i="4" s="1"/>
  <c r="R1272" i="4"/>
  <c r="S1272" i="4" s="1"/>
  <c r="R1271" i="4"/>
  <c r="S1271" i="4" s="1"/>
  <c r="R1270" i="4"/>
  <c r="S1270" i="4" s="1"/>
  <c r="R1269" i="4"/>
  <c r="L1269" i="4" s="1"/>
  <c r="R1268" i="4"/>
  <c r="L1268" i="4" s="1"/>
  <c r="R1267" i="4"/>
  <c r="S1267" i="4" s="1"/>
  <c r="R1266" i="4"/>
  <c r="S1266" i="4" s="1"/>
  <c r="R1265" i="4"/>
  <c r="S1265" i="4" s="1"/>
  <c r="R1264" i="4"/>
  <c r="S1264" i="4" s="1"/>
  <c r="R1263" i="4"/>
  <c r="S1263" i="4" s="1"/>
  <c r="R1262" i="4"/>
  <c r="S1262" i="4" s="1"/>
  <c r="R1261" i="4"/>
  <c r="S1261" i="4" s="1"/>
  <c r="R1260" i="4"/>
  <c r="S1260" i="4" s="1"/>
  <c r="R1259" i="4"/>
  <c r="S1259" i="4" s="1"/>
  <c r="R1258" i="4"/>
  <c r="S1258" i="4" s="1"/>
  <c r="R1257" i="4"/>
  <c r="S1257" i="4" s="1"/>
  <c r="R1255" i="4"/>
  <c r="S1255" i="4" s="1"/>
  <c r="R1254" i="4"/>
  <c r="S1254" i="4" s="1"/>
  <c r="R1253" i="4"/>
  <c r="S1253" i="4" s="1"/>
  <c r="R1252" i="4"/>
  <c r="S1252" i="4" s="1"/>
  <c r="R1251" i="4"/>
  <c r="S1251" i="4" s="1"/>
  <c r="R1249" i="4"/>
  <c r="S1249" i="4" s="1"/>
  <c r="R1248" i="4"/>
  <c r="S1248" i="4" s="1"/>
  <c r="R1246" i="4"/>
  <c r="S1246" i="4" s="1"/>
  <c r="R1245" i="4"/>
  <c r="S1245" i="4" s="1"/>
  <c r="R1243" i="4"/>
  <c r="S1243" i="4" s="1"/>
  <c r="R1242" i="4"/>
  <c r="S1242" i="4" s="1"/>
  <c r="R1241" i="4"/>
  <c r="S1241" i="4" s="1"/>
  <c r="R1240" i="4"/>
  <c r="S1240" i="4" s="1"/>
  <c r="R1239" i="4"/>
  <c r="S1239" i="4" s="1"/>
  <c r="R1238" i="4"/>
  <c r="S1238" i="4" s="1"/>
  <c r="R1236" i="4"/>
  <c r="S1236" i="4" s="1"/>
  <c r="R1235" i="4"/>
  <c r="S1235" i="4" s="1"/>
  <c r="R1234" i="4"/>
  <c r="S1234" i="4" s="1"/>
  <c r="R1233" i="4"/>
  <c r="S1233" i="4" s="1"/>
  <c r="R1232" i="4"/>
  <c r="S1232" i="4" s="1"/>
  <c r="R1231" i="4"/>
  <c r="S1231" i="4" s="1"/>
  <c r="R1230" i="4"/>
  <c r="S1230" i="4" s="1"/>
  <c r="R1229" i="4"/>
  <c r="S1229" i="4" s="1"/>
  <c r="R1228" i="4"/>
  <c r="S1228" i="4" s="1"/>
  <c r="R1226" i="4"/>
  <c r="S1226" i="4" s="1"/>
  <c r="R1225" i="4"/>
  <c r="S1225" i="4" s="1"/>
  <c r="R1224" i="4"/>
  <c r="S1224" i="4" s="1"/>
  <c r="R1223" i="4"/>
  <c r="S1223" i="4" s="1"/>
  <c r="R1222" i="4"/>
  <c r="S1222" i="4" s="1"/>
  <c r="R1221" i="4"/>
  <c r="S1221" i="4" s="1"/>
  <c r="R1220" i="4"/>
  <c r="S1220" i="4" s="1"/>
  <c r="R1219" i="4"/>
  <c r="S1219" i="4" s="1"/>
  <c r="R1218" i="4"/>
  <c r="S1218" i="4" s="1"/>
  <c r="R1217" i="4"/>
  <c r="S1217" i="4" s="1"/>
  <c r="R1216" i="4"/>
  <c r="S1216" i="4" s="1"/>
  <c r="R1215" i="4"/>
  <c r="L1215" i="4" s="1"/>
  <c r="R1214" i="4"/>
  <c r="S1214" i="4" s="1"/>
  <c r="R1213" i="4"/>
  <c r="S1213" i="4" s="1"/>
  <c r="R1212" i="4"/>
  <c r="S1212" i="4" s="1"/>
  <c r="R1211" i="4"/>
  <c r="L1211" i="4" s="1"/>
  <c r="R1210" i="4"/>
  <c r="S1210" i="4" s="1"/>
  <c r="R1209" i="4"/>
  <c r="S1209" i="4" s="1"/>
  <c r="R1208" i="4"/>
  <c r="S1208" i="4" s="1"/>
  <c r="R1207" i="4"/>
  <c r="L1207" i="4" s="1"/>
  <c r="R1206" i="4"/>
  <c r="S1206" i="4" s="1"/>
  <c r="R1205" i="4"/>
  <c r="S1205" i="4" s="1"/>
  <c r="R1204" i="4"/>
  <c r="S1204" i="4" s="1"/>
  <c r="R1203" i="4"/>
  <c r="S1203" i="4" s="1"/>
  <c r="R1202" i="4"/>
  <c r="S1202" i="4" s="1"/>
  <c r="R1200" i="4"/>
  <c r="L1200" i="4" s="1"/>
  <c r="R1197" i="4"/>
  <c r="S1197" i="4" s="1"/>
  <c r="R1195" i="4"/>
  <c r="S1195" i="4" s="1"/>
  <c r="R1190" i="4"/>
  <c r="S1190" i="4" s="1"/>
  <c r="R1189" i="4"/>
  <c r="S1189" i="4" s="1"/>
  <c r="R1188" i="4"/>
  <c r="S1188" i="4" s="1"/>
  <c r="R1187" i="4"/>
  <c r="L1187" i="4" s="1"/>
  <c r="R1186" i="4"/>
  <c r="S1186" i="4" s="1"/>
  <c r="R1183" i="4"/>
  <c r="S1183" i="4" s="1"/>
  <c r="R1182" i="4"/>
  <c r="S1182" i="4" s="1"/>
  <c r="R1181" i="4"/>
  <c r="S1181" i="4" s="1"/>
  <c r="R1180" i="4"/>
  <c r="S1180" i="4" s="1"/>
  <c r="R1176" i="4"/>
  <c r="S1176" i="4" s="1"/>
  <c r="R1175" i="4"/>
  <c r="S1175" i="4" s="1"/>
  <c r="R1174" i="4"/>
  <c r="S1174" i="4" s="1"/>
  <c r="R1173" i="4"/>
  <c r="S1173" i="4" s="1"/>
  <c r="R1172" i="4"/>
  <c r="S1172" i="4" s="1"/>
  <c r="R1171" i="4"/>
  <c r="L1171" i="4" s="1"/>
  <c r="R1170" i="4"/>
  <c r="S1170" i="4" s="1"/>
  <c r="R1169" i="4"/>
  <c r="S1169" i="4" s="1"/>
  <c r="R1168" i="4"/>
  <c r="S1168" i="4" s="1"/>
  <c r="R1167" i="4"/>
  <c r="S1167" i="4" s="1"/>
  <c r="R1166" i="4"/>
  <c r="S1166" i="4" s="1"/>
  <c r="R1165" i="4"/>
  <c r="S1165" i="4" s="1"/>
  <c r="R1164" i="4"/>
  <c r="L1164" i="4" s="1"/>
  <c r="R1163" i="4"/>
  <c r="S1163" i="4" s="1"/>
  <c r="R1162" i="4"/>
  <c r="S1162" i="4" s="1"/>
  <c r="R1161" i="4"/>
  <c r="S1161" i="4" s="1"/>
  <c r="R1160" i="4"/>
  <c r="S1160" i="4" s="1"/>
  <c r="R1159" i="4"/>
  <c r="S1159" i="4" s="1"/>
  <c r="R1158" i="4"/>
  <c r="S1158" i="4" s="1"/>
  <c r="R1157" i="4"/>
  <c r="S1157" i="4" s="1"/>
  <c r="R1156" i="4"/>
  <c r="S1156" i="4" s="1"/>
  <c r="R1155" i="4"/>
  <c r="S1155" i="4" s="1"/>
  <c r="R1154" i="4"/>
  <c r="S1154" i="4" s="1"/>
  <c r="R1153" i="4"/>
  <c r="S1153" i="4" s="1"/>
  <c r="R1152" i="4"/>
  <c r="S1152" i="4" s="1"/>
  <c r="R1151" i="4"/>
  <c r="S1151" i="4" s="1"/>
  <c r="R1149" i="4"/>
  <c r="S1149" i="4" s="1"/>
  <c r="R1148" i="4"/>
  <c r="L1148" i="4" s="1"/>
  <c r="R1147" i="4"/>
  <c r="L1147" i="4" s="1"/>
  <c r="R1146" i="4"/>
  <c r="S1146" i="4" s="1"/>
  <c r="R1145" i="4"/>
  <c r="L1145" i="4" s="1"/>
  <c r="R1143" i="4"/>
  <c r="S1143" i="4" s="1"/>
  <c r="R1142" i="4"/>
  <c r="S1142" i="4" s="1"/>
  <c r="R1141" i="4"/>
  <c r="S1141" i="4" s="1"/>
  <c r="R1140" i="4"/>
  <c r="S1140" i="4" s="1"/>
  <c r="R1139" i="4"/>
  <c r="L1139" i="4" s="1"/>
  <c r="R1138" i="4"/>
  <c r="S1138" i="4" s="1"/>
  <c r="R1137" i="4"/>
  <c r="S1137" i="4" s="1"/>
  <c r="R1136" i="4"/>
  <c r="S1136" i="4" s="1"/>
  <c r="R1135" i="4"/>
  <c r="S1135" i="4" s="1"/>
  <c r="R1134" i="4"/>
  <c r="S1134" i="4" s="1"/>
  <c r="R1133" i="4"/>
  <c r="S1133" i="4" s="1"/>
  <c r="R1132" i="4"/>
  <c r="S1132" i="4" s="1"/>
  <c r="R1131" i="4"/>
  <c r="S1131" i="4" s="1"/>
  <c r="R1130" i="4"/>
  <c r="S1130" i="4" s="1"/>
  <c r="R1129" i="4"/>
  <c r="S1129" i="4" s="1"/>
  <c r="R1128" i="4"/>
  <c r="S1128" i="4" s="1"/>
  <c r="R1127" i="4"/>
  <c r="S1127" i="4" s="1"/>
  <c r="R1126" i="4"/>
  <c r="S1126" i="4" s="1"/>
  <c r="R1125" i="4"/>
  <c r="S1125" i="4" s="1"/>
  <c r="R1124" i="4"/>
  <c r="S1124" i="4" s="1"/>
  <c r="R1123" i="4"/>
  <c r="S1123" i="4" s="1"/>
  <c r="R1122" i="4"/>
  <c r="S1122" i="4" s="1"/>
  <c r="R1121" i="4"/>
  <c r="S1121" i="4" s="1"/>
  <c r="R1120" i="4"/>
  <c r="S1120" i="4" s="1"/>
  <c r="R1119" i="4"/>
  <c r="S1119" i="4" s="1"/>
  <c r="R1118" i="4"/>
  <c r="S1118" i="4" s="1"/>
  <c r="R1117" i="4"/>
  <c r="S1117" i="4" s="1"/>
  <c r="R1116" i="4"/>
  <c r="S1116" i="4" s="1"/>
  <c r="R1115" i="4"/>
  <c r="S1115" i="4" s="1"/>
  <c r="R1114" i="4"/>
  <c r="S1114" i="4" s="1"/>
  <c r="R1113" i="4"/>
  <c r="S1113" i="4" s="1"/>
  <c r="R1112" i="4"/>
  <c r="S1112" i="4" s="1"/>
  <c r="R1110" i="4"/>
  <c r="S1110" i="4" s="1"/>
  <c r="R1109" i="4"/>
  <c r="S1109" i="4" s="1"/>
  <c r="R1108" i="4"/>
  <c r="S1108" i="4" s="1"/>
  <c r="R1107" i="4"/>
  <c r="S1107" i="4" s="1"/>
  <c r="R1106" i="4"/>
  <c r="S1106" i="4" s="1"/>
  <c r="R1105" i="4"/>
  <c r="S1105" i="4" s="1"/>
  <c r="R1104" i="4"/>
  <c r="S1104" i="4" s="1"/>
  <c r="R1103" i="4"/>
  <c r="S1103" i="4" s="1"/>
  <c r="R1102" i="4"/>
  <c r="S1102" i="4" s="1"/>
  <c r="R1101" i="4"/>
  <c r="S1101" i="4" s="1"/>
  <c r="R1100" i="4"/>
  <c r="S1100" i="4" s="1"/>
  <c r="R1099" i="4"/>
  <c r="S1099" i="4" s="1"/>
  <c r="R1098" i="4"/>
  <c r="S1098" i="4" s="1"/>
  <c r="R1097" i="4"/>
  <c r="S1097" i="4" s="1"/>
  <c r="R1096" i="4"/>
  <c r="S1096" i="4" s="1"/>
  <c r="R1095" i="4"/>
  <c r="S1095" i="4" s="1"/>
  <c r="R1093" i="4"/>
  <c r="S1093" i="4" s="1"/>
  <c r="R1092" i="4"/>
  <c r="S1092" i="4" s="1"/>
  <c r="R1091" i="4"/>
  <c r="S1091" i="4" s="1"/>
  <c r="R1090" i="4"/>
  <c r="S1090" i="4" s="1"/>
  <c r="R1089" i="4"/>
  <c r="L1089" i="4" s="1"/>
  <c r="R1088" i="4"/>
  <c r="S1088" i="4" s="1"/>
  <c r="R1087" i="4"/>
  <c r="S1087" i="4" s="1"/>
  <c r="R1085" i="4"/>
  <c r="S1085" i="4" s="1"/>
  <c r="R1084" i="4"/>
  <c r="S1084" i="4" s="1"/>
  <c r="R1083" i="4"/>
  <c r="S1083" i="4" s="1"/>
  <c r="R1082" i="4"/>
  <c r="S1082" i="4" s="1"/>
  <c r="R1081" i="4"/>
  <c r="S1081" i="4" s="1"/>
  <c r="R1080" i="4"/>
  <c r="S1080" i="4" s="1"/>
  <c r="R1079" i="4"/>
  <c r="S1079" i="4" s="1"/>
  <c r="R1078" i="4"/>
  <c r="S1078" i="4" s="1"/>
  <c r="R1077" i="4"/>
  <c r="S1077" i="4" s="1"/>
  <c r="R1076" i="4"/>
  <c r="S1076" i="4" s="1"/>
  <c r="R1075" i="4"/>
  <c r="S1075" i="4" s="1"/>
  <c r="R1074" i="4"/>
  <c r="S1074" i="4" s="1"/>
  <c r="R1072" i="4"/>
  <c r="S1072" i="4" s="1"/>
  <c r="R1071" i="4"/>
  <c r="S1071" i="4" s="1"/>
  <c r="R1070" i="4"/>
  <c r="S1070" i="4" s="1"/>
  <c r="R1069" i="4"/>
  <c r="S1069" i="4" s="1"/>
  <c r="R1067" i="4"/>
  <c r="S1067" i="4" s="1"/>
  <c r="R1066" i="4"/>
  <c r="S1066" i="4" s="1"/>
  <c r="R1065" i="4"/>
  <c r="S1065" i="4" s="1"/>
  <c r="R1064" i="4"/>
  <c r="S1064" i="4" s="1"/>
  <c r="R1063" i="4"/>
  <c r="S1063" i="4" s="1"/>
  <c r="R1062" i="4"/>
  <c r="S1062" i="4" s="1"/>
  <c r="R1061" i="4"/>
  <c r="S1061" i="4" s="1"/>
  <c r="R1060" i="4"/>
  <c r="S1060" i="4" s="1"/>
  <c r="R1059" i="4"/>
  <c r="S1059" i="4" s="1"/>
  <c r="R1058" i="4"/>
  <c r="S1058" i="4" s="1"/>
  <c r="R1057" i="4"/>
  <c r="S1057" i="4" s="1"/>
  <c r="R1056" i="4"/>
  <c r="S1056" i="4" s="1"/>
  <c r="R1054" i="4"/>
  <c r="S1054" i="4" s="1"/>
  <c r="R1053" i="4"/>
  <c r="S1053" i="4" s="1"/>
  <c r="R1052" i="4"/>
  <c r="S1052" i="4" s="1"/>
  <c r="R1051" i="4"/>
  <c r="S1051" i="4" s="1"/>
  <c r="R1049" i="4"/>
  <c r="S1049" i="4" s="1"/>
  <c r="R1048" i="4"/>
  <c r="S1048" i="4" s="1"/>
  <c r="R1047" i="4"/>
  <c r="S1047" i="4" s="1"/>
  <c r="R1046" i="4"/>
  <c r="S1046" i="4" s="1"/>
  <c r="R1045" i="4"/>
  <c r="S1045" i="4" s="1"/>
  <c r="R1044" i="4"/>
  <c r="R1043" i="4"/>
  <c r="S1043" i="4" s="1"/>
  <c r="R1042" i="4"/>
  <c r="S1042" i="4" s="1"/>
  <c r="R1041" i="4"/>
  <c r="S1041" i="4" s="1"/>
  <c r="R1040" i="4"/>
  <c r="S1040" i="4" s="1"/>
  <c r="R1039" i="4"/>
  <c r="S1039" i="4" s="1"/>
  <c r="R1037" i="4"/>
  <c r="S1037" i="4" s="1"/>
  <c r="R1035" i="4"/>
  <c r="S1035" i="4" s="1"/>
  <c r="R1034" i="4"/>
  <c r="S1034" i="4" s="1"/>
  <c r="R1032" i="4"/>
  <c r="S1032" i="4" s="1"/>
  <c r="R1031" i="4"/>
  <c r="S1031" i="4" s="1"/>
  <c r="R1030" i="4"/>
  <c r="S1030" i="4" s="1"/>
  <c r="R1029" i="4"/>
  <c r="S1029" i="4" s="1"/>
  <c r="R1028" i="4"/>
  <c r="S1028" i="4" s="1"/>
  <c r="R1027" i="4"/>
  <c r="S1027" i="4" s="1"/>
  <c r="R1026" i="4"/>
  <c r="S1026" i="4" s="1"/>
  <c r="R1025" i="4"/>
  <c r="S1025" i="4" s="1"/>
  <c r="R1024" i="4"/>
  <c r="S1024" i="4" s="1"/>
  <c r="R1023" i="4"/>
  <c r="S1023" i="4" s="1"/>
  <c r="R1022" i="4"/>
  <c r="S1022" i="4" s="1"/>
  <c r="R1021" i="4"/>
  <c r="S1021" i="4" s="1"/>
  <c r="R1020" i="4"/>
  <c r="S1020" i="4" s="1"/>
  <c r="R1019" i="4"/>
  <c r="S1019" i="4" s="1"/>
  <c r="R1018" i="4"/>
  <c r="S1018" i="4" s="1"/>
  <c r="R1017" i="4"/>
  <c r="S1017" i="4" s="1"/>
  <c r="R1015" i="4"/>
  <c r="S1015" i="4" s="1"/>
  <c r="R1014" i="4"/>
  <c r="S1014" i="4" s="1"/>
  <c r="R1013" i="4"/>
  <c r="S1013" i="4" s="1"/>
  <c r="R1012" i="4"/>
  <c r="S1012" i="4" s="1"/>
  <c r="R1011" i="4"/>
  <c r="S1011" i="4" s="1"/>
  <c r="R1010" i="4"/>
  <c r="S1010" i="4" s="1"/>
  <c r="R1009" i="4"/>
  <c r="S1009" i="4" s="1"/>
  <c r="R1008" i="4"/>
  <c r="S1008" i="4" s="1"/>
  <c r="R1007" i="4"/>
  <c r="S1007" i="4" s="1"/>
  <c r="R1006" i="4"/>
  <c r="S1006" i="4" s="1"/>
  <c r="R1005" i="4"/>
  <c r="S1005" i="4" s="1"/>
  <c r="R1004" i="4"/>
  <c r="S1004" i="4" s="1"/>
  <c r="R1002" i="4"/>
  <c r="S1002" i="4" s="1"/>
  <c r="R1001" i="4"/>
  <c r="S1001" i="4" s="1"/>
  <c r="R1000" i="4"/>
  <c r="S1000" i="4" s="1"/>
  <c r="R999" i="4"/>
  <c r="S999" i="4" s="1"/>
  <c r="R998" i="4"/>
  <c r="S998" i="4" s="1"/>
  <c r="R991" i="4"/>
  <c r="S991" i="4" s="1"/>
  <c r="R990" i="4"/>
  <c r="S990" i="4" s="1"/>
  <c r="R989" i="4"/>
  <c r="S989" i="4" s="1"/>
  <c r="R987" i="4"/>
  <c r="S987" i="4" s="1"/>
  <c r="R986" i="4"/>
  <c r="S986" i="4" s="1"/>
  <c r="R985" i="4"/>
  <c r="S985" i="4" s="1"/>
  <c r="R984" i="4"/>
  <c r="S984" i="4" s="1"/>
  <c r="R983" i="4"/>
  <c r="S983" i="4" s="1"/>
  <c r="R982" i="4"/>
  <c r="S982" i="4" s="1"/>
  <c r="R981" i="4"/>
  <c r="S981" i="4" s="1"/>
  <c r="R980" i="4"/>
  <c r="S980" i="4" s="1"/>
  <c r="R979" i="4"/>
  <c r="S979" i="4" s="1"/>
  <c r="R978" i="4"/>
  <c r="S978" i="4" s="1"/>
  <c r="R976" i="4"/>
  <c r="S976" i="4" s="1"/>
  <c r="R975" i="4"/>
  <c r="S975" i="4" s="1"/>
  <c r="R974" i="4"/>
  <c r="S974" i="4" s="1"/>
  <c r="R972" i="4"/>
  <c r="S972" i="4" s="1"/>
  <c r="R971" i="4"/>
  <c r="S971" i="4" s="1"/>
  <c r="R970" i="4"/>
  <c r="S970" i="4" s="1"/>
  <c r="R969" i="4"/>
  <c r="S969" i="4" s="1"/>
  <c r="R968" i="4"/>
  <c r="S968" i="4" s="1"/>
  <c r="R967" i="4"/>
  <c r="S967" i="4" s="1"/>
  <c r="R966" i="4"/>
  <c r="S966" i="4" s="1"/>
  <c r="R965" i="4"/>
  <c r="S965" i="4" s="1"/>
  <c r="R964" i="4"/>
  <c r="S964" i="4" s="1"/>
  <c r="R963" i="4"/>
  <c r="S963" i="4" s="1"/>
  <c r="R961" i="4"/>
  <c r="S961" i="4" s="1"/>
  <c r="R960" i="4"/>
  <c r="S960" i="4" s="1"/>
  <c r="R959" i="4"/>
  <c r="S959" i="4" s="1"/>
  <c r="R958" i="4"/>
  <c r="S958" i="4" s="1"/>
  <c r="R957" i="4"/>
  <c r="S957" i="4" s="1"/>
  <c r="R956" i="4"/>
  <c r="S956" i="4" s="1"/>
  <c r="R955" i="4"/>
  <c r="S955" i="4" s="1"/>
  <c r="R954" i="4"/>
  <c r="S954" i="4" s="1"/>
  <c r="R952" i="4"/>
  <c r="S952" i="4" s="1"/>
  <c r="R951" i="4"/>
  <c r="S951" i="4" s="1"/>
  <c r="R950" i="4"/>
  <c r="S950" i="4" s="1"/>
  <c r="R949" i="4"/>
  <c r="S949" i="4" s="1"/>
  <c r="R948" i="4"/>
  <c r="S948" i="4" s="1"/>
  <c r="R947" i="4"/>
  <c r="S947" i="4" s="1"/>
  <c r="R946" i="4"/>
  <c r="S946" i="4" s="1"/>
  <c r="R944" i="4"/>
  <c r="S944" i="4" s="1"/>
  <c r="R943" i="4"/>
  <c r="S943" i="4" s="1"/>
  <c r="R942" i="4"/>
  <c r="S942" i="4" s="1"/>
  <c r="R941" i="4"/>
  <c r="S941" i="4" s="1"/>
  <c r="R939" i="4"/>
  <c r="S939" i="4" s="1"/>
  <c r="R938" i="4"/>
  <c r="S938" i="4" s="1"/>
  <c r="R937" i="4"/>
  <c r="S937" i="4" s="1"/>
  <c r="R936" i="4"/>
  <c r="S936" i="4" s="1"/>
  <c r="R935" i="4"/>
  <c r="S935" i="4" s="1"/>
  <c r="R934" i="4"/>
  <c r="S934" i="4" s="1"/>
  <c r="R933" i="4"/>
  <c r="S933" i="4" s="1"/>
  <c r="R932" i="4"/>
  <c r="S932" i="4" s="1"/>
  <c r="R931" i="4"/>
  <c r="S931" i="4" s="1"/>
  <c r="R930" i="4"/>
  <c r="S930" i="4" s="1"/>
  <c r="R929" i="4"/>
  <c r="S929" i="4" s="1"/>
  <c r="R928" i="4"/>
  <c r="S928" i="4" s="1"/>
  <c r="R927" i="4"/>
  <c r="S927" i="4" s="1"/>
  <c r="R926" i="4"/>
  <c r="S926" i="4" s="1"/>
  <c r="R925" i="4"/>
  <c r="S925" i="4" s="1"/>
  <c r="R924" i="4"/>
  <c r="S924" i="4" s="1"/>
  <c r="R922" i="4"/>
  <c r="L922" i="4" s="1"/>
  <c r="R921" i="4"/>
  <c r="S921" i="4" s="1"/>
  <c r="R920" i="4"/>
  <c r="S920" i="4" s="1"/>
  <c r="R919" i="4"/>
  <c r="S919" i="4" s="1"/>
  <c r="R918" i="4"/>
  <c r="S918" i="4" s="1"/>
  <c r="R917" i="4"/>
  <c r="S917" i="4" s="1"/>
  <c r="R916" i="4"/>
  <c r="S916" i="4" s="1"/>
  <c r="R915" i="4"/>
  <c r="S915" i="4" s="1"/>
  <c r="R914" i="4"/>
  <c r="S914" i="4" s="1"/>
  <c r="R913" i="4"/>
  <c r="S913" i="4" s="1"/>
  <c r="R912" i="4"/>
  <c r="S912" i="4" s="1"/>
  <c r="R911" i="4"/>
  <c r="S911" i="4" s="1"/>
  <c r="R910" i="4"/>
  <c r="S910" i="4" s="1"/>
  <c r="R909" i="4"/>
  <c r="S909" i="4" s="1"/>
  <c r="R908" i="4"/>
  <c r="S908" i="4" s="1"/>
  <c r="R907" i="4"/>
  <c r="S907" i="4" s="1"/>
  <c r="R906" i="4"/>
  <c r="S906" i="4" s="1"/>
  <c r="R905" i="4"/>
  <c r="S905" i="4" s="1"/>
  <c r="R904" i="4"/>
  <c r="S904" i="4" s="1"/>
  <c r="R903" i="4"/>
  <c r="S903" i="4" s="1"/>
  <c r="R902" i="4"/>
  <c r="S902" i="4" s="1"/>
  <c r="R901" i="4"/>
  <c r="S901" i="4" s="1"/>
  <c r="R900" i="4"/>
  <c r="S900" i="4" s="1"/>
  <c r="R899" i="4"/>
  <c r="S899" i="4" s="1"/>
  <c r="R898" i="4"/>
  <c r="S898" i="4" s="1"/>
  <c r="R897" i="4"/>
  <c r="S897" i="4" s="1"/>
  <c r="R896" i="4"/>
  <c r="S896" i="4" s="1"/>
  <c r="R895" i="4"/>
  <c r="S895" i="4" s="1"/>
  <c r="R894" i="4"/>
  <c r="S894" i="4" s="1"/>
  <c r="R893" i="4"/>
  <c r="S893" i="4" s="1"/>
  <c r="R892" i="4"/>
  <c r="S892" i="4" s="1"/>
  <c r="R889" i="4"/>
  <c r="S889" i="4" s="1"/>
  <c r="R888" i="4"/>
  <c r="S888" i="4" s="1"/>
  <c r="R887" i="4"/>
  <c r="S887" i="4" s="1"/>
  <c r="R886" i="4"/>
  <c r="L886" i="4" s="1"/>
  <c r="R885" i="4"/>
  <c r="S885" i="4" s="1"/>
  <c r="R884" i="4"/>
  <c r="S884" i="4" s="1"/>
  <c r="R882" i="4"/>
  <c r="S882" i="4" s="1"/>
  <c r="R881" i="4"/>
  <c r="S881" i="4" s="1"/>
  <c r="R880" i="4"/>
  <c r="S880" i="4" s="1"/>
  <c r="R879" i="4"/>
  <c r="S879" i="4" s="1"/>
  <c r="R878" i="4"/>
  <c r="S878" i="4" s="1"/>
  <c r="R877" i="4"/>
  <c r="S877" i="4" s="1"/>
  <c r="R876" i="4"/>
  <c r="S876" i="4" s="1"/>
  <c r="R875" i="4"/>
  <c r="S875" i="4" s="1"/>
  <c r="R874" i="4"/>
  <c r="S874" i="4" s="1"/>
  <c r="R873" i="4"/>
  <c r="S873" i="4" s="1"/>
  <c r="R872" i="4"/>
  <c r="S872" i="4" s="1"/>
  <c r="R871" i="4"/>
  <c r="S871" i="4" s="1"/>
  <c r="R870" i="4"/>
  <c r="S870" i="4" s="1"/>
  <c r="R869" i="4"/>
  <c r="S869" i="4" s="1"/>
  <c r="R868" i="4"/>
  <c r="S868" i="4" s="1"/>
  <c r="R867" i="4"/>
  <c r="S867" i="4" s="1"/>
  <c r="R866" i="4"/>
  <c r="S866" i="4" s="1"/>
  <c r="R865" i="4"/>
  <c r="S865" i="4" s="1"/>
  <c r="R862" i="4"/>
  <c r="S862" i="4" s="1"/>
  <c r="R861" i="4"/>
  <c r="S861" i="4" s="1"/>
  <c r="R860" i="4"/>
  <c r="L860" i="4" s="1"/>
  <c r="R859" i="4"/>
  <c r="S859" i="4" s="1"/>
  <c r="R858" i="4"/>
  <c r="S858" i="4" s="1"/>
  <c r="R857" i="4"/>
  <c r="S857" i="4" s="1"/>
  <c r="R856" i="4"/>
  <c r="S856" i="4" s="1"/>
  <c r="R855" i="4"/>
  <c r="S855" i="4" s="1"/>
  <c r="R854" i="4"/>
  <c r="S854" i="4" s="1"/>
  <c r="R853" i="4"/>
  <c r="S853" i="4" s="1"/>
  <c r="R852" i="4"/>
  <c r="S852" i="4" s="1"/>
  <c r="R851" i="4"/>
  <c r="S851" i="4" s="1"/>
  <c r="R850" i="4"/>
  <c r="S850" i="4" s="1"/>
  <c r="R849" i="4"/>
  <c r="S849" i="4" s="1"/>
  <c r="R848" i="4"/>
  <c r="S848" i="4" s="1"/>
  <c r="R847" i="4"/>
  <c r="S847" i="4" s="1"/>
  <c r="R846" i="4"/>
  <c r="S846" i="4" s="1"/>
  <c r="R845" i="4"/>
  <c r="S845" i="4" s="1"/>
  <c r="R844" i="4"/>
  <c r="S844" i="4" s="1"/>
  <c r="R843" i="4"/>
  <c r="S843" i="4" s="1"/>
  <c r="R842" i="4"/>
  <c r="S842" i="4" s="1"/>
  <c r="R841" i="4"/>
  <c r="S841" i="4" s="1"/>
  <c r="R840" i="4"/>
  <c r="S840" i="4" s="1"/>
  <c r="R839" i="4"/>
  <c r="S839" i="4" s="1"/>
  <c r="R838" i="4"/>
  <c r="S838" i="4" s="1"/>
  <c r="R837" i="4"/>
  <c r="S837" i="4" s="1"/>
  <c r="R836" i="4"/>
  <c r="S836" i="4" s="1"/>
  <c r="R835" i="4"/>
  <c r="S835" i="4" s="1"/>
  <c r="R834" i="4"/>
  <c r="S834" i="4" s="1"/>
  <c r="R832" i="4"/>
  <c r="S832" i="4" s="1"/>
  <c r="R831" i="4"/>
  <c r="S831" i="4" s="1"/>
  <c r="R830" i="4"/>
  <c r="S830" i="4" s="1"/>
  <c r="R829" i="4"/>
  <c r="L829" i="4" s="1"/>
  <c r="R828" i="4"/>
  <c r="S828" i="4" s="1"/>
  <c r="R827" i="4"/>
  <c r="S827" i="4" s="1"/>
  <c r="R826" i="4"/>
  <c r="S826" i="4" s="1"/>
  <c r="R825" i="4"/>
  <c r="S825" i="4" s="1"/>
  <c r="R821" i="4"/>
  <c r="S821" i="4" s="1"/>
  <c r="R820" i="4"/>
  <c r="S820" i="4" s="1"/>
  <c r="R819" i="4"/>
  <c r="S819" i="4" s="1"/>
  <c r="R818" i="4"/>
  <c r="S818" i="4" s="1"/>
  <c r="R817" i="4"/>
  <c r="S817" i="4" s="1"/>
  <c r="R816" i="4"/>
  <c r="S816" i="4" s="1"/>
  <c r="R815" i="4"/>
  <c r="S815" i="4" s="1"/>
  <c r="R814" i="4"/>
  <c r="S814" i="4" s="1"/>
  <c r="R813" i="4"/>
  <c r="S813" i="4" s="1"/>
  <c r="R812" i="4"/>
  <c r="S812" i="4" s="1"/>
  <c r="R811" i="4"/>
  <c r="S811" i="4" s="1"/>
  <c r="R810" i="4"/>
  <c r="S810" i="4" s="1"/>
  <c r="R809" i="4"/>
  <c r="S809" i="4" s="1"/>
  <c r="R808" i="4"/>
  <c r="S808" i="4" s="1"/>
  <c r="R806" i="4"/>
  <c r="S806" i="4" s="1"/>
  <c r="R805" i="4"/>
  <c r="S805" i="4" s="1"/>
  <c r="R804" i="4"/>
  <c r="S804" i="4" s="1"/>
  <c r="R803" i="4"/>
  <c r="S803" i="4" s="1"/>
  <c r="R802" i="4"/>
  <c r="S802" i="4" s="1"/>
  <c r="R801" i="4"/>
  <c r="S801" i="4" s="1"/>
  <c r="R800" i="4"/>
  <c r="S800" i="4" s="1"/>
  <c r="R799" i="4"/>
  <c r="S799" i="4" s="1"/>
  <c r="R798" i="4"/>
  <c r="S798" i="4" s="1"/>
  <c r="R797" i="4"/>
  <c r="S797" i="4" s="1"/>
  <c r="R795" i="4"/>
  <c r="S795" i="4" s="1"/>
  <c r="R794" i="4"/>
  <c r="S794" i="4" s="1"/>
  <c r="R793" i="4"/>
  <c r="S793" i="4" s="1"/>
  <c r="R792" i="4"/>
  <c r="S792" i="4" s="1"/>
  <c r="R791" i="4"/>
  <c r="S791" i="4" s="1"/>
  <c r="R790" i="4"/>
  <c r="S790" i="4" s="1"/>
  <c r="R788" i="4"/>
  <c r="S788" i="4" s="1"/>
  <c r="R787" i="4"/>
  <c r="S787" i="4" s="1"/>
  <c r="R785" i="4"/>
  <c r="S785" i="4" s="1"/>
  <c r="R784" i="4"/>
  <c r="S784" i="4" s="1"/>
  <c r="R783" i="4"/>
  <c r="S783" i="4" s="1"/>
  <c r="R782" i="4"/>
  <c r="S782" i="4" s="1"/>
  <c r="R781" i="4"/>
  <c r="S781" i="4" s="1"/>
  <c r="R780" i="4"/>
  <c r="S780" i="4" s="1"/>
  <c r="R779" i="4"/>
  <c r="S779" i="4" s="1"/>
  <c r="R778" i="4"/>
  <c r="S778" i="4" s="1"/>
  <c r="R777" i="4"/>
  <c r="S777" i="4" s="1"/>
  <c r="R776" i="4"/>
  <c r="S776" i="4" s="1"/>
  <c r="R775" i="4"/>
  <c r="S775" i="4" s="1"/>
  <c r="R774" i="4"/>
  <c r="S774" i="4" s="1"/>
  <c r="R773" i="4"/>
  <c r="S773" i="4" s="1"/>
  <c r="R772" i="4"/>
  <c r="S772" i="4" s="1"/>
  <c r="R770" i="4"/>
  <c r="S770" i="4" s="1"/>
  <c r="R769" i="4"/>
  <c r="S769" i="4" s="1"/>
  <c r="R768" i="4"/>
  <c r="S768" i="4" s="1"/>
  <c r="R767" i="4"/>
  <c r="S767" i="4" s="1"/>
  <c r="R766" i="4"/>
  <c r="S766" i="4" s="1"/>
  <c r="R765" i="4"/>
  <c r="S765" i="4" s="1"/>
  <c r="R764" i="4"/>
  <c r="S764" i="4" s="1"/>
  <c r="R763" i="4"/>
  <c r="S763" i="4" s="1"/>
  <c r="R762" i="4"/>
  <c r="S762" i="4" s="1"/>
  <c r="R761" i="4"/>
  <c r="S761" i="4" s="1"/>
  <c r="R760" i="4"/>
  <c r="S760" i="4" s="1"/>
  <c r="R759" i="4"/>
  <c r="S759" i="4" s="1"/>
  <c r="R758" i="4"/>
  <c r="S758" i="4" s="1"/>
  <c r="R757" i="4"/>
  <c r="S757" i="4" s="1"/>
  <c r="R756" i="4"/>
  <c r="S756" i="4" s="1"/>
  <c r="R755" i="4"/>
  <c r="S755" i="4" s="1"/>
  <c r="R753" i="4"/>
  <c r="S753" i="4" s="1"/>
  <c r="R751" i="4"/>
  <c r="S751" i="4" s="1"/>
  <c r="R749" i="4"/>
  <c r="S749" i="4" s="1"/>
  <c r="R747" i="4"/>
  <c r="S747" i="4" s="1"/>
  <c r="R746" i="4"/>
  <c r="S746" i="4" s="1"/>
  <c r="R745" i="4"/>
  <c r="S745" i="4" s="1"/>
  <c r="R744" i="4"/>
  <c r="S744" i="4" s="1"/>
  <c r="R743" i="4"/>
  <c r="S743" i="4" s="1"/>
  <c r="R742" i="4"/>
  <c r="S742" i="4" s="1"/>
  <c r="R741" i="4"/>
  <c r="S741" i="4" s="1"/>
  <c r="R740" i="4"/>
  <c r="S740" i="4" s="1"/>
  <c r="R739" i="4"/>
  <c r="S739" i="4" s="1"/>
  <c r="R736" i="4"/>
  <c r="S736" i="4" s="1"/>
  <c r="R735" i="4"/>
  <c r="S735" i="4" s="1"/>
  <c r="R734" i="4"/>
  <c r="S734" i="4" s="1"/>
  <c r="R732" i="4"/>
  <c r="S732" i="4" s="1"/>
  <c r="R731" i="4"/>
  <c r="S731" i="4" s="1"/>
  <c r="R730" i="4"/>
  <c r="S730" i="4" s="1"/>
  <c r="R729" i="4"/>
  <c r="S729" i="4" s="1"/>
  <c r="R728" i="4"/>
  <c r="S728" i="4" s="1"/>
  <c r="R727" i="4"/>
  <c r="S727" i="4" s="1"/>
  <c r="R726" i="4"/>
  <c r="S726" i="4" s="1"/>
  <c r="R725" i="4"/>
  <c r="S725" i="4" s="1"/>
  <c r="R724" i="4"/>
  <c r="S724" i="4" s="1"/>
  <c r="R723" i="4"/>
  <c r="S723" i="4" s="1"/>
  <c r="R722" i="4"/>
  <c r="S722" i="4" s="1"/>
  <c r="R721" i="4"/>
  <c r="S721" i="4" s="1"/>
  <c r="R720" i="4"/>
  <c r="S720" i="4" s="1"/>
  <c r="R719" i="4"/>
  <c r="S719" i="4" s="1"/>
  <c r="R718" i="4"/>
  <c r="S718" i="4" s="1"/>
  <c r="R717" i="4"/>
  <c r="S717" i="4" s="1"/>
  <c r="R716" i="4"/>
  <c r="R715" i="4"/>
  <c r="S715" i="4" s="1"/>
  <c r="R714" i="4"/>
  <c r="S714" i="4" s="1"/>
  <c r="R713" i="4"/>
  <c r="S713" i="4" s="1"/>
  <c r="R711" i="4"/>
  <c r="S711" i="4" s="1"/>
  <c r="R710" i="4"/>
  <c r="L710" i="4" s="1"/>
  <c r="R708" i="4"/>
  <c r="S708" i="4" s="1"/>
  <c r="R707" i="4"/>
  <c r="S707" i="4" s="1"/>
  <c r="R706" i="4"/>
  <c r="S706" i="4" s="1"/>
  <c r="R705" i="4"/>
  <c r="S705" i="4" s="1"/>
  <c r="R704" i="4"/>
  <c r="S704" i="4" s="1"/>
  <c r="R703" i="4"/>
  <c r="S703" i="4" s="1"/>
  <c r="R702" i="4"/>
  <c r="L702" i="4" s="1"/>
  <c r="R701" i="4"/>
  <c r="S701" i="4" s="1"/>
  <c r="R699" i="4"/>
  <c r="S699" i="4" s="1"/>
  <c r="R698" i="4"/>
  <c r="S698" i="4" s="1"/>
  <c r="R697" i="4"/>
  <c r="S697" i="4" s="1"/>
  <c r="R696" i="4"/>
  <c r="S696" i="4" s="1"/>
  <c r="R695" i="4"/>
  <c r="S695" i="4" s="1"/>
  <c r="R694" i="4"/>
  <c r="S694" i="4" s="1"/>
  <c r="R693" i="4"/>
  <c r="S693" i="4" s="1"/>
  <c r="R692" i="4"/>
  <c r="S692" i="4" s="1"/>
  <c r="R691" i="4"/>
  <c r="S691" i="4" s="1"/>
  <c r="R690" i="4"/>
  <c r="S690" i="4" s="1"/>
  <c r="R689" i="4"/>
  <c r="S689" i="4" s="1"/>
  <c r="R688" i="4"/>
  <c r="S688" i="4" s="1"/>
  <c r="R687" i="4"/>
  <c r="S687" i="4" s="1"/>
  <c r="R686" i="4"/>
  <c r="S686" i="4" s="1"/>
  <c r="R685" i="4"/>
  <c r="S685" i="4" s="1"/>
  <c r="R684" i="4"/>
  <c r="S684" i="4" s="1"/>
  <c r="R683" i="4"/>
  <c r="S683" i="4" s="1"/>
  <c r="R682" i="4"/>
  <c r="S682" i="4" s="1"/>
  <c r="R681" i="4"/>
  <c r="L681" i="4" s="1"/>
  <c r="R680" i="4"/>
  <c r="S680" i="4" s="1"/>
  <c r="R679" i="4"/>
  <c r="S679" i="4" s="1"/>
  <c r="R678" i="4"/>
  <c r="S678" i="4" s="1"/>
  <c r="R677" i="4"/>
  <c r="S677" i="4" s="1"/>
  <c r="R676" i="4"/>
  <c r="S676" i="4" s="1"/>
  <c r="R675" i="4"/>
  <c r="S675" i="4" s="1"/>
  <c r="R674" i="4"/>
  <c r="S674" i="4" s="1"/>
  <c r="R673" i="4"/>
  <c r="S673" i="4" s="1"/>
  <c r="R672" i="4"/>
  <c r="S672" i="4" s="1"/>
  <c r="R671" i="4"/>
  <c r="S671" i="4" s="1"/>
  <c r="R670" i="4"/>
  <c r="S670" i="4" s="1"/>
  <c r="R669" i="4"/>
  <c r="S669" i="4" s="1"/>
  <c r="R668" i="4"/>
  <c r="S668" i="4" s="1"/>
  <c r="R667" i="4"/>
  <c r="S667" i="4" s="1"/>
  <c r="R666" i="4"/>
  <c r="S666" i="4" s="1"/>
  <c r="R665" i="4"/>
  <c r="S665" i="4" s="1"/>
  <c r="R664" i="4"/>
  <c r="S664" i="4" s="1"/>
  <c r="R663" i="4"/>
  <c r="S663" i="4" s="1"/>
  <c r="R662" i="4"/>
  <c r="L662" i="4" s="1"/>
  <c r="R661" i="4"/>
  <c r="L661" i="4" s="1"/>
  <c r="R660" i="4"/>
  <c r="S660" i="4" s="1"/>
  <c r="R659" i="4"/>
  <c r="S659" i="4" s="1"/>
  <c r="R657" i="4"/>
  <c r="S657" i="4" s="1"/>
  <c r="R656" i="4"/>
  <c r="S656" i="4" s="1"/>
  <c r="R655" i="4"/>
  <c r="S655" i="4" s="1"/>
  <c r="R654" i="4"/>
  <c r="S654" i="4" s="1"/>
  <c r="R653" i="4"/>
  <c r="S653" i="4" s="1"/>
  <c r="R652" i="4"/>
  <c r="S652" i="4" s="1"/>
  <c r="R649" i="4"/>
  <c r="S649" i="4" s="1"/>
  <c r="R648" i="4"/>
  <c r="S648" i="4" s="1"/>
  <c r="R647" i="4"/>
  <c r="S647" i="4" s="1"/>
  <c r="R646" i="4"/>
  <c r="S646" i="4" s="1"/>
  <c r="R645" i="4"/>
  <c r="S645" i="4" s="1"/>
  <c r="R642" i="4"/>
  <c r="S642" i="4" s="1"/>
  <c r="R639" i="4"/>
  <c r="S639" i="4" s="1"/>
  <c r="R638" i="4"/>
  <c r="S638" i="4" s="1"/>
  <c r="R637" i="4"/>
  <c r="S637" i="4" s="1"/>
  <c r="R636" i="4"/>
  <c r="S636" i="4" s="1"/>
  <c r="R635" i="4"/>
  <c r="S635" i="4" s="1"/>
  <c r="R633" i="4"/>
  <c r="S633" i="4" s="1"/>
  <c r="R632" i="4"/>
  <c r="S632" i="4" s="1"/>
  <c r="R631" i="4"/>
  <c r="S631" i="4" s="1"/>
  <c r="R630" i="4"/>
  <c r="S630" i="4" s="1"/>
  <c r="R629" i="4"/>
  <c r="S629" i="4" s="1"/>
  <c r="R628" i="4"/>
  <c r="S628" i="4" s="1"/>
  <c r="R625" i="4"/>
  <c r="S625" i="4" s="1"/>
  <c r="R622" i="4"/>
  <c r="S622" i="4" s="1"/>
  <c r="R619" i="4"/>
  <c r="S619" i="4" s="1"/>
  <c r="R618" i="4"/>
  <c r="L618" i="4" s="1"/>
  <c r="R617" i="4"/>
  <c r="S617" i="4" s="1"/>
  <c r="R616" i="4"/>
  <c r="S616" i="4" s="1"/>
  <c r="R615" i="4"/>
  <c r="S615" i="4" s="1"/>
  <c r="R614" i="4"/>
  <c r="S614" i="4" s="1"/>
  <c r="R613" i="4"/>
  <c r="S613" i="4" s="1"/>
  <c r="R612" i="4"/>
  <c r="S612" i="4" s="1"/>
  <c r="R611" i="4"/>
  <c r="S611" i="4" s="1"/>
  <c r="R610" i="4"/>
  <c r="S610" i="4" s="1"/>
  <c r="R609" i="4"/>
  <c r="S609" i="4" s="1"/>
  <c r="R608" i="4"/>
  <c r="S608" i="4" s="1"/>
  <c r="R599" i="4"/>
  <c r="S599" i="4" s="1"/>
  <c r="R598" i="4"/>
  <c r="S598" i="4" s="1"/>
  <c r="R597" i="4"/>
  <c r="S597" i="4" s="1"/>
  <c r="R596" i="4"/>
  <c r="S596" i="4" s="1"/>
  <c r="R595" i="4"/>
  <c r="S595" i="4" s="1"/>
  <c r="R594" i="4"/>
  <c r="S594" i="4" s="1"/>
  <c r="R593" i="4"/>
  <c r="S593" i="4" s="1"/>
  <c r="R592" i="4"/>
  <c r="S592" i="4" s="1"/>
  <c r="R591" i="4"/>
  <c r="S591" i="4" s="1"/>
  <c r="R590" i="4"/>
  <c r="S590" i="4" s="1"/>
  <c r="R589" i="4"/>
  <c r="S589" i="4" s="1"/>
  <c r="R588" i="4"/>
  <c r="S588" i="4" s="1"/>
  <c r="R587" i="4"/>
  <c r="S587" i="4" s="1"/>
  <c r="R586" i="4"/>
  <c r="S586" i="4" s="1"/>
  <c r="R585" i="4"/>
  <c r="S585" i="4" s="1"/>
  <c r="R584" i="4"/>
  <c r="S584" i="4" s="1"/>
  <c r="R581" i="4"/>
  <c r="S581" i="4" s="1"/>
  <c r="R578" i="4"/>
  <c r="S578" i="4" s="1"/>
  <c r="R577" i="4"/>
  <c r="S577" i="4" s="1"/>
  <c r="R576" i="4"/>
  <c r="S576" i="4" s="1"/>
  <c r="R575" i="4"/>
  <c r="S575" i="4" s="1"/>
  <c r="R574" i="4"/>
  <c r="S574" i="4" s="1"/>
  <c r="R573" i="4"/>
  <c r="S573" i="4" s="1"/>
  <c r="R572" i="4"/>
  <c r="S572" i="4" s="1"/>
  <c r="R571" i="4"/>
  <c r="S571" i="4" s="1"/>
  <c r="R568" i="4"/>
  <c r="S568" i="4" s="1"/>
  <c r="R567" i="4"/>
  <c r="S567" i="4" s="1"/>
  <c r="R566" i="4"/>
  <c r="S566" i="4" s="1"/>
  <c r="R565" i="4"/>
  <c r="S565" i="4" s="1"/>
  <c r="R564" i="4"/>
  <c r="S564" i="4" s="1"/>
  <c r="R563" i="4"/>
  <c r="S563" i="4" s="1"/>
  <c r="R562" i="4"/>
  <c r="S562" i="4" s="1"/>
  <c r="R561" i="4"/>
  <c r="S561" i="4" s="1"/>
  <c r="R560" i="4"/>
  <c r="S560" i="4" s="1"/>
  <c r="R559" i="4"/>
  <c r="S559" i="4" s="1"/>
  <c r="R558" i="4"/>
  <c r="S558" i="4" s="1"/>
  <c r="R557" i="4"/>
  <c r="S557" i="4" s="1"/>
  <c r="R556" i="4"/>
  <c r="L556" i="4" s="1"/>
  <c r="R555" i="4"/>
  <c r="L555" i="4" s="1"/>
  <c r="R554" i="4"/>
  <c r="S554" i="4" s="1"/>
  <c r="R553" i="4"/>
  <c r="S553" i="4" s="1"/>
  <c r="R552" i="4"/>
  <c r="S552" i="4" s="1"/>
  <c r="R551" i="4"/>
  <c r="S551" i="4" s="1"/>
  <c r="R550" i="4"/>
  <c r="S550" i="4" s="1"/>
  <c r="R549" i="4"/>
  <c r="S549" i="4" s="1"/>
  <c r="R546" i="4"/>
  <c r="S546" i="4" s="1"/>
  <c r="R545" i="4"/>
  <c r="S545" i="4" s="1"/>
  <c r="R544" i="4"/>
  <c r="S544" i="4" s="1"/>
  <c r="R543" i="4"/>
  <c r="S543" i="4" s="1"/>
  <c r="R542" i="4"/>
  <c r="S542" i="4" s="1"/>
  <c r="R541" i="4"/>
  <c r="S541" i="4" s="1"/>
  <c r="R540" i="4"/>
  <c r="S540" i="4" s="1"/>
  <c r="R539" i="4"/>
  <c r="S539" i="4" s="1"/>
  <c r="R538" i="4"/>
  <c r="S538" i="4" s="1"/>
  <c r="R537" i="4"/>
  <c r="S537" i="4" s="1"/>
  <c r="R536" i="4"/>
  <c r="S536" i="4" s="1"/>
  <c r="R535" i="4"/>
  <c r="S535" i="4" s="1"/>
  <c r="R534" i="4"/>
  <c r="S534" i="4" s="1"/>
  <c r="R533" i="4"/>
  <c r="S533" i="4" s="1"/>
  <c r="R532" i="4"/>
  <c r="S532" i="4" s="1"/>
  <c r="R531" i="4"/>
  <c r="S531" i="4" s="1"/>
  <c r="R530" i="4"/>
  <c r="S530" i="4" s="1"/>
  <c r="R529" i="4"/>
  <c r="S529" i="4" s="1"/>
  <c r="R528" i="4"/>
  <c r="S528" i="4" s="1"/>
  <c r="R526" i="4"/>
  <c r="S526" i="4" s="1"/>
  <c r="R525" i="4"/>
  <c r="S525" i="4" s="1"/>
  <c r="R524" i="4"/>
  <c r="S524" i="4" s="1"/>
  <c r="R523" i="4"/>
  <c r="S523" i="4" s="1"/>
  <c r="R522" i="4"/>
  <c r="S522" i="4" s="1"/>
  <c r="R521" i="4"/>
  <c r="S521" i="4" s="1"/>
  <c r="R516" i="4"/>
  <c r="S516" i="4" s="1"/>
  <c r="R515" i="4"/>
  <c r="S515" i="4" s="1"/>
  <c r="R514" i="4"/>
  <c r="S514" i="4" s="1"/>
  <c r="R512" i="4"/>
  <c r="S512" i="4" s="1"/>
  <c r="R511" i="4"/>
  <c r="S511" i="4" s="1"/>
  <c r="R510" i="4"/>
  <c r="S510" i="4" s="1"/>
  <c r="R509" i="4"/>
  <c r="S509" i="4" s="1"/>
  <c r="R508" i="4"/>
  <c r="S508" i="4" s="1"/>
  <c r="R507" i="4"/>
  <c r="S507" i="4" s="1"/>
  <c r="R506" i="4"/>
  <c r="S506" i="4" s="1"/>
  <c r="R505" i="4"/>
  <c r="S505" i="4" s="1"/>
  <c r="R502" i="4"/>
  <c r="S502" i="4" s="1"/>
  <c r="R501" i="4"/>
  <c r="S501" i="4" s="1"/>
  <c r="R500" i="4"/>
  <c r="S500" i="4" s="1"/>
  <c r="R499" i="4"/>
  <c r="S499" i="4" s="1"/>
  <c r="R498" i="4"/>
  <c r="S498" i="4" s="1"/>
  <c r="R497" i="4"/>
  <c r="S497" i="4" s="1"/>
  <c r="R496" i="4"/>
  <c r="S496" i="4" s="1"/>
  <c r="R495" i="4"/>
  <c r="S495" i="4" s="1"/>
  <c r="R491" i="4"/>
  <c r="S491" i="4" s="1"/>
  <c r="R490" i="4"/>
  <c r="S490" i="4" s="1"/>
  <c r="R489" i="4"/>
  <c r="S489" i="4" s="1"/>
  <c r="R488" i="4"/>
  <c r="S488" i="4" s="1"/>
  <c r="R487" i="4"/>
  <c r="S487" i="4" s="1"/>
  <c r="R486" i="4"/>
  <c r="S486" i="4" s="1"/>
  <c r="R485" i="4"/>
  <c r="S485" i="4" s="1"/>
  <c r="R484" i="4"/>
  <c r="S484" i="4" s="1"/>
  <c r="R483" i="4"/>
  <c r="S483" i="4" s="1"/>
  <c r="R482" i="4"/>
  <c r="S482" i="4" s="1"/>
  <c r="R481" i="4"/>
  <c r="S481" i="4" s="1"/>
  <c r="R480" i="4"/>
  <c r="S480" i="4" s="1"/>
  <c r="R479" i="4"/>
  <c r="S479" i="4" s="1"/>
  <c r="R478" i="4"/>
  <c r="S478" i="4" s="1"/>
  <c r="R477" i="4"/>
  <c r="S477" i="4" s="1"/>
  <c r="R476" i="4"/>
  <c r="S476" i="4" s="1"/>
  <c r="R475" i="4"/>
  <c r="S475" i="4" s="1"/>
  <c r="R474" i="4"/>
  <c r="S474" i="4" s="1"/>
  <c r="R473" i="4"/>
  <c r="S473" i="4" s="1"/>
  <c r="R472" i="4"/>
  <c r="S472" i="4" s="1"/>
  <c r="R471" i="4"/>
  <c r="S471" i="4" s="1"/>
  <c r="R469" i="4"/>
  <c r="S469" i="4" s="1"/>
  <c r="R468" i="4"/>
  <c r="S468" i="4" s="1"/>
  <c r="R467" i="4"/>
  <c r="S467" i="4" s="1"/>
  <c r="R466" i="4"/>
  <c r="S466" i="4" s="1"/>
  <c r="R465" i="4"/>
  <c r="S465" i="4" s="1"/>
  <c r="R464" i="4"/>
  <c r="S464" i="4" s="1"/>
  <c r="R463" i="4"/>
  <c r="S463" i="4" s="1"/>
  <c r="R462" i="4"/>
  <c r="S462" i="4" s="1"/>
  <c r="R461" i="4"/>
  <c r="S461" i="4" s="1"/>
  <c r="R460" i="4"/>
  <c r="S460" i="4" s="1"/>
  <c r="R459" i="4"/>
  <c r="S459" i="4" s="1"/>
  <c r="R458" i="4"/>
  <c r="L458" i="4" s="1"/>
  <c r="R457" i="4"/>
  <c r="S457" i="4" s="1"/>
  <c r="R456" i="4"/>
  <c r="S456" i="4" s="1"/>
  <c r="R455" i="4"/>
  <c r="S455" i="4" s="1"/>
  <c r="R454" i="4"/>
  <c r="S454" i="4" s="1"/>
  <c r="R453" i="4"/>
  <c r="S453" i="4" s="1"/>
  <c r="R452" i="4"/>
  <c r="S452" i="4" s="1"/>
  <c r="R451" i="4"/>
  <c r="S451" i="4" s="1"/>
  <c r="R450" i="4"/>
  <c r="S450" i="4" s="1"/>
  <c r="R449" i="4"/>
  <c r="S449" i="4" s="1"/>
  <c r="R448" i="4"/>
  <c r="S448" i="4" s="1"/>
  <c r="R447" i="4"/>
  <c r="S447" i="4" s="1"/>
  <c r="R446" i="4"/>
  <c r="S446" i="4" s="1"/>
  <c r="R445" i="4"/>
  <c r="S445" i="4" s="1"/>
  <c r="R444" i="4"/>
  <c r="L444" i="4" s="1"/>
  <c r="R443" i="4"/>
  <c r="S443" i="4" s="1"/>
  <c r="R442" i="4"/>
  <c r="S442" i="4" s="1"/>
  <c r="R441" i="4"/>
  <c r="S441" i="4" s="1"/>
  <c r="R440" i="4"/>
  <c r="S440" i="4" s="1"/>
  <c r="R439" i="4"/>
  <c r="S439" i="4" s="1"/>
  <c r="R438" i="4"/>
  <c r="S438" i="4" s="1"/>
  <c r="R437" i="4"/>
  <c r="S437" i="4" s="1"/>
  <c r="R436" i="4"/>
  <c r="S436" i="4" s="1"/>
  <c r="R435" i="4"/>
  <c r="S435" i="4" s="1"/>
  <c r="R434" i="4"/>
  <c r="S434" i="4" s="1"/>
  <c r="R433" i="4"/>
  <c r="S433" i="4" s="1"/>
  <c r="R432" i="4"/>
  <c r="S432" i="4" s="1"/>
  <c r="R431" i="4"/>
  <c r="S431" i="4" s="1"/>
  <c r="R430" i="4"/>
  <c r="S430" i="4" s="1"/>
  <c r="R429" i="4"/>
  <c r="S429" i="4" s="1"/>
  <c r="R428" i="4"/>
  <c r="S428" i="4" s="1"/>
  <c r="R427" i="4"/>
  <c r="S427" i="4" s="1"/>
  <c r="R426" i="4"/>
  <c r="S426" i="4" s="1"/>
  <c r="R425" i="4"/>
  <c r="S425" i="4" s="1"/>
  <c r="R424" i="4"/>
  <c r="S424" i="4" s="1"/>
  <c r="R423" i="4"/>
  <c r="L423" i="4" s="1"/>
  <c r="R422" i="4"/>
  <c r="S422" i="4" s="1"/>
  <c r="R421" i="4"/>
  <c r="S421" i="4" s="1"/>
  <c r="R420" i="4"/>
  <c r="S420" i="4" s="1"/>
  <c r="R419" i="4"/>
  <c r="S419" i="4" s="1"/>
  <c r="R418" i="4"/>
  <c r="S418" i="4" s="1"/>
  <c r="R417" i="4"/>
  <c r="S417" i="4" s="1"/>
  <c r="R416" i="4"/>
  <c r="S416" i="4" s="1"/>
  <c r="R415" i="4"/>
  <c r="S415" i="4" s="1"/>
  <c r="R414" i="4"/>
  <c r="S414" i="4" s="1"/>
  <c r="R413" i="4"/>
  <c r="S413" i="4" s="1"/>
  <c r="R412" i="4"/>
  <c r="S412" i="4" s="1"/>
  <c r="R411" i="4"/>
  <c r="L411" i="4" s="1"/>
  <c r="R410" i="4"/>
  <c r="S410" i="4" s="1"/>
  <c r="R409" i="4"/>
  <c r="S409" i="4" s="1"/>
  <c r="R408" i="4"/>
  <c r="L408" i="4" s="1"/>
  <c r="R407" i="4"/>
  <c r="S407" i="4" s="1"/>
  <c r="R406" i="4"/>
  <c r="S406" i="4" s="1"/>
  <c r="R405" i="4"/>
  <c r="S405" i="4" s="1"/>
  <c r="R401" i="4"/>
  <c r="S401" i="4" s="1"/>
  <c r="R400" i="4"/>
  <c r="S400" i="4" s="1"/>
  <c r="R399" i="4"/>
  <c r="S399" i="4" s="1"/>
  <c r="R398" i="4"/>
  <c r="S398" i="4" s="1"/>
  <c r="R397" i="4"/>
  <c r="S397" i="4" s="1"/>
  <c r="R396" i="4"/>
  <c r="S396" i="4" s="1"/>
  <c r="R395" i="4"/>
  <c r="S395" i="4" s="1"/>
  <c r="R394" i="4"/>
  <c r="S394" i="4" s="1"/>
  <c r="R393" i="4"/>
  <c r="S393" i="4" s="1"/>
  <c r="R392" i="4"/>
  <c r="S392" i="4" s="1"/>
  <c r="R391" i="4"/>
  <c r="S391" i="4" s="1"/>
  <c r="R390" i="4"/>
  <c r="S390" i="4" s="1"/>
  <c r="R389" i="4"/>
  <c r="S389" i="4" s="1"/>
  <c r="R388" i="4"/>
  <c r="S388" i="4" s="1"/>
  <c r="R387" i="4"/>
  <c r="S387" i="4" s="1"/>
  <c r="R386" i="4"/>
  <c r="S386" i="4" s="1"/>
  <c r="R385" i="4"/>
  <c r="S385" i="4" s="1"/>
  <c r="R384" i="4"/>
  <c r="S384" i="4" s="1"/>
  <c r="R383" i="4"/>
  <c r="S383" i="4" s="1"/>
  <c r="R382" i="4"/>
  <c r="S382" i="4" s="1"/>
  <c r="R381" i="4"/>
  <c r="S381" i="4" s="1"/>
  <c r="R380" i="4"/>
  <c r="S380" i="4" s="1"/>
  <c r="R379" i="4"/>
  <c r="S379" i="4" s="1"/>
  <c r="R378" i="4"/>
  <c r="S378" i="4" s="1"/>
  <c r="R377" i="4"/>
  <c r="S377" i="4" s="1"/>
  <c r="R376" i="4"/>
  <c r="S376" i="4" s="1"/>
  <c r="R375" i="4"/>
  <c r="S375" i="4" s="1"/>
  <c r="R374" i="4"/>
  <c r="S374" i="4" s="1"/>
  <c r="R373" i="4"/>
  <c r="S373" i="4" s="1"/>
  <c r="R370" i="4"/>
  <c r="S370" i="4" s="1"/>
  <c r="R369" i="4"/>
  <c r="S369" i="4" s="1"/>
  <c r="R368" i="4"/>
  <c r="S368" i="4" s="1"/>
  <c r="R367" i="4"/>
  <c r="S367" i="4" s="1"/>
  <c r="R365" i="4"/>
  <c r="S365" i="4" s="1"/>
  <c r="R364" i="4"/>
  <c r="S364" i="4" s="1"/>
  <c r="R363" i="4"/>
  <c r="S363" i="4" s="1"/>
  <c r="R362" i="4"/>
  <c r="S362" i="4" s="1"/>
  <c r="R361" i="4"/>
  <c r="S361" i="4" s="1"/>
  <c r="R360" i="4"/>
  <c r="S360" i="4" s="1"/>
  <c r="R357" i="4"/>
  <c r="S357" i="4" s="1"/>
  <c r="R356" i="4"/>
  <c r="S356" i="4" s="1"/>
  <c r="R355" i="4"/>
  <c r="S355" i="4" s="1"/>
  <c r="R354" i="4"/>
  <c r="S354" i="4" s="1"/>
  <c r="R353" i="4"/>
  <c r="S353" i="4" s="1"/>
  <c r="R352" i="4"/>
  <c r="S352" i="4" s="1"/>
  <c r="R351" i="4"/>
  <c r="S351" i="4" s="1"/>
  <c r="R350" i="4"/>
  <c r="S350" i="4" s="1"/>
  <c r="R349" i="4"/>
  <c r="S349" i="4" s="1"/>
  <c r="R348" i="4"/>
  <c r="S348" i="4" s="1"/>
  <c r="R346" i="4"/>
  <c r="S346" i="4" s="1"/>
  <c r="R345" i="4"/>
  <c r="S345" i="4" s="1"/>
  <c r="R344" i="4"/>
  <c r="S344" i="4" s="1"/>
  <c r="R343" i="4"/>
  <c r="S343" i="4" s="1"/>
  <c r="R342" i="4"/>
  <c r="S342" i="4" s="1"/>
  <c r="R341" i="4"/>
  <c r="S341" i="4" s="1"/>
  <c r="R339" i="4"/>
  <c r="S339" i="4" s="1"/>
  <c r="R338" i="4"/>
  <c r="S338" i="4" s="1"/>
  <c r="R337" i="4"/>
  <c r="S337" i="4" s="1"/>
  <c r="R336" i="4"/>
  <c r="S336" i="4" s="1"/>
  <c r="R335" i="4"/>
  <c r="S335" i="4" s="1"/>
  <c r="R334" i="4"/>
  <c r="S334" i="4" s="1"/>
  <c r="R333" i="4"/>
  <c r="S333" i="4" s="1"/>
  <c r="R332" i="4"/>
  <c r="S332" i="4" s="1"/>
  <c r="R331" i="4"/>
  <c r="S331" i="4" s="1"/>
  <c r="R330" i="4"/>
  <c r="S330" i="4" s="1"/>
  <c r="R329" i="4"/>
  <c r="S329" i="4" s="1"/>
  <c r="R328" i="4"/>
  <c r="S328" i="4" s="1"/>
  <c r="R327" i="4"/>
  <c r="S327" i="4" s="1"/>
  <c r="R326" i="4"/>
  <c r="S326" i="4" s="1"/>
  <c r="R325" i="4"/>
  <c r="S325" i="4" s="1"/>
  <c r="R324" i="4"/>
  <c r="S324" i="4" s="1"/>
  <c r="R323" i="4"/>
  <c r="S323" i="4" s="1"/>
  <c r="R322" i="4"/>
  <c r="S322" i="4" s="1"/>
  <c r="R321" i="4"/>
  <c r="S321" i="4" s="1"/>
  <c r="R320" i="4"/>
  <c r="S320" i="4" s="1"/>
  <c r="R319" i="4"/>
  <c r="L319" i="4" s="1"/>
  <c r="R318" i="4"/>
  <c r="S318" i="4" s="1"/>
  <c r="R317" i="4"/>
  <c r="S317" i="4" s="1"/>
  <c r="R316" i="4"/>
  <c r="S316" i="4" s="1"/>
  <c r="R315" i="4"/>
  <c r="S315" i="4" s="1"/>
  <c r="R314" i="4"/>
  <c r="S314" i="4" s="1"/>
  <c r="R313" i="4"/>
  <c r="S313" i="4" s="1"/>
  <c r="R312" i="4"/>
  <c r="S312" i="4" s="1"/>
  <c r="R311" i="4"/>
  <c r="S311" i="4" s="1"/>
  <c r="R310" i="4"/>
  <c r="S310" i="4" s="1"/>
  <c r="R309" i="4"/>
  <c r="S309" i="4" s="1"/>
  <c r="R308" i="4"/>
  <c r="S308" i="4" s="1"/>
  <c r="R307" i="4"/>
  <c r="S307" i="4" s="1"/>
  <c r="R306" i="4"/>
  <c r="S306" i="4" s="1"/>
  <c r="R305" i="4"/>
  <c r="S305" i="4" s="1"/>
  <c r="R304" i="4"/>
  <c r="S304" i="4" s="1"/>
  <c r="R303" i="4"/>
  <c r="S303" i="4" s="1"/>
  <c r="R302" i="4"/>
  <c r="S302" i="4" s="1"/>
  <c r="R301" i="4"/>
  <c r="S301" i="4" s="1"/>
  <c r="R300" i="4"/>
  <c r="S300" i="4" s="1"/>
  <c r="R299" i="4"/>
  <c r="S299" i="4" s="1"/>
  <c r="R298" i="4"/>
  <c r="S298" i="4" s="1"/>
  <c r="R297" i="4"/>
  <c r="S297" i="4" s="1"/>
  <c r="R296" i="4"/>
  <c r="L296" i="4" s="1"/>
  <c r="R295" i="4"/>
  <c r="L295" i="4" s="1"/>
  <c r="R294" i="4"/>
  <c r="L294" i="4" s="1"/>
  <c r="R293" i="4"/>
  <c r="L293" i="4" s="1"/>
  <c r="R292" i="4"/>
  <c r="S292" i="4" s="1"/>
  <c r="R291" i="4"/>
  <c r="S291" i="4" s="1"/>
  <c r="R287" i="4"/>
  <c r="S287" i="4" s="1"/>
  <c r="R286" i="4"/>
  <c r="S286" i="4" s="1"/>
  <c r="R285" i="4"/>
  <c r="S285" i="4" s="1"/>
  <c r="R284" i="4"/>
  <c r="S284" i="4" s="1"/>
  <c r="R283" i="4"/>
  <c r="S283" i="4" s="1"/>
  <c r="R282" i="4"/>
  <c r="S282" i="4" s="1"/>
  <c r="R281" i="4"/>
  <c r="S281" i="4" s="1"/>
  <c r="R280" i="4"/>
  <c r="S280" i="4" s="1"/>
  <c r="R278" i="4"/>
  <c r="S278" i="4" s="1"/>
  <c r="R277" i="4"/>
  <c r="S277" i="4" s="1"/>
  <c r="R276" i="4"/>
  <c r="S276" i="4" s="1"/>
  <c r="R275" i="4"/>
  <c r="S275" i="4" s="1"/>
  <c r="R274" i="4"/>
  <c r="S274" i="4" s="1"/>
  <c r="R273" i="4"/>
  <c r="S273" i="4" s="1"/>
  <c r="R272" i="4"/>
  <c r="S272" i="4" s="1"/>
  <c r="R271" i="4"/>
  <c r="S271" i="4" s="1"/>
  <c r="R270" i="4"/>
  <c r="S270" i="4" s="1"/>
  <c r="R269" i="4"/>
  <c r="S269" i="4" s="1"/>
  <c r="R268" i="4"/>
  <c r="S268" i="4" s="1"/>
  <c r="R267" i="4"/>
  <c r="S267" i="4" s="1"/>
  <c r="R266" i="4"/>
  <c r="S266" i="4" s="1"/>
  <c r="R265" i="4"/>
  <c r="S265" i="4" s="1"/>
  <c r="R264" i="4"/>
  <c r="S264" i="4" s="1"/>
  <c r="R263" i="4"/>
  <c r="S263" i="4" s="1"/>
  <c r="R262" i="4"/>
  <c r="S262" i="4" s="1"/>
  <c r="R261" i="4"/>
  <c r="S261" i="4" s="1"/>
  <c r="R260" i="4"/>
  <c r="S260" i="4" s="1"/>
  <c r="R259" i="4"/>
  <c r="S259" i="4" s="1"/>
  <c r="R258" i="4"/>
  <c r="S258" i="4" s="1"/>
  <c r="R257" i="4"/>
  <c r="S257" i="4" s="1"/>
  <c r="R256" i="4"/>
  <c r="S256" i="4" s="1"/>
  <c r="R255" i="4"/>
  <c r="S255" i="4" s="1"/>
  <c r="R254" i="4"/>
  <c r="S254" i="4" s="1"/>
  <c r="R253" i="4"/>
  <c r="S253" i="4" s="1"/>
  <c r="R252" i="4"/>
  <c r="S252" i="4" s="1"/>
  <c r="R251" i="4"/>
  <c r="S251" i="4" s="1"/>
  <c r="R250" i="4"/>
  <c r="S250" i="4" s="1"/>
  <c r="R249" i="4"/>
  <c r="S249" i="4" s="1"/>
  <c r="R248" i="4"/>
  <c r="S248" i="4" s="1"/>
  <c r="R247" i="4"/>
  <c r="S247" i="4" s="1"/>
  <c r="R246" i="4"/>
  <c r="S246" i="4" s="1"/>
  <c r="R245" i="4"/>
  <c r="S245" i="4" s="1"/>
  <c r="R244" i="4"/>
  <c r="S244" i="4" s="1"/>
  <c r="R243" i="4"/>
  <c r="L243" i="4" s="1"/>
  <c r="R242" i="4"/>
  <c r="S242" i="4" s="1"/>
  <c r="R241" i="4"/>
  <c r="S241" i="4" s="1"/>
  <c r="R240" i="4"/>
  <c r="S240" i="4" s="1"/>
  <c r="R239" i="4"/>
  <c r="S239" i="4" s="1"/>
  <c r="R238" i="4"/>
  <c r="S238" i="4" s="1"/>
  <c r="R237" i="4"/>
  <c r="S237" i="4" s="1"/>
  <c r="R236" i="4"/>
  <c r="S236" i="4" s="1"/>
  <c r="R235" i="4"/>
  <c r="S235" i="4" s="1"/>
  <c r="R234" i="4"/>
  <c r="S234" i="4" s="1"/>
  <c r="R233" i="4"/>
  <c r="S233" i="4" s="1"/>
  <c r="R232" i="4"/>
  <c r="S232" i="4" s="1"/>
  <c r="R231" i="4"/>
  <c r="S231" i="4" s="1"/>
  <c r="R227" i="4"/>
  <c r="S227" i="4" s="1"/>
  <c r="R226" i="4"/>
  <c r="S226" i="4" s="1"/>
  <c r="R225" i="4"/>
  <c r="S225" i="4" s="1"/>
  <c r="R224" i="4"/>
  <c r="S224" i="4" s="1"/>
  <c r="R223" i="4"/>
  <c r="S223" i="4" s="1"/>
  <c r="R222" i="4"/>
  <c r="S222" i="4" s="1"/>
  <c r="R221" i="4"/>
  <c r="L221" i="4" s="1"/>
  <c r="R220" i="4"/>
  <c r="S220" i="4" s="1"/>
  <c r="R219" i="4"/>
  <c r="S219" i="4" s="1"/>
  <c r="R217" i="4"/>
  <c r="S217" i="4" s="1"/>
  <c r="R216" i="4"/>
  <c r="S216" i="4" s="1"/>
  <c r="R215" i="4"/>
  <c r="S215" i="4" s="1"/>
  <c r="R214" i="4"/>
  <c r="S214" i="4" s="1"/>
  <c r="R213" i="4"/>
  <c r="S213" i="4" s="1"/>
  <c r="R212" i="4"/>
  <c r="S212" i="4" s="1"/>
  <c r="R211" i="4"/>
  <c r="S211" i="4" s="1"/>
  <c r="R210" i="4"/>
  <c r="S210" i="4" s="1"/>
  <c r="R209" i="4"/>
  <c r="S209" i="4" s="1"/>
  <c r="R208" i="4"/>
  <c r="S208" i="4" s="1"/>
  <c r="R207" i="4"/>
  <c r="S207" i="4" s="1"/>
  <c r="R203" i="4"/>
  <c r="S203" i="4" s="1"/>
  <c r="R202" i="4"/>
  <c r="S202" i="4" s="1"/>
  <c r="R201" i="4"/>
  <c r="S201" i="4" s="1"/>
  <c r="R200" i="4"/>
  <c r="S200" i="4" s="1"/>
  <c r="R199" i="4"/>
  <c r="S199" i="4" s="1"/>
  <c r="R198" i="4"/>
  <c r="S198" i="4" s="1"/>
  <c r="R197" i="4"/>
  <c r="S197" i="4" s="1"/>
  <c r="R196" i="4"/>
  <c r="S196" i="4" s="1"/>
  <c r="R193" i="4"/>
  <c r="S193" i="4" s="1"/>
  <c r="R192" i="4"/>
  <c r="S192" i="4" s="1"/>
  <c r="R191" i="4"/>
  <c r="S191" i="4" s="1"/>
  <c r="R190" i="4"/>
  <c r="S190" i="4" s="1"/>
  <c r="R189" i="4"/>
  <c r="S189" i="4" s="1"/>
  <c r="R186" i="4"/>
  <c r="S186" i="4" s="1"/>
  <c r="R185" i="4"/>
  <c r="S185" i="4" s="1"/>
  <c r="R184" i="4"/>
  <c r="S184" i="4" s="1"/>
  <c r="R183" i="4"/>
  <c r="S183" i="4" s="1"/>
  <c r="R182" i="4"/>
  <c r="S182" i="4" s="1"/>
  <c r="R181" i="4"/>
  <c r="S181" i="4" s="1"/>
  <c r="R180" i="4"/>
  <c r="S180" i="4" s="1"/>
  <c r="R179" i="4"/>
  <c r="S179" i="4" s="1"/>
  <c r="R178" i="4"/>
  <c r="S178" i="4" s="1"/>
  <c r="R177" i="4"/>
  <c r="S177" i="4" s="1"/>
  <c r="R176" i="4"/>
  <c r="S176" i="4" s="1"/>
  <c r="R175" i="4"/>
  <c r="S175" i="4" s="1"/>
  <c r="R174" i="4"/>
  <c r="S174" i="4" s="1"/>
  <c r="R173" i="4"/>
  <c r="S173" i="4" s="1"/>
  <c r="R172" i="4"/>
  <c r="S172" i="4" s="1"/>
  <c r="R171" i="4"/>
  <c r="S171" i="4" s="1"/>
  <c r="R170" i="4"/>
  <c r="S170" i="4" s="1"/>
  <c r="R169" i="4"/>
  <c r="S169" i="4" s="1"/>
  <c r="R166" i="4"/>
  <c r="S166" i="4" s="1"/>
  <c r="R165" i="4"/>
  <c r="L165" i="4" s="1"/>
  <c r="R164" i="4"/>
  <c r="S164" i="4" s="1"/>
  <c r="R163" i="4"/>
  <c r="S163" i="4" s="1"/>
  <c r="R162" i="4"/>
  <c r="S162" i="4" s="1"/>
  <c r="R161" i="4"/>
  <c r="S161" i="4" s="1"/>
  <c r="R160" i="4"/>
  <c r="S160" i="4" s="1"/>
  <c r="R159" i="4"/>
  <c r="L159" i="4" s="1"/>
  <c r="R158" i="4"/>
  <c r="S158" i="4" s="1"/>
  <c r="R157" i="4"/>
  <c r="S157" i="4" s="1"/>
  <c r="R156" i="4"/>
  <c r="S156" i="4" s="1"/>
  <c r="R155" i="4"/>
  <c r="S155" i="4" s="1"/>
  <c r="R154" i="4"/>
  <c r="S154" i="4" s="1"/>
  <c r="R153" i="4"/>
  <c r="S153" i="4" s="1"/>
  <c r="R152" i="4"/>
  <c r="S152" i="4" s="1"/>
  <c r="R151" i="4"/>
  <c r="S151" i="4" s="1"/>
  <c r="R150" i="4"/>
  <c r="S150" i="4" s="1"/>
  <c r="R149" i="4"/>
  <c r="S149" i="4" s="1"/>
  <c r="R148" i="4"/>
  <c r="S148" i="4" s="1"/>
  <c r="R147" i="4"/>
  <c r="S147" i="4" s="1"/>
  <c r="R146" i="4"/>
  <c r="S146" i="4" s="1"/>
  <c r="R145" i="4"/>
  <c r="S145" i="4" s="1"/>
  <c r="R144" i="4"/>
  <c r="S144" i="4" s="1"/>
  <c r="R143" i="4"/>
  <c r="S143" i="4" s="1"/>
  <c r="R142" i="4"/>
  <c r="S142" i="4" s="1"/>
  <c r="R141" i="4"/>
  <c r="S141" i="4" s="1"/>
  <c r="R140" i="4"/>
  <c r="S140" i="4" s="1"/>
  <c r="R139" i="4"/>
  <c r="S139" i="4" s="1"/>
  <c r="R138" i="4"/>
  <c r="S138" i="4" s="1"/>
  <c r="R137" i="4"/>
  <c r="S137" i="4" s="1"/>
  <c r="R136" i="4"/>
  <c r="S136" i="4" s="1"/>
  <c r="R135" i="4"/>
  <c r="S135" i="4" s="1"/>
  <c r="R134" i="4"/>
  <c r="S134" i="4" s="1"/>
  <c r="R133" i="4"/>
  <c r="S133" i="4" s="1"/>
  <c r="R132" i="4"/>
  <c r="S132" i="4" s="1"/>
  <c r="R131" i="4"/>
  <c r="S131" i="4" s="1"/>
  <c r="R130" i="4"/>
  <c r="S130" i="4" s="1"/>
  <c r="R129" i="4"/>
  <c r="S129" i="4" s="1"/>
  <c r="R128" i="4"/>
  <c r="S128" i="4" s="1"/>
  <c r="R127" i="4"/>
  <c r="S127" i="4" s="1"/>
  <c r="R126" i="4"/>
  <c r="S126" i="4" s="1"/>
  <c r="R125" i="4"/>
  <c r="S125" i="4" s="1"/>
  <c r="R124" i="4"/>
  <c r="S124" i="4" s="1"/>
  <c r="R123" i="4"/>
  <c r="S123" i="4" s="1"/>
  <c r="R122" i="4"/>
  <c r="S122" i="4" s="1"/>
  <c r="R121" i="4"/>
  <c r="S121" i="4" s="1"/>
  <c r="R120" i="4"/>
  <c r="S120" i="4" s="1"/>
  <c r="R119" i="4"/>
  <c r="S119" i="4" s="1"/>
  <c r="R118" i="4"/>
  <c r="S118" i="4" s="1"/>
  <c r="R117" i="4"/>
  <c r="S117" i="4" s="1"/>
  <c r="R116" i="4"/>
  <c r="S116" i="4" s="1"/>
  <c r="R115" i="4"/>
  <c r="S115" i="4" s="1"/>
  <c r="R114" i="4"/>
  <c r="S114" i="4" s="1"/>
  <c r="R113" i="4"/>
  <c r="S113" i="4" s="1"/>
  <c r="R112" i="4"/>
  <c r="S112" i="4" s="1"/>
  <c r="R111" i="4"/>
  <c r="S111" i="4" s="1"/>
  <c r="R110" i="4"/>
  <c r="S110" i="4" s="1"/>
  <c r="R109" i="4"/>
  <c r="S109" i="4" s="1"/>
  <c r="R108" i="4"/>
  <c r="S108" i="4" s="1"/>
  <c r="R107" i="4"/>
  <c r="S107" i="4" s="1"/>
  <c r="R106" i="4"/>
  <c r="L106" i="4" s="1"/>
  <c r="R105" i="4"/>
  <c r="S105" i="4" s="1"/>
  <c r="R104" i="4"/>
  <c r="S104" i="4" s="1"/>
  <c r="R103" i="4"/>
  <c r="S103" i="4" s="1"/>
  <c r="R101" i="4"/>
  <c r="S101" i="4" s="1"/>
  <c r="R100" i="4"/>
  <c r="S100" i="4" s="1"/>
  <c r="R99" i="4"/>
  <c r="S99" i="4" s="1"/>
  <c r="R98" i="4"/>
  <c r="S98" i="4" s="1"/>
  <c r="R97" i="4"/>
  <c r="S97" i="4" s="1"/>
  <c r="R96" i="4"/>
  <c r="S96" i="4" s="1"/>
  <c r="R95" i="4"/>
  <c r="S95" i="4" s="1"/>
  <c r="R94" i="4"/>
  <c r="S94" i="4" s="1"/>
  <c r="R93" i="4"/>
  <c r="S93" i="4" s="1"/>
  <c r="R92" i="4"/>
  <c r="S92" i="4" s="1"/>
  <c r="R91" i="4"/>
  <c r="S91" i="4" s="1"/>
  <c r="R90" i="4"/>
  <c r="S90" i="4" s="1"/>
  <c r="R89" i="4"/>
  <c r="S89" i="4" s="1"/>
  <c r="R86" i="4"/>
  <c r="S86" i="4" s="1"/>
  <c r="R85" i="4"/>
  <c r="S85" i="4" s="1"/>
  <c r="R84" i="4"/>
  <c r="S84" i="4" s="1"/>
  <c r="R83" i="4"/>
  <c r="L83" i="4" s="1"/>
  <c r="R82" i="4"/>
  <c r="S82" i="4" s="1"/>
  <c r="R81" i="4"/>
  <c r="S81" i="4" s="1"/>
  <c r="R80" i="4"/>
  <c r="S80" i="4" s="1"/>
  <c r="R79" i="4"/>
  <c r="S79" i="4" s="1"/>
  <c r="R78" i="4"/>
  <c r="S78" i="4" s="1"/>
  <c r="R77" i="4"/>
  <c r="S77" i="4" s="1"/>
  <c r="R76" i="4"/>
  <c r="S76" i="4" s="1"/>
  <c r="R75" i="4"/>
  <c r="S75" i="4" s="1"/>
  <c r="R74" i="4"/>
  <c r="S74" i="4" s="1"/>
  <c r="R73" i="4"/>
  <c r="S73" i="4" s="1"/>
  <c r="R72" i="4"/>
  <c r="S72" i="4" s="1"/>
  <c r="R71" i="4"/>
  <c r="S71" i="4" s="1"/>
  <c r="R70" i="4"/>
  <c r="S70" i="4" s="1"/>
  <c r="R69" i="4"/>
  <c r="S69" i="4" s="1"/>
  <c r="R68" i="4"/>
  <c r="S68" i="4" s="1"/>
  <c r="R67" i="4"/>
  <c r="S67" i="4" s="1"/>
  <c r="R66" i="4"/>
  <c r="S66" i="4" s="1"/>
  <c r="R65" i="4"/>
  <c r="S65" i="4" s="1"/>
  <c r="R64" i="4"/>
  <c r="S64" i="4" s="1"/>
  <c r="R63" i="4"/>
  <c r="S63" i="4" s="1"/>
  <c r="R62" i="4"/>
  <c r="S62" i="4" s="1"/>
  <c r="R61" i="4"/>
  <c r="S61" i="4" s="1"/>
  <c r="R60" i="4"/>
  <c r="S60" i="4" s="1"/>
  <c r="R59" i="4"/>
  <c r="S59" i="4" s="1"/>
  <c r="R58" i="4"/>
  <c r="S58" i="4" s="1"/>
  <c r="R57" i="4"/>
  <c r="S57" i="4" s="1"/>
  <c r="R56" i="4"/>
  <c r="S56" i="4" s="1"/>
  <c r="R55" i="4"/>
  <c r="S55" i="4" s="1"/>
  <c r="R54" i="4"/>
  <c r="S54" i="4" s="1"/>
  <c r="R53" i="4"/>
  <c r="S53" i="4" s="1"/>
  <c r="R52" i="4"/>
  <c r="S52" i="4" s="1"/>
  <c r="R51" i="4"/>
  <c r="S51" i="4" s="1"/>
  <c r="R50" i="4"/>
  <c r="L50" i="4" s="1"/>
  <c r="R49" i="4"/>
  <c r="S49" i="4" s="1"/>
  <c r="R48" i="4"/>
  <c r="L48" i="4" s="1"/>
  <c r="R47" i="4"/>
  <c r="S47" i="4" s="1"/>
  <c r="R46" i="4"/>
  <c r="S46" i="4" s="1"/>
  <c r="R45" i="4"/>
  <c r="S45" i="4" s="1"/>
  <c r="R44" i="4"/>
  <c r="S44" i="4" s="1"/>
  <c r="R43" i="4"/>
  <c r="S43" i="4" s="1"/>
  <c r="R42" i="4"/>
  <c r="S42" i="4" s="1"/>
  <c r="R41" i="4"/>
  <c r="L41" i="4" s="1"/>
  <c r="R40" i="4"/>
  <c r="S40" i="4" s="1"/>
  <c r="R39" i="4"/>
  <c r="S39" i="4" s="1"/>
  <c r="R38" i="4"/>
  <c r="S38" i="4" s="1"/>
  <c r="R37" i="4"/>
  <c r="S37" i="4" s="1"/>
  <c r="R36" i="4"/>
  <c r="S36" i="4" s="1"/>
  <c r="R35" i="4"/>
  <c r="S35" i="4" s="1"/>
  <c r="R34" i="4"/>
  <c r="S34" i="4" s="1"/>
  <c r="R33" i="4"/>
  <c r="S33" i="4" s="1"/>
  <c r="R32" i="4"/>
  <c r="S32" i="4" s="1"/>
  <c r="R31" i="4"/>
  <c r="S31" i="4" s="1"/>
  <c r="R30" i="4"/>
  <c r="S30" i="4" s="1"/>
  <c r="R27" i="4"/>
  <c r="S27" i="4" s="1"/>
  <c r="R26" i="4"/>
  <c r="S26" i="4" s="1"/>
  <c r="R25" i="4"/>
  <c r="S25" i="4" s="1"/>
  <c r="R24" i="4"/>
  <c r="S24" i="4" s="1"/>
  <c r="R23" i="4"/>
  <c r="S23" i="4" s="1"/>
  <c r="R22" i="4"/>
  <c r="S22" i="4" s="1"/>
  <c r="R21" i="4"/>
  <c r="S21" i="4" s="1"/>
  <c r="R20" i="4"/>
  <c r="S20" i="4" s="1"/>
  <c r="R19" i="4"/>
  <c r="L19" i="4" s="1"/>
  <c r="R18" i="4"/>
  <c r="S18" i="4" s="1"/>
  <c r="R17" i="4"/>
  <c r="L17" i="4" s="1"/>
  <c r="R16" i="4"/>
  <c r="L16" i="4" s="1"/>
  <c r="R15" i="4"/>
  <c r="S15" i="4" s="1"/>
  <c r="R14" i="4"/>
  <c r="S14" i="4" s="1"/>
  <c r="R13" i="4"/>
  <c r="S13" i="4" s="1"/>
  <c r="R12" i="4"/>
  <c r="S12" i="4" s="1"/>
  <c r="J1413" i="33"/>
  <c r="J2170" i="33"/>
  <c r="J1122" i="33"/>
  <c r="K570" i="33"/>
  <c r="J1676" i="33"/>
  <c r="K772" i="33"/>
  <c r="F853" i="5"/>
  <c r="F402" i="5"/>
  <c r="J1041" i="33"/>
  <c r="J1040" i="33"/>
  <c r="J1027" i="33"/>
  <c r="F122" i="5"/>
  <c r="K656" i="33"/>
  <c r="J1883" i="33"/>
  <c r="J1747" i="33"/>
  <c r="F906" i="5"/>
  <c r="F454" i="5"/>
  <c r="J2622" i="33"/>
  <c r="K1159" i="33"/>
  <c r="F723" i="5"/>
  <c r="F1170" i="5"/>
  <c r="F787" i="5"/>
  <c r="F337" i="5"/>
  <c r="K234" i="33"/>
  <c r="J2599" i="33"/>
  <c r="K676" i="33"/>
  <c r="J2600" i="33"/>
  <c r="J2263" i="33"/>
  <c r="J2262" i="33"/>
  <c r="K306" i="33"/>
  <c r="F1118" i="5"/>
  <c r="F670" i="5"/>
  <c r="J2404" i="33"/>
  <c r="J2664" i="33"/>
  <c r="J2663" i="33"/>
  <c r="J2662" i="33"/>
  <c r="J2661" i="33"/>
  <c r="J2660" i="33"/>
  <c r="J2659" i="33"/>
  <c r="J2658" i="33"/>
  <c r="J2657" i="33"/>
  <c r="J2656" i="33"/>
  <c r="J2655" i="33"/>
  <c r="J2654" i="33"/>
  <c r="J2653" i="33"/>
  <c r="J2652" i="33"/>
  <c r="J2651" i="33"/>
  <c r="J2650" i="33"/>
  <c r="J2647" i="33"/>
  <c r="J2646" i="33"/>
  <c r="J2645" i="33"/>
  <c r="J2643" i="33"/>
  <c r="J2642" i="33"/>
  <c r="J2641" i="33"/>
  <c r="J2640" i="33"/>
  <c r="J2639" i="33"/>
  <c r="J2638" i="33"/>
  <c r="J2637" i="33"/>
  <c r="J2635" i="33"/>
  <c r="J2634" i="33"/>
  <c r="J2632" i="33"/>
  <c r="J2631" i="33"/>
  <c r="J2630" i="33"/>
  <c r="J2629" i="33"/>
  <c r="J2628" i="33"/>
  <c r="J2627" i="33"/>
  <c r="J2626" i="33"/>
  <c r="J2625" i="33"/>
  <c r="J2621" i="33"/>
  <c r="J2619" i="33"/>
  <c r="J2618" i="33"/>
  <c r="J2617" i="33"/>
  <c r="J2616" i="33"/>
  <c r="J2615" i="33"/>
  <c r="J2613" i="33"/>
  <c r="J2612" i="33"/>
  <c r="J2611" i="33"/>
  <c r="J2610" i="33"/>
  <c r="J2609" i="33"/>
  <c r="J2606" i="33"/>
  <c r="J2604" i="33"/>
  <c r="J2602" i="33"/>
  <c r="J2601" i="33"/>
  <c r="J2598" i="33"/>
  <c r="J2590" i="33"/>
  <c r="J2589" i="33"/>
  <c r="J2588" i="33"/>
  <c r="J2587" i="33"/>
  <c r="J2583" i="33"/>
  <c r="J2582" i="33"/>
  <c r="J2581" i="33"/>
  <c r="J2580" i="33"/>
  <c r="J2579" i="33"/>
  <c r="J2578" i="33"/>
  <c r="J2577" i="33"/>
  <c r="J2576" i="33"/>
  <c r="J2574" i="33"/>
  <c r="J2573" i="33"/>
  <c r="J2571" i="33"/>
  <c r="J2570" i="33"/>
  <c r="J2569" i="33"/>
  <c r="J2567" i="33"/>
  <c r="J2566" i="33"/>
  <c r="J2565" i="33"/>
  <c r="J2564" i="33"/>
  <c r="J2563" i="33"/>
  <c r="J2561" i="33"/>
  <c r="J2560" i="33"/>
  <c r="J2559" i="33"/>
  <c r="J2558" i="33"/>
  <c r="J2557" i="33"/>
  <c r="J2556" i="33"/>
  <c r="J2554" i="33"/>
  <c r="J2553" i="33"/>
  <c r="J2552" i="33"/>
  <c r="J2551" i="33"/>
  <c r="J2550" i="33"/>
  <c r="J2549" i="33"/>
  <c r="J2548" i="33"/>
  <c r="J2547" i="33"/>
  <c r="J2546" i="33"/>
  <c r="J2545" i="33"/>
  <c r="J2544" i="33"/>
  <c r="J2543" i="33"/>
  <c r="J2542" i="33"/>
  <c r="J2541" i="33"/>
  <c r="J2540" i="33"/>
  <c r="J2539" i="33"/>
  <c r="J2538" i="33"/>
  <c r="J2537" i="33"/>
  <c r="J2536" i="33"/>
  <c r="J2535" i="33"/>
  <c r="J2534" i="33"/>
  <c r="J2533" i="33"/>
  <c r="J2532" i="33"/>
  <c r="J2531" i="33"/>
  <c r="J2530" i="33"/>
  <c r="J2529" i="33"/>
  <c r="J2528" i="33"/>
  <c r="J2526" i="33"/>
  <c r="J2525" i="33"/>
  <c r="J2524" i="33"/>
  <c r="J2523" i="33"/>
  <c r="J2522" i="33"/>
  <c r="J2521" i="33"/>
  <c r="J2520" i="33"/>
  <c r="J2519" i="33"/>
  <c r="J2518" i="33"/>
  <c r="J2517" i="33"/>
  <c r="J2516" i="33"/>
  <c r="J2515" i="33"/>
  <c r="J2513" i="33"/>
  <c r="J2508" i="33"/>
  <c r="J2507" i="33"/>
  <c r="J2506" i="33"/>
  <c r="J2505" i="33"/>
  <c r="J2504" i="33"/>
  <c r="J2501" i="33"/>
  <c r="J2500" i="33"/>
  <c r="J2499" i="33"/>
  <c r="J2498" i="33"/>
  <c r="J2497" i="33"/>
  <c r="J2495" i="33"/>
  <c r="J2493" i="33"/>
  <c r="J2482" i="33"/>
  <c r="J2480" i="33"/>
  <c r="J2476" i="33"/>
  <c r="J2475" i="33"/>
  <c r="J2474" i="33"/>
  <c r="J2473" i="33"/>
  <c r="J2472" i="33"/>
  <c r="J2470" i="33"/>
  <c r="J2469" i="33"/>
  <c r="J2468" i="33"/>
  <c r="J2467" i="33"/>
  <c r="J2466" i="33"/>
  <c r="J2465" i="33"/>
  <c r="J2464" i="33"/>
  <c r="J2463" i="33"/>
  <c r="J2457" i="33"/>
  <c r="J2455" i="33"/>
  <c r="J2454" i="33"/>
  <c r="J2453" i="33"/>
  <c r="J2450" i="33"/>
  <c r="J2448" i="33"/>
  <c r="J2446" i="33"/>
  <c r="J2445" i="33"/>
  <c r="J2444" i="33"/>
  <c r="J2443" i="33"/>
  <c r="J2440" i="33"/>
  <c r="J2439" i="33"/>
  <c r="J2438" i="33"/>
  <c r="J2437" i="33"/>
  <c r="J2435" i="33"/>
  <c r="J2431" i="33"/>
  <c r="J2430" i="33"/>
  <c r="J2427" i="33"/>
  <c r="J2426" i="33"/>
  <c r="J2424" i="33"/>
  <c r="J2423" i="33"/>
  <c r="J2421" i="33"/>
  <c r="J2420" i="33"/>
  <c r="J2418" i="33"/>
  <c r="J2417" i="33"/>
  <c r="J2413" i="33"/>
  <c r="J2410" i="33"/>
  <c r="J2408" i="33"/>
  <c r="J2407" i="33"/>
  <c r="J2405" i="33"/>
  <c r="J2403" i="33"/>
  <c r="J2402" i="33"/>
  <c r="J2401" i="33"/>
  <c r="J2400" i="33"/>
  <c r="J2398" i="33"/>
  <c r="J2397" i="33"/>
  <c r="J2395" i="33"/>
  <c r="J2394" i="33"/>
  <c r="J2393" i="33"/>
  <c r="J2392" i="33"/>
  <c r="J2391" i="33"/>
  <c r="J2388" i="33"/>
  <c r="J2387" i="33"/>
  <c r="J2385" i="33"/>
  <c r="J2384" i="33"/>
  <c r="J2382" i="33"/>
  <c r="J2381" i="33"/>
  <c r="J2380" i="33"/>
  <c r="J2378" i="33"/>
  <c r="J2376" i="33"/>
  <c r="J2375" i="33"/>
  <c r="J2374" i="33"/>
  <c r="J2373" i="33"/>
  <c r="J2371" i="33"/>
  <c r="J2370" i="33"/>
  <c r="J2369" i="33"/>
  <c r="J2368" i="33"/>
  <c r="J2367" i="33"/>
  <c r="J2365" i="33"/>
  <c r="J2363" i="33"/>
  <c r="J2360" i="33"/>
  <c r="J2359" i="33"/>
  <c r="J2358" i="33"/>
  <c r="J2357" i="33"/>
  <c r="J2355" i="33"/>
  <c r="J2354" i="33"/>
  <c r="J2352" i="33"/>
  <c r="J2351" i="33"/>
  <c r="J2350" i="33"/>
  <c r="J2348" i="33"/>
  <c r="J2347" i="33"/>
  <c r="J2346" i="33"/>
  <c r="J2344" i="33"/>
  <c r="J2343" i="33"/>
  <c r="J2342" i="33"/>
  <c r="J2337" i="33"/>
  <c r="J2335" i="33"/>
  <c r="J2333" i="33"/>
  <c r="J2324" i="33"/>
  <c r="J2323" i="33"/>
  <c r="J2314" i="33"/>
  <c r="J2310" i="33"/>
  <c r="J2307" i="33"/>
  <c r="J2306" i="33"/>
  <c r="J2298" i="33"/>
  <c r="J2284" i="33"/>
  <c r="J2280" i="33"/>
  <c r="J2279" i="33"/>
  <c r="J2278" i="33"/>
  <c r="J2271" i="33"/>
  <c r="J2266" i="33"/>
  <c r="J2265" i="33"/>
  <c r="J2264" i="33"/>
  <c r="K2496" i="33"/>
  <c r="K2494" i="33"/>
  <c r="K2491" i="33"/>
  <c r="K2489" i="33"/>
  <c r="K2488" i="33"/>
  <c r="K2487" i="33"/>
  <c r="K2486" i="33"/>
  <c r="K2485" i="33"/>
  <c r="K2483" i="33"/>
  <c r="K2481" i="33"/>
  <c r="K2477" i="33"/>
  <c r="K2461" i="33"/>
  <c r="K2452" i="33"/>
  <c r="K2451" i="33"/>
  <c r="K2447" i="33"/>
  <c r="K2442" i="33"/>
  <c r="K2441" i="33"/>
  <c r="K2436" i="33"/>
  <c r="K2434" i="33"/>
  <c r="K2428" i="33"/>
  <c r="K2419" i="33"/>
  <c r="K2414" i="33"/>
  <c r="K2411" i="33"/>
  <c r="K2409" i="33"/>
  <c r="K2390" i="33"/>
  <c r="K2377" i="33"/>
  <c r="K2372" i="33"/>
  <c r="K2362" i="33"/>
  <c r="K2353" i="33"/>
  <c r="K2332" i="33"/>
  <c r="K2331" i="33"/>
  <c r="K2330" i="33"/>
  <c r="K2329" i="33"/>
  <c r="K2328" i="33"/>
  <c r="K2327" i="33"/>
  <c r="K2326" i="33"/>
  <c r="K2325" i="33"/>
  <c r="K2322" i="33"/>
  <c r="K2321" i="33"/>
  <c r="K2320" i="33"/>
  <c r="K2319" i="33"/>
  <c r="K2318" i="33"/>
  <c r="K2317" i="33"/>
  <c r="K2316" i="33"/>
  <c r="K2315" i="33"/>
  <c r="K2313" i="33"/>
  <c r="K2312" i="33"/>
  <c r="K2311" i="33"/>
  <c r="K2309" i="33"/>
  <c r="K2308" i="33"/>
  <c r="K2305" i="33"/>
  <c r="K2304" i="33"/>
  <c r="K2303" i="33"/>
  <c r="K2302" i="33"/>
  <c r="K2301" i="33"/>
  <c r="K2300" i="33"/>
  <c r="K2296" i="33"/>
  <c r="K2295" i="33"/>
  <c r="K2293" i="33"/>
  <c r="K2292" i="33"/>
  <c r="K2290" i="33"/>
  <c r="K2289" i="33"/>
  <c r="K2288" i="33"/>
  <c r="K2286" i="33"/>
  <c r="K2285" i="33"/>
  <c r="K2282" i="33"/>
  <c r="K2281" i="33"/>
  <c r="K2277" i="33"/>
  <c r="K2275" i="33"/>
  <c r="K2274" i="33"/>
  <c r="K2273" i="33"/>
  <c r="K2272" i="33"/>
  <c r="K2270" i="33"/>
  <c r="K2267" i="33"/>
  <c r="K2261" i="33"/>
  <c r="J2254" i="33"/>
  <c r="J2253" i="33"/>
  <c r="J2252" i="33"/>
  <c r="J2251" i="33"/>
  <c r="J2249" i="33"/>
  <c r="J2219" i="33"/>
  <c r="J2210" i="33"/>
  <c r="J2209" i="33"/>
  <c r="J2207" i="33"/>
  <c r="J2205" i="33"/>
  <c r="J2202" i="33"/>
  <c r="J2198" i="33"/>
  <c r="J2197" i="33"/>
  <c r="J2196" i="33"/>
  <c r="J2195" i="33"/>
  <c r="J2186" i="33"/>
  <c r="J2185" i="33"/>
  <c r="J2180" i="33"/>
  <c r="J2176" i="33"/>
  <c r="J2175" i="33"/>
  <c r="J2173" i="33"/>
  <c r="J2164" i="33"/>
  <c r="J2162" i="33"/>
  <c r="J2161" i="33"/>
  <c r="J2160" i="33"/>
  <c r="J2159" i="33"/>
  <c r="J2158" i="33"/>
  <c r="J2151" i="33"/>
  <c r="J2143" i="33"/>
  <c r="J2140" i="33"/>
  <c r="J2135" i="33"/>
  <c r="J2134" i="33"/>
  <c r="J2124" i="33"/>
  <c r="J2118" i="33"/>
  <c r="J2117" i="33"/>
  <c r="J2116" i="33"/>
  <c r="J2115" i="33"/>
  <c r="J2114" i="33"/>
  <c r="J2113" i="33"/>
  <c r="J2112" i="33"/>
  <c r="J2110" i="33"/>
  <c r="J2108" i="33"/>
  <c r="J2106" i="33"/>
  <c r="J2105" i="33"/>
  <c r="J2104" i="33"/>
  <c r="J2103" i="33"/>
  <c r="J2101" i="33"/>
  <c r="J2100" i="33"/>
  <c r="J2099" i="33"/>
  <c r="J2098" i="33"/>
  <c r="J2092" i="33"/>
  <c r="J2087" i="33"/>
  <c r="J2085" i="33"/>
  <c r="J2084" i="33"/>
  <c r="J2083" i="33"/>
  <c r="J2082" i="33"/>
  <c r="J2081" i="33"/>
  <c r="J2080" i="33"/>
  <c r="J2079" i="33"/>
  <c r="J2078" i="33"/>
  <c r="J2073" i="33"/>
  <c r="J2072" i="33"/>
  <c r="J2071" i="33"/>
  <c r="J2070" i="33"/>
  <c r="J2069" i="33"/>
  <c r="J2068" i="33"/>
  <c r="J2067" i="33"/>
  <c r="J2066" i="33"/>
  <c r="J2065" i="33"/>
  <c r="J2064" i="33"/>
  <c r="J2063" i="33"/>
  <c r="J2061" i="33"/>
  <c r="J2060" i="33"/>
  <c r="J2059" i="33"/>
  <c r="J2058" i="33"/>
  <c r="J2057" i="33"/>
  <c r="J2056" i="33"/>
  <c r="J2055" i="33"/>
  <c r="J2054" i="33"/>
  <c r="J2049" i="33"/>
  <c r="J2048" i="33"/>
  <c r="J2047" i="33"/>
  <c r="J2046" i="33"/>
  <c r="J2045" i="33"/>
  <c r="J2044" i="33"/>
  <c r="J2043" i="33"/>
  <c r="J2042" i="33"/>
  <c r="J2041" i="33"/>
  <c r="J2039" i="33"/>
  <c r="J2038" i="33"/>
  <c r="J2037" i="33"/>
  <c r="J2036" i="33"/>
  <c r="J2035" i="33"/>
  <c r="J2033" i="33"/>
  <c r="J2031" i="33"/>
  <c r="J2028" i="33"/>
  <c r="J2027" i="33"/>
  <c r="J2024" i="33"/>
  <c r="J2023" i="33"/>
  <c r="J2022" i="33"/>
  <c r="J2021" i="33"/>
  <c r="J2020" i="33"/>
  <c r="J2019" i="33"/>
  <c r="J2018" i="33"/>
  <c r="J2014" i="33"/>
  <c r="J2011" i="33"/>
  <c r="J2010" i="33"/>
  <c r="J2007" i="33"/>
  <c r="J2004" i="33"/>
  <c r="J2002" i="33"/>
  <c r="J2000" i="33"/>
  <c r="J1999" i="33"/>
  <c r="J1998" i="33"/>
  <c r="J1997" i="33"/>
  <c r="J1996" i="33"/>
  <c r="J1995" i="33"/>
  <c r="J1994" i="33"/>
  <c r="J1993" i="33"/>
  <c r="J1992" i="33"/>
  <c r="J1991" i="33"/>
  <c r="J1990" i="33"/>
  <c r="J1988" i="33"/>
  <c r="J1987" i="33"/>
  <c r="J1986" i="33"/>
  <c r="J1985" i="33"/>
  <c r="J1984" i="33"/>
  <c r="J1983" i="33"/>
  <c r="J1982" i="33"/>
  <c r="J1981" i="33"/>
  <c r="J1978" i="33"/>
  <c r="J1977" i="33"/>
  <c r="J1972" i="33"/>
  <c r="J1971" i="33"/>
  <c r="J1970" i="33"/>
  <c r="J1969" i="33"/>
  <c r="J1968" i="33"/>
  <c r="J1966" i="33"/>
  <c r="J1965" i="33"/>
  <c r="J1964" i="33"/>
  <c r="J1963" i="33"/>
  <c r="J1962" i="33"/>
  <c r="J1961" i="33"/>
  <c r="J1960" i="33"/>
  <c r="J1959" i="33"/>
  <c r="J1958" i="33"/>
  <c r="J1957" i="33"/>
  <c r="J1956" i="33"/>
  <c r="J1955" i="33"/>
  <c r="J1954" i="33"/>
  <c r="J1953" i="33"/>
  <c r="J1952" i="33"/>
  <c r="J1951" i="33"/>
  <c r="J1950" i="33"/>
  <c r="J1949" i="33"/>
  <c r="J1948" i="33"/>
  <c r="J1947" i="33"/>
  <c r="J1946" i="33"/>
  <c r="J1945" i="33"/>
  <c r="J1944" i="33"/>
  <c r="J1943" i="33"/>
  <c r="J1942" i="33"/>
  <c r="J1940" i="33"/>
  <c r="J1939" i="33"/>
  <c r="J1938" i="33"/>
  <c r="J1937" i="33"/>
  <c r="J1936" i="33"/>
  <c r="J1935" i="33"/>
  <c r="J1934" i="33"/>
  <c r="J1933" i="33"/>
  <c r="J1932" i="33"/>
  <c r="J1931" i="33"/>
  <c r="J1930" i="33"/>
  <c r="J1929" i="33"/>
  <c r="J1928" i="33"/>
  <c r="J1927" i="33"/>
  <c r="J1926" i="33"/>
  <c r="J1925" i="33"/>
  <c r="J1924" i="33"/>
  <c r="J1923" i="33"/>
  <c r="J1921" i="33"/>
  <c r="J1919" i="33"/>
  <c r="J1914" i="33"/>
  <c r="J1913" i="33"/>
  <c r="J1912" i="33"/>
  <c r="J1910" i="33"/>
  <c r="J1909" i="33"/>
  <c r="J1908" i="33"/>
  <c r="J1907" i="33"/>
  <c r="J1906" i="33"/>
  <c r="J1905" i="33"/>
  <c r="J1904" i="33"/>
  <c r="J1903" i="33"/>
  <c r="J1902" i="33"/>
  <c r="J1901" i="33"/>
  <c r="J1900" i="33"/>
  <c r="J1899" i="33"/>
  <c r="J1897" i="33"/>
  <c r="J1896" i="33"/>
  <c r="J1894" i="33"/>
  <c r="J1893" i="33"/>
  <c r="J1892" i="33"/>
  <c r="J1891" i="33"/>
  <c r="J1889" i="33"/>
  <c r="J1887" i="33"/>
  <c r="J1886" i="33"/>
  <c r="J1882" i="33"/>
  <c r="J1881" i="33"/>
  <c r="J1880" i="33"/>
  <c r="J1879" i="33"/>
  <c r="J1878" i="33"/>
  <c r="J1877" i="33"/>
  <c r="J1876" i="33"/>
  <c r="J1875" i="33"/>
  <c r="J1874" i="33"/>
  <c r="J1872" i="33"/>
  <c r="J1871" i="33"/>
  <c r="J1870" i="33"/>
  <c r="J1869" i="33"/>
  <c r="J1868" i="33"/>
  <c r="J1867" i="33"/>
  <c r="J1866" i="33"/>
  <c r="J1864" i="33"/>
  <c r="J1862" i="33"/>
  <c r="J1861" i="33"/>
  <c r="J1860" i="33"/>
  <c r="J1858" i="33"/>
  <c r="J1857" i="33"/>
  <c r="J1854" i="33"/>
  <c r="J1853" i="33"/>
  <c r="J1852" i="33"/>
  <c r="J1851" i="33"/>
  <c r="J1850" i="33"/>
  <c r="J1849" i="33"/>
  <c r="J1848" i="33"/>
  <c r="J1847" i="33"/>
  <c r="J1846" i="33"/>
  <c r="J1845" i="33"/>
  <c r="J1844" i="33"/>
  <c r="J1843" i="33"/>
  <c r="J1842" i="33"/>
  <c r="J1841" i="33"/>
  <c r="J1840" i="33"/>
  <c r="J1839" i="33"/>
  <c r="J1838" i="33"/>
  <c r="J1837" i="33"/>
  <c r="J1836" i="33"/>
  <c r="J1835" i="33"/>
  <c r="J1834" i="33"/>
  <c r="J1833" i="33"/>
  <c r="J1830" i="33"/>
  <c r="J1827" i="33"/>
  <c r="J1826" i="33"/>
  <c r="J1825" i="33"/>
  <c r="J1821" i="33"/>
  <c r="J1815" i="33"/>
  <c r="J1814" i="33"/>
  <c r="J1812" i="33"/>
  <c r="J1811" i="33"/>
  <c r="J1810" i="33"/>
  <c r="J1809" i="33"/>
  <c r="J1804" i="33"/>
  <c r="J1802" i="33"/>
  <c r="J1801" i="33"/>
  <c r="J1797" i="33"/>
  <c r="J1796" i="33"/>
  <c r="J1794" i="33"/>
  <c r="J1793" i="33"/>
  <c r="J1792" i="33"/>
  <c r="J1785" i="33"/>
  <c r="J1784" i="33"/>
  <c r="J1782" i="33"/>
  <c r="J1781" i="33"/>
  <c r="J1778" i="33"/>
  <c r="J1777" i="33"/>
  <c r="J1775" i="33"/>
  <c r="J1772" i="33"/>
  <c r="J1771" i="33"/>
  <c r="J1770" i="33"/>
  <c r="J1769" i="33"/>
  <c r="J1767" i="33"/>
  <c r="J1766" i="33"/>
  <c r="J1765" i="33"/>
  <c r="J1764" i="33"/>
  <c r="J1758" i="33"/>
  <c r="J1756" i="33"/>
  <c r="J1753" i="33"/>
  <c r="J1752" i="33"/>
  <c r="J1749" i="33"/>
  <c r="J1748" i="33"/>
  <c r="J1746" i="33"/>
  <c r="J1744" i="33"/>
  <c r="J1743" i="33"/>
  <c r="J1742" i="33"/>
  <c r="J1739" i="33"/>
  <c r="J1738" i="33"/>
  <c r="J1733" i="33"/>
  <c r="J1732" i="33"/>
  <c r="J1730" i="33"/>
  <c r="J1729" i="33"/>
  <c r="J1728" i="33"/>
  <c r="J1727" i="33"/>
  <c r="J1725" i="33"/>
  <c r="J1722" i="33"/>
  <c r="J1721" i="33"/>
  <c r="J1720" i="33"/>
  <c r="J1719" i="33"/>
  <c r="J1718" i="33"/>
  <c r="J1717" i="33"/>
  <c r="J1715" i="33"/>
  <c r="J1714" i="33"/>
  <c r="J1713" i="33"/>
  <c r="J1710" i="33"/>
  <c r="J1709" i="33"/>
  <c r="J1708" i="33"/>
  <c r="J1707" i="33"/>
  <c r="J1698" i="33"/>
  <c r="J1695" i="33"/>
  <c r="J1691" i="33"/>
  <c r="J1688" i="33"/>
  <c r="J1687" i="33"/>
  <c r="J1686" i="33"/>
  <c r="J1684" i="33"/>
  <c r="J1683" i="33"/>
  <c r="J1682" i="33"/>
  <c r="J1681" i="33"/>
  <c r="J1679" i="33"/>
  <c r="J1675" i="33"/>
  <c r="J1674" i="33"/>
  <c r="J1673" i="33"/>
  <c r="J1672" i="33"/>
  <c r="J1671" i="33"/>
  <c r="J1665" i="33"/>
  <c r="J1663" i="33"/>
  <c r="J1662" i="33"/>
  <c r="J1661" i="33"/>
  <c r="J1660" i="33"/>
  <c r="J1659" i="33"/>
  <c r="J1658" i="33"/>
  <c r="J1657" i="33"/>
  <c r="J1655" i="33"/>
  <c r="J1653" i="33"/>
  <c r="J1648" i="33"/>
  <c r="J1643" i="33"/>
  <c r="J1642" i="33"/>
  <c r="J1641" i="33"/>
  <c r="J1640" i="33"/>
  <c r="J1639" i="33"/>
  <c r="J1634" i="33"/>
  <c r="J1632" i="33"/>
  <c r="J1631" i="33"/>
  <c r="J1630" i="33"/>
  <c r="J1629" i="33"/>
  <c r="J1628" i="33"/>
  <c r="J1626" i="33"/>
  <c r="J1624" i="33"/>
  <c r="J1623" i="33"/>
  <c r="J1622" i="33"/>
  <c r="J1619" i="33"/>
  <c r="J1618" i="33"/>
  <c r="J1613" i="33"/>
  <c r="J1610" i="33"/>
  <c r="J1609" i="33"/>
  <c r="J1608" i="33"/>
  <c r="J1606" i="33"/>
  <c r="J1605" i="33"/>
  <c r="J1604" i="33"/>
  <c r="J1602" i="33"/>
  <c r="J1601" i="33"/>
  <c r="J1596" i="33"/>
  <c r="J1593" i="33"/>
  <c r="J1592" i="33"/>
  <c r="J1590" i="33"/>
  <c r="J1589" i="33"/>
  <c r="J1588" i="33"/>
  <c r="J1583" i="33"/>
  <c r="J1582" i="33"/>
  <c r="J1580" i="33"/>
  <c r="J1575" i="33"/>
  <c r="J1574" i="33"/>
  <c r="J1573" i="33"/>
  <c r="J1572" i="33"/>
  <c r="J1571" i="33"/>
  <c r="J1570" i="33"/>
  <c r="J1569" i="33"/>
  <c r="J1565" i="33"/>
  <c r="J1564" i="33"/>
  <c r="J1562" i="33"/>
  <c r="J1559" i="33"/>
  <c r="J1557" i="33"/>
  <c r="J1550" i="33"/>
  <c r="J1548" i="33"/>
  <c r="J1547" i="33"/>
  <c r="J1546" i="33"/>
  <c r="J1545" i="33"/>
  <c r="J1544" i="33"/>
  <c r="J1542" i="33"/>
  <c r="J1539" i="33"/>
  <c r="J1537" i="33"/>
  <c r="J1536" i="33"/>
  <c r="J1535" i="33"/>
  <c r="J1534" i="33"/>
  <c r="J1530" i="33"/>
  <c r="J1528" i="33"/>
  <c r="J1527" i="33"/>
  <c r="J1526" i="33"/>
  <c r="J1525" i="33"/>
  <c r="J1524" i="33"/>
  <c r="J1523" i="33"/>
  <c r="J1522" i="33"/>
  <c r="J1521" i="33"/>
  <c r="J1520" i="33"/>
  <c r="J1519" i="33"/>
  <c r="J1515" i="33"/>
  <c r="J1512" i="33"/>
  <c r="J1510" i="33"/>
  <c r="J1509" i="33"/>
  <c r="J1506" i="33"/>
  <c r="J1505" i="33"/>
  <c r="J1492" i="33"/>
  <c r="J1490" i="33"/>
  <c r="J1484" i="33"/>
  <c r="J1483" i="33"/>
  <c r="J1478" i="33"/>
  <c r="J1476" i="33"/>
  <c r="J1472" i="33"/>
  <c r="J1461" i="33"/>
  <c r="J1460" i="33"/>
  <c r="J1458" i="33"/>
  <c r="J1454" i="33"/>
  <c r="J1453" i="33"/>
  <c r="J1450" i="33"/>
  <c r="J1449" i="33"/>
  <c r="J1448" i="33"/>
  <c r="J1447" i="33"/>
  <c r="J1445" i="33"/>
  <c r="J1444" i="33"/>
  <c r="J1440" i="33"/>
  <c r="J1435" i="33"/>
  <c r="J1434" i="33"/>
  <c r="J1432" i="33"/>
  <c r="J1431" i="33"/>
  <c r="J1427" i="33"/>
  <c r="J1426" i="33"/>
  <c r="J1425" i="33"/>
  <c r="J1424" i="33"/>
  <c r="J1420" i="33"/>
  <c r="J1419" i="33"/>
  <c r="J1418" i="33"/>
  <c r="J1409" i="33"/>
  <c r="J1407" i="33"/>
  <c r="J1404" i="33"/>
  <c r="J1403" i="33"/>
  <c r="J1402" i="33"/>
  <c r="J1400" i="33"/>
  <c r="J1399" i="33"/>
  <c r="J1395" i="33"/>
  <c r="J1394" i="33"/>
  <c r="J1393" i="33"/>
  <c r="J1390" i="33"/>
  <c r="J1388" i="33"/>
  <c r="J1386" i="33"/>
  <c r="J1385" i="33"/>
  <c r="J1384" i="33"/>
  <c r="J1381" i="33"/>
  <c r="J1380" i="33"/>
  <c r="J1378" i="33"/>
  <c r="J1377" i="33"/>
  <c r="J1376" i="33"/>
  <c r="J1372" i="33"/>
  <c r="J1371" i="33"/>
  <c r="J1370" i="33"/>
  <c r="J1365" i="33"/>
  <c r="J1364" i="33"/>
  <c r="J1361" i="33"/>
  <c r="J1359" i="33"/>
  <c r="J1358" i="33"/>
  <c r="J1356" i="33"/>
  <c r="J1354" i="33"/>
  <c r="J1353" i="33"/>
  <c r="J1349" i="33"/>
  <c r="J1348" i="33"/>
  <c r="J1346" i="33"/>
  <c r="J1345" i="33"/>
  <c r="J1343" i="33"/>
  <c r="J1340" i="33"/>
  <c r="J1338" i="33"/>
  <c r="J1333" i="33"/>
  <c r="J1332" i="33"/>
  <c r="J1330" i="33"/>
  <c r="J1328" i="33"/>
  <c r="J1326" i="33"/>
  <c r="J1325" i="33"/>
  <c r="J1322" i="33"/>
  <c r="J1320" i="33"/>
  <c r="J1318" i="33"/>
  <c r="J1317" i="33"/>
  <c r="J1316" i="33"/>
  <c r="J1313" i="33"/>
  <c r="J1312" i="33"/>
  <c r="J1304" i="33"/>
  <c r="J1303" i="33"/>
  <c r="J1302" i="33"/>
  <c r="J1301" i="33"/>
  <c r="J1300" i="33"/>
  <c r="J1296" i="33"/>
  <c r="J1295" i="33"/>
  <c r="J1293" i="33"/>
  <c r="J1289" i="33"/>
  <c r="J1286" i="33"/>
  <c r="J1285" i="33"/>
  <c r="J1284" i="33"/>
  <c r="J1281" i="33"/>
  <c r="J1279" i="33"/>
  <c r="J1278" i="33"/>
  <c r="J1277" i="33"/>
  <c r="J1275" i="33"/>
  <c r="J1273" i="33"/>
  <c r="J1272" i="33"/>
  <c r="J1271" i="33"/>
  <c r="J1270" i="33"/>
  <c r="J1269" i="33"/>
  <c r="J1267" i="33"/>
  <c r="J1266" i="33"/>
  <c r="J1265" i="33"/>
  <c r="J1261" i="33"/>
  <c r="J1260" i="33"/>
  <c r="J1259" i="33"/>
  <c r="J1256" i="33"/>
  <c r="J1255" i="33"/>
  <c r="J1249" i="33"/>
  <c r="J1248" i="33"/>
  <c r="J1247" i="33"/>
  <c r="J1246" i="33"/>
  <c r="J1242" i="33"/>
  <c r="J1241" i="33"/>
  <c r="J1240" i="33"/>
  <c r="J1239" i="33"/>
  <c r="J1230" i="33"/>
  <c r="J1228" i="33"/>
  <c r="J1225" i="33"/>
  <c r="J1224" i="33"/>
  <c r="J1222" i="33"/>
  <c r="J1218" i="33"/>
  <c r="J1216" i="33"/>
  <c r="J1215" i="33"/>
  <c r="J1214" i="33"/>
  <c r="J1213" i="33"/>
  <c r="J1209" i="33"/>
  <c r="J1208" i="33"/>
  <c r="J1206" i="33"/>
  <c r="J1205" i="33"/>
  <c r="J1204" i="33"/>
  <c r="J1203" i="33"/>
  <c r="J1202" i="33"/>
  <c r="J1201" i="33"/>
  <c r="J1196" i="33"/>
  <c r="J1195" i="33"/>
  <c r="J1194" i="33"/>
  <c r="J1193" i="33"/>
  <c r="J1185" i="33"/>
  <c r="J1184" i="33"/>
  <c r="J1181" i="33"/>
  <c r="J1178" i="33"/>
  <c r="J1177" i="33"/>
  <c r="J1171" i="33"/>
  <c r="J1170" i="33"/>
  <c r="J1169" i="33"/>
  <c r="J1163" i="33"/>
  <c r="J1162" i="33"/>
  <c r="J1158" i="33"/>
  <c r="J1157" i="33"/>
  <c r="J1156" i="33"/>
  <c r="J1155" i="33"/>
  <c r="J1154" i="33"/>
  <c r="J1151" i="33"/>
  <c r="J1150" i="33"/>
  <c r="J1149" i="33"/>
  <c r="J1139" i="33"/>
  <c r="J1137" i="33"/>
  <c r="J1136" i="33"/>
  <c r="J1135" i="33"/>
  <c r="J1134" i="33"/>
  <c r="J1133" i="33"/>
  <c r="J1130" i="33"/>
  <c r="J1129" i="33"/>
  <c r="J1128" i="33"/>
  <c r="J1126" i="33"/>
  <c r="J1125" i="33"/>
  <c r="J1123" i="33"/>
  <c r="J1121" i="33"/>
  <c r="J1120" i="33"/>
  <c r="J1119" i="33"/>
  <c r="J1118" i="33"/>
  <c r="J1117" i="33"/>
  <c r="J1116" i="33"/>
  <c r="J1115" i="33"/>
  <c r="J1114" i="33"/>
  <c r="J1113" i="33"/>
  <c r="J1112" i="33"/>
  <c r="J1111" i="33"/>
  <c r="J1110" i="33"/>
  <c r="J1106" i="33"/>
  <c r="J1105" i="33"/>
  <c r="J1104" i="33"/>
  <c r="J1103" i="33"/>
  <c r="J1102" i="33"/>
  <c r="J1101" i="33"/>
  <c r="J1100" i="33"/>
  <c r="J1099" i="33"/>
  <c r="J1098" i="33"/>
  <c r="J1097" i="33"/>
  <c r="J1095" i="33"/>
  <c r="J1094" i="33"/>
  <c r="J1093" i="33"/>
  <c r="J1092" i="33"/>
  <c r="J1091" i="33"/>
  <c r="J1090" i="33"/>
  <c r="J1089" i="33"/>
  <c r="J1088" i="33"/>
  <c r="J1086" i="33"/>
  <c r="J1085" i="33"/>
  <c r="J1084" i="33"/>
  <c r="J1083" i="33"/>
  <c r="J1082" i="33"/>
  <c r="J1080" i="33"/>
  <c r="J1079" i="33"/>
  <c r="J1077" i="33"/>
  <c r="J1076" i="33"/>
  <c r="J1075" i="33"/>
  <c r="J1074" i="33"/>
  <c r="J1073" i="33"/>
  <c r="J1072" i="33"/>
  <c r="J1071" i="33"/>
  <c r="J1069" i="33"/>
  <c r="J1068" i="33"/>
  <c r="J1067" i="33"/>
  <c r="J1066" i="33"/>
  <c r="J1065" i="33"/>
  <c r="J1064" i="33"/>
  <c r="J1063" i="33"/>
  <c r="J1062" i="33"/>
  <c r="J1061" i="33"/>
  <c r="J1060" i="33"/>
  <c r="J1059" i="33"/>
  <c r="J1058" i="33"/>
  <c r="J1057" i="33"/>
  <c r="J1054" i="33"/>
  <c r="J1053" i="33"/>
  <c r="J1052" i="33"/>
  <c r="J1051" i="33"/>
  <c r="J1050" i="33"/>
  <c r="J1048" i="33"/>
  <c r="J1043" i="33"/>
  <c r="J1039" i="33"/>
  <c r="J1038" i="33"/>
  <c r="J1035" i="33"/>
  <c r="J1034" i="33"/>
  <c r="J1033" i="33"/>
  <c r="J1032" i="33"/>
  <c r="J1031" i="33"/>
  <c r="J1030" i="33"/>
  <c r="J1029" i="33"/>
  <c r="J1028" i="33"/>
  <c r="J1026" i="33"/>
  <c r="J1025" i="33"/>
  <c r="J1024" i="33"/>
  <c r="J1023" i="33"/>
  <c r="J1021" i="33"/>
  <c r="J1020" i="33"/>
  <c r="J1018" i="33"/>
  <c r="J1017" i="33"/>
  <c r="J1016" i="33"/>
  <c r="J1015" i="33"/>
  <c r="J1014" i="33"/>
  <c r="J1013" i="33"/>
  <c r="J1012" i="33"/>
  <c r="J1011" i="33"/>
  <c r="J1010" i="33"/>
  <c r="J1009" i="33"/>
  <c r="J1008" i="33"/>
  <c r="J1007" i="33"/>
  <c r="J1006" i="33"/>
  <c r="J1005" i="33"/>
  <c r="J1003" i="33"/>
  <c r="J1000" i="33"/>
  <c r="J999" i="33"/>
  <c r="J998" i="33"/>
  <c r="J997" i="33"/>
  <c r="J995" i="33"/>
  <c r="J993" i="33"/>
  <c r="J992" i="33"/>
  <c r="J991" i="33"/>
  <c r="J990" i="33"/>
  <c r="J989" i="33"/>
  <c r="J987" i="33"/>
  <c r="J986" i="33"/>
  <c r="J984" i="33"/>
  <c r="J983" i="33"/>
  <c r="J982" i="33"/>
  <c r="J981" i="33"/>
  <c r="J980" i="33"/>
  <c r="J979" i="33"/>
  <c r="J978" i="33"/>
  <c r="J977" i="33"/>
  <c r="J976" i="33"/>
  <c r="J975" i="33"/>
  <c r="J974" i="33"/>
  <c r="J973" i="33"/>
  <c r="J972" i="33"/>
  <c r="J971" i="33"/>
  <c r="J970" i="33"/>
  <c r="J969" i="33"/>
  <c r="J968" i="33"/>
  <c r="J966" i="33"/>
  <c r="J965" i="33"/>
  <c r="J964" i="33"/>
  <c r="J963" i="33"/>
  <c r="J961" i="33"/>
  <c r="J960" i="33"/>
  <c r="J959" i="33"/>
  <c r="J958" i="33"/>
  <c r="J957" i="33"/>
  <c r="J956" i="33"/>
  <c r="J955" i="33"/>
  <c r="J954" i="33"/>
  <c r="J953" i="33"/>
  <c r="J951" i="33"/>
  <c r="J950" i="33"/>
  <c r="J949" i="33"/>
  <c r="J948" i="33"/>
  <c r="J946" i="33"/>
  <c r="J945" i="33"/>
  <c r="J944" i="33"/>
  <c r="J943" i="33"/>
  <c r="J942" i="33"/>
  <c r="J941" i="33"/>
  <c r="K2260" i="33"/>
  <c r="K2258" i="33"/>
  <c r="K2257" i="33"/>
  <c r="K2256" i="33"/>
  <c r="K2255" i="33"/>
  <c r="K2250" i="33"/>
  <c r="K2248" i="33"/>
  <c r="K2246" i="33"/>
  <c r="K2245" i="33"/>
  <c r="K2244" i="33"/>
  <c r="K2243" i="33"/>
  <c r="K2242" i="33"/>
  <c r="K2241" i="33"/>
  <c r="K2240" i="33"/>
  <c r="K2238" i="33"/>
  <c r="K2237" i="33"/>
  <c r="K2236" i="33"/>
  <c r="K2235" i="33"/>
  <c r="K2233" i="33"/>
  <c r="K2232" i="33"/>
  <c r="K2229" i="33"/>
  <c r="K2227" i="33"/>
  <c r="K2223" i="33"/>
  <c r="K2222" i="33"/>
  <c r="K2217" i="33"/>
  <c r="K2215" i="33"/>
  <c r="K2214" i="33"/>
  <c r="K2212" i="33"/>
  <c r="K2211" i="33"/>
  <c r="K2208" i="33"/>
  <c r="K2203" i="33"/>
  <c r="K2193" i="33"/>
  <c r="K2190" i="33"/>
  <c r="K2184" i="33"/>
  <c r="K2179" i="33"/>
  <c r="K2178" i="33"/>
  <c r="K2177" i="33"/>
  <c r="K2174" i="33"/>
  <c r="K2172" i="33"/>
  <c r="K2171" i="33"/>
  <c r="K2166" i="33"/>
  <c r="K2165" i="33"/>
  <c r="K2157" i="33"/>
  <c r="K2156" i="33"/>
  <c r="K2155" i="33"/>
  <c r="K2154" i="33"/>
  <c r="K2150" i="33"/>
  <c r="K2149" i="33"/>
  <c r="K2148" i="33"/>
  <c r="K2145" i="33"/>
  <c r="K2144" i="33"/>
  <c r="K2142" i="33"/>
  <c r="K2141" i="33"/>
  <c r="K2139" i="33"/>
  <c r="K2138" i="33"/>
  <c r="K2136" i="33"/>
  <c r="K2131" i="33"/>
  <c r="K2130" i="33"/>
  <c r="K2129" i="33"/>
  <c r="K2128" i="33"/>
  <c r="K2127" i="33"/>
  <c r="K2126" i="33"/>
  <c r="K2125" i="33"/>
  <c r="K2123" i="33"/>
  <c r="K2122" i="33"/>
  <c r="K2121" i="33"/>
  <c r="K2120" i="33"/>
  <c r="K2107" i="33"/>
  <c r="K2097" i="33"/>
  <c r="K2096" i="33"/>
  <c r="K2094" i="33"/>
  <c r="K2062" i="33"/>
  <c r="K2034" i="33"/>
  <c r="K2029" i="33"/>
  <c r="K2026" i="33"/>
  <c r="K2025" i="33"/>
  <c r="K2013" i="33"/>
  <c r="K2012" i="33"/>
  <c r="K2003" i="33"/>
  <c r="K1989" i="33"/>
  <c r="K1974" i="33"/>
  <c r="K1832" i="33"/>
  <c r="K1831" i="33"/>
  <c r="K1829" i="33"/>
  <c r="K1824" i="33"/>
  <c r="K1823" i="33"/>
  <c r="K1822" i="33"/>
  <c r="K1820" i="33"/>
  <c r="K1819" i="33"/>
  <c r="K1818" i="33"/>
  <c r="K1817" i="33"/>
  <c r="K1816" i="33"/>
  <c r="K1808" i="33"/>
  <c r="K1791" i="33"/>
  <c r="K1790" i="33"/>
  <c r="K1789" i="33"/>
  <c r="K1788" i="33"/>
  <c r="K1787" i="33"/>
  <c r="K1780" i="33"/>
  <c r="K1779" i="33"/>
  <c r="K1776" i="33"/>
  <c r="K1757" i="33"/>
  <c r="K1751" i="33"/>
  <c r="K1750" i="33"/>
  <c r="K1741" i="33"/>
  <c r="K1736" i="33"/>
  <c r="K1731" i="33"/>
  <c r="K1712" i="33"/>
  <c r="K1706" i="33"/>
  <c r="K1705" i="33"/>
  <c r="K1704" i="33"/>
  <c r="K1703" i="33"/>
  <c r="K1702" i="33"/>
  <c r="K1701" i="33"/>
  <c r="K1697" i="33"/>
  <c r="K1696" i="33"/>
  <c r="K1680" i="33"/>
  <c r="K1677" i="33"/>
  <c r="K1670" i="33"/>
  <c r="K1668" i="33"/>
  <c r="K1667" i="33"/>
  <c r="K1654" i="33"/>
  <c r="K1652" i="33"/>
  <c r="K1647" i="33"/>
  <c r="K1645" i="33"/>
  <c r="K1633" i="33"/>
  <c r="K1621" i="33"/>
  <c r="K1620" i="33"/>
  <c r="K1617" i="33"/>
  <c r="K1616" i="33"/>
  <c r="K1615" i="33"/>
  <c r="K1612" i="33"/>
  <c r="K1600" i="33"/>
  <c r="K1599" i="33"/>
  <c r="K1598" i="33"/>
  <c r="K1597" i="33"/>
  <c r="K1595" i="33"/>
  <c r="K1594" i="33"/>
  <c r="K1591" i="33"/>
  <c r="K1586" i="33"/>
  <c r="K1585" i="33"/>
  <c r="K1584" i="33"/>
  <c r="K1581" i="33"/>
  <c r="K1579" i="33"/>
  <c r="K1566" i="33"/>
  <c r="K1561" i="33"/>
  <c r="K1558" i="33"/>
  <c r="K1555" i="33"/>
  <c r="K1554" i="33"/>
  <c r="K1533" i="33"/>
  <c r="K1532" i="33"/>
  <c r="K1529" i="33"/>
  <c r="K1518" i="33"/>
  <c r="K1517" i="33"/>
  <c r="K1516" i="33"/>
  <c r="K1514" i="33"/>
  <c r="K1504" i="33"/>
  <c r="K1503" i="33"/>
  <c r="K1494" i="33"/>
  <c r="K1488" i="33"/>
  <c r="K1487" i="33"/>
  <c r="K1486" i="33"/>
  <c r="K1485" i="33"/>
  <c r="K1481" i="33"/>
  <c r="K1480" i="33"/>
  <c r="K1475" i="33"/>
  <c r="K1474" i="33"/>
  <c r="K1468" i="33"/>
  <c r="K1466" i="33"/>
  <c r="K1465" i="33"/>
  <c r="K1464" i="33"/>
  <c r="K1463" i="33"/>
  <c r="K1459" i="33"/>
  <c r="K1457" i="33"/>
  <c r="K1455" i="33"/>
  <c r="K1446" i="33"/>
  <c r="K1443" i="33"/>
  <c r="K1442" i="33"/>
  <c r="K1441" i="33"/>
  <c r="K1438" i="33"/>
  <c r="K1437" i="33"/>
  <c r="K1429" i="33"/>
  <c r="K1423" i="33"/>
  <c r="K1417" i="33"/>
  <c r="K1416" i="33"/>
  <c r="K1414" i="33"/>
  <c r="K1412" i="33"/>
  <c r="K1411" i="33"/>
  <c r="K1406" i="33"/>
  <c r="K1398" i="33"/>
  <c r="K1397" i="33"/>
  <c r="K1396" i="33"/>
  <c r="K1392" i="33"/>
  <c r="K1389" i="33"/>
  <c r="K1387" i="33"/>
  <c r="K1373" i="33"/>
  <c r="K1369" i="33"/>
  <c r="K1362" i="33"/>
  <c r="K1360" i="33"/>
  <c r="K1357" i="33"/>
  <c r="K1352" i="33"/>
  <c r="K1351" i="33"/>
  <c r="K1350" i="33"/>
  <c r="K1344" i="33"/>
  <c r="K1337" i="33"/>
  <c r="K1331" i="33"/>
  <c r="K1327" i="33"/>
  <c r="K1324" i="33"/>
  <c r="K1319" i="33"/>
  <c r="K1310" i="33"/>
  <c r="K1309" i="33"/>
  <c r="K1308" i="33"/>
  <c r="K1298" i="33"/>
  <c r="K1294" i="33"/>
  <c r="K1292" i="33"/>
  <c r="K1291" i="33"/>
  <c r="K1290" i="33"/>
  <c r="K1268" i="33"/>
  <c r="K1264" i="33"/>
  <c r="K1262" i="33"/>
  <c r="K1258" i="33"/>
  <c r="K1257" i="33"/>
  <c r="K1252" i="33"/>
  <c r="K1251" i="33"/>
  <c r="K1250" i="33"/>
  <c r="K1244" i="33"/>
  <c r="K1237" i="33"/>
  <c r="K1229" i="33"/>
  <c r="K1227" i="33"/>
  <c r="K1221" i="33"/>
  <c r="K1217" i="33"/>
  <c r="K1211" i="33"/>
  <c r="K1210" i="33"/>
  <c r="K1199" i="33"/>
  <c r="K1192" i="33"/>
  <c r="K1191" i="33"/>
  <c r="K1190" i="33"/>
  <c r="K1189" i="33"/>
  <c r="K1188" i="33"/>
  <c r="K1187" i="33"/>
  <c r="K1183" i="33"/>
  <c r="K1182" i="33"/>
  <c r="K1180" i="33"/>
  <c r="K1176" i="33"/>
  <c r="K1168" i="33"/>
  <c r="K1167" i="33"/>
  <c r="K1161" i="33"/>
  <c r="K1147" i="33"/>
  <c r="K1146" i="33"/>
  <c r="K1145" i="33"/>
  <c r="K1144" i="33"/>
  <c r="K1143" i="33"/>
  <c r="K1142" i="33"/>
  <c r="K1141" i="33"/>
  <c r="K1140" i="33"/>
  <c r="K1109" i="33"/>
  <c r="K1070" i="33"/>
  <c r="K1049" i="33"/>
  <c r="K1045" i="33"/>
  <c r="K1044" i="33"/>
  <c r="K1001" i="33"/>
  <c r="K947" i="33"/>
  <c r="J939" i="33"/>
  <c r="J936" i="33"/>
  <c r="J935" i="33"/>
  <c r="J934" i="33"/>
  <c r="J932" i="33"/>
  <c r="J923" i="33"/>
  <c r="J919" i="33"/>
  <c r="J917" i="33"/>
  <c r="J916" i="33"/>
  <c r="J895" i="33"/>
  <c r="J873" i="33"/>
  <c r="J872" i="33"/>
  <c r="J870" i="33"/>
  <c r="J869" i="33"/>
  <c r="J866" i="33"/>
  <c r="J853" i="33"/>
  <c r="J852" i="33"/>
  <c r="J851" i="33"/>
  <c r="J842" i="33"/>
  <c r="J841" i="33"/>
  <c r="J840" i="33"/>
  <c r="J839" i="33"/>
  <c r="J836" i="33"/>
  <c r="J835" i="33"/>
  <c r="J834" i="33"/>
  <c r="J833" i="33"/>
  <c r="J832" i="33"/>
  <c r="J830" i="33"/>
  <c r="J829" i="33"/>
  <c r="J828" i="33"/>
  <c r="J824" i="33"/>
  <c r="J809" i="33"/>
  <c r="J788" i="33"/>
  <c r="J747" i="33"/>
  <c r="J740" i="33"/>
  <c r="J692" i="33"/>
  <c r="J668" i="33"/>
  <c r="J660" i="33"/>
  <c r="J643" i="33"/>
  <c r="J630" i="33"/>
  <c r="J624" i="33"/>
  <c r="J596" i="33"/>
  <c r="J584" i="33"/>
  <c r="J531" i="33"/>
  <c r="J525" i="33"/>
  <c r="J523" i="33"/>
  <c r="J520" i="33"/>
  <c r="J519" i="33"/>
  <c r="J518" i="33"/>
  <c r="J516" i="33"/>
  <c r="J507" i="33"/>
  <c r="J496" i="33"/>
  <c r="J495" i="33"/>
  <c r="J493" i="33"/>
  <c r="J492" i="33"/>
  <c r="J490" i="33"/>
  <c r="J487" i="33"/>
  <c r="J484" i="33"/>
  <c r="J474" i="33"/>
  <c r="J473" i="33"/>
  <c r="J472" i="33"/>
  <c r="J453" i="33"/>
  <c r="J404" i="33"/>
  <c r="J397" i="33"/>
  <c r="J395" i="33"/>
  <c r="J394" i="33"/>
  <c r="J255" i="33"/>
  <c r="J235" i="33"/>
  <c r="J227" i="33"/>
  <c r="J195" i="33"/>
  <c r="K938" i="33"/>
  <c r="K933" i="33"/>
  <c r="K925" i="33"/>
  <c r="K912" i="33"/>
  <c r="K911" i="33"/>
  <c r="K910" i="33"/>
  <c r="K906" i="33"/>
  <c r="K905" i="33"/>
  <c r="K901" i="33"/>
  <c r="K899" i="33"/>
  <c r="K898" i="33"/>
  <c r="K897" i="33"/>
  <c r="K896" i="33"/>
  <c r="K894" i="33"/>
  <c r="K893" i="33"/>
  <c r="K892" i="33"/>
  <c r="K891" i="33"/>
  <c r="K890" i="33"/>
  <c r="K889" i="33"/>
  <c r="K888" i="33"/>
  <c r="K887" i="33"/>
  <c r="K886" i="33"/>
  <c r="K885" i="33"/>
  <c r="K884" i="33"/>
  <c r="K883" i="33"/>
  <c r="K882" i="33"/>
  <c r="K881" i="33"/>
  <c r="K880" i="33"/>
  <c r="K875" i="33"/>
  <c r="K874" i="33"/>
  <c r="K871" i="33"/>
  <c r="K868" i="33"/>
  <c r="K867" i="33"/>
  <c r="K864" i="33"/>
  <c r="K863" i="33"/>
  <c r="K862" i="33"/>
  <c r="K861" i="33"/>
  <c r="K860" i="33"/>
  <c r="K859" i="33"/>
  <c r="K858" i="33"/>
  <c r="K857" i="33"/>
  <c r="K856" i="33"/>
  <c r="K855" i="33"/>
  <c r="K854" i="33"/>
  <c r="K850" i="33"/>
  <c r="K849" i="33"/>
  <c r="K848" i="33"/>
  <c r="K847" i="33"/>
  <c r="K846" i="33"/>
  <c r="K845" i="33"/>
  <c r="K844" i="33"/>
  <c r="K843" i="33"/>
  <c r="K837" i="33"/>
  <c r="K827" i="33"/>
  <c r="K826" i="33"/>
  <c r="K825" i="33"/>
  <c r="K823" i="33"/>
  <c r="K822" i="33"/>
  <c r="K821" i="33"/>
  <c r="K819" i="33"/>
  <c r="K818" i="33"/>
  <c r="K817" i="33"/>
  <c r="K816" i="33"/>
  <c r="K815" i="33"/>
  <c r="K813" i="33"/>
  <c r="K812" i="33"/>
  <c r="K811" i="33"/>
  <c r="K810" i="33"/>
  <c r="K808" i="33"/>
  <c r="K807" i="33"/>
  <c r="K806" i="33"/>
  <c r="K805" i="33"/>
  <c r="K803" i="33"/>
  <c r="K802" i="33"/>
  <c r="K801" i="33"/>
  <c r="K800" i="33"/>
  <c r="K798" i="33"/>
  <c r="K797" i="33"/>
  <c r="K796" i="33"/>
  <c r="K795" i="33"/>
  <c r="K794" i="33"/>
  <c r="K793" i="33"/>
  <c r="K792" i="33"/>
  <c r="K791" i="33"/>
  <c r="K790" i="33"/>
  <c r="K789" i="33"/>
  <c r="K786" i="33"/>
  <c r="K785" i="33"/>
  <c r="K784" i="33"/>
  <c r="K782" i="33"/>
  <c r="K781" i="33"/>
  <c r="K780" i="33"/>
  <c r="K779" i="33"/>
  <c r="K778" i="33"/>
  <c r="K777" i="33"/>
  <c r="K775" i="33"/>
  <c r="K774" i="33"/>
  <c r="K773" i="33"/>
  <c r="K771" i="33"/>
  <c r="K770" i="33"/>
  <c r="K769" i="33"/>
  <c r="K767" i="33"/>
  <c r="K765" i="33"/>
  <c r="K764" i="33"/>
  <c r="K762" i="33"/>
  <c r="K761" i="33"/>
  <c r="K760" i="33"/>
  <c r="K759" i="33"/>
  <c r="K758" i="33"/>
  <c r="K757" i="33"/>
  <c r="K756" i="33"/>
  <c r="K755" i="33"/>
  <c r="K754" i="33"/>
  <c r="K753" i="33"/>
  <c r="K752" i="33"/>
  <c r="K751" i="33"/>
  <c r="K750" i="33"/>
  <c r="K748" i="33"/>
  <c r="K746" i="33"/>
  <c r="K744" i="33"/>
  <c r="K743" i="33"/>
  <c r="K742" i="33"/>
  <c r="K741" i="33"/>
  <c r="K739" i="33"/>
  <c r="K738" i="33"/>
  <c r="K737" i="33"/>
  <c r="K736" i="33"/>
  <c r="K734" i="33"/>
  <c r="K733" i="33"/>
  <c r="K732" i="33"/>
  <c r="K731" i="33"/>
  <c r="K730" i="33"/>
  <c r="K729" i="33"/>
  <c r="K728" i="33"/>
  <c r="K722" i="33"/>
  <c r="K721" i="33"/>
  <c r="K720" i="33"/>
  <c r="K718" i="33"/>
  <c r="K717" i="33"/>
  <c r="K716" i="33"/>
  <c r="K715" i="33"/>
  <c r="K713" i="33"/>
  <c r="K712" i="33"/>
  <c r="K711" i="33"/>
  <c r="K710" i="33"/>
  <c r="K709" i="33"/>
  <c r="K708" i="33"/>
  <c r="K707" i="33"/>
  <c r="K706" i="33"/>
  <c r="K705" i="33"/>
  <c r="K703" i="33"/>
  <c r="K702" i="33"/>
  <c r="K701" i="33"/>
  <c r="K699" i="33"/>
  <c r="K698" i="33"/>
  <c r="K697" i="33"/>
  <c r="K696" i="33"/>
  <c r="K695" i="33"/>
  <c r="K694" i="33"/>
  <c r="K693" i="33"/>
  <c r="K691" i="33"/>
  <c r="K690" i="33"/>
  <c r="K688" i="33"/>
  <c r="K687" i="33"/>
  <c r="K686" i="33"/>
  <c r="K685" i="33"/>
  <c r="K684" i="33"/>
  <c r="K683" i="33"/>
  <c r="K682" i="33"/>
  <c r="K681" i="33"/>
  <c r="K679" i="33"/>
  <c r="K678" i="33"/>
  <c r="K677" i="33"/>
  <c r="K675" i="33"/>
  <c r="K674" i="33"/>
  <c r="K673" i="33"/>
  <c r="K672" i="33"/>
  <c r="K670" i="33"/>
  <c r="K667" i="33"/>
  <c r="K666" i="33"/>
  <c r="K665" i="33"/>
  <c r="K664" i="33"/>
  <c r="K663" i="33"/>
  <c r="K662" i="33"/>
  <c r="K659" i="33"/>
  <c r="K657" i="33"/>
  <c r="K655" i="33"/>
  <c r="K654" i="33"/>
  <c r="K653" i="33"/>
  <c r="K652" i="33"/>
  <c r="K651" i="33"/>
  <c r="K650" i="33"/>
  <c r="K649" i="33"/>
  <c r="K648" i="33"/>
  <c r="K647" i="33"/>
  <c r="K645" i="33"/>
  <c r="K644" i="33"/>
  <c r="K642" i="33"/>
  <c r="K641" i="33"/>
  <c r="K640" i="33"/>
  <c r="K639" i="33"/>
  <c r="K638" i="33"/>
  <c r="K637" i="33"/>
  <c r="K636" i="33"/>
  <c r="K635" i="33"/>
  <c r="K634" i="33"/>
  <c r="K633" i="33"/>
  <c r="K632" i="33"/>
  <c r="K631" i="33"/>
  <c r="K629" i="33"/>
  <c r="K628" i="33"/>
  <c r="K627" i="33"/>
  <c r="K626" i="33"/>
  <c r="K625" i="33"/>
  <c r="K623" i="33"/>
  <c r="K622" i="33"/>
  <c r="K621" i="33"/>
  <c r="K620" i="33"/>
  <c r="K618" i="33"/>
  <c r="K617" i="33"/>
  <c r="K616" i="33"/>
  <c r="K614" i="33"/>
  <c r="K613" i="33"/>
  <c r="K612" i="33"/>
  <c r="K611" i="33"/>
  <c r="K609" i="33"/>
  <c r="K608" i="33"/>
  <c r="K607" i="33"/>
  <c r="K606" i="33"/>
  <c r="K605" i="33"/>
  <c r="K604" i="33"/>
  <c r="K603" i="33"/>
  <c r="K602" i="33"/>
  <c r="K601" i="33"/>
  <c r="K600" i="33"/>
  <c r="K599" i="33"/>
  <c r="K598" i="33"/>
  <c r="K595" i="33"/>
  <c r="K594" i="33"/>
  <c r="K593" i="33"/>
  <c r="K592" i="33"/>
  <c r="K590" i="33"/>
  <c r="K589" i="33"/>
  <c r="K587" i="33"/>
  <c r="K586" i="33"/>
  <c r="K585" i="33"/>
  <c r="K583" i="33"/>
  <c r="K582" i="33"/>
  <c r="K581" i="33"/>
  <c r="K580" i="33"/>
  <c r="K577" i="33"/>
  <c r="K576" i="33"/>
  <c r="K575" i="33"/>
  <c r="K574" i="33"/>
  <c r="K573" i="33"/>
  <c r="K572" i="33"/>
  <c r="K571" i="33"/>
  <c r="K569" i="33"/>
  <c r="K568" i="33"/>
  <c r="K567" i="33"/>
  <c r="K565" i="33"/>
  <c r="K564" i="33"/>
  <c r="K563" i="33"/>
  <c r="K562" i="33"/>
  <c r="K561" i="33"/>
  <c r="K560" i="33"/>
  <c r="K559" i="33"/>
  <c r="K558" i="33"/>
  <c r="K557" i="33"/>
  <c r="K555" i="33"/>
  <c r="K554" i="33"/>
  <c r="K553" i="33"/>
  <c r="K552" i="33"/>
  <c r="K551" i="33"/>
  <c r="K550" i="33"/>
  <c r="K546" i="33"/>
  <c r="K545" i="33"/>
  <c r="K544" i="33"/>
  <c r="K543" i="33"/>
  <c r="K542" i="33"/>
  <c r="K541" i="33"/>
  <c r="K540" i="33"/>
  <c r="K539" i="33"/>
  <c r="K538" i="33"/>
  <c r="K537" i="33"/>
  <c r="K536" i="33"/>
  <c r="K535" i="33"/>
  <c r="K533" i="33"/>
  <c r="K530" i="33"/>
  <c r="K529" i="33"/>
  <c r="K528" i="33"/>
  <c r="K527" i="33"/>
  <c r="K526" i="33"/>
  <c r="K524" i="33"/>
  <c r="K522" i="33"/>
  <c r="K521" i="33"/>
  <c r="K517" i="33"/>
  <c r="K515" i="33"/>
  <c r="K513" i="33"/>
  <c r="K512" i="33"/>
  <c r="K510" i="33"/>
  <c r="K509" i="33"/>
  <c r="K508" i="33"/>
  <c r="K506" i="33"/>
  <c r="K505" i="33"/>
  <c r="K504" i="33"/>
  <c r="K503" i="33"/>
  <c r="K502" i="33"/>
  <c r="K501" i="33"/>
  <c r="K500" i="33"/>
  <c r="K499" i="33"/>
  <c r="K494" i="33"/>
  <c r="K491" i="33"/>
  <c r="K489" i="33"/>
  <c r="K488" i="33"/>
  <c r="K486" i="33"/>
  <c r="K485" i="33"/>
  <c r="K483" i="33"/>
  <c r="K482" i="33"/>
  <c r="K481" i="33"/>
  <c r="K480" i="33"/>
  <c r="K479" i="33"/>
  <c r="K478" i="33"/>
  <c r="K476" i="33"/>
  <c r="K471" i="33"/>
  <c r="K470" i="33"/>
  <c r="K468" i="33"/>
  <c r="K467" i="33"/>
  <c r="K466" i="33"/>
  <c r="K463" i="33"/>
  <c r="K462" i="33"/>
  <c r="K461" i="33"/>
  <c r="K460" i="33"/>
  <c r="K459" i="33"/>
  <c r="K457" i="33"/>
  <c r="K456" i="33"/>
  <c r="K455" i="33"/>
  <c r="K454" i="33"/>
  <c r="K452" i="33"/>
  <c r="K451" i="33"/>
  <c r="K450" i="33"/>
  <c r="K449" i="33"/>
  <c r="K444" i="33"/>
  <c r="K443" i="33"/>
  <c r="K442" i="33"/>
  <c r="K441" i="33"/>
  <c r="K440" i="33"/>
  <c r="K438" i="33"/>
  <c r="K437" i="33"/>
  <c r="K435" i="33"/>
  <c r="K434" i="33"/>
  <c r="K433" i="33"/>
  <c r="K432" i="33"/>
  <c r="K431" i="33"/>
  <c r="K430" i="33"/>
  <c r="K429" i="33"/>
  <c r="K428" i="33"/>
  <c r="K427" i="33"/>
  <c r="K426" i="33"/>
  <c r="K425" i="33"/>
  <c r="K424" i="33"/>
  <c r="K423" i="33"/>
  <c r="K422" i="33"/>
  <c r="K421" i="33"/>
  <c r="K420" i="33"/>
  <c r="K419" i="33"/>
  <c r="K418" i="33"/>
  <c r="K414" i="33"/>
  <c r="K413" i="33"/>
  <c r="K412" i="33"/>
  <c r="K411" i="33"/>
  <c r="K410" i="33"/>
  <c r="K409" i="33"/>
  <c r="K408" i="33"/>
  <c r="K407" i="33"/>
  <c r="K406" i="33"/>
  <c r="K405" i="33"/>
  <c r="K401" i="33"/>
  <c r="K400" i="33"/>
  <c r="K399" i="33"/>
  <c r="K398" i="33"/>
  <c r="K396" i="33"/>
  <c r="K393" i="33"/>
  <c r="K392" i="33"/>
  <c r="K390" i="33"/>
  <c r="K389" i="33"/>
  <c r="K388" i="33"/>
  <c r="K387" i="33"/>
  <c r="K386" i="33"/>
  <c r="K385" i="33"/>
  <c r="K382" i="33"/>
  <c r="K380" i="33"/>
  <c r="K377" i="33"/>
  <c r="K376" i="33"/>
  <c r="K375" i="33"/>
  <c r="K374" i="33"/>
  <c r="K372" i="33"/>
  <c r="K371" i="33"/>
  <c r="K370" i="33"/>
  <c r="K368" i="33"/>
  <c r="K367" i="33"/>
  <c r="K366" i="33"/>
  <c r="K365" i="33"/>
  <c r="K364" i="33"/>
  <c r="K363" i="33"/>
  <c r="K362" i="33"/>
  <c r="K360" i="33"/>
  <c r="K356" i="33"/>
  <c r="K355" i="33"/>
  <c r="K354" i="33"/>
  <c r="K353" i="33"/>
  <c r="K352" i="33"/>
  <c r="K351" i="33"/>
  <c r="K349" i="33"/>
  <c r="K348" i="33"/>
  <c r="K347" i="33"/>
  <c r="K346" i="33"/>
  <c r="K345" i="33"/>
  <c r="K344" i="33"/>
  <c r="K343" i="33"/>
  <c r="K342" i="33"/>
  <c r="K341" i="33"/>
  <c r="K340" i="33"/>
  <c r="K339" i="33"/>
  <c r="K338" i="33"/>
  <c r="K337" i="33"/>
  <c r="K336" i="33"/>
  <c r="K334" i="33"/>
  <c r="K332" i="33"/>
  <c r="K330" i="33"/>
  <c r="K329" i="33"/>
  <c r="K327" i="33"/>
  <c r="K326" i="33"/>
  <c r="K325" i="33"/>
  <c r="K324" i="33"/>
  <c r="K323" i="33"/>
  <c r="K321" i="33"/>
  <c r="K318" i="33"/>
  <c r="K317" i="33"/>
  <c r="K315" i="33"/>
  <c r="K314" i="33"/>
  <c r="K313" i="33"/>
  <c r="K311" i="33"/>
  <c r="K309" i="33"/>
  <c r="K308" i="33"/>
  <c r="K307" i="33"/>
  <c r="K305" i="33"/>
  <c r="K304" i="33"/>
  <c r="K303" i="33"/>
  <c r="K301" i="33"/>
  <c r="K300" i="33"/>
  <c r="K299" i="33"/>
  <c r="K298" i="33"/>
  <c r="K297" i="33"/>
  <c r="K296" i="33"/>
  <c r="K295" i="33"/>
  <c r="K294" i="33"/>
  <c r="K293" i="33"/>
  <c r="K292" i="33"/>
  <c r="K291" i="33"/>
  <c r="K289" i="33"/>
  <c r="K288" i="33"/>
  <c r="K286" i="33"/>
  <c r="K285" i="33"/>
  <c r="K284" i="33"/>
  <c r="K283" i="33"/>
  <c r="K282" i="33"/>
  <c r="K280" i="33"/>
  <c r="K279" i="33"/>
  <c r="K278" i="33"/>
  <c r="K277" i="33"/>
  <c r="K276" i="33"/>
  <c r="K274" i="33"/>
  <c r="K273" i="33"/>
  <c r="K272" i="33"/>
  <c r="K271" i="33"/>
  <c r="K270" i="33"/>
  <c r="K269" i="33"/>
  <c r="K268" i="33"/>
  <c r="K267" i="33"/>
  <c r="K266" i="33"/>
  <c r="K265" i="33"/>
  <c r="K264" i="33"/>
  <c r="K263" i="33"/>
  <c r="K262" i="33"/>
  <c r="K261" i="33"/>
  <c r="K260" i="33"/>
  <c r="K259" i="33"/>
  <c r="K258" i="33"/>
  <c r="K257" i="33"/>
  <c r="K254" i="33"/>
  <c r="K253" i="33"/>
  <c r="K252" i="33"/>
  <c r="K251" i="33"/>
  <c r="K250" i="33"/>
  <c r="K249" i="33"/>
  <c r="K247" i="33"/>
  <c r="K246" i="33"/>
  <c r="K245" i="33"/>
  <c r="K244" i="33"/>
  <c r="K243" i="33"/>
  <c r="K242" i="33"/>
  <c r="K241" i="33"/>
  <c r="K240" i="33"/>
  <c r="K239" i="33"/>
  <c r="K238" i="33"/>
  <c r="K237" i="33"/>
  <c r="K236" i="33"/>
  <c r="K233" i="33"/>
  <c r="K232" i="33"/>
  <c r="K231" i="33"/>
  <c r="K230" i="33"/>
  <c r="K229" i="33"/>
  <c r="K228" i="33"/>
  <c r="K226" i="33"/>
  <c r="K225" i="33"/>
  <c r="K224" i="33"/>
  <c r="K223" i="33"/>
  <c r="K222" i="33"/>
  <c r="K221" i="33"/>
  <c r="K220" i="33"/>
  <c r="K218" i="33"/>
  <c r="K217" i="33"/>
  <c r="K216" i="33"/>
  <c r="K215" i="33"/>
  <c r="K214" i="33"/>
  <c r="K211" i="33"/>
  <c r="K210" i="33"/>
  <c r="K209" i="33"/>
  <c r="K208" i="33"/>
  <c r="K206" i="33"/>
  <c r="K205" i="33"/>
  <c r="K204" i="33"/>
  <c r="K202" i="33"/>
  <c r="K201" i="33"/>
  <c r="K200" i="33"/>
  <c r="K199" i="33"/>
  <c r="K197" i="33"/>
  <c r="K196" i="33"/>
  <c r="K194" i="33"/>
  <c r="K193" i="33"/>
  <c r="K192" i="33"/>
  <c r="K191" i="33"/>
  <c r="K190" i="33"/>
  <c r="K189" i="33"/>
  <c r="K188" i="33"/>
  <c r="K187" i="33"/>
  <c r="K186" i="33"/>
  <c r="K185" i="33"/>
  <c r="K184" i="33"/>
  <c r="K183" i="33"/>
  <c r="K182" i="33"/>
  <c r="K181" i="33"/>
  <c r="K180" i="33"/>
  <c r="K179" i="33"/>
  <c r="K178" i="33"/>
  <c r="K177" i="33"/>
  <c r="K176" i="33"/>
  <c r="K174" i="33"/>
  <c r="K173" i="33"/>
  <c r="K172" i="33"/>
  <c r="K169" i="33"/>
  <c r="K168" i="33"/>
  <c r="K167" i="33"/>
  <c r="K166" i="33"/>
  <c r="K165" i="33"/>
  <c r="K164" i="33"/>
  <c r="K162" i="33"/>
  <c r="K161" i="33"/>
  <c r="K160" i="33"/>
  <c r="K159" i="33"/>
  <c r="K158" i="33"/>
  <c r="K157" i="33"/>
  <c r="K156" i="33"/>
  <c r="K155" i="33"/>
  <c r="K154" i="33"/>
  <c r="K153" i="33"/>
  <c r="K152" i="33"/>
  <c r="K150" i="33"/>
  <c r="K149" i="33"/>
  <c r="K148" i="33"/>
  <c r="K147" i="33"/>
  <c r="K146" i="33"/>
  <c r="K145" i="33"/>
  <c r="K144" i="33"/>
  <c r="K143" i="33"/>
  <c r="K142" i="33"/>
  <c r="K141" i="33"/>
  <c r="K140" i="33"/>
  <c r="K139" i="33"/>
  <c r="K137" i="33"/>
  <c r="K135" i="33"/>
  <c r="K134" i="33"/>
  <c r="K133" i="33"/>
  <c r="K132" i="33"/>
  <c r="K131" i="33"/>
  <c r="K130" i="33"/>
  <c r="K129" i="33"/>
  <c r="K128" i="33"/>
  <c r="K127" i="33"/>
  <c r="K126" i="33"/>
  <c r="K125" i="33"/>
  <c r="K124" i="33"/>
  <c r="K122" i="33"/>
  <c r="K121" i="33"/>
  <c r="K120" i="33"/>
  <c r="K118" i="33"/>
  <c r="K117" i="33"/>
  <c r="K116" i="33"/>
  <c r="K115" i="33"/>
  <c r="K114" i="33"/>
  <c r="K113" i="33"/>
  <c r="K112" i="33"/>
  <c r="K110" i="33"/>
  <c r="K109" i="33"/>
  <c r="K108" i="33"/>
  <c r="K107" i="33"/>
  <c r="K105" i="33"/>
  <c r="K104" i="33"/>
  <c r="K103" i="33"/>
  <c r="K102" i="33"/>
  <c r="K101" i="33"/>
  <c r="K100" i="33"/>
  <c r="K99" i="33"/>
  <c r="K98" i="33"/>
  <c r="K96" i="33"/>
  <c r="K95" i="33"/>
  <c r="K94" i="33"/>
  <c r="K93" i="33"/>
  <c r="K92" i="33"/>
  <c r="K91" i="33"/>
  <c r="K90" i="33"/>
  <c r="K89" i="33"/>
  <c r="K87" i="33"/>
  <c r="K86" i="33"/>
  <c r="K85" i="33"/>
  <c r="K84" i="33"/>
  <c r="K83" i="33"/>
  <c r="K82" i="33"/>
  <c r="K81" i="33"/>
  <c r="K80" i="33"/>
  <c r="K79" i="33"/>
  <c r="K78" i="33"/>
  <c r="K77" i="33"/>
  <c r="K76" i="33"/>
  <c r="K75" i="33"/>
  <c r="K74" i="33"/>
  <c r="K73" i="33"/>
  <c r="K72" i="33"/>
  <c r="K71" i="33"/>
  <c r="K70" i="33"/>
  <c r="K69" i="33"/>
  <c r="K68" i="33"/>
  <c r="K67" i="33"/>
  <c r="K66" i="33"/>
  <c r="K65" i="33"/>
  <c r="K64" i="33"/>
  <c r="K62" i="33"/>
  <c r="K61" i="33"/>
  <c r="K60" i="33"/>
  <c r="K59" i="33"/>
  <c r="K58" i="33"/>
  <c r="K56"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K4" i="33"/>
  <c r="K3" i="33"/>
  <c r="K2" i="33"/>
  <c r="F465" i="5"/>
  <c r="F466" i="5"/>
  <c r="F917" i="5"/>
  <c r="F918" i="5"/>
  <c r="F467" i="5"/>
  <c r="F679" i="5"/>
  <c r="F1074" i="5"/>
  <c r="F625" i="5"/>
  <c r="F1010" i="5"/>
  <c r="F561" i="5"/>
  <c r="F817" i="5"/>
  <c r="F366" i="5"/>
  <c r="F854" i="5"/>
  <c r="F403" i="5"/>
  <c r="F1038" i="5"/>
  <c r="F589" i="5"/>
  <c r="F25" i="22"/>
  <c r="G25" i="22"/>
  <c r="F26" i="22"/>
  <c r="G26" i="22"/>
  <c r="F27" i="22"/>
  <c r="G27" i="22"/>
  <c r="F28" i="22"/>
  <c r="G28" i="22"/>
  <c r="F29" i="22"/>
  <c r="G29" i="22"/>
  <c r="F30" i="22"/>
  <c r="G30" i="22"/>
  <c r="F31" i="22"/>
  <c r="G31" i="22"/>
  <c r="F32" i="22"/>
  <c r="G32" i="22"/>
  <c r="F33" i="22"/>
  <c r="G33" i="22"/>
  <c r="F34" i="22"/>
  <c r="G34" i="22"/>
  <c r="F35" i="22"/>
  <c r="G35" i="22"/>
  <c r="F36" i="22"/>
  <c r="G36" i="22"/>
  <c r="F37" i="22"/>
  <c r="G37" i="22"/>
  <c r="F38" i="22"/>
  <c r="G38" i="22"/>
  <c r="F39" i="22"/>
  <c r="G39" i="22"/>
  <c r="F40" i="22"/>
  <c r="G40" i="22"/>
  <c r="F41" i="22"/>
  <c r="G41" i="22"/>
  <c r="F42" i="22"/>
  <c r="G42" i="22"/>
  <c r="F43" i="22"/>
  <c r="G43" i="22"/>
  <c r="F44" i="22"/>
  <c r="G44" i="22"/>
  <c r="F45" i="22"/>
  <c r="G45" i="22"/>
  <c r="F46" i="22"/>
  <c r="G46" i="22"/>
  <c r="F47" i="22"/>
  <c r="G47" i="22"/>
  <c r="F48" i="22"/>
  <c r="G48" i="22"/>
  <c r="F49" i="22"/>
  <c r="G49" i="22"/>
  <c r="F50" i="22"/>
  <c r="G50" i="22"/>
  <c r="F51" i="22"/>
  <c r="G51" i="22"/>
  <c r="F52" i="22"/>
  <c r="G52" i="22"/>
  <c r="F53" i="22"/>
  <c r="G53" i="22"/>
  <c r="F54" i="22"/>
  <c r="G54" i="22"/>
  <c r="F55" i="22"/>
  <c r="G55" i="22"/>
  <c r="F56" i="22"/>
  <c r="G56" i="22"/>
  <c r="F57" i="22"/>
  <c r="G57" i="22"/>
  <c r="F58" i="22"/>
  <c r="G58" i="22"/>
  <c r="F59" i="22"/>
  <c r="G59" i="22"/>
  <c r="F60" i="22"/>
  <c r="G60" i="22"/>
  <c r="F61" i="22"/>
  <c r="G61" i="22"/>
  <c r="F62" i="22"/>
  <c r="G62" i="22"/>
  <c r="F63" i="22"/>
  <c r="G63" i="22"/>
  <c r="F64" i="22"/>
  <c r="G64" i="22"/>
  <c r="F65" i="22"/>
  <c r="G65" i="22"/>
  <c r="F66" i="22"/>
  <c r="G66" i="22"/>
  <c r="F67" i="22"/>
  <c r="G67" i="22"/>
  <c r="F68" i="22"/>
  <c r="G68" i="22"/>
  <c r="F69" i="22"/>
  <c r="G69" i="22"/>
  <c r="F70" i="22"/>
  <c r="G70" i="22"/>
  <c r="F71" i="22"/>
  <c r="G71" i="22"/>
  <c r="F72" i="22"/>
  <c r="G72" i="22"/>
  <c r="F73" i="22"/>
  <c r="G73" i="22"/>
  <c r="F74" i="22"/>
  <c r="G74" i="22"/>
  <c r="F75" i="22"/>
  <c r="G75" i="22"/>
  <c r="F76" i="22"/>
  <c r="G76" i="22"/>
  <c r="F77" i="22"/>
  <c r="G77" i="22"/>
  <c r="F78" i="22"/>
  <c r="G78" i="22"/>
  <c r="F79" i="22"/>
  <c r="G79" i="22"/>
  <c r="F80" i="22"/>
  <c r="G80" i="22"/>
  <c r="F81" i="22"/>
  <c r="G81" i="22"/>
  <c r="F82" i="22"/>
  <c r="G82" i="22"/>
  <c r="F83" i="22"/>
  <c r="G83" i="22"/>
  <c r="F84" i="22"/>
  <c r="G84" i="22"/>
  <c r="F85" i="22"/>
  <c r="G85" i="22"/>
  <c r="F86" i="22"/>
  <c r="G86" i="22"/>
  <c r="F87" i="22"/>
  <c r="G87" i="22"/>
  <c r="F88" i="22"/>
  <c r="G88" i="22"/>
  <c r="F89" i="22"/>
  <c r="G89" i="22"/>
  <c r="F90" i="22"/>
  <c r="G90" i="22"/>
  <c r="F11" i="5"/>
  <c r="F12" i="5"/>
  <c r="F14" i="5"/>
  <c r="F15" i="5"/>
  <c r="F17" i="5"/>
  <c r="F18" i="5"/>
  <c r="J18" i="5"/>
  <c r="F19" i="5"/>
  <c r="J19" i="5"/>
  <c r="F20" i="5"/>
  <c r="F21" i="5"/>
  <c r="F22" i="5"/>
  <c r="F23" i="5"/>
  <c r="F24" i="5"/>
  <c r="F25" i="5"/>
  <c r="F26" i="5"/>
  <c r="F27" i="5"/>
  <c r="F28" i="5"/>
  <c r="J28" i="5"/>
  <c r="F29" i="5"/>
  <c r="F30" i="5"/>
  <c r="F32" i="5"/>
  <c r="F34" i="5"/>
  <c r="F36" i="5"/>
  <c r="F38" i="5"/>
  <c r="F39" i="5"/>
  <c r="F40" i="5"/>
  <c r="F41" i="5"/>
  <c r="J41" i="5"/>
  <c r="F50" i="5"/>
  <c r="F52" i="5"/>
  <c r="F53" i="5"/>
  <c r="F54" i="5"/>
  <c r="F56" i="5"/>
  <c r="F57" i="5"/>
  <c r="F58" i="5"/>
  <c r="F59" i="5"/>
  <c r="F60" i="5"/>
  <c r="F61" i="5"/>
  <c r="F62" i="5"/>
  <c r="F63" i="5"/>
  <c r="F64" i="5"/>
  <c r="F65" i="5"/>
  <c r="F66" i="5"/>
  <c r="F67" i="5"/>
  <c r="F68" i="5"/>
  <c r="F69" i="5"/>
  <c r="F70" i="5"/>
  <c r="F71" i="5"/>
  <c r="H71" i="5"/>
  <c r="F72" i="5"/>
  <c r="F73" i="5"/>
  <c r="F74" i="5"/>
  <c r="F75" i="5"/>
  <c r="F76" i="5"/>
  <c r="F77" i="5"/>
  <c r="F78" i="5"/>
  <c r="F79" i="5"/>
  <c r="F80" i="5"/>
  <c r="F81" i="5"/>
  <c r="F82" i="5"/>
  <c r="F83" i="5"/>
  <c r="H83" i="5"/>
  <c r="F84" i="5"/>
  <c r="F85" i="5"/>
  <c r="F86" i="5"/>
  <c r="F87" i="5"/>
  <c r="H87" i="5"/>
  <c r="F88" i="5"/>
  <c r="F89" i="5"/>
  <c r="F90" i="5"/>
  <c r="F91" i="5"/>
  <c r="F92" i="5"/>
  <c r="F93" i="5"/>
  <c r="F94" i="5"/>
  <c r="F95" i="5"/>
  <c r="F96" i="5"/>
  <c r="F97" i="5"/>
  <c r="F98" i="5"/>
  <c r="F100" i="5"/>
  <c r="F101" i="5"/>
  <c r="F102" i="5"/>
  <c r="F103" i="5"/>
  <c r="F104" i="5"/>
  <c r="F105" i="5"/>
  <c r="F106" i="5"/>
  <c r="F107" i="5"/>
  <c r="F108" i="5"/>
  <c r="F109" i="5"/>
  <c r="F110" i="5"/>
  <c r="F112" i="5"/>
  <c r="F113" i="5"/>
  <c r="F114" i="5"/>
  <c r="F116" i="5"/>
  <c r="F117" i="5"/>
  <c r="F118" i="5"/>
  <c r="F119" i="5"/>
  <c r="H119" i="5"/>
  <c r="F120" i="5"/>
  <c r="F121" i="5"/>
  <c r="F123" i="5"/>
  <c r="F131" i="5"/>
  <c r="F132" i="5"/>
  <c r="F133" i="5"/>
  <c r="F134" i="5"/>
  <c r="F135" i="5"/>
  <c r="F136" i="5"/>
  <c r="F137" i="5"/>
  <c r="F138" i="5"/>
  <c r="F139" i="5"/>
  <c r="F140" i="5"/>
  <c r="F141" i="5"/>
  <c r="F148" i="5"/>
  <c r="F149" i="5"/>
  <c r="F150" i="5"/>
  <c r="F151" i="5"/>
  <c r="F152" i="5"/>
  <c r="F153" i="5"/>
  <c r="F154" i="5"/>
  <c r="F155" i="5"/>
  <c r="F156" i="5"/>
  <c r="F157" i="5"/>
  <c r="F158" i="5"/>
  <c r="F165" i="5"/>
  <c r="F166" i="5"/>
  <c r="F167" i="5"/>
  <c r="F168" i="5"/>
  <c r="F169" i="5"/>
  <c r="F170" i="5"/>
  <c r="F171" i="5"/>
  <c r="F172" i="5"/>
  <c r="F173" i="5"/>
  <c r="F174" i="5"/>
  <c r="F175" i="5"/>
  <c r="F183" i="5"/>
  <c r="F184" i="5"/>
  <c r="F185" i="5"/>
  <c r="F186" i="5"/>
  <c r="F205" i="5"/>
  <c r="F206" i="5"/>
  <c r="F208" i="5"/>
  <c r="F209" i="5"/>
  <c r="F210" i="5"/>
  <c r="F211" i="5"/>
  <c r="F213" i="5"/>
  <c r="F214" i="5"/>
  <c r="F215" i="5"/>
  <c r="F216" i="5"/>
  <c r="F217" i="5"/>
  <c r="F218" i="5"/>
  <c r="F219" i="5"/>
  <c r="F220" i="5"/>
  <c r="F221" i="5"/>
  <c r="F222" i="5"/>
  <c r="F223" i="5"/>
  <c r="F224" i="5"/>
  <c r="F225" i="5"/>
  <c r="F226" i="5"/>
  <c r="F228"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22" i="5"/>
  <c r="F323" i="5"/>
  <c r="F324" i="5"/>
  <c r="F325" i="5"/>
  <c r="F326" i="5"/>
  <c r="F327" i="5"/>
  <c r="F328" i="5"/>
  <c r="F329" i="5"/>
  <c r="F331" i="5"/>
  <c r="F333" i="5"/>
  <c r="F334" i="5"/>
  <c r="F336" i="5"/>
  <c r="F338" i="5"/>
  <c r="F339" i="5"/>
  <c r="F340" i="5"/>
  <c r="F341" i="5"/>
  <c r="F346" i="5"/>
  <c r="F347" i="5"/>
  <c r="F351" i="5"/>
  <c r="F354" i="5"/>
  <c r="F356" i="5"/>
  <c r="F358" i="5"/>
  <c r="F359" i="5"/>
  <c r="F362" i="5"/>
  <c r="F363" i="5"/>
  <c r="F364" i="5"/>
  <c r="F365" i="5"/>
  <c r="F369" i="5"/>
  <c r="F370" i="5"/>
  <c r="F371" i="5"/>
  <c r="F372" i="5"/>
  <c r="F373" i="5"/>
  <c r="F374" i="5"/>
  <c r="F376" i="5"/>
  <c r="F377" i="5"/>
  <c r="F378" i="5"/>
  <c r="F379" i="5"/>
  <c r="F380" i="5"/>
  <c r="F381" i="5"/>
  <c r="F382" i="5"/>
  <c r="F383" i="5"/>
  <c r="F384" i="5"/>
  <c r="F385" i="5"/>
  <c r="F386" i="5"/>
  <c r="F387" i="5"/>
  <c r="F388" i="5"/>
  <c r="F390" i="5"/>
  <c r="F391" i="5"/>
  <c r="F394" i="5"/>
  <c r="F395" i="5"/>
  <c r="F396" i="5"/>
  <c r="F398" i="5"/>
  <c r="F399" i="5"/>
  <c r="F400" i="5"/>
  <c r="F401" i="5"/>
  <c r="F404" i="5"/>
  <c r="F406" i="5"/>
  <c r="F407" i="5"/>
  <c r="F409" i="5"/>
  <c r="F410" i="5"/>
  <c r="F412" i="5"/>
  <c r="F413" i="5"/>
  <c r="F414" i="5"/>
  <c r="F416" i="5"/>
  <c r="F417" i="5"/>
  <c r="F418" i="5"/>
  <c r="F419" i="5"/>
  <c r="F421" i="5"/>
  <c r="F422" i="5"/>
  <c r="F423" i="5"/>
  <c r="F427" i="5"/>
  <c r="F431" i="5"/>
  <c r="F439" i="5"/>
  <c r="F443" i="5"/>
  <c r="F444" i="5"/>
  <c r="F445" i="5"/>
  <c r="F446" i="5"/>
  <c r="F448" i="5"/>
  <c r="F449" i="5"/>
  <c r="F450" i="5"/>
  <c r="F451" i="5"/>
  <c r="F452" i="5"/>
  <c r="F453" i="5"/>
  <c r="F455" i="5"/>
  <c r="F456" i="5"/>
  <c r="F457" i="5"/>
  <c r="F459" i="5"/>
  <c r="F461" i="5"/>
  <c r="F462" i="5"/>
  <c r="F463" i="5"/>
  <c r="F464" i="5"/>
  <c r="F469" i="5"/>
  <c r="F470" i="5"/>
  <c r="F471" i="5"/>
  <c r="F475" i="5"/>
  <c r="F476" i="5"/>
  <c r="F477" i="5"/>
  <c r="F478" i="5"/>
  <c r="F479" i="5"/>
  <c r="F480" i="5"/>
  <c r="F481" i="5"/>
  <c r="F482" i="5"/>
  <c r="F483" i="5"/>
  <c r="F484" i="5"/>
  <c r="F485" i="5"/>
  <c r="F486" i="5"/>
  <c r="F487" i="5"/>
  <c r="F489" i="5"/>
  <c r="F490" i="5"/>
  <c r="F491" i="5"/>
  <c r="F493" i="5"/>
  <c r="F494" i="5"/>
  <c r="F495" i="5"/>
  <c r="F496" i="5"/>
  <c r="F497" i="5"/>
  <c r="F498" i="5"/>
  <c r="F499" i="5"/>
  <c r="F501" i="5"/>
  <c r="F503" i="5"/>
  <c r="F505" i="5"/>
  <c r="F508" i="5"/>
  <c r="F512" i="5"/>
  <c r="F517" i="5"/>
  <c r="F518" i="5"/>
  <c r="F520" i="5"/>
  <c r="F521" i="5"/>
  <c r="F523" i="5"/>
  <c r="F524" i="5"/>
  <c r="F525" i="5"/>
  <c r="F526" i="5"/>
  <c r="F528" i="5"/>
  <c r="F529" i="5"/>
  <c r="F530" i="5"/>
  <c r="F531" i="5"/>
  <c r="F535" i="5"/>
  <c r="F536" i="5"/>
  <c r="F538" i="5"/>
  <c r="F539" i="5"/>
  <c r="F543" i="5"/>
  <c r="F545" i="5"/>
  <c r="F546" i="5"/>
  <c r="F547" i="5"/>
  <c r="F549" i="5"/>
  <c r="F550" i="5"/>
  <c r="F552" i="5"/>
  <c r="F553" i="5"/>
  <c r="F554" i="5"/>
  <c r="F556" i="5"/>
  <c r="F563" i="5"/>
  <c r="F564" i="5"/>
  <c r="F566" i="5"/>
  <c r="F567" i="5"/>
  <c r="F568" i="5"/>
  <c r="F569" i="5"/>
  <c r="F570" i="5"/>
  <c r="F572" i="5"/>
  <c r="F574" i="5"/>
  <c r="F575" i="5"/>
  <c r="F576" i="5"/>
  <c r="F577" i="5"/>
  <c r="F580" i="5"/>
  <c r="F581" i="5"/>
  <c r="F583" i="5"/>
  <c r="F587" i="5"/>
  <c r="F588" i="5"/>
  <c r="F590" i="5"/>
  <c r="F591" i="5"/>
  <c r="F592" i="5"/>
  <c r="F597" i="5"/>
  <c r="F599" i="5"/>
  <c r="F603" i="5"/>
  <c r="F608" i="5"/>
  <c r="F610" i="5"/>
  <c r="F611" i="5"/>
  <c r="F612" i="5"/>
  <c r="F614" i="5"/>
  <c r="F615" i="5"/>
  <c r="F616" i="5"/>
  <c r="F617" i="5"/>
  <c r="F618" i="5"/>
  <c r="F620" i="5"/>
  <c r="F622" i="5"/>
  <c r="F623" i="5"/>
  <c r="F624" i="5"/>
  <c r="F627" i="5"/>
  <c r="F628" i="5"/>
  <c r="F629" i="5"/>
  <c r="F630" i="5"/>
  <c r="F634" i="5"/>
  <c r="F637" i="5"/>
  <c r="F639" i="5"/>
  <c r="F640" i="5"/>
  <c r="F641" i="5"/>
  <c r="F642" i="5"/>
  <c r="F644" i="5"/>
  <c r="F646" i="5"/>
  <c r="F647" i="5"/>
  <c r="F648" i="5"/>
  <c r="F649" i="5"/>
  <c r="F650" i="5"/>
  <c r="F653" i="5"/>
  <c r="F654" i="5"/>
  <c r="F655" i="5"/>
  <c r="F656" i="5"/>
  <c r="F657" i="5"/>
  <c r="F659" i="5"/>
  <c r="F661" i="5"/>
  <c r="F662" i="5"/>
  <c r="F663" i="5"/>
  <c r="F664" i="5"/>
  <c r="F665" i="5"/>
  <c r="F666" i="5"/>
  <c r="F667" i="5"/>
  <c r="F668" i="5"/>
  <c r="F669" i="5"/>
  <c r="F672" i="5"/>
  <c r="F675" i="5"/>
  <c r="F676" i="5"/>
  <c r="F680" i="5"/>
  <c r="F681" i="5"/>
  <c r="F682" i="5"/>
  <c r="F683" i="5"/>
  <c r="F684" i="5"/>
  <c r="F685" i="5"/>
  <c r="F687" i="5"/>
  <c r="F689" i="5"/>
  <c r="F690" i="5"/>
  <c r="F691" i="5"/>
  <c r="F692" i="5"/>
  <c r="F693" i="5"/>
  <c r="F694" i="5"/>
  <c r="F695" i="5"/>
  <c r="F696" i="5"/>
  <c r="F697" i="5"/>
  <c r="F698" i="5"/>
  <c r="F699" i="5"/>
  <c r="F700" i="5"/>
  <c r="F701" i="5"/>
  <c r="F702" i="5"/>
  <c r="F703" i="5"/>
  <c r="F704" i="5"/>
  <c r="F705" i="5"/>
  <c r="F706" i="5"/>
  <c r="F707" i="5"/>
  <c r="F708" i="5"/>
  <c r="F709" i="5"/>
  <c r="F710" i="5"/>
  <c r="F711" i="5"/>
  <c r="F712" i="5"/>
  <c r="F713" i="5"/>
  <c r="F714" i="5"/>
  <c r="F715" i="5"/>
  <c r="F716" i="5"/>
  <c r="F717" i="5"/>
  <c r="F718" i="5"/>
  <c r="F719" i="5"/>
  <c r="F724" i="5"/>
  <c r="F725" i="5"/>
  <c r="F726" i="5"/>
  <c r="F727" i="5"/>
  <c r="F728" i="5"/>
  <c r="F729" i="5"/>
  <c r="F730" i="5"/>
  <c r="F731" i="5"/>
  <c r="F732" i="5"/>
  <c r="F733" i="5"/>
  <c r="F734" i="5"/>
  <c r="F736" i="5"/>
  <c r="F737" i="5"/>
  <c r="F738" i="5"/>
  <c r="F739" i="5"/>
  <c r="F740" i="5"/>
  <c r="F741" i="5"/>
  <c r="F742" i="5"/>
  <c r="F743" i="5"/>
  <c r="F760" i="5"/>
  <c r="F761" i="5"/>
  <c r="F772" i="5"/>
  <c r="F773" i="5"/>
  <c r="F774" i="5"/>
  <c r="F775" i="5"/>
  <c r="F776" i="5"/>
  <c r="F777" i="5"/>
  <c r="F778" i="5"/>
  <c r="F779" i="5"/>
  <c r="F781" i="5"/>
  <c r="F783" i="5"/>
  <c r="F784" i="5"/>
  <c r="F785" i="5"/>
  <c r="F788" i="5"/>
  <c r="F789" i="5"/>
  <c r="F796" i="5"/>
  <c r="F797" i="5"/>
  <c r="F804" i="5"/>
  <c r="F806" i="5"/>
  <c r="F808" i="5"/>
  <c r="F809" i="5"/>
  <c r="F810" i="5"/>
  <c r="F813" i="5"/>
  <c r="F814" i="5"/>
  <c r="F815" i="5"/>
  <c r="F816" i="5"/>
  <c r="F820" i="5"/>
  <c r="F821" i="5"/>
  <c r="F822" i="5"/>
  <c r="F823" i="5"/>
  <c r="F824" i="5"/>
  <c r="F826" i="5"/>
  <c r="F827" i="5"/>
  <c r="F828" i="5"/>
  <c r="F829" i="5"/>
  <c r="F830" i="5"/>
  <c r="F831" i="5"/>
  <c r="F832" i="5"/>
  <c r="F833" i="5"/>
  <c r="F834" i="5"/>
  <c r="F835" i="5"/>
  <c r="F836" i="5"/>
  <c r="F837" i="5"/>
  <c r="F838" i="5"/>
  <c r="F839" i="5"/>
  <c r="F841" i="5"/>
  <c r="F842" i="5"/>
  <c r="F846" i="5"/>
  <c r="F847" i="5"/>
  <c r="F849" i="5"/>
  <c r="F850" i="5"/>
  <c r="F851" i="5"/>
  <c r="F852" i="5"/>
  <c r="F855" i="5"/>
  <c r="F857" i="5"/>
  <c r="F858" i="5"/>
  <c r="F860" i="5"/>
  <c r="F861" i="5"/>
  <c r="F863" i="5"/>
  <c r="F864" i="5"/>
  <c r="F865" i="5"/>
  <c r="F867" i="5"/>
  <c r="F868" i="5"/>
  <c r="F869" i="5"/>
  <c r="F870" i="5"/>
  <c r="F871" i="5"/>
  <c r="F873" i="5"/>
  <c r="F875" i="5"/>
  <c r="F879" i="5"/>
  <c r="F883" i="5"/>
  <c r="F891" i="5"/>
  <c r="F895" i="5"/>
  <c r="F896" i="5"/>
  <c r="F897" i="5"/>
  <c r="F898" i="5"/>
  <c r="F900" i="5"/>
  <c r="F901" i="5"/>
  <c r="F902" i="5"/>
  <c r="F903" i="5"/>
  <c r="F904" i="5"/>
  <c r="F905" i="5"/>
  <c r="F907" i="5"/>
  <c r="F909" i="5"/>
  <c r="F911" i="5"/>
  <c r="F913" i="5"/>
  <c r="F914" i="5"/>
  <c r="F915" i="5"/>
  <c r="F916" i="5"/>
  <c r="F920" i="5"/>
  <c r="F921" i="5"/>
  <c r="F922" i="5"/>
  <c r="F926" i="5"/>
  <c r="F927" i="5"/>
  <c r="F928" i="5"/>
  <c r="F929" i="5"/>
  <c r="F930" i="5"/>
  <c r="F931" i="5"/>
  <c r="F932" i="5"/>
  <c r="F933" i="5"/>
  <c r="F934" i="5"/>
  <c r="F935" i="5"/>
  <c r="F936" i="5"/>
  <c r="F937" i="5"/>
  <c r="F938" i="5"/>
  <c r="F940" i="5"/>
  <c r="F941" i="5"/>
  <c r="F942" i="5"/>
  <c r="F944" i="5"/>
  <c r="F945" i="5"/>
  <c r="F946" i="5"/>
  <c r="F947" i="5"/>
  <c r="F948" i="5"/>
  <c r="F949" i="5"/>
  <c r="F950" i="5"/>
  <c r="F951" i="5"/>
  <c r="F954" i="5"/>
  <c r="F956" i="5"/>
  <c r="F963" i="5"/>
  <c r="F967" i="5"/>
  <c r="F968" i="5"/>
  <c r="F970" i="5"/>
  <c r="F971" i="5"/>
  <c r="F973" i="5"/>
  <c r="F974" i="5"/>
  <c r="F975" i="5"/>
  <c r="F977" i="5"/>
  <c r="F978" i="5"/>
  <c r="F979" i="5"/>
  <c r="F980" i="5"/>
  <c r="F981" i="5"/>
  <c r="F982" i="5"/>
  <c r="F985" i="5"/>
  <c r="F986" i="5"/>
  <c r="F988" i="5"/>
  <c r="F989" i="5"/>
  <c r="F992" i="5"/>
  <c r="F994" i="5"/>
  <c r="F995" i="5"/>
  <c r="F996" i="5"/>
  <c r="F999" i="5"/>
  <c r="F1002" i="5"/>
  <c r="F1005" i="5"/>
  <c r="F1012" i="5"/>
  <c r="F1013" i="5"/>
  <c r="F1015" i="5"/>
  <c r="F1017" i="5"/>
  <c r="F1018" i="5"/>
  <c r="F1019" i="5"/>
  <c r="F1021" i="5"/>
  <c r="F1023" i="5"/>
  <c r="F1024" i="5"/>
  <c r="F1025" i="5"/>
  <c r="F1026" i="5"/>
  <c r="F1029" i="5"/>
  <c r="F1030" i="5"/>
  <c r="F1032" i="5"/>
  <c r="F1036" i="5"/>
  <c r="F1039" i="5"/>
  <c r="F1040" i="5"/>
  <c r="F1041" i="5"/>
  <c r="F1046" i="5"/>
  <c r="F1048" i="5"/>
  <c r="F1052" i="5"/>
  <c r="F1057" i="5"/>
  <c r="F1059" i="5"/>
  <c r="F1060" i="5"/>
  <c r="F1061" i="5"/>
  <c r="F1063" i="5"/>
  <c r="F1064" i="5"/>
  <c r="F1065" i="5"/>
  <c r="F1066" i="5"/>
  <c r="F1067" i="5"/>
  <c r="F1069" i="5"/>
  <c r="F1071" i="5"/>
  <c r="F1072" i="5"/>
  <c r="F1073" i="5"/>
  <c r="F1076" i="5"/>
  <c r="F1077" i="5"/>
  <c r="F1078" i="5"/>
  <c r="F1079" i="5"/>
  <c r="F1083" i="5"/>
  <c r="F1086" i="5"/>
  <c r="F1088" i="5"/>
  <c r="F1089" i="5"/>
  <c r="F1090" i="5"/>
  <c r="F1091" i="5"/>
  <c r="F1095" i="5"/>
  <c r="F1096" i="5"/>
  <c r="F1097" i="5"/>
  <c r="F1098" i="5"/>
  <c r="F1099" i="5"/>
  <c r="F1102" i="5"/>
  <c r="F1103" i="5"/>
  <c r="F1104" i="5"/>
  <c r="F1105" i="5"/>
  <c r="F1106" i="5"/>
  <c r="F1110" i="5"/>
  <c r="F1111" i="5"/>
  <c r="F1112" i="5"/>
  <c r="F1113" i="5"/>
  <c r="F1114" i="5"/>
  <c r="F1115" i="5"/>
  <c r="F1116" i="5"/>
  <c r="F1117" i="5"/>
  <c r="F1120" i="5"/>
  <c r="F1121" i="5"/>
  <c r="F1124" i="5"/>
  <c r="F1125" i="5"/>
  <c r="F1128" i="5"/>
  <c r="F1129" i="5"/>
  <c r="F1130" i="5"/>
  <c r="F1131" i="5"/>
  <c r="F1132" i="5"/>
  <c r="F1133" i="5"/>
  <c r="F1136" i="5"/>
  <c r="F1137" i="5"/>
  <c r="F1138" i="5"/>
  <c r="F1139" i="5"/>
  <c r="F1140" i="5"/>
  <c r="F1141" i="5"/>
  <c r="F1142" i="5"/>
  <c r="F1143" i="5"/>
  <c r="F1144" i="5"/>
  <c r="F1145" i="5"/>
  <c r="F1146" i="5"/>
  <c r="F1147" i="5"/>
  <c r="F1148" i="5"/>
  <c r="F1149" i="5"/>
  <c r="F1150" i="5"/>
  <c r="F1151" i="5"/>
  <c r="F1152" i="5"/>
  <c r="F1153" i="5"/>
  <c r="F1154" i="5"/>
  <c r="F1155" i="5"/>
  <c r="F1156" i="5"/>
  <c r="F1157" i="5"/>
  <c r="F1158" i="5"/>
  <c r="F1159" i="5"/>
  <c r="F1160" i="5"/>
  <c r="F1161" i="5"/>
  <c r="F1162" i="5"/>
  <c r="F1163" i="5"/>
  <c r="F1164" i="5"/>
  <c r="F1165" i="5"/>
  <c r="F1166" i="5"/>
  <c r="F1171" i="5"/>
  <c r="F1172" i="5"/>
  <c r="F1173" i="5"/>
  <c r="F1174" i="5"/>
  <c r="F1175" i="5"/>
  <c r="F1176" i="5"/>
  <c r="F1177" i="5"/>
  <c r="F1178" i="5"/>
  <c r="F1179" i="5"/>
  <c r="F1180" i="5"/>
  <c r="F1181" i="5"/>
  <c r="F1183" i="5"/>
  <c r="F1184" i="5"/>
  <c r="F1185" i="5"/>
  <c r="F1186" i="5"/>
  <c r="F1187" i="5"/>
  <c r="F1188" i="5"/>
  <c r="F1189" i="5"/>
  <c r="F1190" i="5"/>
  <c r="F1192" i="5"/>
  <c r="F1208" i="5"/>
  <c r="F1209" i="5"/>
  <c r="H743" i="4"/>
  <c r="H744" i="4"/>
  <c r="H745" i="4"/>
  <c r="H746" i="4"/>
  <c r="H851" i="4"/>
  <c r="H922" i="4"/>
  <c r="H2060" i="4"/>
  <c r="S2899" i="4"/>
  <c r="S2490" i="4"/>
  <c r="S2483" i="4"/>
  <c r="L2387" i="4"/>
  <c r="S2894" i="4"/>
  <c r="L2862" i="4"/>
  <c r="L2499" i="4"/>
  <c r="S2788" i="4"/>
  <c r="S2810" i="4"/>
  <c r="L2396" i="4"/>
  <c r="S2679" i="4"/>
  <c r="L2512" i="4"/>
  <c r="L2690" i="4"/>
  <c r="S2199" i="4"/>
  <c r="S2476" i="4"/>
  <c r="L2200" i="4"/>
  <c r="S2464" i="4"/>
  <c r="S2429" i="4"/>
  <c r="L2736" i="4"/>
  <c r="L2146" i="4"/>
  <c r="S1089" i="4"/>
  <c r="S2735" i="4"/>
  <c r="S2754" i="4"/>
  <c r="S2851" i="4"/>
  <c r="L2711" i="4"/>
  <c r="L2525" i="4"/>
  <c r="L2864" i="4"/>
  <c r="L2349" i="4"/>
  <c r="S2841" i="4"/>
  <c r="L2195" i="4"/>
  <c r="S2135" i="4"/>
  <c r="L2609" i="4"/>
  <c r="S2263" i="4"/>
  <c r="L2681" i="4"/>
  <c r="S2574" i="4"/>
  <c r="L2652" i="4"/>
  <c r="S2652" i="4"/>
  <c r="S2631" i="4"/>
  <c r="L2631" i="4"/>
  <c r="L2390" i="4"/>
  <c r="S2390" i="4"/>
  <c r="L2881" i="4"/>
  <c r="L2896" i="4"/>
  <c r="S2896" i="4"/>
  <c r="S2241" i="4"/>
  <c r="S2132" i="4"/>
  <c r="S2426" i="4"/>
  <c r="S2230" i="4"/>
  <c r="S2150" i="4"/>
  <c r="L2748" i="4"/>
  <c r="L2480" i="4"/>
  <c r="S2755" i="4"/>
  <c r="L2593" i="4"/>
  <c r="S2749" i="4"/>
  <c r="S2196" i="4"/>
  <c r="S2619" i="4"/>
  <c r="L2312" i="4"/>
  <c r="L2857" i="4"/>
  <c r="L2724" i="4"/>
  <c r="L2712" i="4"/>
  <c r="L2475" i="4"/>
  <c r="S2798" i="4"/>
  <c r="S2853" i="4"/>
  <c r="L2827" i="4"/>
  <c r="S2189" i="4"/>
  <c r="S2520" i="4"/>
  <c r="L2358" i="4"/>
  <c r="S2362" i="4"/>
  <c r="L2362" i="4"/>
  <c r="S2216" i="4"/>
  <c r="L2486" i="4"/>
  <c r="S2840" i="4"/>
  <c r="S2452" i="4"/>
  <c r="L2386" i="4"/>
  <c r="S2826" i="4"/>
  <c r="L2815" i="4"/>
  <c r="S2549" i="4"/>
  <c r="S2193" i="4"/>
  <c r="S2880" i="4"/>
  <c r="S2399" i="4"/>
  <c r="L2641" i="4"/>
  <c r="S2708" i="4"/>
  <c r="L2877" i="4"/>
  <c r="S2646" i="4"/>
  <c r="L2400" i="4"/>
  <c r="L2418" i="4"/>
  <c r="S2692" i="4"/>
  <c r="S2661" i="4"/>
  <c r="L2538" i="4"/>
  <c r="L2675" i="4"/>
  <c r="S2675" i="4"/>
  <c r="S2802" i="4"/>
  <c r="S2383" i="4"/>
  <c r="L2319" i="4"/>
  <c r="L2760" i="4" l="1"/>
  <c r="L2742" i="4"/>
  <c r="S2448" i="4"/>
  <c r="S2732" i="4"/>
  <c r="L2575" i="4"/>
  <c r="L2545" i="4"/>
  <c r="L2629" i="4"/>
  <c r="S2889" i="4"/>
  <c r="L2060" i="4"/>
  <c r="S1139" i="4"/>
  <c r="S2778" i="4"/>
  <c r="S2823" i="4"/>
  <c r="S1909" i="4"/>
  <c r="L2472" i="4"/>
  <c r="S2811" i="4"/>
  <c r="L2874" i="4"/>
  <c r="S2687" i="4"/>
  <c r="L2344" i="4"/>
  <c r="L2286" i="4"/>
  <c r="L1944" i="4"/>
  <c r="L2837" i="4"/>
  <c r="L2836" i="4"/>
  <c r="S2357" i="4"/>
  <c r="L2411" i="4"/>
  <c r="L2371" i="4"/>
  <c r="S618" i="4"/>
  <c r="L2174" i="4"/>
  <c r="L2288" i="4"/>
  <c r="L2226" i="4"/>
  <c r="S2720" i="4"/>
  <c r="S2144" i="4"/>
  <c r="L2290" i="4"/>
  <c r="S2610" i="4"/>
  <c r="S2630" i="4"/>
  <c r="L2443" i="4"/>
  <c r="L2793" i="4"/>
  <c r="S2161" i="4"/>
  <c r="S2806" i="4"/>
  <c r="S2613" i="4"/>
  <c r="L2283" i="4"/>
  <c r="S2739" i="4"/>
  <c r="S2403" i="4"/>
  <c r="S2599" i="4"/>
  <c r="S2528" i="4"/>
  <c r="S2541" i="4"/>
  <c r="L2884" i="4"/>
  <c r="S2657" i="4"/>
  <c r="L2169" i="4"/>
  <c r="L2774" i="4"/>
  <c r="L2300" i="4"/>
  <c r="L2504" i="4"/>
  <c r="L2636" i="4"/>
  <c r="L2467" i="4"/>
  <c r="L2487" i="4"/>
  <c r="S2830" i="4"/>
  <c r="S2455" i="4"/>
  <c r="L2759" i="4"/>
  <c r="S2845" i="4"/>
  <c r="L2583" i="4"/>
  <c r="L2321" i="4"/>
  <c r="S2818" i="4"/>
  <c r="S1803" i="4"/>
  <c r="L2674" i="4"/>
  <c r="L2617" i="4"/>
  <c r="L2382" i="4"/>
  <c r="L2562" i="4"/>
  <c r="S2508" i="4"/>
  <c r="S2278" i="4"/>
  <c r="L2495" i="4"/>
  <c r="S2785" i="4"/>
  <c r="L2370" i="4"/>
  <c r="L2279" i="4"/>
  <c r="S2047" i="4"/>
  <c r="L2747" i="4"/>
  <c r="L2532" i="4"/>
  <c r="S2640" i="4"/>
  <c r="S2797" i="4"/>
  <c r="L2719" i="4"/>
  <c r="S2395" i="4"/>
  <c r="S2698" i="4"/>
  <c r="L2822" i="4"/>
  <c r="S2856" i="4"/>
  <c r="L2147" i="4"/>
  <c r="S2447" i="4"/>
  <c r="L2408" i="4"/>
  <c r="S2059" i="4"/>
  <c r="S2557" i="4"/>
  <c r="S2701" i="4"/>
  <c r="S2392" i="4"/>
  <c r="L2336" i="4"/>
  <c r="L1193" i="4"/>
  <c r="S2744" i="4"/>
  <c r="L2595" i="4"/>
  <c r="S2524" i="4"/>
  <c r="L2775" i="4"/>
  <c r="S2579" i="4"/>
  <c r="S2716" i="4"/>
  <c r="L2807" i="4"/>
  <c r="S2337" i="4"/>
  <c r="S1638" i="4"/>
  <c r="L2366" i="4"/>
  <c r="L2819" i="4"/>
  <c r="S2728" i="4"/>
  <c r="L2651" i="4"/>
  <c r="L2277" i="4"/>
  <c r="L2353" i="4"/>
  <c r="S2309" i="4"/>
  <c r="S2832" i="4"/>
  <c r="S2772" i="4"/>
  <c r="L2537" i="4"/>
  <c r="S2234" i="4"/>
  <c r="L2482" i="4"/>
  <c r="S2456" i="4"/>
  <c r="S2434" i="4"/>
  <c r="L2847" i="4"/>
  <c r="S2463" i="4"/>
  <c r="L2276" i="4"/>
  <c r="L2614" i="4"/>
  <c r="L2154" i="4"/>
  <c r="L2696" i="4"/>
  <c r="S2505" i="4"/>
  <c r="S2444" i="4"/>
  <c r="S2451" i="4"/>
  <c r="L2814" i="4"/>
  <c r="L2404" i="4"/>
  <c r="S2683" i="4"/>
  <c r="S1905" i="4"/>
  <c r="L1011" i="4"/>
  <c r="S1515" i="4"/>
  <c r="S2691" i="4"/>
  <c r="L2529" i="4"/>
  <c r="S1148" i="4"/>
  <c r="L2594" i="4"/>
  <c r="S2700" i="4"/>
  <c r="S2829" i="4"/>
  <c r="S2781" i="4"/>
  <c r="L425" i="4"/>
  <c r="S2552" i="4"/>
  <c r="L2635" i="4"/>
  <c r="L2478" i="4"/>
  <c r="L2707" i="4"/>
  <c r="L2446" i="4"/>
  <c r="S2556" i="4"/>
  <c r="S710" i="4"/>
  <c r="L2792" i="4"/>
  <c r="L2442" i="4"/>
  <c r="L1547" i="4"/>
  <c r="S2861" i="4"/>
  <c r="L2311" i="4"/>
  <c r="S2771" i="4"/>
  <c r="S2385" i="4"/>
  <c r="S2078" i="4"/>
  <c r="L2164" i="4"/>
  <c r="S2784" i="4"/>
  <c r="S2726" i="4"/>
  <c r="S2645" i="4"/>
  <c r="L2796" i="4"/>
  <c r="S2888" i="4"/>
  <c r="L2450" i="4"/>
  <c r="L421" i="4"/>
  <c r="S2618" i="4"/>
  <c r="S1478" i="4"/>
  <c r="L2800" i="4"/>
  <c r="S2660" i="4"/>
  <c r="S2809" i="4"/>
  <c r="L2573" i="4"/>
  <c r="L2566" i="4"/>
  <c r="S2548" i="4"/>
  <c r="S829" i="4"/>
  <c r="S2260" i="4"/>
  <c r="S2163" i="4"/>
  <c r="S2171" i="4"/>
  <c r="L2507" i="4"/>
  <c r="L2669" i="4"/>
  <c r="L413" i="4"/>
  <c r="S1662" i="4"/>
  <c r="L2639" i="4"/>
  <c r="L1625" i="4"/>
  <c r="L1919" i="4"/>
  <c r="S2462" i="4"/>
  <c r="S1373" i="4"/>
  <c r="S2008" i="4"/>
  <c r="L2536" i="4"/>
  <c r="S2466" i="4"/>
  <c r="L2544" i="4"/>
  <c r="L2722" i="4"/>
  <c r="L2523" i="4"/>
  <c r="S2198" i="4"/>
  <c r="L2389" i="4"/>
  <c r="S2673" i="4"/>
  <c r="S2519" i="4"/>
  <c r="S2540" i="4"/>
  <c r="L718" i="4"/>
  <c r="S2578" i="4"/>
  <c r="L2406" i="4"/>
  <c r="S1669" i="4"/>
  <c r="S1907" i="4"/>
  <c r="S2324" i="4"/>
  <c r="L1175" i="4"/>
  <c r="S662" i="4"/>
  <c r="L2458" i="4"/>
  <c r="L2227" i="4"/>
  <c r="L2515" i="4"/>
  <c r="S2598" i="4"/>
  <c r="L2602" i="4"/>
  <c r="L2503" i="4"/>
  <c r="L2133" i="4"/>
  <c r="L2616" i="4"/>
  <c r="S2612" i="4"/>
  <c r="L634" i="4"/>
  <c r="S1319" i="4"/>
  <c r="L2883" i="4"/>
  <c r="L2892" i="4"/>
  <c r="L424" i="4"/>
  <c r="S2179" i="4"/>
  <c r="L2350" i="4"/>
  <c r="L2397" i="4"/>
  <c r="L2359" i="4"/>
  <c r="L2167" i="4"/>
  <c r="L2106" i="4"/>
  <c r="S444" i="4"/>
  <c r="L287" i="4"/>
  <c r="S2190" i="4"/>
  <c r="S2186" i="4"/>
  <c r="S2254" i="4"/>
  <c r="L2621" i="4"/>
  <c r="S2323" i="4"/>
  <c r="L2332" i="4"/>
  <c r="S2281" i="4"/>
  <c r="L2339" i="4"/>
  <c r="S2264" i="4"/>
  <c r="L2107" i="4"/>
  <c r="L1913" i="4"/>
  <c r="L2134" i="4"/>
  <c r="L2298" i="4"/>
  <c r="L2156" i="4"/>
  <c r="S1268" i="4"/>
  <c r="L1090" i="4"/>
  <c r="L633" i="4"/>
  <c r="S1938" i="4"/>
  <c r="L2345" i="4"/>
  <c r="S2791" i="4"/>
  <c r="S1618" i="4"/>
  <c r="S1648" i="4"/>
  <c r="L2688" i="4"/>
  <c r="S221" i="4"/>
  <c r="L2327" i="4"/>
  <c r="L2232" i="4"/>
  <c r="S2274" i="4"/>
  <c r="S1400" i="4"/>
  <c r="L735" i="4"/>
  <c r="S2152" i="4"/>
  <c r="L1496" i="4"/>
  <c r="L2148" i="4"/>
  <c r="L2479" i="4"/>
  <c r="L2766" i="4"/>
  <c r="S2469" i="4"/>
  <c r="L2143" i="4"/>
  <c r="S423" i="4"/>
  <c r="L1340" i="4"/>
  <c r="L318" i="4"/>
  <c r="L2867" i="4"/>
  <c r="S2897" i="4"/>
  <c r="L1667" i="4"/>
  <c r="L2649" i="4"/>
  <c r="L2643" i="4"/>
  <c r="L2474" i="4"/>
  <c r="L2485" i="4"/>
  <c r="S2531" i="4"/>
  <c r="L2555" i="4"/>
  <c r="S1147" i="4"/>
  <c r="S2178" i="4"/>
  <c r="S2518" i="4"/>
  <c r="L2017" i="4"/>
  <c r="S2493" i="4"/>
  <c r="L2335" i="4"/>
  <c r="S2559" i="4"/>
  <c r="L2361" i="4"/>
  <c r="L2329" i="4"/>
  <c r="S2484" i="4"/>
  <c r="S2330" i="4"/>
  <c r="S2824" i="4"/>
  <c r="S2182" i="4"/>
  <c r="S2222" i="4"/>
  <c r="S2730" i="4"/>
  <c r="L2714" i="4"/>
  <c r="S1640" i="4"/>
  <c r="L2677" i="4"/>
  <c r="S2433" i="4"/>
  <c r="S2858" i="4"/>
  <c r="L2402" i="4"/>
  <c r="L2738" i="4"/>
  <c r="S2365" i="4"/>
  <c r="S2718" i="4"/>
  <c r="S1171" i="4"/>
  <c r="S2511" i="4"/>
  <c r="S2292" i="4"/>
  <c r="S2655" i="4"/>
  <c r="L2131" i="4"/>
  <c r="L2498" i="4"/>
  <c r="L2192" i="4"/>
  <c r="S2741" i="4"/>
  <c r="L392" i="4"/>
  <c r="S2773" i="4"/>
  <c r="L2494" i="4"/>
  <c r="L2710" i="4"/>
  <c r="S2751" i="4"/>
  <c r="S2787" i="4"/>
  <c r="S2368" i="4"/>
  <c r="L2684" i="4"/>
  <c r="S2287" i="4"/>
  <c r="L166" i="4"/>
  <c r="L2780" i="4"/>
  <c r="S661" i="4"/>
  <c r="L2203" i="4"/>
  <c r="L326" i="4"/>
  <c r="L2454" i="4"/>
  <c r="S2256" i="4"/>
  <c r="S2886" i="4"/>
  <c r="S2334" i="4"/>
  <c r="L2136" i="4"/>
  <c r="S2271" i="4"/>
  <c r="S2470" i="4"/>
  <c r="L2527" i="4"/>
  <c r="L2611" i="4"/>
  <c r="S2605" i="4"/>
  <c r="S2348" i="4"/>
  <c r="L32" i="4"/>
  <c r="S2352" i="4"/>
  <c r="S2325" i="4"/>
  <c r="S2664" i="4"/>
  <c r="S2373" i="4"/>
  <c r="S2560" i="4"/>
  <c r="L2272" i="4"/>
  <c r="L2221" i="4"/>
  <c r="S2658" i="4"/>
  <c r="L2799" i="4"/>
  <c r="S2606" i="4"/>
  <c r="S2342" i="4"/>
  <c r="L2820" i="4"/>
  <c r="L2665" i="4"/>
  <c r="L2262" i="4"/>
  <c r="S2879" i="4"/>
  <c r="L2893" i="4"/>
  <c r="L2194" i="4"/>
  <c r="L1088" i="4"/>
  <c r="S2648" i="4"/>
  <c r="S2615" i="4"/>
  <c r="L2685" i="4"/>
  <c r="S2872" i="4"/>
  <c r="L2659" i="4"/>
  <c r="L2410" i="4"/>
  <c r="S2291" i="4"/>
  <c r="L2842" i="4"/>
  <c r="S681" i="4"/>
  <c r="L2457" i="4"/>
  <c r="L2333" i="4"/>
  <c r="L1963" i="4"/>
  <c r="L2737" i="4"/>
  <c r="L1286" i="4"/>
  <c r="L2416" i="4"/>
  <c r="L1719" i="4"/>
  <c r="L2372" i="4"/>
  <c r="S2852" i="4"/>
  <c r="L2680" i="4"/>
  <c r="L2514" i="4"/>
  <c r="S2849" i="4"/>
  <c r="S1585" i="4"/>
  <c r="S2233" i="4"/>
  <c r="L2489" i="4"/>
  <c r="L2770" i="4"/>
  <c r="S2812" i="4"/>
  <c r="S243" i="4"/>
  <c r="S1598" i="4"/>
  <c r="L2795" i="4"/>
  <c r="S2745" i="4"/>
  <c r="S2225" i="4"/>
  <c r="L2876" i="4"/>
  <c r="L2882" i="4"/>
  <c r="L2104" i="4"/>
  <c r="L2181" i="4"/>
  <c r="S2320" i="4"/>
  <c r="L2261" i="4"/>
  <c r="S2275" i="4"/>
  <c r="S2725" i="4"/>
  <c r="L2255" i="4"/>
  <c r="S2721" i="4"/>
  <c r="L327" i="4"/>
  <c r="S2644" i="4"/>
  <c r="S48" i="4"/>
  <c r="S2565" i="4"/>
  <c r="S2240" i="4"/>
  <c r="L2804" i="4"/>
  <c r="L1602" i="4"/>
  <c r="L2776" i="4"/>
  <c r="L2543" i="4"/>
  <c r="S2597" i="4"/>
  <c r="S2638" i="4"/>
  <c r="S2672" i="4"/>
  <c r="L2561" i="4"/>
  <c r="S2530" i="4"/>
  <c r="L2497" i="4"/>
  <c r="S2838" i="4"/>
  <c r="S2717" i="4"/>
  <c r="L2299" i="4"/>
  <c r="L2229" i="4"/>
  <c r="L2740" i="4"/>
  <c r="S1906" i="4"/>
  <c r="S2871" i="4"/>
  <c r="L2833" i="4"/>
  <c r="S2295" i="4"/>
  <c r="L2632" i="4"/>
  <c r="L2492" i="4"/>
  <c r="L2729" i="4"/>
  <c r="S2149" i="4"/>
  <c r="L2844" i="4"/>
  <c r="S2733" i="4"/>
  <c r="S2585" i="4"/>
  <c r="S2153" i="4"/>
  <c r="S2873" i="4"/>
  <c r="L2177" i="4"/>
  <c r="S2627" i="4"/>
  <c r="L2367" i="4"/>
  <c r="S2165" i="4"/>
  <c r="L2328" i="4"/>
  <c r="S2808" i="4"/>
  <c r="S19" i="4"/>
  <c r="L2591" i="4"/>
  <c r="S2217" i="4"/>
  <c r="S2265" i="4"/>
  <c r="S2551" i="4"/>
  <c r="L2572" i="4"/>
  <c r="S2642" i="4"/>
  <c r="S2624" i="4"/>
  <c r="L2577" i="4"/>
  <c r="S2676" i="4"/>
  <c r="S2601" i="4"/>
  <c r="S2782" i="4"/>
  <c r="L2654" i="4"/>
  <c r="L2848" i="4"/>
  <c r="S2828" i="4"/>
  <c r="S2887" i="4"/>
  <c r="L2697" i="4"/>
  <c r="S2816" i="4"/>
  <c r="L2866" i="4"/>
  <c r="S2308" i="4"/>
  <c r="L119" i="4"/>
  <c r="L711" i="4"/>
  <c r="S2510" i="4"/>
  <c r="L2157" i="4"/>
  <c r="L2891" i="4"/>
  <c r="L2668" i="4"/>
  <c r="S2831" i="4"/>
  <c r="L851" i="4"/>
  <c r="L2409" i="4"/>
  <c r="S2282" i="4"/>
  <c r="L2526" i="4"/>
  <c r="S2581" i="4"/>
  <c r="S2750" i="4"/>
  <c r="L699" i="4"/>
  <c r="S1538" i="4"/>
  <c r="L1203" i="4"/>
  <c r="S1542" i="4"/>
  <c r="S2231" i="4"/>
  <c r="S2223" i="4"/>
  <c r="L333" i="4"/>
  <c r="S860" i="4"/>
  <c r="L406" i="4"/>
  <c r="S1680" i="4"/>
  <c r="S886" i="4"/>
  <c r="S1269" i="4"/>
  <c r="S1207" i="4"/>
  <c r="L2049" i="4"/>
  <c r="S2129" i="4"/>
  <c r="S2137" i="4"/>
  <c r="S556" i="4"/>
  <c r="L410" i="4"/>
  <c r="L1479" i="4"/>
  <c r="S2155" i="4"/>
  <c r="L2360" i="4"/>
  <c r="L2743" i="4"/>
  <c r="S2620" i="4"/>
  <c r="S2860" i="4"/>
  <c r="S2347" i="4"/>
  <c r="L2580" i="4"/>
  <c r="L2834" i="4"/>
  <c r="L2843" i="4"/>
  <c r="S2650" i="4"/>
  <c r="S2662" i="4"/>
  <c r="S702" i="4"/>
  <c r="S2501" i="4"/>
  <c r="L2870" i="4"/>
  <c r="L2116" i="4"/>
  <c r="S2890" i="4"/>
  <c r="S2257" i="4"/>
  <c r="S2340" i="4"/>
  <c r="L2801" i="4"/>
  <c r="S2758" i="4"/>
  <c r="L325" i="4"/>
  <c r="L2846" i="4"/>
  <c r="S2777" i="4"/>
  <c r="S2821" i="4"/>
  <c r="L2670" i="4"/>
  <c r="S1187" i="4"/>
  <c r="S2604" i="4"/>
  <c r="L2600" i="4"/>
  <c r="S2868" i="4"/>
  <c r="S1211" i="4"/>
  <c r="S1215" i="4"/>
  <c r="S2783" i="4"/>
  <c r="S2168" i="4"/>
  <c r="L2313" i="4"/>
  <c r="L2477" i="4"/>
  <c r="S1724" i="4"/>
  <c r="S2338" i="4"/>
  <c r="S2656" i="4"/>
  <c r="S2326" i="4"/>
  <c r="S2734" i="4"/>
  <c r="S2628" i="4"/>
  <c r="L2608" i="4"/>
  <c r="S2534" i="4"/>
  <c r="S2588" i="4"/>
  <c r="S2647" i="4"/>
  <c r="L2388" i="4"/>
  <c r="S2666" i="4"/>
  <c r="L2898" i="4"/>
  <c r="L2786" i="4"/>
  <c r="L2859" i="4"/>
  <c r="L2314" i="4"/>
  <c r="L2356" i="4"/>
  <c r="S2453" i="4"/>
  <c r="S2682" i="4"/>
  <c r="S2351" i="4"/>
  <c r="L2855" i="4"/>
  <c r="S2228" i="4"/>
  <c r="S2293" i="4"/>
  <c r="L2753" i="4"/>
  <c r="L2678" i="4"/>
  <c r="L2284" i="4"/>
  <c r="L2172" i="4"/>
  <c r="S2865" i="4"/>
  <c r="S2805" i="4"/>
  <c r="L2364" i="4"/>
  <c r="S41" i="4"/>
  <c r="L2521" i="4"/>
  <c r="L2817" i="4"/>
  <c r="L2570" i="4"/>
  <c r="S2473" i="4"/>
  <c r="L2465" i="4"/>
  <c r="S2752" i="4"/>
  <c r="L2496" i="4"/>
  <c r="S2301" i="4"/>
  <c r="S2839" i="4"/>
  <c r="L2322" i="4"/>
  <c r="S2424" i="4"/>
  <c r="S2623" i="4"/>
  <c r="S2715" i="4"/>
  <c r="S2900" i="4"/>
  <c r="L213" i="4"/>
  <c r="L2401" i="4"/>
  <c r="L2850" i="4"/>
  <c r="S2885" i="4"/>
  <c r="L2813" i="4"/>
  <c r="L2637" i="4"/>
  <c r="S555" i="4"/>
  <c r="L2331" i="4"/>
  <c r="S2405" i="4"/>
  <c r="S2699" i="4"/>
  <c r="S1424" i="4"/>
  <c r="S2589" i="4"/>
  <c r="L18" i="4"/>
  <c r="S2191" i="4"/>
  <c r="L1720" i="4"/>
  <c r="L2895" i="4"/>
  <c r="L2130" i="4"/>
  <c r="L2341" i="4"/>
  <c r="S2746" i="4"/>
  <c r="S2825" i="4"/>
  <c r="S2835" i="4"/>
  <c r="L1174" i="4"/>
  <c r="S2757" i="4"/>
  <c r="L2441" i="4"/>
  <c r="L2180" i="4"/>
  <c r="S2500" i="4"/>
  <c r="L2449" i="4"/>
  <c r="S2289" i="4"/>
  <c r="S2445" i="4"/>
  <c r="L2430" i="4"/>
  <c r="S2596" i="4"/>
  <c r="L2584" i="4"/>
  <c r="S2695" i="4"/>
  <c r="L2384" i="4"/>
  <c r="L2723" i="4"/>
  <c r="L328" i="4"/>
  <c r="S2803" i="4"/>
  <c r="L2587" i="4"/>
  <c r="S2587" i="4"/>
  <c r="S2127" i="4"/>
  <c r="S2564" i="4"/>
  <c r="L1149" i="4"/>
  <c r="L2705" i="4"/>
  <c r="S2653" i="4"/>
  <c r="L682" i="4"/>
  <c r="L1157" i="4"/>
  <c r="S2310" i="4"/>
  <c r="S2346" i="4"/>
  <c r="S1495" i="4"/>
  <c r="S2166" i="4"/>
  <c r="L2686" i="4"/>
  <c r="L2517" i="4"/>
  <c r="L2294" i="4"/>
  <c r="L2539" i="4"/>
  <c r="L2550" i="4"/>
  <c r="L2509" i="4"/>
  <c r="L2554" i="4"/>
  <c r="L1691" i="4"/>
  <c r="S1691" i="4"/>
  <c r="S2468" i="4"/>
  <c r="L2468" i="4"/>
  <c r="L2663" i="4"/>
  <c r="S2663" i="4"/>
  <c r="L2667" i="4"/>
  <c r="S2667" i="4"/>
  <c r="L2671" i="4"/>
  <c r="S2671" i="4"/>
  <c r="S2869" i="4"/>
  <c r="L2869" i="4"/>
  <c r="S2369" i="4"/>
  <c r="L2369" i="4"/>
  <c r="S1145" i="4"/>
  <c r="S2568" i="4"/>
  <c r="L2440" i="4"/>
  <c r="S2502" i="4"/>
  <c r="L2789" i="4"/>
  <c r="S2603" i="4"/>
  <c r="L2425" i="4"/>
  <c r="L2269" i="4"/>
  <c r="S2558" i="4"/>
  <c r="L2547" i="4"/>
  <c r="S2547" i="4"/>
  <c r="S2694" i="4"/>
  <c r="S2407" i="4"/>
  <c r="L2756" i="4"/>
  <c r="S295" i="4"/>
  <c r="S2285" i="4"/>
  <c r="L2391" i="4"/>
  <c r="S2794" i="4"/>
  <c r="L2202" i="4"/>
  <c r="L2471" i="4"/>
  <c r="L2210" i="4"/>
  <c r="S2709" i="4"/>
  <c r="S716" i="4"/>
  <c r="L716" i="4"/>
  <c r="L409" i="4"/>
  <c r="L412" i="4"/>
  <c r="L2535" i="4"/>
  <c r="L2417" i="4"/>
  <c r="L43" i="4"/>
  <c r="S2513" i="4"/>
  <c r="L2790" i="4"/>
  <c r="L1112" i="4"/>
  <c r="S1480" i="4"/>
  <c r="S1597" i="4"/>
  <c r="L2706" i="4"/>
  <c r="L2224" i="4"/>
  <c r="S2363" i="4"/>
  <c r="S2576" i="4"/>
  <c r="L2689" i="4"/>
  <c r="S2355" i="4"/>
  <c r="S2607" i="4"/>
  <c r="L2170" i="4"/>
  <c r="S2220" i="4"/>
  <c r="L2481" i="4"/>
  <c r="S2769" i="4"/>
  <c r="S2105" i="4"/>
  <c r="L2713" i="4"/>
  <c r="S2412" i="4"/>
  <c r="S1661" i="4"/>
  <c r="L1709" i="4"/>
  <c r="L1199" i="4"/>
  <c r="S2506" i="4"/>
  <c r="S2488" i="4"/>
  <c r="L2491" i="4"/>
  <c r="L1670" i="4"/>
  <c r="S2590" i="4"/>
  <c r="L2188" i="4"/>
  <c r="S1044" i="4"/>
  <c r="L1044" i="4"/>
  <c r="S1639" i="4"/>
  <c r="L1639" i="4"/>
  <c r="S2270" i="4"/>
  <c r="S922" i="4"/>
  <c r="S411" i="4"/>
  <c r="S458" i="4"/>
  <c r="L1785" i="4"/>
  <c r="S2546" i="4"/>
  <c r="S17" i="4"/>
  <c r="L2145" i="4"/>
  <c r="L1267" i="4"/>
  <c r="L2374" i="4"/>
  <c r="L1213" i="4"/>
  <c r="S1200" i="4"/>
  <c r="S2522" i="4"/>
  <c r="L2553" i="4"/>
  <c r="S2582" i="4"/>
  <c r="L2435" i="4"/>
  <c r="L2398" i="4"/>
  <c r="L1619" i="4"/>
  <c r="L1146" i="4"/>
  <c r="L2731" i="4"/>
  <c r="S2571" i="4"/>
  <c r="S293" i="4"/>
  <c r="S159" i="4"/>
  <c r="L2567" i="4"/>
  <c r="S2151" i="4"/>
  <c r="L855" i="4"/>
  <c r="S1375" i="4"/>
  <c r="L1189" i="4"/>
  <c r="L2201" i="4"/>
  <c r="S2863" i="4"/>
  <c r="L791" i="4"/>
  <c r="L2592" i="4"/>
  <c r="L2878" i="4"/>
  <c r="L2415" i="4"/>
  <c r="L2702" i="4"/>
  <c r="S1164" i="4"/>
  <c r="L2563" i="4"/>
  <c r="S1591" i="4"/>
  <c r="L422" i="4"/>
  <c r="S408" i="4"/>
  <c r="S2516" i="4"/>
  <c r="S2343" i="4"/>
  <c r="S2693" i="4"/>
  <c r="L2187" i="4"/>
  <c r="L1153" i="4"/>
  <c r="S2586" i="4"/>
  <c r="L680" i="4"/>
  <c r="L2542" i="4"/>
  <c r="L1624" i="4"/>
  <c r="L1172" i="4"/>
  <c r="L2727" i="4"/>
  <c r="S50" i="4"/>
  <c r="S319" i="4"/>
  <c r="S165" i="4"/>
  <c r="S16" i="4"/>
  <c r="L765" i="4"/>
  <c r="S296" i="4"/>
  <c r="L242" i="4"/>
  <c r="L120" i="4"/>
  <c r="L281" i="4"/>
  <c r="S83" i="4"/>
  <c r="S294" i="4"/>
  <c r="L59" i="4"/>
  <c r="S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Stie_Ra</author>
  </authors>
  <commentList>
    <comment ref="M452" authorId="0" shapeId="0" xr:uid="{00000000-0006-0000-0300-000001000000}">
      <text>
        <r>
          <rPr>
            <b/>
            <sz val="8"/>
            <color indexed="81"/>
            <rFont val="Tahoma"/>
            <family val="2"/>
          </rPr>
          <t>Stie_Ra:</t>
        </r>
        <r>
          <rPr>
            <sz val="8"/>
            <color indexed="81"/>
            <rFont val="Tahoma"/>
            <family val="2"/>
          </rPr>
          <t xml:space="preserve">
</t>
        </r>
      </text>
    </comment>
    <comment ref="M904" authorId="0" shapeId="0" xr:uid="{00000000-0006-0000-0300-000002000000}">
      <text>
        <r>
          <rPr>
            <b/>
            <sz val="8"/>
            <color indexed="81"/>
            <rFont val="Tahoma"/>
            <family val="2"/>
          </rPr>
          <t>Stie_Ra:</t>
        </r>
        <r>
          <rPr>
            <sz val="8"/>
            <color indexed="81"/>
            <rFont val="Tahoma"/>
            <family val="2"/>
          </rPr>
          <t xml:space="preserve">
</t>
        </r>
      </text>
    </comment>
  </commentList>
</comments>
</file>

<file path=xl/sharedStrings.xml><?xml version="1.0" encoding="utf-8"?>
<sst xmlns="http://schemas.openxmlformats.org/spreadsheetml/2006/main" count="75571" uniqueCount="12622">
  <si>
    <t>Änderung am 30.10.00 von durchm 68 auf durchm 65 ; Änderung am 29.07.02von Durchm. 65 mm auf 66 mm und Länge auf 210 gekürzt Änderung der Flasche am 06.06.03 von Länge 210mm auf 228 mm</t>
  </si>
  <si>
    <t>640 41 001 52</t>
  </si>
  <si>
    <t>Redinger Gourmet                  (FK 205 / 195 )</t>
  </si>
  <si>
    <t>.050.234.00</t>
  </si>
  <si>
    <t>.050.149.00</t>
  </si>
  <si>
    <t>.050.151.00</t>
  </si>
  <si>
    <t>.050.152.00</t>
  </si>
  <si>
    <t>.050.153.00</t>
  </si>
  <si>
    <t>Isofruit Pet</t>
  </si>
  <si>
    <t>Flirt Pet</t>
  </si>
  <si>
    <t>.050.276.04</t>
  </si>
  <si>
    <t>FK 170</t>
  </si>
  <si>
    <t>SPA - PET Reine neu</t>
  </si>
  <si>
    <t>Lucozade Dumpy PET(FK160)</t>
  </si>
  <si>
    <t>Brauerei Blauer Löwe</t>
  </si>
  <si>
    <t>Adelbodner  ( FK 320 )</t>
  </si>
  <si>
    <t xml:space="preserve">Uludag </t>
  </si>
  <si>
    <t>Gasteiner</t>
  </si>
  <si>
    <t>Maß X : 70 mm</t>
  </si>
  <si>
    <t>.033.099</t>
  </si>
  <si>
    <t>.100.172.00</t>
  </si>
  <si>
    <t>.100.173.00</t>
  </si>
  <si>
    <t>Gasteiner MW ( FK 280 )</t>
  </si>
  <si>
    <t>Gasteiner MW ( FS 1500/2020 )</t>
  </si>
  <si>
    <t>653 41 001 55</t>
  </si>
  <si>
    <t>662 41 001 55</t>
  </si>
  <si>
    <t>660 41 001 55</t>
  </si>
  <si>
    <t xml:space="preserve">Bild B     ( 15 mm )                                                            Maß X : 190 mm </t>
  </si>
  <si>
    <t>Sekt "Hofrat Enderlin"</t>
  </si>
  <si>
    <t>Sekt "Hofrat Enderlin" (FK185(230)</t>
  </si>
  <si>
    <t>Sekt " Hofrat Enderlin "</t>
  </si>
  <si>
    <t>Gornia Bania Pet 1</t>
  </si>
  <si>
    <t>Engel Radler</t>
  </si>
  <si>
    <t>Anlage 08/13</t>
  </si>
  <si>
    <t>.050.718.00</t>
  </si>
  <si>
    <t>S. Pellegrino MW 1-fach</t>
  </si>
  <si>
    <t>.050.719.00</t>
  </si>
  <si>
    <t>Voelkel PET EW</t>
  </si>
  <si>
    <t>Voelkel PET EW 2-fach</t>
  </si>
  <si>
    <t xml:space="preserve">Saft "Löffler Gold" </t>
  </si>
  <si>
    <t>Saft " Löffler Gold " 2-fach</t>
  </si>
  <si>
    <t>Anlage07/13</t>
  </si>
  <si>
    <t>Saft " Löffler Gold " 2 Fach</t>
  </si>
  <si>
    <t>L-Carnitine PET ( Trinkv.)</t>
  </si>
  <si>
    <t xml:space="preserve">Postbrauerei Nesselwang </t>
  </si>
  <si>
    <t>Volvic Eau Minerale Naturelle</t>
  </si>
  <si>
    <t>Adelholzener PET MW        ( tiefer schacht )</t>
  </si>
  <si>
    <t>Änderung der Flaschen am 05.06.03 ; 65 auf 64 mm Verschluß von groß auf Normal</t>
  </si>
  <si>
    <t>Sekt "Landh. Gasth.Zwoschwitz"</t>
  </si>
  <si>
    <t>.100.073.00</t>
  </si>
  <si>
    <t>.050.322.00</t>
  </si>
  <si>
    <t>.050.323.00</t>
  </si>
  <si>
    <t>.050.324.00</t>
  </si>
  <si>
    <t>Bizzl PET Cycle 2-fach</t>
  </si>
  <si>
    <t>.050.092.00</t>
  </si>
  <si>
    <t>Saft " Reisinger Marille "      ( FK 185 / 230 .. )</t>
  </si>
  <si>
    <t>Ulmer Pilsener (Bauhöfer )</t>
  </si>
  <si>
    <t>neue flasche am 06.03.2006 ( 203 auf 274 )</t>
  </si>
  <si>
    <t>150 April 95</t>
  </si>
  <si>
    <t>150/Juni95</t>
  </si>
  <si>
    <t>.100.066.00</t>
  </si>
  <si>
    <t>.100.066.01</t>
  </si>
  <si>
    <t>.100.066.02</t>
  </si>
  <si>
    <t>.100.067.00</t>
  </si>
  <si>
    <t>Frankenmarkter PET</t>
  </si>
  <si>
    <t>Altöttinger Hebelverschluß</t>
  </si>
  <si>
    <t>Sunkist / Kondi ( Glasfl. )</t>
  </si>
  <si>
    <t>Vittel ( Glasfl. )</t>
  </si>
  <si>
    <t>PL</t>
  </si>
  <si>
    <t>.033.168.00</t>
  </si>
  <si>
    <t>FK 195 / FK 250 / FK 290  3 -fach</t>
  </si>
  <si>
    <t>Gerolsteiner PET</t>
  </si>
  <si>
    <t>125 mm</t>
  </si>
  <si>
    <t>VDF-Pfandflasche</t>
  </si>
  <si>
    <t>.100.015</t>
  </si>
  <si>
    <t>Cristalp PET ( FK 320..)        mit Kohlensäure</t>
  </si>
  <si>
    <t>Wein " Trapiche "</t>
  </si>
  <si>
    <t>.025.123.00</t>
  </si>
  <si>
    <t>Wein " Käfer Chardonnay "</t>
  </si>
  <si>
    <t>Bad Brückenauer PET MW 2-fach</t>
  </si>
  <si>
    <t>Lipton ICE TEA PET 2-fach ( II )</t>
  </si>
  <si>
    <t>Lipton ICE TEA PET ( II ) 2-fach</t>
  </si>
  <si>
    <t>Olympia PET MW</t>
  </si>
  <si>
    <t>Maisel " Long Neck "</t>
  </si>
  <si>
    <t>.033.025.40</t>
  </si>
  <si>
    <t>Brunnen PET MW                 ( FK 170 )</t>
  </si>
  <si>
    <t>Cilly Apfelschorle Pet</t>
  </si>
  <si>
    <t>Cardinal Draft  2-fach</t>
  </si>
  <si>
    <t>Winslow PET"ICE TEA" 2-fach</t>
  </si>
  <si>
    <t>.050.155</t>
  </si>
  <si>
    <t>Primula Pet</t>
  </si>
  <si>
    <t>Orancade (CZ )</t>
  </si>
  <si>
    <t>Granini PET ( FK 170 )</t>
  </si>
  <si>
    <t>646 41 001 31</t>
  </si>
  <si>
    <t>Granini PET ( FK 185/230.. )</t>
  </si>
  <si>
    <t>Änderung am 04.07.05 Spacer 82 auf 80</t>
  </si>
  <si>
    <t>Sekt "Ehrenste. Donnerwetterle "</t>
  </si>
  <si>
    <t>Sekt "Grünnewig Privat "</t>
  </si>
  <si>
    <t>Oxfam</t>
  </si>
  <si>
    <t>Milchflasche "Sante"</t>
  </si>
  <si>
    <t>Malzbier</t>
  </si>
  <si>
    <t>Gaensefurther Pet</t>
  </si>
  <si>
    <t>Altöttinger Bügelver.</t>
  </si>
  <si>
    <t>Dose ( Bacardi ) 2-fach</t>
  </si>
  <si>
    <t>Alsfeld Vogesa PET "Cycle"</t>
  </si>
  <si>
    <t>Oxfam Chocomelk                 2-fach *</t>
  </si>
  <si>
    <t>Olden Pet ( TV ) 2-fach</t>
  </si>
  <si>
    <t>Olden PET ( TV ) 2-fach</t>
  </si>
  <si>
    <t>Chaudfontaine PET (rot)    mit  CO2</t>
  </si>
  <si>
    <t>641 41 002 02</t>
  </si>
  <si>
    <t>.050.522.00</t>
  </si>
  <si>
    <t>.020.100.00</t>
  </si>
  <si>
    <t>653 41 001 44</t>
  </si>
  <si>
    <t>Römerquelle ( FK 170 )</t>
  </si>
  <si>
    <t>Römerquelle ( FK 185/230 )</t>
  </si>
  <si>
    <t>Römerquelle ( FK 270 )</t>
  </si>
  <si>
    <t>646 41 001 52</t>
  </si>
  <si>
    <t>641 41 001 52</t>
  </si>
  <si>
    <t>.050.357.00</t>
  </si>
  <si>
    <t>Assindia Mineralw.</t>
  </si>
  <si>
    <t>Carolinen Quelle "Colani"</t>
  </si>
  <si>
    <t xml:space="preserve">Neuselters  </t>
  </si>
  <si>
    <t>35Fl</t>
  </si>
  <si>
    <t>0.34</t>
  </si>
  <si>
    <t>78D</t>
  </si>
  <si>
    <t>Klimocola</t>
  </si>
  <si>
    <t>59Fl</t>
  </si>
  <si>
    <t>.100.019</t>
  </si>
  <si>
    <t>.100.020</t>
  </si>
  <si>
    <t>.033.249.00</t>
  </si>
  <si>
    <t>Gold Ochsen  OXX Long Neck MW Aufreisv.</t>
  </si>
  <si>
    <t>Anlage 07/09</t>
  </si>
  <si>
    <t>Coca Cola PET EW              ( FK 185 / 230 .. )</t>
  </si>
  <si>
    <t>.050.178.00</t>
  </si>
  <si>
    <t>Löwenbräu Long Neck MW 2-fach</t>
  </si>
  <si>
    <t>.100.148.00</t>
  </si>
  <si>
    <t>.075.013</t>
  </si>
  <si>
    <t xml:space="preserve">Maß X : 55 mm </t>
  </si>
  <si>
    <t>608 02 105 00</t>
  </si>
  <si>
    <t>Coca Cola  PET MW            (FK170 )</t>
  </si>
  <si>
    <t>Rhönsprudel PET ZW</t>
  </si>
  <si>
    <t>Rhönsprudel PET ZW 2-fach</t>
  </si>
  <si>
    <t>Trimmstar Multi PET EW</t>
  </si>
  <si>
    <t>.100.157.00</t>
  </si>
  <si>
    <t>Adelholzener PET EW          ( FK 270 )</t>
  </si>
  <si>
    <t>.025.077.00</t>
  </si>
  <si>
    <t>.025.077.01</t>
  </si>
  <si>
    <t>.025.078.00</t>
  </si>
  <si>
    <t>.025.079.00</t>
  </si>
  <si>
    <t>Änderung am 011.01.03 von Zubehör 208 auf 201</t>
  </si>
  <si>
    <t>636 40 000 03</t>
  </si>
  <si>
    <t>Wein " See Secco "</t>
  </si>
  <si>
    <t>Pepsi PET 2-fach</t>
  </si>
  <si>
    <t>4 / 9</t>
  </si>
  <si>
    <t>20 / 25</t>
  </si>
  <si>
    <t>Lanjaron PET 2-fach</t>
  </si>
  <si>
    <t>Red Kick PET (FK160)</t>
  </si>
  <si>
    <t>122        82</t>
  </si>
  <si>
    <t>653 41001 37</t>
  </si>
  <si>
    <t>Altmühltaler PET EW             ( tiefer schacht )</t>
  </si>
  <si>
    <t>2 Fl./März 99</t>
  </si>
  <si>
    <t>*0,2</t>
  </si>
  <si>
    <t>100 / Juni 95</t>
  </si>
  <si>
    <t>.050.538.00</t>
  </si>
  <si>
    <t>.100.133.00</t>
  </si>
  <si>
    <t>Magnus PET Cycle</t>
  </si>
  <si>
    <t>Erdinger Champ 2-fach</t>
  </si>
  <si>
    <t>.033.176.00</t>
  </si>
  <si>
    <t>.050.048.04</t>
  </si>
  <si>
    <t>.050.048.00</t>
  </si>
  <si>
    <t>.050.197.00</t>
  </si>
  <si>
    <t>Einzelschacht 1 / 2-fach</t>
  </si>
  <si>
    <t>Aquarius PET EW</t>
  </si>
  <si>
    <t>Aquarius PET EW 2-fach</t>
  </si>
  <si>
    <t>Saft "Streker " ( FK 185 / 230 )</t>
  </si>
  <si>
    <t xml:space="preserve">xxx 41 002 41    </t>
  </si>
  <si>
    <t xml:space="preserve">xxx 41 002 96    </t>
  </si>
  <si>
    <t>Eisvogel Pet  ( Cycle )</t>
  </si>
  <si>
    <t>xxx 41 002 29</t>
  </si>
  <si>
    <t xml:space="preserve">xxx 41 002 09     </t>
  </si>
  <si>
    <t>xxx 41 002 38</t>
  </si>
  <si>
    <t>Reginaris Mineral. (FK185/230..)</t>
  </si>
  <si>
    <t>Sonder-</t>
  </si>
  <si>
    <t>Holsten  Long Neck</t>
  </si>
  <si>
    <t>.050.344.05</t>
  </si>
  <si>
    <t>Powerade PET EW</t>
  </si>
  <si>
    <t>Petrusquelle Gourmet</t>
  </si>
  <si>
    <t>.025.015.00</t>
  </si>
  <si>
    <t>.050.458.01</t>
  </si>
  <si>
    <t>Toma Natura PET EW 1-fach</t>
  </si>
  <si>
    <t>.050.472.00</t>
  </si>
  <si>
    <t>Sekt "SUPERB "( FK185/230..)</t>
  </si>
  <si>
    <t>Sekt "Waldhorn "</t>
  </si>
  <si>
    <t>Sekt "Kurpfalz"</t>
  </si>
  <si>
    <t>Grüneberg Quelle PET</t>
  </si>
  <si>
    <t>Warsteiner " Long Neck "</t>
  </si>
  <si>
    <t>Badoit PET EW ( grün )</t>
  </si>
  <si>
    <t xml:space="preserve">Steini </t>
  </si>
  <si>
    <t>Bild C                                                               Maß X : 245 mm</t>
  </si>
  <si>
    <t>Stabilac " Choco Choco "</t>
  </si>
  <si>
    <t>Stabilac " Milch "</t>
  </si>
  <si>
    <t>Coca Cola MW 2-fach</t>
  </si>
  <si>
    <t>641 41 001 29</t>
  </si>
  <si>
    <t>xxx 40 002 15</t>
  </si>
  <si>
    <t>FS 1500 / FS 2020</t>
  </si>
  <si>
    <t>Vivaris PET EW</t>
  </si>
  <si>
    <t>.050.328</t>
  </si>
  <si>
    <t>Adelholzener Active O2 PET EW 1-fach</t>
  </si>
  <si>
    <t>Adelholzener Bio Apfel PET EW ( TV ) 1-fach</t>
  </si>
  <si>
    <t>Sekt " Hauser "</t>
  </si>
  <si>
    <t>Maß X : 55 mm</t>
  </si>
  <si>
    <t>Schlitz  4</t>
  </si>
  <si>
    <t xml:space="preserve">Bild B  ( 15 mm )                                                          Maß X : 248 mm / Loch 5 </t>
  </si>
  <si>
    <t>Saft " Bayla "</t>
  </si>
  <si>
    <t>Aquarius PET                        2-fach  FK 195 / FK 250</t>
  </si>
  <si>
    <t>Drachselsrieder Pils</t>
  </si>
  <si>
    <t>.033.025.38</t>
  </si>
  <si>
    <t>Tradewinds Long Neck</t>
  </si>
  <si>
    <t>608 40 000 70</t>
  </si>
  <si>
    <t>Orangina (Glasfl.)</t>
  </si>
  <si>
    <t>Schlitz  1</t>
  </si>
  <si>
    <t xml:space="preserve">Maß X : 80 mm </t>
  </si>
  <si>
    <t>.050.074</t>
  </si>
  <si>
    <t>Hassia blauglas FK 320/220</t>
  </si>
  <si>
    <t>Albino Vodka&amp;Energymix</t>
  </si>
  <si>
    <t>Big Apple</t>
  </si>
  <si>
    <t>15Fl</t>
  </si>
  <si>
    <t>Granini PET EW ( TV )</t>
  </si>
  <si>
    <t>.100.168.00</t>
  </si>
  <si>
    <t>Multipower Fit Protein EW 2-fach</t>
  </si>
  <si>
    <t>.050.047_00</t>
  </si>
  <si>
    <t>Multipower Fit Protein  EW 2-fach</t>
  </si>
  <si>
    <t>.050.121.00</t>
  </si>
  <si>
    <t>.050.122.00</t>
  </si>
  <si>
    <t>Aquarius Einweg 2-fach</t>
  </si>
  <si>
    <t>Font Vella PET (FK 205 / 195)</t>
  </si>
  <si>
    <t>.033.052.00</t>
  </si>
  <si>
    <t xml:space="preserve"> -----</t>
  </si>
  <si>
    <t>.033.025.18</t>
  </si>
  <si>
    <t>.033.025.19</t>
  </si>
  <si>
    <t>.033.025.20</t>
  </si>
  <si>
    <t>525 mm</t>
  </si>
  <si>
    <t>Volvic Pet 2-fach</t>
  </si>
  <si>
    <t>Fuente Primavera Pet</t>
  </si>
  <si>
    <t xml:space="preserve">Bild H : Maß X : 177mm                                Bild K / L : Maß X : 204 mm            </t>
  </si>
  <si>
    <t>Bild A                                                             Maß X : 433 mm / Loch 17</t>
  </si>
  <si>
    <t>.025.054.08</t>
  </si>
  <si>
    <t>Wein " Willsbacher " (185/230..</t>
  </si>
  <si>
    <t>Prosecco " Zonin " ( FK 185 / 230 ...</t>
  </si>
  <si>
    <t>.050.749.00</t>
  </si>
  <si>
    <t>Quick Vit PET 2-fach (Apfel.)</t>
  </si>
  <si>
    <t>Contrex PET 2-fach</t>
  </si>
  <si>
    <t>Contrex PET</t>
  </si>
  <si>
    <t>Sporting Energy PET</t>
  </si>
  <si>
    <t xml:space="preserve">Wein "Chardonnay" </t>
  </si>
  <si>
    <t>Wein "Gutedel "</t>
  </si>
  <si>
    <t>.037.507.00</t>
  </si>
  <si>
    <t>.050.435.01</t>
  </si>
  <si>
    <t>Silber Brunnen PET Cycle</t>
  </si>
  <si>
    <t>Achtung : Flasche ändert sich auf 66 mmÄnderung des Flaschendurchmesser auf 66 mm=&gt; neues Zubehör</t>
  </si>
  <si>
    <t>Bizzl PET ( FK 160 )</t>
  </si>
  <si>
    <t>Bizzl PET ( FK 205/195)</t>
  </si>
  <si>
    <t>.050.141.01</t>
  </si>
  <si>
    <t>.050.592.00</t>
  </si>
  <si>
    <t>603 06 112 00</t>
  </si>
  <si>
    <t>Maß X : 507 mm / Loch 20</t>
  </si>
  <si>
    <t>Schwarzwaldsp. (blau)</t>
  </si>
  <si>
    <t>Bild H                                                               Maß X : 412 mm / Loch 15</t>
  </si>
  <si>
    <t>Evian PET Sportscap            ( FK 270 )</t>
  </si>
  <si>
    <t>641 41 001 44</t>
  </si>
  <si>
    <t>Fruchtsaft MW FK 280</t>
  </si>
  <si>
    <t>Lichtenauer Gastrofl.             FK 205/195</t>
  </si>
  <si>
    <t>.150.069.00</t>
  </si>
  <si>
    <t>Aquila PET</t>
  </si>
  <si>
    <t>Cappy PET " Fresh "</t>
  </si>
  <si>
    <t>.050.425.00</t>
  </si>
  <si>
    <t>.020.042.01</t>
  </si>
  <si>
    <t>.050.181.00</t>
  </si>
  <si>
    <t>.050.181.01</t>
  </si>
  <si>
    <t>.050.181.02</t>
  </si>
  <si>
    <t>.050.181.03</t>
  </si>
  <si>
    <t>.025.115.00</t>
  </si>
  <si>
    <t>Ritmix</t>
  </si>
  <si>
    <t>Ritmix ( FK 185/230...)</t>
  </si>
  <si>
    <t>Red Kick PET ( Trinkv. )</t>
  </si>
  <si>
    <t>640 41 001 28</t>
  </si>
  <si>
    <t>641 41 001 28</t>
  </si>
  <si>
    <t>Masafi PET EW</t>
  </si>
  <si>
    <t>Apollinaris PET ( FK 185/230..)</t>
  </si>
  <si>
    <t>Hersbrucker BV</t>
  </si>
  <si>
    <t>.050.072.21</t>
  </si>
  <si>
    <t>Vitamalz "Long Neck "</t>
  </si>
  <si>
    <t xml:space="preserve">Vitamalz </t>
  </si>
  <si>
    <t>Maß X : 508 mm / Loch 20</t>
  </si>
  <si>
    <t>Villa Pet</t>
  </si>
  <si>
    <t>Änderung am 23.07.02 von 3 auf 1</t>
  </si>
  <si>
    <t>Pepsi PET EW ( FK 205 / 195 )</t>
  </si>
  <si>
    <t>305 mm</t>
  </si>
  <si>
    <t>Wein " Braida Antica Merlot "      ( FK 170 )</t>
  </si>
  <si>
    <t>Römerquelle PET(FK185/230)</t>
  </si>
  <si>
    <t>.100.048</t>
  </si>
  <si>
    <t>Bad Brambacher FK160/170</t>
  </si>
  <si>
    <t>Rauch 2-fach</t>
  </si>
  <si>
    <t>Veltins Pilsener</t>
  </si>
  <si>
    <t>.050.060.00</t>
  </si>
  <si>
    <t>.050.061.00</t>
  </si>
  <si>
    <t>Karena PET ( FK 270/290)</t>
  </si>
  <si>
    <t>*1</t>
  </si>
  <si>
    <t>Änderung am 15.11.05 war vorher die Frizzante</t>
  </si>
  <si>
    <t>Name geändert am 15.11.05 + Naturale</t>
  </si>
  <si>
    <t>Lieler Schlossbrunnen Gastrofl.</t>
  </si>
  <si>
    <t>Coca Cola PET 2-fach</t>
  </si>
  <si>
    <t>San Pellegrino PET 2-fach</t>
  </si>
  <si>
    <t>Bru PET</t>
  </si>
  <si>
    <t>Sekt "Söhnlein Brillant"        ( FK 170 )</t>
  </si>
  <si>
    <t>.050.504.00</t>
  </si>
  <si>
    <t>Schweppes PET Ew</t>
  </si>
  <si>
    <t>Schweppes PET EW</t>
  </si>
  <si>
    <t>Wein " Hohenh. Kirchberg"</t>
  </si>
  <si>
    <t xml:space="preserve">                                                              </t>
  </si>
  <si>
    <t>C.C. Pet (A)</t>
  </si>
  <si>
    <t>50/Okt95</t>
  </si>
  <si>
    <t>.020.060.00</t>
  </si>
  <si>
    <t>Kronsteiner PET Cycle          ( FK 185 / 230 )</t>
  </si>
  <si>
    <t>Cilly PET</t>
  </si>
  <si>
    <t>AA Drink PET</t>
  </si>
  <si>
    <t>.050.659.00</t>
  </si>
  <si>
    <t>Vitamin Well PET EW</t>
  </si>
  <si>
    <t>Wolfshöher PET</t>
  </si>
  <si>
    <t>Bad Liebezeller PET Cycle</t>
  </si>
  <si>
    <t>662 01 100 00</t>
  </si>
  <si>
    <t>Änderung Text auf Long Neck am 13.06.05; Änderung Halseinstellung von bz2 auf bx4 am 02.08.06</t>
  </si>
  <si>
    <t>Bad Liebenzeller PET Cycle</t>
  </si>
  <si>
    <t>C.C.Pet Einweg</t>
  </si>
  <si>
    <t>neue flasche seit 2007</t>
  </si>
  <si>
    <t>Wein " Beaujolais "</t>
  </si>
  <si>
    <t>Wein " Campagnola "</t>
  </si>
  <si>
    <t>Fürst Bismarck PET EW            ( FK 185 /230 .. )</t>
  </si>
  <si>
    <t>Fürst Bismarck PET EW            ( FK 270 )</t>
  </si>
  <si>
    <t>Salvus PET (Cycle )          2-fach</t>
  </si>
  <si>
    <t>.033.062.00</t>
  </si>
  <si>
    <t>.050.384.02</t>
  </si>
  <si>
    <t>Änderung Zubehör von 111 auf 129 am 22.10.04</t>
  </si>
  <si>
    <t>St. Jakobus PET</t>
  </si>
  <si>
    <t>Landliebe Pfandflasche</t>
  </si>
  <si>
    <t>Schweppes ( Kontur )</t>
  </si>
  <si>
    <t>Gornia Bania Pet 2</t>
  </si>
  <si>
    <t>Limpia Pet</t>
  </si>
  <si>
    <t>Gin Zing  ( GB )</t>
  </si>
  <si>
    <t>Bäko Milch EW</t>
  </si>
  <si>
    <t>xxx4100256</t>
  </si>
  <si>
    <t>Maß X : 120 mm</t>
  </si>
  <si>
    <t>Diamètre</t>
  </si>
  <si>
    <t>.050.145.00</t>
  </si>
  <si>
    <t>306 01 391 00</t>
  </si>
  <si>
    <t>935 mm</t>
  </si>
  <si>
    <t>Gold Ochsen "Long Neck"</t>
  </si>
  <si>
    <t>Hütt "Ale"</t>
  </si>
  <si>
    <t>Sekt "Asti Cinzano"</t>
  </si>
  <si>
    <t>Sekt "Bernard Massard"</t>
  </si>
  <si>
    <t>.033.051.00</t>
  </si>
  <si>
    <t>Neumarkter Lams. (Long Neck)</t>
  </si>
  <si>
    <t>Aquarius EW</t>
  </si>
  <si>
    <t>Adler Bräu BV</t>
  </si>
  <si>
    <t xml:space="preserve">D </t>
  </si>
  <si>
    <t>INEX Choco PET FK 205</t>
  </si>
  <si>
    <t xml:space="preserve"> ---------</t>
  </si>
  <si>
    <t>Jever Pilsener</t>
  </si>
  <si>
    <t>1Fl</t>
  </si>
  <si>
    <t xml:space="preserve"> --------</t>
  </si>
  <si>
    <t>0.7</t>
  </si>
  <si>
    <t>Karunn (CZ)</t>
  </si>
  <si>
    <t xml:space="preserve">xxx 41 002 22    </t>
  </si>
  <si>
    <t xml:space="preserve">xxx 41 002 21   </t>
  </si>
  <si>
    <t xml:space="preserve">xxx 41 002 29 </t>
  </si>
  <si>
    <t xml:space="preserve">xxx 41 002 72  </t>
  </si>
  <si>
    <t xml:space="preserve">xxx 41 002 51  </t>
  </si>
  <si>
    <t xml:space="preserve">xxx 41 002 91   </t>
  </si>
  <si>
    <t>Bad Liebenwerda "Mineralw."</t>
  </si>
  <si>
    <t>.033.111.00</t>
  </si>
  <si>
    <t>.033.111.01</t>
  </si>
  <si>
    <t>.033.111.02</t>
  </si>
  <si>
    <t>.033.112.00</t>
  </si>
  <si>
    <t>.033.113.00</t>
  </si>
  <si>
    <t>638 01 101 00</t>
  </si>
  <si>
    <t>.100.080</t>
  </si>
  <si>
    <t>Coca Cola Kontur</t>
  </si>
  <si>
    <t>34-35</t>
  </si>
  <si>
    <t>"Bizzl" Fruchts. FK 205/195</t>
  </si>
  <si>
    <t>"Bizzl" Fruchts. FK 270/290</t>
  </si>
  <si>
    <t>C.C./Kontur EW neu</t>
  </si>
  <si>
    <t>Höhl " Der alte Hochstätter Long Neck "  2-fach</t>
  </si>
  <si>
    <t>Tropicana PET 3-fach *</t>
  </si>
  <si>
    <t>118      78</t>
  </si>
  <si>
    <t>Christinenbr. PET EW 2-fach ( zylindrisch )</t>
  </si>
  <si>
    <t>Rhenser PET MW ( FK 205 / 195 )</t>
  </si>
  <si>
    <t>Wein " Braida Antica Merlot "      ( FK 185/230 )</t>
  </si>
  <si>
    <t>662 42 002 06</t>
  </si>
  <si>
    <t>Labertaler PET MW                  ( tiefer Schacht )</t>
  </si>
  <si>
    <t>Änderung neue Flasche am 07/2006</t>
  </si>
  <si>
    <t>.050.500.00</t>
  </si>
  <si>
    <t xml:space="preserve">Vittel PET ( rund ) Süßgetränke </t>
  </si>
  <si>
    <t>100 / Sep 96</t>
  </si>
  <si>
    <t>.075.092.00</t>
  </si>
  <si>
    <t>Bad Pyrmonter MW</t>
  </si>
  <si>
    <t>Bad Pyrmonter MW            ( FK 170 )</t>
  </si>
  <si>
    <t>Bad Pyrmonter MW            ( FK 185/230 )</t>
  </si>
  <si>
    <t>Bad Pyrmonter MW            ( FK 270 )</t>
  </si>
  <si>
    <t>Bad Pyrmonter MW            ( tiefer Schacht )</t>
  </si>
  <si>
    <t>Sekt "Ritter "</t>
  </si>
  <si>
    <t>Bild A                                                              Maß X : 380 mm</t>
  </si>
  <si>
    <t>1195 mm</t>
  </si>
  <si>
    <t>Gerolsteiner Gou.(FK160/170)</t>
  </si>
  <si>
    <t>Wein " Th. Haßlinger Rivana trocken "                  ( tiefer Schacht )</t>
  </si>
  <si>
    <t>.100.095.00</t>
  </si>
  <si>
    <t>125       85</t>
  </si>
  <si>
    <t>.150.023</t>
  </si>
  <si>
    <t>.150.025</t>
  </si>
  <si>
    <t>Salvus PET EW</t>
  </si>
  <si>
    <t>.100.169.00</t>
  </si>
  <si>
    <t>Salvus PET EW                      ( tiefer Schacht )</t>
  </si>
  <si>
    <t>Salvus PET EW                   ( FK 185/230… )</t>
  </si>
  <si>
    <t>Masafi PET EW 2-fach</t>
  </si>
  <si>
    <t>xxx4100293</t>
  </si>
  <si>
    <t>Elisabethen Quelle PET Cycle (tiefer Schacht)</t>
  </si>
  <si>
    <t>Änderung nach Test durch H. Neuhofer von spacer 78 auf 80 am 20.11.06 )</t>
  </si>
  <si>
    <t>Pago neu FK 205/195</t>
  </si>
  <si>
    <t xml:space="preserve">Frucade </t>
  </si>
  <si>
    <t>.020.021.00</t>
  </si>
  <si>
    <t>.020.022.00</t>
  </si>
  <si>
    <t>6065032300  6045034800</t>
  </si>
  <si>
    <t>Libehna PET EW</t>
  </si>
  <si>
    <t>.033.025.39</t>
  </si>
  <si>
    <t>ab 05/06</t>
  </si>
  <si>
    <t>HK</t>
  </si>
  <si>
    <t>.050.633.00</t>
  </si>
  <si>
    <t>.050.634.00</t>
  </si>
  <si>
    <t>Änderung am 24.06.06 neue flasche ; neue Flasche 02/10</t>
  </si>
  <si>
    <t>Änderung am 24.06.06 neue flasche ; neue flasche 02/10</t>
  </si>
  <si>
    <t>Sekt " Rotkäppchen "</t>
  </si>
  <si>
    <t>25 mm</t>
  </si>
  <si>
    <t>Änderung am 12.01.98 von c x 3 auf c y 2 und von 123 auf 129</t>
  </si>
  <si>
    <t>604 50 348 00</t>
  </si>
  <si>
    <t>.025.147.00</t>
  </si>
  <si>
    <t>.033.231.01</t>
  </si>
  <si>
    <t>Palm green</t>
  </si>
  <si>
    <t>219 mm / Loch 3</t>
  </si>
  <si>
    <t>Wein " Britzinger "</t>
  </si>
  <si>
    <t xml:space="preserve">Chaudfontaine </t>
  </si>
  <si>
    <t>Pfanner ( AF-Norm )</t>
  </si>
  <si>
    <t>.050.010</t>
  </si>
  <si>
    <t>050.469.00</t>
  </si>
  <si>
    <t>Lieler Schlossbr. PET MW</t>
  </si>
  <si>
    <t>.075.047.00</t>
  </si>
  <si>
    <t>Evian PET Sportscap            ( FK 170 )</t>
  </si>
  <si>
    <t>646 41 001 44</t>
  </si>
  <si>
    <t>Evian PET Sportscap            ( FK 185 / 230 .. )</t>
  </si>
  <si>
    <t>Gessner BV</t>
  </si>
  <si>
    <t>641 01 100 00</t>
  </si>
  <si>
    <t>L - Carnitine PET 2-fach</t>
  </si>
  <si>
    <t>Magnesia (CZ)</t>
  </si>
  <si>
    <t>.0.7</t>
  </si>
  <si>
    <t>Aloisius PET MW (FK160/170)</t>
  </si>
  <si>
    <t>Rothaus "Tannenzäpfchen "</t>
  </si>
  <si>
    <t>.033.095.00</t>
  </si>
  <si>
    <t>Bacardi Breezer 2-fach</t>
  </si>
  <si>
    <t>Budweiser Long Neck 2-fach</t>
  </si>
  <si>
    <t>Budweiser Long Neck           2-fach</t>
  </si>
  <si>
    <t>Jupiler Neu</t>
  </si>
  <si>
    <t>Irn Bru PET 2-fach</t>
  </si>
  <si>
    <t>Änderung 07/11 neue Flasche ; Änderung neue Flasche 05/14</t>
  </si>
  <si>
    <t>Änderung 07/11 neue flasche ; Änderung neue Flasche 05/14</t>
  </si>
  <si>
    <t>Änderung 05/14 neue Flasche</t>
  </si>
  <si>
    <t>Änderung neue flasche 07/11 ; Änderung neue flaschenform 05/14</t>
  </si>
  <si>
    <t>neue flaschenform 05/14</t>
  </si>
  <si>
    <t>Änderung 05/14</t>
  </si>
  <si>
    <t>Coca Cola PET EW          2-fach</t>
  </si>
  <si>
    <t>C.C. PET EW</t>
  </si>
  <si>
    <t>FS 1500 :</t>
  </si>
  <si>
    <t>34/38</t>
  </si>
  <si>
    <t>Almdudler AF - Norm 2-fach</t>
  </si>
  <si>
    <t>Maß X: 100 mm</t>
  </si>
  <si>
    <t>Katu 2-fach</t>
  </si>
  <si>
    <t>Taubertaler Apfelschorle</t>
  </si>
  <si>
    <t>5 mm</t>
  </si>
  <si>
    <t>Nördlinger " Original Radler "</t>
  </si>
  <si>
    <t>Schlitz 3</t>
  </si>
  <si>
    <t xml:space="preserve">Body Attack Sports Drink PET EW (TV) 2-fach </t>
  </si>
  <si>
    <t>Levissima PET EW</t>
  </si>
  <si>
    <t>Fanta Splash MW</t>
  </si>
  <si>
    <t>.075.048.00</t>
  </si>
  <si>
    <t>.033.265.00</t>
  </si>
  <si>
    <t>Mixxed UP PET EW</t>
  </si>
  <si>
    <t>.050.705.00</t>
  </si>
  <si>
    <t>Saskia Jessen Classic PET EW</t>
  </si>
  <si>
    <t>.050.704.00</t>
  </si>
  <si>
    <t>Valon Still PET EW</t>
  </si>
  <si>
    <t>neue flasche ab 05/10 ; neue Flasche ab 09/12</t>
  </si>
  <si>
    <t>Änderung Name auf CYCLE am 12.11.03 ; neue flasche 05/10 , neue flasche 09/12</t>
  </si>
  <si>
    <t>Cristaline PET (ohne CO2)  ( tiefer Schacht )</t>
  </si>
  <si>
    <t>.150.101.00</t>
  </si>
  <si>
    <t>Christaline PET (mit CO2)  ( tiefer Schacht )</t>
  </si>
  <si>
    <t>Sunito Varesa (FK 185/230)</t>
  </si>
  <si>
    <t>Sunito Varesa (FK205/195)</t>
  </si>
  <si>
    <t xml:space="preserve">Clausbach PET EW </t>
  </si>
  <si>
    <t>Rhodius PET Cycle</t>
  </si>
  <si>
    <t>Gatorade</t>
  </si>
  <si>
    <t>Coca cola PET / Arabisch 2-fach</t>
  </si>
  <si>
    <t>Höhl Apfelwein</t>
  </si>
  <si>
    <t xml:space="preserve">Sunkist / Kondi </t>
  </si>
  <si>
    <t>Ü - PET EW 2-fach</t>
  </si>
  <si>
    <t>xxx 40 002 25</t>
  </si>
  <si>
    <t>662 42 002 25</t>
  </si>
  <si>
    <t>Lipton " aquae" PET EW</t>
  </si>
  <si>
    <t>.050.442.00</t>
  </si>
  <si>
    <t>Kantung Schachtwand hinten bis Mitte Schraube angegeben. Die Schlitze für die Halsführungen sind von außen nach innen gezählt.</t>
  </si>
  <si>
    <t>Roxane PET 2-fach</t>
  </si>
  <si>
    <t>Bru PET 2-fach</t>
  </si>
  <si>
    <t>0</t>
  </si>
  <si>
    <t>Rivella</t>
  </si>
  <si>
    <t>Erdinger "Champ" EW</t>
  </si>
  <si>
    <t>Kaufbeurer original Bier</t>
  </si>
  <si>
    <t>Kontur  FK 270 / FK 170</t>
  </si>
  <si>
    <t>Drink Vit Einweg FK 270/290</t>
  </si>
  <si>
    <t>Gösser ICE BEER</t>
  </si>
  <si>
    <t>Breite</t>
  </si>
  <si>
    <t>Zubehör Nr.</t>
  </si>
  <si>
    <t>Fürstenberg Pils (Long Neck)</t>
  </si>
  <si>
    <t>Höhl "Power Apfel"</t>
  </si>
  <si>
    <t>Aquarell PET EW ( FK 270/290)</t>
  </si>
  <si>
    <t>608 40 000 62</t>
  </si>
  <si>
    <t>Änderung Name + Relax am 24.11.04</t>
  </si>
  <si>
    <t>.075.062.00</t>
  </si>
  <si>
    <t>.075.063.00</t>
  </si>
  <si>
    <t>.075.064.00</t>
  </si>
  <si>
    <t>.075.065.00</t>
  </si>
  <si>
    <t>.075.066.00</t>
  </si>
  <si>
    <t>Almdudler AF-Norm</t>
  </si>
  <si>
    <t>Maß X : 75 mm</t>
  </si>
  <si>
    <t>Brunnen PET ( FK 205 / 195 )</t>
  </si>
  <si>
    <t>Wein " Ferdinand Krieg "</t>
  </si>
  <si>
    <t>Neuselters Pet</t>
  </si>
  <si>
    <t>Pepsi (AF-Norm)</t>
  </si>
  <si>
    <t>40000 / Jan 98</t>
  </si>
  <si>
    <t>Brunnen</t>
  </si>
  <si>
    <t>Badoit Pet neu</t>
  </si>
  <si>
    <t>Rauch " Ice Tea " PET(160)</t>
  </si>
  <si>
    <t>Rauch " Ice Tea " PET(205/195)</t>
  </si>
  <si>
    <t>Peterstaler PET Cycle 2-fach</t>
  </si>
  <si>
    <t>Lahnsteiner PET Cycle          ( tiefer Schacht )</t>
  </si>
  <si>
    <t>Dose 1-fach</t>
  </si>
  <si>
    <t>Mönchshof BV                           ( tiefer Schacht )</t>
  </si>
  <si>
    <t>S. Pellegrino EW ( FK 185/230..)</t>
  </si>
  <si>
    <t>Libella MW</t>
  </si>
  <si>
    <t>.025.137.00</t>
  </si>
  <si>
    <t>.020.037.08</t>
  </si>
  <si>
    <t>Saft " Reisinger Marille "</t>
  </si>
  <si>
    <t>.033.213.00</t>
  </si>
  <si>
    <t>Kombucha EW</t>
  </si>
  <si>
    <t>.125.009.00</t>
  </si>
  <si>
    <t>Ribena Pet</t>
  </si>
  <si>
    <t>Möhl Schorle Pet</t>
  </si>
  <si>
    <t>113      73</t>
  </si>
  <si>
    <t>653 41 001 05</t>
  </si>
  <si>
    <t>Fanta PET EW (FK185/230)</t>
  </si>
  <si>
    <t>110 mm</t>
  </si>
  <si>
    <t>Aranciata ( FK 185 / 230 )</t>
  </si>
  <si>
    <t>.050.256.00</t>
  </si>
  <si>
    <t>Mixxed Up PET EW</t>
  </si>
  <si>
    <t>Valon still PET EW</t>
  </si>
  <si>
    <t>.033.059.01</t>
  </si>
  <si>
    <t>C.C./Kontur PET 2-fach</t>
  </si>
  <si>
    <t>Maß X : 445 mm</t>
  </si>
  <si>
    <t xml:space="preserve">N </t>
  </si>
  <si>
    <t>Smirnoff Ice EW</t>
  </si>
  <si>
    <t>662 42 001 06</t>
  </si>
  <si>
    <t>Salvus PET</t>
  </si>
  <si>
    <t>.050.240</t>
  </si>
  <si>
    <t>Frigera PET</t>
  </si>
  <si>
    <t>Frucade 2-fach</t>
  </si>
  <si>
    <t>Änderung Zubehör-Nr. von 3060832800 auf 3060632800 am 05.08.03 ; Änderung Name auf CYCLE am 12.11.03</t>
  </si>
  <si>
    <t>F/D</t>
  </si>
  <si>
    <t>Ingobräu BV</t>
  </si>
  <si>
    <t>641 41 001 21</t>
  </si>
  <si>
    <t>Orangina Pet</t>
  </si>
  <si>
    <t>Pepsi Pet</t>
  </si>
  <si>
    <t>Reuther Radler</t>
  </si>
  <si>
    <t>"Trink fit "  Schoko</t>
  </si>
  <si>
    <t>5er</t>
  </si>
  <si>
    <t>Cappy / Gastronomieflasche</t>
  </si>
  <si>
    <t>22 Fl.</t>
  </si>
  <si>
    <t>Müller " Apfelsaft "</t>
  </si>
  <si>
    <t>C.C. Pet (doppel)</t>
  </si>
  <si>
    <t>31Fl</t>
  </si>
  <si>
    <t>Loch</t>
  </si>
  <si>
    <t>Natur Aqua PET</t>
  </si>
  <si>
    <t>Mönchshof Bügelv.</t>
  </si>
  <si>
    <t>Pepsi PET EW 2-fach</t>
  </si>
  <si>
    <t>Pepsi PET MW 2-fach</t>
  </si>
  <si>
    <t>Bad Zwestener PET Cylce  ( tiefer schacht )</t>
  </si>
  <si>
    <t xml:space="preserve">xxx 41 002 79       </t>
  </si>
  <si>
    <t xml:space="preserve">xxx 41 002 53       </t>
  </si>
  <si>
    <t xml:space="preserve">xxx 41 002 41       </t>
  </si>
  <si>
    <t xml:space="preserve">xxx 41 002 88       </t>
  </si>
  <si>
    <t>Anlage 03/14</t>
  </si>
  <si>
    <t>Font Vella PET (FK 270 / 290)</t>
  </si>
  <si>
    <t>Sinalco PET EW                          ( tiefer Schacht )</t>
  </si>
  <si>
    <t>" 464 " mineral. PET</t>
  </si>
  <si>
    <t>.050.496.00</t>
  </si>
  <si>
    <t>Henniez ( FK 320 )</t>
  </si>
  <si>
    <t>Änderung Name + Cycle am 11.08.04 ; Änderung neue Flasche am 20.01.06 110 auf 112</t>
  </si>
  <si>
    <t>Frischa PET</t>
  </si>
  <si>
    <t>Devon PET 2-fach</t>
  </si>
  <si>
    <t>Bonaqua Pet ( CZ)</t>
  </si>
  <si>
    <t>Kinley Pet ( CZ)</t>
  </si>
  <si>
    <t>Sprite Pet Einweg</t>
  </si>
  <si>
    <t>Long Neck ( Post Bier )</t>
  </si>
  <si>
    <t>50 D.</t>
  </si>
  <si>
    <t>.050.177.00</t>
  </si>
  <si>
    <t>Wenden Quelle PET</t>
  </si>
  <si>
    <t>1FL</t>
  </si>
  <si>
    <t>Änderung neue Flasche am 04.09.02 von 64mm auf 66 mm</t>
  </si>
  <si>
    <t>Arkina PET EW</t>
  </si>
  <si>
    <t>Pepsi PET MW ( FK 205/195)</t>
  </si>
  <si>
    <t xml:space="preserve">Maß X : 465 mm </t>
  </si>
  <si>
    <t>.033.057.05</t>
  </si>
  <si>
    <t>Anlage 11/09</t>
  </si>
  <si>
    <t>Wein " Oberkircher Klingelb."</t>
  </si>
  <si>
    <t>" Dietz "  Saft</t>
  </si>
  <si>
    <t>.075.044.00</t>
  </si>
  <si>
    <t>.050.162.00</t>
  </si>
  <si>
    <t>641 41 002 05</t>
  </si>
  <si>
    <t>Alsfeld Vogesa PET (Cycle)</t>
  </si>
  <si>
    <t>Goldfit Apfel Pet</t>
  </si>
  <si>
    <t>Adelholzener Gourmet               ( FK 270 )</t>
  </si>
  <si>
    <t>.033.</t>
  </si>
  <si>
    <t>Honer Pils</t>
  </si>
  <si>
    <t xml:space="preserve">Bild B                                                             Maß X : 230 mm </t>
  </si>
  <si>
    <t>636 40 000 07</t>
  </si>
  <si>
    <t>.050.262.00</t>
  </si>
  <si>
    <t>.050.263.00</t>
  </si>
  <si>
    <t>.050.264.00</t>
  </si>
  <si>
    <t>.020.037.03</t>
  </si>
  <si>
    <t>.020.037.04</t>
  </si>
  <si>
    <t>Änderung der Länge von 218 auf 215 am 10.11.05 EW = ohne CO2</t>
  </si>
  <si>
    <t>.060.012.00</t>
  </si>
  <si>
    <t>.050.345.00</t>
  </si>
  <si>
    <t>Pepsi PET  EW</t>
  </si>
  <si>
    <t>Bitburger " Long Neck "</t>
  </si>
  <si>
    <t>.025.052.00</t>
  </si>
  <si>
    <t>.025.054.03</t>
  </si>
  <si>
    <t>.025.054.04</t>
  </si>
  <si>
    <t>.025.054.05</t>
  </si>
  <si>
    <t>.025.054.06</t>
  </si>
  <si>
    <t>.025.054.07</t>
  </si>
  <si>
    <t>Vera PET</t>
  </si>
  <si>
    <t xml:space="preserve">Vichi </t>
  </si>
  <si>
    <t>.035.017.00</t>
  </si>
  <si>
    <t>.050.344.02</t>
  </si>
  <si>
    <t>Bier `Oranjeboom`</t>
  </si>
  <si>
    <t>L-Carnitine Pet</t>
  </si>
  <si>
    <t>033.153.00</t>
  </si>
  <si>
    <t>Vitamalz EW</t>
  </si>
  <si>
    <t>Coca Cola EW Neu</t>
  </si>
  <si>
    <t>"Besigheimer Wurm. " Wein</t>
  </si>
  <si>
    <t>Sekt " Henkel Trocken "     ( FK 170 )</t>
  </si>
  <si>
    <t>Chaudfontaine 2-fach</t>
  </si>
  <si>
    <t>Cappy Einw. FK205/195</t>
  </si>
  <si>
    <t>Limpia PET</t>
  </si>
  <si>
    <t>Maß X : 60 mm</t>
  </si>
  <si>
    <t>.050.745.00</t>
  </si>
  <si>
    <t>.050.251.00</t>
  </si>
  <si>
    <t>.050.252.00</t>
  </si>
  <si>
    <t>.050.252.01</t>
  </si>
  <si>
    <t>.050.253.00</t>
  </si>
  <si>
    <t>Röhn Sprudel Mineral.</t>
  </si>
  <si>
    <t>Drink Fit Einweg</t>
  </si>
  <si>
    <t>Libella PET MW ( Pepsi PET MW )</t>
  </si>
  <si>
    <t>Aloisius PET MW (FS 2000 )</t>
  </si>
  <si>
    <t>Änderung am 16.04.02 von Spacer 84 auf 82 laut Test bei Fa. Schöll</t>
  </si>
  <si>
    <t xml:space="preserve">Rox </t>
  </si>
  <si>
    <t>Pepsi PET EW</t>
  </si>
  <si>
    <t>Franken Brunnen "Exquisit"</t>
  </si>
  <si>
    <t>S</t>
  </si>
  <si>
    <t>.020.005.00</t>
  </si>
  <si>
    <t>Koli MW 2-fach</t>
  </si>
  <si>
    <t>Änderung am 08.02.06 neue Flasche</t>
  </si>
  <si>
    <t>Maß X : 418 mm</t>
  </si>
  <si>
    <t>Sekt ( 55 mm Durchm. )</t>
  </si>
  <si>
    <t>C. C. Holland</t>
  </si>
  <si>
    <t>Rhenser Mineral.</t>
  </si>
  <si>
    <t>.050.145</t>
  </si>
  <si>
    <t>.100.018</t>
  </si>
  <si>
    <t>641 41 001 14</t>
  </si>
  <si>
    <t>.075.091.00</t>
  </si>
  <si>
    <t>Anlage 11/13</t>
  </si>
  <si>
    <t xml:space="preserve">Gerolsteiner PET EW </t>
  </si>
  <si>
    <t>Gerolsteiner PET EW</t>
  </si>
  <si>
    <t>.050.736.00</t>
  </si>
  <si>
    <t>Top Sport ISO light PET EW</t>
  </si>
  <si>
    <t>Änderung am 17.03.01 von Spacer 92 auf 90</t>
  </si>
  <si>
    <t>Mount Franklin Pet</t>
  </si>
  <si>
    <t>Powerade Pet</t>
  </si>
  <si>
    <t>Vitella ICE TEA PET EW 2-fach</t>
  </si>
  <si>
    <t>Annlage 07/13</t>
  </si>
  <si>
    <t>Wein " Blanchet "(FK 185/230...)</t>
  </si>
  <si>
    <t>Anlage 05 / 09</t>
  </si>
  <si>
    <t>Big Pump PET EW ( TV ) 2-fach</t>
  </si>
  <si>
    <t>Big Pump PET EW            ( TV ) 2-fach</t>
  </si>
  <si>
    <t>Beck ` s</t>
  </si>
  <si>
    <t>MA</t>
  </si>
  <si>
    <t>Pago PET EW</t>
  </si>
  <si>
    <t>.033.205.00</t>
  </si>
  <si>
    <t>Aloisius Quelle PET              ( tiefer Schacht )</t>
  </si>
  <si>
    <t>Carolinen Quelle PET Cycle  2-fach</t>
  </si>
  <si>
    <t>Wein " Ochsenbacher Stromberg"</t>
  </si>
  <si>
    <t xml:space="preserve">  ----</t>
  </si>
  <si>
    <t>.033.197.00</t>
  </si>
  <si>
    <t>Insertion colonne</t>
  </si>
  <si>
    <t>Spa Pet</t>
  </si>
  <si>
    <t>Stabilac Milch</t>
  </si>
  <si>
    <t>Klappe mitte</t>
  </si>
  <si>
    <t>VII</t>
  </si>
  <si>
    <t>11 / 15</t>
  </si>
  <si>
    <t>Falter`s Lagerbier</t>
  </si>
  <si>
    <t>Vaihinger PET</t>
  </si>
  <si>
    <t xml:space="preserve">Elisabethen Gastrofl.           ( FK 205/195 )                    </t>
  </si>
  <si>
    <t>.033.196.00</t>
  </si>
  <si>
    <t>Quick Vit PET 2-fach (ACE )</t>
  </si>
  <si>
    <t>.050.449.00</t>
  </si>
  <si>
    <t>Bad Brückenauer Gourmet</t>
  </si>
  <si>
    <t>.050.551.00</t>
  </si>
  <si>
    <t>Bluna</t>
  </si>
  <si>
    <t>641 41 001 45</t>
  </si>
  <si>
    <t>Lucozade Dumpy PET(FK270/290)</t>
  </si>
  <si>
    <t>Coca Cola / Kontur PET</t>
  </si>
  <si>
    <t>Quick Vit "Apfelsch."PET2-fach</t>
  </si>
  <si>
    <t>Casera PET 2-fach</t>
  </si>
  <si>
    <t>xxx4100248</t>
  </si>
  <si>
    <t>xxx4100249</t>
  </si>
  <si>
    <t>Harzer Mineral. " Neu "  FK 185/230</t>
  </si>
  <si>
    <t>.050.438.01</t>
  </si>
  <si>
    <t>Jaffa PET MW</t>
  </si>
  <si>
    <t>Coca Cola PET MW 2-fach</t>
  </si>
  <si>
    <t>Carolinen Quelle (Colani)</t>
  </si>
  <si>
    <t xml:space="preserve">Schöfferhofer Long Neck 2-fach </t>
  </si>
  <si>
    <t>.050.288</t>
  </si>
  <si>
    <t>Thurella "Apfel Gold"</t>
  </si>
  <si>
    <t xml:space="preserve">Sinalco       </t>
  </si>
  <si>
    <t>Henniez Pet</t>
  </si>
  <si>
    <t>Mattoni Pet</t>
  </si>
  <si>
    <t>Spa "Reine" Pet</t>
  </si>
  <si>
    <t>Pepsi PET EW "Lidl"</t>
  </si>
  <si>
    <t>Christinenbrunnen PETEW           2-fach ( zylindrisch )</t>
  </si>
  <si>
    <t>Tucher Crown Long Neck</t>
  </si>
  <si>
    <t>Wein "Viniatur" Rheigau Riesl.</t>
  </si>
  <si>
    <t>Bild B                                                             Maß X : 245 mm</t>
  </si>
  <si>
    <t>xxx 41 002 09</t>
  </si>
  <si>
    <t>Rothaus " Tannenzäpf " MW 2-fach</t>
  </si>
  <si>
    <t>Rothaus "Tannenzäpfchen " MW 2-fach</t>
  </si>
  <si>
    <t>.050.674.00</t>
  </si>
  <si>
    <t>Fixation du Spacer
 Boulon métallique</t>
  </si>
  <si>
    <t>Cacaolat PET FK 265</t>
  </si>
  <si>
    <t>Lisbeth PET ( rot )2-fach</t>
  </si>
  <si>
    <t>Oasis PET 2-fach</t>
  </si>
  <si>
    <t>Bisleri PET 1-fach</t>
  </si>
  <si>
    <t>0,33l</t>
  </si>
  <si>
    <t>Aquarell PET EW ( F )</t>
  </si>
  <si>
    <t xml:space="preserve"> Y C 7</t>
  </si>
  <si>
    <t>Pepsi PET EW Spezial</t>
  </si>
  <si>
    <t xml:space="preserve">Pepsi PET EW Spezial 2-fach </t>
  </si>
  <si>
    <t>Alsfeld Vogesa PET " Cycle "</t>
  </si>
  <si>
    <t>Vittel ( Glasf. )</t>
  </si>
  <si>
    <t>MA-FRA Sprühdose         1-fach</t>
  </si>
  <si>
    <t>Pago</t>
  </si>
  <si>
    <t>1-fach</t>
  </si>
  <si>
    <t>.025.149.00</t>
  </si>
  <si>
    <t>.075.059.00</t>
  </si>
  <si>
    <t>Petrusquelle PET Cycle ( FK270/290)</t>
  </si>
  <si>
    <t>Petrusquelle PET "Cycle "</t>
  </si>
  <si>
    <t>Heineken Pils</t>
  </si>
  <si>
    <t>Römerquelle Pet</t>
  </si>
  <si>
    <t>Obi PET EW 2-fach</t>
  </si>
  <si>
    <t xml:space="preserve">Lucozade PET (TV)          2-fach </t>
  </si>
  <si>
    <t>falsches Zubehör Änderung 22.07.06 von 103 auf 101</t>
  </si>
  <si>
    <t>Perrier PET ( FK 205 / 195 )</t>
  </si>
  <si>
    <t>Lisbeth PET ( blau )2-fach</t>
  </si>
  <si>
    <t>Abkanthöhe</t>
  </si>
  <si>
    <t>Automatentyp</t>
  </si>
  <si>
    <t>Long Neck</t>
  </si>
  <si>
    <t>Pepsi PET ( CH )</t>
  </si>
  <si>
    <t>1 Fl. / Dez 98</t>
  </si>
  <si>
    <t>Coca Cola ( CH )</t>
  </si>
  <si>
    <t>Abbey Well PET still</t>
  </si>
  <si>
    <t>Abbey Well PET still fruits 2-fach</t>
  </si>
  <si>
    <t>Aloisius PET MW (FK270/290)</t>
  </si>
  <si>
    <t>Christinenbrunnen PET EW (zylind. )</t>
  </si>
  <si>
    <t>.075.018.00</t>
  </si>
  <si>
    <t>.075.019.00</t>
  </si>
  <si>
    <t>.075.020.00</t>
  </si>
  <si>
    <t>.033.025.33</t>
  </si>
  <si>
    <t>.033.025.34</t>
  </si>
  <si>
    <t>König Pilsener Long Neck</t>
  </si>
  <si>
    <t>ROSPORT</t>
  </si>
  <si>
    <t>Vittel ( Glasflasche )</t>
  </si>
  <si>
    <t>VDF</t>
  </si>
  <si>
    <t>10 Fl.</t>
  </si>
  <si>
    <t>EVIAN ( Glasflasche ) Kronk</t>
  </si>
  <si>
    <t>Wolters Pilsener 2-fach</t>
  </si>
  <si>
    <t>Vodavoda PET EW 2-fach</t>
  </si>
  <si>
    <t>Vodavoda PET EW                 2-fach</t>
  </si>
  <si>
    <t>56x56</t>
  </si>
  <si>
    <t>Sprite PET  MW                                      ( tiefer Schacht )</t>
  </si>
  <si>
    <t>neue flasche 09/08</t>
  </si>
  <si>
    <t>Silenca PET EW (FK 170)</t>
  </si>
  <si>
    <t>Silenca PET EW                     FK (185/ 230 .. )</t>
  </si>
  <si>
    <t>Silenca PET EW (FK 270)</t>
  </si>
  <si>
    <t>Silenca PET EW                    ( tiefer Schacht )</t>
  </si>
  <si>
    <t>VDF - Pfandflasche</t>
  </si>
  <si>
    <t>Veltins</t>
  </si>
  <si>
    <t>Podebradka PET                    ( tiefer Schacht )</t>
  </si>
  <si>
    <t>Name + GDB am 30.11.05</t>
  </si>
  <si>
    <t>Brunnen PET MW ( GDB ) 1-fach</t>
  </si>
  <si>
    <t>Brunnen PET MW ( GDB )  1-fach</t>
  </si>
  <si>
    <t>.050.223.01</t>
  </si>
  <si>
    <t>.050.224.00</t>
  </si>
  <si>
    <t>.050.225.00</t>
  </si>
  <si>
    <t>.050.226.00</t>
  </si>
  <si>
    <t>Sekt " Kessler Cabinet "</t>
  </si>
  <si>
    <t>Rötz Bier BV</t>
  </si>
  <si>
    <t>.100.031</t>
  </si>
  <si>
    <t>Pfanner "Ice Tea" Pet</t>
  </si>
  <si>
    <t>Ausgabemodul : 608 09 100 00</t>
  </si>
  <si>
    <t>Ausgabemodul : 603 11 100 00</t>
  </si>
  <si>
    <t>Gasteiner MW ( FK 170 )</t>
  </si>
  <si>
    <t>Gasteiner MW ( FK 185/230..)</t>
  </si>
  <si>
    <t>Gasteiner MW ( FK 270 )</t>
  </si>
  <si>
    <t>646 41 001 50</t>
  </si>
  <si>
    <t>Bad Brambacher PET          Cycle 2-fach</t>
  </si>
  <si>
    <t>Vittel PET ( eckig )</t>
  </si>
  <si>
    <t>.150.064.00</t>
  </si>
  <si>
    <t>.033.232.00</t>
  </si>
  <si>
    <t>diese Flasche gibt es nicht mehr , nur noch eckig ( Aug. 09 )</t>
  </si>
  <si>
    <t>.050.040.00</t>
  </si>
  <si>
    <t>.050.040.01</t>
  </si>
  <si>
    <t>500 / Juni 94</t>
  </si>
  <si>
    <t>Bad Nauheimer PET Cycle  ( tiefer Schacht )</t>
  </si>
  <si>
    <t>60 x 60</t>
  </si>
  <si>
    <t xml:space="preserve">Wein "Duttw. Mande. Huxelrebe(tiefer Schacht </t>
  </si>
  <si>
    <t>.050.709.00</t>
  </si>
  <si>
    <t>Schlossquelle PET EW</t>
  </si>
  <si>
    <t>.033.253.00</t>
  </si>
  <si>
    <t xml:space="preserve"> -----------</t>
  </si>
  <si>
    <t>.033.025.54</t>
  </si>
  <si>
    <t>Wieninger Long Neck</t>
  </si>
  <si>
    <t>.050.450.01</t>
  </si>
  <si>
    <t>.050.654.00</t>
  </si>
  <si>
    <t xml:space="preserve">Body Attack Lean Fix Burner PET EW ( TV ) </t>
  </si>
  <si>
    <t>Body Attack HSV Sports Drink PET EW (TV)</t>
  </si>
  <si>
    <t>Body Attack Protein Drink PET EW</t>
  </si>
  <si>
    <t>.050.655.00</t>
  </si>
  <si>
    <t>Wieninger Long Neck 2-fach</t>
  </si>
  <si>
    <t>L-Carnitine Pet neu</t>
  </si>
  <si>
    <t>Lisbeth Nature Pet</t>
  </si>
  <si>
    <t>Mönchshof BV</t>
  </si>
  <si>
    <t>.025.002.03</t>
  </si>
  <si>
    <t>Änderung am 26.06.00 von Spacer 80 auf Spacer 82; Änderung am 17.10.2000 a z 2 auf a y 3</t>
  </si>
  <si>
    <t>Prinsenburger PET Cycle    ( FK 185/230.. )</t>
  </si>
  <si>
    <t>Prinsenburger PET Cycle    ( FK 270 )</t>
  </si>
  <si>
    <t xml:space="preserve">Pepsi PET </t>
  </si>
  <si>
    <t>Lisbeth PET (FK195)</t>
  </si>
  <si>
    <t>.033.025.44</t>
  </si>
  <si>
    <t>xxx4100286</t>
  </si>
  <si>
    <t>.150.031.00</t>
  </si>
  <si>
    <t>Rhenser PET MW ( FK 270 / 290 )</t>
  </si>
  <si>
    <t>Coka Cola Mehrweg 2-fach</t>
  </si>
  <si>
    <t>Taunus Quelle</t>
  </si>
  <si>
    <t>Nitro Fuel ( FK 160 / 170 )</t>
  </si>
  <si>
    <t>.075.040.00</t>
  </si>
  <si>
    <t>Evian Pet neu</t>
  </si>
  <si>
    <t>64Fl</t>
  </si>
  <si>
    <t>Fanta Glasflasche-2-fach</t>
  </si>
  <si>
    <t>Evian PET ( FK 320 )</t>
  </si>
  <si>
    <t>604 04 102 00</t>
  </si>
  <si>
    <t>604 05 100 00</t>
  </si>
  <si>
    <t>Redinger Gourmet                  (FK 185/230..)</t>
  </si>
  <si>
    <t>Redinger Gourmet                 (FK 270 )</t>
  </si>
  <si>
    <t>Coca Cola PET / Arabisch</t>
  </si>
  <si>
    <t>Hofmann PET MW</t>
  </si>
  <si>
    <t>.050.350.04</t>
  </si>
  <si>
    <t>Iso Aktiv Jesuiten Quelle Long Neck</t>
  </si>
  <si>
    <t>Wein " Cleebronner Heuchelberg</t>
  </si>
  <si>
    <t>Maß X : 10 mm</t>
  </si>
  <si>
    <t>Aranciata ( FK 270 )</t>
  </si>
  <si>
    <t xml:space="preserve">Bild B                                                                   Maß X : 178 mm </t>
  </si>
  <si>
    <t>.025.028.00</t>
  </si>
  <si>
    <t>Nestle Aquarell PET EW  ( FK 170 )</t>
  </si>
  <si>
    <t>Nestle Aquarell PET EW      ( FK 185/230..)</t>
  </si>
  <si>
    <t>Carbo Energy Pet</t>
  </si>
  <si>
    <t>Herbsthäuser Pils Aufreisverschluß</t>
  </si>
  <si>
    <t>Sonderteil</t>
  </si>
  <si>
    <t>Schacht-</t>
  </si>
  <si>
    <t>Louise Cristaline PET</t>
  </si>
  <si>
    <t>Änderung am 31.08.06 Zubehör von 107 auf 115</t>
  </si>
  <si>
    <t>Euroschopper PET ( 221 mm )       2-fach</t>
  </si>
  <si>
    <t>Sekt " M + M "</t>
  </si>
  <si>
    <t>Wein " Hagn "</t>
  </si>
  <si>
    <t>Pago neu FK 160 / 170</t>
  </si>
  <si>
    <t>Granini ( braun )</t>
  </si>
  <si>
    <t>Franken Brunnen PET EW</t>
  </si>
  <si>
    <t>Freeway PET 2-fach</t>
  </si>
  <si>
    <t>Maß X : 65 mm</t>
  </si>
  <si>
    <t>95 mm</t>
  </si>
  <si>
    <t>Font Vella PET EW                           ( tiefer Schacht )</t>
  </si>
  <si>
    <t>Anlage 12/11</t>
  </si>
  <si>
    <t>Bäko Gänsefurther Pet EW</t>
  </si>
  <si>
    <t>Ändeung der Zubehörnummer am 13.04.99; Namansänderung am 04.05.99</t>
  </si>
  <si>
    <t>Power Bar PET EW ( TV ) 1-fach</t>
  </si>
  <si>
    <t>.050.660.00</t>
  </si>
  <si>
    <t>Vitamin Water PET EW</t>
  </si>
  <si>
    <t>Vöslauer PET EW BIO</t>
  </si>
  <si>
    <t>Cappy PET " fresh " EW</t>
  </si>
  <si>
    <t>neue flasche ab 05/2008</t>
  </si>
  <si>
    <t>Cappy Fresh PET EW            2-fach</t>
  </si>
  <si>
    <t>Loch Nr.</t>
  </si>
  <si>
    <t>führung</t>
  </si>
  <si>
    <t>abdeck</t>
  </si>
  <si>
    <t>.050.274.01</t>
  </si>
  <si>
    <t>Dose Coca Cola " Mini Can " ( 58 mm / 114 mm )</t>
  </si>
  <si>
    <t>Alpla PET ( FK 320 .. )</t>
  </si>
  <si>
    <t>Nestle Aquarell PET</t>
  </si>
  <si>
    <t>Virgin Cola PET</t>
  </si>
  <si>
    <t>Virgin Cola PET 2-fach</t>
  </si>
  <si>
    <t>Änderung Schachtbreite am 19.11.05 von 169 auf 167</t>
  </si>
  <si>
    <t>.100.117.00</t>
  </si>
  <si>
    <t>Vorlo Limo. FK 160 / 170</t>
  </si>
  <si>
    <t>Saliter " Vanilla "</t>
  </si>
  <si>
    <t>Nestea PET EW                       ( FK 185 / 230 .. )</t>
  </si>
  <si>
    <t>Nestea PET EW                       ( tiefer Schacht )</t>
  </si>
  <si>
    <t>.033.266.00</t>
  </si>
  <si>
    <t xml:space="preserve">Neumarkter Bio Kristall </t>
  </si>
  <si>
    <t>Nestle Wellness PET EW   ( RELAX )</t>
  </si>
  <si>
    <t>Volvic PET ( FK 270 / 290 )</t>
  </si>
  <si>
    <t>6030013300   6030012700</t>
  </si>
  <si>
    <t>.050.375.02</t>
  </si>
  <si>
    <t>Bittburger "Long Neck"</t>
  </si>
  <si>
    <t>Sekt " Gasthof zum Bad"  (FK205/195)</t>
  </si>
  <si>
    <t>Sekt " Gasthof zum Bad"  (FK270/290)</t>
  </si>
  <si>
    <t>Sekt " Gasthof zum Bad"  (FK320/220)</t>
  </si>
  <si>
    <t>Lederer Pils</t>
  </si>
  <si>
    <t>Änderung am 04.05.01 Zubehörnummer vertauscht; Änderung der zubehör Nr. von 226 auf 229 am 20.08.03</t>
  </si>
  <si>
    <t xml:space="preserve">xxx 41 002 74  </t>
  </si>
  <si>
    <t xml:space="preserve">xxx 41 002 02 </t>
  </si>
  <si>
    <t xml:space="preserve">xxx 41 002 86     </t>
  </si>
  <si>
    <t>Baldur PET 2-fach</t>
  </si>
  <si>
    <t>neue flasche ab 06/08</t>
  </si>
  <si>
    <t>.050.461.00</t>
  </si>
  <si>
    <t xml:space="preserve">Coca Cola   </t>
  </si>
  <si>
    <t>Palmbräu BV</t>
  </si>
  <si>
    <t>.050.081</t>
  </si>
  <si>
    <t>Sekt "Mumm"</t>
  </si>
  <si>
    <t>b x 2</t>
  </si>
  <si>
    <t>c x 1</t>
  </si>
  <si>
    <t>b x 1</t>
  </si>
  <si>
    <t>.025.132.00</t>
  </si>
  <si>
    <t>Evian PET Sportscap            1-fach</t>
  </si>
  <si>
    <t>.033.237.00</t>
  </si>
  <si>
    <t>Effect PET EW</t>
  </si>
  <si>
    <t>Eden Mineral Pet</t>
  </si>
  <si>
    <t>.050.034.00</t>
  </si>
  <si>
    <t>.075.032.00</t>
  </si>
  <si>
    <t>.075.033.00</t>
  </si>
  <si>
    <t>.100.035.00</t>
  </si>
  <si>
    <t>Sekt " Großer Kurfürst "</t>
  </si>
  <si>
    <t>.100.123.00</t>
  </si>
  <si>
    <t>Gold Ochsen OXX "Long Neck" MW Aufreisverschluß</t>
  </si>
  <si>
    <t>.025.010.00</t>
  </si>
  <si>
    <t>.025.011.00</t>
  </si>
  <si>
    <t>.025.012.00</t>
  </si>
  <si>
    <t>45D</t>
  </si>
  <si>
    <t>.040.002.00</t>
  </si>
  <si>
    <t>Müller Milch PET EW</t>
  </si>
  <si>
    <t>Gatorade Pet EW ( TV )</t>
  </si>
  <si>
    <t>Adelholzener Classic MW     ( FK 270 )</t>
  </si>
  <si>
    <t>Bild I  / J                                                        Maß X : 200 mm / Loch 2</t>
  </si>
  <si>
    <t>Kondrauer</t>
  </si>
  <si>
    <t xml:space="preserve">Kondrauer </t>
  </si>
  <si>
    <t>128           88</t>
  </si>
  <si>
    <t>Änderung Zubehör-Nr. von 3060832800 auf 3060632800 am 05.08.03</t>
  </si>
  <si>
    <t>xxx4100253</t>
  </si>
  <si>
    <t>Eptinger Pet</t>
  </si>
  <si>
    <t>Minute Maid</t>
  </si>
  <si>
    <t>Urbach Gourmet (FK185/230)</t>
  </si>
  <si>
    <t>.050.167</t>
  </si>
  <si>
    <t>641 41 001 10</t>
  </si>
  <si>
    <t>Karlsberg Mixeri 2-fach</t>
  </si>
  <si>
    <t>.033.025.48</t>
  </si>
  <si>
    <t>Fritz-Kola Long Neck MW</t>
  </si>
  <si>
    <t>Urbacher PET Cycle             ( tiefer Schacht )                 ohne Kohlens.</t>
  </si>
  <si>
    <t>Evian PET                                     ( tiefer Schacht )</t>
  </si>
  <si>
    <t xml:space="preserve">Carola PET </t>
  </si>
  <si>
    <t>Carola PET</t>
  </si>
  <si>
    <t>Rauch Pet</t>
  </si>
  <si>
    <t>Farris Pet</t>
  </si>
  <si>
    <t>Dose 2-fach ( FK 290 )</t>
  </si>
  <si>
    <t>653 41 001 10</t>
  </si>
  <si>
    <t>Neviot PET</t>
  </si>
  <si>
    <t xml:space="preserve">Jump </t>
  </si>
  <si>
    <t xml:space="preserve">Die Zubehör Nr. lautet immer : für FK 185 / 230 : 638 40 00. .. //// für FK 170 : 646 40 00. ..  ///  für FK 270 : 640 40 00. .. </t>
  </si>
  <si>
    <t>Eichbaum</t>
  </si>
  <si>
    <t>.050.001</t>
  </si>
  <si>
    <t>0,5</t>
  </si>
  <si>
    <t>.033.221.00</t>
  </si>
  <si>
    <t>Chaudfontaine PET ( alt )</t>
  </si>
  <si>
    <t>ab 21.04.04</t>
  </si>
  <si>
    <t>.050.383.00</t>
  </si>
  <si>
    <t>Änderung am 04.07.05 von Spacer 84 auf 82</t>
  </si>
  <si>
    <t>Petrusquelle PET "Cycle"</t>
  </si>
  <si>
    <t>Rauch PET EW 2-fach</t>
  </si>
  <si>
    <t>I</t>
  </si>
  <si>
    <t>bis 03 / 2006</t>
  </si>
  <si>
    <t>.050.439.00</t>
  </si>
  <si>
    <t>Juvina PET 2-fach</t>
  </si>
  <si>
    <t>.033.057.00</t>
  </si>
  <si>
    <t>608 02 100 00</t>
  </si>
  <si>
    <t>608 03 100 00</t>
  </si>
  <si>
    <t>608 08 100 00</t>
  </si>
  <si>
    <t>653 41 001 42</t>
  </si>
  <si>
    <t>.075.009.00</t>
  </si>
  <si>
    <t>641 41 001 07</t>
  </si>
  <si>
    <t>Quick Vit PET " Apfelschorle "</t>
  </si>
  <si>
    <t>Immergut "Milch" EW</t>
  </si>
  <si>
    <t xml:space="preserve">Bild B                                                                Maß X : 232 mm </t>
  </si>
  <si>
    <t>.050.328.00</t>
  </si>
  <si>
    <t>.050.329.00</t>
  </si>
  <si>
    <t>Coca Cola  PET MW                         ( tiefer Schacht )</t>
  </si>
  <si>
    <t>Änderung Name Zusatz MW am 29.,7.04</t>
  </si>
  <si>
    <t>Pyraser SV 1-fach</t>
  </si>
  <si>
    <t>Sodenthaler PET " Cycle "</t>
  </si>
  <si>
    <t>Salvus PET " Cycle " 2-fach</t>
  </si>
  <si>
    <t>Sinalco PET MW ( FK 160 )</t>
  </si>
  <si>
    <t>Neuselter ( FK 185/230..)</t>
  </si>
  <si>
    <t>.050.110</t>
  </si>
  <si>
    <t>0,275 l</t>
  </si>
  <si>
    <t>608 01 330 00</t>
  </si>
  <si>
    <t>608 40 000 41</t>
  </si>
  <si>
    <t>19 / 24</t>
  </si>
  <si>
    <t>Aquarius Oly. 2-fach</t>
  </si>
  <si>
    <t>Effect MW</t>
  </si>
  <si>
    <t>.075.022.00</t>
  </si>
  <si>
    <t>.075.023.00</t>
  </si>
  <si>
    <t>.075.024.00</t>
  </si>
  <si>
    <t>.075.025.00</t>
  </si>
  <si>
    <t>Schwarzwald Sprud. (blau) ( tiefer Schacht )</t>
  </si>
  <si>
    <t>Sonnenbräu BV ( tiefer Schacht )</t>
  </si>
  <si>
    <t>VDF - Pfandflasche ( tiefer Schacht )</t>
  </si>
  <si>
    <t>.033.025.62</t>
  </si>
  <si>
    <t>Voelkel Long Neck MW</t>
  </si>
  <si>
    <t>Voelkel Long Neck 2-fach</t>
  </si>
  <si>
    <t>Tönissteiner Mineralwasser</t>
  </si>
  <si>
    <t>neue flasche ab 10/08</t>
  </si>
  <si>
    <t xml:space="preserve">Dark Dog PET EW ( TV ) </t>
  </si>
  <si>
    <t>Selters PET MW (FK 170)</t>
  </si>
  <si>
    <t>Arwa PET EW</t>
  </si>
  <si>
    <t>.050.742.00</t>
  </si>
  <si>
    <t>Grokj PET EW</t>
  </si>
  <si>
    <t>Flaschendurchmesser 81 mm bis 92 mm, Flaschenlänge max. 358 mm</t>
  </si>
  <si>
    <t>.075.004</t>
  </si>
  <si>
    <t>.050.222.00</t>
  </si>
  <si>
    <t>.050.223.00</t>
  </si>
  <si>
    <t>Extaler Mineral.(FK320/220)</t>
  </si>
  <si>
    <t>306 40 002 11</t>
  </si>
  <si>
    <t>.050.279.00</t>
  </si>
  <si>
    <t>*0,5</t>
  </si>
  <si>
    <t>50 mm</t>
  </si>
  <si>
    <t>Wein " Weinzierl "</t>
  </si>
  <si>
    <t>662 42 004 01</t>
  </si>
  <si>
    <t>Sunk/Kondi/Landk2-fac</t>
  </si>
  <si>
    <t>.033.025.35</t>
  </si>
  <si>
    <t>Vitamalz " Long Neck "</t>
  </si>
  <si>
    <t>Brunnen PET MW ( FK 270 / 290 )</t>
  </si>
  <si>
    <t>Nr. V</t>
  </si>
  <si>
    <t>Maß X : 15 mm</t>
  </si>
  <si>
    <t>Allgäuer Brauhaus ( BV )</t>
  </si>
  <si>
    <t>662 42 003 02</t>
  </si>
  <si>
    <t>Rheinfels Quelle PET MW    ( tiefer Schacht )</t>
  </si>
  <si>
    <t>xxx 40 001 05</t>
  </si>
  <si>
    <t>Afri Cola 2-fach</t>
  </si>
  <si>
    <t>Sunkist Kondi</t>
  </si>
  <si>
    <t>Grolsch MW</t>
  </si>
  <si>
    <t xml:space="preserve">S  </t>
  </si>
  <si>
    <t>.033.157.00</t>
  </si>
  <si>
    <t>.100.005.00</t>
  </si>
  <si>
    <t>.050.612.00</t>
  </si>
  <si>
    <t>Martins Pils</t>
  </si>
  <si>
    <t>Bionade PET EW Long Neck</t>
  </si>
  <si>
    <t>.050.527.00</t>
  </si>
  <si>
    <t>Neue Flasche ab 04 / 2007</t>
  </si>
  <si>
    <t>Gänsefurther PET EW " Colani "</t>
  </si>
  <si>
    <t>.050.528.00</t>
  </si>
  <si>
    <t>Gänsefurther PET EW            " Colani "</t>
  </si>
  <si>
    <t>Drink Vit Einweg FK 205/195</t>
  </si>
  <si>
    <t>Fürst Wallerstein BV              ( tiefer Schacht )</t>
  </si>
  <si>
    <t>Gaffel Kölsch " Long Neck "  ( tiefer Schacht )</t>
  </si>
  <si>
    <t>Gatorade PET EW (TV)</t>
  </si>
  <si>
    <t>Wein " Stettener Heuchelberg"</t>
  </si>
  <si>
    <t>Änderung Zubehör Nr von 107 auf 110 am 09.11.05</t>
  </si>
  <si>
    <t>Mesure de l'arrière</t>
  </si>
  <si>
    <t>Feldschlösschen Alkoholfrei</t>
  </si>
  <si>
    <t xml:space="preserve">Feldschlösschen Alkoholfrei </t>
  </si>
  <si>
    <t>.033.228.00</t>
  </si>
  <si>
    <t>Isofruit PET 2-fach</t>
  </si>
  <si>
    <t>Highland PET 2-fach</t>
  </si>
  <si>
    <t>Nestle Wellness PET</t>
  </si>
  <si>
    <t>Änderung am 01.02.06 Spacer falsch</t>
  </si>
  <si>
    <t>Brunnen PET Mineral.        ( tiefer Schacht )</t>
  </si>
  <si>
    <t>EKU Pils "Long Neck "</t>
  </si>
  <si>
    <t xml:space="preserve">II </t>
  </si>
  <si>
    <t>Rosport 1-fach</t>
  </si>
  <si>
    <t>Beck`s  1-fach</t>
  </si>
  <si>
    <t>Beck`s 1-fach</t>
  </si>
  <si>
    <t>662 42 003 08</t>
  </si>
  <si>
    <t>Baunti Lager Aufreißv.</t>
  </si>
  <si>
    <t>Baunti Lager Aufreißv. 2-fach</t>
  </si>
  <si>
    <t>Anlage11/13</t>
  </si>
  <si>
    <t>Baunit Lager Aufreißv. 2-fach</t>
  </si>
  <si>
    <t>Alaska MW 1-fach</t>
  </si>
  <si>
    <t>neue Flasche seit 2007</t>
  </si>
  <si>
    <t>.025.053.00</t>
  </si>
  <si>
    <t>.025.054.00</t>
  </si>
  <si>
    <t>" Milli Brasilli " FK 205</t>
  </si>
  <si>
    <t>.050.058 / 57</t>
  </si>
  <si>
    <t>" BAVARIA " m. SV.</t>
  </si>
  <si>
    <t>Christinen Brunnen</t>
  </si>
  <si>
    <t>S / D</t>
  </si>
  <si>
    <t>.100.024</t>
  </si>
  <si>
    <t>.050.230.00</t>
  </si>
  <si>
    <t>.025.038.03</t>
  </si>
  <si>
    <t>.020.025.00</t>
  </si>
  <si>
    <t>636 40 000 17</t>
  </si>
  <si>
    <t>Aquarius PET 2-fach</t>
  </si>
  <si>
    <t>Position III</t>
  </si>
  <si>
    <t>150 / Jan 97</t>
  </si>
  <si>
    <t>250 / Dez 97</t>
  </si>
  <si>
    <t>1 Fl. / Mai 98</t>
  </si>
  <si>
    <t>Flirt PET ( Länge 218 mm )</t>
  </si>
  <si>
    <t>X A 5 / X E 5</t>
  </si>
  <si>
    <t>.050.040.02</t>
  </si>
  <si>
    <t>C.C. / Kontur MW</t>
  </si>
  <si>
    <t>.025.049.04</t>
  </si>
  <si>
    <t>.025.051.00</t>
  </si>
  <si>
    <t xml:space="preserve">Maisgold Bier 2-fach </t>
  </si>
  <si>
    <t>Überkinger Pet</t>
  </si>
  <si>
    <t>Allgäer Brauhaus ( BV )</t>
  </si>
  <si>
    <t>.050.072.20</t>
  </si>
  <si>
    <t>Lucozade PET ( TV )          2-fach</t>
  </si>
  <si>
    <t>.050.041.00</t>
  </si>
  <si>
    <t>.050.042.00</t>
  </si>
  <si>
    <t>FK 205</t>
  </si>
  <si>
    <t>Tea Red PET 2-fach</t>
  </si>
  <si>
    <t>Carlsberg Alkoholfrei 2-fach</t>
  </si>
  <si>
    <t>Schlör " Apfelsprudel "       ( tiefer Schacht ) MW</t>
  </si>
  <si>
    <t>.033.070.00</t>
  </si>
  <si>
    <t>.033.071.00</t>
  </si>
  <si>
    <t>Bad Bramb. FK 195/205</t>
  </si>
  <si>
    <t>Vittel PET Energy</t>
  </si>
  <si>
    <t>Liecher Long Neck</t>
  </si>
  <si>
    <t>Einstelltabelle für Schmalschächte ( Klappensystem )</t>
  </si>
  <si>
    <t>6365033000     6045034600</t>
  </si>
  <si>
    <t>Budweiser Bier</t>
  </si>
  <si>
    <t>Foster`s ICE (Bier)</t>
  </si>
  <si>
    <t>662 42 001 11</t>
  </si>
  <si>
    <t>xxx4100220</t>
  </si>
  <si>
    <t>Elisabethen Quelle PET Cycle ( eckig )</t>
  </si>
  <si>
    <t>.025.143.00</t>
  </si>
  <si>
    <t>.050.124.00</t>
  </si>
  <si>
    <t>Vera PET ( FK 320 .. )</t>
  </si>
  <si>
    <t>Vittel PET 2-fach</t>
  </si>
  <si>
    <t>306 40 002 02</t>
  </si>
  <si>
    <t xml:space="preserve">B </t>
  </si>
  <si>
    <t>Änderung der Einstellung wie L</t>
  </si>
  <si>
    <t>Altmühltaler PET EW       2-fach</t>
  </si>
  <si>
    <t>Einzelschacht 4-fach Dose</t>
  </si>
  <si>
    <t>663 00 100 00</t>
  </si>
  <si>
    <t xml:space="preserve">Änderung am 08.02.06 von rot und blau auf allg. </t>
  </si>
  <si>
    <t>2 - fach Einstellung : Nocke in Position 2 + 3</t>
  </si>
  <si>
    <t>636 40 000 09</t>
  </si>
  <si>
    <t>Änderung Schachtbreite am 09.07.04 von 150 auf 153</t>
  </si>
  <si>
    <t>.050.398.00</t>
  </si>
  <si>
    <t>Bad Brückenauer PET MW          2-fach</t>
  </si>
  <si>
    <t>.033.254.00</t>
  </si>
  <si>
    <t>Anlage 10/10</t>
  </si>
  <si>
    <t>Zubehör xxx4100228Index 0 wurde für neues Produkt umgeschrieben am 05.10.10</t>
  </si>
  <si>
    <t>xxx 41 002 28</t>
  </si>
  <si>
    <t xml:space="preserve"> Maß X : 485 mm </t>
  </si>
  <si>
    <t>.050.599.00</t>
  </si>
  <si>
    <t>ab 01 / 09</t>
  </si>
  <si>
    <t>.100.149.00</t>
  </si>
  <si>
    <t>Kneip PET Cycle</t>
  </si>
  <si>
    <t>.033.025.47</t>
  </si>
  <si>
    <t>Feldschlößchen  Long Neck MW</t>
  </si>
  <si>
    <t>Feldschlößchen Long Neck MW</t>
  </si>
  <si>
    <t>Feldschlößchen Long Neck MW 2-fach</t>
  </si>
  <si>
    <t>.050.003.00</t>
  </si>
  <si>
    <t>.050.003.01</t>
  </si>
  <si>
    <t>.050.004.00</t>
  </si>
  <si>
    <t>.050.005.00</t>
  </si>
  <si>
    <t>.050.006.00</t>
  </si>
  <si>
    <t>.050.007.00</t>
  </si>
  <si>
    <t>.033.020.00</t>
  </si>
  <si>
    <t>.033.030.00</t>
  </si>
  <si>
    <t>.100.119.00</t>
  </si>
  <si>
    <t>653 41 001 23</t>
  </si>
  <si>
    <t>Berrington water PET (TV) 2-fach</t>
  </si>
  <si>
    <t>Silvetta PET "ACE"2-fach</t>
  </si>
  <si>
    <t>Welde Nr. 1</t>
  </si>
  <si>
    <t>.150.067.00</t>
  </si>
  <si>
    <t>Adelholzener PET MW     ( tiefer Schacht )</t>
  </si>
  <si>
    <t>VDF - Pfandfl. 1-fach</t>
  </si>
  <si>
    <r>
      <t>S. Pellegrino PET m. CO</t>
    </r>
    <r>
      <rPr>
        <vertAlign val="subscript"/>
        <sz val="10"/>
        <rFont val="Times New Roman"/>
        <family val="1"/>
      </rPr>
      <t>2</t>
    </r>
  </si>
  <si>
    <t>.033.138.00</t>
  </si>
  <si>
    <t>.033.138.01</t>
  </si>
  <si>
    <t>.033.139.00</t>
  </si>
  <si>
    <t>.033.140.00</t>
  </si>
  <si>
    <t>.033.140.01</t>
  </si>
  <si>
    <t>Änderung am 06.03.2012</t>
  </si>
  <si>
    <t>Vera PET ohne Kohlens.      ( tiefer Schacht )</t>
  </si>
  <si>
    <t>653 41 001 36</t>
  </si>
  <si>
    <t>Vera Pet mit Kohlensäure</t>
  </si>
  <si>
    <t>Vöslauer Mineral.</t>
  </si>
  <si>
    <t>60 mm</t>
  </si>
  <si>
    <t>Änderung Flaschenform 10/11</t>
  </si>
  <si>
    <t>.033.061.00</t>
  </si>
  <si>
    <t>Achtung : Beim Wechseln der Nockenplatte die Position der Halbschale beachten ( Diese kann um 180 ° verdreht werden</t>
  </si>
  <si>
    <t>Fanta PET " Splash " 2-fach</t>
  </si>
  <si>
    <t>.050.658.00</t>
  </si>
  <si>
    <t xml:space="preserve"> Aquarell PET 2-fach      ( ohne Kohlensäure )</t>
  </si>
  <si>
    <t>Gatorade PET EW ( TV )     2-fach</t>
  </si>
  <si>
    <t>Fine Food PET EW 2-fach</t>
  </si>
  <si>
    <t>.050.112.00</t>
  </si>
  <si>
    <t>.050.112.01</t>
  </si>
  <si>
    <t>.050.113.00</t>
  </si>
  <si>
    <t>.050.114.00</t>
  </si>
  <si>
    <t>.050.115.00</t>
  </si>
  <si>
    <t>.050.116.00</t>
  </si>
  <si>
    <t>Diebels Long Neck</t>
  </si>
  <si>
    <t>31 Fl.</t>
  </si>
  <si>
    <t>Bayla Saft</t>
  </si>
  <si>
    <t>Ausgabemodul : 603 07 100 00</t>
  </si>
  <si>
    <t>Crystal Clear Pet EW</t>
  </si>
  <si>
    <t>.150.059.00</t>
  </si>
  <si>
    <t>Peterstaler PET Cycle</t>
  </si>
  <si>
    <t>.050.533.00</t>
  </si>
  <si>
    <t>Badoit PET Grün</t>
  </si>
  <si>
    <t>xxx40 001 36</t>
  </si>
  <si>
    <t>xxx 40 001 37</t>
  </si>
  <si>
    <t>Wein "Merlot Roboso "</t>
  </si>
  <si>
    <t>.033.025.53</t>
  </si>
  <si>
    <t>Änderung Espacer von 112 auf 110 wegen Still am 08.04.10</t>
  </si>
  <si>
    <t>Maß X : 105 mm</t>
  </si>
  <si>
    <t xml:space="preserve">Lipton ICE TEA EW </t>
  </si>
  <si>
    <t>Toma Natura PET EW        ( tiefer Schacht )</t>
  </si>
  <si>
    <t>Anlage 01/10</t>
  </si>
  <si>
    <t>Obi PET EW</t>
  </si>
  <si>
    <t>Sekt " Kronfürst "</t>
  </si>
  <si>
    <t>24 Fl.</t>
  </si>
  <si>
    <t>Slawianka Pet</t>
  </si>
  <si>
    <t>Bick Black Pet</t>
  </si>
  <si>
    <t xml:space="preserve">Rittergold </t>
  </si>
  <si>
    <t>Drink fit Vanille</t>
  </si>
  <si>
    <t>.050.245.02</t>
  </si>
  <si>
    <t>Wildsberg Pet</t>
  </si>
  <si>
    <t>Saft "Stingel"</t>
  </si>
  <si>
    <t>11 Fl. / Apr99</t>
  </si>
  <si>
    <t>Urbach Goumet</t>
  </si>
  <si>
    <t>Rittergold (Glasfl.)</t>
  </si>
  <si>
    <t>Valser</t>
  </si>
  <si>
    <t>xxx 40 001 01</t>
  </si>
  <si>
    <t>.025.152.00</t>
  </si>
  <si>
    <t>Campina Optimel PET EW</t>
  </si>
  <si>
    <t>Diebels Alt EW</t>
  </si>
  <si>
    <t>Valser Classic PET</t>
  </si>
  <si>
    <t>Valser Classic PET neu</t>
  </si>
  <si>
    <t>Schoki EW</t>
  </si>
  <si>
    <t>Blankenburger PET</t>
  </si>
  <si>
    <t>Rolling Rock ( Bier)</t>
  </si>
  <si>
    <t>.050.043</t>
  </si>
  <si>
    <t>.050.335.00</t>
  </si>
  <si>
    <t>.058.001.00</t>
  </si>
  <si>
    <t>.058.002.00</t>
  </si>
  <si>
    <t>.066.001.00</t>
  </si>
  <si>
    <t>.060.001.00</t>
  </si>
  <si>
    <t>Kulmbacher Long Neck</t>
  </si>
  <si>
    <t>Frucade Pet Cycle</t>
  </si>
  <si>
    <t>Rixdorfer Mineral / Orange</t>
  </si>
  <si>
    <t>.050.281.00</t>
  </si>
  <si>
    <t>Wein "Bertesca" (tiefer Schacht)</t>
  </si>
  <si>
    <t>Kriek</t>
  </si>
  <si>
    <t>Kriek (FK185/230..</t>
  </si>
  <si>
    <t>Änderung am 08.09.03 von c y 1 auf a z 1</t>
  </si>
  <si>
    <t>Adelholzener Classic            ( FK 185 / 230  )</t>
  </si>
  <si>
    <t>Adelholzener Classic            ( FK 270 )</t>
  </si>
  <si>
    <t>.050.135.00</t>
  </si>
  <si>
    <t>.050.136.00</t>
  </si>
  <si>
    <t>Vittel PET (SV )                      tiefer Schacht</t>
  </si>
  <si>
    <t>Flaschendurchmesser 53 mm bis 80 mm, Flaschenlänge max. 358 mm</t>
  </si>
  <si>
    <t>Engel MW</t>
  </si>
  <si>
    <t>18 Fl.</t>
  </si>
  <si>
    <t>C C / Kontur Mehrweg</t>
  </si>
  <si>
    <t>Stabilac " Choco "</t>
  </si>
  <si>
    <t>Badoit PET "rot" 3-fach</t>
  </si>
  <si>
    <t>Badoit PET "rot " 3-fach</t>
  </si>
  <si>
    <t>Einstellung</t>
  </si>
  <si>
    <t>Y C 3</t>
  </si>
  <si>
    <t>Coca Cola</t>
  </si>
  <si>
    <t>129       89</t>
  </si>
  <si>
    <t>Pilner Urquell</t>
  </si>
  <si>
    <t>Grokj</t>
  </si>
  <si>
    <t>Hydro active PET</t>
  </si>
  <si>
    <t>neue Flasche am 21.11.05 Länge + und Spacer von 84 auf 82 ; Neue flasche am 06.03.2006</t>
  </si>
  <si>
    <t>Adelholzener PET MW        ( tiefer Schacht )</t>
  </si>
  <si>
    <t>90(89)</t>
  </si>
  <si>
    <t>.050.164</t>
  </si>
  <si>
    <t>Emirates PET</t>
  </si>
  <si>
    <t xml:space="preserve">Änderung am 17.10.2000 </t>
  </si>
  <si>
    <t>nicht Automatentauglich</t>
  </si>
  <si>
    <t>Desperados 2-fach</t>
  </si>
  <si>
    <t>ARO " BCE " PET</t>
  </si>
  <si>
    <t>.050.218.03</t>
  </si>
  <si>
    <t>Dosen 3 -fach</t>
  </si>
  <si>
    <t>.100.025</t>
  </si>
  <si>
    <t>Rivella ( Glasfl. )</t>
  </si>
  <si>
    <t>68/(65)</t>
  </si>
  <si>
    <t>Rheinfels Quelle PET MW</t>
  </si>
  <si>
    <t>.025.071.00</t>
  </si>
  <si>
    <t>C:C: Pet (CH)</t>
  </si>
  <si>
    <t>Sekt " Rotkäpchen "</t>
  </si>
  <si>
    <t>.150.042.00</t>
  </si>
  <si>
    <t>.150.043.00</t>
  </si>
  <si>
    <t>.150.040.00</t>
  </si>
  <si>
    <t>.150.044.00</t>
  </si>
  <si>
    <t>Änderung Zubehör auch für alte Schächte</t>
  </si>
  <si>
    <t xml:space="preserve">Maß X : 65 mm   </t>
  </si>
  <si>
    <t>Tynant PET 2-fach</t>
  </si>
  <si>
    <t>Rhön Sprudel PET ZW 2-fach</t>
  </si>
  <si>
    <t xml:space="preserve">xxx 41 002 33   </t>
  </si>
  <si>
    <t>Rhön Sprudel PET ZW     2-fach</t>
  </si>
  <si>
    <t xml:space="preserve">Schlitz  </t>
  </si>
  <si>
    <t>C. C. / Kontur MW</t>
  </si>
  <si>
    <t>.025.066.00</t>
  </si>
  <si>
    <t>.025.067.00</t>
  </si>
  <si>
    <t>.025.068.00</t>
  </si>
  <si>
    <t>.025.069.00</t>
  </si>
  <si>
    <t>Nr.</t>
  </si>
  <si>
    <t>u. Datum</t>
  </si>
  <si>
    <t>Teil</t>
  </si>
  <si>
    <t>Saliter " Kakao "</t>
  </si>
  <si>
    <t>C.C./Kontur PET EW 2-fach</t>
  </si>
  <si>
    <t>Wein " Cellier des Dauphins "</t>
  </si>
  <si>
    <t>xxx4100274</t>
  </si>
  <si>
    <t>Änderung am 24.08.98 Name</t>
  </si>
  <si>
    <t>Ramseier PET</t>
  </si>
  <si>
    <t>Rivella PET</t>
  </si>
  <si>
    <t>Rheinfels Quelle</t>
  </si>
  <si>
    <t>Saft " Dürr "</t>
  </si>
  <si>
    <t>.050.489.00</t>
  </si>
  <si>
    <t>102-103</t>
  </si>
  <si>
    <t>.150.003.00</t>
  </si>
  <si>
    <t>Sleek Can 3-fach</t>
  </si>
  <si>
    <t>306 40 003 05</t>
  </si>
  <si>
    <t>Tropicana PET 2-fach</t>
  </si>
  <si>
    <t>145 mm</t>
  </si>
  <si>
    <t>25 D</t>
  </si>
  <si>
    <t>Dose " Kaliber "  ( GB )</t>
  </si>
  <si>
    <t>Neuzeller Klosterbräu</t>
  </si>
  <si>
    <t>.050.342.00</t>
  </si>
  <si>
    <t>.050.072.15</t>
  </si>
  <si>
    <t>Dietz Saft</t>
  </si>
  <si>
    <t>Selters Einweg</t>
  </si>
  <si>
    <t>Sigwart Pils</t>
  </si>
  <si>
    <t>Punica FK 185 / 230</t>
  </si>
  <si>
    <t>Campina Melk PET 2-fach</t>
  </si>
  <si>
    <t>min 942</t>
  </si>
  <si>
    <t>FK 265</t>
  </si>
  <si>
    <t>Extran PET m. Trinkverschluss</t>
  </si>
  <si>
    <t>.050.562.00</t>
  </si>
  <si>
    <t>Gilden Kölsch Long Neck</t>
  </si>
  <si>
    <t>.050.563.00</t>
  </si>
  <si>
    <t>Ausgabemodul FK 280 :        662 01 101 00</t>
  </si>
  <si>
    <t>Peterstaler PET</t>
  </si>
  <si>
    <t>Flaschen-       durchmesser (mm)</t>
  </si>
  <si>
    <t xml:space="preserve">Coca-Cola PET </t>
  </si>
  <si>
    <t>C.C./Kontur PET MW 2-fach</t>
  </si>
  <si>
    <t>Änderung der Flaschenabmessung am 25.07.05 Durchmesser von 62 auf 61 mm: Länge 240 auf 238 mm</t>
  </si>
  <si>
    <t>Minute Maid PET EW      3-fach</t>
  </si>
  <si>
    <t>100 / Jan 98</t>
  </si>
  <si>
    <t>1 Fl. / Jan 98</t>
  </si>
  <si>
    <t>Gerolsteiner PET MW (FK 205/195)</t>
  </si>
  <si>
    <t xml:space="preserve"> Maß X : 495 mm</t>
  </si>
  <si>
    <t>126     86</t>
  </si>
  <si>
    <t>Adelholzener PET MW       2-fach</t>
  </si>
  <si>
    <t>neue Flasche ab 01/09</t>
  </si>
  <si>
    <t>neue Flasche 01 / 09</t>
  </si>
  <si>
    <t xml:space="preserve">Adelholzener PET MW </t>
  </si>
  <si>
    <t>Wein " Heppenheimer Maiberg "</t>
  </si>
  <si>
    <t>.050.404.00</t>
  </si>
  <si>
    <t>Miller - Bier " GDB "</t>
  </si>
  <si>
    <t>Änderung am 21.02.98 Name / Änderung am 14.07.98 von 127 mm auf 129 mm</t>
  </si>
  <si>
    <t>Arienheller</t>
  </si>
  <si>
    <t>Schlitz 1</t>
  </si>
  <si>
    <t>Teinacher PET</t>
  </si>
  <si>
    <t>Wein " Distelfink "</t>
  </si>
  <si>
    <t>Salvus PET ( Cycle )    2-fach</t>
  </si>
  <si>
    <t>Salvus PET ( Cycle ) 2-fach</t>
  </si>
  <si>
    <t>Dose  FK 160</t>
  </si>
  <si>
    <t>BEWA 5 Plus PET</t>
  </si>
  <si>
    <t xml:space="preserve">Überkinger </t>
  </si>
  <si>
    <t>Rayyan Mineral. PET</t>
  </si>
  <si>
    <t>.050.096 / 97</t>
  </si>
  <si>
    <t>Sekt "Astonia Brut"</t>
  </si>
  <si>
    <t>Wein "Britzinger"</t>
  </si>
  <si>
    <t>Oppacher Mineral.                         ( FK 185 / 230 ... )</t>
  </si>
  <si>
    <t>Änderung der Flasche =&gt; Durch. von 60 auf 58 =&gt; Sp 74 auf 71 , Bef. bx4 auf ay3</t>
  </si>
  <si>
    <t>CH</t>
  </si>
  <si>
    <t>Braugold Bier</t>
  </si>
  <si>
    <t>Coca-Cola</t>
  </si>
  <si>
    <t>Orangina ( Glasfl. )</t>
  </si>
  <si>
    <t>Top Star Cola PET                ( Länge 218 mm)</t>
  </si>
  <si>
    <t>Breiten Süßwaren-Container</t>
  </si>
  <si>
    <t>Bonaqa Sports Water PET</t>
  </si>
  <si>
    <t>xxx 40 001 21</t>
  </si>
  <si>
    <t>xxx 40 002 20</t>
  </si>
  <si>
    <t>Änderung am 25.04.06 neue Flasche</t>
  </si>
  <si>
    <t>Carlsberg Alcoholfrei       2-fach</t>
  </si>
  <si>
    <t>------------</t>
  </si>
  <si>
    <t>Spacernummern</t>
  </si>
  <si>
    <t>Nummer</t>
  </si>
  <si>
    <t>Durch.</t>
  </si>
  <si>
    <t>Wein "Ahrweiler Klosterberg "</t>
  </si>
  <si>
    <t>641 41 001 25</t>
  </si>
  <si>
    <t>Bon Val</t>
  </si>
  <si>
    <t>Chaudfondaine</t>
  </si>
  <si>
    <t>Fanta Gastro.</t>
  </si>
  <si>
    <t xml:space="preserve">Möhl Schorley PET </t>
  </si>
  <si>
    <t>Bon Val 2-fach</t>
  </si>
  <si>
    <t>Apollinaris Selection</t>
  </si>
  <si>
    <t>Quick Vit PET Apfelschorle EW</t>
  </si>
  <si>
    <t>bis 06.06.03</t>
  </si>
  <si>
    <t>Gerolsteiner Excelsis            ( FK 280/FS1500/FS2020)</t>
  </si>
  <si>
    <t>Long Neck Flasche</t>
  </si>
  <si>
    <t>.050.632.00</t>
  </si>
  <si>
    <t>xxx4100222</t>
  </si>
  <si>
    <t xml:space="preserve">Bild B                                                              Maß X : 220 mm </t>
  </si>
  <si>
    <t>Änderung am 12.01.98 von 6405031000 auf 6400131000</t>
  </si>
  <si>
    <t>Red Kick Pet</t>
  </si>
  <si>
    <t>Sierra Slammer 2-fach</t>
  </si>
  <si>
    <t>.050.084.00</t>
  </si>
  <si>
    <t>neue flasche ab 01/09 Änderung Zubehör durch vereinheitlichung mit und ohne CO2</t>
  </si>
  <si>
    <t>Bild K                                                             Maß X : 198mm / Loch 2</t>
  </si>
  <si>
    <t>geändert am 03.05.13</t>
  </si>
  <si>
    <t>xxx 41 002 45</t>
  </si>
  <si>
    <t>Coca Cola PET EW              ( tiefer schacht )</t>
  </si>
  <si>
    <t>Änderung am 02.12.04 von 18 / 22 auf 19 / 24</t>
  </si>
  <si>
    <t>.050.419.00</t>
  </si>
  <si>
    <t>653 41 002 90</t>
  </si>
  <si>
    <t>Oranzada 2-fach</t>
  </si>
  <si>
    <t>Aquador PET EW 2-fach</t>
  </si>
  <si>
    <t>Aquador PET EW          2-fach</t>
  </si>
  <si>
    <t>xxx4100298</t>
  </si>
  <si>
    <t>Adelholzener Pet MW</t>
  </si>
  <si>
    <t>Sprite Pet EW</t>
  </si>
  <si>
    <t>.100.005</t>
  </si>
  <si>
    <t>Podrebadka PET 2-fach</t>
  </si>
  <si>
    <t>Bild H                                                           Maß X : 478 mm / Loch 19</t>
  </si>
  <si>
    <t>Urbacher Gourmet</t>
  </si>
  <si>
    <t>Olympus Pet</t>
  </si>
  <si>
    <t>Appolinaris Pet</t>
  </si>
  <si>
    <t>.050.675.00</t>
  </si>
  <si>
    <t>Vitamalz PET EW</t>
  </si>
  <si>
    <t>7up PET EW</t>
  </si>
  <si>
    <t>Elmer PET EW</t>
  </si>
  <si>
    <t>Alage 11/10</t>
  </si>
  <si>
    <t>Lieler Schlossbrunnen          Gastrofl. ( FS 1500/2020 )</t>
  </si>
  <si>
    <t>Cilly PET Cycle 2-fach</t>
  </si>
  <si>
    <t>Gerolsteiner PET MW (FK170 )</t>
  </si>
  <si>
    <t>.150.096.00</t>
  </si>
  <si>
    <t>Carola PET EW</t>
  </si>
  <si>
    <t>Harzer Grauhof  Mineral.</t>
  </si>
  <si>
    <t>Coca-Cola Gastroflasche</t>
  </si>
  <si>
    <t>AA Drink Pet</t>
  </si>
  <si>
    <t>Gatorade PET</t>
  </si>
  <si>
    <t>.050.315</t>
  </si>
  <si>
    <t>neue Flasche am 15.03.06</t>
  </si>
  <si>
    <t>653 00 371 00        653 00 372 00</t>
  </si>
  <si>
    <t>Sekt "Henkel Trocken"</t>
  </si>
  <si>
    <t xml:space="preserve">C. C. Einweg alt </t>
  </si>
  <si>
    <t xml:space="preserve">Grüneberg Quelle FK205/195 </t>
  </si>
  <si>
    <t>Freeway PET EW           2-fach</t>
  </si>
  <si>
    <t xml:space="preserve">Aufstellung über Ausgabemodule </t>
  </si>
  <si>
    <t>Lipton Ice Tea PET EW       2-fach</t>
  </si>
  <si>
    <t>Saft " Klindworth " neu      ( FK 170 )</t>
  </si>
  <si>
    <t>Gerolsteiner Excelsis            ( FK 170 )</t>
  </si>
  <si>
    <t>Wein "Heroldrebe Rose"</t>
  </si>
  <si>
    <t>020.092.00</t>
  </si>
  <si>
    <t>020.047.00</t>
  </si>
  <si>
    <t>xxx 40 001 38</t>
  </si>
  <si>
    <t>Cappy PET EW                       ( tiefer Schacht )</t>
  </si>
  <si>
    <t>Dose 2-fach ( Länge 92 MM )</t>
  </si>
  <si>
    <t>Redinger Gourmet</t>
  </si>
  <si>
    <t>Selters ( blaue Flasche )</t>
  </si>
  <si>
    <t>Wein "Hügelheimer"</t>
  </si>
  <si>
    <t>Choco Ole Kakao Drink EW</t>
  </si>
  <si>
    <t>Heidiland Pet</t>
  </si>
  <si>
    <t>Ceres " Strong Ale "</t>
  </si>
  <si>
    <t>.033.193.00</t>
  </si>
  <si>
    <t>Beck`s EW</t>
  </si>
  <si>
    <t>Sekt "Rillinger Sabinchen "  FK 185 / 230 ...</t>
  </si>
  <si>
    <t>Odenwald PET Cycle 2-fach</t>
  </si>
  <si>
    <t>Verschraubungsart</t>
  </si>
  <si>
    <t>.050.392.00</t>
  </si>
  <si>
    <t xml:space="preserve">Haaner PET Cycle </t>
  </si>
  <si>
    <t xml:space="preserve">  Maß X : 465 mm</t>
  </si>
  <si>
    <t>Lipton ICE TEA PET II   2-fach</t>
  </si>
  <si>
    <t>Podebradka Pet ( alt )</t>
  </si>
  <si>
    <t>C.C. Glasfl.</t>
  </si>
  <si>
    <t>neue Flasche 04/09</t>
  </si>
  <si>
    <t>Cappy FK 205-07/195</t>
  </si>
  <si>
    <t>Staatlich Fachinger</t>
  </si>
  <si>
    <t>.050.073.00</t>
  </si>
  <si>
    <t>.050.074.00</t>
  </si>
  <si>
    <t>.050.075.00</t>
  </si>
  <si>
    <t>.050.568.00</t>
  </si>
  <si>
    <t>Jesuiten Quelle PET EW</t>
  </si>
  <si>
    <t>Maquallis PET EW</t>
  </si>
  <si>
    <t>.050.241.00</t>
  </si>
  <si>
    <t>.050.242.00</t>
  </si>
  <si>
    <t>.050.243.00</t>
  </si>
  <si>
    <t>.050.244.00</t>
  </si>
  <si>
    <t>Liptonice</t>
  </si>
  <si>
    <t>HU</t>
  </si>
  <si>
    <t>Pepsi</t>
  </si>
  <si>
    <t>" 464 " mineral. PET ( TV )</t>
  </si>
  <si>
    <t>Rocwell PET</t>
  </si>
  <si>
    <t>neue flasche ab 14.02.2007</t>
  </si>
  <si>
    <t>.050.517.00</t>
  </si>
  <si>
    <t>xxx 40 001 02</t>
  </si>
  <si>
    <t>C.C./Kontur PET EW 2-fach  Länge 221 mm</t>
  </si>
  <si>
    <t>X  C 7</t>
  </si>
  <si>
    <t>Gerolsteiner PET EW naturell</t>
  </si>
  <si>
    <t>Bild B                                                               Maß X : 240 mm</t>
  </si>
  <si>
    <t>62-69</t>
  </si>
  <si>
    <t>Wolfshöher PET MW            2-fach</t>
  </si>
  <si>
    <t>.050.411.00</t>
  </si>
  <si>
    <t>Podebradka Pet ( neu )</t>
  </si>
  <si>
    <t>ab 29.09.04</t>
  </si>
  <si>
    <t>641 41 001 26</t>
  </si>
  <si>
    <t>.025.106.01</t>
  </si>
  <si>
    <t>.050.170.00</t>
  </si>
  <si>
    <t>.050.171.00</t>
  </si>
  <si>
    <t>Radlberger PET EW 2-fach</t>
  </si>
  <si>
    <t>Rhenser PET MW (FK 160)</t>
  </si>
  <si>
    <t>.050.583.00</t>
  </si>
  <si>
    <t>Hanacka PET EW</t>
  </si>
  <si>
    <t>.050.584.00</t>
  </si>
  <si>
    <t>SunDay ICE TEA PET EW</t>
  </si>
  <si>
    <t>Top Star Cola PET                ( Länge 230 mm)</t>
  </si>
  <si>
    <t>Änderung neue flasche Juli 06</t>
  </si>
  <si>
    <t>Neumarkter PET EW</t>
  </si>
  <si>
    <t>.050.605.00</t>
  </si>
  <si>
    <t>Lichte Weite d. Schachts hinten</t>
  </si>
  <si>
    <t>Aqua Coff PET ( TV )</t>
  </si>
  <si>
    <t>SLE Pet ( TV )</t>
  </si>
  <si>
    <t>Wein"Humboldskirch."</t>
  </si>
  <si>
    <t>.025.117.00</t>
  </si>
  <si>
    <t>Unser Wasser PET EW</t>
  </si>
  <si>
    <t>641 41 001 35</t>
  </si>
  <si>
    <t>.033.025.57</t>
  </si>
  <si>
    <t>Wernesgrüner Long Neck MW</t>
  </si>
  <si>
    <t>Sinalco ALU-Flasche</t>
  </si>
  <si>
    <t>.033.262.00</t>
  </si>
  <si>
    <t>641 41 001 08</t>
  </si>
  <si>
    <t>Saft "Sunland Mc Cain"</t>
  </si>
  <si>
    <t>Selters PET MW 2-fach</t>
  </si>
  <si>
    <t>Adjustment list narrow chute FK 320 / FK 220 / FK 280 / FS 1500 / FS 2020</t>
  </si>
  <si>
    <t>.033.075.00</t>
  </si>
  <si>
    <t>.033.076.00</t>
  </si>
  <si>
    <t>Änderung am 24.10.2000 von Spacer 86 auf 84 ; neue Flasche ( optisch ) 10.06.02 ; Änderung von Spacer 84 auf 86 am 06.10.03 nach Test durch Stiegel Bräu Herr Neuhofer ;Änderung von 86 auf 84 am 03.05.04 laut Herr Neuhofer Stiegel Bräu ; Änderung am 20.11.06 laut aussage von H. Neuhofer generell 84 spacer ); neue flasche ab 04/2008 Einstellung bleibt nur Tiefe ändern</t>
  </si>
  <si>
    <t xml:space="preserve">Rauch PET EW 2-fach     </t>
  </si>
  <si>
    <t>Niehoffs Saft(FK160/170)                  ( Fruchtsaft MW )</t>
  </si>
  <si>
    <t>Coca Cola PET EW                  ( FK 185/230...)</t>
  </si>
  <si>
    <t>.150.004.00</t>
  </si>
  <si>
    <t>.150.011.00</t>
  </si>
  <si>
    <t>.150.014.00</t>
  </si>
  <si>
    <t>.050.182.01</t>
  </si>
  <si>
    <t>.050.182.02</t>
  </si>
  <si>
    <t>.050.184.00</t>
  </si>
  <si>
    <t>Änderung neue Flasche ab 05/2010 von 229 auf 221</t>
  </si>
  <si>
    <t>Wein " Unger Veltliner "      ( FK 185/230 )</t>
  </si>
  <si>
    <t>Wein " Unger Veltliner "      ( FK 270 )</t>
  </si>
  <si>
    <t>.075.057.00</t>
  </si>
  <si>
    <t>21V</t>
  </si>
  <si>
    <t>1D</t>
  </si>
  <si>
    <t>.020.113.00</t>
  </si>
  <si>
    <t>.020.004 .02</t>
  </si>
  <si>
    <t>Chaudfontaine ( FK 170 )</t>
  </si>
  <si>
    <t>Chaudfontaine ( FK 185/230)</t>
  </si>
  <si>
    <t>.025.017.00</t>
  </si>
  <si>
    <t>.025.018.00</t>
  </si>
  <si>
    <t>.025.019.00</t>
  </si>
  <si>
    <t>.025.054.10</t>
  </si>
  <si>
    <t>S. Pellegrino (Glasfl.)</t>
  </si>
  <si>
    <t>.050.315.00</t>
  </si>
  <si>
    <t>.050.317.00</t>
  </si>
  <si>
    <t>Sunmagic PET NEU</t>
  </si>
  <si>
    <t>Sunmagic Pet ( alt )</t>
  </si>
  <si>
    <t>bis 09.09.04</t>
  </si>
  <si>
    <t>Sunmagic PET ( neu )</t>
  </si>
  <si>
    <t>Powerade PET (FK270/290)</t>
  </si>
  <si>
    <t>Cilly  PET (FK185/230)</t>
  </si>
  <si>
    <t>Minute Maid Selection 2-fach</t>
  </si>
  <si>
    <t>.033.160.00</t>
  </si>
  <si>
    <t>.150.026</t>
  </si>
  <si>
    <t>Kontur ( Cappy )                       ( tiefer Schacht )</t>
  </si>
  <si>
    <t>Lucozade Dumpy Pet</t>
  </si>
  <si>
    <t>Coca Cola MW 1-fach</t>
  </si>
  <si>
    <t>255 mm</t>
  </si>
  <si>
    <t xml:space="preserve">Änderung am 23.07.02 von b y 2 auf a x 3 ; Änderung Name </t>
  </si>
  <si>
    <t>.150.042</t>
  </si>
  <si>
    <t>Sekt " Prosecco blue "</t>
  </si>
  <si>
    <t>Sekt " Prosecco blue  "</t>
  </si>
  <si>
    <t>.050.165</t>
  </si>
  <si>
    <t>.050.166</t>
  </si>
  <si>
    <t>Bild B                                                               Maß X : 245 mm</t>
  </si>
  <si>
    <t>Tymbark</t>
  </si>
  <si>
    <t>Sekt " Ratskeller München "</t>
  </si>
  <si>
    <t>641 41 001 19</t>
  </si>
  <si>
    <t>Pripps Energy PET (FK 160 )</t>
  </si>
  <si>
    <t>1183 mm</t>
  </si>
  <si>
    <t>Caution: In the FS 1500 the cam plate does not have to be changed, only the yellow cams have to be put on.</t>
  </si>
  <si>
    <t>Sachsen Obst PET</t>
  </si>
  <si>
    <t>Apollinaris PET ( FK 270)</t>
  </si>
  <si>
    <t>Salvetat PET EW                       ( tiefer Schacht )</t>
  </si>
  <si>
    <t xml:space="preserve">Bild H : Maß X : 218 / Loch 3             Bild K / L : Maß X : 255 / Loch 6            </t>
  </si>
  <si>
    <t>.050.250.00</t>
  </si>
  <si>
    <t xml:space="preserve">xxx 41 002 81    </t>
  </si>
  <si>
    <t xml:space="preserve">xxx 41 002 44    </t>
  </si>
  <si>
    <t xml:space="preserve">xxx 41 002 91    </t>
  </si>
  <si>
    <t>Cappy PET ( FK 185 / 230.. 9</t>
  </si>
  <si>
    <t xml:space="preserve">Güssinger </t>
  </si>
  <si>
    <t>Kontur  PET                          ( tiefer Schacht )</t>
  </si>
  <si>
    <t>Löwensteiner PET EW 2-fach</t>
  </si>
  <si>
    <t>.050.465.00</t>
  </si>
  <si>
    <t>Randegger Otilienquelle Gourmet</t>
  </si>
  <si>
    <t>Änderung schachtbreite am 06.04.04 von 169 auf 167</t>
  </si>
  <si>
    <t xml:space="preserve">Pepsi PET    </t>
  </si>
  <si>
    <t>.050.212.00</t>
  </si>
  <si>
    <t>.050.213.00</t>
  </si>
  <si>
    <t>xxx4100265</t>
  </si>
  <si>
    <t>Wein " Pinot Grigio"</t>
  </si>
  <si>
    <t>Evian Glasflasche</t>
  </si>
  <si>
    <t>Schweiger Pils</t>
  </si>
  <si>
    <t>Alco Pop</t>
  </si>
  <si>
    <t>.027.501.00</t>
  </si>
  <si>
    <t>.027.502.00</t>
  </si>
  <si>
    <t>.027.503.00</t>
  </si>
  <si>
    <t>.027.504.00</t>
  </si>
  <si>
    <t>.027.505.00</t>
  </si>
  <si>
    <t>Valser  PET EW 2-fach</t>
  </si>
  <si>
    <t>62-70</t>
  </si>
  <si>
    <t>Extran PET</t>
  </si>
  <si>
    <t>Niehoffs O-Saft</t>
  </si>
  <si>
    <t>5 Fl.</t>
  </si>
  <si>
    <t>.020.081.00</t>
  </si>
  <si>
    <t>.020.083.00</t>
  </si>
  <si>
    <t>.020.084.00</t>
  </si>
  <si>
    <t>.050.307.00</t>
  </si>
  <si>
    <t>.050.308.00</t>
  </si>
  <si>
    <t>.075.016.00</t>
  </si>
  <si>
    <t>Immergut " Milch " EW 2-fach</t>
  </si>
  <si>
    <t>Sekt "M+M "(FK 185/230.. )</t>
  </si>
  <si>
    <t>Rittergold ( FK 320 )</t>
  </si>
  <si>
    <t>Rhäzünser ( FK 320 )</t>
  </si>
  <si>
    <t>.075.076.00</t>
  </si>
  <si>
    <t>Anlage 03/10</t>
  </si>
  <si>
    <t>xxx4100232</t>
  </si>
  <si>
    <t>Gaffel Kölsch Long Neck</t>
  </si>
  <si>
    <t xml:space="preserve">Bild H : Maß X : 218 mm / Loch 3             Bild K : Maß X : 237 mm / Loch 4 </t>
  </si>
  <si>
    <t>Pepsi PET " Twist " 2-fach</t>
  </si>
  <si>
    <t>Brunnen PET MW Süßgetr. 1-fach</t>
  </si>
  <si>
    <t>230 mm</t>
  </si>
  <si>
    <t>Vita Can PET ( FK 160 )</t>
  </si>
  <si>
    <t>Volvic PET ( eckig )</t>
  </si>
  <si>
    <t>Namen geändert 10/09</t>
  </si>
  <si>
    <t>Änderung Name 10/09</t>
  </si>
  <si>
    <t>C.C. / Kontur PET(FK270/290)</t>
  </si>
  <si>
    <t>Inkospor "Active Power Burner " PET 2-fach</t>
  </si>
  <si>
    <t>Inkospor " X-Treme Carbo " PET 2-fach</t>
  </si>
  <si>
    <t>.050.396.00</t>
  </si>
  <si>
    <t>Sekt " Henkel Trocken "      ( FK 185 / 230 .. )</t>
  </si>
  <si>
    <t>.100.007</t>
  </si>
  <si>
    <t xml:space="preserve">Änderung am 23.02.98 von 55 auf 60 </t>
  </si>
  <si>
    <t>S. Pellegrino</t>
  </si>
  <si>
    <t>Vals Pet</t>
  </si>
  <si>
    <t xml:space="preserve">Evian PET  </t>
  </si>
  <si>
    <t>Power Bar Fit`n Lite PET EW</t>
  </si>
  <si>
    <t>C: 1,5 l Schachtwand</t>
  </si>
  <si>
    <t>.150.003</t>
  </si>
  <si>
    <t>Imsdal PET EW ( TV ) 2-fach</t>
  </si>
  <si>
    <t>Teusser PET  Cycle                            ( FK 185 / 230 ... )</t>
  </si>
  <si>
    <t>Anlage 02/12 ( neue flasche )</t>
  </si>
  <si>
    <t>Teusser PET  Cycle                            ( FK 170. )</t>
  </si>
  <si>
    <t xml:space="preserve">Bild H : Maß X : 200 mm / Loch 2            Bild K : Maß X : 218 mm / Loch 3 </t>
  </si>
  <si>
    <t>xxx4100276</t>
  </si>
  <si>
    <t>Ramlöser PET EW</t>
  </si>
  <si>
    <t>Ramlöser PET EW 2-fach</t>
  </si>
  <si>
    <t>Änderung Flasche 02/12</t>
  </si>
  <si>
    <t>.050.689.00</t>
  </si>
  <si>
    <t>neue flasche 06 / 08</t>
  </si>
  <si>
    <t>Röhn Sprudel PET         EW / MW 2-fach</t>
  </si>
  <si>
    <t>Volvic PET 3-fach</t>
  </si>
  <si>
    <t>306 40 003 04</t>
  </si>
  <si>
    <t>Villa PET 2-fach</t>
  </si>
  <si>
    <t xml:space="preserve">Body Attack Protein Drink PET EW </t>
  </si>
  <si>
    <t>636 40 000 05</t>
  </si>
  <si>
    <t>636 40 000 12</t>
  </si>
  <si>
    <t>636 40 000 13</t>
  </si>
  <si>
    <t>636 40 000 14</t>
  </si>
  <si>
    <t>.150.021.00</t>
  </si>
  <si>
    <t>.033.226.00</t>
  </si>
  <si>
    <t>Sagres Bier EW</t>
  </si>
  <si>
    <t>.033.225.00</t>
  </si>
  <si>
    <t>Cheers Bier EW</t>
  </si>
  <si>
    <t>.033.224.00</t>
  </si>
  <si>
    <t>Super Bock Bier EW</t>
  </si>
  <si>
    <t>xxx4100224</t>
  </si>
  <si>
    <t>xxx4100208</t>
  </si>
  <si>
    <t>Zeiinger Lager Bier</t>
  </si>
  <si>
    <t>Isofruit PET</t>
  </si>
  <si>
    <t>3 - fach Einstellung : Nocke in Position  3</t>
  </si>
  <si>
    <t>Maß X : 390 mm</t>
  </si>
  <si>
    <t>Pepsi  ( Zwirl )</t>
  </si>
  <si>
    <t>Buzz / Albino / / Big Apple</t>
  </si>
  <si>
    <t xml:space="preserve"> Maß X : 407 mm</t>
  </si>
  <si>
    <t>Saft " Schlör Exquisit"</t>
  </si>
  <si>
    <t>.050.294.01</t>
  </si>
  <si>
    <t>.050.295.00</t>
  </si>
  <si>
    <t>.050.296.00</t>
  </si>
  <si>
    <t>.050.297.00</t>
  </si>
  <si>
    <t>Lieler Vital</t>
  </si>
  <si>
    <t xml:space="preserve">CZ </t>
  </si>
  <si>
    <t>Wein " Grau. Burg. "(FK185/230..</t>
  </si>
  <si>
    <t>Frankenbrunnen</t>
  </si>
  <si>
    <t>Almdudler " Trachtenpärchen "</t>
  </si>
  <si>
    <t>1 Fl. / Dez99</t>
  </si>
  <si>
    <t>Danone Vitalinea PET EW 2-fach</t>
  </si>
  <si>
    <t>Rocwell PET 2-fach</t>
  </si>
  <si>
    <t>Änderung am 24.04.06 neue flasche ( 201 auf 208 )</t>
  </si>
  <si>
    <t>Setting two deep: Cam in position 2+3</t>
  </si>
  <si>
    <t>Saint Martaine PET EW rot 2-fach</t>
  </si>
  <si>
    <t>Inkospor "X-Treme Carbo" PET</t>
  </si>
  <si>
    <t>.033.025.26</t>
  </si>
  <si>
    <t>Clausthaler Long Neck</t>
  </si>
  <si>
    <t>Cristal ALKEN</t>
  </si>
  <si>
    <t>Jupiler</t>
  </si>
  <si>
    <t>Kronenbourg</t>
  </si>
  <si>
    <t>PALM Speciale</t>
  </si>
  <si>
    <t>Wein "Kiefer"</t>
  </si>
  <si>
    <t>.025.020.00</t>
  </si>
  <si>
    <t>.025.020.01</t>
  </si>
  <si>
    <t>Prinsenburger PET Cycle    ( FK 170 )</t>
  </si>
  <si>
    <t>Danone Active PET 3-fach</t>
  </si>
  <si>
    <t>Danone Active PET               3-fach</t>
  </si>
  <si>
    <t>Elisabehten Gastrofl.             ( FK 160/170)</t>
  </si>
  <si>
    <t>.025.056.03</t>
  </si>
  <si>
    <t>Elisabethen Gastrofl.</t>
  </si>
  <si>
    <t>.025.038.01</t>
  </si>
  <si>
    <t>Pfanner PET EW 2-fach</t>
  </si>
  <si>
    <t>Dr. Pepper PET(FK 160 )</t>
  </si>
  <si>
    <t>Bonaqua PET EW</t>
  </si>
  <si>
    <t>.050.154.00</t>
  </si>
  <si>
    <t>.050.155.00</t>
  </si>
  <si>
    <t>Santa Corina Pet</t>
  </si>
  <si>
    <t>Silvetta Pet</t>
  </si>
  <si>
    <t>Sekt " Philip " ( FK 185.....)</t>
  </si>
  <si>
    <t>.050.431.00</t>
  </si>
  <si>
    <t>.025.126.00</t>
  </si>
  <si>
    <t>Saft " Schäfer Biosaft "</t>
  </si>
  <si>
    <t>.020.101.00</t>
  </si>
  <si>
    <t>Alpla PET ( FK 185 / 230 ... )</t>
  </si>
  <si>
    <t>76 x 76</t>
  </si>
  <si>
    <t>.150.</t>
  </si>
  <si>
    <t>Balda PET</t>
  </si>
  <si>
    <t xml:space="preserve">Oasis PET </t>
  </si>
  <si>
    <t>Vorla Limonade</t>
  </si>
  <si>
    <t>Sinalco PET MW (FK 270)</t>
  </si>
  <si>
    <t>Anlage 12/12</t>
  </si>
  <si>
    <t>Anlage 01/10 ; Änderung 12/12 von 82 auf 84</t>
  </si>
  <si>
    <t>Berg Brauerei  BV                               ( FK 270 )</t>
  </si>
  <si>
    <t>Änderung Zubnehör-Nr. am 04.06.04 war falsch eingegeben von 116 auf 135</t>
  </si>
  <si>
    <t>Fruchtsaft MW FK270/290</t>
  </si>
  <si>
    <t>Sekt "Prosecco Deco"</t>
  </si>
  <si>
    <t>Schweppes ( FK 185 / 230 ...)</t>
  </si>
  <si>
    <t>MA-FRA Sprühdose 2-fach</t>
  </si>
  <si>
    <t>C.C. / Kontur CH</t>
  </si>
  <si>
    <t>Saliter Kakao</t>
  </si>
  <si>
    <t>RAPP - SPORT</t>
  </si>
  <si>
    <t>Selters (blaue Fl.) (185/230..</t>
  </si>
  <si>
    <t>Köstritzer Long Neck      2-fach</t>
  </si>
  <si>
    <t xml:space="preserve">König Pilsener Long Neck </t>
  </si>
  <si>
    <t>Köstritzer Long Neck 2-fach</t>
  </si>
  <si>
    <t xml:space="preserve">Köstritzer Long Neck </t>
  </si>
  <si>
    <t>.020.038.00</t>
  </si>
  <si>
    <t>Rhäzünser Mineral. 2-fach</t>
  </si>
  <si>
    <t>Super Milch</t>
  </si>
  <si>
    <t>.020.078.00</t>
  </si>
  <si>
    <t>.020.079.00</t>
  </si>
  <si>
    <t>.020.080.00</t>
  </si>
  <si>
    <t>:050.588.00</t>
  </si>
  <si>
    <t>Schartner PET EW         2-fach</t>
  </si>
  <si>
    <t>Saint Martaine PET EW rot</t>
  </si>
  <si>
    <t>.033.025.60</t>
  </si>
  <si>
    <t>Simmerberg MW Long Neck</t>
  </si>
  <si>
    <t>Kontur Pet (CZ)</t>
  </si>
  <si>
    <t>Wein " Eberbacher Schäfer "</t>
  </si>
  <si>
    <t>Wein " Eberbacher Schäfer" 2-fach</t>
  </si>
  <si>
    <t xml:space="preserve">Änderung Spacer von 88 auf 83 am 22.12.05 nach Test bei Kunden Fa. Cortina . </t>
  </si>
  <si>
    <t xml:space="preserve"> ----------------</t>
  </si>
  <si>
    <t>Apolinaris Pet</t>
  </si>
  <si>
    <t>.020.111.00</t>
  </si>
  <si>
    <t>.050.536.00</t>
  </si>
  <si>
    <t>Immergut EW</t>
  </si>
  <si>
    <t>San Benedetto PET EW Miner. "1" 2-fach</t>
  </si>
  <si>
    <t>Name + Zusatz 1 am 21.11.05</t>
  </si>
  <si>
    <t>San Benedetto PET EW Miner. "2" 2-fach</t>
  </si>
  <si>
    <t>ab 11/ 2005</t>
  </si>
  <si>
    <t>bis 10 / 2005</t>
  </si>
  <si>
    <t>Nestea PET  alt</t>
  </si>
  <si>
    <t>.050.457.00</t>
  </si>
  <si>
    <t>Warsteiner EW Drehverschluß</t>
  </si>
  <si>
    <t>Brunnen PET(Süßgetränke)</t>
  </si>
  <si>
    <t>Baldur Pet (DK)</t>
  </si>
  <si>
    <t>Brunnen PET MW ( GDB )</t>
  </si>
  <si>
    <t>Zwiefalter Exclusiv Bier</t>
  </si>
  <si>
    <t xml:space="preserve">Teinacher PET </t>
  </si>
  <si>
    <t>Carbo Energy PET ( FK270/290)</t>
  </si>
  <si>
    <t>Carbo Energy PET ( FK 160)</t>
  </si>
  <si>
    <t>Christinen - Zweitmarke PET ( FK 205 )</t>
  </si>
  <si>
    <t>.050.255.00</t>
  </si>
  <si>
    <t>Änderung : neue Flasche am 05.10.06</t>
  </si>
  <si>
    <t>Pepsi PET MW ( FK 160 )</t>
  </si>
  <si>
    <t>Mars "Ac.Energy"FK265</t>
  </si>
  <si>
    <t>Mars "Ac.Energy"FK270/290</t>
  </si>
  <si>
    <t>.033.031</t>
  </si>
  <si>
    <t>C.C. / Kontur</t>
  </si>
  <si>
    <t>Elisabethen Quelle Pet</t>
  </si>
  <si>
    <t>Wein "See Secco"</t>
  </si>
  <si>
    <t xml:space="preserve">Gerolsteiner PET EW  </t>
  </si>
  <si>
    <t>Überprüfung 05/14</t>
  </si>
  <si>
    <t xml:space="preserve">Fifty Fifty PET EW </t>
  </si>
  <si>
    <t>Aquafina PET EW</t>
  </si>
  <si>
    <t>Schinner Kellerb. BV                ( tiefer Schacht )</t>
  </si>
  <si>
    <t>Überkinger PET Cycle (TV )</t>
  </si>
  <si>
    <t>Bluna PET Cycle</t>
  </si>
  <si>
    <t>.050.637.00</t>
  </si>
  <si>
    <t>Carlsberg Let ( Glasfl. )</t>
  </si>
  <si>
    <t>Sekt "Landh. Gasth. Zwosch</t>
  </si>
  <si>
    <t>Sekt"Bürklin"</t>
  </si>
  <si>
    <t xml:space="preserve">Dose </t>
  </si>
  <si>
    <t>.033.038.00</t>
  </si>
  <si>
    <t>Änderung am 13.01.07 + Flaschenauflage II</t>
  </si>
  <si>
    <t>xxx 40 001 14</t>
  </si>
  <si>
    <t>Kontur PET                              ( tiefer Schacht )</t>
  </si>
  <si>
    <t>Adelholzener Bio Apfel PET EW travel</t>
  </si>
  <si>
    <t>St. Lambert PET EW              2-fach</t>
  </si>
  <si>
    <t xml:space="preserve">IX  </t>
  </si>
  <si>
    <t>Cristaline PET EW 2-fach</t>
  </si>
  <si>
    <t xml:space="preserve">St. Lambert PET EW </t>
  </si>
  <si>
    <t>115 / Jan 98</t>
  </si>
  <si>
    <t xml:space="preserve"> Y C 3</t>
  </si>
  <si>
    <t>Contenu</t>
  </si>
  <si>
    <t>Produit</t>
  </si>
  <si>
    <t>ab 03 / 2006</t>
  </si>
  <si>
    <t>.100.144.00</t>
  </si>
  <si>
    <t>.050.056</t>
  </si>
  <si>
    <t>.150.019</t>
  </si>
  <si>
    <t>C.C. EW alt</t>
  </si>
  <si>
    <t>X C 7</t>
  </si>
  <si>
    <t>Disney PET 2-fach *</t>
  </si>
  <si>
    <t>641 41 001 31</t>
  </si>
  <si>
    <t>Henninger Bier "Twist off"</t>
  </si>
  <si>
    <t>Aqua Sport Vichi</t>
  </si>
  <si>
    <t>Karlsberg "Long Neck "</t>
  </si>
  <si>
    <t>Wein "Grauer Burgunder"</t>
  </si>
  <si>
    <t>653 41 001 22</t>
  </si>
  <si>
    <t>Wein " Weingold Müll. Thurg. "            1-fach</t>
  </si>
  <si>
    <t>662 42 001 20</t>
  </si>
  <si>
    <t>Staatlich Fachinger MW    1-fach</t>
  </si>
  <si>
    <t>290 mm</t>
  </si>
  <si>
    <t>Staatlich Fachinger MW 1-fach</t>
  </si>
  <si>
    <t>Adelholzener Active O2 PET EW            ( TV )</t>
  </si>
  <si>
    <t>Saint Martain PET EW blau</t>
  </si>
  <si>
    <t>ab 09 / 2007</t>
  </si>
  <si>
    <t>Wein " Königscha.  Vulkanfels</t>
  </si>
  <si>
    <t>KZ</t>
  </si>
  <si>
    <t>Piko PET EW 2-fach</t>
  </si>
  <si>
    <t>Fuse Tea PET EW 2-fach</t>
  </si>
  <si>
    <t>Bonaqua PET EW 2-fach</t>
  </si>
  <si>
    <t>Brunnen / Brunnen SV</t>
  </si>
  <si>
    <t>AMG ( FK 320... )</t>
  </si>
  <si>
    <t>.050.581.00</t>
  </si>
  <si>
    <t>646 01 100 00</t>
  </si>
  <si>
    <t>Einführung für FK 195 / FK 250 am 19.11.97 ; Änderung der Flasche am 05.01.99</t>
  </si>
  <si>
    <t>Urbacher PET Cycle            2-fach</t>
  </si>
  <si>
    <t xml:space="preserve">Franken Brunnen </t>
  </si>
  <si>
    <t>SPA reine PET EW                1-fach</t>
  </si>
  <si>
    <t>Papierrolle " Handtuch " 190 mm Mac Fit 1-fach</t>
  </si>
  <si>
    <t>26 Fl.</t>
  </si>
  <si>
    <t xml:space="preserve">Löwensteiner PET EW </t>
  </si>
  <si>
    <t>Löwensteiner PET EW</t>
  </si>
  <si>
    <t>Änderung Name ohne weich 22.11.02</t>
  </si>
  <si>
    <t xml:space="preserve">Jever Long Neck MW </t>
  </si>
  <si>
    <t xml:space="preserve">Volvic Revive PET (TV) </t>
  </si>
  <si>
    <t>Seven Up PET</t>
  </si>
  <si>
    <t xml:space="preserve">St. Lambert PET EW   </t>
  </si>
  <si>
    <t>Sekt " J. Oppmann " 1-fach</t>
  </si>
  <si>
    <t>VDF-Pfandflasche 1-fach</t>
  </si>
  <si>
    <t>Drikke Culturo Pet</t>
  </si>
  <si>
    <t>Qoo Pet</t>
  </si>
  <si>
    <t>Kontur Einweg neu</t>
  </si>
  <si>
    <t>Einstellanleitung für Einzelschächte ( Normalschacht ) 2-fach</t>
  </si>
  <si>
    <t>Liqui Power PET EW</t>
  </si>
  <si>
    <t>.050.498.00</t>
  </si>
  <si>
    <t>Coca Cola PET EW                        ( tiefer Schacht )</t>
  </si>
  <si>
    <t>FK 160 / FK 170 / FK 195 / FK 205-07 / FK 250 / FK 265-08 / FK 270 / FK 290</t>
  </si>
  <si>
    <t>Püls Bräu PET MW 2-fach</t>
  </si>
  <si>
    <t>Püls Bräu PET MW         2-fach</t>
  </si>
  <si>
    <t xml:space="preserve">Püls Bräu PET MW </t>
  </si>
  <si>
    <t>Püls Bräu PET MW                 2-fach</t>
  </si>
  <si>
    <t xml:space="preserve"> Aquarell PET 2-fach      ( mit Kohlensäure )</t>
  </si>
  <si>
    <t>.050.072.06</t>
  </si>
  <si>
    <t>.020.110.00</t>
  </si>
  <si>
    <t>Cristaline PET EW ohne CO2 2-fach</t>
  </si>
  <si>
    <t>Änderung Namen + Zusatz ohne CO2</t>
  </si>
  <si>
    <t>Cristaline PET EW  ohne CO2    2-fach</t>
  </si>
  <si>
    <t>Änderung am 17.10.96 von Eistee AF- Norm auf C.C. Einweg Glas laut H. Löbert; Änderung der Zubehörnummer am 13.4.99</t>
  </si>
  <si>
    <t>L-Carnitine PET 2-fach           ( Trinkv. )</t>
  </si>
  <si>
    <t>Änderung am 14.03.01 von Spacer 93 auf Spacer 86 ; Änderung : Übernahme für alle Schachttypen  am 01.06.06</t>
  </si>
  <si>
    <t>Qoo PET 3-fach</t>
  </si>
  <si>
    <t>653 41 001 35</t>
  </si>
  <si>
    <t>.075.001.00</t>
  </si>
  <si>
    <t>.075.002.00</t>
  </si>
  <si>
    <t>.075.003.00</t>
  </si>
  <si>
    <t>.075.008.00</t>
  </si>
  <si>
    <t>.075.007.00</t>
  </si>
  <si>
    <t xml:space="preserve">Attention : faire attention à la position de la demi-coquille lors du changement du disque de came (celui-ci peut être déformé de 180° </t>
  </si>
  <si>
    <t>Waldquelle PET EW</t>
  </si>
  <si>
    <t>.050.588.00</t>
  </si>
  <si>
    <t>.050.589.00</t>
  </si>
  <si>
    <t>Schartner PET EW</t>
  </si>
  <si>
    <t>Sinalco PET EW</t>
  </si>
  <si>
    <t>Rheuser Mineralwasser</t>
  </si>
  <si>
    <t>.100.065.00</t>
  </si>
  <si>
    <t>Y A 5 / Y E 5</t>
  </si>
  <si>
    <t>Y C 5</t>
  </si>
  <si>
    <t>.150.027.00</t>
  </si>
  <si>
    <t>.150.028.00</t>
  </si>
  <si>
    <t>1 - fach Einstellung : Nocke in Position 1+ 2 + 3</t>
  </si>
  <si>
    <t>4 - fach Einstellung : keine Aufstecknocke erforderlich</t>
  </si>
  <si>
    <t>.033.087.00</t>
  </si>
  <si>
    <t>.033.089.00</t>
  </si>
  <si>
    <t>.033.090.00</t>
  </si>
  <si>
    <t>.033.090.02</t>
  </si>
  <si>
    <t>.033.091.00</t>
  </si>
  <si>
    <t>Brunnen PET MW                  ( tiefer Schacht )</t>
  </si>
  <si>
    <t>.075.041.00</t>
  </si>
  <si>
    <t>.050.179.03</t>
  </si>
  <si>
    <t>.100.111.01</t>
  </si>
  <si>
    <t>Wein " Le Fontanelle "</t>
  </si>
  <si>
    <t>AUS</t>
  </si>
  <si>
    <t>.050.179.01</t>
  </si>
  <si>
    <t>Flap avant</t>
  </si>
  <si>
    <t xml:space="preserve">Flap milieu </t>
  </si>
  <si>
    <t>xxx4100230</t>
  </si>
  <si>
    <t>Osta PET MW 2-fach</t>
  </si>
  <si>
    <t>Frucade PET</t>
  </si>
  <si>
    <t>Multipower "FIT PROTEIN"</t>
  </si>
  <si>
    <t>.050.077.00</t>
  </si>
  <si>
    <t>Rhön Sprudel Pet EW</t>
  </si>
  <si>
    <t>Rosbacher Pet MW</t>
  </si>
  <si>
    <t>Dosen 4-fach FK 320</t>
  </si>
  <si>
    <t>FK 185</t>
  </si>
  <si>
    <t>FK 230</t>
  </si>
  <si>
    <t>Überkinger PET Cycle   ( TV ) 2-fach</t>
  </si>
  <si>
    <t>.100.153.00</t>
  </si>
  <si>
    <t>Vittel PET EW</t>
  </si>
  <si>
    <t>.100.154.00</t>
  </si>
  <si>
    <t>Apollinaris PET                    ( tiefer Schachte )</t>
  </si>
  <si>
    <t>Vöslauer PET EW                    ( tiefer Schacht )</t>
  </si>
  <si>
    <t>Vera PET ohne kohlensäure</t>
  </si>
  <si>
    <t>Adelholzener PET MW             2-fach</t>
  </si>
  <si>
    <t>Nördlinger"Original Radler"</t>
  </si>
  <si>
    <t>Bad Driburger Mineralwasser</t>
  </si>
  <si>
    <t>641 50 001 09</t>
  </si>
  <si>
    <t>.050.444.00</t>
  </si>
  <si>
    <t>Trinkflasche Tacx</t>
  </si>
  <si>
    <t>Anlage 06/09</t>
  </si>
  <si>
    <t>.070.015.00</t>
  </si>
  <si>
    <t>Trinkflasche Isifeel</t>
  </si>
  <si>
    <t>Trinkflasche Tacx 1-fach</t>
  </si>
  <si>
    <t xml:space="preserve">Magnus PET Cycle </t>
  </si>
  <si>
    <t>Pago FK 160</t>
  </si>
  <si>
    <t>Vittel PET ( rund )          2-fach</t>
  </si>
  <si>
    <t>Sekt " Moetel Chandau "</t>
  </si>
  <si>
    <t>.150.057.00</t>
  </si>
  <si>
    <t>xxx 40 003 08</t>
  </si>
  <si>
    <t>Harrogate SPA PET still</t>
  </si>
  <si>
    <t>170 mm</t>
  </si>
  <si>
    <t>.150.035.00</t>
  </si>
  <si>
    <t>30 mm</t>
  </si>
  <si>
    <t>17 / 21</t>
  </si>
  <si>
    <t>47 mm</t>
  </si>
  <si>
    <t xml:space="preserve">Findlays PET </t>
  </si>
  <si>
    <t>.060.011.00</t>
  </si>
  <si>
    <t>Wein " Blanchet "</t>
  </si>
  <si>
    <t>Clapet avant</t>
  </si>
  <si>
    <t>Limpia PET 2-fach</t>
  </si>
  <si>
    <t>.050.378.01</t>
  </si>
  <si>
    <t>Odina PET  ( Cycle )</t>
  </si>
  <si>
    <t>Odina PET Cycle 2-fach</t>
  </si>
  <si>
    <t>Odina PET Cycle                2-fach</t>
  </si>
  <si>
    <t xml:space="preserve">Odina PET Cycle </t>
  </si>
  <si>
    <t>Odina PET Cycle</t>
  </si>
  <si>
    <t>Deeside PET 2-fach</t>
  </si>
  <si>
    <t>0,38 l</t>
  </si>
  <si>
    <t>Lucozade PET 2-fach</t>
  </si>
  <si>
    <t>Powerade PET 2-fach</t>
  </si>
  <si>
    <t>a z 1</t>
  </si>
  <si>
    <t>Mixxed UP PET EW ( Lidl )1-fach</t>
  </si>
  <si>
    <t>Hydro Active PET 2-fach</t>
  </si>
  <si>
    <t>Hydro Active PET</t>
  </si>
  <si>
    <t>Wein " Etschtaler Edelvernatsch "</t>
  </si>
  <si>
    <t>.075.083.00</t>
  </si>
  <si>
    <t>.075.084.00</t>
  </si>
  <si>
    <t>Wein " Weingold Müller Thurgau "</t>
  </si>
  <si>
    <t>653 41 001 29</t>
  </si>
  <si>
    <t>Aqua Sport</t>
  </si>
  <si>
    <t>Änderung am 17.10.96 von 74 auf 89</t>
  </si>
  <si>
    <t>HAYET PET</t>
  </si>
  <si>
    <t>.100.006</t>
  </si>
  <si>
    <t>Yazoo PET EW 2-fach</t>
  </si>
  <si>
    <t>Maß X : 395 mm</t>
  </si>
  <si>
    <t>Spree Quell Medium PET</t>
  </si>
  <si>
    <t>Schönborn PET EW</t>
  </si>
  <si>
    <t>.150.076.00</t>
  </si>
  <si>
    <t>Wein " Merlot Raboso "     ( tiefer Schacht )</t>
  </si>
  <si>
    <t>.033.058.04</t>
  </si>
  <si>
    <t>Carlsberg Beer MW</t>
  </si>
  <si>
    <t xml:space="preserve">Christinenbrunnen  </t>
  </si>
  <si>
    <t>.033.201.01</t>
  </si>
  <si>
    <t>Carlsberg Beer MW 2-fach</t>
  </si>
  <si>
    <t>Drink Vit Einweg FK 265</t>
  </si>
  <si>
    <t>Wein " Brodbeck " 2-fach</t>
  </si>
  <si>
    <t>130 mm</t>
  </si>
  <si>
    <t>Saint Martain PET EW ( rot )</t>
  </si>
  <si>
    <t>Sain Martain PET EW ( rot ) 2-fach</t>
  </si>
  <si>
    <t>Wein "Hügelheimer Höllberg"</t>
  </si>
  <si>
    <t>Schönborn Quelle EW</t>
  </si>
  <si>
    <t>Aranciata ( FK 160 / 170 )</t>
  </si>
  <si>
    <t>Wein " Zweigelt Pöckl "     ( FK 85/230 )</t>
  </si>
  <si>
    <t>Wein " Zweigelt Pöckl "     ( FK 270 )</t>
  </si>
  <si>
    <t>.075.056.00</t>
  </si>
  <si>
    <t>Wein " Unger grüner Veltliner "</t>
  </si>
  <si>
    <t>Lieler Schlossbrunnen          Gastrofl. ( FK 280 )</t>
  </si>
  <si>
    <t>Fanta " Splash " PET</t>
  </si>
  <si>
    <t>662 40 001 13</t>
  </si>
  <si>
    <t>Lucozade Dumpy PET (FK205/195)</t>
  </si>
  <si>
    <t>Pilsner Urquell  ( GB )</t>
  </si>
  <si>
    <t>640 41 001 17</t>
  </si>
  <si>
    <t>646 41 001 17</t>
  </si>
  <si>
    <t>Carola</t>
  </si>
  <si>
    <t>Leikeim</t>
  </si>
  <si>
    <t>Deeside PET</t>
  </si>
  <si>
    <t>Wein " Le Fontanella "</t>
  </si>
  <si>
    <t>nur für ( F )</t>
  </si>
  <si>
    <t>641 41001 03</t>
  </si>
  <si>
    <t>Sekt "Waldhorn"</t>
  </si>
  <si>
    <t>Güssinger</t>
  </si>
  <si>
    <t>653 41 001 41</t>
  </si>
  <si>
    <t>Elmer PET EW  ( tiefer Schacht )</t>
  </si>
  <si>
    <t>.150.095.00</t>
  </si>
  <si>
    <t>Möhl Shorley PET EW       ( tiefer Schacht )</t>
  </si>
  <si>
    <t>.033.024.00</t>
  </si>
  <si>
    <t>Märka 2-fach</t>
  </si>
  <si>
    <t>III</t>
  </si>
  <si>
    <t>xxx4100247</t>
  </si>
  <si>
    <t>33 Fl.</t>
  </si>
  <si>
    <t>636 40 000 49</t>
  </si>
  <si>
    <t>636 40 000 72</t>
  </si>
  <si>
    <t>Wein " Fechy "</t>
  </si>
  <si>
    <t>Wein " Triacca "</t>
  </si>
  <si>
    <t>Vorlo Limo. FK 185 / 230</t>
  </si>
  <si>
    <t>Bild B     ( 15 mm )                                                            Maß X : 200 mm / Loch 2</t>
  </si>
  <si>
    <t>Germeta PET " Cycle "</t>
  </si>
  <si>
    <t>Montes Pet</t>
  </si>
  <si>
    <t>Ramseier Pet</t>
  </si>
  <si>
    <t>Valser Pet</t>
  </si>
  <si>
    <t>Libella Pet</t>
  </si>
  <si>
    <t>Rhenser PET MW 2-fach</t>
  </si>
  <si>
    <t>Rosbacher PET EW ( TV )</t>
  </si>
  <si>
    <t>Änderung Name am 11.10.05 zusatz Süßgetränke laut Fr. Gnebner Frankenbrunnen wurde umgestellt ,Mineralwasser ab Okt.05 in GDB )</t>
  </si>
  <si>
    <t>Bild H                                                          Maß X : 380 mm</t>
  </si>
  <si>
    <t>Überkinger</t>
  </si>
  <si>
    <t>Binding Lager</t>
  </si>
  <si>
    <t>.033.183.01</t>
  </si>
  <si>
    <t>Sorgente Linda PET 2-fach</t>
  </si>
  <si>
    <t>.100.057.00</t>
  </si>
  <si>
    <t>.100.061.00</t>
  </si>
  <si>
    <t>.100.062.00</t>
  </si>
  <si>
    <t>.100.063.00</t>
  </si>
  <si>
    <t>.100.064.00</t>
  </si>
  <si>
    <t>Bild B                                                                 Maß X : 205 mm</t>
  </si>
  <si>
    <t>Slowianka PET</t>
  </si>
  <si>
    <t>Wolfra</t>
  </si>
  <si>
    <t>ET</t>
  </si>
  <si>
    <t>Coca Cola Ägypten</t>
  </si>
  <si>
    <t>F</t>
  </si>
  <si>
    <t>xxx4100221</t>
  </si>
  <si>
    <t>Bad Brambacher PET</t>
  </si>
  <si>
    <t>Buzz weiß</t>
  </si>
  <si>
    <t>.033.270.00</t>
  </si>
  <si>
    <t>Seezüngle BV</t>
  </si>
  <si>
    <t>Anlage 04/14</t>
  </si>
  <si>
    <t>HYDR 8 PET EW</t>
  </si>
  <si>
    <t>.050.743.00</t>
  </si>
  <si>
    <t>Bad Dürrheimer PET Cycle 2-fach</t>
  </si>
  <si>
    <t>.025.040.00</t>
  </si>
  <si>
    <t>.050.564.00</t>
  </si>
  <si>
    <t>Schinner Kellerbier BV</t>
  </si>
  <si>
    <t>SG</t>
  </si>
  <si>
    <t>Evian PET 3-fach</t>
  </si>
  <si>
    <t>INZA " Chocodrink "</t>
  </si>
  <si>
    <t>S. Pellegrino ( Glasfl. )</t>
  </si>
  <si>
    <t>Änderung neu Flasche am 29.01.07 ; Änderung neue Flasche 05/09</t>
  </si>
  <si>
    <t>.050.257.00</t>
  </si>
  <si>
    <t>.050.258.00</t>
  </si>
  <si>
    <t>.033.025.59</t>
  </si>
  <si>
    <t>Bios Long Neck MW</t>
  </si>
  <si>
    <t>Anlage 07/12</t>
  </si>
  <si>
    <t>.050.697.00</t>
  </si>
  <si>
    <t>Koli Cola PET EW</t>
  </si>
  <si>
    <t>Margon Gourmetflasche      ( FK 185/230.. )</t>
  </si>
  <si>
    <t>Val d`Aisne (weise Flasche 303 mm )</t>
  </si>
  <si>
    <t>606 40 000 37</t>
  </si>
  <si>
    <t>Qoo PET 2-fach</t>
  </si>
  <si>
    <t>Maß X : 345 mm</t>
  </si>
  <si>
    <t>.100.003</t>
  </si>
  <si>
    <t>Coca-Cola PET</t>
  </si>
  <si>
    <t>.100.004</t>
  </si>
  <si>
    <t>Afri Cola PET ( FK 320.. )</t>
  </si>
  <si>
    <t>xxx4100258</t>
  </si>
  <si>
    <t>Harzer Grauhof Mineral.</t>
  </si>
  <si>
    <t>Harzer Grauhof Mi.(185/230</t>
  </si>
  <si>
    <t>Halfshell</t>
  </si>
  <si>
    <t>606 51 350 00</t>
  </si>
  <si>
    <t>Minute Maid PET ( FK 185/230..)</t>
  </si>
  <si>
    <t>.100.094.01</t>
  </si>
  <si>
    <t>.025.058.00</t>
  </si>
  <si>
    <t>.025.058.01</t>
  </si>
  <si>
    <t>.025.059.00</t>
  </si>
  <si>
    <t>.025.060.00</t>
  </si>
  <si>
    <t>.025.061.00</t>
  </si>
  <si>
    <t>.025.062.00</t>
  </si>
  <si>
    <t>Römerquelle Emotion Pet Trinkv.</t>
  </si>
  <si>
    <t>Maß X : 417 mm</t>
  </si>
  <si>
    <t>Bier " DOM Kölsch "</t>
  </si>
  <si>
    <t>.020.068.00</t>
  </si>
  <si>
    <t>.020.053.00</t>
  </si>
  <si>
    <t>.020.087.00</t>
  </si>
  <si>
    <t>Flaschendurchmesser 93 mm bis 97 mm, Flaschenlänge max. 358 mm</t>
  </si>
  <si>
    <t>Wein " Ihringer Vulkanfels "  1-fach</t>
  </si>
  <si>
    <t>Krumbach PET                        ( FK 185 / 230 .. )</t>
  </si>
  <si>
    <t xml:space="preserve">Maß X : 435 mm </t>
  </si>
  <si>
    <t>AMG 1-fach</t>
  </si>
  <si>
    <t>Wein " Triacca "(FK185/230)</t>
  </si>
  <si>
    <t>306 40 002 01</t>
  </si>
  <si>
    <t xml:space="preserve">Felsenbräu </t>
  </si>
  <si>
    <t>1Fl. / Mai 99</t>
  </si>
  <si>
    <t>Gasteiner Mineralwasser</t>
  </si>
  <si>
    <t>306 40 002 06</t>
  </si>
  <si>
    <t>Cristalp PET ( FK 320..)        ohne Kohlensäure</t>
  </si>
  <si>
    <t>Vaihinger EW 3-fach *</t>
  </si>
  <si>
    <t>Oxfam Fruchtsaft 3-fach</t>
  </si>
  <si>
    <t>Nutri Fit  Einweg neu</t>
  </si>
  <si>
    <t>AE</t>
  </si>
  <si>
    <t>Birgy PET EW</t>
  </si>
  <si>
    <t>Rauch PET 2-fach</t>
  </si>
  <si>
    <t>.100.012</t>
  </si>
  <si>
    <t>.050.353.01</t>
  </si>
  <si>
    <t xml:space="preserve">S. Pellegrino PET </t>
  </si>
  <si>
    <t>.033.196.01</t>
  </si>
  <si>
    <t>Hilsenbeck Brunnenbier BV</t>
  </si>
  <si>
    <t>Saft"Blendel Apfelsaft"</t>
  </si>
  <si>
    <t>Göginger Pils</t>
  </si>
  <si>
    <t>Änderung Flasche von MW auf Cycle 23.05.08 ; neue Flasche ab 03/09</t>
  </si>
  <si>
    <t>Holsten " Long Neck "         2-fach</t>
  </si>
  <si>
    <t>Holsten  " Long Neck "</t>
  </si>
  <si>
    <t>Löwebräu " Long Neck "</t>
  </si>
  <si>
    <t>.050.227.00</t>
  </si>
  <si>
    <t>.050.228.00</t>
  </si>
  <si>
    <t>Saint Martain PET EW          ( tiefer Schacht )</t>
  </si>
  <si>
    <t>Diebels Long Neck MW</t>
  </si>
  <si>
    <t>Veltins Long Neck MW</t>
  </si>
  <si>
    <t>Änderung der Bezeichung 09/09</t>
  </si>
  <si>
    <t>Änderung Bezeichung 09/09</t>
  </si>
  <si>
    <t>Veltins Long Neck MW 2-fach</t>
  </si>
  <si>
    <t>.033.025.49</t>
  </si>
  <si>
    <t>Vita Cola PET MW                ( tiefer Schacht )</t>
  </si>
  <si>
    <t>Vita Cola PET MW                ( FK 170 )</t>
  </si>
  <si>
    <t>.033.025.50</t>
  </si>
  <si>
    <t>Rostocker MW Long Neck</t>
  </si>
  <si>
    <t>Schwarzwaldsp. ( Blau )</t>
  </si>
  <si>
    <t>"Post Bier" Long Neck Flasche</t>
  </si>
  <si>
    <t>Mühringer Schlossquelle PET Cycle</t>
  </si>
  <si>
    <t>Änderung am 06.06.05 neue Flasche</t>
  </si>
  <si>
    <t>ab 04 / 2005</t>
  </si>
  <si>
    <t xml:space="preserve">Bitburger "Long Neck " </t>
  </si>
  <si>
    <t>Freddoccino</t>
  </si>
  <si>
    <t>Sekt "Gasthof Adler"</t>
  </si>
  <si>
    <t>.025.072.00</t>
  </si>
  <si>
    <t>Warsteiner Long Neck MW 2-fach</t>
  </si>
  <si>
    <t>Vivaris PET MW 2-fach</t>
  </si>
  <si>
    <t>Hofmann Bier Ex</t>
  </si>
  <si>
    <t>Kronen Pils LN</t>
  </si>
  <si>
    <t>.050.011</t>
  </si>
  <si>
    <t>Dose</t>
  </si>
  <si>
    <t>Fuente Primavera PET           2-fach</t>
  </si>
  <si>
    <t>Catalogue n°</t>
  </si>
  <si>
    <t>Einstelltabelle für Einzelschächte FK 195</t>
  </si>
  <si>
    <t>Fanta PET  MW                                     ( tiefer Schacht )</t>
  </si>
  <si>
    <t>San Benedetto PET EW mineral. 1 Vending</t>
  </si>
  <si>
    <t>Hepar PET</t>
  </si>
  <si>
    <t>.100.099.00</t>
  </si>
  <si>
    <t>.050.370.00</t>
  </si>
  <si>
    <t>Granini PET ( FK 270 )</t>
  </si>
  <si>
    <t>640 41 001 31</t>
  </si>
  <si>
    <t>Wieninger Lagerbier BV     ( FK 170 )</t>
  </si>
  <si>
    <t>Wein "Ochsenbacher Stromberg"</t>
  </si>
  <si>
    <t>Kubu`s 3-fach</t>
  </si>
  <si>
    <t>xxx4100207</t>
  </si>
  <si>
    <t>xxx4100214</t>
  </si>
  <si>
    <t>xxx4100228</t>
  </si>
  <si>
    <t>xxx4100210</t>
  </si>
  <si>
    <t xml:space="preserve">Le trou indiqué pour la fixation de l'axe doit être compté à partir de la plaque de moteur. Le choix de la profondeur du guide bouteille est indiqué à partir de la paroi colonne arrière jusqu'à </t>
  </si>
  <si>
    <t>Pfanner Apfel PET</t>
  </si>
  <si>
    <t>Rhenser PET MW</t>
  </si>
  <si>
    <t>Kontur PET ( F )</t>
  </si>
  <si>
    <t>Änderung Name + Long Neck 22.01.07 ; Änderung Katalog Nr. und Name 09/13</t>
  </si>
  <si>
    <t>Nordbräu Long Neck MW</t>
  </si>
  <si>
    <t>.033.025.65</t>
  </si>
  <si>
    <t>.037.509.00</t>
  </si>
  <si>
    <t>.050.728.00</t>
  </si>
  <si>
    <t>.050.729.00</t>
  </si>
  <si>
    <t>Bikos PET EW 2-fach</t>
  </si>
  <si>
    <t xml:space="preserve">Vitamin Water PET EW 2-fach </t>
  </si>
  <si>
    <t xml:space="preserve">Bild B                                                               Maß X : 210 mm </t>
  </si>
  <si>
    <t>Anlage 012/10</t>
  </si>
  <si>
    <t>???????</t>
  </si>
  <si>
    <t>.050.730.00</t>
  </si>
  <si>
    <t>.050.731.00</t>
  </si>
  <si>
    <t>Edeka Apfelschorle PET EW</t>
  </si>
  <si>
    <t>Edeka Mineral. Classic PET EW</t>
  </si>
  <si>
    <t>anlage 09/13</t>
  </si>
  <si>
    <t>.050.732.00</t>
  </si>
  <si>
    <t>Quelly Eistee PET EW</t>
  </si>
  <si>
    <t>Quelly Eistea PET EW</t>
  </si>
  <si>
    <t>Wein " Zeller Absberg "</t>
  </si>
  <si>
    <t>.025.054.14</t>
  </si>
  <si>
    <t>.025.054.15</t>
  </si>
  <si>
    <t>Herzogin Aufusta PET EW</t>
  </si>
  <si>
    <t>Slazenger Active 8  PET EW    2-fach</t>
  </si>
  <si>
    <t xml:space="preserve">Slazenger Active 8 PET EW </t>
  </si>
  <si>
    <t>* = mounted without spring</t>
  </si>
  <si>
    <t>Pepsi (Zwirl)</t>
  </si>
  <si>
    <t>Springe "9"</t>
  </si>
  <si>
    <t>Harilds Kilde PET</t>
  </si>
  <si>
    <t>Dosen</t>
  </si>
  <si>
    <t>Afri Cola</t>
  </si>
  <si>
    <t>Detmolder Pilsner BV</t>
  </si>
  <si>
    <t>0,20 l</t>
  </si>
  <si>
    <t>Nr. III</t>
  </si>
  <si>
    <t>Elisabethen Quelle PET 2-fach</t>
  </si>
  <si>
    <t>Wein "Weinzierl"/ Blauer Zweigerlt"</t>
  </si>
  <si>
    <t>Schuller Pils ( Long Neck Fl.)</t>
  </si>
  <si>
    <t>Römerquelle PET EW            ( FK 185 / 230 )</t>
  </si>
  <si>
    <t>0,5mm</t>
  </si>
  <si>
    <t>Änderung ax3 auf ay2 am 04.11.05</t>
  </si>
  <si>
    <t>Hanacka Pet</t>
  </si>
  <si>
    <t>Cappy PET 2-fach</t>
  </si>
  <si>
    <t>Cappy PET</t>
  </si>
  <si>
    <t>xxx4100203</t>
  </si>
  <si>
    <t>EZA Mate- Eistee PET EW</t>
  </si>
  <si>
    <t>Mars "Ac.Energy"FK160/170</t>
  </si>
  <si>
    <t>Spite Pet Einweg</t>
  </si>
  <si>
    <t>.050.673.00</t>
  </si>
  <si>
    <t>Weider Muscle Protein PET EW</t>
  </si>
  <si>
    <t>Anlage 05/11</t>
  </si>
  <si>
    <t>Maß X : 422 mm / Loch 16</t>
  </si>
  <si>
    <t>Sekt " Mumm "</t>
  </si>
  <si>
    <t>Änderung zubehör am 15.06.05 von 255 auf 262</t>
  </si>
  <si>
    <t>Meraner Mineral. MW       1-fach</t>
  </si>
  <si>
    <t>Anlage 02/11</t>
  </si>
  <si>
    <t>.075.080.00</t>
  </si>
  <si>
    <t>Schartner  PET EW          2-fach</t>
  </si>
  <si>
    <t>.033.242.01</t>
  </si>
  <si>
    <t>.100.145.00</t>
  </si>
  <si>
    <t>Q4 PET Cycle</t>
  </si>
  <si>
    <t>Schweppes PET EW            2-fach</t>
  </si>
  <si>
    <t xml:space="preserve">Fanta PET " Splash " 2-fach           </t>
  </si>
  <si>
    <t>Apollinaris PET EW 1-fach</t>
  </si>
  <si>
    <t>Apollinaris PET EW              1-fach</t>
  </si>
  <si>
    <t xml:space="preserve"> Apollinaris PET EW 1-fach</t>
  </si>
  <si>
    <t>.033.048.00</t>
  </si>
  <si>
    <t>.033.058.03</t>
  </si>
  <si>
    <t>.050.032.01</t>
  </si>
  <si>
    <t>.100.048.00</t>
  </si>
  <si>
    <t>.050.189</t>
  </si>
  <si>
    <t>Coca Cola PET</t>
  </si>
  <si>
    <t>.020.104.00</t>
  </si>
  <si>
    <t>Prosecco " Marca Trevigiana "</t>
  </si>
  <si>
    <t>.033.170.00</t>
  </si>
  <si>
    <t>.033.162.00</t>
  </si>
  <si>
    <t>.033.163.00</t>
  </si>
  <si>
    <t>.033.164.00</t>
  </si>
  <si>
    <t>Änderung der Zubehör Nr. von 226 auf 229 am 20.08.03</t>
  </si>
  <si>
    <t>Rosport (Glasfl.)</t>
  </si>
  <si>
    <t>Sinalco PET MW ( FK 205 / 195 )</t>
  </si>
  <si>
    <t>Nestea PET EW ( FK 205 / 195 )</t>
  </si>
  <si>
    <t>Sinalco PET MW ( FK 270 / 290 )</t>
  </si>
  <si>
    <t>Grau markierte Produkte sind entweder neu oder es wurde etwas geändert!!!!!</t>
  </si>
  <si>
    <t>.050.082</t>
  </si>
  <si>
    <t>Acqua Panna MW</t>
  </si>
  <si>
    <t>Teinacher Gourmet                         ( FK 270 )</t>
  </si>
  <si>
    <t xml:space="preserve">Urbacher PET Cycle  </t>
  </si>
  <si>
    <t>Badoit Glasfl. tiefer Schacht</t>
  </si>
  <si>
    <t>.033.239.00</t>
  </si>
  <si>
    <t>Contrex PET                                 ( FK 185 / 230.. )</t>
  </si>
  <si>
    <t>Fluo (Perrier) PET ( FK 205 / 195 )</t>
  </si>
  <si>
    <t>662 41 001 23</t>
  </si>
  <si>
    <t>Dose 3 - fach FK 290</t>
  </si>
  <si>
    <t>Coca Cola PET EW 2-fach</t>
  </si>
  <si>
    <t>Wein " Etschtaler Edelvernatsch ) 1-fach</t>
  </si>
  <si>
    <t>190 mm</t>
  </si>
  <si>
    <t>Aqua Pop PET ( FK 160 )</t>
  </si>
  <si>
    <t>Middle flap</t>
  </si>
  <si>
    <t>Rear flap</t>
  </si>
  <si>
    <t>Insert</t>
  </si>
  <si>
    <t>Axle</t>
  </si>
  <si>
    <t>Wein " Jechtinger "</t>
  </si>
  <si>
    <t>Sleek Can 1-fach</t>
  </si>
  <si>
    <t>Winslow "ICE TEA" PET 2-fach</t>
  </si>
  <si>
    <t>Dosen 2-fach (FK185/230)</t>
  </si>
  <si>
    <t>Maß X : 145 mm</t>
  </si>
  <si>
    <t>Green Leaf PET EW 2-fach</t>
  </si>
  <si>
    <t>Green Leaf PET EW              2-fach</t>
  </si>
  <si>
    <t>Michel Bodyguard PET EW    2-fach</t>
  </si>
  <si>
    <t>Änderung der Zubehör-Nr, von 3060832800 auf 3061232800 am 21.01.03</t>
  </si>
  <si>
    <t>Marien Quelle PET</t>
  </si>
  <si>
    <t>b y 2</t>
  </si>
  <si>
    <t>Pago Fk 205-07/195</t>
  </si>
  <si>
    <t>Pago FK 265-08</t>
  </si>
  <si>
    <t xml:space="preserve">Fanta PET " Splash " 2-fach                    </t>
  </si>
  <si>
    <t>xxx 41 002 42</t>
  </si>
  <si>
    <t>neue Flasche ab 03/2006 Länge 225 ; neue Flasche 02/10</t>
  </si>
  <si>
    <t>653 06 312 00 Klappenlagerung 4-fach ausgeklinkt</t>
  </si>
  <si>
    <t>.050.025</t>
  </si>
  <si>
    <t>Bild B  ( 15 mm )                                                           Maß X : 237 mm / Loch 4</t>
  </si>
  <si>
    <t>.025.014.00</t>
  </si>
  <si>
    <t>Saint Martaine PET EW Rot</t>
  </si>
  <si>
    <t>C.C. / Kontur PET</t>
  </si>
  <si>
    <t>.150.018</t>
  </si>
  <si>
    <t>MA-FRA Sprühdose 1-fach</t>
  </si>
  <si>
    <t>xxx 40 002 21</t>
  </si>
  <si>
    <t>.050.088</t>
  </si>
  <si>
    <t>"Königsborn" Saft</t>
  </si>
  <si>
    <t>Quick Vit PET "Apfelsch. "2-fach</t>
  </si>
  <si>
    <t>.050.377.00</t>
  </si>
  <si>
    <t>.050.142.00</t>
  </si>
  <si>
    <t>Ramseier MW 2-fach</t>
  </si>
  <si>
    <t>Maß X : 100 mm</t>
  </si>
  <si>
    <t>Standard Long Neck MW</t>
  </si>
  <si>
    <t>Coca Cola / Kontur PET MW 2-fach</t>
  </si>
  <si>
    <t>Almdudler "Trachtenpärchen "</t>
  </si>
  <si>
    <t>*0,33</t>
  </si>
  <si>
    <t>Bad Brambacher PET 2-fach</t>
  </si>
  <si>
    <t>xxx 40 001 10</t>
  </si>
  <si>
    <t>xxx 40 001 12</t>
  </si>
  <si>
    <t>Fuldataler Pet</t>
  </si>
  <si>
    <t>Wein "Oberkircher"</t>
  </si>
  <si>
    <t>Wein "Ahrweiler Klosterberg"</t>
  </si>
  <si>
    <t>Wein " Ihringer Vulkanf. " 1-fach</t>
  </si>
  <si>
    <t>Goldfit ACE Einweg</t>
  </si>
  <si>
    <t>Cool Ridge PET 2-fach</t>
  </si>
  <si>
    <t>Sodenthaler Gourmet</t>
  </si>
  <si>
    <t>.025.130.00</t>
  </si>
  <si>
    <t>no.</t>
  </si>
  <si>
    <t>meter</t>
  </si>
  <si>
    <t>insert left</t>
  </si>
  <si>
    <t>Punica FK 265</t>
  </si>
  <si>
    <t xml:space="preserve"> ----------------------------------------------</t>
  </si>
  <si>
    <t>Sunkist / Kondi / Landk. 2-fach</t>
  </si>
  <si>
    <t>xxx4100281</t>
  </si>
  <si>
    <t>Pepsi PET (CYCLE )             2-fach</t>
  </si>
  <si>
    <t xml:space="preserve">Corona </t>
  </si>
  <si>
    <t>Corona</t>
  </si>
  <si>
    <t>Pepsi ( AF-Norm )</t>
  </si>
  <si>
    <t>.100.035</t>
  </si>
  <si>
    <t>Änderung Länderkenzeichen</t>
  </si>
  <si>
    <t>Vöslauer Miner.</t>
  </si>
  <si>
    <t>.050.120.00</t>
  </si>
  <si>
    <t>Wieselburger BV ( tiefer schacht )</t>
  </si>
  <si>
    <t>.033.025.02</t>
  </si>
  <si>
    <t>Gerolsteiner PET MW (FK270/290)</t>
  </si>
  <si>
    <t>Pepsi Pet (Cycle)</t>
  </si>
  <si>
    <t>.050.698.00</t>
  </si>
  <si>
    <t>Glashäger PET EW</t>
  </si>
  <si>
    <t>Glashäger PET EW 2-fach</t>
  </si>
  <si>
    <t>Glashäger PET EW           2-fach</t>
  </si>
  <si>
    <t>Leisten -Nr.</t>
  </si>
  <si>
    <t>Granador Liquid PET 2-fach</t>
  </si>
  <si>
    <t>Sodenthaler PET ( cycle )         ( tiefer Schacht )</t>
  </si>
  <si>
    <t>.100.094.02</t>
  </si>
  <si>
    <t>Eico Sport PET Cycle</t>
  </si>
  <si>
    <t>Hohes C EW 2-fach</t>
  </si>
  <si>
    <t>Coca Cola PET                            ( tiefer Schacht )</t>
  </si>
  <si>
    <t>ab 06/09</t>
  </si>
  <si>
    <t>.050.593.01</t>
  </si>
  <si>
    <t>Weider Body Shaper EW</t>
  </si>
  <si>
    <t>.100.141.00</t>
  </si>
  <si>
    <t>Evian PET 2-fach neu          FK 290</t>
  </si>
  <si>
    <t>Eichbaum " Ureich "</t>
  </si>
  <si>
    <t>Eichhofener Pils</t>
  </si>
  <si>
    <t>( nur F )</t>
  </si>
  <si>
    <t>Änderung Zubehör + Rohr am 29.08.07</t>
  </si>
  <si>
    <t>.037.508.01</t>
  </si>
  <si>
    <t>Wein " Cesari Bartolino "</t>
  </si>
  <si>
    <t>.050.733.00</t>
  </si>
  <si>
    <t>ab 09/13</t>
  </si>
  <si>
    <t>.050.734.00</t>
  </si>
  <si>
    <t>Crystal Clear PET EW 2-fach</t>
  </si>
  <si>
    <t>Analge 09/13</t>
  </si>
  <si>
    <t>.025.075.00</t>
  </si>
  <si>
    <t>.035.002.00</t>
  </si>
  <si>
    <t>.035.003.00</t>
  </si>
  <si>
    <t>4er</t>
  </si>
  <si>
    <t>653 41 001 16</t>
  </si>
  <si>
    <t>653 41 001 17</t>
  </si>
  <si>
    <t>306 40 002 04</t>
  </si>
  <si>
    <t>Meckatzer Rudel</t>
  </si>
  <si>
    <t>.050.183.00</t>
  </si>
  <si>
    <t>.033.025.07</t>
  </si>
  <si>
    <t>.033.025.08</t>
  </si>
  <si>
    <t>.100.106.00</t>
  </si>
  <si>
    <t>Sporting Energy Pet</t>
  </si>
  <si>
    <t>Hütt "Urknall"</t>
  </si>
  <si>
    <t>Randegger Ottilienquelle Gourmet</t>
  </si>
  <si>
    <t>Freddoccino 2-fach</t>
  </si>
  <si>
    <t>Flaschen / Dose</t>
  </si>
  <si>
    <t>Änderung am 15.10.98 6045034600 zusätzlich</t>
  </si>
  <si>
    <t>Dittmeyer`s</t>
  </si>
  <si>
    <t>641 41 001 03</t>
  </si>
  <si>
    <t>Drink Fit " Vanille "</t>
  </si>
  <si>
    <t>Dose 4-fach *</t>
  </si>
  <si>
    <t>.033.060.00</t>
  </si>
  <si>
    <t>Fritz -Kola Long Neck MW</t>
  </si>
  <si>
    <t>.033.025.52</t>
  </si>
  <si>
    <t>Adldorfer PET EW 1-fach</t>
  </si>
  <si>
    <t>Bonaqa PET EW                        ( tiefer Schacht )</t>
  </si>
  <si>
    <t>.050.699.00</t>
  </si>
  <si>
    <t xml:space="preserve">Spa PET reine  </t>
  </si>
  <si>
    <t>Anlage 09/12</t>
  </si>
  <si>
    <t xml:space="preserve">Front flap </t>
  </si>
  <si>
    <t>Sekt "Superb"</t>
  </si>
  <si>
    <t xml:space="preserve">INEX </t>
  </si>
  <si>
    <t>Freibuger Pilsner Long Neck</t>
  </si>
  <si>
    <t>Frankenheim blue Aufreißverschluß</t>
  </si>
  <si>
    <t xml:space="preserve">Imnauer Fürstenquellen PET " Cycle " </t>
  </si>
  <si>
    <t>Nutri Fit  Einweg</t>
  </si>
  <si>
    <t>Wein " Frankonia "</t>
  </si>
  <si>
    <t>Fanta PET Einweg</t>
  </si>
  <si>
    <t>Sprite PET Einweg</t>
  </si>
  <si>
    <t>Powerbar EW 2-fach</t>
  </si>
  <si>
    <t>xxx 40 001 18</t>
  </si>
  <si>
    <t>Ausgabemodul : 606 07 100 00 (FK 160/170)</t>
  </si>
  <si>
    <t>Aranciata ( FK 320 / 220 )</t>
  </si>
  <si>
    <t>Anlage 08/11</t>
  </si>
  <si>
    <t>Änderung am 02.04.98 von Durch 77 auf Durch 75</t>
  </si>
  <si>
    <t>Haye</t>
  </si>
  <si>
    <t>FK 220</t>
  </si>
  <si>
    <t>Wein "Triacca"</t>
  </si>
  <si>
    <t>.075.034.00</t>
  </si>
  <si>
    <t>.050.276.00</t>
  </si>
  <si>
    <t>.050.276.01</t>
  </si>
  <si>
    <t>xxx 40 004 02</t>
  </si>
  <si>
    <t xml:space="preserve">Max Carb PET </t>
  </si>
  <si>
    <t>.050.374.00</t>
  </si>
  <si>
    <t>Multipower L- Carnitine PET ( TV )</t>
  </si>
  <si>
    <t>Max Carb PET</t>
  </si>
  <si>
    <t>.050.706.00</t>
  </si>
  <si>
    <t>Loka PET naturell EW</t>
  </si>
  <si>
    <t>Lahnsteiner PET Cycle          1-fach</t>
  </si>
  <si>
    <t>Maxi Malz ( Steini-Fl. )</t>
  </si>
  <si>
    <t>Miller - Bier</t>
  </si>
  <si>
    <t>VDF-Pfandfl. FK 265</t>
  </si>
  <si>
    <t>Carlsberg   MW                    2-fach</t>
  </si>
  <si>
    <t>Carlsberg  MW</t>
  </si>
  <si>
    <t>neu flasche 2007</t>
  </si>
  <si>
    <t>Silvetta PET MW</t>
  </si>
  <si>
    <t>.050.232.01</t>
  </si>
  <si>
    <t>.050.418.00</t>
  </si>
  <si>
    <t>SPA PET Barisart neu</t>
  </si>
  <si>
    <t>Schweppes 1-fach</t>
  </si>
  <si>
    <t>310 mm</t>
  </si>
  <si>
    <t>39Fl</t>
  </si>
  <si>
    <t>Malvern Pet</t>
  </si>
  <si>
    <t>76D</t>
  </si>
  <si>
    <t>48D</t>
  </si>
  <si>
    <t>1l</t>
  </si>
  <si>
    <t>94D</t>
  </si>
  <si>
    <t>42Fl</t>
  </si>
  <si>
    <t>Vittel alt</t>
  </si>
  <si>
    <t>Libella PET MW (Pepsi PET MW ) 2-fach</t>
  </si>
  <si>
    <t>Prosecco "Zoniu"</t>
  </si>
  <si>
    <t xml:space="preserve">Wein "Hügelheim. Schloßg. Gutedel </t>
  </si>
  <si>
    <t>306 40 002 22</t>
  </si>
  <si>
    <t>Anlage 06/12</t>
  </si>
  <si>
    <t>Weismainer Bier ( SV )        ( tiefer Schacht )</t>
  </si>
  <si>
    <t>Welde Bier ( tiefer Schacht )</t>
  </si>
  <si>
    <t>Änderung am 27.06.03</t>
  </si>
  <si>
    <t>Wernesgrüner Long Neck  ( tiefer Schacht )</t>
  </si>
  <si>
    <t>Wolfshöher BV  ( tiefer Schacht )</t>
  </si>
  <si>
    <t>Römerquelle ( tiefer Schacht )</t>
  </si>
  <si>
    <t>Cappy PET EW                       ( FK 185/230...)</t>
  </si>
  <si>
    <t>653 41 001 21</t>
  </si>
  <si>
    <t>Wein " Ehrenstetter Gutedel "</t>
  </si>
  <si>
    <t>Wein " Hans Röser "</t>
  </si>
  <si>
    <t>Krombacher "Cab "</t>
  </si>
  <si>
    <t>.025.144.00</t>
  </si>
  <si>
    <t>Zagori / Vikos PET 2-fach</t>
  </si>
  <si>
    <t>Water Joe PET</t>
  </si>
  <si>
    <t>links        x</t>
  </si>
  <si>
    <t>0.58 l</t>
  </si>
  <si>
    <t>Rhenser Mineralw. Mehrweg</t>
  </si>
  <si>
    <t>Sprite</t>
  </si>
  <si>
    <t xml:space="preserve">Cappy Einweg </t>
  </si>
  <si>
    <t>xxx 41 002 06</t>
  </si>
  <si>
    <t xml:space="preserve"> Maß X : 460 mm </t>
  </si>
  <si>
    <t>Caution: When changing the cam plate, pay attention to the position of the half shell (Can be turned by 180°)</t>
  </si>
  <si>
    <t>SPA PET EW reine                      ( FK 185/230 … )</t>
  </si>
  <si>
    <t>.050.064</t>
  </si>
  <si>
    <t>Wein " Hügelheimer Schloßg. Gutedel</t>
  </si>
  <si>
    <t>Henninger "Twist Off" 2-fach</t>
  </si>
  <si>
    <t>Isabelle PET 2-fach</t>
  </si>
  <si>
    <t xml:space="preserve">FK 170 / FK 270 / FK 205-07  </t>
  </si>
  <si>
    <t>Pepsi / Kontur ( Glasfl. glatt )</t>
  </si>
  <si>
    <t>.050.574.00</t>
  </si>
  <si>
    <t>Ramseier PET EW                     ( Weithals )</t>
  </si>
  <si>
    <t xml:space="preserve">Revive PET (TV) </t>
  </si>
  <si>
    <t xml:space="preserve">Änderung der Flaschenform am 13.01.04  </t>
  </si>
  <si>
    <t>Sports light / Orange fit</t>
  </si>
  <si>
    <t>Vilsa Brunnen PET 2-fach</t>
  </si>
  <si>
    <t>Kaiser "Kult" Bier</t>
  </si>
  <si>
    <t xml:space="preserve">Sinalco </t>
  </si>
  <si>
    <t>Nr. IV</t>
  </si>
  <si>
    <t>A:  Standardschachtwand</t>
  </si>
  <si>
    <t>GR</t>
  </si>
  <si>
    <t>Bodenbereich</t>
  </si>
  <si>
    <t>Halsbereich</t>
  </si>
  <si>
    <t>Sekt " Weisenau Hausmarke "</t>
  </si>
  <si>
    <t>Wein "Bötzinger Vulkanfelsen"</t>
  </si>
  <si>
    <t>Wein "Duttw. Kalkberg</t>
  </si>
  <si>
    <t>Wein "Royal"</t>
  </si>
  <si>
    <t>Heidiland PET ( FK 320 )</t>
  </si>
  <si>
    <t>.050.537.00</t>
  </si>
  <si>
    <t>Altmühltaler PET EW</t>
  </si>
  <si>
    <t>ab 06/2007</t>
  </si>
  <si>
    <t>.150.070.00</t>
  </si>
  <si>
    <t>Franken Brunnen PET Cycle  Marbella  (FK170)</t>
  </si>
  <si>
    <t>Le n° d'accessoire est toujours le 638 40 00...  pour les FK 185/230, /// 646 40 000... pour le FK 170, /// 640 40 000... pour le FK 270</t>
  </si>
  <si>
    <t>Valser Limelite PET EW</t>
  </si>
  <si>
    <t>Valser Classic PET EW</t>
  </si>
  <si>
    <t>.035.020.00</t>
  </si>
  <si>
    <t>.050.072.07</t>
  </si>
  <si>
    <t>.050.072.08</t>
  </si>
  <si>
    <t>.050.072.09</t>
  </si>
  <si>
    <t xml:space="preserve">Fürst Bismarck PET EW  </t>
  </si>
  <si>
    <t>Christinenbrunnen PET EW 2-fach ( zylindrisch )</t>
  </si>
  <si>
    <t xml:space="preserve">The hole listed for mounting the bearing or the axle is counted from the motor plate. The adjustment of the depth of the bottle guide is from the edge of the rear chute wall to the middle of the screw. </t>
  </si>
  <si>
    <t>.150.055.00</t>
  </si>
  <si>
    <t>285 mm</t>
  </si>
  <si>
    <t>662 42 001 07</t>
  </si>
  <si>
    <t>Früwe Fruchtsaft</t>
  </si>
  <si>
    <t>0,2</t>
  </si>
  <si>
    <t>Granini</t>
  </si>
  <si>
    <t>Glas Sunkist / Condi 2-fach</t>
  </si>
  <si>
    <t>Fanta Pet</t>
  </si>
  <si>
    <t>21Fl</t>
  </si>
  <si>
    <t xml:space="preserve">Pepsi Pet  </t>
  </si>
  <si>
    <t>Conte-</t>
  </si>
  <si>
    <t>N°</t>
  </si>
  <si>
    <t xml:space="preserve">Krumbach PET ( Cycle )        </t>
  </si>
  <si>
    <t>.050.627.00</t>
  </si>
  <si>
    <t>.050.628.00</t>
  </si>
  <si>
    <t>Toma Frutado PET EW</t>
  </si>
  <si>
    <t>.050.593.02</t>
  </si>
  <si>
    <t>.050.503.01</t>
  </si>
  <si>
    <t>.050.503_01</t>
  </si>
  <si>
    <t>Änderung der Flaschenform ab 07/09</t>
  </si>
  <si>
    <t>Schwarzwaldsprudel (blau)</t>
  </si>
  <si>
    <t>Wein " Trapiche "                ( FK 185 / 230 .. )</t>
  </si>
  <si>
    <t>xxx 40 001 17</t>
  </si>
  <si>
    <t>xxx 40 001 30</t>
  </si>
  <si>
    <t>Rhäzünser mineral.</t>
  </si>
  <si>
    <t>Rhäzünser Mineral.</t>
  </si>
  <si>
    <t>Fit Arctiv Multipower Pet</t>
  </si>
  <si>
    <t>653 41 001 02</t>
  </si>
  <si>
    <t>Brinkhoff`s Nr. 1</t>
  </si>
  <si>
    <t>Maß X : 30 mm</t>
  </si>
  <si>
    <t>Karena PET ( FK 205/195)</t>
  </si>
  <si>
    <t>Sunkist/Kondi/Landk2-fach</t>
  </si>
  <si>
    <t>Fruitopia PET EW 2-fach</t>
  </si>
  <si>
    <t>keine !</t>
  </si>
  <si>
    <t>65.5</t>
  </si>
  <si>
    <t>.050.108.00</t>
  </si>
  <si>
    <t>.050.109.00</t>
  </si>
  <si>
    <t>.050.110.00</t>
  </si>
  <si>
    <t>SPA neu ( Glasfl. )</t>
  </si>
  <si>
    <t>.100.022</t>
  </si>
  <si>
    <t>0,50 l</t>
  </si>
  <si>
    <t>C.C. / Kontur PET 2-fach</t>
  </si>
  <si>
    <t>Anlage 1/13</t>
  </si>
  <si>
    <t>Rhodius PET(cycle )</t>
  </si>
  <si>
    <t>.050.371.00</t>
  </si>
  <si>
    <t>Ankerbräu " Edel Tropfen "</t>
  </si>
  <si>
    <t>.150.047.00</t>
  </si>
  <si>
    <t>Arkina Mineral.</t>
  </si>
  <si>
    <t>.035.019.00</t>
  </si>
  <si>
    <t xml:space="preserve">Feldschlösschen ICE BEER </t>
  </si>
  <si>
    <t>Gerolsteiner PET MW               ( tiefer Schacht )</t>
  </si>
  <si>
    <t>Liptonic PET</t>
  </si>
  <si>
    <t xml:space="preserve">Bild B                                                              Maß X : 240 mm </t>
  </si>
  <si>
    <t>Aqua Coff PET EW (TV ) 2-fach</t>
  </si>
  <si>
    <t>Eisvogel PET (Hardwaldquelle )</t>
  </si>
  <si>
    <t>Gatorade PET EW</t>
  </si>
  <si>
    <t>Fanta Splash MW ( FK 185/ 230 )</t>
  </si>
  <si>
    <t>.050.600.00</t>
  </si>
  <si>
    <t>Einzelschacht</t>
  </si>
  <si>
    <t>Abbey Well PET Sport still ( TV )</t>
  </si>
  <si>
    <t>.050.548.00</t>
  </si>
  <si>
    <t>Alaska PET EW</t>
  </si>
  <si>
    <t>.050.549.00</t>
  </si>
  <si>
    <t>Rhönsprudel PET EW</t>
  </si>
  <si>
    <t>ab 10/07</t>
  </si>
  <si>
    <t>.050.631.00</t>
  </si>
  <si>
    <t>Aquarell PET 2-fach           ( ohne Kohlensäure )</t>
  </si>
  <si>
    <t>Euro Kronkorken</t>
  </si>
  <si>
    <t>.020.058.03</t>
  </si>
  <si>
    <t>.020.058.04</t>
  </si>
  <si>
    <t>NRW-Brunnen Schrau.</t>
  </si>
  <si>
    <t>.050.375.00</t>
  </si>
  <si>
    <t>.050.376.00</t>
  </si>
  <si>
    <t>Änderung der flasche am 22.09.04</t>
  </si>
  <si>
    <t xml:space="preserve">Pepsi PET  2-fach </t>
  </si>
  <si>
    <t>.033.072.00</t>
  </si>
  <si>
    <t>.033.072.01</t>
  </si>
  <si>
    <t>Coca Cola PET MW            ( tiefer Schacht )</t>
  </si>
  <si>
    <t>Sekt "Hotel Krone"</t>
  </si>
  <si>
    <t>.025.093.00</t>
  </si>
  <si>
    <t>.025.094.00</t>
  </si>
  <si>
    <t>Kronsteiner PET Cycle          ( FK 270 )</t>
  </si>
  <si>
    <t>Weser Gold PET 2-fach</t>
  </si>
  <si>
    <t>Pro Ego MW</t>
  </si>
  <si>
    <t>Früh Kölsch " Long neck "</t>
  </si>
  <si>
    <t>Nestea PET EW ( FK 270/290)</t>
  </si>
  <si>
    <t>Wein " Soave "</t>
  </si>
  <si>
    <t>606 40 000 71</t>
  </si>
  <si>
    <t>636 40 000 69</t>
  </si>
  <si>
    <t>ab 05/2008</t>
  </si>
  <si>
    <t>Hilton Sport Pet</t>
  </si>
  <si>
    <t>Fanta PET " Splash"</t>
  </si>
  <si>
    <t>Änderung der Flasche auf Durchm. 61 am 25.07.05</t>
  </si>
  <si>
    <t>.033.025.32</t>
  </si>
  <si>
    <t>Beck`s " Long Neck "</t>
  </si>
  <si>
    <t>Becks " Long Neck "       2-fach</t>
  </si>
  <si>
    <t>Am Wässerchen Long Neck</t>
  </si>
  <si>
    <t>Anlage 08/10</t>
  </si>
  <si>
    <t>Ketterer BV</t>
  </si>
  <si>
    <t>Pepsi PET (CYCLE)                   2-fach</t>
  </si>
  <si>
    <t>Pepsi PET (CYCLE)</t>
  </si>
  <si>
    <t xml:space="preserve">Pepsi PET (CYCLE)  2-fach </t>
  </si>
  <si>
    <t>Sekt " Klosterstuben "</t>
  </si>
  <si>
    <t>6030012700      2 x</t>
  </si>
  <si>
    <t>Eichhof Lager Bier</t>
  </si>
  <si>
    <t>Saft " Dietz "</t>
  </si>
  <si>
    <t>Aquarius E.W.</t>
  </si>
  <si>
    <t>" Joli " Mineral Pet</t>
  </si>
  <si>
    <t>Adelholzener Pet</t>
  </si>
  <si>
    <t>xxx 40 001 22</t>
  </si>
  <si>
    <t>.075.026.00</t>
  </si>
  <si>
    <t>.075.027.00</t>
  </si>
  <si>
    <t>Extaler Pet MW</t>
  </si>
  <si>
    <t>Cristaline Pet</t>
  </si>
  <si>
    <t>Coca-Cola Pet EW</t>
  </si>
  <si>
    <t>.025.016.00</t>
  </si>
  <si>
    <t>Vitrex naturell PET EW 2-fach</t>
  </si>
  <si>
    <t>Vitrex naturell PET EW             2-fach</t>
  </si>
  <si>
    <t xml:space="preserve">Budweiser Long Neck </t>
  </si>
  <si>
    <t>.100.028</t>
  </si>
  <si>
    <t>Pago ( Glasfl. )</t>
  </si>
  <si>
    <t>.100.029</t>
  </si>
  <si>
    <t>636 40 000 04</t>
  </si>
  <si>
    <t>Heineken MW  ( FK 185 / 230 .. )</t>
  </si>
  <si>
    <t>Heineken MW 2-fach</t>
  </si>
  <si>
    <t>xxx4100296</t>
  </si>
  <si>
    <t>Bild B ( 15 mm )                                                           Maß X : 230 mm</t>
  </si>
  <si>
    <t>.020.042.13</t>
  </si>
  <si>
    <t>Sekt " Waldschänke Rendnitz "</t>
  </si>
  <si>
    <t>Gerolsteiner Excelsis            ( FK 185/230)</t>
  </si>
  <si>
    <t>.050.687.00</t>
  </si>
  <si>
    <t>.033.110.04</t>
  </si>
  <si>
    <t>.033.110.05</t>
  </si>
  <si>
    <t>.033.011.00</t>
  </si>
  <si>
    <t>.033.012.00</t>
  </si>
  <si>
    <t>.033.013.00</t>
  </si>
  <si>
    <t>Volvic Pet neu Süßgetränke</t>
  </si>
  <si>
    <t>60x60</t>
  </si>
  <si>
    <t>Rocwell Pet Mineralw.</t>
  </si>
  <si>
    <t>F/B</t>
  </si>
  <si>
    <t>Valser ( FK 320 )</t>
  </si>
  <si>
    <t>.050.692.00</t>
  </si>
  <si>
    <t>.050.693.00</t>
  </si>
  <si>
    <t>.050.694.00</t>
  </si>
  <si>
    <t>SPA PET Citron EW</t>
  </si>
  <si>
    <t>SPA PET Barisart EW rot</t>
  </si>
  <si>
    <t>.100.165.00</t>
  </si>
  <si>
    <t>Schweppes 2-fach</t>
  </si>
  <si>
    <t>Coca Cola/Kontur 2-fach</t>
  </si>
  <si>
    <t>Evian  PET 2-fach neu</t>
  </si>
  <si>
    <t>Kontur (Glasf.)</t>
  </si>
  <si>
    <t>Anlage 07/11</t>
  </si>
  <si>
    <t>.020.118.00</t>
  </si>
  <si>
    <t xml:space="preserve">Eiszeit Quelle PET Cycle </t>
  </si>
  <si>
    <t>.050.325</t>
  </si>
  <si>
    <t>.050.045</t>
  </si>
  <si>
    <t>Zwiefalter Hefedrittel                  ( Aufreißv. )</t>
  </si>
  <si>
    <t>Staatl. Fachingen</t>
  </si>
  <si>
    <t>Quick Vit Pet Apfelschorle</t>
  </si>
  <si>
    <t>Cilly Pet</t>
  </si>
  <si>
    <t>xxx4100275</t>
  </si>
  <si>
    <t>.100.158.00</t>
  </si>
  <si>
    <t>Brohler Pet</t>
  </si>
  <si>
    <t>Bucher Pet MW</t>
  </si>
  <si>
    <t>Emsland Sport Pet (alt)</t>
  </si>
  <si>
    <t>Wein " Cesari Bardolino "</t>
  </si>
  <si>
    <t>Anlage 10/13</t>
  </si>
  <si>
    <t>Pilatus Citro ( FK 320 )</t>
  </si>
  <si>
    <t>Urbach Gourmet</t>
  </si>
  <si>
    <t>Afri-Cola m. Griffmulde</t>
  </si>
  <si>
    <t>Alpquell</t>
  </si>
  <si>
    <t>Aquarell PET 2-fach           ( mit Kohlensäure )</t>
  </si>
  <si>
    <t>Afri Cola Pet</t>
  </si>
  <si>
    <t>Flaschendurchmesser 53 mm bis 80 mm , Flaschenlänge max. 285mm , Sonderausführung 295 mm</t>
  </si>
  <si>
    <t>Hals-</t>
  </si>
  <si>
    <t>Löwenbräu "ICE BEER "</t>
  </si>
  <si>
    <t>Silber Quelle Pet stilles Mineral.</t>
  </si>
  <si>
    <t>Spa Pet Reine neu</t>
  </si>
  <si>
    <t>Länge??</t>
  </si>
  <si>
    <t>Granini PET Cycle</t>
  </si>
  <si>
    <t>306 40 002 07</t>
  </si>
  <si>
    <t>Gatorade PET ( FK 270 / 290 )</t>
  </si>
  <si>
    <t>.033.008.00</t>
  </si>
  <si>
    <t>.033.009.00</t>
  </si>
  <si>
    <t>Schweppes EW ( FK 185/230)</t>
  </si>
  <si>
    <t>Harzer Grauhof</t>
  </si>
  <si>
    <t>Dose 2-fach</t>
  </si>
  <si>
    <t xml:space="preserve">* * * </t>
  </si>
  <si>
    <t>GB</t>
  </si>
  <si>
    <t>Beck`s</t>
  </si>
  <si>
    <t>BG</t>
  </si>
  <si>
    <t>Prisun</t>
  </si>
  <si>
    <t>Lemarpol Mineral.</t>
  </si>
  <si>
    <t>70 mm</t>
  </si>
  <si>
    <t>Gerolsteiner Gou.(FK205/195)</t>
  </si>
  <si>
    <t>1Fl. / Mai99</t>
  </si>
  <si>
    <t>200 / Mai96</t>
  </si>
  <si>
    <t>Steffany</t>
  </si>
  <si>
    <t>ab 12 / 2005</t>
  </si>
  <si>
    <t>Lanjaron PET EW</t>
  </si>
  <si>
    <t>.033.209.00</t>
  </si>
  <si>
    <t>UY</t>
  </si>
  <si>
    <t>Quick Vit PET "Apfel"2-fach</t>
  </si>
  <si>
    <t>.025.080.00</t>
  </si>
  <si>
    <t>Pepsi " Twist " PET</t>
  </si>
  <si>
    <t>120 mm</t>
  </si>
  <si>
    <t>Drikke Cultura PET(FK270/290)</t>
  </si>
  <si>
    <t>306 40 002 05</t>
  </si>
  <si>
    <t>Odenwald Quelle Pet EW</t>
  </si>
  <si>
    <t>Odenwald Quelle PET ( Cycle )</t>
  </si>
  <si>
    <t>Vittel PET 2-fach  ( Trinkv. )</t>
  </si>
  <si>
    <t>Volvic neu PET</t>
  </si>
  <si>
    <t>Hassia Blauglas</t>
  </si>
  <si>
    <t>Einzelschacht 1,5 l weich PET</t>
  </si>
  <si>
    <t>603 08 100 00</t>
  </si>
  <si>
    <t>306 01 170 00</t>
  </si>
  <si>
    <t>.025.050.00</t>
  </si>
  <si>
    <t>Wein"Oberkircher Klingelberger</t>
  </si>
  <si>
    <t>.033.019.00</t>
  </si>
  <si>
    <t>SPA Citron PET EW</t>
  </si>
  <si>
    <t>Hassia PET EW</t>
  </si>
  <si>
    <t>.033.018.00</t>
  </si>
  <si>
    <t>.033.018.01</t>
  </si>
  <si>
    <t>.033.018.02</t>
  </si>
  <si>
    <t>Nateczowianka ( PL )</t>
  </si>
  <si>
    <t>Kontur PET Einweg</t>
  </si>
  <si>
    <t>.050.550.00</t>
  </si>
  <si>
    <t>Toma Natura PET EW</t>
  </si>
  <si>
    <t>.050.344.08</t>
  </si>
  <si>
    <t>Glückauf Long Neck</t>
  </si>
  <si>
    <t>.050.344.09</t>
  </si>
  <si>
    <t>Wernesgrüner Long Neck</t>
  </si>
  <si>
    <t>.050.285.00</t>
  </si>
  <si>
    <t>.050.286.00</t>
  </si>
  <si>
    <t>Cristalp PET mit Kohlensäure</t>
  </si>
  <si>
    <t>Sekt "Mumm "</t>
  </si>
  <si>
    <t>ab 04 / 2008</t>
  </si>
  <si>
    <t>Rauch PET  EW</t>
  </si>
  <si>
    <t>Wein " Kalterer See "</t>
  </si>
  <si>
    <t xml:space="preserve">Grüneberg Quelle </t>
  </si>
  <si>
    <t>Kaiserbräu Einweg</t>
  </si>
  <si>
    <t>Karlsberg Ur - Pils</t>
  </si>
  <si>
    <t>.050.044.00</t>
  </si>
  <si>
    <t>.050.045.00</t>
  </si>
  <si>
    <t>.050.046.00</t>
  </si>
  <si>
    <t>.050.047.00</t>
  </si>
  <si>
    <t>Pepsi PET ( FK 185 / 230 )</t>
  </si>
  <si>
    <t>641 41 001 13</t>
  </si>
  <si>
    <t>Campina Yogho Yogho PET EW</t>
  </si>
  <si>
    <t>.050.477.00</t>
  </si>
  <si>
    <t>Dose " Sleek Can "</t>
  </si>
  <si>
    <t>Franken Brunnen PET Cycle  Marbella  (FK270)</t>
  </si>
  <si>
    <t>Schacht-breite</t>
  </si>
  <si>
    <t>Sekt " Holiday Inn "</t>
  </si>
  <si>
    <t>Stralsunder Mineralwasser</t>
  </si>
  <si>
    <t>C.C. Ägypten</t>
  </si>
  <si>
    <t>Änderung am 14.07.98 Beschwerer zusätzlich</t>
  </si>
  <si>
    <t>Aro " Brandenb. Wald. PET</t>
  </si>
  <si>
    <t>.075.039.00</t>
  </si>
  <si>
    <t>641 41 001 43</t>
  </si>
  <si>
    <t>.050.635.00</t>
  </si>
  <si>
    <t>San Pellegrino Pet</t>
  </si>
  <si>
    <t>.050.523.00</t>
  </si>
  <si>
    <t>ab 04/2007</t>
  </si>
  <si>
    <t>.050.524.00</t>
  </si>
  <si>
    <t>653 07 312 00 Klappenlagerung 2-fach ( V/VI)</t>
  </si>
  <si>
    <t>xxx 40 002 22</t>
  </si>
  <si>
    <t>.050.482.00</t>
  </si>
  <si>
    <t>Sodenthaler Exquisit</t>
  </si>
  <si>
    <t>Inex 2-fach *</t>
  </si>
  <si>
    <t>Änderung : Name zusatz 04.09.02</t>
  </si>
  <si>
    <t>Ensinger Urquelle Gourmet 1-fach</t>
  </si>
  <si>
    <t>Trinkfit Schoko</t>
  </si>
  <si>
    <t>Farmer PET EW ( tiefer Schacht )</t>
  </si>
  <si>
    <t>MA-FRA Sprühdose             2-fach *</t>
  </si>
  <si>
    <t>Natura PET EW</t>
  </si>
  <si>
    <t>Natura PET EW 2-fach</t>
  </si>
  <si>
    <t>.050.407.01</t>
  </si>
  <si>
    <t xml:space="preserve">Natura PET EW </t>
  </si>
  <si>
    <t>Höhe :</t>
  </si>
  <si>
    <t>Tiefe :</t>
  </si>
  <si>
    <t>Nestea PET 2-fach</t>
  </si>
  <si>
    <t>Bild H                                                              Maß X : 478 mm / Loch 19</t>
  </si>
  <si>
    <t>Oxfam 2-fach</t>
  </si>
  <si>
    <t>.033.118.00</t>
  </si>
  <si>
    <t>.033.108.00</t>
  </si>
  <si>
    <t>.033.110.00</t>
  </si>
  <si>
    <t>.033.110.01</t>
  </si>
  <si>
    <t>.033.110.02</t>
  </si>
  <si>
    <t>.100.025.01</t>
  </si>
  <si>
    <t>.100.025.02</t>
  </si>
  <si>
    <t>.100.046.00</t>
  </si>
  <si>
    <t>.100.047.00</t>
  </si>
  <si>
    <t xml:space="preserve">Aquador PET EW </t>
  </si>
  <si>
    <t>Vitamalz (MW)</t>
  </si>
  <si>
    <t>130      90</t>
  </si>
  <si>
    <t>6360036200  6030038100</t>
  </si>
  <si>
    <t>Adelholzener PET ( FK 160 / 170 )</t>
  </si>
  <si>
    <t>Lipton Ice Tea PET ( V )</t>
  </si>
  <si>
    <t>Sombreros</t>
  </si>
  <si>
    <t>Alco - Pop</t>
  </si>
  <si>
    <t>Evian PET</t>
  </si>
  <si>
    <t>Coca Cola PET Einweg</t>
  </si>
  <si>
    <t>Jump High Energy</t>
  </si>
  <si>
    <t>Brunnen Pet</t>
  </si>
  <si>
    <t>Bitburger Einweg</t>
  </si>
  <si>
    <t>Bell`s  ( GB )</t>
  </si>
  <si>
    <t>37 Fl.</t>
  </si>
  <si>
    <t>Durch</t>
  </si>
  <si>
    <t>Maß von hinten</t>
  </si>
  <si>
    <t>NRW 1-fach</t>
  </si>
  <si>
    <t>Thonon PET ( Mineral. )</t>
  </si>
  <si>
    <t>Lieler PET Cylce 2-fach</t>
  </si>
  <si>
    <t>Anlage 07/10</t>
  </si>
  <si>
    <t>Weser Gold PET</t>
  </si>
  <si>
    <t>.050.172</t>
  </si>
  <si>
    <t>Valser Classic PET 2-fach</t>
  </si>
  <si>
    <t>Schweppes PET 2-fach</t>
  </si>
  <si>
    <t xml:space="preserve">EVIAN  PET </t>
  </si>
  <si>
    <t>Rhäzünser PET EW</t>
  </si>
  <si>
    <t>.033.180.00</t>
  </si>
  <si>
    <t>c z 1</t>
  </si>
  <si>
    <t>a x 1</t>
  </si>
  <si>
    <t>c y 2</t>
  </si>
  <si>
    <t>Hütt " Ale "</t>
  </si>
  <si>
    <t>Adelholzener Bio Apfel PET EW         ( TV ) 1-fach</t>
  </si>
  <si>
    <t>.050.064.01</t>
  </si>
  <si>
    <t xml:space="preserve">Bild B                                                                  Maß X : 185 mm </t>
  </si>
  <si>
    <t>C.C. Pet (TR)</t>
  </si>
  <si>
    <t>Altmühltaler PET EW 2-fach</t>
  </si>
  <si>
    <t>Fontessa ELM   PET             ( tiefer Schacht )</t>
  </si>
  <si>
    <t>xxx4100234</t>
  </si>
  <si>
    <t>Bad Bramb. FK 185/230</t>
  </si>
  <si>
    <t>.050.035</t>
  </si>
  <si>
    <t>EVIAN  PET / FK 155</t>
  </si>
  <si>
    <t>Evian Pet</t>
  </si>
  <si>
    <t>18V</t>
  </si>
  <si>
    <t>19Fl.</t>
  </si>
  <si>
    <t>Rosport ( Glasfl. )                   ( FK 185/230...)</t>
  </si>
  <si>
    <t>Passugger ( FK 320 )</t>
  </si>
  <si>
    <t>Coca Cola  PET (FK185/230)</t>
  </si>
  <si>
    <t>Kontur PET ( FK 185/230)</t>
  </si>
  <si>
    <t>Corona Long Neck 2-fach</t>
  </si>
  <si>
    <t xml:space="preserve">FK 195 / FK 250 </t>
  </si>
  <si>
    <t>Karamalz "Long Neck"</t>
  </si>
  <si>
    <t>Anlage 01/12 ; neue Flasche</t>
  </si>
  <si>
    <t>.100.120.00</t>
  </si>
  <si>
    <t>.033.058.05</t>
  </si>
  <si>
    <t>Coca cola PET EW</t>
  </si>
  <si>
    <t>.050.064_01</t>
  </si>
  <si>
    <t>100 / Nov 97</t>
  </si>
  <si>
    <t>Long Neck ( z.B. Warsteiner )</t>
  </si>
  <si>
    <t>.020.097.00</t>
  </si>
  <si>
    <t>Gänsefurther PET (FK185/230)</t>
  </si>
  <si>
    <t>Tropicana Pet</t>
  </si>
  <si>
    <t>Squash Light/Landkaer</t>
  </si>
  <si>
    <t>.025.050</t>
  </si>
  <si>
    <t>Gösser MW</t>
  </si>
  <si>
    <t>Sekt " Munzinger "</t>
  </si>
  <si>
    <t>Petrusquelle Gourmet                  ( FK 270 )</t>
  </si>
  <si>
    <t>Petrusquelle Gourmet                  ( tiefer Schacht )</t>
  </si>
  <si>
    <t>.075.060.00</t>
  </si>
  <si>
    <t>Sekt " Seehof Herrsching "</t>
  </si>
  <si>
    <t>Maß X : 495 mm</t>
  </si>
  <si>
    <t xml:space="preserve"> Ipsei PET 2-fach</t>
  </si>
  <si>
    <t>.100.104.00</t>
  </si>
  <si>
    <t>Hella PET ( Cycle )</t>
  </si>
  <si>
    <t>.050.235.00</t>
  </si>
  <si>
    <t>.050.236.00</t>
  </si>
  <si>
    <t>.050.237.00</t>
  </si>
  <si>
    <t>.050.238.00</t>
  </si>
  <si>
    <t>Kaufbeurer Orginal</t>
  </si>
  <si>
    <t>Kick off Pet</t>
  </si>
  <si>
    <t>Leisslinger Pet</t>
  </si>
  <si>
    <t>Spezi ( Long Neck )</t>
  </si>
  <si>
    <t>Grokj PET EW 2-fach</t>
  </si>
  <si>
    <t>xxx4100289</t>
  </si>
  <si>
    <t>xxx 41 002 89</t>
  </si>
  <si>
    <t>Adelholzener Bio Apfel PET EW travel 2-fach</t>
  </si>
  <si>
    <t>Adelholzener BIO Apfel PET EW ( TV )</t>
  </si>
  <si>
    <t>Adelholzener BIO Apfel PET EW            ( TV )</t>
  </si>
  <si>
    <t>Adelholzener Active O2 PET ( TV ) EW</t>
  </si>
  <si>
    <t>Zagori Pet</t>
  </si>
  <si>
    <t>636 40 000 40</t>
  </si>
  <si>
    <t>636 40 000 01</t>
  </si>
  <si>
    <t>.125.004.00</t>
  </si>
  <si>
    <t>.125.005.00</t>
  </si>
  <si>
    <t>.125.006.00</t>
  </si>
  <si>
    <t>.125.007.00</t>
  </si>
  <si>
    <t>Nestea PET EW ( FK 160 )</t>
  </si>
  <si>
    <t>Nestea PET EW ( FK 205/195 )</t>
  </si>
  <si>
    <t>.150.015</t>
  </si>
  <si>
    <t>.030.003.00</t>
  </si>
  <si>
    <t>.030.004.00</t>
  </si>
  <si>
    <t>.030.005.00</t>
  </si>
  <si>
    <t>.030.006.00</t>
  </si>
  <si>
    <t>.030.007.00</t>
  </si>
  <si>
    <t>.030.008.00</t>
  </si>
  <si>
    <t>Änderung am 14.01.03 Tür zusätzlich</t>
  </si>
  <si>
    <t>EDEKA " milder Apfel " PET EW</t>
  </si>
  <si>
    <t>.033.263.00</t>
  </si>
  <si>
    <t>Vitafit "Apfelsaft " PET EW</t>
  </si>
  <si>
    <t>EDEKA " Apfel " PET EW</t>
  </si>
  <si>
    <t>Vitafit " Apfelsaft " PET EW</t>
  </si>
  <si>
    <t>.050.703.00</t>
  </si>
  <si>
    <t>Danone Vitalinea PET EW</t>
  </si>
  <si>
    <t>.050.529.01</t>
  </si>
  <si>
    <t>Pott`s BV ( tiefer Schacht )</t>
  </si>
  <si>
    <t>Coca-Cola ( Glasfl. )</t>
  </si>
  <si>
    <t>.025.005</t>
  </si>
  <si>
    <t>Unser Wasser PET Cycle</t>
  </si>
  <si>
    <t>.050.410.00</t>
  </si>
  <si>
    <t>KSA</t>
  </si>
  <si>
    <t>Hana PET EW 2-fach</t>
  </si>
  <si>
    <t>Analge 04/14</t>
  </si>
  <si>
    <t>.050.746.00</t>
  </si>
  <si>
    <t>Cont.</t>
  </si>
  <si>
    <t>Product</t>
  </si>
  <si>
    <t>Access.</t>
  </si>
  <si>
    <t>Dia-</t>
  </si>
  <si>
    <t>Chute wall</t>
  </si>
  <si>
    <t>Spezi (Long Neck)</t>
  </si>
  <si>
    <t>Abbey Well PET Sport Still ( TV )</t>
  </si>
  <si>
    <t>C: 1,0 l Schachtwand FS 2000</t>
  </si>
  <si>
    <t>Pepsi Pet MW</t>
  </si>
  <si>
    <t>Pott's BV</t>
  </si>
  <si>
    <t>Änderung am 06.11.2000 von Spacer 88 auf 89</t>
  </si>
  <si>
    <t>.033.198.00</t>
  </si>
  <si>
    <t>608 02 104 00</t>
  </si>
  <si>
    <t>Änderung Name + EW am 10.02.04</t>
  </si>
  <si>
    <t>xxx4100272</t>
  </si>
  <si>
    <t>.050.193.04</t>
  </si>
  <si>
    <t>.050.195.00</t>
  </si>
  <si>
    <t>.050.196.00</t>
  </si>
  <si>
    <t>Evian PET ( rund ) 2-fach</t>
  </si>
  <si>
    <t>Drink Vit Einw. FK 160/170</t>
  </si>
  <si>
    <t>.100.030</t>
  </si>
  <si>
    <t>Hayat PET 2-fach</t>
  </si>
  <si>
    <t>80 mm</t>
  </si>
  <si>
    <t>.050.229.00</t>
  </si>
  <si>
    <t>Jolly PET</t>
  </si>
  <si>
    <t xml:space="preserve">Desperados </t>
  </si>
  <si>
    <t>Christinenbrunnen PET EW ( zylindrisch )</t>
  </si>
  <si>
    <t>Änderung am 15.04.2000</t>
  </si>
  <si>
    <t xml:space="preserve">Chaudfontaine PET 2-fach rot (mit CO 2 ) </t>
  </si>
  <si>
    <t>Ausgabemodul : 306 01 170 00</t>
  </si>
  <si>
    <t>$ = Schachtwandverstärkung links umgedreht einbauen ( schräger Schenkel nach unten )</t>
  </si>
  <si>
    <t>653 41 001 24</t>
  </si>
  <si>
    <t>Aloisius PET MW ( FK 270/290)</t>
  </si>
  <si>
    <t>.050.054 / 55</t>
  </si>
  <si>
    <t>Hirschquelle PET ( Cycle )</t>
  </si>
  <si>
    <t>.050.077.06</t>
  </si>
  <si>
    <t>Niehoffs O-Saft FK 195</t>
  </si>
  <si>
    <t>Niehoffs O-Saft FK 290</t>
  </si>
  <si>
    <t>.100.023</t>
  </si>
  <si>
    <t>Waldquelle</t>
  </si>
  <si>
    <t>Ulmer Pilsener</t>
  </si>
  <si>
    <t>Maß X : 375 mm</t>
  </si>
  <si>
    <t xml:space="preserve">xxx 43 002 19   </t>
  </si>
  <si>
    <t>Bitter Tonic - Water</t>
  </si>
  <si>
    <t>Brunnen Einweg</t>
  </si>
  <si>
    <t>.033.036</t>
  </si>
  <si>
    <t>641 41 001 15</t>
  </si>
  <si>
    <t>Bier "Night Life "</t>
  </si>
  <si>
    <t>Tango Pet</t>
  </si>
  <si>
    <t>Radlberger PET EW            2-fach</t>
  </si>
  <si>
    <t>Bild B                                                               Maß X : 218 mm / Loch 3</t>
  </si>
  <si>
    <t>.025.021.00</t>
  </si>
  <si>
    <t>xxx 40 002 02</t>
  </si>
  <si>
    <t>Neumarkter Lamsbräu</t>
  </si>
  <si>
    <t>*0,275</t>
  </si>
  <si>
    <t xml:space="preserve">Gin Zing  </t>
  </si>
  <si>
    <t>Änderung Name Zusatz MW am 29.,7.04 ; Änderung Zubehör Nr. war falsch nicht 644 sondern 646 am 31.01.06</t>
  </si>
  <si>
    <t>Wein " Hügelheimer Höllberg "</t>
  </si>
  <si>
    <t>Christinen - Zweitmarke PET  ( FK 270 )</t>
  </si>
  <si>
    <t>Störtebeker Bier</t>
  </si>
  <si>
    <t>Hochwald Push+Pull Pet</t>
  </si>
  <si>
    <t>Karena Pet</t>
  </si>
  <si>
    <t>Lisbeth Pet</t>
  </si>
  <si>
    <t>63-64</t>
  </si>
  <si>
    <t>Bad Driburger (blaue Flasche)</t>
  </si>
  <si>
    <t>Flaschen/Dose</t>
  </si>
  <si>
    <t>Cristalp PET Saxon ( Ohne Kohlens.)</t>
  </si>
  <si>
    <t>.150.056.00</t>
  </si>
  <si>
    <t xml:space="preserve">Valser Classic PET EW </t>
  </si>
  <si>
    <t>.033.041.02</t>
  </si>
  <si>
    <t>Badoit PET " grün "</t>
  </si>
  <si>
    <t>Änderung an 11.09.06 Name + grün</t>
  </si>
  <si>
    <t>Bad Kissinger PET Cycle</t>
  </si>
  <si>
    <t>Euro Schopper Apfel. PET  ( Länge 233 mm )</t>
  </si>
  <si>
    <t>.050.393.00</t>
  </si>
  <si>
    <t>Coca Cola etikettierbar</t>
  </si>
  <si>
    <t>xxx 40 001 19</t>
  </si>
  <si>
    <t>.020.093.00</t>
  </si>
  <si>
    <t>INEX Choco PET FK 270</t>
  </si>
  <si>
    <t>Fürst Wallerstein BV</t>
  </si>
  <si>
    <t xml:space="preserve">Pro Ego </t>
  </si>
  <si>
    <t>Bonaqua ( Glasfl. )</t>
  </si>
  <si>
    <t>.050.054</t>
  </si>
  <si>
    <t>.050.058</t>
  </si>
  <si>
    <t>Maß X : 410 mm</t>
  </si>
  <si>
    <t>PET ( CH )</t>
  </si>
  <si>
    <t>640 41 001 06</t>
  </si>
  <si>
    <t>Inkospor "Active Iso-Drink" PET</t>
  </si>
  <si>
    <t>Nestle Aquarell PET EW    ( FK 270 )</t>
  </si>
  <si>
    <t>Val d`Aisne (grüne Fl.)</t>
  </si>
  <si>
    <t>606 05 100 00</t>
  </si>
  <si>
    <t>Coka Cola Glasflasche 2-fach</t>
  </si>
  <si>
    <t>C.C. / Kontur PET (FK 160)</t>
  </si>
  <si>
    <t>Font Vella PET (FK 160)</t>
  </si>
  <si>
    <t>Bier "Dom Kölsch"</t>
  </si>
  <si>
    <t>Wein " Wunnenstein Riesling "</t>
  </si>
  <si>
    <t>Märka ( FK 185 / 230 ..... )</t>
  </si>
  <si>
    <t>Änderung am 11.12.01 Name von Fresh Diamant auf Diamant Quelle</t>
  </si>
  <si>
    <t>S. Pellegrino PET                        ( tiefer Schacht )</t>
  </si>
  <si>
    <t>VDF-Pf. FK 205-07/195</t>
  </si>
  <si>
    <t xml:space="preserve">Emsland Sport Pet EW  </t>
  </si>
  <si>
    <t>.020.009.00</t>
  </si>
  <si>
    <t>.020.010.00</t>
  </si>
  <si>
    <t>.020.011.00</t>
  </si>
  <si>
    <t>.020.012.00</t>
  </si>
  <si>
    <t>.020.013.00</t>
  </si>
  <si>
    <t>Perrier Pet</t>
  </si>
  <si>
    <t>.050.288.01</t>
  </si>
  <si>
    <t>xxx4100267</t>
  </si>
  <si>
    <t>306 40 002 16</t>
  </si>
  <si>
    <t>Badoit PET "rot"</t>
  </si>
  <si>
    <t>Ensinger PET Cycle         2-fach</t>
  </si>
  <si>
    <t>Sleek Can 2-fach</t>
  </si>
  <si>
    <t>.050.125.00</t>
  </si>
  <si>
    <t>.050.126.00</t>
  </si>
  <si>
    <t>.050.127.00</t>
  </si>
  <si>
    <t>Frankenbrunnen PET   MW  2-fach</t>
  </si>
  <si>
    <t>Änderung Einstellung ay2 auf az1 am 13.03.06</t>
  </si>
  <si>
    <t>.025.136.00</t>
  </si>
  <si>
    <t>306 02 392 00</t>
  </si>
  <si>
    <t>306 03 392 00</t>
  </si>
  <si>
    <t>Schloßschraube</t>
  </si>
  <si>
    <t>FIN</t>
  </si>
  <si>
    <t>653 41 001 19</t>
  </si>
  <si>
    <t>Nestea PET EW ( FK 270 / 290 )</t>
  </si>
  <si>
    <t>Kplvoc PET</t>
  </si>
  <si>
    <t xml:space="preserve">Bon Val </t>
  </si>
  <si>
    <t>.150.046.00</t>
  </si>
  <si>
    <t>Nestle Wellness PET EW   ( Vital ) mit Kohlensäure</t>
  </si>
  <si>
    <t>Silvetta PET EW</t>
  </si>
  <si>
    <t>.150.065.00</t>
  </si>
  <si>
    <t>C: 1,0 l Schachtwand FK 195 / FK 250</t>
  </si>
  <si>
    <t xml:space="preserve">Coca Cola PET </t>
  </si>
  <si>
    <t>Measurement from back</t>
  </si>
  <si>
    <t>below</t>
  </si>
  <si>
    <t xml:space="preserve">cover </t>
  </si>
  <si>
    <t xml:space="preserve">Pays </t>
  </si>
  <si>
    <t>Roxane Pet (rot)</t>
  </si>
  <si>
    <t>Winslow "Ice Tea" Pet</t>
  </si>
  <si>
    <t>Valser Limelite ( FK 320 )</t>
  </si>
  <si>
    <t>Wein "Hagn"</t>
  </si>
  <si>
    <t>Virgin Cola Pet</t>
  </si>
  <si>
    <t xml:space="preserve">Bad Brambacher Pet       </t>
  </si>
  <si>
    <t>.100.060.00</t>
  </si>
  <si>
    <t>BÄKO "Iso Sport" PET</t>
  </si>
  <si>
    <t xml:space="preserve">0,25 l </t>
  </si>
  <si>
    <t>Taufkirchner Bier</t>
  </si>
  <si>
    <t xml:space="preserve">0.5 </t>
  </si>
  <si>
    <t>St. Laurent weich PET</t>
  </si>
  <si>
    <t>Aquarius EW 2-fach</t>
  </si>
  <si>
    <t>Drink Vit Einw. FK 205/195</t>
  </si>
  <si>
    <t>640 41 001 10</t>
  </si>
  <si>
    <t xml:space="preserve">Zubehör Nr.  xxx  : FK 280 = 662 ...  / FK 220 / FK 320 = 653 ... </t>
  </si>
  <si>
    <t>.033.117.00</t>
  </si>
  <si>
    <t>.050.505.00</t>
  </si>
  <si>
    <t>.050.300.01</t>
  </si>
  <si>
    <t>Kumpf PET EW</t>
  </si>
  <si>
    <t>Inkospor "Active Iso-Drink" PET         2-fach</t>
  </si>
  <si>
    <t>Apolinaris (Glasfl.)</t>
  </si>
  <si>
    <t xml:space="preserve">xxx 41 002 64       </t>
  </si>
  <si>
    <t xml:space="preserve">xxx 41 002 80       </t>
  </si>
  <si>
    <t xml:space="preserve">xxx 41 002 78       </t>
  </si>
  <si>
    <t>Sekt "Proseco "</t>
  </si>
  <si>
    <t>.050.072.14</t>
  </si>
  <si>
    <t>Punica PET</t>
  </si>
  <si>
    <t>.050.278</t>
  </si>
  <si>
    <t>Pos</t>
  </si>
  <si>
    <t>(E)</t>
  </si>
  <si>
    <t>Pos.</t>
  </si>
  <si>
    <t xml:space="preserve">SLE PET  </t>
  </si>
  <si>
    <t>ab 06 / 06</t>
  </si>
  <si>
    <t>.050.295.01</t>
  </si>
  <si>
    <t>Almdudler PET EW 2-fach</t>
  </si>
  <si>
    <t>Wein " Blanc de Blance "</t>
  </si>
  <si>
    <t>Krumbach PET Cycle             2-fach</t>
  </si>
  <si>
    <t>.050.138</t>
  </si>
  <si>
    <t>Anlage 02 / 10</t>
  </si>
  <si>
    <t>Anlage 02/10</t>
  </si>
  <si>
    <t>Rauch "Eis Tea"PET(FK160)</t>
  </si>
  <si>
    <t>San Benedetto Pet</t>
  </si>
  <si>
    <t>Rauch "Eis Tea"PET(FK270/290)</t>
  </si>
  <si>
    <t>*0,35</t>
  </si>
  <si>
    <t>Pepsi ( DK )</t>
  </si>
  <si>
    <t>Märkisch Kristall Pet</t>
  </si>
  <si>
    <t>Nestea PET  EW                              (tiefer Schacht )</t>
  </si>
  <si>
    <t>.025.120.00</t>
  </si>
  <si>
    <t>.050.027.00</t>
  </si>
  <si>
    <t>.050.028.00</t>
  </si>
  <si>
    <t>.050.072.10</t>
  </si>
  <si>
    <t>Änderung am 29.05.02 von Spacer 134 auf Spacer 138</t>
  </si>
  <si>
    <t>Teusser Mineralwasser</t>
  </si>
  <si>
    <t>Pepsi PET " Twist "                 2-fach</t>
  </si>
  <si>
    <t>Pepsi PET " Twist "</t>
  </si>
  <si>
    <t>Elmer Citro (Glasfl.)</t>
  </si>
  <si>
    <t>Ausgabemodul : 603 06 112 00 (FK 195/250)</t>
  </si>
  <si>
    <t>Anlauf-      Spannung</t>
  </si>
  <si>
    <t>Füll-       menge</t>
  </si>
  <si>
    <t>Dauerbefüllung</t>
  </si>
  <si>
    <t>Maß X : 95 mm</t>
  </si>
  <si>
    <t>Leimener Pils</t>
  </si>
  <si>
    <t>Teinacher Gourmet               ( FK 170 )</t>
  </si>
  <si>
    <t>.033.156.00</t>
  </si>
  <si>
    <t>Warsteiner "( Long Neck )</t>
  </si>
  <si>
    <t>Wein " Hohenhaslacher Kirchberg "</t>
  </si>
  <si>
    <t>Änderung am 24.06.06 neue flasche ( 238 auf 291 ) ; neue Flasche ab 02/10</t>
  </si>
  <si>
    <t>.020.120.00</t>
  </si>
  <si>
    <t>Sekt " Astoria "</t>
  </si>
  <si>
    <t>Sekt " Astoria " ( FK 185/230..)</t>
  </si>
  <si>
    <t xml:space="preserve">Pepsi </t>
  </si>
  <si>
    <t>Nestea MW</t>
  </si>
  <si>
    <t xml:space="preserve">Urbacher Gourmet </t>
  </si>
  <si>
    <t>.050.436.00</t>
  </si>
  <si>
    <t>Urbacher PET Cycle            ( FK 270 ) mit Kohlens.</t>
  </si>
  <si>
    <t>Caspar-Heinrich-Quelle           ( tiefer Schacht )</t>
  </si>
  <si>
    <t>603 06 111 00</t>
  </si>
  <si>
    <t>San Benedetto PET EW                      mineral "2"  2-fach</t>
  </si>
  <si>
    <t>INZA "Schocodrink"</t>
  </si>
  <si>
    <t>Slazenger Active 8 PET EW</t>
  </si>
  <si>
    <t>=&gt; pas de fonction possible)</t>
  </si>
  <si>
    <t>Powerade PET</t>
  </si>
  <si>
    <t>Premier Mineral. PET</t>
  </si>
  <si>
    <t>C. C./Kontur PET Einweg</t>
  </si>
  <si>
    <t>Spezi PET EW</t>
  </si>
  <si>
    <t>Zötler Bier Long Neck MW</t>
  </si>
  <si>
    <t>Grany`s Apfel gespritzt PET EW</t>
  </si>
  <si>
    <t>Echt Holler PET EW 2-fach</t>
  </si>
  <si>
    <t>Echt Holler PET EW              2-fach</t>
  </si>
  <si>
    <t>Granny`s Apfle gespritzt PET EW 2-fach</t>
  </si>
  <si>
    <t>Meraner Mineral. MW 1-fach</t>
  </si>
  <si>
    <t>Norda PET EW 2-fach</t>
  </si>
  <si>
    <t>Chiarella PET EW</t>
  </si>
  <si>
    <t>.050.616.00</t>
  </si>
  <si>
    <t>Sekt Geldermann</t>
  </si>
  <si>
    <t>links    x</t>
  </si>
  <si>
    <t>1 Fl. / Sep98</t>
  </si>
  <si>
    <t>Drikke Cultura PET(FK160/170)</t>
  </si>
  <si>
    <t>Grüneberg Quelle FK320/220</t>
  </si>
  <si>
    <t>Aqua Top PET ( FK 205/195)</t>
  </si>
  <si>
    <t>Aqua Top PET ( FK 270/290)</t>
  </si>
  <si>
    <t>.050.183.01</t>
  </si>
  <si>
    <t>.050.183.02</t>
  </si>
  <si>
    <t>Rauch PET EW               ( ohne CO2 ) 2-fach</t>
  </si>
  <si>
    <t>Änderung am 27.02.12 von Spacer 92 auf 90</t>
  </si>
  <si>
    <t>Franken Brun. PET MW                 ( Süßgetränke )         (FK185/230)</t>
  </si>
  <si>
    <t>Vogelsberger PET EW</t>
  </si>
  <si>
    <t>Vogelsberger PET EW 2-fach</t>
  </si>
  <si>
    <t>Lipton ICE TEA PET EW 2-fach</t>
  </si>
  <si>
    <t>.033.243.00</t>
  </si>
  <si>
    <t>Änderung Name + Cycle am 05.08.04 ; neue flasche 06/13</t>
  </si>
  <si>
    <t>neue flasche 06/13</t>
  </si>
  <si>
    <t>Änderung name + Cycle am 05.08.04 ; neue flasche 06/13</t>
  </si>
  <si>
    <t>Petrusquelle PET Cycle     2-fach</t>
  </si>
  <si>
    <t>neue Flasche 06/13</t>
  </si>
  <si>
    <t>Evian MW Kronk.                       ( tiefer Schacht )</t>
  </si>
  <si>
    <t>Vittel MW                                         ( tiefer schacht )</t>
  </si>
  <si>
    <t># = Halbschaleneinsatz unten umgekehrt einbauen wie oben !!</t>
  </si>
  <si>
    <t>Ice Tea " ELVIS "</t>
  </si>
  <si>
    <t xml:space="preserve">V </t>
  </si>
  <si>
    <t>65 mm</t>
  </si>
  <si>
    <t>Sekt "Astoria Brut"(FK185/230)</t>
  </si>
  <si>
    <t>.050.198</t>
  </si>
  <si>
    <t>Saft "Naturvia "</t>
  </si>
  <si>
    <t>Saft "Naturvia" ( FK 185 / 230 )</t>
  </si>
  <si>
    <t>Osta  PET MW                         ( tiefer Schacht )</t>
  </si>
  <si>
    <t>6520031000    6360032600</t>
  </si>
  <si>
    <t>.050.143.00</t>
  </si>
  <si>
    <t>.033.142.00</t>
  </si>
  <si>
    <t>.033.143.00</t>
  </si>
  <si>
    <t>.033.010.00</t>
  </si>
  <si>
    <t>.033.021.00</t>
  </si>
  <si>
    <t>a x 3</t>
  </si>
  <si>
    <t>Bild B                                                                Maß X : 237 mm / Loch 4</t>
  </si>
  <si>
    <t>Wein " Weingold Müll. Thurg. " 1-fach</t>
  </si>
  <si>
    <t>Wein " Etschtaler Edelvernatsch "      1-fach</t>
  </si>
  <si>
    <t>.100.102.00</t>
  </si>
  <si>
    <t>Libella PET MW                         ( tiefer Schacht )</t>
  </si>
  <si>
    <t>.050.273.00</t>
  </si>
  <si>
    <t>.050.274.00</t>
  </si>
  <si>
    <t>.100.002.00</t>
  </si>
  <si>
    <t>.100.003.00</t>
  </si>
  <si>
    <t>.100.004.00</t>
  </si>
  <si>
    <t>Faxe Kondi Pet/Pepsi Max Pet</t>
  </si>
  <si>
    <t>20Fl</t>
  </si>
  <si>
    <t>.025.048.04</t>
  </si>
  <si>
    <t>Valvert PET (rund) 2-fach</t>
  </si>
  <si>
    <t>Wein " Heroldrebe Rose " ( tiefer Schacht )</t>
  </si>
  <si>
    <t>Änderung am 08.03.01 Zubehör für FK 185 geht nicht</t>
  </si>
  <si>
    <t>Quick Vit "ACE " PET 2-fach</t>
  </si>
  <si>
    <t>Quick Vit "Apfelsch"PET 2-fach</t>
  </si>
  <si>
    <t>Wein " Brodbeck "</t>
  </si>
  <si>
    <t>138      98</t>
  </si>
  <si>
    <t>Lucozade PET ( TV ) 2-fach</t>
  </si>
  <si>
    <t>Kontur EW neu</t>
  </si>
  <si>
    <t>Saft "Dietz "</t>
  </si>
  <si>
    <t>.050.080.00</t>
  </si>
  <si>
    <t>.050.340.00</t>
  </si>
  <si>
    <t>xxx 40 003 02</t>
  </si>
  <si>
    <t>Minute Maid ( alt )</t>
  </si>
  <si>
    <t>.020.090.01</t>
  </si>
  <si>
    <t>demi-coquille</t>
  </si>
  <si>
    <t>Carola PET"vert"(grün)</t>
  </si>
  <si>
    <t>Thurella PET 2-fach</t>
  </si>
  <si>
    <t>Valser Viva PET " Colani" 2-fach</t>
  </si>
  <si>
    <t>.025.057.01</t>
  </si>
  <si>
    <t>Pepsi PET MW ( FK 270/ 290)</t>
  </si>
  <si>
    <t>Bionade MW 2-fach</t>
  </si>
  <si>
    <t>Bionade MW</t>
  </si>
  <si>
    <t>.050.476.00</t>
  </si>
  <si>
    <t>Abbey Well PET still fruits</t>
  </si>
  <si>
    <t xml:space="preserve"> Maß X : 470 mm </t>
  </si>
  <si>
    <t>Rhodius PET MW</t>
  </si>
  <si>
    <t>.050.351.01</t>
  </si>
  <si>
    <t>Alco - Pop                             ( FK 185 / 230 .. )</t>
  </si>
  <si>
    <t xml:space="preserve">Märka </t>
  </si>
  <si>
    <t>Santa Corina PET</t>
  </si>
  <si>
    <t>Einführung für FK 290 am 19.11.97 : Änderung der Flasche am 05.01.99</t>
  </si>
  <si>
    <t>.034.001</t>
  </si>
  <si>
    <t>31FL</t>
  </si>
  <si>
    <t>150 Mai 94</t>
  </si>
  <si>
    <t>Schweppes EW</t>
  </si>
  <si>
    <t>Adelholzener PET MW 1-fach</t>
  </si>
  <si>
    <t>130 / Sep97</t>
  </si>
  <si>
    <t>Veldensteiner BV</t>
  </si>
  <si>
    <t>Drink Vit Einw. FK 270/290</t>
  </si>
  <si>
    <t>Fruchtsaft MW FK320/220)</t>
  </si>
  <si>
    <t>Maß X : 440 mm</t>
  </si>
  <si>
    <t>Granador " YEP " PET 2-fach</t>
  </si>
  <si>
    <t>C.C.Pet Einweg (D) 2-fach</t>
  </si>
  <si>
    <t>54Fl.</t>
  </si>
  <si>
    <t>.020.069.00</t>
  </si>
  <si>
    <t>.020.070.00</t>
  </si>
  <si>
    <t>.020.071.00</t>
  </si>
  <si>
    <t>Saft "Bayla " (FK 185 / 230 )</t>
  </si>
  <si>
    <t>Euro Schopper Apfel. PET</t>
  </si>
  <si>
    <t>Saft "Streker "</t>
  </si>
  <si>
    <t>Änderung neue flasche am 23.11.05</t>
  </si>
  <si>
    <t>Wolfshöher PET MW        2-fach</t>
  </si>
  <si>
    <t>Wein " Humboldskirchner "</t>
  </si>
  <si>
    <t>Volvic</t>
  </si>
  <si>
    <t>Vivaris PET "Cycle" 2-fach</t>
  </si>
  <si>
    <t>86.5-87</t>
  </si>
  <si>
    <t>.020.046.00</t>
  </si>
  <si>
    <t>.020.047.00</t>
  </si>
  <si>
    <t>.020.047.01</t>
  </si>
  <si>
    <t>60300347.</t>
  </si>
  <si>
    <t>Hirschquelle PET ( Cycle )   ( tiefer Schacht )</t>
  </si>
  <si>
    <t xml:space="preserve">Einsatz in </t>
  </si>
  <si>
    <t>Teinacher Gourmet             ( FK 270 )</t>
  </si>
  <si>
    <t>Maß X : 475 mm</t>
  </si>
  <si>
    <t>Bonaqua (Glasflasche)</t>
  </si>
  <si>
    <t>Drikke Cultura PET(FK205/195)</t>
  </si>
  <si>
    <t>Sortierung</t>
  </si>
  <si>
    <t>A</t>
  </si>
  <si>
    <t>Sekt "Schweickert Extra"</t>
  </si>
  <si>
    <t>Wein " Kalterer See"</t>
  </si>
  <si>
    <t>.050.249.00</t>
  </si>
  <si>
    <t>Dr. Pepper Pet (GB)</t>
  </si>
  <si>
    <t>Haaner PET Cycle</t>
  </si>
  <si>
    <t>Fürst Bismarck PET EW 2-fach</t>
  </si>
  <si>
    <t xml:space="preserve">Zwiebel </t>
  </si>
  <si>
    <t xml:space="preserve">Cappy </t>
  </si>
  <si>
    <t xml:space="preserve">VDF-Pfandfl. </t>
  </si>
  <si>
    <t>26/27</t>
  </si>
  <si>
    <t>1 Fl. / Okt 96</t>
  </si>
  <si>
    <t>neue flasche ab 06/08 Umstellung von 277 von 263</t>
  </si>
  <si>
    <t>ab 06/08</t>
  </si>
  <si>
    <t>.050.590.00</t>
  </si>
  <si>
    <t>neue flasche ab 04/2008 ( Änderung 208 auf 201 )</t>
  </si>
  <si>
    <t xml:space="preserve">Rauch PET EW </t>
  </si>
  <si>
    <t>Tönissteiner Mineral.            ( Blau ) ( FS 1500/2020 )</t>
  </si>
  <si>
    <t xml:space="preserve"> Maß X : 452 mm / Loch 18</t>
  </si>
  <si>
    <t>.033.040.00</t>
  </si>
  <si>
    <t>.033.040.01</t>
  </si>
  <si>
    <t>.033.040.02</t>
  </si>
  <si>
    <t>Rhodius Pet</t>
  </si>
  <si>
    <t xml:space="preserve">Änderung am 08.10.03 von O1246 </t>
  </si>
  <si>
    <t>Vittel PET ( rund ) 2-fach</t>
  </si>
  <si>
    <t>Rigo Bacardi 2-fach</t>
  </si>
  <si>
    <t>Ausgabemodul : 306 02 170 00</t>
  </si>
  <si>
    <t>Lizzaran PET MW</t>
  </si>
  <si>
    <t>.050.085.00</t>
  </si>
  <si>
    <t>Pepsi PET neu</t>
  </si>
  <si>
    <t>Sekt "Moet &amp; Chan(FK205)</t>
  </si>
  <si>
    <t>Änderung am 01.07.05 Name EW</t>
  </si>
  <si>
    <t>SMIRNOFF " ICE" MW</t>
  </si>
  <si>
    <t>641 41 01 02</t>
  </si>
  <si>
    <t>Wein "Rilling Fleiner" ( tiefer Schacht )</t>
  </si>
  <si>
    <t>Wein " Royal " ( tiefer Schacht )</t>
  </si>
  <si>
    <t>.050.713.00</t>
  </si>
  <si>
    <t>Quellbrunn Miner. PET EW</t>
  </si>
  <si>
    <t>Quellbrunn Mineral. PET EW</t>
  </si>
  <si>
    <t>Quellbrunn PET EW 2-fach</t>
  </si>
  <si>
    <t>Quellbrunn PET EW          2-fach</t>
  </si>
  <si>
    <t>Licher " Long Neck "</t>
  </si>
  <si>
    <t>Santa Cristina PET</t>
  </si>
  <si>
    <t>Lipton "ICE TEA" PET ( Nr. II )</t>
  </si>
  <si>
    <t>Carolinen Pet EW</t>
  </si>
  <si>
    <t>S. Pellegrino MW</t>
  </si>
  <si>
    <t>Valser Mineralwasser</t>
  </si>
  <si>
    <t>Griesbacher MW                      ( tiefer Schacht )</t>
  </si>
  <si>
    <t>Bild B                                                                 Maß X : 248 mm / Loch 5</t>
  </si>
  <si>
    <t>Rittergold (Classic)</t>
  </si>
  <si>
    <t xml:space="preserve">Eptinger       </t>
  </si>
  <si>
    <t>603 03 111 00</t>
  </si>
  <si>
    <t xml:space="preserve">Silenca PET EW </t>
  </si>
  <si>
    <t>Änderung neue Flasche 07/09</t>
  </si>
  <si>
    <t>Fürstenberg Long Neck  2-fach</t>
  </si>
  <si>
    <t>Adelholzener Active O2 PET EW        ( TV )</t>
  </si>
  <si>
    <t>Pepsi PET EW " Lidl " 2-fach</t>
  </si>
  <si>
    <t>Chaudfontaine PET</t>
  </si>
  <si>
    <t>Märka ( Glasfl. ) 2-fach</t>
  </si>
  <si>
    <t>0,25l</t>
  </si>
  <si>
    <t>Almdudler (AF-Norm)</t>
  </si>
  <si>
    <t>86.5</t>
  </si>
  <si>
    <t>Wein " Oberrottweiler"</t>
  </si>
  <si>
    <t>Wein " Grauer Burg."</t>
  </si>
  <si>
    <t>Neuselters</t>
  </si>
  <si>
    <t>.150.103.00</t>
  </si>
  <si>
    <t>Vitrex naturell PET EW</t>
  </si>
  <si>
    <t>87x87</t>
  </si>
  <si>
    <t>Vitrex classic PET EW</t>
  </si>
  <si>
    <t xml:space="preserve">xxx 41 002 14     </t>
  </si>
  <si>
    <t xml:space="preserve">xxx 41 002 15  </t>
  </si>
  <si>
    <t>Bier " Night Life "</t>
  </si>
  <si>
    <t>.050.238.01</t>
  </si>
  <si>
    <t>.050.239.00</t>
  </si>
  <si>
    <t>Änderung 30.03.09 falsches Zubehör 129=&gt; 117</t>
  </si>
  <si>
    <t>Peterstaler Gourmet             ( FK 170 )</t>
  </si>
  <si>
    <t>Nestle Aquarell PET EW     ( tiefer Schacht )</t>
  </si>
  <si>
    <t xml:space="preserve">Änderung Name 02.04.04 ; Änderung am 4/2008 neue Flasche </t>
  </si>
  <si>
    <t>.033.185.00</t>
  </si>
  <si>
    <t>Waldecker Gourmet                    ( FK 270 )</t>
  </si>
  <si>
    <t>Body Attack Lean Fix PET EW ( TV ) 2-fach</t>
  </si>
  <si>
    <t>Wernecker Laurentius BV    ( tiefer Schacht )</t>
  </si>
  <si>
    <t>18 / 22</t>
  </si>
  <si>
    <t xml:space="preserve">Badoit PET 2-fach </t>
  </si>
  <si>
    <t>Lindauer Fruchtg.</t>
  </si>
  <si>
    <t>Leikheim BV</t>
  </si>
  <si>
    <t>0,70 l</t>
  </si>
  <si>
    <t>Astra Urtyp 2-fach</t>
  </si>
  <si>
    <t>Astra Urtyp</t>
  </si>
  <si>
    <t>.050.441.00</t>
  </si>
  <si>
    <t>Maß X : 478 mm / Loch 19</t>
  </si>
  <si>
    <t>Landliebe MW</t>
  </si>
  <si>
    <t>Wein " Weinbiet " (185/230..</t>
  </si>
  <si>
    <t>Karamalz PET EW</t>
  </si>
  <si>
    <t>Petrusquelle PET Cycle ( FK 205/195)</t>
  </si>
  <si>
    <t>Aloisius Quelle PET              ( FK 270 )</t>
  </si>
  <si>
    <t>Hassia blauglas FK 205/195</t>
  </si>
  <si>
    <t>Bitburger PET</t>
  </si>
  <si>
    <t>.050.221</t>
  </si>
  <si>
    <t>.050.129.00</t>
  </si>
  <si>
    <t>.050.130.00</t>
  </si>
  <si>
    <t>Dose  Coca Cola  " Mini Can "  2-fach</t>
  </si>
  <si>
    <t xml:space="preserve">Dose Coca Cola " Mini Can "   4-fach      </t>
  </si>
  <si>
    <t>Dose Coca Cola " Mini Can " 2-fach</t>
  </si>
  <si>
    <t>Dose Coca Cola " Mini Can " 4-fach</t>
  </si>
  <si>
    <t>Dose Coca Cola  " Mini Can "  4-fach</t>
  </si>
  <si>
    <t>Dose Coca Cola " Mini Can "              2-fach</t>
  </si>
  <si>
    <t>.048.501.00</t>
  </si>
  <si>
    <t>Dose " Relentless "</t>
  </si>
  <si>
    <t>Dose " Relentless " 2-fach</t>
  </si>
  <si>
    <t>0,485l</t>
  </si>
  <si>
    <t>.050.304.02</t>
  </si>
  <si>
    <t>.150.051.00</t>
  </si>
  <si>
    <t xml:space="preserve">xxx 41 002 44 </t>
  </si>
  <si>
    <t xml:space="preserve">xxx 41 002 29    </t>
  </si>
  <si>
    <t xml:space="preserve">xxx 41 002 63    </t>
  </si>
  <si>
    <t>Änderung Name auf PET CYCLE am 12.11.03 ; neue flasche ab 05/10 ; neue flasche ab 09/12 82 auf 84</t>
  </si>
  <si>
    <t>Réglage double profondeur : came en position 2+3</t>
  </si>
  <si>
    <t>Fruchtsaft (Mehrweg)</t>
  </si>
  <si>
    <t>25 ( 34 )</t>
  </si>
  <si>
    <t>Now Cola Black MW</t>
  </si>
  <si>
    <t>.033.268.00</t>
  </si>
  <si>
    <t>Lemonaid mate MW</t>
  </si>
  <si>
    <t>Lemonaid mate MW 2-fach</t>
  </si>
  <si>
    <t>Now Cola Black MW 2-fach</t>
  </si>
  <si>
    <t>Lemonaid Mate Mw 2-fach</t>
  </si>
  <si>
    <t>C.C. / Kontur PET EW         2-fach</t>
  </si>
  <si>
    <t>.150.005</t>
  </si>
  <si>
    <t>.050.054.00</t>
  </si>
  <si>
    <t>.050.055.00</t>
  </si>
  <si>
    <t>.050.058.00</t>
  </si>
  <si>
    <t>.070.009.00</t>
  </si>
  <si>
    <t>50 / März 99</t>
  </si>
  <si>
    <t>Fuerte Primavera Pet</t>
  </si>
  <si>
    <t>Güssinger Einweg</t>
  </si>
  <si>
    <t>Perrier PET ( FK 160 )</t>
  </si>
  <si>
    <t>Wein " Wunnenstein Riesling</t>
  </si>
  <si>
    <t>Wein "Brodbeck"</t>
  </si>
  <si>
    <t>Wein " Kiefer "</t>
  </si>
  <si>
    <t>.020.042.02</t>
  </si>
  <si>
    <t>.020.042.03</t>
  </si>
  <si>
    <t>.020.042.04</t>
  </si>
  <si>
    <t>Euroschopper PET ( 233 mm )     2-fach</t>
  </si>
  <si>
    <t>Ausgabemodul : 306 02 400 00</t>
  </si>
  <si>
    <t>Squash Light  ( DK )</t>
  </si>
  <si>
    <t>Maß X : 515 mm</t>
  </si>
  <si>
    <t>" Trink fit " Schoko</t>
  </si>
  <si>
    <t>Wein " Vinatur Rheingau Riesling"</t>
  </si>
  <si>
    <t>Berrington water PET ( TV )              2-fach</t>
  </si>
  <si>
    <t>Naabecker Pils</t>
  </si>
  <si>
    <t>Tennent`s Long Neck</t>
  </si>
  <si>
    <t>.050.026.02</t>
  </si>
  <si>
    <t>Pepsi PET neu 2-fach</t>
  </si>
  <si>
    <t>Seven UP PET neu 2-fach</t>
  </si>
  <si>
    <t>Seven UP PET 2-fach</t>
  </si>
  <si>
    <t>Frigera PET 2-fach</t>
  </si>
  <si>
    <t>C. C. EW alt 2-fach</t>
  </si>
  <si>
    <t>Römerwall Apfel Schorle</t>
  </si>
  <si>
    <t>3 / 8</t>
  </si>
  <si>
    <t>280 mm</t>
  </si>
  <si>
    <t xml:space="preserve">Bild H                                                               Maß X : 391 mm </t>
  </si>
  <si>
    <t>Evian PET                                      ( tiefer Schacht )</t>
  </si>
  <si>
    <t>Rhön Sprudel (FK 185/230..)</t>
  </si>
  <si>
    <t>Rhön Sprudel (FK 270 )</t>
  </si>
  <si>
    <t>Ensinger PET Cycle             2-fach</t>
  </si>
  <si>
    <t>Zwiefalter  Hefedr.     Aufreißv.</t>
  </si>
  <si>
    <t xml:space="preserve">Pepsi PET EW   </t>
  </si>
  <si>
    <t>ab 01.01.07</t>
  </si>
  <si>
    <t>.050.518.00</t>
  </si>
  <si>
    <t xml:space="preserve">Pepsi PET EW  </t>
  </si>
  <si>
    <t>Valvert PET (rund)                2-fach</t>
  </si>
  <si>
    <t>Vorlo Limo. FK 170</t>
  </si>
  <si>
    <t>Saft Streker</t>
  </si>
  <si>
    <t>.050.029.00</t>
  </si>
  <si>
    <t>.050.032.00</t>
  </si>
  <si>
    <t>Almdudler PET EW                  ( tiefer Schacht )</t>
  </si>
  <si>
    <t xml:space="preserve">Bild B  ( 15 mm )                                                          Maß X : 230 mm </t>
  </si>
  <si>
    <t>Mattoni PET</t>
  </si>
  <si>
    <t>ISO Radler Pet</t>
  </si>
  <si>
    <t>Valvert Pet (F)</t>
  </si>
  <si>
    <t>Teinacher PET (FK185/230)</t>
  </si>
  <si>
    <t xml:space="preserve">Nestea PET 2-fach                  </t>
  </si>
  <si>
    <t>0,60 l</t>
  </si>
  <si>
    <t>350 mm</t>
  </si>
  <si>
    <t>.020.095.00</t>
  </si>
  <si>
    <t>FREYA alt</t>
  </si>
  <si>
    <t>FREYA neu</t>
  </si>
  <si>
    <t>FREYA neu ( FK 185/ 230..9</t>
  </si>
  <si>
    <t>Sekt "Söhnlein Brillant"         ( FK 270 )</t>
  </si>
  <si>
    <t>Brunnen FK 205-07/195</t>
  </si>
  <si>
    <t>.050.136.02</t>
  </si>
  <si>
    <t>.050.138.00</t>
  </si>
  <si>
    <t>.050.284.00</t>
  </si>
  <si>
    <t>Bizzl MW</t>
  </si>
  <si>
    <t>Bizzl MW 2-fach</t>
  </si>
  <si>
    <t xml:space="preserve">Bizzl MW </t>
  </si>
  <si>
    <t>Saft "Löffler Gold neu "      (FK 185/230)</t>
  </si>
  <si>
    <t>646 41 001 06</t>
  </si>
  <si>
    <t>Nutrica Chocomel</t>
  </si>
  <si>
    <t>.050.141.00</t>
  </si>
  <si>
    <t>Flaschenhals-</t>
  </si>
  <si>
    <t>Yuma Multivitaminsaft</t>
  </si>
  <si>
    <t>Aquarel Pet (ohne Kohlensäure)</t>
  </si>
  <si>
    <t>Viva MW</t>
  </si>
  <si>
    <t>.025.124.00</t>
  </si>
  <si>
    <t>.025.125.00</t>
  </si>
  <si>
    <t>Rosport MW</t>
  </si>
  <si>
    <t>Viva MW ( FK 185 / 230 .. )</t>
  </si>
  <si>
    <t>Rosport MW ( FK 185 / 230 .. )</t>
  </si>
  <si>
    <t>.050.426.00</t>
  </si>
  <si>
    <t>Wein " Merlot Raboso "     ( FK185/230 ... )</t>
  </si>
  <si>
    <t>.033.025.00</t>
  </si>
  <si>
    <t>.033.025.01</t>
  </si>
  <si>
    <t>Rivella PET EW</t>
  </si>
  <si>
    <t>Volvic Revive PET (TV)</t>
  </si>
  <si>
    <t>Selters blau</t>
  </si>
  <si>
    <t>Joker PET EW</t>
  </si>
  <si>
    <t>.033.223.00</t>
  </si>
  <si>
    <t>Rhäzünser PET                             ( tiefer Schacht )</t>
  </si>
  <si>
    <t>.150.049.00</t>
  </si>
  <si>
    <t>.150.050.00</t>
  </si>
  <si>
    <t>Deit PET</t>
  </si>
  <si>
    <t>Deit PET 2-fach</t>
  </si>
  <si>
    <t>Bad Dürrheimer Pet</t>
  </si>
  <si>
    <t>Änderung am 16.12.97 zubehör wurde vergessen</t>
  </si>
  <si>
    <t xml:space="preserve">xxx 41 002 82   </t>
  </si>
  <si>
    <t xml:space="preserve">xxx 41 002 98   </t>
  </si>
  <si>
    <t xml:space="preserve">xxx 41 002 43   </t>
  </si>
  <si>
    <t>.033.058.06</t>
  </si>
  <si>
    <t>Kühbacher Bier MW</t>
  </si>
  <si>
    <t>.075.072.00</t>
  </si>
  <si>
    <t>Gerogia PET EW</t>
  </si>
  <si>
    <t>.075.073.00</t>
  </si>
  <si>
    <t>Gasteiner MW</t>
  </si>
  <si>
    <t>ab 01/09</t>
  </si>
  <si>
    <t>.050.020.05</t>
  </si>
  <si>
    <t>Neunspringer Long Neck</t>
  </si>
  <si>
    <t>Einchsfelder MW</t>
  </si>
  <si>
    <t>.070.016.00</t>
  </si>
  <si>
    <t>:050.020.05</t>
  </si>
  <si>
    <t>.075.067.00</t>
  </si>
  <si>
    <t>.020.074.00</t>
  </si>
  <si>
    <t xml:space="preserve">Römerquelle  MW </t>
  </si>
  <si>
    <t>Holsen PET 2-fach</t>
  </si>
  <si>
    <t>20 mm</t>
  </si>
  <si>
    <t>Maß X : 500 mm</t>
  </si>
  <si>
    <t xml:space="preserve">  Maß X : 500 mm</t>
  </si>
  <si>
    <t>.020.056.01</t>
  </si>
  <si>
    <t>.050.047.01</t>
  </si>
  <si>
    <t>.050.047.02</t>
  </si>
  <si>
    <t>.050.047.03</t>
  </si>
  <si>
    <t>.050.049.00</t>
  </si>
  <si>
    <t>.050.050.00</t>
  </si>
  <si>
    <t>.033.141.00</t>
  </si>
  <si>
    <t xml:space="preserve">Foster`s "Long Neck" </t>
  </si>
  <si>
    <t>.050.683.00</t>
  </si>
  <si>
    <t>Fine Food PET EW</t>
  </si>
  <si>
    <t>Anlage 10/11</t>
  </si>
  <si>
    <t>.050.684.00</t>
  </si>
  <si>
    <t>ab 10/11</t>
  </si>
  <si>
    <t>Bild A                                                                  Maß X : 430 mm / Loch 17</t>
  </si>
  <si>
    <t>.050.012.00</t>
  </si>
  <si>
    <t>.050.013.00</t>
  </si>
  <si>
    <t>Rittmayer (Bügelverschluß)</t>
  </si>
  <si>
    <t>Pepsi ( FK 320 )</t>
  </si>
  <si>
    <t>.100.026.00</t>
  </si>
  <si>
    <t xml:space="preserve">Henniez ( Glasfl. ) </t>
  </si>
  <si>
    <t>.100.066.03</t>
  </si>
  <si>
    <t>xxx4100251</t>
  </si>
  <si>
    <t>.020.057.00</t>
  </si>
  <si>
    <t>.050.181</t>
  </si>
  <si>
    <t xml:space="preserve">Lichtenauer PET Cycle </t>
  </si>
  <si>
    <t>Aqua Minerale PET              2-fach</t>
  </si>
  <si>
    <t>Bad Brambacher PET Cycle</t>
  </si>
  <si>
    <t>Olympus PET 2-fach</t>
  </si>
  <si>
    <t>( 2 - fach )</t>
  </si>
  <si>
    <t>Sekt " Kupferberg Gold "</t>
  </si>
  <si>
    <t>6365031500   6065032300</t>
  </si>
  <si>
    <t>xxx40 003 03</t>
  </si>
  <si>
    <t>.075.043.00</t>
  </si>
  <si>
    <t>Griesbacher MW</t>
  </si>
  <si>
    <t>Fit Aktiv Multipower</t>
  </si>
  <si>
    <t>S. Pellegrino PET neu</t>
  </si>
  <si>
    <t>Postbrauerei Nesselwang Long Neck</t>
  </si>
  <si>
    <t>.033.134.00</t>
  </si>
  <si>
    <t>.033.135.00</t>
  </si>
  <si>
    <t>.033.136.00</t>
  </si>
  <si>
    <t>Smirnoff ICE EW 2-fach</t>
  </si>
  <si>
    <t>855 mm</t>
  </si>
  <si>
    <t>312 mm</t>
  </si>
  <si>
    <t>Coka Cola Pet Einweg ( CZ)</t>
  </si>
  <si>
    <t>Bäko Apfelschorle Pet EW</t>
  </si>
  <si>
    <t>Name geändert am 15.03.06 von Süßmost auf Weithals</t>
  </si>
  <si>
    <t>Name geändert am 15.03.06 von Apfel auf EW</t>
  </si>
  <si>
    <t>Ramseier PET EW</t>
  </si>
  <si>
    <t>Aquador PET EW 2-fach *</t>
  </si>
  <si>
    <t>Frigera Pet</t>
  </si>
  <si>
    <t>Gatorade Pet</t>
  </si>
  <si>
    <t>.033.033.00</t>
  </si>
  <si>
    <t>.033.034.00</t>
  </si>
  <si>
    <t>.033.035.00</t>
  </si>
  <si>
    <t>.033.036.00</t>
  </si>
  <si>
    <t>.050.011.00</t>
  </si>
  <si>
    <t>Petrusquelle Gourmet                  ( FK 170 )</t>
  </si>
  <si>
    <t>Petrusquelle Gourmet               (FK 185 / FK 230 )</t>
  </si>
  <si>
    <t>Berg Brauerei Long Neck MW</t>
  </si>
  <si>
    <t>.033.025.55</t>
  </si>
  <si>
    <t>.050.350.03</t>
  </si>
  <si>
    <t>Weismainer PET MW</t>
  </si>
  <si>
    <t>Weismainer PET MW 2-fach</t>
  </si>
  <si>
    <t>Berg Brauerei Long Neck MW 2-fach</t>
  </si>
  <si>
    <t>Berg Brauerei Long Neck</t>
  </si>
  <si>
    <t>Weider Body Shaper L-Carnitine PET EW ( TV ) 2-fach</t>
  </si>
  <si>
    <t xml:space="preserve">Berg Brauerei Long Neck MW </t>
  </si>
  <si>
    <t>König Pilsener Long Neck 2-fach</t>
  </si>
  <si>
    <t>Extaler Mineral.(FK185/230)</t>
  </si>
  <si>
    <t>Grüneberg Quelle FK185/230</t>
  </si>
  <si>
    <t>.035.001.00</t>
  </si>
  <si>
    <t>Sun Day Ice Tea PET EW</t>
  </si>
  <si>
    <t>Römerwall PET MW</t>
  </si>
  <si>
    <t>Römerwall PET MW                ( FK 170 )</t>
  </si>
  <si>
    <t>Römerwall PET MW                ( FK 185 / 230 )</t>
  </si>
  <si>
    <t>Coca Cola PET MW         2-fach</t>
  </si>
  <si>
    <t>Hyvää Päivää PET MW 2-fach</t>
  </si>
  <si>
    <t>Jaffa PET MW 2-fach</t>
  </si>
  <si>
    <t>Hyvää Pivää PET MW 2-fach</t>
  </si>
  <si>
    <t>Römerwall PET MW              ( tiefer Schacht )</t>
  </si>
  <si>
    <t>.075.039.01</t>
  </si>
  <si>
    <t>.033.241.00</t>
  </si>
  <si>
    <t>Urbacher PET Cycle             ( FK 185/230..)                 ohne Kohlens.</t>
  </si>
  <si>
    <t>Solo Pet</t>
  </si>
  <si>
    <t>Punica Pet</t>
  </si>
  <si>
    <t>Sodenthaler PET Cycle      2-fach</t>
  </si>
  <si>
    <t>SMIRNOFF " ICE " EW              ( FK 185 / 230... )</t>
  </si>
  <si>
    <t>Danone Active PET</t>
  </si>
  <si>
    <t>Vivaris PET " Cycle "             2-fach</t>
  </si>
  <si>
    <t>Damla PET 2-fach</t>
  </si>
  <si>
    <t>Diamètre bouteilles 53 mm à 80 mm , longueur des bouteilles max. 285mm, réglage spécial 295 mm</t>
  </si>
  <si>
    <t>Dose " Sleek Can "     ( Länge 146 mm )</t>
  </si>
  <si>
    <t>Dose " Sleek Can " ( Länge 146 mm )</t>
  </si>
  <si>
    <t>.050.557.00</t>
  </si>
  <si>
    <t>VDF - Pfandfl. ( tiefer Schacht )</t>
  </si>
  <si>
    <t>Überkinger PET ( tiefer Schacht )</t>
  </si>
  <si>
    <t>Wein "Bötzinger Vulkanfelsen" ( tiefer Schacht )</t>
  </si>
  <si>
    <t>Damla PET EW</t>
  </si>
  <si>
    <t>Harzer Mineral."  Neu "             FK 160/170</t>
  </si>
  <si>
    <t>Henniez PET (neu ) rot</t>
  </si>
  <si>
    <t>Henniez PET (neu ) blau</t>
  </si>
  <si>
    <t>Änderung am 09.04.97 Sonderzubehör gelöscht</t>
  </si>
  <si>
    <t xml:space="preserve">CH </t>
  </si>
  <si>
    <t>Herschi PET</t>
  </si>
  <si>
    <t>Baldur Pet</t>
  </si>
  <si>
    <t>FK 270 neu</t>
  </si>
  <si>
    <t>Leikeim BV</t>
  </si>
  <si>
    <t>.033.182.00</t>
  </si>
  <si>
    <t>Name geändert am 02.11.01</t>
  </si>
  <si>
    <t>.038.001</t>
  </si>
  <si>
    <t>Maß X : 90 mm</t>
  </si>
  <si>
    <t>xxx 40 001 26</t>
  </si>
  <si>
    <t xml:space="preserve">Cappy PET </t>
  </si>
  <si>
    <t>.050.495.00</t>
  </si>
  <si>
    <t>Eldorado PET EW</t>
  </si>
  <si>
    <t>Eldorado PET EW 2-fach</t>
  </si>
  <si>
    <t>Eldorado PET EW             2-fach</t>
  </si>
  <si>
    <t>Krumbacher PET Cycle</t>
  </si>
  <si>
    <t>.100.111.00</t>
  </si>
  <si>
    <t>Adelholzener Active O2 PET EW ( TV ) 2-fach</t>
  </si>
  <si>
    <t>Adelholzener Active O2 PET EW          ( TV ) 2-fach</t>
  </si>
  <si>
    <t>Liste d'adaptation de colonne étroite FK 320 / FK 220 / FK 280 / FS 1500 / FS 2020</t>
  </si>
  <si>
    <t>Wein " Kalterer See " 2-fach</t>
  </si>
  <si>
    <t>SPA weich PET</t>
  </si>
  <si>
    <t>.150.006</t>
  </si>
  <si>
    <t>Roxanaise wei. PET</t>
  </si>
  <si>
    <t>Rapp Sport 2-fach</t>
  </si>
  <si>
    <t>II                                       ( Pos. 2 )</t>
  </si>
  <si>
    <t>xxx 40 002 23</t>
  </si>
  <si>
    <t>Änderung am 20.02.03 von 68mm auf 65 mm</t>
  </si>
  <si>
    <t>Maß X : 80 mm</t>
  </si>
  <si>
    <t>Georgia MW</t>
  </si>
  <si>
    <t>Veldensteiner BV (  tiefer Schacht )</t>
  </si>
  <si>
    <t>Veltins Relief ( tiefer Schacht )</t>
  </si>
  <si>
    <t>Warsteiner " Long Neck "   ( tiefer Schacht )</t>
  </si>
  <si>
    <t>Achtung : Beim FS 1500 muß keine Nockenplatte getauscht werden, hier müssen nur die gelben Nocken aufgesteckt werden.</t>
  </si>
  <si>
    <t>Minute Maid PET 2-fach</t>
  </si>
  <si>
    <t>Georgia MW 2-fach</t>
  </si>
  <si>
    <t xml:space="preserve">Georgia MW </t>
  </si>
  <si>
    <t>Oiselle PET EW</t>
  </si>
  <si>
    <t>BÄKO " Iso Sport "PET EW</t>
  </si>
  <si>
    <t>Power Bar Sporting EW</t>
  </si>
  <si>
    <t>Löffler Göld Apfelsaft</t>
  </si>
  <si>
    <t>.100.085</t>
  </si>
  <si>
    <t>Vöslauer PET EW BIO 2-fach</t>
  </si>
  <si>
    <t>Mount Franklin PET</t>
  </si>
  <si>
    <t>Teinacher Gourmet                  ( FK 280/FS1500/FS2020)</t>
  </si>
  <si>
    <t>Sekt " Prosecco "</t>
  </si>
  <si>
    <t>.100.034</t>
  </si>
  <si>
    <t>306 40 004 01</t>
  </si>
  <si>
    <t>Schartner Eis Tee PET</t>
  </si>
  <si>
    <t>C.C. Pet Einweg</t>
  </si>
  <si>
    <t>Fanta Pet Einweg</t>
  </si>
  <si>
    <t>Adjustment list narrow chute FK 170/185/230/270</t>
  </si>
  <si>
    <t xml:space="preserve">Bild H                                                                  Maß X : 452 mm / Loch 18 </t>
  </si>
  <si>
    <t>Coca Cola Gastroflasche</t>
  </si>
  <si>
    <t>Coca Cola Gastrofl.</t>
  </si>
  <si>
    <t xml:space="preserve">Bild M                                                            Maß X : 467 mm </t>
  </si>
  <si>
    <t>Carola PET"bleu"(blau)</t>
  </si>
  <si>
    <t>Buzz / Albino / Big Apple</t>
  </si>
  <si>
    <t>Ausgabemodul FS 1500 : 662 02 111 00</t>
  </si>
  <si>
    <t>( S - DC )</t>
  </si>
  <si>
    <t>Jever Long Neck 2-fach</t>
  </si>
  <si>
    <t>Bad Brambacher</t>
  </si>
  <si>
    <t>.033.025.29</t>
  </si>
  <si>
    <t>Long Neck ( " Gansbräu Pils " )</t>
  </si>
  <si>
    <t>Franken Brun. PET MW                  ( Süßgetränke )  (FK170)</t>
  </si>
  <si>
    <t>Fruchtsaft MW FK160/170</t>
  </si>
  <si>
    <t>641 41 001 17</t>
  </si>
  <si>
    <t>Sekt " Geldermann "</t>
  </si>
  <si>
    <t>Lilia PET EW 2-fach</t>
  </si>
  <si>
    <t>Bionade MW Long Neck 2-fach</t>
  </si>
  <si>
    <t>Sekt " Kühners Silberschloss</t>
  </si>
  <si>
    <t>Änderung der Spacer von 108 auf 104 am 15.03.2000</t>
  </si>
  <si>
    <t>hohes C Einweg</t>
  </si>
  <si>
    <t>J. Oppmann Sekt</t>
  </si>
  <si>
    <t>Hohes C naturell PET EW ( TV )</t>
  </si>
  <si>
    <t>Anlage 04/10</t>
  </si>
  <si>
    <t>.050.646.00</t>
  </si>
  <si>
    <t>Hohes C naturell PET EW ( TV ) 2-fach</t>
  </si>
  <si>
    <t>dto. FK 205/195</t>
  </si>
  <si>
    <t>dto. FK 265</t>
  </si>
  <si>
    <t>641 41 001 27</t>
  </si>
  <si>
    <t>.050.119.00</t>
  </si>
  <si>
    <t>.050.001.00</t>
  </si>
  <si>
    <t>.050.002.00</t>
  </si>
  <si>
    <t>Änderung Name am 06.03.02 wegen Verwechslungsgefahr</t>
  </si>
  <si>
    <t>Coca Cola Gastro-Flasche</t>
  </si>
  <si>
    <t>ab 03/2006</t>
  </si>
  <si>
    <t>.050.578.00</t>
  </si>
  <si>
    <t>.100.164.00</t>
  </si>
  <si>
    <t>Teusser PET Cycle</t>
  </si>
  <si>
    <t>Anlage 06/11</t>
  </si>
  <si>
    <t>Vittel PET 3-fach</t>
  </si>
  <si>
    <t>306 40 003 03</t>
  </si>
  <si>
    <t>0,35 l</t>
  </si>
  <si>
    <t>.150.052.00</t>
  </si>
  <si>
    <t>662 42 002 15</t>
  </si>
  <si>
    <t>662 42 001 05</t>
  </si>
  <si>
    <t>Bad Brückenauer PET MW</t>
  </si>
  <si>
    <t>Henniez Pet (blau)</t>
  </si>
  <si>
    <t>Rox  ( FK 185 / 230)</t>
  </si>
  <si>
    <t>Vorlo Limo. FK 265-08</t>
  </si>
  <si>
    <t>Hanacka PET EW                             ( tiefer Schacht )</t>
  </si>
  <si>
    <t>Valser PET</t>
  </si>
  <si>
    <t>4 / 8</t>
  </si>
  <si>
    <t>Güssinger Pet (A)</t>
  </si>
  <si>
    <t>Pfanner Multi PET</t>
  </si>
  <si>
    <t>.050.360.00</t>
  </si>
  <si>
    <t xml:space="preserve">Vorlo Limo. FK 195 tiefer Schacht </t>
  </si>
  <si>
    <t>ZA</t>
  </si>
  <si>
    <t>Nikis Milli MW 2-fach</t>
  </si>
  <si>
    <t>Teinacher Gourmet            ( FK 185/230)</t>
  </si>
  <si>
    <t>neue flasche ab 01/09</t>
  </si>
  <si>
    <t xml:space="preserve">Adelholzener PET MW     </t>
  </si>
  <si>
    <t xml:space="preserve"> Neue Flasche ab 01/09</t>
  </si>
  <si>
    <t>Sekt " M+M "</t>
  </si>
  <si>
    <t>Sekt "Feist"</t>
  </si>
  <si>
    <t>Lederer Long Neck            2-fach</t>
  </si>
  <si>
    <t>.033.097.00</t>
  </si>
  <si>
    <t>.033.098.00</t>
  </si>
  <si>
    <t>.033.099.00</t>
  </si>
  <si>
    <t>Vittel ( Glasfl. ) 1-fach</t>
  </si>
  <si>
    <t>Clausthaler Einweg</t>
  </si>
  <si>
    <t>.033.016</t>
  </si>
  <si>
    <t>Einstelltabelle für Schmalschächte ( altes System )</t>
  </si>
  <si>
    <t>Aloisius  PET MW</t>
  </si>
  <si>
    <t>SPA PET "Reine " neu 2-fach</t>
  </si>
  <si>
    <t>Red Kick PET 2-fach ( Trinkv. )</t>
  </si>
  <si>
    <t>Änderung Name am 15.03.06 von MW auf Cycle ; neue flasche ab 03/10</t>
  </si>
  <si>
    <t>Hauteur</t>
  </si>
  <si>
    <t>653 41 001 04</t>
  </si>
  <si>
    <t>C. C. PET EW ( FK185/230)</t>
  </si>
  <si>
    <t>Alco - Pop 2-fach</t>
  </si>
  <si>
    <t>.050.144.00</t>
  </si>
  <si>
    <t>27 Fl.</t>
  </si>
  <si>
    <t>Vittel PET 2-fach ( Trinkv. )</t>
  </si>
  <si>
    <t>VDF-Pf. FK 195 tiefer Schacht</t>
  </si>
  <si>
    <t>c x 2</t>
  </si>
  <si>
    <t>b y 1</t>
  </si>
  <si>
    <t>Sinalco ( Glasfl. )</t>
  </si>
  <si>
    <t xml:space="preserve"> Zwiefalter Exclusiv</t>
  </si>
  <si>
    <t>Nr. I</t>
  </si>
  <si>
    <t>.050.178.01</t>
  </si>
  <si>
    <t>Chaudfontaine ( FK 270)</t>
  </si>
  <si>
    <t>7 up PET 2-fach</t>
  </si>
  <si>
    <t>C.C. Pet</t>
  </si>
  <si>
    <t>Kontur Pet</t>
  </si>
  <si>
    <t>Coka Cola Pet Einweg</t>
  </si>
  <si>
    <t>105-107</t>
  </si>
  <si>
    <t>120          80</t>
  </si>
  <si>
    <t>653 41 001 13</t>
  </si>
  <si>
    <t>653 41 001 14</t>
  </si>
  <si>
    <t>636 40 000 65</t>
  </si>
  <si>
    <t>0,35l</t>
  </si>
  <si>
    <t>0,275l</t>
  </si>
  <si>
    <t>Änderung Einstellung am 07.10.05 von cz2 auf cz1</t>
  </si>
  <si>
    <t>ALFA Pils</t>
  </si>
  <si>
    <t>640 41 001 15</t>
  </si>
  <si>
    <t>646 41 001 15</t>
  </si>
  <si>
    <t>Änderung Durchmesser und Katalog Nr. am 02.05.07 64 auf 65</t>
  </si>
  <si>
    <t xml:space="preserve">Pepsi PET " Twist " </t>
  </si>
  <si>
    <t>Lipton Ice Tea PET ( IV )</t>
  </si>
  <si>
    <t xml:space="preserve">Schweppes </t>
  </si>
  <si>
    <t>Berliner Kindl Long Neck</t>
  </si>
  <si>
    <t>Binding Ice Beer</t>
  </si>
  <si>
    <t>Vittel PET EW rund                       ( Tiefer Schacht )</t>
  </si>
  <si>
    <t>neue flasche 03/14</t>
  </si>
  <si>
    <t>.150.105.00</t>
  </si>
  <si>
    <t>Wein " Abtei St. Hildegard "</t>
  </si>
  <si>
    <t>.025.054.16</t>
  </si>
  <si>
    <t>Wein " Abtei St. Hildegard "(FK 185/230...)</t>
  </si>
  <si>
    <t>Wein " Abtei St. Hildegard" 2-fach</t>
  </si>
  <si>
    <t>.025.157.00</t>
  </si>
  <si>
    <t>Wein "Schmitt"</t>
  </si>
  <si>
    <t>Wein " Schmitt"</t>
  </si>
  <si>
    <t>Wein " Schmitt" ( FK 185 / 230 .. )</t>
  </si>
  <si>
    <t>Pinar PET EW 2-fach</t>
  </si>
  <si>
    <t>.033.057.06</t>
  </si>
  <si>
    <t>Benediktinerabtei Plankstetten Long Neck</t>
  </si>
  <si>
    <t>Bendediktinerabtei Plankstetten Long Neck</t>
  </si>
  <si>
    <t>Benediktinerbtei Plankstetten Long Neck 2-fach</t>
  </si>
  <si>
    <t>Benediktinerabtei Plankstetten Long Neck 2-fach</t>
  </si>
  <si>
    <t>KWT</t>
  </si>
  <si>
    <t>Aquafina PET EW 2-fach</t>
  </si>
  <si>
    <t>Arwa PET EW 2-fach</t>
  </si>
  <si>
    <t>.050.740.00</t>
  </si>
  <si>
    <t>.050.741.00</t>
  </si>
  <si>
    <t>.025.054.17</t>
  </si>
  <si>
    <t>Wein " Vinision "</t>
  </si>
  <si>
    <t>Wein " Vinision " ( FK 185 / 230 .. )</t>
  </si>
  <si>
    <t>Aloisius Quelle Pet</t>
  </si>
  <si>
    <t>.050.483.00</t>
  </si>
  <si>
    <t>.050.072.16</t>
  </si>
  <si>
    <t xml:space="preserve">xxx 41 002 65   </t>
  </si>
  <si>
    <t xml:space="preserve">xxx 41 001 29  </t>
  </si>
  <si>
    <t xml:space="preserve">xxx 41 002 06 </t>
  </si>
  <si>
    <t xml:space="preserve">xxx 41 002 47  </t>
  </si>
  <si>
    <t>Bild B                                                                Maß X : 210 mm</t>
  </si>
  <si>
    <t>Looza PET EW 2-fach</t>
  </si>
  <si>
    <t xml:space="preserve">Looza PET EW </t>
  </si>
  <si>
    <t>.050.653.00</t>
  </si>
  <si>
    <t>Alaska MW</t>
  </si>
  <si>
    <t>Selters PET MW                     (FK 185/ 230 .. )</t>
  </si>
  <si>
    <t>.033.093.00</t>
  </si>
  <si>
    <t>.033.094.00</t>
  </si>
  <si>
    <t>Weismainer Bier ( SV )</t>
  </si>
  <si>
    <t>Valvert PET (Trinkv.)</t>
  </si>
  <si>
    <t>Krumbacher PET Cycle ( FK 270/290)</t>
  </si>
  <si>
    <t>.020.088.00</t>
  </si>
  <si>
    <t>.020.089.00</t>
  </si>
  <si>
    <t>.025.047.01</t>
  </si>
  <si>
    <t>.025.048.00</t>
  </si>
  <si>
    <t>653 41 001 33</t>
  </si>
  <si>
    <t xml:space="preserve">Peterstaler PET </t>
  </si>
  <si>
    <t>Bad Nauheimer PET Cycle</t>
  </si>
  <si>
    <t>ab 12 / 08</t>
  </si>
  <si>
    <t>2 / 6</t>
  </si>
  <si>
    <t xml:space="preserve"> ----------</t>
  </si>
  <si>
    <t>Bottle guide</t>
  </si>
  <si>
    <t>Chute reinforced</t>
  </si>
  <si>
    <t>Inex 2-fach</t>
  </si>
  <si>
    <t>Freya 3-fach*</t>
  </si>
  <si>
    <t>Tizer PET 2-fach</t>
  </si>
  <si>
    <t>Perrier</t>
  </si>
  <si>
    <t>.050.019.00</t>
  </si>
  <si>
    <t>Granini MW ( FK 170 )</t>
  </si>
  <si>
    <t>Granini MW ( FK 270 )</t>
  </si>
  <si>
    <t>Granini MW ( FK 185/230..)</t>
  </si>
  <si>
    <t>Granini MW</t>
  </si>
  <si>
    <t>.020.102.00</t>
  </si>
  <si>
    <t>Badoit PET EW rot</t>
  </si>
  <si>
    <t>.050.485.00</t>
  </si>
  <si>
    <t>Slazenger Active 8 PET EW 2-fach</t>
  </si>
  <si>
    <t>662 40 002 06</t>
  </si>
  <si>
    <t>Effekt MW 1-fach</t>
  </si>
  <si>
    <t>Anlage 03/11</t>
  </si>
  <si>
    <t>Effect MW 1-fach</t>
  </si>
  <si>
    <t>S. Pellegrino ( FK 320.. )</t>
  </si>
  <si>
    <t>.100.139.00</t>
  </si>
  <si>
    <t>.033.025.45</t>
  </si>
  <si>
    <t>Possmann MW Long Neck</t>
  </si>
  <si>
    <t xml:space="preserve">641 41 001 40 </t>
  </si>
  <si>
    <t>646 41 001 40</t>
  </si>
  <si>
    <t>640 41 001 40</t>
  </si>
  <si>
    <t>Wein " Humboldskirch."</t>
  </si>
  <si>
    <t>Berliner Pilsner " Long Neck "  ( tiefer Schacht )</t>
  </si>
  <si>
    <t>Binding Lager  ( tiefer Schacht )</t>
  </si>
  <si>
    <t>Binger BV ( tiefer Schacht )</t>
  </si>
  <si>
    <t>" Eifel " Milch</t>
  </si>
  <si>
    <t>Bio-Fit Multivitaminsaft</t>
  </si>
  <si>
    <t>Änderung am 14.04.01 Zubehör Nr.; Änderung schachtbreite am 06.04.04 von 169 auf 167 ; Änderung flaschenform am 12/09  =&gt; Spacer 124/84 auf 123/83 )</t>
  </si>
  <si>
    <t>Änderung Flaschenform am 15.10.2007 ; Änderung der Flaschenform 10/11</t>
  </si>
  <si>
    <t xml:space="preserve">Aqua Coff PET EW ( TV ) </t>
  </si>
  <si>
    <t>Abbey Well PET still          2-fach</t>
  </si>
  <si>
    <t>Abbey Well PET sparkling fruits 2-fach</t>
  </si>
  <si>
    <t xml:space="preserve">Bild A                                                                 Maß X : 340 mm / Loch 10 </t>
  </si>
  <si>
    <t xml:space="preserve"> =&gt; does not function)</t>
  </si>
  <si>
    <t>Summerhill Saft PET EW</t>
  </si>
  <si>
    <t>.038.001.00</t>
  </si>
  <si>
    <t>.039.001.00</t>
  </si>
  <si>
    <t>.040.001.00</t>
  </si>
  <si>
    <t>.045.001.00</t>
  </si>
  <si>
    <t>Bild B ( 15 mm )                                                            Maß X : 218 mm / Loch 3</t>
  </si>
  <si>
    <t>Änderung am 18.03.98 von Sp.86 auf 84  ; Bestellnr. geändert am 19.08.98 ; Änderung Zubehör von 104 auf 103</t>
  </si>
  <si>
    <t>St. Jakobus Pet</t>
  </si>
  <si>
    <t>Teinacher Gourmet</t>
  </si>
  <si>
    <t>608 40 000 38</t>
  </si>
  <si>
    <t>606 40 000 44</t>
  </si>
  <si>
    <t>636 40 000 20</t>
  </si>
  <si>
    <t>Wein " Zeller Absberg " 2-fach</t>
  </si>
  <si>
    <t>Pago 2-fach</t>
  </si>
  <si>
    <t>Änderung am 29.01.98 von 104 auf 147 und von 70 auf 68 ; neue Änderung von 147 auf 104 am 27.02.98; neu Änderung am 25.03.99 von 50 auf 60 ; Änderung am 13.11.00 603 00 333 00 und Halschaleneinsatz unten</t>
  </si>
  <si>
    <t>ARO " Brandenb. Waldq. " PET</t>
  </si>
  <si>
    <t>Granini PET</t>
  </si>
  <si>
    <t>Randegger Ottilien. Gourmet</t>
  </si>
  <si>
    <t>.020.023.00</t>
  </si>
  <si>
    <t>.020.027.00</t>
  </si>
  <si>
    <t>.020.027.01</t>
  </si>
  <si>
    <t>.020.027.02</t>
  </si>
  <si>
    <t>.020.028.00</t>
  </si>
  <si>
    <t>.020.029.00</t>
  </si>
  <si>
    <t>.020.029.01</t>
  </si>
  <si>
    <t>.020.030.00</t>
  </si>
  <si>
    <t>.020.031.00</t>
  </si>
  <si>
    <t>.020.032.00</t>
  </si>
  <si>
    <t>.020.033.00</t>
  </si>
  <si>
    <t>Devin PET</t>
  </si>
  <si>
    <t>200/April 95</t>
  </si>
  <si>
    <t>150/April 95</t>
  </si>
  <si>
    <t>100/Okt95</t>
  </si>
  <si>
    <t>Volvic Pet neu Mineralw.</t>
  </si>
  <si>
    <t>61x61</t>
  </si>
  <si>
    <t xml:space="preserve">Bild B     ( 15 mm )                                                            Maß X : 210 mm </t>
  </si>
  <si>
    <t>Wein "Hensel"</t>
  </si>
  <si>
    <t>.075.074.00</t>
  </si>
  <si>
    <t>.050.602.00</t>
  </si>
  <si>
    <t>.100.146.00</t>
  </si>
  <si>
    <t>.050.603.00</t>
  </si>
  <si>
    <t>.050.604.00</t>
  </si>
  <si>
    <t>Albi Fruchtsaft EW                  ( FK 185 / 230 .. )</t>
  </si>
  <si>
    <t>Selters PET MW                    ( tiefer Schacht )</t>
  </si>
  <si>
    <t>Änderung der Flaschenform am 20.06.03</t>
  </si>
  <si>
    <t>gültig bis 09.01.02</t>
  </si>
  <si>
    <t>gültig bis 20.06.03</t>
  </si>
  <si>
    <t>aktuell</t>
  </si>
  <si>
    <t>Coca-Cola PET EW</t>
  </si>
  <si>
    <t>.033.177.00</t>
  </si>
  <si>
    <t>Ratskeller Pils</t>
  </si>
  <si>
    <t>Red Dog Beer</t>
  </si>
  <si>
    <t>Red Kick PET</t>
  </si>
  <si>
    <t>Valser PET 2-fach</t>
  </si>
  <si>
    <t>Zubehör xxx4100256Index 0 wurde für neues Produkt umgeschrieben am 28.01.11</t>
  </si>
  <si>
    <t>Evian PET ( FK 160 / FK 170 )</t>
  </si>
  <si>
    <t>Nestea Eistea</t>
  </si>
  <si>
    <t xml:space="preserve">xxx 41 002 74    </t>
  </si>
  <si>
    <t>Carbo Energy PET ( FK 160 )</t>
  </si>
  <si>
    <t>Carbo Energy PET ( FK 205/195)</t>
  </si>
  <si>
    <t>ab 09.07.04</t>
  </si>
  <si>
    <t>.050.399.00</t>
  </si>
  <si>
    <t>Römerquelle PET Emotion neu</t>
  </si>
  <si>
    <t>Cecemel ( FK 320... )</t>
  </si>
  <si>
    <t>Granador "YEP" PET        2-fach</t>
  </si>
  <si>
    <t>Wein "Hügelheim. Höllberg</t>
  </si>
  <si>
    <t xml:space="preserve">ab 09.07.04 ; Gibt es nicht mehr </t>
  </si>
  <si>
    <t>.033.227.00</t>
  </si>
  <si>
    <t>Franken Brunnen</t>
  </si>
  <si>
    <t>Fürst Bismarck Quelle</t>
  </si>
  <si>
    <t>.050.571.00</t>
  </si>
  <si>
    <t>Alpirsbacher Klosterbräü Long Neck</t>
  </si>
  <si>
    <t>Eptinger PET EW</t>
  </si>
  <si>
    <t>.050.650.00</t>
  </si>
  <si>
    <t>Pepsi PET Cycle</t>
  </si>
  <si>
    <t>Classement</t>
  </si>
  <si>
    <t>Einweg (Co-Cola)</t>
  </si>
  <si>
    <t>Pepsi ( Glasfl. Mehrw. )</t>
  </si>
  <si>
    <t>Pepsi ( Glasfl. Zwirl )</t>
  </si>
  <si>
    <t>.025.061</t>
  </si>
  <si>
    <t>Änderung am 22.08.01 von Spacer 89 auf 84</t>
  </si>
  <si>
    <t>Änderung Okt. 2001 + Halbschaleneinsatz</t>
  </si>
  <si>
    <t>Coca Cola  PET (FK270 )</t>
  </si>
  <si>
    <t>.025.122.00</t>
  </si>
  <si>
    <t>Milchflasche MW</t>
  </si>
  <si>
    <t>.075.038.00</t>
  </si>
  <si>
    <t>Lichtenauer PET Cycle       2-fach</t>
  </si>
  <si>
    <t>Fruitopia PET EW  2-fach</t>
  </si>
  <si>
    <t>Spree Quell Medium PET EW</t>
  </si>
  <si>
    <t>Pfungstädter Long Neck</t>
  </si>
  <si>
    <t>.033.184.00</t>
  </si>
  <si>
    <t>Gampert Bräu</t>
  </si>
  <si>
    <t>Guide goulot</t>
  </si>
  <si>
    <t>droit</t>
  </si>
  <si>
    <t>Fürst Bismarck PET EW            ( tiefer Schacht )</t>
  </si>
  <si>
    <t>Fanta Pet "Splash"</t>
  </si>
  <si>
    <t xml:space="preserve">Bild B  ( 15 mm )                                                                 Maß X : 225 mm </t>
  </si>
  <si>
    <t>Silvetta PET "ACE "     2-fach</t>
  </si>
  <si>
    <t>Coka Cola Pet  (CZ)</t>
  </si>
  <si>
    <t>250 mm</t>
  </si>
  <si>
    <t>Maß X : 465 mm</t>
  </si>
  <si>
    <t>Errors and omissions excepted</t>
  </si>
  <si>
    <t>ARO BCE PET 2-fach</t>
  </si>
  <si>
    <t>Wein " Rose De Gamay " 1-fach</t>
  </si>
  <si>
    <t>xxx4100280</t>
  </si>
  <si>
    <t>Zwiebel FK 160 / 170</t>
  </si>
  <si>
    <t>***</t>
  </si>
  <si>
    <t>.033.183.00</t>
  </si>
  <si>
    <t>Hepar PET 1-fach</t>
  </si>
  <si>
    <t>.100.147.00</t>
  </si>
  <si>
    <t>Bad Zwestener PET Cycle</t>
  </si>
  <si>
    <t xml:space="preserve">Chaudfontaine PET </t>
  </si>
  <si>
    <t>Power Bar PET EW ( TV )</t>
  </si>
  <si>
    <t>.050.669.00</t>
  </si>
  <si>
    <t>Powerade PET EW ( TV )</t>
  </si>
  <si>
    <t>.050.670.00</t>
  </si>
  <si>
    <t>.033.255.00</t>
  </si>
  <si>
    <t>Loka PET EW</t>
  </si>
  <si>
    <t>.033.236.02</t>
  </si>
  <si>
    <t>.060.016.00</t>
  </si>
  <si>
    <t>Holsten PET</t>
  </si>
  <si>
    <t>Bad Kissinger PET Cycle    ( FK 170 )</t>
  </si>
  <si>
    <t>3 Fl./ Sept 98</t>
  </si>
  <si>
    <t>Festis PET EW</t>
  </si>
  <si>
    <t>Carolinen Quelle</t>
  </si>
  <si>
    <t>Coka Cola Einweg 2-fach</t>
  </si>
  <si>
    <t>13Fl</t>
  </si>
  <si>
    <t>Wein " Grauer Burgunder Oberrotw.</t>
  </si>
  <si>
    <t>Badoit PET</t>
  </si>
  <si>
    <t>Pepsi MW</t>
  </si>
  <si>
    <t>xxx 40 001 23</t>
  </si>
  <si>
    <t>Bismarck Quelle PET (FK 160 )</t>
  </si>
  <si>
    <t>Gänsefurther Pet</t>
  </si>
  <si>
    <t>0,75l</t>
  </si>
  <si>
    <t>Lieler Schlossbrunnen PET EW 1-fach</t>
  </si>
  <si>
    <t>Einzelschacht 1,5 l</t>
  </si>
  <si>
    <t>Coca Cola  PET MW                    (FK320 )</t>
  </si>
  <si>
    <t>Carlsberg  ( DK )</t>
  </si>
  <si>
    <t>Saft "Naturvia"</t>
  </si>
  <si>
    <t>Sekt "Geldermann"</t>
  </si>
  <si>
    <t>Änderung neue Flasche am 08.06.07</t>
  </si>
  <si>
    <t>Danone PET 2-fach</t>
  </si>
  <si>
    <t>C.C. Kontur Pet</t>
  </si>
  <si>
    <t>Sekt " Gasthof Adler "              ( FK 185 / 230 ... )</t>
  </si>
  <si>
    <t>verstärkung unten</t>
  </si>
  <si>
    <t>Sztar ( Glasfl. )</t>
  </si>
  <si>
    <t>xxx4100268</t>
  </si>
  <si>
    <t>.050.358.00</t>
  </si>
  <si>
    <t>Sekt "Prosecco Deco            ( FK 270 )</t>
  </si>
  <si>
    <t>Qoo PET</t>
  </si>
  <si>
    <t>KT</t>
  </si>
  <si>
    <t>Multipower Fit Protein</t>
  </si>
  <si>
    <t>.033.195.00</t>
  </si>
  <si>
    <t>Joker PET</t>
  </si>
  <si>
    <t>Löwenbräu "ICE BEER"</t>
  </si>
  <si>
    <t>Haaner Felsenquelle Pet</t>
  </si>
  <si>
    <t>Salvus MW</t>
  </si>
  <si>
    <t>Libella PET MW (Pepsi PET MW )   2-fach</t>
  </si>
  <si>
    <t xml:space="preserve">Sprite PET EW Gastro </t>
  </si>
  <si>
    <t>Fanta PET EW Gastro</t>
  </si>
  <si>
    <t>.100.163.00</t>
  </si>
  <si>
    <t>Änderung am 01.05.01von Spacer 86 auf 76 ; Änderung am 08.06.01 Spacer 76 auf 86 neue Musterflaschen; Änderung der Einstellung am 13.11.01 wegen neuer Flasche</t>
  </si>
  <si>
    <t>xxx40 001 17</t>
  </si>
  <si>
    <t>Änderung am 09.10.98 von D auf A ; Änderung am 08/08 neue flasche</t>
  </si>
  <si>
    <t>Adelholzener PET ( FK 270 / 290 )</t>
  </si>
  <si>
    <t>Änderung am 18.03.98 von Sp.86 auf 84  ; Bestellnr. geändert am 19.08.98; Änderung Zubehör von 104 auf 103</t>
  </si>
  <si>
    <t>Möhl Schorley PET EW</t>
  </si>
  <si>
    <t>Zagori PET</t>
  </si>
  <si>
    <t>Ausgleichsblech</t>
  </si>
  <si>
    <t>.100.068.00</t>
  </si>
  <si>
    <t>.100.069.00</t>
  </si>
  <si>
    <t>.100.070.00</t>
  </si>
  <si>
    <t>.100.071.00</t>
  </si>
  <si>
    <t>.100.072.00</t>
  </si>
  <si>
    <t>FK 270 alt</t>
  </si>
  <si>
    <t>640 00 102 00</t>
  </si>
  <si>
    <t>Mars "Active Energy (E)</t>
  </si>
  <si>
    <t>60/61</t>
  </si>
  <si>
    <t>Sinalco</t>
  </si>
  <si>
    <t>Prosecco " Bortolotti                ( FK 270 )</t>
  </si>
  <si>
    <t>Sunkist PET 2-fach</t>
  </si>
  <si>
    <t>Schöfferhofer Long Neck 2-fach</t>
  </si>
  <si>
    <t>Neumarkter Bio Kristall MW ( FK 170 )</t>
  </si>
  <si>
    <t>Neumarkter Bio Kristall MW ( FK 185/230 .. )</t>
  </si>
  <si>
    <t>Neumarkter Bio Kristall MW ( FK 270 )</t>
  </si>
  <si>
    <t xml:space="preserve">Bild B                                                                 Maß X : 225 mm </t>
  </si>
  <si>
    <t>.050.470.00</t>
  </si>
  <si>
    <t>Müllermilch PET EW</t>
  </si>
  <si>
    <t>306 40 003 01</t>
  </si>
  <si>
    <t>Adelholzener PET EW          ( tiefer Schacht )</t>
  </si>
  <si>
    <t>Römerquelle PET EW 2-fach</t>
  </si>
  <si>
    <t>Römerquelle PET EW      2-fach</t>
  </si>
  <si>
    <t>xxx4100259</t>
  </si>
  <si>
    <t xml:space="preserve">Bild H                                                              Maß X : 470 mm </t>
  </si>
  <si>
    <t>Römerquelle PET EW          2-fach</t>
  </si>
  <si>
    <t>neue Flasche ab 02 / 09</t>
  </si>
  <si>
    <t>Valon still PET EW               2-fach</t>
  </si>
  <si>
    <t>.050.710.00</t>
  </si>
  <si>
    <t xml:space="preserve">Christaline PET EW Citrone </t>
  </si>
  <si>
    <t>Christaline PET EW Citro 2-fach</t>
  </si>
  <si>
    <t>Volvic PET ( rund )</t>
  </si>
  <si>
    <t>Wein "Bertesca" (FK 170)</t>
  </si>
  <si>
    <t>Wein "Bertesca" (FK185/230)</t>
  </si>
  <si>
    <t>Wein "Bertesca" (FK 270)</t>
  </si>
  <si>
    <t>Adelholzener PET EW</t>
  </si>
  <si>
    <t>Prosecco " Bortolotti                ( FK 170 )</t>
  </si>
  <si>
    <t>.050.695.00</t>
  </si>
  <si>
    <t>Nutri Water PET EW</t>
  </si>
  <si>
    <t>Coca - Cola PET</t>
  </si>
  <si>
    <t>.050.175.00</t>
  </si>
  <si>
    <t>.050.173.01</t>
  </si>
  <si>
    <t>Bizzl PET EW 2-fach              ( Apfel Bizzler )</t>
  </si>
  <si>
    <t>.075.010.00</t>
  </si>
  <si>
    <t>.075.011.00</t>
  </si>
  <si>
    <t>.075.011.01</t>
  </si>
  <si>
    <t>.075.013.00</t>
  </si>
  <si>
    <t>.075.015.01</t>
  </si>
  <si>
    <t>Sekt "Oberkircher "</t>
  </si>
  <si>
    <t>Sekt "Proseco blu "(FK185/230)</t>
  </si>
  <si>
    <t>BÄKO "Iso Sport " PET</t>
  </si>
  <si>
    <t xml:space="preserve">C.C. PET ( F ) </t>
  </si>
  <si>
    <t>Becks</t>
  </si>
  <si>
    <t>17V</t>
  </si>
  <si>
    <t>10Fl.</t>
  </si>
  <si>
    <t>Badoit Glas (F)</t>
  </si>
  <si>
    <t>.100.091.01</t>
  </si>
  <si>
    <t>Lichte Weite d. Schachts vorne</t>
  </si>
  <si>
    <t>Lichtenauer PET</t>
  </si>
  <si>
    <t>.050.278.00</t>
  </si>
  <si>
    <t>Schark Energy</t>
  </si>
  <si>
    <t>.020.114.00</t>
  </si>
  <si>
    <t>Sekt "Grüner Baum"</t>
  </si>
  <si>
    <t>Almdudler 2-fach</t>
  </si>
  <si>
    <t>Römerquelle Glasfl. 2-fach</t>
  </si>
  <si>
    <t>Coka Cola Pet (E)</t>
  </si>
  <si>
    <t>Inkospor " X-Treme Carbo " PET</t>
  </si>
  <si>
    <t>AQUI Mineralwasser</t>
  </si>
  <si>
    <t>.100.011</t>
  </si>
  <si>
    <t>Vittel PET neu</t>
  </si>
  <si>
    <t>Stabiloc " Choco "</t>
  </si>
  <si>
    <t>.025.063.00</t>
  </si>
  <si>
    <t>.025.064.00</t>
  </si>
  <si>
    <t xml:space="preserve">Maß X : 445 mm </t>
  </si>
  <si>
    <t>.050.537.01</t>
  </si>
  <si>
    <t>xxx 40 002 33</t>
  </si>
  <si>
    <t>660 40 002 33</t>
  </si>
  <si>
    <t>Nestle Wellness PET EW</t>
  </si>
  <si>
    <t>.075.087.00</t>
  </si>
  <si>
    <t>.050.715.00</t>
  </si>
  <si>
    <t xml:space="preserve">Vitella ICE TEA PET EW </t>
  </si>
  <si>
    <t>.050.716.00</t>
  </si>
  <si>
    <t>Apollinaris PET EW VIO medium</t>
  </si>
  <si>
    <t>Wein " Langguth "</t>
  </si>
  <si>
    <t>.050.711.00</t>
  </si>
  <si>
    <t>Anlage  03/13</t>
  </si>
  <si>
    <t>Wein " Langguth " ( FK 185/230..</t>
  </si>
  <si>
    <t>Anlage 03/13</t>
  </si>
  <si>
    <t>Campari Mixx</t>
  </si>
  <si>
    <t>.033.018</t>
  </si>
  <si>
    <t xml:space="preserve">Saft " Dietz " </t>
  </si>
  <si>
    <t xml:space="preserve">Wein "Oberrottweiler " </t>
  </si>
  <si>
    <t xml:space="preserve">Wein "Hagnauer " </t>
  </si>
  <si>
    <t>xxx 40 001 13</t>
  </si>
  <si>
    <t>Römerquelle PET EW            ( FK 320 )</t>
  </si>
  <si>
    <t>Römerquelle PET EW            ( FK 280 / FS 2020.. )</t>
  </si>
  <si>
    <t>neue Flasche ab 06/08</t>
  </si>
  <si>
    <t>Änderung Name am 26.05.04 Zusatz _EW</t>
  </si>
  <si>
    <t>Dose  FK 205  FK 195</t>
  </si>
  <si>
    <t>Dose  FK 265</t>
  </si>
  <si>
    <t>Dose  FK 290</t>
  </si>
  <si>
    <t>D/A</t>
  </si>
  <si>
    <t>SPA Marie-Henriette PET EW</t>
  </si>
  <si>
    <t>C.C. / Kontur PET(FK 160)</t>
  </si>
  <si>
    <t>.100.116.00</t>
  </si>
  <si>
    <t>Nestea PET EW 2-fach</t>
  </si>
  <si>
    <t xml:space="preserve">Campina Yogho PET </t>
  </si>
  <si>
    <t>xxx 40 001 31</t>
  </si>
  <si>
    <t>653 02 101 00</t>
  </si>
  <si>
    <t>653 02 100 00</t>
  </si>
  <si>
    <t>662 01 101 00</t>
  </si>
  <si>
    <t>.020.062.00</t>
  </si>
  <si>
    <t>Zipperle MW</t>
  </si>
  <si>
    <t>.020.117.00</t>
  </si>
  <si>
    <t>Alsfeld Vogesa PET Cycle</t>
  </si>
  <si>
    <t>Becks EW 2-fach</t>
  </si>
  <si>
    <t xml:space="preserve">Maß X : 35 mm </t>
  </si>
  <si>
    <t>.035.013.00</t>
  </si>
  <si>
    <t>.035.014.00</t>
  </si>
  <si>
    <t>.035.015.00</t>
  </si>
  <si>
    <t>.033.214.00</t>
  </si>
  <si>
    <t>EVIAN PET neu</t>
  </si>
  <si>
    <t>.033.025.03</t>
  </si>
  <si>
    <t>Adelholzener PET MW       (FK185/230...</t>
  </si>
  <si>
    <t>Spa PET EW reine</t>
  </si>
  <si>
    <t>Leibinger Aufreisverschluß 2-fach</t>
  </si>
  <si>
    <t>.030.010.00</t>
  </si>
  <si>
    <t>.025.007.00</t>
  </si>
  <si>
    <t>.050.434.00</t>
  </si>
  <si>
    <t>Fischer`s Heinerle BV</t>
  </si>
  <si>
    <t>Spacer Nr.  hinten</t>
  </si>
  <si>
    <t>6360036200   6060035300</t>
  </si>
  <si>
    <t>Fanta Splash PET</t>
  </si>
  <si>
    <t>.050.375.01</t>
  </si>
  <si>
    <t>Cappy PET fresh   2-fach</t>
  </si>
  <si>
    <t>.020.050.00</t>
  </si>
  <si>
    <t>.020.051.00</t>
  </si>
  <si>
    <t>603 04 100 00</t>
  </si>
  <si>
    <t>Wein " Hügelheimer Schloßgarten" (185/230..</t>
  </si>
  <si>
    <t>608 40 000 56</t>
  </si>
  <si>
    <t>Dosen 3-fach *</t>
  </si>
  <si>
    <t>.025.045.00</t>
  </si>
  <si>
    <t>Franken Brunnen PET Cycle  Marbella                          ( tiefer Schacht )</t>
  </si>
  <si>
    <t xml:space="preserve">Rhenser PET MW (FK205/195) </t>
  </si>
  <si>
    <t xml:space="preserve">Rhenser PET MW (FK270/290) </t>
  </si>
  <si>
    <t>.050.534.00</t>
  </si>
  <si>
    <t>Änderung am 09.04.97 Sonderzubehör gelöscht Durchm. von 59 auf 61</t>
  </si>
  <si>
    <t>Bacardi</t>
  </si>
  <si>
    <t>Hutthurmer Gourmet Bier</t>
  </si>
  <si>
    <t>.075.049.00</t>
  </si>
  <si>
    <t>Fruchtsaft MW (FK 170)</t>
  </si>
  <si>
    <t>Göppinger PET Cycle</t>
  </si>
  <si>
    <t>Cardinal Draft</t>
  </si>
  <si>
    <t>.033.201.00</t>
  </si>
  <si>
    <t>Evian PET EW Sportscap</t>
  </si>
  <si>
    <t>.075.075.01</t>
  </si>
  <si>
    <t>Tous les DA FK avec une profondeur ; double profondeur pour les boîtes</t>
  </si>
  <si>
    <t>.020.082.00</t>
  </si>
  <si>
    <t>.050.282.00</t>
  </si>
  <si>
    <t>.050.139.00</t>
  </si>
  <si>
    <t>.050.140.00</t>
  </si>
  <si>
    <t>Überkinger PET ( FK 185/230 ..)</t>
  </si>
  <si>
    <t>Contrex PET                                 ( tiefer Schacht )</t>
  </si>
  <si>
    <t>Veltins MW Long Neck        2-fach</t>
  </si>
  <si>
    <t>Veltins MW Long Neck  2-fach</t>
  </si>
  <si>
    <t>Maß X : 5 mm</t>
  </si>
  <si>
    <t>Sinalco PET 2-fach</t>
  </si>
  <si>
    <t>Carbo Energy PET</t>
  </si>
  <si>
    <t>Brohler PET</t>
  </si>
  <si>
    <t>Postbrauerei Nesselwang</t>
  </si>
  <si>
    <t>.025.054.01</t>
  </si>
  <si>
    <t>.025.054.02</t>
  </si>
  <si>
    <t>.100.093.00</t>
  </si>
  <si>
    <t>.100.094.00</t>
  </si>
  <si>
    <t>.125.003.00</t>
  </si>
  <si>
    <t>.050.030.00</t>
  </si>
  <si>
    <t>.020.091.00</t>
  </si>
  <si>
    <t>.025.001.00</t>
  </si>
  <si>
    <t>Multipower " FIT PROTEIN "</t>
  </si>
  <si>
    <t>.075.089.00</t>
  </si>
  <si>
    <t xml:space="preserve">Lemarpol Mineral Pet" P "  </t>
  </si>
  <si>
    <t>Moravia Pils</t>
  </si>
  <si>
    <t>Brinkhoff`s Nr.1</t>
  </si>
  <si>
    <t>SPA</t>
  </si>
  <si>
    <t>Germeta PET                       ( tiefer Schacht )</t>
  </si>
  <si>
    <t>Cristaline PET EW                2-fach mit  CO2</t>
  </si>
  <si>
    <t>Cristaline PET EW ohne CO2</t>
  </si>
  <si>
    <t>Cristaline PET EW mit CO2 2-fach</t>
  </si>
  <si>
    <t>Quick Vit "ACE" PET 2-fach</t>
  </si>
  <si>
    <t>.050.671.00</t>
  </si>
  <si>
    <t>SPA PET EW ( TV )</t>
  </si>
  <si>
    <t>Wein "Heilbronner Stauffenberg "</t>
  </si>
  <si>
    <t>Heerbach MW</t>
  </si>
  <si>
    <t>Heerbach MW   ( FK 185 / 230.. )</t>
  </si>
  <si>
    <t>Gerolsteiner Gou.(FK320/220)</t>
  </si>
  <si>
    <t>Hydra PET 2-fach</t>
  </si>
  <si>
    <t>Wein " Rosenthal "</t>
  </si>
  <si>
    <t>646 41 001 42</t>
  </si>
  <si>
    <t>641 41 001 42</t>
  </si>
  <si>
    <t>640 41 001 42</t>
  </si>
  <si>
    <t>xxx4100262</t>
  </si>
  <si>
    <t>Leibinger Seeradler Aufreißverschluß</t>
  </si>
  <si>
    <t>Alt Pott`s Bügelverschluß</t>
  </si>
  <si>
    <t>bis 2005</t>
  </si>
  <si>
    <t>Neue Flasche ab 2005</t>
  </si>
  <si>
    <t>Sekt "Astoria Brut "</t>
  </si>
  <si>
    <t>.050.381.00</t>
  </si>
  <si>
    <t>.050.382.00</t>
  </si>
  <si>
    <t>Früh Kölsch "Long Neck"</t>
  </si>
  <si>
    <t>.033.025.24</t>
  </si>
  <si>
    <t>.025.146.01</t>
  </si>
  <si>
    <t>Wein " Chardonnay DE VALIER "</t>
  </si>
  <si>
    <t>Wein " Merlot  DE VALIER "</t>
  </si>
  <si>
    <t>Wein " Chardonnay DE Valier "</t>
  </si>
  <si>
    <t>Vittel PET ( eckig ) 3-fach</t>
  </si>
  <si>
    <t>662 42 003 07</t>
  </si>
  <si>
    <t>.100.016</t>
  </si>
  <si>
    <t>Wein " Gutedel "(tiefer Schacht )</t>
  </si>
  <si>
    <t>Gösser Bier</t>
  </si>
  <si>
    <t>.033.089.01</t>
  </si>
  <si>
    <t>606 40 000 39</t>
  </si>
  <si>
    <t>Apfelwein</t>
  </si>
  <si>
    <t>Markusquelle PET EW 2-fach</t>
  </si>
  <si>
    <t>Markusquelle PET EW        2-fach</t>
  </si>
  <si>
    <t>SLE PET ( TV ) 2-fach</t>
  </si>
  <si>
    <t>Cappy fresh PET 2-fach</t>
  </si>
  <si>
    <t>Einstellung auf Eigenverantwortung von Kunde CC Wien</t>
  </si>
  <si>
    <t>Wasser Plus PET EW</t>
  </si>
  <si>
    <t>.050.351.02</t>
  </si>
  <si>
    <t>Klappe vorne</t>
  </si>
  <si>
    <t>Fluo (Perrier) PET ( FK 160 )</t>
  </si>
  <si>
    <t>Adelholzener Heilquelle ( alt )</t>
  </si>
  <si>
    <t>1 - fach</t>
  </si>
  <si>
    <t>Volvic Pet Neu (nur Schmalschacht)</t>
  </si>
  <si>
    <t>033.146.00</t>
  </si>
  <si>
    <t>.100.027</t>
  </si>
  <si>
    <t>Aumühltaler PET EW       2-fach</t>
  </si>
  <si>
    <t>Aumühltaler PET EW 2-fach</t>
  </si>
  <si>
    <t>Bizzl PET EW (Apfel Bizzler )</t>
  </si>
  <si>
    <t>.050.350.01</t>
  </si>
  <si>
    <t>Römerquelle ( FK 320 )</t>
  </si>
  <si>
    <t>Almdudler Trachtenp. 2-fach</t>
  </si>
  <si>
    <t>Römerquelle 2-fach</t>
  </si>
  <si>
    <t>Quick Fit PET"Apfelsch.</t>
  </si>
  <si>
    <t>Quick Fit PET"ACE"</t>
  </si>
  <si>
    <t>xxx4100240</t>
  </si>
  <si>
    <t>Hero Fruitspring</t>
  </si>
  <si>
    <t>Inex</t>
  </si>
  <si>
    <t>Krumbach PET Cycle  2-fach</t>
  </si>
  <si>
    <t>Krumbach PET Cycle 2-fach</t>
  </si>
  <si>
    <t>608 08 100 00 Ausgabemodul 1,5l weich PET</t>
  </si>
  <si>
    <t>Zubehör Nr. xxx  : FK 220 / 320 = 653 ... / FK 280 = 662 ...</t>
  </si>
  <si>
    <t>Henniez PET</t>
  </si>
  <si>
    <t>Fürstenb. Pils"Long Neck</t>
  </si>
  <si>
    <t>Schweppes ( FK 185 / 230...)</t>
  </si>
  <si>
    <t>Neumarkter Lammsbräu</t>
  </si>
  <si>
    <t>Osta PET MW ( FK 170 )</t>
  </si>
  <si>
    <t>Wein "Kerner"</t>
  </si>
  <si>
    <t>Wein" Duttw. Mandel. Huxelrebe"</t>
  </si>
  <si>
    <t>Immergut " Milch " EW</t>
  </si>
  <si>
    <t>Slots Pilsner</t>
  </si>
  <si>
    <t>662 42 001 17</t>
  </si>
  <si>
    <t>Vogelsberger Mineralwasser</t>
  </si>
  <si>
    <t>Peroni Bier</t>
  </si>
  <si>
    <t>.033.202.00</t>
  </si>
  <si>
    <t>Peroni Bier 2-fach</t>
  </si>
  <si>
    <t>Norma Bier PET</t>
  </si>
  <si>
    <t>Pfungstädter Long Neck MW</t>
  </si>
  <si>
    <t xml:space="preserve">Anlage </t>
  </si>
  <si>
    <t>.050.346.00</t>
  </si>
  <si>
    <t>AKMINA PET (FK185/230)</t>
  </si>
  <si>
    <t>Alt Pott`s Bügelv.</t>
  </si>
  <si>
    <t>Schachttiefe 312 mm</t>
  </si>
  <si>
    <t>Anw.</t>
  </si>
  <si>
    <t>.150.063.00</t>
  </si>
  <si>
    <t>Red Bull Flasche</t>
  </si>
  <si>
    <t>641 41 001 02</t>
  </si>
  <si>
    <t>B</t>
  </si>
  <si>
    <t>Cecemel</t>
  </si>
  <si>
    <t>Vittel PET ( eckig )             3-fach</t>
  </si>
  <si>
    <t>.050.280.00</t>
  </si>
  <si>
    <t>56Fl</t>
  </si>
  <si>
    <t>.060.008.00</t>
  </si>
  <si>
    <t>Lucozade PET ( TV )</t>
  </si>
  <si>
    <t>.033.025.31</t>
  </si>
  <si>
    <t>Maß X : 60 mm   Loch 2</t>
  </si>
  <si>
    <t>Top Star Cola PET EW ( Urstromquelle GmbH )</t>
  </si>
  <si>
    <t>.050.621.01</t>
  </si>
  <si>
    <t>.050.621.02</t>
  </si>
  <si>
    <t>Postbrauerei Nesselwang  ( tiefer Schacht )</t>
  </si>
  <si>
    <t>Gösser MW 2-fach</t>
  </si>
  <si>
    <t xml:space="preserve">662 42 002 30 </t>
  </si>
  <si>
    <t>Bismarck Quelle Pet (ohen Kohlens.)</t>
  </si>
  <si>
    <t>C. C. PET EW ( FK320 )</t>
  </si>
  <si>
    <t>Radeberger MW Long Neck 2-fach</t>
  </si>
  <si>
    <t>Wein " Chardonnay Corte Giara "</t>
  </si>
  <si>
    <t>.050.194.00</t>
  </si>
  <si>
    <t>Schwollener PET EW</t>
  </si>
  <si>
    <t>.050.585.00</t>
  </si>
  <si>
    <t>.050.586.00</t>
  </si>
  <si>
    <t>Schwollener Aqua Sirona PET EW</t>
  </si>
  <si>
    <t>ab 07/08</t>
  </si>
  <si>
    <t>.050.099.00</t>
  </si>
  <si>
    <t>.050.100.00</t>
  </si>
  <si>
    <t>.050.101.00</t>
  </si>
  <si>
    <t>.050.102.00</t>
  </si>
  <si>
    <t>Ramseier  ( Glasfl. )</t>
  </si>
  <si>
    <t>Sinco MW</t>
  </si>
  <si>
    <t>C.C. Einweg alt 2-fach</t>
  </si>
  <si>
    <t>Valvert PET (mit Trinkversch.)</t>
  </si>
  <si>
    <t>15 V</t>
  </si>
  <si>
    <t>20 Fl.</t>
  </si>
  <si>
    <t>16 V</t>
  </si>
  <si>
    <t>Heniez</t>
  </si>
  <si>
    <t>Wein ( 58 mm Durchm. )</t>
  </si>
  <si>
    <t>Lieler Schlossbrunnen          Gastrofl.  ( FK 320 / 220 )</t>
  </si>
  <si>
    <t>Vittel PET ( rund )</t>
  </si>
  <si>
    <t>Spacer Nr. vorne</t>
  </si>
  <si>
    <t>Zeiinger Lager</t>
  </si>
  <si>
    <t>.035.016.00</t>
  </si>
  <si>
    <t>Corona Extra</t>
  </si>
  <si>
    <t>Gebindeart      PET = 4           Glas = 7</t>
  </si>
  <si>
    <t>.025.022.00</t>
  </si>
  <si>
    <t>.025.023.00</t>
  </si>
  <si>
    <t>.100.152.00</t>
  </si>
  <si>
    <t>Vivaris PET Cycle</t>
  </si>
  <si>
    <t>Chaudfontaine PET (blau)    ohne CO2</t>
  </si>
  <si>
    <t>.050.133.00</t>
  </si>
  <si>
    <t>.050.133.01</t>
  </si>
  <si>
    <t>.050.134.00</t>
  </si>
  <si>
    <t>Diebels Dimix 2-fach</t>
  </si>
  <si>
    <t>Caiman 2-fach</t>
  </si>
  <si>
    <t>Sekt "Mumm Dry " ( FK 185 /230.. )</t>
  </si>
  <si>
    <t>Gögginger Pils</t>
  </si>
  <si>
    <t>.020.003.00</t>
  </si>
  <si>
    <t>.020.004.00</t>
  </si>
  <si>
    <t>.020.004.01</t>
  </si>
  <si>
    <t>FK 220 / FK 280 / FK 320</t>
  </si>
  <si>
    <t>Vittel PET (rund ) 2-fach</t>
  </si>
  <si>
    <t>Blankenburger PET (FK160)</t>
  </si>
  <si>
    <t>Punica 2-fach</t>
  </si>
  <si>
    <t>.050.213</t>
  </si>
  <si>
    <t>FK 185 / 230</t>
  </si>
  <si>
    <t>.033.039.00</t>
  </si>
  <si>
    <t>Roxane PET ( rot )</t>
  </si>
  <si>
    <t>C.C: Pet (CH)</t>
  </si>
  <si>
    <t>xxx4100227</t>
  </si>
  <si>
    <t>For instructions refer to Word document 638 00 340 00</t>
  </si>
  <si>
    <t>Michel Bodyguard PET EW</t>
  </si>
  <si>
    <t>.033.233.00</t>
  </si>
  <si>
    <t>.050.312.01</t>
  </si>
  <si>
    <t>Flauder PET EW</t>
  </si>
  <si>
    <t>Michel Bodyguard  PET EW 2-fach</t>
  </si>
  <si>
    <t>Flauder PET EW 2-fach</t>
  </si>
  <si>
    <t>85mm</t>
  </si>
  <si>
    <t>az1</t>
  </si>
  <si>
    <t>653 41 001 06</t>
  </si>
  <si>
    <t>ARO "Brandenburger Waldquelle PET</t>
  </si>
  <si>
    <t xml:space="preserve"> a y 3</t>
  </si>
  <si>
    <t>.050.515.00</t>
  </si>
  <si>
    <t>User</t>
  </si>
  <si>
    <t>Vittel PET (rund ) Süßgetr. 2-fach</t>
  </si>
  <si>
    <t>xxx 40 002 28</t>
  </si>
  <si>
    <t>662 40 002 28</t>
  </si>
  <si>
    <t>Lisbeth PET ( grün )</t>
  </si>
  <si>
    <t>.050.053.00</t>
  </si>
  <si>
    <t>.075.017.00</t>
  </si>
  <si>
    <t>640 03 100 00</t>
  </si>
  <si>
    <t>.045.002.00</t>
  </si>
  <si>
    <t>Inkospor X-Treme Carbo PET</t>
  </si>
  <si>
    <t xml:space="preserve">xxx 41 002 10   </t>
  </si>
  <si>
    <t xml:space="preserve">xxx 41 002 03    </t>
  </si>
  <si>
    <t xml:space="preserve">xxx 41 002 16      </t>
  </si>
  <si>
    <t>Änderung am 01.05.01von Spacer 86 auf 76 ; Änderung am 08.06.01 Spacer 76 auf 86 neue Musterflaschen ; Änderung am 19.07.01 von Spacer 86 auf 84: Änderung am 06.08.01 von durchm 65 auf 59</t>
  </si>
  <si>
    <t>Milky Way PET ( rund ) 3-fach</t>
  </si>
  <si>
    <t>Wein " Hagnauer "</t>
  </si>
  <si>
    <t xml:space="preserve">Brinkhoff`s Nr. 1 </t>
  </si>
  <si>
    <t>.100.043</t>
  </si>
  <si>
    <t xml:space="preserve">Bad Brambacher Pet </t>
  </si>
  <si>
    <t>.100.131.00</t>
  </si>
  <si>
    <t>.033.150.01</t>
  </si>
  <si>
    <t>Vittel ( Glas )</t>
  </si>
  <si>
    <t>Sinalco EW</t>
  </si>
  <si>
    <t>.050.447.00</t>
  </si>
  <si>
    <t>.025.055.00</t>
  </si>
  <si>
    <t>.025.056.00</t>
  </si>
  <si>
    <t>.025.056.01</t>
  </si>
  <si>
    <t>.025.057.00</t>
  </si>
  <si>
    <t>Adelholzener Bio Apfel PET EW              travel</t>
  </si>
  <si>
    <t>.025.109.00</t>
  </si>
  <si>
    <t>.025.110.00</t>
  </si>
  <si>
    <t>Evian PET Sportscap            ( tiefer Schacht )</t>
  </si>
  <si>
    <t>.075.048.01</t>
  </si>
  <si>
    <t>.050.512.00</t>
  </si>
  <si>
    <t>Knutwiler PET EW</t>
  </si>
  <si>
    <t>Campina Melk PET</t>
  </si>
  <si>
    <t>Sekt "Duc Douan "</t>
  </si>
  <si>
    <t>Gerolsteiner PET MW (FK 160 )</t>
  </si>
  <si>
    <t>Stiegl Bier EW</t>
  </si>
  <si>
    <t>Wein " Th. Haßlinger Rivana trocken "                  ( FK 170 )</t>
  </si>
  <si>
    <t>.033.252.00</t>
  </si>
  <si>
    <t>Anlage 06/10</t>
  </si>
  <si>
    <t>.150.084.00</t>
  </si>
  <si>
    <t>.150.082.00</t>
  </si>
  <si>
    <t>SPA PET Reine EW</t>
  </si>
  <si>
    <t>.150.083.00</t>
  </si>
  <si>
    <t>Eptinger PET " Pepita"</t>
  </si>
  <si>
    <t>Eptinger " Pepita " PET EW</t>
  </si>
  <si>
    <t>200 gr</t>
  </si>
  <si>
    <t>Viva PET EW 2-fach</t>
  </si>
  <si>
    <t xml:space="preserve">xxx 41 002 73    </t>
  </si>
  <si>
    <t xml:space="preserve">xxx 41 002 25     </t>
  </si>
  <si>
    <t xml:space="preserve">xxx 41 002 62    </t>
  </si>
  <si>
    <t xml:space="preserve">xxx 41 002 77  </t>
  </si>
  <si>
    <t xml:space="preserve">xxx 41 002 98    </t>
  </si>
  <si>
    <t xml:space="preserve">xxx 41 002 75   </t>
  </si>
  <si>
    <t>.070.010.00</t>
  </si>
  <si>
    <t>.070.011.00</t>
  </si>
  <si>
    <t>Peschl Gourmet Bier</t>
  </si>
  <si>
    <t>.033.025.25</t>
  </si>
  <si>
    <t>Nestle Aquarel PET              2-fach</t>
  </si>
  <si>
    <t>ab 12/10</t>
  </si>
  <si>
    <t>.050.436.01</t>
  </si>
  <si>
    <t>Anlage 12/10</t>
  </si>
  <si>
    <t>.033.259.00</t>
  </si>
  <si>
    <t>653 41 001 52</t>
  </si>
  <si>
    <t>.033.260.00</t>
  </si>
  <si>
    <t>Traubennektar MW</t>
  </si>
  <si>
    <t>Anlage 11/11</t>
  </si>
  <si>
    <t>Goldfit Apfelsch. PET EW 2-fach</t>
  </si>
  <si>
    <t>Lipton Ice Tea Pet neu</t>
  </si>
  <si>
    <t>Tropics Pet</t>
  </si>
  <si>
    <t>Bonaqua Pet EW</t>
  </si>
  <si>
    <t>Alco-Pop</t>
  </si>
  <si>
    <t>S. Pellegrino EW</t>
  </si>
  <si>
    <t>Adelbodner (Glasfl.)</t>
  </si>
  <si>
    <t>.030.014.00</t>
  </si>
  <si>
    <t xml:space="preserve">Seven UP PET neu </t>
  </si>
  <si>
    <t>Schweppes PET</t>
  </si>
  <si>
    <t xml:space="preserve">xxx 41 002 03  </t>
  </si>
  <si>
    <t xml:space="preserve">xxx 41 002 44  </t>
  </si>
  <si>
    <t>SPA Citron PET EW 2-fach</t>
  </si>
  <si>
    <t>SPA Citron PET EW                2-fach</t>
  </si>
  <si>
    <t xml:space="preserve">Anlage 05/12  </t>
  </si>
  <si>
    <t>Pepsi PET EW Special         2-fach</t>
  </si>
  <si>
    <t>Pepsi PET EW Special 2-fach</t>
  </si>
  <si>
    <t>a y 2</t>
  </si>
  <si>
    <t>Graf Metternich Quelle</t>
  </si>
  <si>
    <t xml:space="preserve">Vittel PET (rund ) 3-fach </t>
  </si>
  <si>
    <t>.050.276.06</t>
  </si>
  <si>
    <t>641 41 001 18</t>
  </si>
  <si>
    <t>Corana Extra</t>
  </si>
  <si>
    <t>608 40 000 45</t>
  </si>
  <si>
    <t>Minute Maid PET EW</t>
  </si>
  <si>
    <t>.033.206.00</t>
  </si>
  <si>
    <t>Flensburger Bügelv.</t>
  </si>
  <si>
    <t>Frucade</t>
  </si>
  <si>
    <t>.100.155.00</t>
  </si>
  <si>
    <t>Regensteiner PET Cycle</t>
  </si>
  <si>
    <t>Regensteiner PET Cycle         ( FK 170 )</t>
  </si>
  <si>
    <t>Regensteiner PET Cycle         ( FK 185/230 )</t>
  </si>
  <si>
    <t>.050.180.00</t>
  </si>
  <si>
    <t>Odenwald Quelle PET Cycle Medium  ( tiefer Schacht )</t>
  </si>
  <si>
    <t>Fruchtsaft Mw. FK195</t>
  </si>
  <si>
    <t>.075.012.00</t>
  </si>
  <si>
    <t>.075.014.00</t>
  </si>
  <si>
    <t>Vittel PET TV</t>
  </si>
  <si>
    <t>Taunus Quelle ( FK 185 ...)</t>
  </si>
  <si>
    <t>Leibinger Pils</t>
  </si>
  <si>
    <t xml:space="preserve">Bild B    ( 15 mm )                                                          Maß X : 248 mm / Loch 5 </t>
  </si>
  <si>
    <t>.033.124.00</t>
  </si>
  <si>
    <t>.033.125.00</t>
  </si>
  <si>
    <t>Sunkist PET</t>
  </si>
  <si>
    <t>Bild B                                                            Maß X : 218 mm / Loch 3</t>
  </si>
  <si>
    <t>Spezi PET MW</t>
  </si>
  <si>
    <t>Maß X : 20 mm</t>
  </si>
  <si>
    <t xml:space="preserve">Bild B                                                              Maß X : 245 mm </t>
  </si>
  <si>
    <t>.050.651.00</t>
  </si>
  <si>
    <t>Norma Mineral PET EW</t>
  </si>
  <si>
    <t>.050.651.01</t>
  </si>
  <si>
    <t>Surf Cola Mix PET EW</t>
  </si>
  <si>
    <t>.050.652.00</t>
  </si>
  <si>
    <t>Surf Apfel. PET EW</t>
  </si>
  <si>
    <t>Trimmstar Multi PET EW   ( FK 185/230 … )</t>
  </si>
  <si>
    <t>Trimmstar Multi PET EW   ( tiefer Schacht )</t>
  </si>
  <si>
    <t>Norma Mineral PET EW 2-fach</t>
  </si>
  <si>
    <t>Aquarel PET                          ( ohne Kohlensäure )</t>
  </si>
  <si>
    <t xml:space="preserve">Vorlo Limo. FK 290 tiefer Schacht </t>
  </si>
  <si>
    <t>.050.369.00</t>
  </si>
  <si>
    <t>Ankerbräu "Edel Tropfen "</t>
  </si>
  <si>
    <t>Fanta "Splash" PET 2-fach</t>
  </si>
  <si>
    <t xml:space="preserve">Coca Cola EW alt 2-fach </t>
  </si>
  <si>
    <t xml:space="preserve">San Pellegrino PET </t>
  </si>
  <si>
    <t>Bild B                                                                    Maß X : 190 mm</t>
  </si>
  <si>
    <t>Wein " Oberrottweiler "</t>
  </si>
  <si>
    <t>Adelholzener Bio Apfel. PET EW Travel</t>
  </si>
  <si>
    <t>Einstellmaß Tiefe</t>
  </si>
  <si>
    <t>Odenwald Quelle PET Cycle Medium   ( FK 170)</t>
  </si>
  <si>
    <t>.100.083.00</t>
  </si>
  <si>
    <t>.100.084.00</t>
  </si>
  <si>
    <t>.100.085.00</t>
  </si>
  <si>
    <t>Sekt " Deinhard Cabinet "</t>
  </si>
  <si>
    <t>Wein " Heilbronner Wartberg</t>
  </si>
  <si>
    <t>.100.101.00</t>
  </si>
  <si>
    <t>.100..101.00</t>
  </si>
  <si>
    <t xml:space="preserve">Bild B                                                                Maß X : 225 mm </t>
  </si>
  <si>
    <t>.033.002.00</t>
  </si>
  <si>
    <t>Immergut " Milch"EW 2-fach</t>
  </si>
  <si>
    <t>306 40 002 09</t>
  </si>
  <si>
    <t>0,44 l</t>
  </si>
  <si>
    <t>Felsen Bräu SV</t>
  </si>
  <si>
    <t>Änderung Zubehör Nr. von 131 auf 119 am 17.12.04</t>
  </si>
  <si>
    <t>641 41 002 04</t>
  </si>
  <si>
    <t>" Milli Brasilli " FK270/290</t>
  </si>
  <si>
    <t>Indigo PET</t>
  </si>
  <si>
    <t>Fruitopia PET EW</t>
  </si>
  <si>
    <t>Pepsi PET  EW ( FK 270 / 290 )</t>
  </si>
  <si>
    <t>Vilsa MW ( tiefer schacht )</t>
  </si>
  <si>
    <t>.070.018.00</t>
  </si>
  <si>
    <t>Vilsa MW</t>
  </si>
  <si>
    <t>Anlage 07/13</t>
  </si>
  <si>
    <t>Vilsa MW ( FK 170 )</t>
  </si>
  <si>
    <t>Vilsa MW ( FK 185/230 )</t>
  </si>
  <si>
    <t>Vilsa MW ( FK 270 )</t>
  </si>
  <si>
    <t>Libella PET EW</t>
  </si>
  <si>
    <t>306 02 150 00</t>
  </si>
  <si>
    <t>306 02 140 00</t>
  </si>
  <si>
    <t>Neumarkter PET EW 2-fach</t>
  </si>
  <si>
    <t>Zubehör Nr.  xxx  : FS 1500 / FS 2020 = 662 ...</t>
  </si>
  <si>
    <t>Wein " Ochsenb. Stromberg "</t>
  </si>
  <si>
    <t xml:space="preserve">Bild B                                                              Maß X : 230 mm </t>
  </si>
  <si>
    <t>Maß X : 490 mm</t>
  </si>
  <si>
    <t>.050.155.01</t>
  </si>
  <si>
    <t>.125.012.00</t>
  </si>
  <si>
    <t>.125.001.00</t>
  </si>
  <si>
    <t>Salvetat PET EW</t>
  </si>
  <si>
    <t>C.C. / Kontur PET(FK205/195)</t>
  </si>
  <si>
    <t>15 mm</t>
  </si>
  <si>
    <t>15 / 19</t>
  </si>
  <si>
    <t>100 mm</t>
  </si>
  <si>
    <t>15 Fl.</t>
  </si>
  <si>
    <t>.020.112.00</t>
  </si>
  <si>
    <t>Ulmer Pils</t>
  </si>
  <si>
    <t>Ribena PET</t>
  </si>
  <si>
    <t>Val d`Aisne (grüne Flasche 275 mm )</t>
  </si>
  <si>
    <t>Kinder Power Drink</t>
  </si>
  <si>
    <t>Wein " Stettener Heuchelberg "</t>
  </si>
  <si>
    <t>16 Fl.</t>
  </si>
  <si>
    <t>S. Pellegrino PET  2-fach</t>
  </si>
  <si>
    <t>.033.264.00</t>
  </si>
  <si>
    <t>Brunnen PET MW ( FK 160 )</t>
  </si>
  <si>
    <t>.050.526.00</t>
  </si>
  <si>
    <t>Acqua Panna MW 1-fach</t>
  </si>
  <si>
    <t>Bismarck Quelle (Glas)</t>
  </si>
  <si>
    <t>Jever Pils MW</t>
  </si>
  <si>
    <t>Thonon PET ( Mineral. ) 2-fach</t>
  </si>
  <si>
    <t>.020.042.14</t>
  </si>
  <si>
    <t>ab 04 / 2007</t>
  </si>
  <si>
    <t>Änderung am 12.01.98 von 6055031900 auf 6050131900</t>
  </si>
  <si>
    <t>Zwiebel FK 270</t>
  </si>
  <si>
    <t>Champ.Profilin.Einweg</t>
  </si>
  <si>
    <t>.050.325.00</t>
  </si>
  <si>
    <t>F : FK 220 / 320  / FK 280  Schachtwand  ( 2-fach )</t>
  </si>
  <si>
    <t>Eku - Pils</t>
  </si>
  <si>
    <t>Felser Bräu SV</t>
  </si>
  <si>
    <t>Kontur C. C. Einweg neu</t>
  </si>
  <si>
    <t xml:space="preserve">Bell `s  </t>
  </si>
  <si>
    <t>Beck ´s</t>
  </si>
  <si>
    <t>Volvic PET</t>
  </si>
  <si>
    <t>.050.647.00</t>
  </si>
  <si>
    <t>.050.648.00</t>
  </si>
  <si>
    <t>Schark Energy MW</t>
  </si>
  <si>
    <t>.030.011.00</t>
  </si>
  <si>
    <t>.030.012.00</t>
  </si>
  <si>
    <t>.030.013.00</t>
  </si>
  <si>
    <t>.033.025.63</t>
  </si>
  <si>
    <t>Nordbräu Long Neck</t>
  </si>
  <si>
    <t>.075.090.00</t>
  </si>
  <si>
    <t>Neumarkter Bio Kristall MW</t>
  </si>
  <si>
    <t>.033.025.64</t>
  </si>
  <si>
    <t>Jesuiten Quelle Long Neck MW</t>
  </si>
  <si>
    <t>Wein " P22 "</t>
  </si>
  <si>
    <t>Wein "Richard`s Riesling" (tiefer Schacht )</t>
  </si>
  <si>
    <t>Coca Cola PET 1-fach</t>
  </si>
  <si>
    <t>9#</t>
  </si>
  <si>
    <t>200 mm</t>
  </si>
  <si>
    <t>10 #</t>
  </si>
  <si>
    <t>.050.209.00</t>
  </si>
  <si>
    <t>18Fl</t>
  </si>
  <si>
    <t>Irisquelle Einweg (Glas)</t>
  </si>
  <si>
    <t>Wein " Viala "</t>
  </si>
  <si>
    <t>050.600.00</t>
  </si>
  <si>
    <t>Sain Martaine PET EW ( blau ) eckig 2-fach</t>
  </si>
  <si>
    <t>Sain Martaine PET EW blau (eckig) 2-fach</t>
  </si>
  <si>
    <t>* = Pièces spéciales pour renforcement colonne</t>
  </si>
  <si>
    <t>Sekt "Duc Douan "(FK185/230..</t>
  </si>
  <si>
    <t>Euro Schopper Apfelschorle Pet</t>
  </si>
  <si>
    <t xml:space="preserve">Henniez        </t>
  </si>
  <si>
    <t>Pilatus</t>
  </si>
  <si>
    <t>.050.215.01</t>
  </si>
  <si>
    <t>.050.216.00</t>
  </si>
  <si>
    <t>.050.103.00</t>
  </si>
  <si>
    <t>.050.104.00</t>
  </si>
  <si>
    <t>.050.105.00</t>
  </si>
  <si>
    <t>Aquarel Pet (mit Kohlensäure)</t>
  </si>
  <si>
    <t>Lipton ICE TEA PET EW</t>
  </si>
  <si>
    <t>Fürst von Metternich</t>
  </si>
  <si>
    <t>Adelholzener Active O2 PET ( TV )</t>
  </si>
  <si>
    <t>.075.068.00</t>
  </si>
  <si>
    <t>Rothaus Tannenzäpfle 2-fach</t>
  </si>
  <si>
    <t>Rothaus Tannenzäpfle         2-fach</t>
  </si>
  <si>
    <t>Aro "Lemon Soda" Pet</t>
  </si>
  <si>
    <t>Aro "Apfelschorle" Pet</t>
  </si>
  <si>
    <t>Coca - Cola ( Holland )</t>
  </si>
  <si>
    <t>Volvic Pet</t>
  </si>
  <si>
    <t>Vivaris PET ( cycle ) 2-fach</t>
  </si>
  <si>
    <t>Bizzl PET ( Cycle )</t>
  </si>
  <si>
    <t xml:space="preserve">Arkina PET </t>
  </si>
  <si>
    <t>Bad Bramb. FK 320/220</t>
  </si>
  <si>
    <t>Vöslauer Miner. (FK185/230...)</t>
  </si>
  <si>
    <t>Almdudler PET EW              2-fach</t>
  </si>
  <si>
    <t>Seven UP PET</t>
  </si>
  <si>
    <t>neue Flasche wie Cycle jetzt EW am 28.12.07</t>
  </si>
  <si>
    <t xml:space="preserve">             Einstelltabelle für Flaschenführung kpl. Nr. 603 01 365 00</t>
  </si>
  <si>
    <t>Inhalt</t>
  </si>
  <si>
    <t>Niehoffs Saft(FK270/290)                  ( Fruchtsaft MW )</t>
  </si>
  <si>
    <t>2 Fl.</t>
  </si>
  <si>
    <t>Bodensee Wasser</t>
  </si>
  <si>
    <t>.100.002</t>
  </si>
  <si>
    <t>.030.015.00</t>
  </si>
  <si>
    <t>Maisgold Bier</t>
  </si>
  <si>
    <t>.150.054.01</t>
  </si>
  <si>
    <t>Virgin Cola  PET                                  ( tiefer Schacht )</t>
  </si>
  <si>
    <t>Fine Food PET EW            2-fach</t>
  </si>
  <si>
    <t>SPA PET Barisat EW</t>
  </si>
  <si>
    <t xml:space="preserve">Bild B                                                                  Maß X : 176 mm </t>
  </si>
  <si>
    <t xml:space="preserve">Maß X : 360 mm </t>
  </si>
  <si>
    <t>.050.214.00</t>
  </si>
  <si>
    <t>.050.213.01</t>
  </si>
  <si>
    <t>.050.215.00</t>
  </si>
  <si>
    <t>San Benedetto PET EW mineral. "2" 2-fach</t>
  </si>
  <si>
    <t>Krumbacher PET Cycle( FK 160/170)</t>
  </si>
  <si>
    <t xml:space="preserve">Bild B  ( 15 mm )                                                          Maß X : 225 mm </t>
  </si>
  <si>
    <t>Schwarzwald Sprud. (blau)</t>
  </si>
  <si>
    <t>Schweppes MW</t>
  </si>
  <si>
    <t>Änderung am 16.09.98 von Durchm. 58 auf 57</t>
  </si>
  <si>
    <t>Slots Pilsener</t>
  </si>
  <si>
    <t>Beck´s</t>
  </si>
  <si>
    <t>Fruchtsaft Mehrweg</t>
  </si>
  <si>
    <t>FS 2000 Gastronomie 2 -fach</t>
  </si>
  <si>
    <t>C.C./Kontur PET 2-fach (Export)</t>
  </si>
  <si>
    <t>Dosen 2-fach</t>
  </si>
  <si>
    <t>606 01 333 00</t>
  </si>
  <si>
    <t>FK 195 / FK 250 / FK 290  2 -fach</t>
  </si>
  <si>
    <t>" 464 " Mineralwasser PET 2-fach</t>
  </si>
  <si>
    <t>Diebels 2-fach</t>
  </si>
  <si>
    <t>Tango PET 2-fach</t>
  </si>
  <si>
    <t>Bonaqa Sportswater PET 2-fach</t>
  </si>
  <si>
    <t>Mars "Ac.Energy"FK205</t>
  </si>
  <si>
    <t>.050.405.02</t>
  </si>
  <si>
    <t>Pyraser PET EW</t>
  </si>
  <si>
    <t>.050.048.03</t>
  </si>
  <si>
    <t>.050.337.00</t>
  </si>
  <si>
    <t>Uhrbach Gourmet</t>
  </si>
  <si>
    <t>Top Star Cola Pet</t>
  </si>
  <si>
    <t>Vimto Pet</t>
  </si>
  <si>
    <t>Rosport ( Glasfl. )                           ( FK 320 ... )</t>
  </si>
  <si>
    <t>653 41 001 30</t>
  </si>
  <si>
    <t>Afri Cola PET Cycle 2-fach</t>
  </si>
  <si>
    <t>Bluna PET Cycle 2-fach</t>
  </si>
  <si>
    <t>Schachttiefe 525 mm</t>
  </si>
  <si>
    <t>0,375l</t>
  </si>
  <si>
    <t>.050.048.02</t>
  </si>
  <si>
    <t>Sekt " Söhnlein Brillant "</t>
  </si>
  <si>
    <t>Schultheiss ( Steini )</t>
  </si>
  <si>
    <t>Bild B                                                              Maß X : 225 mm</t>
  </si>
  <si>
    <t>Inkospor Active Power Burner PET</t>
  </si>
  <si>
    <t>.050.407.00</t>
  </si>
  <si>
    <t>ARO "Frauenholzener Min. " Rainbow</t>
  </si>
  <si>
    <t>.100.006.00</t>
  </si>
  <si>
    <t>.100.015.00</t>
  </si>
  <si>
    <t>.100.014.00</t>
  </si>
  <si>
    <t>Altöttinger BV  NEU</t>
  </si>
  <si>
    <t>2 - fach</t>
  </si>
  <si>
    <t>.100.043.00</t>
  </si>
  <si>
    <t>Volvic PET ( FK 160 )</t>
  </si>
  <si>
    <t>S. Pellegrino PET</t>
  </si>
  <si>
    <t>Evian Glasfl.</t>
  </si>
  <si>
    <t>Trinkflasche Macfit ( blau ) 1-fach</t>
  </si>
  <si>
    <t>662 42 001 19</t>
  </si>
  <si>
    <t>Halbsch.</t>
  </si>
  <si>
    <t>Lanjaron PET                               ( tiefer Schacht )</t>
  </si>
  <si>
    <t>Vittel PET  ( eckig )                                 ( tiefer Schacht )</t>
  </si>
  <si>
    <t>.033.148.00</t>
  </si>
  <si>
    <t>.033.148.01</t>
  </si>
  <si>
    <t>.033.149.00</t>
  </si>
  <si>
    <t>.033.150.00</t>
  </si>
  <si>
    <t>.033.151.00</t>
  </si>
  <si>
    <t>Bittburger Long Neck     2-fach</t>
  </si>
  <si>
    <t>Frucade PET Cycle neu</t>
  </si>
  <si>
    <t>Wein  ( 58mm Durchm. )</t>
  </si>
  <si>
    <t>Lichtenauer PET 2-fach</t>
  </si>
  <si>
    <t>.050.145.01</t>
  </si>
  <si>
    <t>.050.146.00</t>
  </si>
  <si>
    <t>.050.147.00</t>
  </si>
  <si>
    <t>Henniez PET EW                     2-fach</t>
  </si>
  <si>
    <t>Fankenheim blue Aufreißv.</t>
  </si>
  <si>
    <t>.050.554.00</t>
  </si>
  <si>
    <t>Vorlo Limonade</t>
  </si>
  <si>
    <t>Coka Cola Pet ( CZ)</t>
  </si>
  <si>
    <t>Wein "Heppenheimer Maiberg"</t>
  </si>
  <si>
    <t>Iru Bru Pet</t>
  </si>
  <si>
    <t>Steffany ( tiefer Schacht )</t>
  </si>
  <si>
    <t>Wein " Fantinel " 2-fach</t>
  </si>
  <si>
    <t>Anlage 11/12</t>
  </si>
  <si>
    <t>.025.005.00</t>
  </si>
  <si>
    <t>.025.006.00</t>
  </si>
  <si>
    <t>Turkuaz PET</t>
  </si>
  <si>
    <t>2-fach</t>
  </si>
  <si>
    <t>.050.474.00</t>
  </si>
  <si>
    <t>Wittiger Premium</t>
  </si>
  <si>
    <t>Krumbach Pet</t>
  </si>
  <si>
    <t>Pepsi MW 2-fach</t>
  </si>
  <si>
    <t>xxx4100264</t>
  </si>
  <si>
    <t>neue Flasche 05/10</t>
  </si>
  <si>
    <t>Peterstaler PET EW</t>
  </si>
  <si>
    <t>Aquarius PET                   2-fach      FK 290</t>
  </si>
  <si>
    <t>Steini 2-fach                    FK 195 / FK 250</t>
  </si>
  <si>
    <t>Lucozade Dumpy PET (FK270/290)</t>
  </si>
  <si>
    <t>636 40 000 54</t>
  </si>
  <si>
    <t>Peterstaler PET Cycle       2-fach</t>
  </si>
  <si>
    <t>0,475 l</t>
  </si>
  <si>
    <t>.050.267</t>
  </si>
  <si>
    <t>S. Pellegrino PET                      ( FK 320.. )</t>
  </si>
  <si>
    <t>653 41 001 27</t>
  </si>
  <si>
    <t>Jolly Pet (DK)</t>
  </si>
  <si>
    <t>Hochwald Pet</t>
  </si>
  <si>
    <t>Schark Energy ( FK185/230...)</t>
  </si>
  <si>
    <t>.025.113.00</t>
  </si>
  <si>
    <t>Wein "Beaujolais"</t>
  </si>
  <si>
    <t>Rixdorfer Mineral/Orange</t>
  </si>
  <si>
    <t>Carlsberg Bier 2-fach</t>
  </si>
  <si>
    <t>Aquarell PET EW ( FK 160 )</t>
  </si>
  <si>
    <t>606 40 000 60</t>
  </si>
  <si>
    <t>636 40 000 61</t>
  </si>
  <si>
    <t>Harilds Kilde Pet</t>
  </si>
  <si>
    <t>Höhl " Power Apfel "       1-fach</t>
  </si>
  <si>
    <t>Volvic PET ( rund ) 2-fach</t>
  </si>
  <si>
    <t>Wein " Königschaffhaus. Vulkanfels</t>
  </si>
  <si>
    <t>Änderung Zubehör Nr. von 132 auf 203 am 06.07.04</t>
  </si>
  <si>
    <t>Wein " Königschaffhauser Vulkanfels</t>
  </si>
  <si>
    <t>Urbach Gourmet ( FK 320.. )</t>
  </si>
  <si>
    <t>Evian PET ( FK 205 / 195 )</t>
  </si>
  <si>
    <t>CZ</t>
  </si>
  <si>
    <t>Oranzada</t>
  </si>
  <si>
    <t>Änderung altes schachtsystem Rüstsatz 641 50 001 09 am 13.06.06</t>
  </si>
  <si>
    <t>Nestea Eistee</t>
  </si>
  <si>
    <t>.100.014</t>
  </si>
  <si>
    <t>Bad Dürrheimer Mineralw.</t>
  </si>
  <si>
    <t>.100.056.02</t>
  </si>
  <si>
    <t>.100.058.00</t>
  </si>
  <si>
    <t>abdeckung</t>
  </si>
  <si>
    <t>Kontur MW</t>
  </si>
  <si>
    <t>Lipton ICE TEA PET II</t>
  </si>
  <si>
    <t>Sekt " Waldschänke Rendnitz "  FK 185 / 230 ..</t>
  </si>
  <si>
    <t>Sekt "Waldhorn "                   FK 185 / 230 ..</t>
  </si>
  <si>
    <t>Wein " Dr. Zenzen "</t>
  </si>
  <si>
    <t>Gold Ochsen " Long Neck "</t>
  </si>
  <si>
    <t>FK 290</t>
  </si>
  <si>
    <t>Berrington water PET     ( TV ) 2-fach</t>
  </si>
  <si>
    <t>Chiarella PET EW 2-fach</t>
  </si>
  <si>
    <t>Bild A                                                              Maß X : 452 mm / Loch 18</t>
  </si>
  <si>
    <t>Olympia 2-fach</t>
  </si>
  <si>
    <t>Anlage 01/14</t>
  </si>
  <si>
    <t>.050.579.00</t>
  </si>
  <si>
    <t>* =</t>
  </si>
  <si>
    <t>Aqua Sport ( FK 185 / 230..)</t>
  </si>
  <si>
    <t>Wittinger Premium</t>
  </si>
  <si>
    <t>.050.566.00</t>
  </si>
  <si>
    <t>ab 03/2008</t>
  </si>
  <si>
    <t>Lisbeth / Carola PET</t>
  </si>
  <si>
    <t>Bismarck Quelle Pet neu</t>
  </si>
  <si>
    <t>Bitburger Pet</t>
  </si>
  <si>
    <t>Adelholzener Bio Apfel PET EW             ( TV )  Travel</t>
  </si>
  <si>
    <t>Sekt " Fürst Egmont"  (FK270/290)</t>
  </si>
  <si>
    <t>Coca Cola  PET MW                           (FK270 )</t>
  </si>
  <si>
    <t>Eico PET Cycle neu</t>
  </si>
  <si>
    <t>ab Mai 06</t>
  </si>
  <si>
    <t>PAGO PET 2-fach</t>
  </si>
  <si>
    <t>PAGO PET EW 2-fach</t>
  </si>
  <si>
    <t>Passugger Mineralwasser</t>
  </si>
  <si>
    <t>Ceres " Strong ale " 2-fach</t>
  </si>
  <si>
    <t>Wein "Ehrenstetter Gutedel"</t>
  </si>
  <si>
    <t>neue Flasche am 01.06.06 ersetzt Aqua Coff TV ; neue Flasche ab 10/2006 ; neue flasche ab 04/09</t>
  </si>
  <si>
    <t>Vitrex naturelle PET EW</t>
  </si>
  <si>
    <t>653 41 001 53</t>
  </si>
  <si>
    <t>Anlage 02/13</t>
  </si>
  <si>
    <t>.150.104.00</t>
  </si>
  <si>
    <t>xxx 40 002 10</t>
  </si>
  <si>
    <t>xxx 40 002 05</t>
  </si>
  <si>
    <t>Juvina PET</t>
  </si>
  <si>
    <t>.050.364.01</t>
  </si>
  <si>
    <t>Fruchtsaft MW FS1500/2020</t>
  </si>
  <si>
    <t>Niehoffs Saft(FK205/195)                 ( Fruchtsaft MW )</t>
  </si>
  <si>
    <t>600 Juni 94</t>
  </si>
  <si>
    <t>.050.595.00</t>
  </si>
  <si>
    <t>Ebersburg Mineral. PET EW</t>
  </si>
  <si>
    <t>.050.596.00</t>
  </si>
  <si>
    <t>Ebersburg Apfelsch. PET EW</t>
  </si>
  <si>
    <t>Asco Cola PET Cycle           ( tiefer Schacht )</t>
  </si>
  <si>
    <t>Wein " Willsbacher "</t>
  </si>
  <si>
    <t>Bonaqua Sportswater Pet</t>
  </si>
  <si>
    <t>Buxton Pet</t>
  </si>
  <si>
    <t>Minute Maid Pet</t>
  </si>
  <si>
    <t>.100.049</t>
  </si>
  <si>
    <t>Quick Vit PET " ACE "</t>
  </si>
  <si>
    <t>Tuborg</t>
  </si>
  <si>
    <t>Vib Pilsner</t>
  </si>
  <si>
    <t>E</t>
  </si>
  <si>
    <t>Punica PET EW 2-fach</t>
  </si>
  <si>
    <t>Punica PET EW  2-fach</t>
  </si>
  <si>
    <t>Punica PET EW</t>
  </si>
  <si>
    <t>.050.276.02</t>
  </si>
  <si>
    <t>.033.175.00</t>
  </si>
  <si>
    <t xml:space="preserve">Maß X : 500 mm </t>
  </si>
  <si>
    <t>Val d`Aisne (weiße Fl.)</t>
  </si>
  <si>
    <t>Aifa Pils</t>
  </si>
  <si>
    <t>Vittel PET (SV )</t>
  </si>
  <si>
    <t>Hochstätter Apfelsaft</t>
  </si>
  <si>
    <t xml:space="preserve">Red Kick PET 2-fach </t>
  </si>
  <si>
    <t>Burg Quelle</t>
  </si>
  <si>
    <t>Änderung der Spacer von 93 auf 94 laut Schreiben vom 19.07.2001 Herr Stiens CC KG Feldtest</t>
  </si>
  <si>
    <t>Maß X : 85 mm</t>
  </si>
  <si>
    <t>.050.333.00</t>
  </si>
  <si>
    <t>.050.334.00</t>
  </si>
  <si>
    <t>Sekt "Hauser "</t>
  </si>
  <si>
    <t>Christinen Brunnen PET 2-fach ( zylindrisch )</t>
  </si>
  <si>
    <t>Coca Cola Pet neu</t>
  </si>
  <si>
    <t>Bonaqua Pet</t>
  </si>
  <si>
    <t>.033.199.00</t>
  </si>
  <si>
    <t>.033.200.00</t>
  </si>
  <si>
    <t>Coca Cola ( Glasfl )</t>
  </si>
  <si>
    <t>xxx4100243</t>
  </si>
  <si>
    <t>Extaler Mineral.(FK270/290)</t>
  </si>
  <si>
    <t>.025.024</t>
  </si>
  <si>
    <t>Eden mineralw. PET</t>
  </si>
  <si>
    <t>Caspar-Heinrich-Quelle</t>
  </si>
  <si>
    <t>.050.141</t>
  </si>
  <si>
    <t>662 42 002 32</t>
  </si>
  <si>
    <t>662 42 002 09</t>
  </si>
  <si>
    <t>Anleitung siehe Word Dokument 638 00 340 00</t>
  </si>
  <si>
    <t>Aro "Apfelsch." Pet (alt)</t>
  </si>
  <si>
    <t>Aro "BCE" Pet</t>
  </si>
  <si>
    <t>Saft "Sunland Mc Cain"       ( FK 185 / 230 )</t>
  </si>
  <si>
    <t xml:space="preserve">#   2 x 6030012700 </t>
  </si>
  <si>
    <t>306 40 002 03</t>
  </si>
  <si>
    <t>Tuborg ( DK )</t>
  </si>
  <si>
    <t>IX</t>
  </si>
  <si>
    <t>.045.001.02</t>
  </si>
  <si>
    <t>.045.001.03</t>
  </si>
  <si>
    <t>.047.301.00</t>
  </si>
  <si>
    <t>Lipton ICE TEA PET 2-fach</t>
  </si>
  <si>
    <t>Aloisius PET 2-fach</t>
  </si>
  <si>
    <t>.050.350.00</t>
  </si>
  <si>
    <t>Nr. IX</t>
  </si>
  <si>
    <t>Vals PET  ( FK 320 ... )</t>
  </si>
  <si>
    <t>Body Attack Lean Fix PET EW ( TV )</t>
  </si>
  <si>
    <t>Lichtenauer Gastrofl.             FK 185/230</t>
  </si>
  <si>
    <t>Lichtenauer Gastrofl.              FK 320/220</t>
  </si>
  <si>
    <t>Lichtenauer Gastrofl.              FK 280</t>
  </si>
  <si>
    <t>VDF-PF. FK 290 tiefer Schacht</t>
  </si>
  <si>
    <t>Bionade Litsea</t>
  </si>
  <si>
    <t>Bischoff Pils</t>
  </si>
  <si>
    <t>Plancoet Pet</t>
  </si>
  <si>
    <t>Alt Pott`s Bügelv. ( FK 185... )</t>
  </si>
  <si>
    <t>Bacardi ( Glasfl. )</t>
  </si>
  <si>
    <t>Bad Meinberger FK 160/170</t>
  </si>
  <si>
    <t>636 40 000 30</t>
  </si>
  <si>
    <t>636 40 000 29</t>
  </si>
  <si>
    <t>Saft (Sunland Mc Cain)</t>
  </si>
  <si>
    <t>" Bayla " Saft</t>
  </si>
  <si>
    <t>INZA "Bosvruchten"</t>
  </si>
  <si>
    <t>.025.095.00</t>
  </si>
  <si>
    <t>.050.188.00</t>
  </si>
  <si>
    <t>.050.189.00</t>
  </si>
  <si>
    <t>.050.189.01</t>
  </si>
  <si>
    <t>.050.191.00</t>
  </si>
  <si>
    <t>.050.192.00</t>
  </si>
  <si>
    <t>.050.193.00</t>
  </si>
  <si>
    <t>.050.193.01</t>
  </si>
  <si>
    <t>.050.193.02</t>
  </si>
  <si>
    <t>Bild B ( 15 mm )                                                           Maß X : 215 mm</t>
  </si>
  <si>
    <t>.025.038.04</t>
  </si>
  <si>
    <t>.025.039.00</t>
  </si>
  <si>
    <t>.025.039.01</t>
  </si>
  <si>
    <t>.025.039.02</t>
  </si>
  <si>
    <t>9 / 13</t>
  </si>
  <si>
    <t>Evian ( Glasfl. )</t>
  </si>
  <si>
    <t>Dose Sleek Can</t>
  </si>
  <si>
    <t>.150.036.00</t>
  </si>
  <si>
    <t>Bild B                                                              Maß X : 245 mm</t>
  </si>
  <si>
    <t>608 40 000 34</t>
  </si>
  <si>
    <t>Hydra PET</t>
  </si>
  <si>
    <t>Jump High Energy Einweg</t>
  </si>
  <si>
    <t>.050.026</t>
  </si>
  <si>
    <t>Aquarius (Einweg)</t>
  </si>
  <si>
    <t>Kontur / Coca Cola</t>
  </si>
  <si>
    <t>.050.354.00</t>
  </si>
  <si>
    <t>xxx4100263</t>
  </si>
  <si>
    <t>Märzen ( Bügelverschluß)</t>
  </si>
  <si>
    <t>Löffler Gold Apfelsaft</t>
  </si>
  <si>
    <t>Niehoffs Saft(FK185/230)                  ( Fruchtsaft MW )</t>
  </si>
  <si>
    <t>Müller Drink PET EW</t>
  </si>
  <si>
    <t>Eichbaum ( tiefer Schacht )</t>
  </si>
  <si>
    <t>EKU Pils "Long Neck "        ( tiefer Schacht )</t>
  </si>
  <si>
    <t>Sekt "Ehrenstetter Donnerwetterle"</t>
  </si>
  <si>
    <t>653 00 371 00               653 00 372 00</t>
  </si>
  <si>
    <t>Oppacher PET Cycle</t>
  </si>
  <si>
    <t>.100.134.00</t>
  </si>
  <si>
    <t>Oppacher PET Cycle           ( tiefer Schacht )</t>
  </si>
  <si>
    <t xml:space="preserve">Sorgente Linda PET </t>
  </si>
  <si>
    <t>.050.053.01</t>
  </si>
  <si>
    <t>.050.339.02</t>
  </si>
  <si>
    <t>Alpirsbacher Klosterbräu</t>
  </si>
  <si>
    <t>rechts</t>
  </si>
  <si>
    <t>Ensinger Urquelle Gourmet  ( FK 185 / 230.)</t>
  </si>
  <si>
    <t>.033.025.04</t>
  </si>
  <si>
    <t>.033.025.05</t>
  </si>
  <si>
    <t>.033.025.06</t>
  </si>
  <si>
    <t>Lichtenauer Gastrofl.</t>
  </si>
  <si>
    <t>.025.056.02</t>
  </si>
  <si>
    <t>56 x 56</t>
  </si>
  <si>
    <t>.050.620.00</t>
  </si>
  <si>
    <t>Schwarzwälder Kakaomilch MW</t>
  </si>
  <si>
    <t>.050.075.02</t>
  </si>
  <si>
    <t>Disney PET 2-fach</t>
  </si>
  <si>
    <t>xxx 40 001 20</t>
  </si>
  <si>
    <t>1 D.</t>
  </si>
  <si>
    <t>Euro ( Polen ) ( Allgemeinfl. )</t>
  </si>
  <si>
    <t>Krumbacher PET Cycle( FK 205/195)</t>
  </si>
  <si>
    <t xml:space="preserve">Bild B                                                             Maß X : 225 mm </t>
  </si>
  <si>
    <t>Lahnsteiner PET Cycle</t>
  </si>
  <si>
    <t>.050.587.00</t>
  </si>
  <si>
    <t>.075.050.00</t>
  </si>
  <si>
    <t>Rauch MW</t>
  </si>
  <si>
    <t>646 41 001 47</t>
  </si>
  <si>
    <t>641 41 001 47</t>
  </si>
  <si>
    <t>640 41 001 47</t>
  </si>
  <si>
    <t>Fruchtsaft MW</t>
  </si>
  <si>
    <t>Änderung am 23.10.01 Name von Schwarzwaldperle auf Tannenzäpfchen</t>
  </si>
  <si>
    <t>3 / 7</t>
  </si>
  <si>
    <t>Änderung von 85 auf 90 am 21.03.2000</t>
  </si>
  <si>
    <t>.150.002</t>
  </si>
  <si>
    <t>606 40 000 52</t>
  </si>
  <si>
    <t>636 40 000 51</t>
  </si>
  <si>
    <t>608 40 000 53</t>
  </si>
  <si>
    <t>Lucozade Dumpy PET (FK160)</t>
  </si>
  <si>
    <t>Änderung am 06.06.05 Text + Blau ; neue flasche 06/08 von 78 auf 82</t>
  </si>
  <si>
    <t>Änderung am 07.09.04 von Spacer 84 auf Spacer 82 ; neue Flasche am 02.06.06 ; Änderung neue Flasche am 14.02.07; neue Flasche 04/09</t>
  </si>
  <si>
    <t>.025.088.00</t>
  </si>
  <si>
    <t>.025.089.00</t>
  </si>
  <si>
    <t>.025.090.00</t>
  </si>
  <si>
    <t>Güssinger PET</t>
  </si>
  <si>
    <t>Henniez</t>
  </si>
  <si>
    <t>30Fl</t>
  </si>
  <si>
    <t>Änderung am 04.07.01 von 80 auf 60</t>
  </si>
  <si>
    <t>xxx 40 002 07</t>
  </si>
  <si>
    <t>Evian ( Glasfl.) ( FK185/230)</t>
  </si>
  <si>
    <t>C.C. Pet (England)</t>
  </si>
  <si>
    <t>18FL</t>
  </si>
  <si>
    <t>Sekt "Deinhard Cabinett"</t>
  </si>
  <si>
    <t>605 40 000 24</t>
  </si>
  <si>
    <t>608 40 000 25</t>
  </si>
  <si>
    <t>636 40 000 32</t>
  </si>
  <si>
    <t>Grolsch EW</t>
  </si>
  <si>
    <t>Grolsch Bier</t>
  </si>
  <si>
    <t>0,30 l</t>
  </si>
  <si>
    <t>Lipton "Ice Tea" Pet</t>
  </si>
  <si>
    <t>Waldecker Gourmet                    ( FK 185 / 230 )</t>
  </si>
  <si>
    <t>Almdudler "Trachtenpärchen"       2-fach</t>
  </si>
  <si>
    <t>603 08 100 00 Ausgabemodul 1,5l weich PET</t>
  </si>
  <si>
    <t>Höhl " Power Apfel " 1-fach</t>
  </si>
  <si>
    <t>Früh Kölsch" Long Neck "</t>
  </si>
  <si>
    <t>.050.452.00</t>
  </si>
  <si>
    <t>.050.701.00</t>
  </si>
  <si>
    <t>Halsführung</t>
  </si>
  <si>
    <t>c z 2</t>
  </si>
  <si>
    <t>Gerolsteiner Gourmet</t>
  </si>
  <si>
    <t>Harzer Mineralw. Neu</t>
  </si>
  <si>
    <t>Coca Cola (Glasfl.) ( FK 320.. )</t>
  </si>
  <si>
    <t>250 / Jan 97</t>
  </si>
  <si>
    <t>Coca Cola / Kontur PET MW</t>
  </si>
  <si>
    <t>.050.304</t>
  </si>
  <si>
    <t>Maß X : 365 mm / Loch 13</t>
  </si>
  <si>
    <t>.050.190</t>
  </si>
  <si>
    <t>Sztar (Hu)</t>
  </si>
  <si>
    <t>Pepsi (Glasflasche) (Hu)</t>
  </si>
  <si>
    <t>Mirinda Pet (u)</t>
  </si>
  <si>
    <t>.025.048.01</t>
  </si>
  <si>
    <t>.025.048.02</t>
  </si>
  <si>
    <t>Leibinger Max Aufreißv.</t>
  </si>
  <si>
    <t>Altöttinger Bügelverschluß "neu"</t>
  </si>
  <si>
    <t>SPA - PET</t>
  </si>
  <si>
    <t>.050.607.00</t>
  </si>
  <si>
    <t>Vöslauer Bio PET  EW</t>
  </si>
  <si>
    <t>Änderung Zubehör von Export auf standard am 29.01.03</t>
  </si>
  <si>
    <t>Red Kick PET 2-fach         ( Trinkv. )</t>
  </si>
  <si>
    <t>L-Carnitine PET 2-fach (Trinkv. )</t>
  </si>
  <si>
    <t>.050.651.02</t>
  </si>
  <si>
    <t>Surf Apfel PET EW 2-fach</t>
  </si>
  <si>
    <t>Surf Cola Mix PET EW 2-fach</t>
  </si>
  <si>
    <t>Surf Apfel. PET EW 2-fach</t>
  </si>
  <si>
    <t>.050.643.00</t>
  </si>
  <si>
    <t>Adldorfer PET EW</t>
  </si>
  <si>
    <t>.050.499.00</t>
  </si>
  <si>
    <t>Änderung am 27.05.98 Name ;  Änderung am 23.02.07 ohne Bügel</t>
  </si>
  <si>
    <t>Sekt "Mumm Dry "</t>
  </si>
  <si>
    <t>Schlitz 2</t>
  </si>
  <si>
    <t>INZA " Bosvruchten "</t>
  </si>
  <si>
    <t>Vichi 2-fach</t>
  </si>
  <si>
    <t>b x 4</t>
  </si>
  <si>
    <t>a x 2</t>
  </si>
  <si>
    <t>b z 2</t>
  </si>
  <si>
    <t xml:space="preserve">Zubehör Nr. xxx  : FK 170 = 644... / FK 185/230 = 638... / FK 270 = 640... </t>
  </si>
  <si>
    <t>Wein " Rose de Gamay "</t>
  </si>
  <si>
    <t>Rhäzünser (Glasfl.)</t>
  </si>
  <si>
    <t>xxx 40 002 13</t>
  </si>
  <si>
    <t xml:space="preserve">Elmer Mineral. </t>
  </si>
  <si>
    <t>641 41 001 20</t>
  </si>
  <si>
    <t xml:space="preserve">xxx 41 002 30    </t>
  </si>
  <si>
    <t xml:space="preserve">xxx 41 002 47   </t>
  </si>
  <si>
    <t xml:space="preserve">xxx 41 002 47    </t>
  </si>
  <si>
    <t xml:space="preserve">xxx 41 002 38   </t>
  </si>
  <si>
    <t xml:space="preserve">xxx 41 002 49     </t>
  </si>
  <si>
    <t>xxx 41 002 11</t>
  </si>
  <si>
    <t xml:space="preserve">xxx 41 002 08  </t>
  </si>
  <si>
    <t>Gasteiner PET 2-fach</t>
  </si>
  <si>
    <t>Rhön Sprudel PET ZW</t>
  </si>
  <si>
    <t>BÄKO " Milch " EW</t>
  </si>
  <si>
    <t>Eristoff ICE</t>
  </si>
  <si>
    <t>Schmalschacht 3-fach</t>
  </si>
  <si>
    <t>.025.035.00</t>
  </si>
  <si>
    <t>.025.034.00</t>
  </si>
  <si>
    <t>Sekt " Fürst Egmont"  (FK160/170)</t>
  </si>
  <si>
    <t>Sekt " Fürst Egmont"  (FK205/195)</t>
  </si>
  <si>
    <t>26Fl</t>
  </si>
  <si>
    <t>Glas (DK) 2-fach</t>
  </si>
  <si>
    <t>54Fl</t>
  </si>
  <si>
    <t>Schweppes Pet</t>
  </si>
  <si>
    <t>Urbacher PET Cycle            ( FK 170 ) mit Kohlens.</t>
  </si>
  <si>
    <t>Änderung der Zubehörnummer am 28.06.02</t>
  </si>
  <si>
    <t>Immergut " Milch"MW 2-fach</t>
  </si>
  <si>
    <t>662 42 002 26</t>
  </si>
  <si>
    <t>Hochwald PET EW          2-fach</t>
  </si>
  <si>
    <t>Position I                                   ( Stelleiste )</t>
  </si>
  <si>
    <t>Inkospor " Active Power Burner " PET 2-fach</t>
  </si>
  <si>
    <t>Inkospor " X-Treme Carbo " PET          2-fach</t>
  </si>
  <si>
    <t>.020.044.00</t>
  </si>
  <si>
    <t>ab 2005</t>
  </si>
  <si>
    <t>10 Fl./Okt. 98</t>
  </si>
  <si>
    <t>Miller " Genuine Draft " Beer</t>
  </si>
  <si>
    <t>.025.</t>
  </si>
  <si>
    <t>Änderung neue flasche ab 07/2006</t>
  </si>
  <si>
    <t>Joker PET  EW</t>
  </si>
  <si>
    <t>Quick Vit Pet Apfel.</t>
  </si>
  <si>
    <t>Smirnoff</t>
  </si>
  <si>
    <t>C.C. PET 2 - fach (alt)</t>
  </si>
  <si>
    <t>646 41 001 10</t>
  </si>
  <si>
    <t>Rhenser Mineralw. MW</t>
  </si>
  <si>
    <t xml:space="preserve">FK 290 </t>
  </si>
  <si>
    <t>.033.110.03</t>
  </si>
  <si>
    <t>Zubehör geändert von 119 auf 121 20.08.08</t>
  </si>
  <si>
    <t>xxx 40 001 24</t>
  </si>
  <si>
    <t>Lichtenauer PET Cycle</t>
  </si>
  <si>
    <t>neue flasche ab 10/07</t>
  </si>
  <si>
    <t>neue flasche ab 10 / 07</t>
  </si>
  <si>
    <t>050.520.01</t>
  </si>
  <si>
    <t>Lichtenauer PET Cycle 2-fach</t>
  </si>
  <si>
    <t>Änderung Name am 20.10.04 + mit kohlensäure</t>
  </si>
  <si>
    <t>Schweppes (Glasfl.)</t>
  </si>
  <si>
    <t>Zubehör Nr. xxx  : FS 1500 = 662...</t>
  </si>
  <si>
    <t>.050.117.00</t>
  </si>
  <si>
    <t>.150.066.00</t>
  </si>
  <si>
    <t>Boxer PET EW</t>
  </si>
  <si>
    <t>Löwenbräu "Long Neck "</t>
  </si>
  <si>
    <t>Vita Cola PET Cycle</t>
  </si>
  <si>
    <t>bis 07 / 2006</t>
  </si>
  <si>
    <t>ab 07 / 2006</t>
  </si>
  <si>
    <t xml:space="preserve">Mars "Activ Energy"      PET      2-fach FK 290 </t>
  </si>
  <si>
    <t>San Benedetto Pet "ICE" (TV )</t>
  </si>
  <si>
    <t>.050.373.00</t>
  </si>
  <si>
    <t>VDF-Pfandfl. FK 270</t>
  </si>
  <si>
    <t>Bucher PET                              ( FK 185 / 230 )</t>
  </si>
  <si>
    <t>San Benedetto PET EW Mineral. 1 Vending</t>
  </si>
  <si>
    <t>Rothaus "Tannenzäpfle"</t>
  </si>
  <si>
    <t>306 04 170 00 Ausgabemodul 1,5l weich PET mit Tiefenad.</t>
  </si>
  <si>
    <t>.050.118.00</t>
  </si>
  <si>
    <t>Tönissteiner Mineral.            ( Blau ) ( FK 280 )</t>
  </si>
  <si>
    <t>Zipfer Sparkling</t>
  </si>
  <si>
    <t>.025.142.00</t>
  </si>
  <si>
    <t xml:space="preserve">Campina PET EW </t>
  </si>
  <si>
    <t>Sekt " Rilling Sabinchen "</t>
  </si>
  <si>
    <t xml:space="preserve">Flensburger BV </t>
  </si>
  <si>
    <t>.100.059.00</t>
  </si>
  <si>
    <t>Schlitz  2</t>
  </si>
  <si>
    <t>Jever</t>
  </si>
  <si>
    <t>1061 mm</t>
  </si>
  <si>
    <t>Änderung am 03.11.04 von 262 auf 274</t>
  </si>
  <si>
    <t>.025.121.00</t>
  </si>
  <si>
    <t>Blankenburger Gourmet</t>
  </si>
  <si>
    <t>Bad Meinberger</t>
  </si>
  <si>
    <t>Blankenburger Gourmet          ( FK 185 / 230 ))</t>
  </si>
  <si>
    <t>.033.204.00</t>
  </si>
  <si>
    <t>DAB</t>
  </si>
  <si>
    <t>Kinley Pet</t>
  </si>
  <si>
    <t>FK 170 neu</t>
  </si>
  <si>
    <t>644 01 103 00</t>
  </si>
  <si>
    <t>Gaffel Kölsch " Long Neck "</t>
  </si>
  <si>
    <t>.025.054.12</t>
  </si>
  <si>
    <t>Coca Cola 2-fach</t>
  </si>
  <si>
    <t>xxx4100252</t>
  </si>
  <si>
    <t>Apolinaris</t>
  </si>
  <si>
    <t>.033.069.00</t>
  </si>
  <si>
    <t>c y 3</t>
  </si>
  <si>
    <t>a y 3</t>
  </si>
  <si>
    <t>c x 4</t>
  </si>
  <si>
    <t>a z 2</t>
  </si>
  <si>
    <t>.020.106.00</t>
  </si>
  <si>
    <t>Halsdurch-     messer   (mm)</t>
  </si>
  <si>
    <t>L-Carnitine Pet 2-fach</t>
  </si>
  <si>
    <t>Salvus PET EW 2-fach</t>
  </si>
  <si>
    <t>.050.050.01</t>
  </si>
  <si>
    <t>Evian PET 2-fach neu             FK 195 / FK 250</t>
  </si>
  <si>
    <t>Lieler PET " Cycle "</t>
  </si>
  <si>
    <t>.050.501.00</t>
  </si>
  <si>
    <t>Vitus PET EW</t>
  </si>
  <si>
    <t>.050.196.01</t>
  </si>
  <si>
    <t>Disney PET ( FK 185 / 230... )</t>
  </si>
  <si>
    <t>Wein " Schneider Ursprung "  ( FK 270 )</t>
  </si>
  <si>
    <t>.075.055.00</t>
  </si>
  <si>
    <t>Wein " Zweigelt Pöckl "</t>
  </si>
  <si>
    <t>Aqua Top PET EW ( mit CO2 ) 2-fach</t>
  </si>
  <si>
    <t>Toma Natura PET EW 2-fach</t>
  </si>
  <si>
    <t>Pepsi Max PET EW 2-fach</t>
  </si>
  <si>
    <t>Mirinda PET EW 2-fach</t>
  </si>
  <si>
    <t>Carlsberg Alkoholfrei</t>
  </si>
  <si>
    <t>Bonaqua silver PET</t>
  </si>
  <si>
    <t>Carolinen PET ( Cycle )</t>
  </si>
  <si>
    <t>Pepsi PET</t>
  </si>
  <si>
    <t>.050.194</t>
  </si>
  <si>
    <t xml:space="preserve">Maß X : 470 mm </t>
  </si>
  <si>
    <t>Apollinaris PET ( FK 170)</t>
  </si>
  <si>
    <t>Bild B                                                                Maß X : 230 mm</t>
  </si>
  <si>
    <t>.150.061.00</t>
  </si>
  <si>
    <t>Gerolsteiner PET MW</t>
  </si>
  <si>
    <t>Coca-Cola ( tiefer Schacht )</t>
  </si>
  <si>
    <t>Diebels Long Neck              ( tiefer Schacht )</t>
  </si>
  <si>
    <t>.020.064.00</t>
  </si>
  <si>
    <t>.020.065.00</t>
  </si>
  <si>
    <t xml:space="preserve">Änderung Schachtbreite am 19.11.05 von 169 auf 167; Änderung Flasche 01/11 </t>
  </si>
  <si>
    <t>.033.244.00</t>
  </si>
  <si>
    <t xml:space="preserve">Landpils Gourmet </t>
  </si>
  <si>
    <t>Sekt " Schwefelmän."  FK  ( FK 170 )</t>
  </si>
  <si>
    <t>Änderung am 20.12.05 neue flasche ist Länger; Änderung am 06.03.2006 neue Flasche ( 203 auf 274 )</t>
  </si>
  <si>
    <t>Wein"Vinatur Rheingau Riesling"</t>
  </si>
  <si>
    <t>.025.052</t>
  </si>
  <si>
    <t>DK</t>
  </si>
  <si>
    <t>Sekt "Söhnlein Brillant"</t>
  </si>
  <si>
    <t>Sekt "Weisenau Hausmarke"</t>
  </si>
  <si>
    <t>Janka Pils BV</t>
  </si>
  <si>
    <t>Wein " Hausener Jupiterberg</t>
  </si>
  <si>
    <t>Rhodius PET Cycle 2-fach</t>
  </si>
  <si>
    <t>Ausgabemodul FK 170 :         644 01 103 00</t>
  </si>
  <si>
    <t>Holsten Pet</t>
  </si>
  <si>
    <t>Hochwald PET 2-fach</t>
  </si>
  <si>
    <t>Valvert Pet ( rund )</t>
  </si>
  <si>
    <t xml:space="preserve">Bild B                                                                Maß X : 223 mm </t>
  </si>
  <si>
    <t>Palm Green</t>
  </si>
  <si>
    <t>Bell`s Irn Bru</t>
  </si>
  <si>
    <t>5Fl. / Dez99</t>
  </si>
  <si>
    <t>500 / April 96</t>
  </si>
  <si>
    <r>
      <t xml:space="preserve">4 - fache Einstellung / </t>
    </r>
    <r>
      <rPr>
        <b/>
        <sz val="12"/>
        <color indexed="10"/>
        <rFont val="Times New Roman"/>
        <family val="1"/>
      </rPr>
      <t>Adjustment four deep</t>
    </r>
    <r>
      <rPr>
        <b/>
        <sz val="12"/>
        <rFont val="Times New Roman"/>
        <family val="1"/>
      </rPr>
      <t xml:space="preserve"> / </t>
    </r>
    <r>
      <rPr>
        <b/>
        <sz val="12"/>
        <color indexed="12"/>
        <rFont val="Times New Roman"/>
        <family val="1"/>
      </rPr>
      <t>Quadruple profondeur</t>
    </r>
  </si>
  <si>
    <t>Disney PET</t>
  </si>
  <si>
    <t>Flensburger BV</t>
  </si>
  <si>
    <t>.050.389.00</t>
  </si>
  <si>
    <t>Höhl " Power Apfel "</t>
  </si>
  <si>
    <t>Q</t>
  </si>
  <si>
    <t>Aranciata</t>
  </si>
  <si>
    <t>San Pellegrino PET (neu ) 2-fach</t>
  </si>
  <si>
    <t>xxx4100269</t>
  </si>
  <si>
    <t>.050.265.00</t>
  </si>
  <si>
    <t>.050.266.00</t>
  </si>
  <si>
    <t>.033.037.00</t>
  </si>
  <si>
    <t>.050.491.00</t>
  </si>
  <si>
    <t>Blankenburger PET EW</t>
  </si>
  <si>
    <t>Lipton Ice Tea PET EW 2-fach</t>
  </si>
  <si>
    <t>.050.552.00</t>
  </si>
  <si>
    <t>Änderung neue Flasche 26.10.2007</t>
  </si>
  <si>
    <t>bis 10/07</t>
  </si>
  <si>
    <t>.050.552.01</t>
  </si>
  <si>
    <t>306 04 392 00</t>
  </si>
  <si>
    <t>Teinacher PET(FK 320 )</t>
  </si>
  <si>
    <t>.050.344.01</t>
  </si>
  <si>
    <t>Bild B                                                            Maß X : 206 mm</t>
  </si>
  <si>
    <t>Sinalco PET MW ( tiefe Schächte )</t>
  </si>
  <si>
    <t>Magnesia</t>
  </si>
  <si>
    <t>306 40 004 02</t>
  </si>
  <si>
    <t>Bizzl PET ( FK 270/290)</t>
  </si>
  <si>
    <t>"Bizzl" Fruchts. FK 185/230</t>
  </si>
  <si>
    <t>606 40 000 42</t>
  </si>
  <si>
    <t>606 40 000 43</t>
  </si>
  <si>
    <t>636 40 000 41</t>
  </si>
  <si>
    <t>.025.092.00</t>
  </si>
  <si>
    <t>Sonnenbräu BV</t>
  </si>
  <si>
    <t>Sunmagic "smoothie" PET EW</t>
  </si>
  <si>
    <t>Sunmagic smoothie PET EW</t>
  </si>
  <si>
    <t xml:space="preserve">Sunmagic "smoothie" PET EW </t>
  </si>
  <si>
    <t>.033.073.00</t>
  </si>
  <si>
    <t>.033.073.01</t>
  </si>
  <si>
    <t>" Gedig Jubil. " Sekt</t>
  </si>
  <si>
    <t>Saft " Rapp`s "                          ( FK 185/230..)</t>
  </si>
  <si>
    <t>Saft " Rapp`s " ( FK 270 )</t>
  </si>
  <si>
    <t>Aloisius PET MW ( FK 205/195)</t>
  </si>
  <si>
    <t>Bionade PET EW Long Neck  ( tiefer Schacht )</t>
  </si>
  <si>
    <t>Bischoff Pils SV ( tiefer Schacht )</t>
  </si>
  <si>
    <t>Brinkhoff`s Nr. 1 ( tiefer Schacht )</t>
  </si>
  <si>
    <t>Brunnen PET MW ( GDB )  ( tiefer Schacht )</t>
  </si>
  <si>
    <t xml:space="preserve">Griesbacher Miner. </t>
  </si>
  <si>
    <t>Grüneberg Quelle FK270/290</t>
  </si>
  <si>
    <t xml:space="preserve"> -----------------</t>
  </si>
  <si>
    <t>NRW</t>
  </si>
  <si>
    <t>Isabelle PET</t>
  </si>
  <si>
    <t>Asbach</t>
  </si>
  <si>
    <t>St. Michaelis ( Hella )</t>
  </si>
  <si>
    <t>Müller Milch PET EW      2-fach</t>
  </si>
  <si>
    <t>180 mm</t>
  </si>
  <si>
    <t>Urbacher PET Cycle</t>
  </si>
  <si>
    <t>Kontur Einw. neu 2-fach</t>
  </si>
  <si>
    <t>Wein"Metzinger Hofsteige"</t>
  </si>
  <si>
    <t>Sekt " Fürst Egmont"  (FK280/FS1500/2020)</t>
  </si>
  <si>
    <t>655 02 312 00 Klappenlagerung 0,5l C.C. PET</t>
  </si>
  <si>
    <t>.020.034.00</t>
  </si>
  <si>
    <t>Goldfit Apfelschorle PET EW</t>
  </si>
  <si>
    <t>.050.570.00</t>
  </si>
  <si>
    <t>ab 04/2008</t>
  </si>
  <si>
    <t>.150.077.00</t>
  </si>
  <si>
    <t>.050.312.00</t>
  </si>
  <si>
    <t>0.2</t>
  </si>
  <si>
    <t>Bizzl PET Cycle</t>
  </si>
  <si>
    <t>.050.183.05</t>
  </si>
  <si>
    <t>Sawell PET EW</t>
  </si>
  <si>
    <t xml:space="preserve">Dinkel Acker Long Neck MW </t>
  </si>
  <si>
    <t>Mönchshof ( BV )</t>
  </si>
  <si>
    <t>Redinger Gourmet           (FK 160/170)</t>
  </si>
  <si>
    <t>Leisslinger PET</t>
  </si>
  <si>
    <t>.035.011.00</t>
  </si>
  <si>
    <t>.035.012.00</t>
  </si>
  <si>
    <t>.050.217.00</t>
  </si>
  <si>
    <t>Frucade Pet</t>
  </si>
  <si>
    <t>gibt es nicht mehr 16.07.13</t>
  </si>
  <si>
    <t>.050.714.00</t>
  </si>
  <si>
    <t xml:space="preserve">Carolinen PET Cycle </t>
  </si>
  <si>
    <t>306 40 002 23</t>
  </si>
  <si>
    <t>Low Carb Protein ShakePET EW 2-fach</t>
  </si>
  <si>
    <t>.125.013.00</t>
  </si>
  <si>
    <t>Coca Cola PET EW                    ( tiefer Schacht )</t>
  </si>
  <si>
    <t>Sekt " Gasthof zum Bad"  (FK160/170)</t>
  </si>
  <si>
    <t>.025.038.00</t>
  </si>
  <si>
    <t>Inh.</t>
  </si>
  <si>
    <t>.075.024.01</t>
  </si>
  <si>
    <t>Wein " Th. Haßlinger Rivaner trocken "</t>
  </si>
  <si>
    <t>Änderung am 08 / 08 von B z 2 auf bx4</t>
  </si>
  <si>
    <t>.025.150.00</t>
  </si>
  <si>
    <t xml:space="preserve">Bild H : Maß X : 218 / Loch 3             Bild K / L : Maß X : 237 / Loch 4            </t>
  </si>
  <si>
    <t>Malvern PET ( rund )</t>
  </si>
  <si>
    <t>.020.075.00</t>
  </si>
  <si>
    <t>.020.076.00</t>
  </si>
  <si>
    <t>.020.077.00</t>
  </si>
  <si>
    <t>Perrier PET ( FK 270 / 290 )</t>
  </si>
  <si>
    <t>.050.435.00</t>
  </si>
  <si>
    <t>Hochwald PET EW 2-fach</t>
  </si>
  <si>
    <t>Maß X : 400 mm</t>
  </si>
  <si>
    <t>Maß X : 487 mm</t>
  </si>
  <si>
    <t xml:space="preserve">Wolfshöher PET </t>
  </si>
  <si>
    <t>.027.507.00</t>
  </si>
  <si>
    <t>Bacardi Breezer</t>
  </si>
  <si>
    <t>.050.677.00</t>
  </si>
  <si>
    <t>.050.677.01</t>
  </si>
  <si>
    <t>.050.678.00</t>
  </si>
  <si>
    <t>Berliner Kindl Long Neck 2-fach</t>
  </si>
  <si>
    <t>Änderung Namen am 29.05.06 von MW auf CYCLE</t>
  </si>
  <si>
    <t>Radeberger Long Neck 2-fach</t>
  </si>
  <si>
    <t>Wein "Varnhalter Sonnenberg"</t>
  </si>
  <si>
    <t>Mirinda Pet EW</t>
  </si>
  <si>
    <t>.050.176.00</t>
  </si>
  <si>
    <t>b z 1</t>
  </si>
  <si>
    <t>Abbey Well PET Sparkling fruits</t>
  </si>
  <si>
    <t>Pepsi PET EW ( FK 270 / 290 )</t>
  </si>
  <si>
    <t>C. C. Einweg neu 2-fach</t>
  </si>
  <si>
    <t>.025.155.00</t>
  </si>
  <si>
    <t>ARO " Frauenholzener Mineral. PET ( Rainbow )</t>
  </si>
  <si>
    <t>.033.066</t>
  </si>
  <si>
    <t>Carlsberg</t>
  </si>
  <si>
    <t>.125.002</t>
  </si>
  <si>
    <t>.150.001</t>
  </si>
  <si>
    <t>Löwenbräu " ICE BEER "</t>
  </si>
  <si>
    <t>Coca Cola MW ( FK 160 )</t>
  </si>
  <si>
    <t>Coca Cola MW ( FK 270/290)</t>
  </si>
  <si>
    <t>Rapp Sport</t>
  </si>
  <si>
    <t>Kontur Pet ( CZ)</t>
  </si>
  <si>
    <t>.025.049.00</t>
  </si>
  <si>
    <t>.025.049.01</t>
  </si>
  <si>
    <t>Coco Einweg (B) 2-fach</t>
  </si>
  <si>
    <t>25Fl.</t>
  </si>
  <si>
    <t>Einweg Pet</t>
  </si>
  <si>
    <t>.050.096.00</t>
  </si>
  <si>
    <t>.050.097.00</t>
  </si>
  <si>
    <t>* = Special parts for chute enforcement</t>
  </si>
  <si>
    <t>Henniez (Glasfl.) (CH)</t>
  </si>
  <si>
    <t>Desperados</t>
  </si>
  <si>
    <t>Bellheimer Lord Pils 2-fach</t>
  </si>
  <si>
    <t>Anlage 01/13</t>
  </si>
  <si>
    <t>Änderung am 22.12.98 von Spacer 106 auf 104; Änderung am 21.06.05 von ax3 auf bx3; Änderung am 15.09.09 von b x 3 auf b z 1</t>
  </si>
  <si>
    <t>.050.047.04</t>
  </si>
  <si>
    <t>Änderung Katalog Nr. am 13.06.05</t>
  </si>
  <si>
    <t>c x 3</t>
  </si>
  <si>
    <t>Sonderzubehör</t>
  </si>
  <si>
    <t>Vivaris PET Cycle ( tiefer schacht )</t>
  </si>
  <si>
    <t>.050.500.01</t>
  </si>
  <si>
    <t>Lipton Ice Tea PET EW        2-fach</t>
  </si>
  <si>
    <t>.125.008.00</t>
  </si>
  <si>
    <t xml:space="preserve">Bild B                                                              Maß X : 227 mm </t>
  </si>
  <si>
    <t>306 40 002 10</t>
  </si>
  <si>
    <t>.033.128.00</t>
  </si>
  <si>
    <t>.033.129.00</t>
  </si>
  <si>
    <t>.033.130.00</t>
  </si>
  <si>
    <t>Änderung : falsche Nr. am 21.03.02</t>
  </si>
  <si>
    <t>636 40 000 19</t>
  </si>
  <si>
    <t>Saft " Rapp`s "</t>
  </si>
  <si>
    <t>Leikeim Pre Mix BV</t>
  </si>
  <si>
    <t>Änderung Name am 15.03.06 von MW auf Cycle ; nrur flasche ab 03/10</t>
  </si>
  <si>
    <t>Änderung Name am 15.03.06 von MW auf Cycle ; neue flasche 03/10</t>
  </si>
  <si>
    <t>.100.100.00</t>
  </si>
  <si>
    <t>Carolinen PET EW</t>
  </si>
  <si>
    <t>Spezi Long Neck MW</t>
  </si>
  <si>
    <t>Anlage 02/12</t>
  </si>
  <si>
    <t>Änderung  am 09.06.05 starre Halsführung</t>
  </si>
  <si>
    <t>Änderung am 09.06.05 + Schingenstegverbreiterung</t>
  </si>
  <si>
    <t>Ausgabemodul FK 185/230 :  638 01 101 00</t>
  </si>
  <si>
    <t>.025.140.00</t>
  </si>
  <si>
    <t>Heineken MW</t>
  </si>
  <si>
    <t>C.C. / Kontur PET MW 2-fach</t>
  </si>
  <si>
    <t>Blankenburger PET (FK205/195)</t>
  </si>
  <si>
    <t>Blankenburger PET (FK270/290)</t>
  </si>
  <si>
    <t>Wein " Reis &amp; Luft "</t>
  </si>
  <si>
    <t>Krumbach PET                        ( tiefer Schacht )</t>
  </si>
  <si>
    <t>Bonaqua PET EW still ( TV )</t>
  </si>
  <si>
    <t>.050.668.00</t>
  </si>
  <si>
    <t>Mer PET EW</t>
  </si>
  <si>
    <t>Ausgabemodul : 653 02 100 00</t>
  </si>
  <si>
    <t>Lipton ICE TEA ( FK 185 ...)</t>
  </si>
  <si>
    <t>Coca Cola ( Glasfl. )</t>
  </si>
  <si>
    <t>a y 1</t>
  </si>
  <si>
    <t>160 / Jan 98</t>
  </si>
  <si>
    <t>Ausgabemodul : 662 01 100 00</t>
  </si>
  <si>
    <t>Aktien Pilsner</t>
  </si>
  <si>
    <t>Campina Melke Pet</t>
  </si>
  <si>
    <t>Stiftquelle Pet</t>
  </si>
  <si>
    <t>Sekt "Proseco blu "</t>
  </si>
  <si>
    <t>Ausgabemodul FK 270 :         640 01 103 00</t>
  </si>
  <si>
    <t>Pripps Energy PET (FK205/195)</t>
  </si>
  <si>
    <t>Bonaqa PET EW</t>
  </si>
  <si>
    <t>40 mm / Loch 2</t>
  </si>
  <si>
    <t>306 40 002 14</t>
  </si>
  <si>
    <t>Foster`s " Long Neck "</t>
  </si>
  <si>
    <t>Warsteiner EW Drehv. 2-fach</t>
  </si>
  <si>
    <t>Marka Pet</t>
  </si>
  <si>
    <t xml:space="preserve">Römerquelle </t>
  </si>
  <si>
    <t>Danone Active PET 2-fach</t>
  </si>
  <si>
    <t>21 Fl.</t>
  </si>
  <si>
    <t>Karamalz</t>
  </si>
  <si>
    <t>St. Laurent wei. PET</t>
  </si>
  <si>
    <t>.150.008</t>
  </si>
  <si>
    <t>xxx 40 001 09</t>
  </si>
  <si>
    <t>662 42 001 09</t>
  </si>
  <si>
    <t>662 42 001 08</t>
  </si>
  <si>
    <t>Rauch "Bravo"</t>
  </si>
  <si>
    <t xml:space="preserve">Gasteiner               </t>
  </si>
  <si>
    <t>Wein "Königsschafthauser Vulkanf.</t>
  </si>
  <si>
    <t>Alpla Pet</t>
  </si>
  <si>
    <t>Bonaqua Sportwater Pet</t>
  </si>
  <si>
    <t>.070.012.00</t>
  </si>
  <si>
    <t>Stöger PET EW</t>
  </si>
  <si>
    <t>Anlage 03/12</t>
  </si>
  <si>
    <t>.033.203.00</t>
  </si>
  <si>
    <t>124      84</t>
  </si>
  <si>
    <t>Maß X : 467 mm</t>
  </si>
  <si>
    <t>Revive PET (TV) 2-fach</t>
  </si>
  <si>
    <t>.050.573.00</t>
  </si>
  <si>
    <t>Hamidiye PET EW</t>
  </si>
  <si>
    <t>Maß X : 115 mm</t>
  </si>
  <si>
    <t>Pepsi neu</t>
  </si>
  <si>
    <t>.050.066.00</t>
  </si>
  <si>
    <t>.050.067.00</t>
  </si>
  <si>
    <t>Salvus PET " Cycle "                 2-fach</t>
  </si>
  <si>
    <t>.050.193.03</t>
  </si>
  <si>
    <t>Sunkist 2-fach</t>
  </si>
  <si>
    <t>.025.129.00</t>
  </si>
  <si>
    <t xml:space="preserve">Qoo PET </t>
  </si>
  <si>
    <t>.033.159</t>
  </si>
  <si>
    <t>Pro Ego 2-fach</t>
  </si>
  <si>
    <t>xxx 40 002 17</t>
  </si>
  <si>
    <t>Sporting Amino Magic</t>
  </si>
  <si>
    <t>Fürstenbrunn PET</t>
  </si>
  <si>
    <t xml:space="preserve">Rivella ( Glasfl. ) </t>
  </si>
  <si>
    <t>Weider Body Shaper EW 2-fach</t>
  </si>
  <si>
    <t>.050.626.00</t>
  </si>
  <si>
    <t>Rigo ( Bacardi )</t>
  </si>
  <si>
    <t>Blankenburger PET EW    2-fach</t>
  </si>
  <si>
    <t>Cuaro Granini</t>
  </si>
  <si>
    <t>Cuaro Granini ( FK 185/230..)</t>
  </si>
  <si>
    <t>662 42 001 02</t>
  </si>
  <si>
    <t>662 42 001 01</t>
  </si>
  <si>
    <t>Karlsberg Ur-Pils</t>
  </si>
  <si>
    <t>.100.018.00</t>
  </si>
  <si>
    <t>.100.022.00</t>
  </si>
  <si>
    <t>Römerwall PET MW                ( FK 270 )</t>
  </si>
  <si>
    <t>.050.405.00</t>
  </si>
  <si>
    <t>.050.405.01</t>
  </si>
  <si>
    <t>.050.629.00</t>
  </si>
  <si>
    <t>Alpirsbacher Klosterbräu Long Neck</t>
  </si>
  <si>
    <t>Änderung neue Flasche am 18.05.06</t>
  </si>
  <si>
    <t>bis Mai 06</t>
  </si>
  <si>
    <t>ab Juni 06</t>
  </si>
  <si>
    <t xml:space="preserve">Aqua Coff PET   </t>
  </si>
  <si>
    <t>Gastronomieflasche</t>
  </si>
  <si>
    <t>.050.339.03</t>
  </si>
  <si>
    <t>Coca Cola Pet</t>
  </si>
  <si>
    <t>Becks MW 2-fach</t>
  </si>
  <si>
    <t>Turkuaz PET 2-fach</t>
  </si>
  <si>
    <t>0.275</t>
  </si>
  <si>
    <t>.033.248.00</t>
  </si>
  <si>
    <t>Anlage 04/09</t>
  </si>
  <si>
    <t>.050.613.00</t>
  </si>
  <si>
    <t>Aqua Coff PET EW ( TV )</t>
  </si>
  <si>
    <t>Nestea PET                                (tiefer Schacht )</t>
  </si>
  <si>
    <t>.020.042.05</t>
  </si>
  <si>
    <t>Saft " Beutelsbacher "        ( FK 185 / 230 .. )</t>
  </si>
  <si>
    <t>Nikis Milli MW</t>
  </si>
  <si>
    <t>Nestle Aquarell PET 2-fach</t>
  </si>
  <si>
    <t>Dr. Pepper PET 2-fach</t>
  </si>
  <si>
    <t>Wein " Bötzinger "(FK 185/230...)</t>
  </si>
  <si>
    <t>17Fl.</t>
  </si>
  <si>
    <t>0.5</t>
  </si>
  <si>
    <t>66Fl.</t>
  </si>
  <si>
    <t>Nutristar</t>
  </si>
  <si>
    <t>neu</t>
  </si>
  <si>
    <t>.050.276.05</t>
  </si>
  <si>
    <t>Cappy FK 160 / 170</t>
  </si>
  <si>
    <t>Bitburger PET EW ( PLUS )</t>
  </si>
  <si>
    <t>Cacaolat PETFK 205 / 195</t>
  </si>
  <si>
    <t>Vivaris PET Cylce</t>
  </si>
  <si>
    <t>.033.084.00</t>
  </si>
  <si>
    <t>Wein "Besigheimer Wurmberg"</t>
  </si>
  <si>
    <t>Vittel PET ( Trinkv. )               2-fach  ( BS )</t>
  </si>
  <si>
    <t>.050.086</t>
  </si>
  <si>
    <t>Cappy Einw. FK 270/290</t>
  </si>
  <si>
    <t>Fruchtsaft MW FK205/195</t>
  </si>
  <si>
    <t>.050.183.03</t>
  </si>
  <si>
    <t>Herzogin augusta PET EW 2-fach</t>
  </si>
  <si>
    <t>L-Carnitine PET ( TV ) 2-fach</t>
  </si>
  <si>
    <t>48Fl</t>
  </si>
  <si>
    <t>32D</t>
  </si>
  <si>
    <t>Wein " Grauer Burgunder "</t>
  </si>
  <si>
    <t>Schussenrieder Pils BV</t>
  </si>
  <si>
    <t>.025.003.00</t>
  </si>
  <si>
    <t>Sunmagic PET</t>
  </si>
  <si>
    <t>.150.016</t>
  </si>
  <si>
    <t>.050.299.00</t>
  </si>
  <si>
    <t>.050.300.00</t>
  </si>
  <si>
    <t>.050.301.00</t>
  </si>
  <si>
    <t>Heinrich Franz Brunnen PET EW ( tiefer schacht )</t>
  </si>
  <si>
    <t>Coca Cola PET EW Gastro ( FK 185 / 230 .. )</t>
  </si>
  <si>
    <t>Coca Cola PET EW Gastro ( FK 270 )</t>
  </si>
  <si>
    <t>Coca Cola PET EW Gastro ( tiefer Schacht )</t>
  </si>
  <si>
    <t>Meraner Mineral. MW</t>
  </si>
  <si>
    <t>Solo PET 2-fach 2-fach</t>
  </si>
  <si>
    <t>Cristaline weich Pet (F)</t>
  </si>
  <si>
    <t>Brohler Mineral.(FK185/230</t>
  </si>
  <si>
    <t>* = monté sans ressort</t>
  </si>
  <si>
    <t>St. Michaelis Mineralw.</t>
  </si>
  <si>
    <t xml:space="preserve">Sachsen Obst </t>
  </si>
  <si>
    <t>.033.194.00</t>
  </si>
  <si>
    <t>Carolinen Quelle PET ( FK270/290)</t>
  </si>
  <si>
    <t>.150.086.00</t>
  </si>
  <si>
    <t>.150.087.00</t>
  </si>
  <si>
    <t>.150.089.00</t>
  </si>
  <si>
    <t>.100.115.00</t>
  </si>
  <si>
    <t>Rivella PET                                ( tiefer Schacht )</t>
  </si>
  <si>
    <t>Änderung neue Flasche am 12.12.05</t>
  </si>
  <si>
    <t>Gatorade PET 2-fach</t>
  </si>
  <si>
    <t xml:space="preserve">Gatorade PET </t>
  </si>
  <si>
    <t>Mönchshof "Lager"</t>
  </si>
  <si>
    <t>Änderung Flasche am 28.12.07</t>
  </si>
  <si>
    <t>Granini PET EW  2-fach</t>
  </si>
  <si>
    <t>Granini PET EW 2-fach</t>
  </si>
  <si>
    <t>neue flasche 12/07</t>
  </si>
  <si>
    <t>Änderung am 0,3.09.98 auf Teile 0,5l PET</t>
  </si>
  <si>
    <t>.050.308</t>
  </si>
  <si>
    <t>Altmühltaler Einweg</t>
  </si>
  <si>
    <t xml:space="preserve">Änderung am 26.05.98 </t>
  </si>
  <si>
    <t>Power Bar Fit`n Lite pet EW</t>
  </si>
  <si>
    <t>par exemple pour la bouteille de 0,50l Euro =&gt; accessoire n° 638 40 001 02</t>
  </si>
  <si>
    <t>Multipower"Fit Prodein"</t>
  </si>
  <si>
    <t>Pago 3-fach *</t>
  </si>
  <si>
    <t>Exquisa PET EW fitline     2-fach</t>
  </si>
  <si>
    <t xml:space="preserve">Extran PET </t>
  </si>
  <si>
    <t>Teinacher Gourmet                         ( FK 185/230..)</t>
  </si>
  <si>
    <t>SPa neu ( Glasfl. )</t>
  </si>
  <si>
    <t>xxx 41 002 83</t>
  </si>
  <si>
    <t>Änderung Name von Cycle auf EW am 08.02.2007</t>
  </si>
  <si>
    <t>Änderung Name von Cycle auf EW am 07.02.07</t>
  </si>
  <si>
    <t>2er</t>
  </si>
  <si>
    <t>3er</t>
  </si>
  <si>
    <t>Anlage 05/09</t>
  </si>
  <si>
    <t>123       83</t>
  </si>
  <si>
    <t>653 41 001 40</t>
  </si>
  <si>
    <t>Franken Brunnen PET Cycle</t>
  </si>
  <si>
    <t xml:space="preserve">Adelholzener Active O2 PET EW ( TV ) </t>
  </si>
  <si>
    <t>606 57 336 00</t>
  </si>
  <si>
    <t>Saft "Löffler Gold neu "</t>
  </si>
  <si>
    <t>Höhl Power Apfel</t>
  </si>
  <si>
    <t>662 42 002 07</t>
  </si>
  <si>
    <t>Afri Cola PET Cycle</t>
  </si>
  <si>
    <t>.0,33.226.00</t>
  </si>
  <si>
    <t>636 40 000 10</t>
  </si>
  <si>
    <t>646 41 001 28</t>
  </si>
  <si>
    <t>Sekt "Bürklin "</t>
  </si>
  <si>
    <t xml:space="preserve">Henniez PET ( neu ) rot </t>
  </si>
  <si>
    <t>.033.230.00</t>
  </si>
  <si>
    <t>Gerolsteiner PET EW naturell 2-fach</t>
  </si>
  <si>
    <t>xxx4100297</t>
  </si>
  <si>
    <t>Gerolsteiner PET EW naturell           2-fach</t>
  </si>
  <si>
    <t xml:space="preserve"> Maß X : 470 mm</t>
  </si>
  <si>
    <t>Berg Brauerei BV                          ( FK 185 / 230 .. )</t>
  </si>
  <si>
    <t>Karamalz PET EW                 ( FK 270 )</t>
  </si>
  <si>
    <t>Karamalz PET EW                         ( tiefer schacht )</t>
  </si>
  <si>
    <t xml:space="preserve">Long Neck </t>
  </si>
  <si>
    <t xml:space="preserve">C:C: Pet ( doppelt)     </t>
  </si>
  <si>
    <t>Wein " Hohenhasl. Kirchb. "</t>
  </si>
  <si>
    <t>Tango PET</t>
  </si>
  <si>
    <t>Pepsi neu ( Glasfl. Zwirl )</t>
  </si>
  <si>
    <t>Wein "Alde Gott "</t>
  </si>
  <si>
    <t>Aquarell PET 2-fach                              ( ohne Kohlensäure )</t>
  </si>
  <si>
    <t>Aquarell PET 2-fach                              ( mit  Kohlensäure )</t>
  </si>
  <si>
    <t>Peterstaler PET " Cycle "</t>
  </si>
  <si>
    <t>Sekt "Söhnlein Brillant"           ( FK 185 / 230 )</t>
  </si>
  <si>
    <t>3-fach</t>
  </si>
  <si>
    <t>xxx 40 004 01</t>
  </si>
  <si>
    <t>Sekt " Grünnewig Privat "</t>
  </si>
  <si>
    <t>ARO " BCE " PET EW 2-fach</t>
  </si>
  <si>
    <t>ARO "BCE " PET</t>
  </si>
  <si>
    <t>Henniez PET ( neu ) blau</t>
  </si>
  <si>
    <t>Cecemel (Glasfl.)</t>
  </si>
  <si>
    <t>Lipton Ice Tea Pet</t>
  </si>
  <si>
    <t>Rox</t>
  </si>
  <si>
    <t>42FL.</t>
  </si>
  <si>
    <t xml:space="preserve">San Benedetto "THE" PET </t>
  </si>
  <si>
    <t xml:space="preserve">xxx 41 002 39 </t>
  </si>
  <si>
    <t xml:space="preserve">653 41 002 04   </t>
  </si>
  <si>
    <t xml:space="preserve">xxx 41 002 09   </t>
  </si>
  <si>
    <t xml:space="preserve">xxx 41 002 01    </t>
  </si>
  <si>
    <t>.050.295</t>
  </si>
  <si>
    <t xml:space="preserve">Frankenmarkter PET </t>
  </si>
  <si>
    <t>.050.403.00</t>
  </si>
  <si>
    <t>S. Pellegrino EW (FK185/230...)</t>
  </si>
  <si>
    <t>S. Pellegrino EW (FK320)</t>
  </si>
  <si>
    <t>653 41 001 18</t>
  </si>
  <si>
    <t>Schachttyp</t>
  </si>
  <si>
    <t>Größe</t>
  </si>
  <si>
    <t>weite</t>
  </si>
  <si>
    <t>Bef</t>
  </si>
  <si>
    <t>.050.347.00</t>
  </si>
  <si>
    <t>Sourcy PET EW</t>
  </si>
  <si>
    <t>Diamant Quelle PET</t>
  </si>
  <si>
    <t>Boxer PET</t>
  </si>
  <si>
    <t xml:space="preserve">Änderung Zubehör 203 auf 220 am 06.12.05 </t>
  </si>
  <si>
    <t>Vichi</t>
  </si>
  <si>
    <t>Jesuiten Quelle PET MW 1-fach</t>
  </si>
  <si>
    <t>xxx 40 001 11</t>
  </si>
  <si>
    <t>Warsteiner EW "Drehv."2-fach</t>
  </si>
  <si>
    <t>653 41 001 20</t>
  </si>
  <si>
    <t>.050.326.00</t>
  </si>
  <si>
    <t>.050.327.00</t>
  </si>
  <si>
    <t>Maß X : 452 mm / Loch 18</t>
  </si>
  <si>
    <t>Maß X : 483 mm</t>
  </si>
  <si>
    <t xml:space="preserve">FREYA </t>
  </si>
  <si>
    <t>Rolling King (Bier)</t>
  </si>
  <si>
    <t>Maß X : 412 mm / Loch 15</t>
  </si>
  <si>
    <t>Extaler PET Cycle</t>
  </si>
  <si>
    <t>.050.464.00</t>
  </si>
  <si>
    <t>neu Flasche am 09.03.2006</t>
  </si>
  <si>
    <t xml:space="preserve">xxx 41 002 69   </t>
  </si>
  <si>
    <t xml:space="preserve">xxx 41 002 90  </t>
  </si>
  <si>
    <t xml:space="preserve">xxx 41 002 33 </t>
  </si>
  <si>
    <t>INEX ( FK 185 / 230.. )</t>
  </si>
  <si>
    <t>Ahornberger BV</t>
  </si>
  <si>
    <t>Tucher Crown "Long Neck "</t>
  </si>
  <si>
    <t>Früh Kölsch</t>
  </si>
  <si>
    <t>Oasis au THE Peche PET</t>
  </si>
  <si>
    <t>Carbo Energy PET ( FK 270/290 )</t>
  </si>
  <si>
    <t>Änderung am 29.09.06 zusätzliche Loch für NRW</t>
  </si>
  <si>
    <t>Änderung am 06.06.03 neue Flasche; Änderung am 29.09.06 zusätzlich Loch für NRW</t>
  </si>
  <si>
    <t>Maß X : 25 mm / Loch 1</t>
  </si>
  <si>
    <t>Wolfshöher PET MW</t>
  </si>
  <si>
    <t>45 mm</t>
  </si>
  <si>
    <t>Bertrams Fruchts(FK160/170)</t>
  </si>
  <si>
    <t>Unterbaarer " Long Neck "</t>
  </si>
  <si>
    <t>Sol Beer</t>
  </si>
  <si>
    <t>.033.197.01</t>
  </si>
  <si>
    <t>Berg Brauerei BV</t>
  </si>
  <si>
    <t>Berg Brauerei BV                ( FK 170 )</t>
  </si>
  <si>
    <t>xxx4100211</t>
  </si>
  <si>
    <t>Wein "Duttw. Mande. Dornf"</t>
  </si>
  <si>
    <t>Thurn und Taxis PET MW</t>
  </si>
  <si>
    <t>.050.056.03</t>
  </si>
  <si>
    <t>Henninger Bier " Twist Off"</t>
  </si>
  <si>
    <t>Dosen E. alt</t>
  </si>
  <si>
    <t>.050.232.00</t>
  </si>
  <si>
    <t>.050.233.00</t>
  </si>
  <si>
    <t>Spa PET</t>
  </si>
  <si>
    <t>Wein " Blauer Zweigerl "</t>
  </si>
  <si>
    <t>Sierra Slammer</t>
  </si>
  <si>
    <t>Caiman</t>
  </si>
  <si>
    <t>Zwiebel FK 195 tiefer Schacht</t>
  </si>
  <si>
    <t>.033.269.00</t>
  </si>
  <si>
    <t>Red Bull PET EW</t>
  </si>
  <si>
    <t>.050.737.00</t>
  </si>
  <si>
    <t>.050.424.00</t>
  </si>
  <si>
    <t>Änderung Spacer 74 auf 76 und Halseinstellung bx4 auf bz2 am 7.06.06</t>
  </si>
  <si>
    <t xml:space="preserve">Beck`s </t>
  </si>
  <si>
    <t>zubehör</t>
  </si>
  <si>
    <t>Wein " Bötzinger "</t>
  </si>
  <si>
    <t>.100.020.00</t>
  </si>
  <si>
    <t>.100.010.00</t>
  </si>
  <si>
    <t>.100.045.00</t>
  </si>
  <si>
    <t>Bizzl PET MW ( FK 170 )</t>
  </si>
  <si>
    <t>Coca Cola EW neu</t>
  </si>
  <si>
    <t>Herbsthäuser Pils Aufreißv.</t>
  </si>
  <si>
    <t>Kondrauer Mineralw. Gourmet</t>
  </si>
  <si>
    <t xml:space="preserve">2 x 6030012700 </t>
  </si>
  <si>
    <t>Klappe hinten</t>
  </si>
  <si>
    <t>Bizzl PET MW</t>
  </si>
  <si>
    <t>Dasani PET EW</t>
  </si>
  <si>
    <t>Saft " Rapp`s " ( FK 170 )</t>
  </si>
  <si>
    <t>Maß X : 427 mm</t>
  </si>
  <si>
    <t>.150.030.00</t>
  </si>
  <si>
    <t>Hassia blauglas FK 270/290</t>
  </si>
  <si>
    <t>.075.082.00</t>
  </si>
  <si>
    <t>Vilsa PET MW</t>
  </si>
  <si>
    <t>Comella PET EW</t>
  </si>
  <si>
    <t>.050.598.00</t>
  </si>
  <si>
    <t>.025.044.00</t>
  </si>
  <si>
    <t>xxx 40 002 11</t>
  </si>
  <si>
    <t>xxx 40 002 03</t>
  </si>
  <si>
    <t>xxx 40 002 01</t>
  </si>
  <si>
    <t>Fruchtsaft MW                        ( FK 280 / FS 1500/2020 )</t>
  </si>
  <si>
    <t>Änderung Name : 23.08.01 ; Änderung der Befestigungskoordinaten auf c x 3 am 16.04.02</t>
  </si>
  <si>
    <t>Pepsi neu ( Glasfl. ) ( Polen )</t>
  </si>
  <si>
    <t>.033.047.00</t>
  </si>
  <si>
    <t>xxx 40 002 26</t>
  </si>
  <si>
    <t>662 40 002 26</t>
  </si>
  <si>
    <t>Milky Way PET 3-fach</t>
  </si>
  <si>
    <t>xxx4100302</t>
  </si>
  <si>
    <t>Dosen 3-fach (Export)</t>
  </si>
  <si>
    <t>Badoit PET EW ( grün ) 1-fach</t>
  </si>
  <si>
    <t>Fit Aktiv Multip. 2-fach</t>
  </si>
  <si>
    <t>Carlsberg Pils 2-fach</t>
  </si>
  <si>
    <t>.060.007.00</t>
  </si>
  <si>
    <t>.060.010.00</t>
  </si>
  <si>
    <t>Torquay PET</t>
  </si>
  <si>
    <t>.100.103.00</t>
  </si>
  <si>
    <t>Punica  ( FK 185/230...)  #</t>
  </si>
  <si>
    <t xml:space="preserve"># = </t>
  </si>
  <si>
    <t>Mindestabstand von der Ausenwand 150 mm</t>
  </si>
  <si>
    <t>Punica  ( tiefer Schacht )</t>
  </si>
  <si>
    <t>.020.042.10</t>
  </si>
  <si>
    <t>.020.042.11</t>
  </si>
  <si>
    <t>.020.042.12</t>
  </si>
  <si>
    <t>.020.043.00</t>
  </si>
  <si>
    <t>Imnauer Fürstenqu. PET "Cycle" (tiefer Schacht )</t>
  </si>
  <si>
    <t>.035.017.01</t>
  </si>
  <si>
    <t>Anlage am 15.04.2009</t>
  </si>
  <si>
    <t>.050.379.00</t>
  </si>
  <si>
    <t>.050.380.00</t>
  </si>
  <si>
    <t>Vittel  PET</t>
  </si>
  <si>
    <t>Ändeung der Zubehörnummer am 13.04.99 ; Änderung Name ohne weich 22.11.02</t>
  </si>
  <si>
    <t>.050.037.00</t>
  </si>
  <si>
    <t>.050.038.00</t>
  </si>
  <si>
    <t>.050.038.01</t>
  </si>
  <si>
    <t>641 41 001 09</t>
  </si>
  <si>
    <t>0.75</t>
  </si>
  <si>
    <t>Anker Bräu</t>
  </si>
  <si>
    <t>Almdudler "Trachtenp."2-fach</t>
  </si>
  <si>
    <t>Nr. IX*</t>
  </si>
  <si>
    <t>.050.198.00</t>
  </si>
  <si>
    <t>.050.199.00</t>
  </si>
  <si>
    <t>.050.200.00</t>
  </si>
  <si>
    <t>Wein "Weinzierl"</t>
  </si>
  <si>
    <t>120        80</t>
  </si>
  <si>
    <t>Fuente Primav. weich PET</t>
  </si>
  <si>
    <t xml:space="preserve"> Eichbaum  Pils EW</t>
  </si>
  <si>
    <t>Grüneberg Quelle FK 160/170</t>
  </si>
  <si>
    <t>Kohm`s Saft (FK 185/230..</t>
  </si>
  <si>
    <t>Lichtenauer Gastrofl.   FS1500/2020</t>
  </si>
  <si>
    <t>Brennstoff</t>
  </si>
  <si>
    <t>Drink Vit Einweg FK 160/170</t>
  </si>
  <si>
    <t xml:space="preserve">Lucocade PET </t>
  </si>
  <si>
    <t>Ipsei PET</t>
  </si>
  <si>
    <t>Löwebräu Ice Bier</t>
  </si>
  <si>
    <t>Rhenser Mineralw. Einweg</t>
  </si>
  <si>
    <t>Aquarius Olymp. PET</t>
  </si>
  <si>
    <t>Bismarck Quelle PET (FK 270/290 )</t>
  </si>
  <si>
    <t>FK 270</t>
  </si>
  <si>
    <t>.025.038.02</t>
  </si>
  <si>
    <t>Gasteiner PET (mit Kohlensäure ) 2-fach</t>
  </si>
  <si>
    <t>.050.412.00</t>
  </si>
  <si>
    <t>Gasteiner PET Sparkling</t>
  </si>
  <si>
    <t>Gasteiner PET Elements</t>
  </si>
  <si>
    <t>.050.412.01</t>
  </si>
  <si>
    <t>Gasteiner PET Natur</t>
  </si>
  <si>
    <t>.050.412.02</t>
  </si>
  <si>
    <t>.200.004</t>
  </si>
  <si>
    <t>Brunnen ( tiefer Schacht )</t>
  </si>
  <si>
    <t>.050.086.00</t>
  </si>
  <si>
    <t>.050.064.00</t>
  </si>
  <si>
    <t>.050.065.00</t>
  </si>
  <si>
    <t>Carola  / Lisbeth PET neu</t>
  </si>
  <si>
    <t>Fluo Pet</t>
  </si>
  <si>
    <t>.033.014</t>
  </si>
  <si>
    <t>Vittel PET</t>
  </si>
  <si>
    <t>Wein "Callier des Dauphins"</t>
  </si>
  <si>
    <t>6045034800     6065032300</t>
  </si>
  <si>
    <t>Pepsi PET ( FK 320 )</t>
  </si>
  <si>
    <t>Lichtenauer Gastrofl.             FK 270/290</t>
  </si>
  <si>
    <t xml:space="preserve">Vöslauer PET EW </t>
  </si>
  <si>
    <t>EZA Mate-Eistee PET EW</t>
  </si>
  <si>
    <t>Rhön Sprudel Life PET EW</t>
  </si>
  <si>
    <t xml:space="preserve">Vittel PET EW </t>
  </si>
  <si>
    <t>Änderung am 20.01.98 Sonderteil Schachtabschottung</t>
  </si>
  <si>
    <t>Kontur - PET</t>
  </si>
  <si>
    <t>Vichy (Glasfl.)</t>
  </si>
  <si>
    <t xml:space="preserve">Gerolsteiner PET MW               </t>
  </si>
  <si>
    <t xml:space="preserve">Aquarius PET </t>
  </si>
  <si>
    <t>Bad Pyrmonter</t>
  </si>
  <si>
    <t>Baldur Sport</t>
  </si>
  <si>
    <t>Abbey Well PET sport still ( TV )</t>
  </si>
  <si>
    <t>xxx 40 001 29</t>
  </si>
  <si>
    <t>Merziger Pet EW</t>
  </si>
  <si>
    <t>605 05 100 00</t>
  </si>
  <si>
    <t>385 mm</t>
  </si>
  <si>
    <t>Fanta Spash PET 2-fach</t>
  </si>
  <si>
    <t>alt ( gibt’s nicht mehr )</t>
  </si>
  <si>
    <t>.050.417.00</t>
  </si>
  <si>
    <t>Pepsi PET EW  " Lidl "                2-fach</t>
  </si>
  <si>
    <t>Sinalco PET</t>
  </si>
  <si>
    <t>Power Protein 60</t>
  </si>
  <si>
    <t>Iso Aktiv Jesuiten Quelle</t>
  </si>
  <si>
    <t>Forst Bier</t>
  </si>
  <si>
    <t>.033.178.00</t>
  </si>
  <si>
    <t>Bad Zwestener PET Cylce</t>
  </si>
  <si>
    <t>.050.428.00</t>
  </si>
  <si>
    <t xml:space="preserve">Tynant PET </t>
  </si>
  <si>
    <t xml:space="preserve"> --</t>
  </si>
  <si>
    <t>neue Flasche am 01.01.2007</t>
  </si>
  <si>
    <t>Lieler PET Cycle 2-fach</t>
  </si>
  <si>
    <t>Kontur / Coca-Cola (FK205/195)</t>
  </si>
  <si>
    <t>Kontur / Coca-Cola (FK270/290)</t>
  </si>
  <si>
    <t>Coca Cola MW ( FK 205/195)</t>
  </si>
  <si>
    <t>Wein "Frankonia"</t>
  </si>
  <si>
    <t>Detmolder Pils BV</t>
  </si>
  <si>
    <t>Freiburger Pilsner Long Neck</t>
  </si>
  <si>
    <t>Rittmayer BV</t>
  </si>
  <si>
    <t>Bonaqa Sportswater PET</t>
  </si>
  <si>
    <t>.200.005.00</t>
  </si>
  <si>
    <t>Knutwiler Pet</t>
  </si>
  <si>
    <t>S. Pelligrino Pet</t>
  </si>
  <si>
    <t xml:space="preserve">Sprite Pet          </t>
  </si>
  <si>
    <t>Ondrasovka Pet</t>
  </si>
  <si>
    <t>Bezoya Pet</t>
  </si>
  <si>
    <t>Font Vella Pet</t>
  </si>
  <si>
    <t>Veri Pet</t>
  </si>
  <si>
    <t>Wein "Viola"</t>
  </si>
  <si>
    <t>Änderung am 06.02.2001 Zubehör</t>
  </si>
  <si>
    <t>Wein " Gäßler "</t>
  </si>
  <si>
    <t>Bild B                                                               Maß X : 172 mm / Loch 1</t>
  </si>
  <si>
    <t>Wein " Braida Antica Merlot "      ( FK 270 )</t>
  </si>
  <si>
    <t>Wein " Braida Antica Merlot "</t>
  </si>
  <si>
    <t>.075.058.00</t>
  </si>
  <si>
    <t>Sekt " Rillinger Sabinchen "</t>
  </si>
  <si>
    <t>OBI " Apfelsaft "                           ( tiefer Schacht )</t>
  </si>
  <si>
    <t>Ramseier Pet (CH)</t>
  </si>
  <si>
    <t>Vittel weich PET</t>
  </si>
  <si>
    <t xml:space="preserve"> Maß X : 370 mm</t>
  </si>
  <si>
    <t xml:space="preserve">Wein "Roter Prälat" </t>
  </si>
  <si>
    <t>CH/I</t>
  </si>
  <si>
    <t>Lichtenauer Gastrofl. FK160/170</t>
  </si>
  <si>
    <t>Rhodius PET EW</t>
  </si>
  <si>
    <t>Hohes C Einweg</t>
  </si>
  <si>
    <t>NL</t>
  </si>
  <si>
    <t>Aquarius ( Holland)</t>
  </si>
  <si>
    <t xml:space="preserve">Zentriewinkel umdrehen </t>
  </si>
  <si>
    <t>Drink Vit Einweg</t>
  </si>
  <si>
    <t>Bizzl / Hassia</t>
  </si>
  <si>
    <t>32Fl</t>
  </si>
  <si>
    <t>Proseco Bortolotti</t>
  </si>
  <si>
    <t>Prosecco " Bortolotti                ( FK 185/230.. )</t>
  </si>
  <si>
    <t>Änderung Name + Cycle am 20.04.2007</t>
  </si>
  <si>
    <t>Nestea PET</t>
  </si>
  <si>
    <t>Eptinger PET 2-fach</t>
  </si>
  <si>
    <t>Keli</t>
  </si>
  <si>
    <t>Kontur</t>
  </si>
  <si>
    <t>SPA PET 2-fach</t>
  </si>
  <si>
    <t>Münsterländer Classico Kakao</t>
  </si>
  <si>
    <t>xxx 40 003 01</t>
  </si>
  <si>
    <t>Volvic Pet neu</t>
  </si>
  <si>
    <t>.100.135.00</t>
  </si>
  <si>
    <t>Hamidiye PET EW 2-fach</t>
  </si>
  <si>
    <t>Hamidiye PET EW           2-fach</t>
  </si>
  <si>
    <t>Lederer " Long Neck "</t>
  </si>
  <si>
    <t>.150.007</t>
  </si>
  <si>
    <t>.100.009</t>
  </si>
  <si>
    <t>Veltins ( Steini )</t>
  </si>
  <si>
    <t>.050.582.00</t>
  </si>
  <si>
    <t>.025.139.00</t>
  </si>
  <si>
    <t>306 40 002 12</t>
  </si>
  <si>
    <t>Lichte Gehäusemaße</t>
  </si>
  <si>
    <t>Red Bull EW ( FK 185 / 230 ..</t>
  </si>
  <si>
    <t>Red Bull EW</t>
  </si>
  <si>
    <t>.050.342.01</t>
  </si>
  <si>
    <t>.050.282.01</t>
  </si>
  <si>
    <t>662 40 001 15</t>
  </si>
  <si>
    <t>.035.501.00</t>
  </si>
  <si>
    <t>Dose 3-fach</t>
  </si>
  <si>
    <t>0,355 l</t>
  </si>
  <si>
    <t>Radeberger "Long Neck"</t>
  </si>
  <si>
    <t>Herforder Pils "Long Neck"</t>
  </si>
  <si>
    <t>Änderung Flaschendurchmeser =&gt; Spacer 95 auf 93 03/14</t>
  </si>
  <si>
    <t>Änderung Flaschendurchmesser von 71 auf 70 03/14</t>
  </si>
  <si>
    <t>Frucade PET Cycle                2-fach</t>
  </si>
  <si>
    <t>Frucade PET Cylce</t>
  </si>
  <si>
    <t>Weser Gold PET EW</t>
  </si>
  <si>
    <t>.033.210.00</t>
  </si>
  <si>
    <t>Weser Gold PET EW 3-fach</t>
  </si>
  <si>
    <t>Weser Gold PET EW          3-fach</t>
  </si>
  <si>
    <t>9 #</t>
  </si>
  <si>
    <t>SLO</t>
  </si>
  <si>
    <t>.037.501.00</t>
  </si>
  <si>
    <t>Krombacher Long Neck</t>
  </si>
  <si>
    <t>Radeberger Pils</t>
  </si>
  <si>
    <t>.033.140.02</t>
  </si>
  <si>
    <t>Hofmann Bier EX</t>
  </si>
  <si>
    <t>C.C. Einweg neu Olympia</t>
  </si>
  <si>
    <t>Aquarius Olympia</t>
  </si>
  <si>
    <t>662 42 001 10</t>
  </si>
  <si>
    <t>Wein "Käfer Chile"</t>
  </si>
  <si>
    <t>Kinley</t>
  </si>
  <si>
    <t>.020.004.02</t>
  </si>
  <si>
    <t>Lieler PET Cycle</t>
  </si>
  <si>
    <t>28Fl</t>
  </si>
  <si>
    <t>SPA PET Reine 1-fach</t>
  </si>
  <si>
    <t>.150.053.00</t>
  </si>
  <si>
    <t>Adello PET</t>
  </si>
  <si>
    <t>Sekt "Rotsekt Sanct Peter "</t>
  </si>
  <si>
    <t>Sekt "SUPERB "</t>
  </si>
  <si>
    <t>.050.105.01</t>
  </si>
  <si>
    <t>Rigo EW</t>
  </si>
  <si>
    <t>Freya 3-fach</t>
  </si>
  <si>
    <t>Pepsi PET ( CYCLE ) 2-fach</t>
  </si>
  <si>
    <t xml:space="preserve">Neumarkter Lamsbräu </t>
  </si>
  <si>
    <t>neue Flasche ab 07/2006 Einstellung bleibt</t>
  </si>
  <si>
    <t>Blankenburger PET EW 2-fach</t>
  </si>
  <si>
    <t>Frankenbrunnen PET   EW 2-fach</t>
  </si>
  <si>
    <t>492 mm</t>
  </si>
  <si>
    <t>306 02 400 00</t>
  </si>
  <si>
    <t>1600 Mai 94</t>
  </si>
  <si>
    <t>300 Mai 94</t>
  </si>
  <si>
    <t>Evian PET Sportscap 1-fach</t>
  </si>
  <si>
    <t>662 42 001 14</t>
  </si>
  <si>
    <t>C:C: Einweg</t>
  </si>
  <si>
    <t>29Fl</t>
  </si>
  <si>
    <t>Marka PET</t>
  </si>
  <si>
    <t>Ausgabemodul : 306 02 140 00</t>
  </si>
  <si>
    <t>Rhodius PET 2-fach</t>
  </si>
  <si>
    <t>Schachtentleerung</t>
  </si>
  <si>
    <t>Datum</t>
  </si>
  <si>
    <t>PET C. C. England</t>
  </si>
  <si>
    <t>Brunner PET EW ( TV )</t>
  </si>
  <si>
    <t>.050.640.00</t>
  </si>
  <si>
    <t>.050.642.00</t>
  </si>
  <si>
    <t>.050.641.00</t>
  </si>
  <si>
    <t>Zoller Hof Export BV                   ( FK 170 )</t>
  </si>
  <si>
    <t>Zoller Hof Export BV                  ( FK 185 / 230 .. )</t>
  </si>
  <si>
    <t>Zoller Hof Export BV                ( FK 270 )</t>
  </si>
  <si>
    <t>6360036200    6060033200</t>
  </si>
  <si>
    <t>Innstadt Edelsud Bügelv.</t>
  </si>
  <si>
    <t xml:space="preserve">Fanta Splash MW </t>
  </si>
  <si>
    <t>662 42 002 10</t>
  </si>
  <si>
    <t>662 42 002 08</t>
  </si>
  <si>
    <t>Altmühltaler Pet</t>
  </si>
  <si>
    <t>C.C. Einweg neu Olymp.</t>
  </si>
  <si>
    <t>Wein "Donnersdorfer Zabelstein" (FK320)</t>
  </si>
  <si>
    <t>.050.487.00</t>
  </si>
  <si>
    <t>Goal PET EW</t>
  </si>
  <si>
    <t>Haller Löwenbräu " Long Neck "</t>
  </si>
  <si>
    <t>CELTIC</t>
  </si>
  <si>
    <t>641 41 001 11</t>
  </si>
  <si>
    <t>AQUI ( Schweiz)</t>
  </si>
  <si>
    <t xml:space="preserve"> ------ </t>
  </si>
  <si>
    <t>Bonaqaua PET EW</t>
  </si>
  <si>
    <t>Bild B                                                             Maß X : 230 mm</t>
  </si>
  <si>
    <t>Schlör PET Cycle 2-fach</t>
  </si>
  <si>
    <t xml:space="preserve">xxx 41 002 27 </t>
  </si>
  <si>
    <t xml:space="preserve">xxx 41 002 09  </t>
  </si>
  <si>
    <t xml:space="preserve">xxx 41 002 59  </t>
  </si>
  <si>
    <t xml:space="preserve">xxx 41 002 93 </t>
  </si>
  <si>
    <t xml:space="preserve">xxx 41 002 21  </t>
  </si>
  <si>
    <t xml:space="preserve">xxx 41 002 02   </t>
  </si>
  <si>
    <t xml:space="preserve">xxx 41 002 63   </t>
  </si>
  <si>
    <t xml:space="preserve">xxx 41 002 02     </t>
  </si>
  <si>
    <t xml:space="preserve">xxx 41 002 21    </t>
  </si>
  <si>
    <t xml:space="preserve">xxx 41 002 60    </t>
  </si>
  <si>
    <t xml:space="preserve">xxx 41 002 46 </t>
  </si>
  <si>
    <t xml:space="preserve">xxx 41 002 09    </t>
  </si>
  <si>
    <t xml:space="preserve">xxx 41 002 68    </t>
  </si>
  <si>
    <t xml:space="preserve">xxx 41 002 02    </t>
  </si>
  <si>
    <t>xxx 41 002 62</t>
  </si>
  <si>
    <t xml:space="preserve">xxx 41 002 58 </t>
  </si>
  <si>
    <t xml:space="preserve">xxx 41 002 27  </t>
  </si>
  <si>
    <t xml:space="preserve">Änderung Zubehör von 113 auf 134 am 14.05.07 ; Änderung neue flasche ab 06/08 134 auf 110 </t>
  </si>
  <si>
    <t xml:space="preserve">Pago PET EW </t>
  </si>
  <si>
    <t>neue flasche ab 06 / 08 ( 73 auf 74 )</t>
  </si>
  <si>
    <t>Änderung neue flasche 06/08 von 211 auf 210</t>
  </si>
  <si>
    <t>Henniez PET  2-fach</t>
  </si>
  <si>
    <t>Reinfels Quelle</t>
  </si>
  <si>
    <t>Cocktail PET</t>
  </si>
  <si>
    <t>Cardinal Draft 2-fach</t>
  </si>
  <si>
    <t>Arkina Mineral. 2-fach</t>
  </si>
  <si>
    <t>.025.103.00</t>
  </si>
  <si>
    <t>.025.104.00</t>
  </si>
  <si>
    <t>.033.103</t>
  </si>
  <si>
    <t>.050.519.00</t>
  </si>
  <si>
    <t>.050.520.00</t>
  </si>
  <si>
    <t>Ramseier PET 2-fach</t>
  </si>
  <si>
    <t>Arkina PET ( FK 320 )</t>
  </si>
  <si>
    <t>.150.032</t>
  </si>
  <si>
    <t>Contrex PET ( FK 320 )</t>
  </si>
  <si>
    <t>L</t>
  </si>
  <si>
    <t>.050.408.00</t>
  </si>
  <si>
    <t>35 mm / Loch 1</t>
  </si>
  <si>
    <t>Adelholzener Gourmet               ( FK 185 / 230 )</t>
  </si>
  <si>
    <t>Looza PET EW ( FK 185/230 .. )</t>
  </si>
  <si>
    <t>Largeur</t>
  </si>
  <si>
    <t>Accessoire spéc.</t>
  </si>
  <si>
    <t>Font Vella PET EW</t>
  </si>
  <si>
    <t>.150.097.00</t>
  </si>
  <si>
    <t>.050.688.00</t>
  </si>
  <si>
    <t>Sekt "Henkel Trocken"           ( FK 170 )</t>
  </si>
  <si>
    <t>Sekt "Henkel Trocken"           ( FK 185 / 230 ... )</t>
  </si>
  <si>
    <t>Sekt "Henkel Trocken"           ( FK 270 )</t>
  </si>
  <si>
    <t>Änderung neue flasche 10/07</t>
  </si>
  <si>
    <t>Joker Tomatensaft</t>
  </si>
  <si>
    <t>641 41 001 05</t>
  </si>
  <si>
    <t>Plotz Apfelsaft</t>
  </si>
  <si>
    <t>Winslow "ICE TEA " PET</t>
  </si>
  <si>
    <t>.050.245.03</t>
  </si>
  <si>
    <t>Powerade Pet EW</t>
  </si>
  <si>
    <t>Elmer Citro ( FK 320 )</t>
  </si>
  <si>
    <t>.100.001</t>
  </si>
  <si>
    <t>Pepsi PET EW " Lidl "</t>
  </si>
  <si>
    <t>Sekt "Landgasthof Imhof "</t>
  </si>
  <si>
    <t>Sekt "Landgasthof Imhof"  ( FK 185 /230.. )</t>
  </si>
  <si>
    <t>Ausgabemodul : 306 04 400 00</t>
  </si>
  <si>
    <t>130     90</t>
  </si>
  <si>
    <t>Rigo EW ( FK 185/ 230..)</t>
  </si>
  <si>
    <t>Rigo EW 2-fach</t>
  </si>
  <si>
    <t>Labertaler PET MW</t>
  </si>
  <si>
    <t>.050.367.00</t>
  </si>
  <si>
    <t>Bad Brambacher PET ( FK 205/ 195 )</t>
  </si>
  <si>
    <t>Bad Brambacher PET ( FL 270/290)</t>
  </si>
  <si>
    <t>.050.386.00</t>
  </si>
  <si>
    <t>Krumbach PET ( Cycle )</t>
  </si>
  <si>
    <t>603 05 100 00</t>
  </si>
  <si>
    <t>Einzelschacht 1,0 l</t>
  </si>
  <si>
    <t>Hyvää Päivää PET MW</t>
  </si>
  <si>
    <t>Wein "Cleebronner Heuchelberrg</t>
  </si>
  <si>
    <t>Katu</t>
  </si>
  <si>
    <t>85 mm</t>
  </si>
  <si>
    <t>Carola ( Glasfl. )</t>
  </si>
  <si>
    <t>Hövels Bitterbier</t>
  </si>
  <si>
    <t>Schweppes</t>
  </si>
  <si>
    <t>Bad Zwestener PET EW</t>
  </si>
  <si>
    <t>.050.594.00</t>
  </si>
  <si>
    <t>.033.158.00</t>
  </si>
  <si>
    <t>.033.159.00</t>
  </si>
  <si>
    <t>.050.608.00</t>
  </si>
  <si>
    <t>Selters MW Gastro</t>
  </si>
  <si>
    <t>Anlage 19.03.09</t>
  </si>
  <si>
    <t>Selters MW Gastro                 ( tiefer Schacht )</t>
  </si>
  <si>
    <t>.050.609.00</t>
  </si>
  <si>
    <t>Saskia PET EW</t>
  </si>
  <si>
    <t>.050.610.00</t>
  </si>
  <si>
    <t>Freeway Apfelsch. PET EW</t>
  </si>
  <si>
    <t>ab 02 / 2006 / bis 08 / 2007</t>
  </si>
  <si>
    <t>.050.541.00</t>
  </si>
  <si>
    <t>Aquarell PET  EW( FK 160 )</t>
  </si>
  <si>
    <t>Aquarell PET EW                      ( FK 205/195)</t>
  </si>
  <si>
    <t>Aquarell PET EW                        ( FK 270/290)</t>
  </si>
  <si>
    <t>.050.364.00</t>
  </si>
  <si>
    <t>Änderung am 23.07.02 von b y 2 auf a x 3</t>
  </si>
  <si>
    <t>San Benedetto PET</t>
  </si>
  <si>
    <t>Flap arrière</t>
  </si>
  <si>
    <t>pièce p.</t>
  </si>
  <si>
    <t>Axe</t>
  </si>
  <si>
    <t>Faxe Kondi PET 2-fach</t>
  </si>
  <si>
    <t>.150.071.00</t>
  </si>
  <si>
    <t>Bonaqua PET EW Still</t>
  </si>
  <si>
    <t>.150.072.00</t>
  </si>
  <si>
    <t>Bonaqua PET EW mit CO2</t>
  </si>
  <si>
    <t>.050.539.00</t>
  </si>
  <si>
    <t>6260030500    60</t>
  </si>
  <si>
    <t>Haller Löwenbräu "Long Neck "</t>
  </si>
  <si>
    <t>Rosbacher Pet</t>
  </si>
  <si>
    <t>.150.037</t>
  </si>
  <si>
    <t>Bild B                                                                 Maß X : 245 mm</t>
  </si>
  <si>
    <t>.033.064.00</t>
  </si>
  <si>
    <t>Gatorade PET ( FK 270/290)</t>
  </si>
  <si>
    <t>Gatorade PET ( FK 205 / 195 )</t>
  </si>
  <si>
    <t>Nr. II</t>
  </si>
  <si>
    <t xml:space="preserve"> -------</t>
  </si>
  <si>
    <t>Maß X : 45 mm</t>
  </si>
  <si>
    <t>Schlitz  3</t>
  </si>
  <si>
    <t>Active 8 PET 1-fach</t>
  </si>
  <si>
    <t>13 / 17</t>
  </si>
  <si>
    <t>Isostar PET EW ( TV )</t>
  </si>
  <si>
    <t>.050.591.00</t>
  </si>
  <si>
    <t>.033.166.00</t>
  </si>
  <si>
    <t>.033.167.00</t>
  </si>
  <si>
    <t>Granny`s Apfel gespritzt PET EW 2-fach</t>
  </si>
  <si>
    <t>Margon Gourmetflasche      ( FK 270 )</t>
  </si>
  <si>
    <t xml:space="preserve">Margon Gourmetflasche </t>
  </si>
  <si>
    <t>.025.118.00</t>
  </si>
  <si>
    <t>.025.119.00</t>
  </si>
  <si>
    <t>Hohes C ( Einweg )</t>
  </si>
  <si>
    <t>.033.003.00</t>
  </si>
  <si>
    <t>.033.004.00</t>
  </si>
  <si>
    <t>Schmalschacht 1-fach</t>
  </si>
  <si>
    <t>Rheinfels Quelle PET MW    ( FK 170 )</t>
  </si>
  <si>
    <t>Rheinfels Quelle PET MW    ( FK 185 / 230 ... )</t>
  </si>
  <si>
    <t>Rheinfels Quelle PET MW    ( FK 270 )</t>
  </si>
  <si>
    <t>Power Bar Hydro PET EW</t>
  </si>
  <si>
    <t>.020.059.00</t>
  </si>
  <si>
    <t>Schultheiss ( Steini-Fl. )</t>
  </si>
  <si>
    <t>Vittel PET ( Trinkv. )</t>
  </si>
  <si>
    <t>.050.276.07</t>
  </si>
  <si>
    <t>Rhön Sprudel (FK 320/220)</t>
  </si>
  <si>
    <t>.050.520.01</t>
  </si>
  <si>
    <t>Frutopia PET EW</t>
  </si>
  <si>
    <t>Sunito Varesa (FK320/220)</t>
  </si>
  <si>
    <t>.020.020.01</t>
  </si>
  <si>
    <t>.020.020.00</t>
  </si>
  <si>
    <t xml:space="preserve">Schlör PET Cycle </t>
  </si>
  <si>
    <t>Änderung Flaschenform am 09.05.07 ( 65 auf 64 ; Zubehör 101 auf 112 )</t>
  </si>
  <si>
    <t>.050.532.00</t>
  </si>
  <si>
    <t>Änderung Flaschendurchmesser am 24.03.04 von 73 aud 72</t>
  </si>
  <si>
    <t>Wein " Oberkircher "</t>
  </si>
  <si>
    <t>17Fl</t>
  </si>
  <si>
    <t>0.35</t>
  </si>
  <si>
    <t>Güssinger Mineralwasser (A)</t>
  </si>
  <si>
    <t>Orange fit / Sports light</t>
  </si>
  <si>
    <t>xxx4100244</t>
  </si>
  <si>
    <t>Maß X : 125 mm</t>
  </si>
  <si>
    <t>.025.070.00</t>
  </si>
  <si>
    <t>Änderung neue Flasche am 28.11.05 von 85 auf 86 , neue flasche 12/12</t>
  </si>
  <si>
    <t>.150.102.00</t>
  </si>
  <si>
    <t>.050.621.03</t>
  </si>
  <si>
    <t>St. Lambertus Quelle PET EW</t>
  </si>
  <si>
    <t>Anlage 01.04.09 ; neue Flasche 12/12</t>
  </si>
  <si>
    <t>Valon still PET Ew 2-fach</t>
  </si>
  <si>
    <t>Waldquelle PET EW 2-fach</t>
  </si>
  <si>
    <t>Waldquelle PET EW          2-fach</t>
  </si>
  <si>
    <t>Schartner  PET EW</t>
  </si>
  <si>
    <t>Schartner PET EW 2-fach</t>
  </si>
  <si>
    <t>neue flasche ab08/08</t>
  </si>
  <si>
    <t>Body Attack Protein Drink PET EW 2-fach</t>
  </si>
  <si>
    <t>Réglage une profondeur : came en position 1+2+3</t>
  </si>
  <si>
    <t>Multipower L-Carnitine PET ( TV )</t>
  </si>
  <si>
    <t>Brunnen FK 195 tiefer Schacht</t>
  </si>
  <si>
    <t>Frucht Tiger PET EW ( TV )</t>
  </si>
  <si>
    <t>Fruchttiger PET EW         ( TV ) 2-fach</t>
  </si>
  <si>
    <t>Montage-         baugruppe</t>
  </si>
  <si>
    <t>Hero</t>
  </si>
  <si>
    <t>.033.026.00</t>
  </si>
  <si>
    <t>.033.029.00</t>
  </si>
  <si>
    <t>.033.031.00</t>
  </si>
  <si>
    <t>Green Leaf PET EW</t>
  </si>
  <si>
    <t>Pepsi PET ( CYCLE )</t>
  </si>
  <si>
    <t>.033.096.00</t>
  </si>
  <si>
    <t>.025.111.00</t>
  </si>
  <si>
    <t>.025.112.00</t>
  </si>
  <si>
    <t>Alle FK - Geräte mit 1-fach Einstellung ; bei Dosen 2-fach Einstellung</t>
  </si>
  <si>
    <t>FK 195</t>
  </si>
  <si>
    <t>FK 160</t>
  </si>
  <si>
    <t>FK 320</t>
  </si>
  <si>
    <t>bis 10/2005</t>
  </si>
  <si>
    <t>.150.062.00</t>
  </si>
  <si>
    <t>Red Kick PET (FK270/290)</t>
  </si>
  <si>
    <t>Kontur ( Holland )</t>
  </si>
  <si>
    <t>.050.106.00</t>
  </si>
  <si>
    <t>.050.107.00</t>
  </si>
  <si>
    <t>636 40 000 31</t>
  </si>
  <si>
    <t xml:space="preserve"> ----</t>
  </si>
  <si>
    <t>xxx 40 003 05</t>
  </si>
  <si>
    <t>Jolly Pet</t>
  </si>
  <si>
    <t>Bucher PET MW 2-fach</t>
  </si>
  <si>
    <t>Germeta Quelle</t>
  </si>
  <si>
    <t>xxx 40 002 04</t>
  </si>
  <si>
    <t>.050.649.00</t>
  </si>
  <si>
    <t>Radeberger Long Neck</t>
  </si>
  <si>
    <t>Anlage 05/10</t>
  </si>
  <si>
    <t>Radeberger Long Neck     (tiefer Schacht )</t>
  </si>
  <si>
    <t>Joker PET 2-fach</t>
  </si>
  <si>
    <t>.033.077.00</t>
  </si>
  <si>
    <t>Guide bouteilles</t>
  </si>
  <si>
    <t>Renfort colonne</t>
  </si>
  <si>
    <t>Recouvrement</t>
  </si>
  <si>
    <t>nance</t>
  </si>
  <si>
    <t>accessoire</t>
  </si>
  <si>
    <t xml:space="preserve">Kaliber </t>
  </si>
  <si>
    <t>Labatt ICE (Bier)</t>
  </si>
  <si>
    <t>Pilsner Urquell</t>
  </si>
  <si>
    <t>IOLI Mineralwasser PET</t>
  </si>
  <si>
    <t>.050.529.00</t>
  </si>
  <si>
    <t>Taillefine PET EW</t>
  </si>
  <si>
    <t>Granny`s Apfel gespritzt PET EW</t>
  </si>
  <si>
    <t>.050.625.00</t>
  </si>
  <si>
    <t>Radlberger PET EW</t>
  </si>
  <si>
    <t>.050.639.00</t>
  </si>
  <si>
    <t>Netto PET EW</t>
  </si>
  <si>
    <t>.050.378.00</t>
  </si>
  <si>
    <t xml:space="preserve">San Benedetto PET " THE " </t>
  </si>
  <si>
    <t>.050.432.00</t>
  </si>
  <si>
    <t>Pour les instructions de montage, voir n° 638 00 340 00</t>
  </si>
  <si>
    <t>Imnauer PET Cycle</t>
  </si>
  <si>
    <t>.050l</t>
  </si>
  <si>
    <t>Rhenser PET MW ( FK 160 )</t>
  </si>
  <si>
    <t>Brunnen 2-fach</t>
  </si>
  <si>
    <t>.050.016.00</t>
  </si>
  <si>
    <t>.050.017.00</t>
  </si>
  <si>
    <t>.050.018.00</t>
  </si>
  <si>
    <t>.050.030 / 31</t>
  </si>
  <si>
    <t>Wolfshöher PET MW 2-fach</t>
  </si>
  <si>
    <t>.050.030</t>
  </si>
  <si>
    <t>Bluna (Indiv. )( FK 185/230..)</t>
  </si>
  <si>
    <t>Rheinfells Quelle</t>
  </si>
  <si>
    <t>Dobra Voda PET</t>
  </si>
  <si>
    <t xml:space="preserve">Dobra Voda PET </t>
  </si>
  <si>
    <t>.050.567.00</t>
  </si>
  <si>
    <t>.150.075.00</t>
  </si>
  <si>
    <t>Saint Martain PET</t>
  </si>
  <si>
    <t xml:space="preserve">Bild B                                                                Maß X : 177 mm </t>
  </si>
  <si>
    <t xml:space="preserve">Chaudfontaine PET EW 2-fach blau  </t>
  </si>
  <si>
    <t>Radeberger Long Neck     2-fach</t>
  </si>
  <si>
    <t>Gasteiner PET ( mit Kohlensäure )  2-fach</t>
  </si>
  <si>
    <t>Almdudler PET 2-fach</t>
  </si>
  <si>
    <t>Bad Meinb. FK 320 / 220</t>
  </si>
  <si>
    <t>Änderung Zubehör 262 auf 274 am 08.05.04</t>
  </si>
  <si>
    <t>Vittel (Glasfl.)</t>
  </si>
  <si>
    <t>Sekt "Kessler Cabinet"</t>
  </si>
  <si>
    <t>Zwiefalter Hefedrittel Aufreiß.</t>
  </si>
  <si>
    <t>Sunito Varesa /Fk160/170)</t>
  </si>
  <si>
    <t>Schinner Kellerb. BV</t>
  </si>
  <si>
    <t>" Das Echte Märzen " BV</t>
  </si>
  <si>
    <t>Coka Cola Pet (CZ)</t>
  </si>
  <si>
    <t>6Fl</t>
  </si>
  <si>
    <t>24Fl</t>
  </si>
  <si>
    <t>Wein " Stettener Höder "</t>
  </si>
  <si>
    <t>Wein " Stettener Höder "(FK 185/230 .. )</t>
  </si>
  <si>
    <t>Heineken Pils 2-fach</t>
  </si>
  <si>
    <t>Libella PET MW ( Pepsi PET MW ) 2-fach</t>
  </si>
  <si>
    <t xml:space="preserve">Natur Aqua PET                  2-fach   </t>
  </si>
  <si>
    <t>Farris PET</t>
  </si>
  <si>
    <t>N</t>
  </si>
  <si>
    <t xml:space="preserve">Solo PET </t>
  </si>
  <si>
    <t>Villa PET</t>
  </si>
  <si>
    <t>Solo PET</t>
  </si>
  <si>
    <t>Farris PET 2-fach</t>
  </si>
  <si>
    <t>Solo PET 2-fach</t>
  </si>
  <si>
    <t>Saft "Klindworth" neu</t>
  </si>
  <si>
    <t>44Fl</t>
  </si>
  <si>
    <t xml:space="preserve">ARO " BCE " PET </t>
  </si>
  <si>
    <t>Merziger PET EW 2-fach</t>
  </si>
  <si>
    <t>Sodenthaler PET ( cycle )</t>
  </si>
  <si>
    <t>.100.096.00</t>
  </si>
  <si>
    <t>Maß X : 110 mm</t>
  </si>
  <si>
    <t>Anw</t>
  </si>
  <si>
    <t>Inh</t>
  </si>
  <si>
    <t>Produkt</t>
  </si>
  <si>
    <t>Durchm</t>
  </si>
  <si>
    <t>646 41 001 16</t>
  </si>
  <si>
    <t>.050.606.00</t>
  </si>
  <si>
    <t>Sekt " Fürst Egmont"  (FK185/230)</t>
  </si>
  <si>
    <t>Rauch " Bravo "  *             ( FK 185 / 230..</t>
  </si>
  <si>
    <t>San Benedetto PET EW Mineral. 2</t>
  </si>
  <si>
    <t>Vittel Pet (rund)</t>
  </si>
  <si>
    <t>Powerade PET ( NEU )</t>
  </si>
  <si>
    <t>( noch nicht freigegeben )</t>
  </si>
  <si>
    <t>St. Lambert PET EW 2-fach</t>
  </si>
  <si>
    <t>Haaner PET Cycle neu</t>
  </si>
  <si>
    <t>Seven Up PET 2-fach</t>
  </si>
  <si>
    <t>Lucozade Dumpy PET(FK205/195)</t>
  </si>
  <si>
    <t>Alpina</t>
  </si>
  <si>
    <t>Lieler Schloßbr. PET MW</t>
  </si>
  <si>
    <t>Dasani PET EW 2-fach</t>
  </si>
  <si>
    <t>Minute Maid PET EW  ( FK 185 / 230.. )</t>
  </si>
  <si>
    <t>C.C. / Kontur EW neu</t>
  </si>
  <si>
    <t>Frankenbrunnen PET</t>
  </si>
  <si>
    <t>Vita Can PET ( FK 270 / 290 )</t>
  </si>
  <si>
    <t>Änderung am 20.12.05 neue flasche ist Länger ; Änderung am 06.03.2006 neue flasche</t>
  </si>
  <si>
    <t>Nestea PET EW  2-fach</t>
  </si>
  <si>
    <t>Wein " Vegaval Plata " 1-fach</t>
  </si>
  <si>
    <t>Wein " Vegaval Plata "    1-fach</t>
  </si>
  <si>
    <t>SPA - PET Citron EW</t>
  </si>
  <si>
    <t>Pepsi PET EW Special</t>
  </si>
  <si>
    <t>SPA Barisart PET EW 2-fach</t>
  </si>
  <si>
    <t>Anlage 05/12 neue Flasche</t>
  </si>
  <si>
    <t>Champagne "Piper-Heideck" ( FK 320... )</t>
  </si>
  <si>
    <t>Selters PET 2-fach</t>
  </si>
  <si>
    <t>Adelholzener PET ( FK 205 / 195 )</t>
  </si>
  <si>
    <t>Almdudler AF - Norm</t>
  </si>
  <si>
    <t>6065032300   6045034600</t>
  </si>
  <si>
    <t>Tourtel</t>
  </si>
  <si>
    <t>.050.290.00</t>
  </si>
  <si>
    <t>.050.292.00</t>
  </si>
  <si>
    <t>.050.293.00</t>
  </si>
  <si>
    <t>.050.294.00</t>
  </si>
  <si>
    <t>.100.025.08</t>
  </si>
  <si>
    <t>24,7 mm</t>
  </si>
  <si>
    <t>Sinalco MW</t>
  </si>
  <si>
    <t>.033.188.00</t>
  </si>
  <si>
    <t>Wein " Weißer Spritzer " PET</t>
  </si>
  <si>
    <t>Schartner Bombe (AF-Norm)</t>
  </si>
  <si>
    <t>xxx 40 002 14</t>
  </si>
  <si>
    <t>662 42 002 14</t>
  </si>
  <si>
    <t>0,25 l</t>
  </si>
  <si>
    <t>Jever Becks</t>
  </si>
  <si>
    <t>445 mm</t>
  </si>
  <si>
    <t>Dose 3 - fach</t>
  </si>
  <si>
    <t>.033.0</t>
  </si>
  <si>
    <t>640 00 101 00</t>
  </si>
  <si>
    <t>608 04 100 00</t>
  </si>
  <si>
    <t>Valon PET ( blau)</t>
  </si>
  <si>
    <t>Vittel PET (rund ) 3-fach</t>
  </si>
  <si>
    <t>Zubehör      Nr.</t>
  </si>
  <si>
    <t>Rauch Premium Saft</t>
  </si>
  <si>
    <t>Haake - Beck Einweg</t>
  </si>
  <si>
    <t xml:space="preserve">"Bizzl" Fruchts. </t>
  </si>
  <si>
    <t xml:space="preserve">a y 3 </t>
  </si>
  <si>
    <t>Vitus</t>
  </si>
  <si>
    <t>.050.159</t>
  </si>
  <si>
    <t xml:space="preserve">Elmer mineral. </t>
  </si>
  <si>
    <t>Petrusquelle PET EW ( ohne Kohlen)</t>
  </si>
  <si>
    <t>.033.250.00</t>
  </si>
  <si>
    <t>Roter Hamm MW</t>
  </si>
  <si>
    <t>.050.707.00</t>
  </si>
  <si>
    <t>Überkinger PET Cycle        ( TV ) 2-fach</t>
  </si>
  <si>
    <t>Wein " Etschtaler Edelv " ( tiefer Schacht )</t>
  </si>
  <si>
    <t>Wein " Weingold Müller Thurg. " ( tiefer Schacht )</t>
  </si>
  <si>
    <t>.050.276.03</t>
  </si>
  <si>
    <t>Selters (blaue Flasche)</t>
  </si>
  <si>
    <t>Selters "Vichi Flasche "</t>
  </si>
  <si>
    <t>.100.086.00</t>
  </si>
  <si>
    <t>.100.087.00</t>
  </si>
  <si>
    <t>.100.088.00</t>
  </si>
  <si>
    <t>.100.089.00</t>
  </si>
  <si>
    <t>.100.090.00</t>
  </si>
  <si>
    <t>.100.091.00</t>
  </si>
  <si>
    <t>16Fl.</t>
  </si>
  <si>
    <t>608 01 100 00</t>
  </si>
  <si>
    <t>Eristoff " ICE "</t>
  </si>
  <si>
    <t>Chaudfontaine PET 3-fach</t>
  </si>
  <si>
    <t>Chaudfontaine PET             3-fach</t>
  </si>
  <si>
    <t>Gin Zing</t>
  </si>
  <si>
    <t>Wein " Varnhalter Sonnenberg "</t>
  </si>
  <si>
    <t>Rhön Sprudel (FK 170 )</t>
  </si>
  <si>
    <t xml:space="preserve">Coca Cola </t>
  </si>
  <si>
    <t>Chaudfontaine PET rot</t>
  </si>
  <si>
    <t>Granador Liquid PET       2-fach</t>
  </si>
  <si>
    <t>TR</t>
  </si>
  <si>
    <t xml:space="preserve">Pinar </t>
  </si>
  <si>
    <t>.033.013</t>
  </si>
  <si>
    <t xml:space="preserve">xxx 41 002 52   </t>
  </si>
  <si>
    <t>Badoit PET grün</t>
  </si>
  <si>
    <t>Almdudler Trachtenpärchen 2-fach</t>
  </si>
  <si>
    <t>Vittel PET ( Trinkv. )                tiefer Schacht</t>
  </si>
  <si>
    <t>Silber Quelle Mandarinen Pet</t>
  </si>
  <si>
    <t>San Pellegrino PET            2-fach</t>
  </si>
  <si>
    <t>Änderung Durchmesser nach überprüfung aktueller Flaschen  ; 71 auf 70 am 28.01.2011</t>
  </si>
  <si>
    <t>Änderung 01/11 von spacer 95 auf 93 ; az1 auf cx3</t>
  </si>
  <si>
    <t>Steini MW 2-fach</t>
  </si>
  <si>
    <t>Lipton ICE TEA 2-fach</t>
  </si>
  <si>
    <t>Rhenser ( grün ) 1-fach</t>
  </si>
  <si>
    <t>Wolfshöher Pet MW</t>
  </si>
  <si>
    <t>Pepsi Pet neu</t>
  </si>
  <si>
    <t>.075.046.00</t>
  </si>
  <si>
    <t>Tableau de réglage pour les colonnes normales</t>
  </si>
  <si>
    <t>Saft "Blendl  Apfelsaft "</t>
  </si>
  <si>
    <t>Ausgabemodul : 306 03 170 00</t>
  </si>
  <si>
    <t>Klindworth Apfelsaft</t>
  </si>
  <si>
    <t>Stiftsquelle PET</t>
  </si>
  <si>
    <t>Engel MW 2-fach</t>
  </si>
  <si>
    <t xml:space="preserve"> -----------------------------------</t>
  </si>
  <si>
    <t>Randegger Otilien Qu. Gourmet 2-fach</t>
  </si>
  <si>
    <t>Sekt "Kupferberg Gold "</t>
  </si>
  <si>
    <t>Wein "Wunnenstein Riesling"</t>
  </si>
  <si>
    <t xml:space="preserve">Bad Harzburger PET Cycle  </t>
  </si>
  <si>
    <t>Änderung Flasche von MW auf Cycle am 23.05.08 ; neue flasche ab 03/09</t>
  </si>
  <si>
    <t>660 40 002 12</t>
  </si>
  <si>
    <t>660 40 002 21</t>
  </si>
  <si>
    <t xml:space="preserve">Rhön Sprudel         </t>
  </si>
  <si>
    <t>Thurella PET EW 2-fach</t>
  </si>
  <si>
    <t>Michel Bodyguard PET EW 2-fach</t>
  </si>
  <si>
    <t>Pinar PET EW</t>
  </si>
  <si>
    <t>.050.739.00</t>
  </si>
  <si>
    <t>Elisabethenquelle PET Cycle</t>
  </si>
  <si>
    <t>Änderung am 05.03.14 neue Flaschenform</t>
  </si>
  <si>
    <t>.050.520.02</t>
  </si>
  <si>
    <t>.050.520.03</t>
  </si>
  <si>
    <t>Änderung am 05.03.14 , neue Flaschenform</t>
  </si>
  <si>
    <t xml:space="preserve">Elisabethenquelle PET Cycle </t>
  </si>
  <si>
    <t>IND</t>
  </si>
  <si>
    <t>.030.008</t>
  </si>
  <si>
    <t>Taufkirchner Bier SV</t>
  </si>
  <si>
    <t>Traubisoda</t>
  </si>
  <si>
    <t>Gulfa Mineral. Pet</t>
  </si>
  <si>
    <t>Red Bull 2-fach</t>
  </si>
  <si>
    <t>Warsteiner Long Neck MW</t>
  </si>
  <si>
    <t>Aqua Pet</t>
  </si>
  <si>
    <t>Rauch Ice Tea Pet</t>
  </si>
  <si>
    <t>Bad Dürrh. Min.(FK 170 )</t>
  </si>
  <si>
    <t>Bad Dürrh. Min.(FK 185/230)</t>
  </si>
  <si>
    <t>Wein " Vinatur "</t>
  </si>
  <si>
    <t>Sodenthaler PET Cycle</t>
  </si>
  <si>
    <t>.050.423.00</t>
  </si>
  <si>
    <t>Vita Cola PET MW                ( FK 270 )</t>
  </si>
  <si>
    <t>Henniez PET                                  ( tiefer Schacht )</t>
  </si>
  <si>
    <t>Vichy ( FK 320 )</t>
  </si>
  <si>
    <t>Änderung am 15.03.04 ohne zusatz FK 185...; Änderung Einstellung von ay2 auf az1 am 13.03.06</t>
  </si>
  <si>
    <t>Änderung : neue Flasche 07.05.03</t>
  </si>
  <si>
    <t>Evian PET  3-fach</t>
  </si>
  <si>
    <t>.033.074.00</t>
  </si>
  <si>
    <t>662 42 003 06</t>
  </si>
  <si>
    <t>Christinenbrunnen EW</t>
  </si>
  <si>
    <t>.033.152</t>
  </si>
  <si>
    <t>wurde durch 1,0l GDB Flaschen ersetzt 19.01.2006</t>
  </si>
  <si>
    <t>.050.466.00</t>
  </si>
  <si>
    <t>Romina Eiszeit Quell PET (cycle)</t>
  </si>
  <si>
    <t>Romina Eiszeit Quell PET (cycle )</t>
  </si>
  <si>
    <t>Zwiebel FK 170</t>
  </si>
  <si>
    <t>Eden PET 2-fach</t>
  </si>
  <si>
    <t xml:space="preserve">Griesbacher </t>
  </si>
  <si>
    <t>ARO "woda minera. PET"2-fach</t>
  </si>
  <si>
    <t>Vdf Pfandflasche</t>
  </si>
  <si>
    <t>0,75 l</t>
  </si>
  <si>
    <t>105 mm</t>
  </si>
  <si>
    <t>Ausgabemodul :  603 06 111 00 (FK 195/250)</t>
  </si>
  <si>
    <t>SPA PET EW reine               ( blau ) 2-fach</t>
  </si>
  <si>
    <t>neue flasche ab 04/2007</t>
  </si>
  <si>
    <t>Wein "Schneider Ursprung "</t>
  </si>
  <si>
    <t>.075.054.00</t>
  </si>
  <si>
    <t>Wein " Schneider Ursprung "  ( FK 170 )</t>
  </si>
  <si>
    <t>646 41 001 49</t>
  </si>
  <si>
    <t>Wein " Kerner " ( tiefer Schacht )</t>
  </si>
  <si>
    <t>SPA ( FK 170 )</t>
  </si>
  <si>
    <t>.050.682.00</t>
  </si>
  <si>
    <t>Bad Liebenzeller PET Cycle 2-fach</t>
  </si>
  <si>
    <t>Änderung von Spacer 92 auf 94 am 13.02.03</t>
  </si>
  <si>
    <t>Änderung neue Flasche 26.10.2007 ; Änderung neue Flasche 10/11</t>
  </si>
  <si>
    <t>Extaler PET EW                     ( FK 185/230 .. )</t>
  </si>
  <si>
    <t>Extaler PET EW                     ( tiefer Schacht  )</t>
  </si>
  <si>
    <t>Extaler PET EW                     ( FK 270 )</t>
  </si>
  <si>
    <t>Extaler PET EW                     ( FK 170)</t>
  </si>
  <si>
    <t>ARO " BCE " PET EW   2-fach</t>
  </si>
  <si>
    <t>Änderung Name + MW am  ; Änderung Name + Zusatz GBD am 30.11.05</t>
  </si>
  <si>
    <t>Lucozade PET ( TV )             2-fach</t>
  </si>
  <si>
    <t>Sunmagic " smoothie " PET 2-fach</t>
  </si>
  <si>
    <t>Sunmagic " Smoothie " PET 2-fach</t>
  </si>
  <si>
    <t>Saliter "Vanilla"</t>
  </si>
  <si>
    <t>Sekt " Henkel Trocken "</t>
  </si>
  <si>
    <t>Roxanaise weich PET</t>
  </si>
  <si>
    <t>Herschi PET 2-fach</t>
  </si>
  <si>
    <t>Urbacher PET Cycle ohne Kohlens.</t>
  </si>
  <si>
    <t>xxx4100209</t>
  </si>
  <si>
    <t>Änderung Spacer und Halsführung 04/10</t>
  </si>
  <si>
    <t>Mineralwasser Schweden</t>
  </si>
  <si>
    <t>.060.014.00</t>
  </si>
  <si>
    <t xml:space="preserve">Olden PET ( TV ) </t>
  </si>
  <si>
    <t>.050.108</t>
  </si>
  <si>
    <t>Quick Vit PET "Apfelsch. "</t>
  </si>
  <si>
    <t>Quick Vit PET "ACE "</t>
  </si>
  <si>
    <t>Fuldataler PET</t>
  </si>
  <si>
    <t>Valser Limelite</t>
  </si>
  <si>
    <t>Auburg Quelle</t>
  </si>
  <si>
    <t>Zwiebel FK 280 / FK 320</t>
  </si>
  <si>
    <t>Deeside Pet</t>
  </si>
  <si>
    <t>Störtebecker Bier</t>
  </si>
  <si>
    <t>Tetra Pack Dose " Appelsintje " 3-fach *</t>
  </si>
  <si>
    <t>.050.291.00</t>
  </si>
  <si>
    <t>.050.342.02</t>
  </si>
  <si>
    <t>Volvic ( Glasfl. )</t>
  </si>
  <si>
    <t>.050.427.00</t>
  </si>
  <si>
    <t>Viva PET EW</t>
  </si>
  <si>
    <t>Franken Brunnen PET Cycle Marbella</t>
  </si>
  <si>
    <t>.100.125.00</t>
  </si>
  <si>
    <t>Erikli PET EW 2-fach</t>
  </si>
  <si>
    <t xml:space="preserve">Jever </t>
  </si>
  <si>
    <t>Pepsi ( Zwirl )</t>
  </si>
  <si>
    <t>Euro SV</t>
  </si>
  <si>
    <t>Josy BV 1-fach</t>
  </si>
  <si>
    <t>235 mm</t>
  </si>
  <si>
    <t>Katalog Nr.</t>
  </si>
  <si>
    <t>Fürstenberg Pils "Long Neck "</t>
  </si>
  <si>
    <t>Oasis PET</t>
  </si>
  <si>
    <t>Wein " Stettener Heuchelb."</t>
  </si>
  <si>
    <t>603 07 100 00</t>
  </si>
  <si>
    <t>Änderung Zubehör von 202 auf 219 am 04.10.04</t>
  </si>
  <si>
    <t>Christaline PET 2-fach</t>
  </si>
  <si>
    <t>.033.025.27</t>
  </si>
  <si>
    <t>Diestelhäuser Pils</t>
  </si>
  <si>
    <t>Grüneberg Golde Apple Pet (alt)</t>
  </si>
  <si>
    <t>Hassia Pet EW</t>
  </si>
  <si>
    <t>L-Cartinine Pet (TV)</t>
  </si>
  <si>
    <t>.100.161.00</t>
  </si>
  <si>
    <t>.100.162.00</t>
  </si>
  <si>
    <t>.033.256.00</t>
  </si>
  <si>
    <t>Koli MW</t>
  </si>
  <si>
    <t>Vittel ( Glasfl. )                            ( FK 320 ...)</t>
  </si>
  <si>
    <t>Cappy / Gastronomie</t>
  </si>
  <si>
    <t>Y B 4 / Y D 4</t>
  </si>
  <si>
    <t>Sourcy PET EW 2-fach</t>
  </si>
  <si>
    <t>.050.123.00</t>
  </si>
  <si>
    <t>.050.547.00</t>
  </si>
  <si>
    <t>Bonaqua PET EW                          ( tiefer Schacht )</t>
  </si>
  <si>
    <t>Änderung Zubnehör-Nr. am 04.06.04 war falsch eingegeben von 116 auf 135 ; Änderung am 18.07.07 neue Flasche</t>
  </si>
  <si>
    <t>120           80</t>
  </si>
  <si>
    <t>.100.137.00</t>
  </si>
  <si>
    <t>Bizzl PET MW                      ( FK 185/230..)</t>
  </si>
  <si>
    <t>Bizzl PET MW ( FK 270 )</t>
  </si>
  <si>
    <t>Wein " Kritikos "</t>
  </si>
  <si>
    <t>Wein " Naoussa "</t>
  </si>
  <si>
    <t xml:space="preserve">Schweppes MW  </t>
  </si>
  <si>
    <t>Bad Bramb. FK 270/290</t>
  </si>
  <si>
    <t>bis ??</t>
  </si>
  <si>
    <t>.020.109.00</t>
  </si>
  <si>
    <t>Valon PET 2-fach</t>
  </si>
  <si>
    <t>.050.696.00</t>
  </si>
  <si>
    <t>Röhrl Radler SV</t>
  </si>
  <si>
    <t>Lipton "aquae" PET EW</t>
  </si>
  <si>
    <t>Saft " Beutelsbacher "</t>
  </si>
  <si>
    <t>Höhl " Der alte Hochstätter Long Neck " 2-fach</t>
  </si>
  <si>
    <t>Rauch PET 2-fach ( mit Kohlensäure )</t>
  </si>
  <si>
    <t>Adelholzner Gourmet</t>
  </si>
  <si>
    <t>San Benedetto PET EW miner. "1" vend. 2-fach</t>
  </si>
  <si>
    <t>Euro Schopper (233mm) Pet</t>
  </si>
  <si>
    <t>Teusser Pet</t>
  </si>
  <si>
    <t>San Benedetto PET EW Mineral. 1 vending</t>
  </si>
  <si>
    <t>( 3 - fach )</t>
  </si>
  <si>
    <t>Hooch EW</t>
  </si>
  <si>
    <t>Müller Saft Long Neck</t>
  </si>
  <si>
    <t>Lipton ICE TEA PET EW2-fach</t>
  </si>
  <si>
    <t>Gatorade PET EW (TV) 2-fach</t>
  </si>
  <si>
    <t xml:space="preserve">20 mm </t>
  </si>
  <si>
    <t>662 40 002 18</t>
  </si>
  <si>
    <t>80-81</t>
  </si>
  <si>
    <t>Änderung von 90 auf 85 mm am 12.05.98</t>
  </si>
  <si>
    <t>Adelholzener MW</t>
  </si>
  <si>
    <t>Montagebaugruppe</t>
  </si>
  <si>
    <t>Schachtab-  deckung</t>
  </si>
  <si>
    <t>Springe " 9 "</t>
  </si>
  <si>
    <t>Steini</t>
  </si>
  <si>
    <t>.150.028</t>
  </si>
  <si>
    <t>.150.029</t>
  </si>
  <si>
    <t>.150.030</t>
  </si>
  <si>
    <t>306 04 400 00</t>
  </si>
  <si>
    <t>Lahnsteiner PET Cycle           ( FK 185 / 230 ... )</t>
  </si>
  <si>
    <t>Franken Brunnen PET Cycle  Marbella  (FK185/230 )</t>
  </si>
  <si>
    <t>.033.145.00</t>
  </si>
  <si>
    <t>Cappy PET fresh            2-fach</t>
  </si>
  <si>
    <t>.025.128.00</t>
  </si>
  <si>
    <t>Wieninger Lagerbier BV       ( FK 185 / 230 .. )</t>
  </si>
  <si>
    <t>.050.438.00</t>
  </si>
  <si>
    <t>Schmalschacht 4-fach</t>
  </si>
  <si>
    <t>Pepsi PET MW</t>
  </si>
  <si>
    <t>Wein " Bottwarer " ( FK 185/230.. )</t>
  </si>
  <si>
    <t>Q 4 PET Cycle 1-fach</t>
  </si>
  <si>
    <t>100 Mai 94</t>
  </si>
  <si>
    <t>Sekt " J. Oppmann "</t>
  </si>
  <si>
    <t>Holsten " Long Neck "</t>
  </si>
  <si>
    <t>Holsten " Long Neck " 2-fach</t>
  </si>
  <si>
    <t>.050.542.00</t>
  </si>
  <si>
    <t>Henniez PET EW</t>
  </si>
  <si>
    <t>Palmbräu "Long Neck "</t>
  </si>
  <si>
    <t>.075.035.00</t>
  </si>
  <si>
    <t>.050.479.00</t>
  </si>
  <si>
    <t>.033.215.00</t>
  </si>
  <si>
    <t>Hassia blauglas FK160/170</t>
  </si>
  <si>
    <t>.033.126.00</t>
  </si>
  <si>
    <t>.033.127.00</t>
  </si>
  <si>
    <t>0,475l</t>
  </si>
  <si>
    <t xml:space="preserve">Yazoo PET EW </t>
  </si>
  <si>
    <t>.050.597.00</t>
  </si>
  <si>
    <t>.033.101</t>
  </si>
  <si>
    <t xml:space="preserve">C.C. / Kontur PET(FK205/195) </t>
  </si>
  <si>
    <t>Snapple PET EW 2-fach</t>
  </si>
  <si>
    <t>Lipton ICE TEA PET   II</t>
  </si>
  <si>
    <t>Einführungstermin offen</t>
  </si>
  <si>
    <t>SPA " Barisat " PET EW       ( tiefer Schacht )</t>
  </si>
  <si>
    <t>SPA "Reine " PET EW      ( tiefer schacht )</t>
  </si>
  <si>
    <t>Coca Cola PET EW                   ( tiefer Schacht )</t>
  </si>
  <si>
    <t>Norma Mineral. PET EW       ( tiefer schacht )</t>
  </si>
  <si>
    <t>Wein " Zweigelt Pöckl "     ( tiefer Schacht )</t>
  </si>
  <si>
    <t>Norma Mineral. PET EW</t>
  </si>
  <si>
    <t>.150.085.00</t>
  </si>
  <si>
    <t>Wein " Ochsenbacher Stromb."</t>
  </si>
  <si>
    <t>Pepsi alt ( Glasfl. Zwirl )</t>
  </si>
  <si>
    <t>Herzogin Augusta PET EW            2-fach</t>
  </si>
  <si>
    <t xml:space="preserve">Herzogin Augusta PET EW </t>
  </si>
  <si>
    <t>Carolinen PET (Cycle )</t>
  </si>
  <si>
    <t xml:space="preserve">Maß X : 120 mm </t>
  </si>
  <si>
    <t>Ausgabemodul : 603 05 100 00</t>
  </si>
  <si>
    <t>tre</t>
  </si>
  <si>
    <t>gauche</t>
  </si>
  <si>
    <t xml:space="preserve">n° </t>
  </si>
  <si>
    <t>Wein " Ferdinand Krieg "  ( tiefer Schacht )</t>
  </si>
  <si>
    <t>Hochwald PET EW</t>
  </si>
  <si>
    <t>.050.455.00</t>
  </si>
  <si>
    <t>641 41 001 50</t>
  </si>
  <si>
    <t>640 41 001 50</t>
  </si>
  <si>
    <t xml:space="preserve">  Maß X : 475 mm</t>
  </si>
  <si>
    <t>.050.462.00</t>
  </si>
  <si>
    <t>Exquisa PET "fitline Drink " EW</t>
  </si>
  <si>
    <t>Schweppes ( FK 185 / 230..)</t>
  </si>
  <si>
    <t>Aurele PET EW</t>
  </si>
  <si>
    <t>.150.063.01</t>
  </si>
  <si>
    <t>.050.494.00</t>
  </si>
  <si>
    <t>Emma PET EW</t>
  </si>
  <si>
    <t>61x62</t>
  </si>
  <si>
    <t>Emma PET EW 2-fach</t>
  </si>
  <si>
    <t>Coca-Cola Einweg alt.00</t>
  </si>
  <si>
    <t>Foster´s Long Neck</t>
  </si>
  <si>
    <t>.033.116.01</t>
  </si>
  <si>
    <t>.033.090.01</t>
  </si>
  <si>
    <t>.033.078.00</t>
  </si>
  <si>
    <t>Herforder "Pils Long Neck"</t>
  </si>
  <si>
    <t>Sekt " Schloß Munzinger "</t>
  </si>
  <si>
    <t>*0,25</t>
  </si>
  <si>
    <t>130 / Juni 95</t>
  </si>
  <si>
    <t xml:space="preserve">Hochwald PET EW </t>
  </si>
  <si>
    <t>Red Kick PET ( FK 205/195 )</t>
  </si>
  <si>
    <t>K Classic Cola  PET EW</t>
  </si>
  <si>
    <t>.050.721.00</t>
  </si>
  <si>
    <t>.050.721.01</t>
  </si>
  <si>
    <t>K Classic " Brand.Kurf. spritzig "PET EW</t>
  </si>
  <si>
    <t>K Classic"Brand. Kurf. Medium " PET EW</t>
  </si>
  <si>
    <t>.050.721.02</t>
  </si>
  <si>
    <t>K Classic"Apfelschorle " PET EW</t>
  </si>
  <si>
    <t>.050.721.03</t>
  </si>
  <si>
    <t>K Classic"Cola+Orange " PET EW</t>
  </si>
  <si>
    <t>.033.267.00</t>
  </si>
  <si>
    <t>Isis Bio fresh MW SV</t>
  </si>
  <si>
    <t>.033.0267.00</t>
  </si>
  <si>
    <t>neue Flaschenform 21.05.13</t>
  </si>
  <si>
    <t>Änderung neue Flasche 05/13</t>
  </si>
  <si>
    <t>xxx 40 002 35</t>
  </si>
  <si>
    <t>neue Flaschenform 05/13</t>
  </si>
  <si>
    <t>662 40 002 35</t>
  </si>
  <si>
    <t>653 05 312 00 Klappenlagerung ausgeklinkt</t>
  </si>
  <si>
    <t>Coca Cola PET EW                  ( tiefer Schacht )</t>
  </si>
  <si>
    <t>641 41 001 36</t>
  </si>
  <si>
    <t>Glossner Pils</t>
  </si>
  <si>
    <t>Zwiebel 1-fach</t>
  </si>
  <si>
    <t>210 mm</t>
  </si>
  <si>
    <t>xxx4100216</t>
  </si>
  <si>
    <t>Coca Cola  PET MW                  (FK185/230)</t>
  </si>
  <si>
    <t>.075.057.01</t>
  </si>
  <si>
    <t>Wein " Bianco di Gustoza "</t>
  </si>
  <si>
    <t>AMG (Silvetta)</t>
  </si>
  <si>
    <t>Frischa Pet</t>
  </si>
  <si>
    <t>82/83</t>
  </si>
  <si>
    <t>115 mm</t>
  </si>
  <si>
    <t>662 42 002 20</t>
  </si>
  <si>
    <t>Santa Corina PET 2-fach</t>
  </si>
  <si>
    <t>.050.514.00</t>
  </si>
  <si>
    <t>Granini PET EW             2-fach</t>
  </si>
  <si>
    <t>Ü - PET EW ( TV )</t>
  </si>
  <si>
    <t>.050.569.00</t>
  </si>
  <si>
    <t>.050.245</t>
  </si>
  <si>
    <t>Lucozade Dumpy PET</t>
  </si>
  <si>
    <t>Buxton PET 2-fach</t>
  </si>
  <si>
    <t>Peterstaler Pet EW</t>
  </si>
  <si>
    <t>.050.190.00</t>
  </si>
  <si>
    <t>Adler Bräu Pils</t>
  </si>
  <si>
    <t>Almdudler AF-Norm 2-fach</t>
  </si>
  <si>
    <t>640 41 001 05</t>
  </si>
  <si>
    <t>662 42 003 04</t>
  </si>
  <si>
    <t>662 42 003 03</t>
  </si>
  <si>
    <t>Lieler Schlossbrunnen PET EW</t>
  </si>
  <si>
    <t>.050.615.00</t>
  </si>
  <si>
    <t>Rhönsprudel PET Cycle</t>
  </si>
  <si>
    <t>ab 05/09</t>
  </si>
  <si>
    <t>.100.042</t>
  </si>
  <si>
    <t>.150.017</t>
  </si>
  <si>
    <t>xxx 41 002 05</t>
  </si>
  <si>
    <t>xxx 41 002 37</t>
  </si>
  <si>
    <t>Petrusquelle PET Cycle 2-fach</t>
  </si>
  <si>
    <t>Petrusquelle PET Cycle</t>
  </si>
  <si>
    <t>Anlage 04 / 13</t>
  </si>
  <si>
    <t>.050.344.07</t>
  </si>
  <si>
    <t>Lipton Ice Tea</t>
  </si>
  <si>
    <t>Wein "Gäßler"</t>
  </si>
  <si>
    <t>Leikeim Premium Mix BV</t>
  </si>
  <si>
    <t>Flaschendurchmesser 53 mm bis 80 mm, Flaschenlänge max. 465 mm</t>
  </si>
  <si>
    <t>Wein " Blauer Zweigelt "</t>
  </si>
  <si>
    <t>Vita Cola Pet</t>
  </si>
  <si>
    <t>Rhön Sprudel Pet MW</t>
  </si>
  <si>
    <t>Sachsen Obst Pet EW</t>
  </si>
  <si>
    <t>Schwollener Pet MW</t>
  </si>
  <si>
    <t>Ausgabemodul : 604 04 102 00 (FK 205)</t>
  </si>
  <si>
    <t>neue flasche 12 /07</t>
  </si>
  <si>
    <t>neue flasche 12 / 07</t>
  </si>
  <si>
    <t>Sekt "Rotkäppchen"</t>
  </si>
  <si>
    <t>Änderung am 17.03.01 6030136500 von Pos. 1 auf 2 ; zusätzlich 6080033200</t>
  </si>
  <si>
    <t>Änderung Name und Einstellung am 1.3.99</t>
  </si>
  <si>
    <t xml:space="preserve">Fanta PET " Splash " 2-fach                   </t>
  </si>
  <si>
    <t>Schweppes / Kontur 2-fach</t>
  </si>
  <si>
    <t>D/F</t>
  </si>
  <si>
    <t>.050.206.01</t>
  </si>
  <si>
    <t>.050.207.00</t>
  </si>
  <si>
    <t>.050.208.00</t>
  </si>
  <si>
    <t>Granador Liquid PET        2-fach</t>
  </si>
  <si>
    <t>Lipton ICE TEA</t>
  </si>
  <si>
    <t>Wein " Merlot Raboso "     ( FK170 )</t>
  </si>
  <si>
    <t>Saft " Klindworth " neu (FK185/230)</t>
  </si>
  <si>
    <t>Saft " Klindworth " neu (FK270)</t>
  </si>
  <si>
    <t>GERMETA Quelle</t>
  </si>
  <si>
    <t>Wein " Oberrotweiler "Käsleberg</t>
  </si>
  <si>
    <t>Libella PET EW 2-fach</t>
  </si>
  <si>
    <t>Extaler PET EW 1-fach</t>
  </si>
  <si>
    <t>.025.058.02</t>
  </si>
  <si>
    <t>Selters PET EW</t>
  </si>
  <si>
    <t>Selters PET MW</t>
  </si>
  <si>
    <t>Selters Pet EW</t>
  </si>
  <si>
    <t>.050.406.00</t>
  </si>
  <si>
    <t>.050.422.00</t>
  </si>
  <si>
    <t>.050.072.19</t>
  </si>
  <si>
    <t>Riegeler Bier BV</t>
  </si>
  <si>
    <t>Änderung am 30.03.04 Name  ; Änderung von Spacer 92 auf 90 da auch ohne CO" Am 02.08.2005 ; neue Flasche ab 04/2008 von 203 auf 209</t>
  </si>
  <si>
    <t>Änderung Name am 15.03.06 von MW auf Cycle ; neue Flasche ab 03/10</t>
  </si>
  <si>
    <t>Wein " Bianco di Gostazo "      ( FK 170 )</t>
  </si>
  <si>
    <t>Pepsi PET "Twist" 2-fach</t>
  </si>
  <si>
    <t>Hauf Pils Long Neck</t>
  </si>
  <si>
    <t>.033.025.36</t>
  </si>
  <si>
    <t>Frucade PET Cycle 2-fach</t>
  </si>
  <si>
    <t>.033.234.00</t>
  </si>
  <si>
    <t>.025.134.00</t>
  </si>
  <si>
    <t>Lieler Schlossbrunnen          Gastrofl. ( FK 170 )</t>
  </si>
  <si>
    <t>.033.229.00</t>
  </si>
  <si>
    <t>Bier Leffe</t>
  </si>
  <si>
    <t>.100.045</t>
  </si>
  <si>
    <t>Sekt " Gasthof zum Bad "</t>
  </si>
  <si>
    <t>.020.094.01</t>
  </si>
  <si>
    <t>Vitamalz ( Vichi-form )</t>
  </si>
  <si>
    <t>.050.344.04</t>
  </si>
  <si>
    <t>.150.068.00</t>
  </si>
  <si>
    <t xml:space="preserve">Podebradka PET </t>
  </si>
  <si>
    <t>Aquila PET                            ( tiefer Schacht )</t>
  </si>
  <si>
    <t>Margon Gourmetflasche      ( FK 170 )</t>
  </si>
  <si>
    <t>Inkospor " Active Iso Drink " PET</t>
  </si>
  <si>
    <t>Inkospor " Active Power Burner "PET</t>
  </si>
  <si>
    <t>48Fl.</t>
  </si>
  <si>
    <t>Vittel Pet neu FK 195</t>
  </si>
  <si>
    <t>Effect PET EW 2-fach</t>
  </si>
  <si>
    <t xml:space="preserve">Effect PET EW </t>
  </si>
  <si>
    <t>xxx 40 002 31</t>
  </si>
  <si>
    <t>662 42 002 31</t>
  </si>
  <si>
    <t>bis 08/07</t>
  </si>
  <si>
    <t>ab 08 / 07</t>
  </si>
  <si>
    <t>.050.540.00</t>
  </si>
  <si>
    <t>neue Flasche ab 08/07</t>
  </si>
  <si>
    <t>.050.096</t>
  </si>
  <si>
    <t>.050.098</t>
  </si>
  <si>
    <t>Eiszeit Quelle PET Cycle</t>
  </si>
  <si>
    <t>Rauch " Bravo " *</t>
  </si>
  <si>
    <t>Ausgabemodul : 608 03 100 00</t>
  </si>
  <si>
    <t>SPA (Glasfl.)</t>
  </si>
  <si>
    <t>.100.008</t>
  </si>
  <si>
    <t>Namen geändert am 24.11.10</t>
  </si>
  <si>
    <t>Name geändert am 24.11.10</t>
  </si>
  <si>
    <t>Name geändert am24.11.10</t>
  </si>
  <si>
    <t>Löwenbräu " Long Neck "         2-fach</t>
  </si>
  <si>
    <t>Zwuckl BV</t>
  </si>
  <si>
    <t>.033.041.04</t>
  </si>
  <si>
    <t>.050.702.00</t>
  </si>
  <si>
    <t>Hasserröder Long Neck</t>
  </si>
  <si>
    <t>Anlage 10/12</t>
  </si>
  <si>
    <t>Hasseröder Long Neck</t>
  </si>
  <si>
    <t>Analge 10/12</t>
  </si>
  <si>
    <t>Aldersbach Pet</t>
  </si>
  <si>
    <t>Steini 2-fach</t>
  </si>
  <si>
    <t>150 mm</t>
  </si>
  <si>
    <t>Ribena PET 2-fach</t>
  </si>
  <si>
    <t>Bad Brambacher PET ( FK 205 / 195 )</t>
  </si>
  <si>
    <t>Bad Brambacher PET ( FK 270/290)</t>
  </si>
  <si>
    <t xml:space="preserve">Foster`s " Long Neck " </t>
  </si>
  <si>
    <t>.050.282</t>
  </si>
  <si>
    <t>Fanta PET " Splash "</t>
  </si>
  <si>
    <t>Spacer</t>
  </si>
  <si>
    <t>Bestnr</t>
  </si>
  <si>
    <t>bas</t>
  </si>
  <si>
    <t>Vittel PET ( rund ) Süßgetränke 2-fach *</t>
  </si>
  <si>
    <t>Badner Land Mineral.</t>
  </si>
  <si>
    <t>Badner Land Mineral.           ( FK 185 / 230 ... )</t>
  </si>
  <si>
    <t>.050.446.00</t>
  </si>
  <si>
    <t>Änderung Zubehör am 03.06.05 von 104 auf 103</t>
  </si>
  <si>
    <t>Pringles Dose 1-fach</t>
  </si>
  <si>
    <t>200gr</t>
  </si>
  <si>
    <t>265 mm</t>
  </si>
  <si>
    <t>Name geändert von MW auf cycle am 28.07.04 neue Flaschenform ab 02/10</t>
  </si>
  <si>
    <t>Breisgau Milch Schoki EW</t>
  </si>
  <si>
    <t>Schwarzwälder Kokaomilch EW</t>
  </si>
  <si>
    <t>Saft " Dürr " ( FK 185/230)</t>
  </si>
  <si>
    <t>.033.041.03</t>
  </si>
  <si>
    <t>Bergbräu Haffner BV</t>
  </si>
  <si>
    <t>.075.078.00</t>
  </si>
  <si>
    <t>ab 10/2005</t>
  </si>
  <si>
    <t xml:space="preserve">0,33 l </t>
  </si>
  <si>
    <t>Maß X : 380 mm</t>
  </si>
  <si>
    <t>Pepsi Pet alt</t>
  </si>
  <si>
    <t>.050.193.05</t>
  </si>
  <si>
    <t>.025.081.00</t>
  </si>
  <si>
    <t>.025.082.00</t>
  </si>
  <si>
    <t>Salvus Pet ( cycle )</t>
  </si>
  <si>
    <t>Salvus PET ( Cycle )</t>
  </si>
  <si>
    <t>Fruchtsaft mehrw.</t>
  </si>
  <si>
    <t>Carola Pet</t>
  </si>
  <si>
    <t>Sekt " Mounier "</t>
  </si>
  <si>
    <t>Selters PET MW (FK 270)</t>
  </si>
  <si>
    <t>.150.091.00</t>
  </si>
  <si>
    <t>Nestle Aquarell PET EW</t>
  </si>
  <si>
    <t>.150.092.00</t>
  </si>
  <si>
    <t xml:space="preserve">Bild B                                                                 Maß X : 230 mm </t>
  </si>
  <si>
    <t>Orancada 2-fach</t>
  </si>
  <si>
    <t>Lilt Pet (GB)</t>
  </si>
  <si>
    <t>Vittel Pet</t>
  </si>
  <si>
    <t>16V</t>
  </si>
  <si>
    <t>300 mm</t>
  </si>
  <si>
    <t>295 mm</t>
  </si>
  <si>
    <t>Rauch "Eis Tea"PET(FK205/195)</t>
  </si>
  <si>
    <t>.050.611.00</t>
  </si>
  <si>
    <t>Knutwiler</t>
  </si>
  <si>
    <t>Wasser + plus PET EW 2-fach</t>
  </si>
  <si>
    <t>Wasser +plus PET EW 2-fach</t>
  </si>
  <si>
    <t>.100.151.00</t>
  </si>
  <si>
    <t>Anlage 10/09</t>
  </si>
  <si>
    <t>Binding Long Neck</t>
  </si>
  <si>
    <t>.033.025.61</t>
  </si>
  <si>
    <t>SPA alt (Glasfl.)</t>
  </si>
  <si>
    <t>Bernhardus Bock</t>
  </si>
  <si>
    <t>Mars "Ac.Energy"</t>
  </si>
  <si>
    <t>Joker PET EW 1-fach</t>
  </si>
  <si>
    <t>315 mm</t>
  </si>
  <si>
    <t>.050.186.00</t>
  </si>
  <si>
    <t>Bild B ( 15 mm )                                                           Maß X : 218 mm / Loch 3</t>
  </si>
  <si>
    <t>.033.025.37</t>
  </si>
  <si>
    <t>.025.049.02</t>
  </si>
  <si>
    <t xml:space="preserve">xxx 41 002 08 </t>
  </si>
  <si>
    <t xml:space="preserve">xxx 41 002 06   </t>
  </si>
  <si>
    <t xml:space="preserve">xxx 41 002 20    </t>
  </si>
  <si>
    <t xml:space="preserve">xxx 41 002 49    </t>
  </si>
  <si>
    <t xml:space="preserve">xxx 41 002 23  </t>
  </si>
  <si>
    <t xml:space="preserve">xxx 41 002 56    </t>
  </si>
  <si>
    <t>Gerolsteiner PET MW               (tiefer Schacht )</t>
  </si>
  <si>
    <t>Weider Body Shaper L-Carnitine PET EW ( TV )2-fach</t>
  </si>
  <si>
    <t>Weider Body Shaper L-Carnitine PET EW 2-fach</t>
  </si>
  <si>
    <t>Name geändert am 09.09.03</t>
  </si>
  <si>
    <t>Roman</t>
  </si>
  <si>
    <t>.033.025.13</t>
  </si>
  <si>
    <t>.033.025.14</t>
  </si>
  <si>
    <t>.033.025.15</t>
  </si>
  <si>
    <t>Harrogate SPA PET still     2-fach</t>
  </si>
  <si>
    <t>Römerquelle PET EW            ( FK 170 )</t>
  </si>
  <si>
    <t>AFRI Cola  ( FK 185/230..)</t>
  </si>
  <si>
    <t>.025.041.00</t>
  </si>
  <si>
    <t>.025.042.00</t>
  </si>
  <si>
    <t>.025.043.00</t>
  </si>
  <si>
    <t>Valvert PET ( eckig ) 2-fach</t>
  </si>
  <si>
    <t>"464"Mineral. PET 2-fach</t>
  </si>
  <si>
    <t>Pepsi neu 1-fach</t>
  </si>
  <si>
    <t>Vöslauer Tafelwasser</t>
  </si>
  <si>
    <t>Extran PET 2-fach</t>
  </si>
  <si>
    <t>Iru Bru PET</t>
  </si>
  <si>
    <t>Ramlösa PET EW</t>
  </si>
  <si>
    <t>Bad Dürrheimer PET Cycle</t>
  </si>
  <si>
    <t>.050.735.00</t>
  </si>
  <si>
    <t>xxx 41 002 12</t>
  </si>
  <si>
    <t xml:space="preserve">xxx 41 002 52 </t>
  </si>
  <si>
    <t xml:space="preserve">xxx 41 002 42   </t>
  </si>
  <si>
    <t xml:space="preserve">xxx 41 002 42 </t>
  </si>
  <si>
    <t xml:space="preserve">xxx 41 002 18 </t>
  </si>
  <si>
    <t xml:space="preserve">xxx 41 002 06     </t>
  </si>
  <si>
    <t xml:space="preserve">xxx 41 002 58  </t>
  </si>
  <si>
    <t xml:space="preserve">xxx 41 002 97    </t>
  </si>
  <si>
    <t xml:space="preserve">xxx 41 002 42    </t>
  </si>
  <si>
    <t xml:space="preserve">xxx 41 002 34    </t>
  </si>
  <si>
    <t xml:space="preserve">653 41 002 92   </t>
  </si>
  <si>
    <t xml:space="preserve">xxx 41 002 35  </t>
  </si>
  <si>
    <t xml:space="preserve">xxx 41 002 76   </t>
  </si>
  <si>
    <t>Römerquelle MW</t>
  </si>
  <si>
    <t>bis 29.05. 2006</t>
  </si>
  <si>
    <t>ab 06 / 2006</t>
  </si>
  <si>
    <t>.033.217.00</t>
  </si>
  <si>
    <t>Volvic (Glasfl.)</t>
  </si>
  <si>
    <t>Eisvogel Pet</t>
  </si>
  <si>
    <t>Dosen 2-fach (FK 170 )</t>
  </si>
  <si>
    <t>640 41 002 01</t>
  </si>
  <si>
    <t>Arkina Pet</t>
  </si>
  <si>
    <t>Contrex Pet</t>
  </si>
  <si>
    <t>Aquarell PET (mit CO2 )  2-fach</t>
  </si>
  <si>
    <t>Aquarell PET ( mit CO2) 2-fach</t>
  </si>
  <si>
    <t>S. Pellegrino MW (FK320)</t>
  </si>
  <si>
    <t>.075.019.01</t>
  </si>
  <si>
    <t>Granini MW ( FK 160 )</t>
  </si>
  <si>
    <t>Veltins Relief</t>
  </si>
  <si>
    <t>.050.109</t>
  </si>
  <si>
    <t>Rietenauer Mine.(185/230..</t>
  </si>
  <si>
    <t>Irisquelle Einweg ( Glas )</t>
  </si>
  <si>
    <t>606 04 100 00</t>
  </si>
  <si>
    <t>FK 170 alt</t>
  </si>
  <si>
    <t>Schmalschacht 2 -fach</t>
  </si>
  <si>
    <t>606 07 100 00</t>
  </si>
  <si>
    <t>Minute Maid Selection</t>
  </si>
  <si>
    <t>Vöslauer PET EW CO2</t>
  </si>
  <si>
    <t>.050.555.00</t>
  </si>
  <si>
    <t>Vöslauer PET EW ohne CO2</t>
  </si>
  <si>
    <t>Drachselrieder Pils (Aureißversch.)</t>
  </si>
  <si>
    <t>Vilsa Brunnen Pet EW</t>
  </si>
  <si>
    <t>b x 3</t>
  </si>
  <si>
    <t xml:space="preserve"> </t>
  </si>
  <si>
    <t>Santa Cristina Pet</t>
  </si>
  <si>
    <t>" Söhnlein Brillant "</t>
  </si>
  <si>
    <t>Font Vella Pet (E)</t>
  </si>
  <si>
    <t>0.2.</t>
  </si>
  <si>
    <t>.050.690.00</t>
  </si>
  <si>
    <t>Adelholzener Classic MW</t>
  </si>
  <si>
    <t>Lipton ICE TEA PET II 2-fach</t>
  </si>
  <si>
    <t>Änderung Zubehör von 201 auf 207 am 20.07.04</t>
  </si>
  <si>
    <t>Spring Valley PET 3-fach</t>
  </si>
  <si>
    <t>Torquay PET 2-fach</t>
  </si>
  <si>
    <t>Änderung Inhalt 0,60l auf 0,50l am 19.06.04</t>
  </si>
  <si>
    <t>Änderung Zubehör und spacer am 05.05.04 ( 262 auf 274 )</t>
  </si>
  <si>
    <t>Eico PET Cycle 2-fach</t>
  </si>
  <si>
    <t>Irisquelle EW ( FK 185 )</t>
  </si>
  <si>
    <t>Randegger Ottilien. Gourmet ( FK 185 / 230 .)</t>
  </si>
  <si>
    <t>Hütt " Urknall "</t>
  </si>
  <si>
    <t xml:space="preserve">Wein "Poggio Del Tiglio" </t>
  </si>
  <si>
    <t>Wein "Chardonnay Corte Giara "</t>
  </si>
  <si>
    <t>.050.072.02</t>
  </si>
  <si>
    <t>.050.072.03</t>
  </si>
  <si>
    <t>.050.072.04</t>
  </si>
  <si>
    <t>.050.072.05</t>
  </si>
  <si>
    <t>.050.304.01</t>
  </si>
  <si>
    <t>.050.305.00</t>
  </si>
  <si>
    <t>für Einzelschacht nicht geeignet , da 2mm unrund</t>
  </si>
  <si>
    <t>.050.420.00</t>
  </si>
  <si>
    <t>.033.105.00</t>
  </si>
  <si>
    <t>SPA ( FK 270 )</t>
  </si>
  <si>
    <t>Peterstaler Gourmet             ( FK 270 )</t>
  </si>
  <si>
    <t>Seven up Pet neu</t>
  </si>
  <si>
    <t xml:space="preserve">Änderung am 05.12.96 Halsweite 103 auf 108 </t>
  </si>
  <si>
    <t>Adelholzener Classic            ( FS 1500/2020)</t>
  </si>
  <si>
    <t>.100.170.00</t>
  </si>
  <si>
    <t>Evian (Glasfl.) Kronk. MW</t>
  </si>
  <si>
    <t>Anlage 05/13</t>
  </si>
  <si>
    <t>.100.171.00</t>
  </si>
  <si>
    <t>Vittel ( Glasfl. ) MW</t>
  </si>
  <si>
    <t>653 41 001 50</t>
  </si>
  <si>
    <t>Wein "Bötzinger "</t>
  </si>
  <si>
    <t>Änderung neues Zubehör einfacher am 13.02.2012</t>
  </si>
  <si>
    <t>Fruchttiger PET EW 2-fach ( TV )</t>
  </si>
  <si>
    <t>Anlage 13.02.2012</t>
  </si>
  <si>
    <t>Frucht Tieger PET EW        ( TV )        2-fach</t>
  </si>
  <si>
    <t>Wein " Trollinger m. Zweigelt " Remstalkellerei 2-fach</t>
  </si>
  <si>
    <t xml:space="preserve">Wein " Trollinger m. Zweigelt " </t>
  </si>
  <si>
    <t>.025.054.13</t>
  </si>
  <si>
    <t>Wein " Trollinger m. Zweigelt  " 2-fach</t>
  </si>
  <si>
    <t xml:space="preserve">Bild B                                                                  Maß X : 220 mm </t>
  </si>
  <si>
    <t>.050.676.00</t>
  </si>
  <si>
    <t>BEWA  5 Plus Pet</t>
  </si>
  <si>
    <t>Hyvää Päivää PET MW     2-fach</t>
  </si>
  <si>
    <t>.050.384.00</t>
  </si>
  <si>
    <t>Milchflasche " Eifel "</t>
  </si>
  <si>
    <t>Fanta ( Gastrofl. )</t>
  </si>
  <si>
    <t>.025.002.00</t>
  </si>
  <si>
    <t>.025.002.01</t>
  </si>
  <si>
    <t>.025.002.02</t>
  </si>
  <si>
    <t>NRW (CH)</t>
  </si>
  <si>
    <t>1.0</t>
  </si>
  <si>
    <t>Fix.</t>
  </si>
  <si>
    <t>ab 2006</t>
  </si>
  <si>
    <t>San Benedetto PET " ICE " ( TV )</t>
  </si>
  <si>
    <t>San  Pellegrino PET</t>
  </si>
  <si>
    <t>Rhäzünser PET</t>
  </si>
  <si>
    <t>Nestle Aquarel PET</t>
  </si>
  <si>
    <t>Heineken MW 2-fach *</t>
  </si>
  <si>
    <t xml:space="preserve">Römerquelle PET EW </t>
  </si>
  <si>
    <t>Volvic PET ( eckig ) 3-fach</t>
  </si>
  <si>
    <t>Volvic PET ( eckig )                 3-fach</t>
  </si>
  <si>
    <t>Innstadt Edelsud Bügelv.   ( tiefer Schacht )</t>
  </si>
  <si>
    <t>Jakobinus Bier ( tiefer Schacht )</t>
  </si>
  <si>
    <t>Änderung der Zubehörnummer von 103 auf 116 am 24.09.03</t>
  </si>
  <si>
    <t>C. C.  PET Einweg</t>
  </si>
  <si>
    <t>.100.025.09</t>
  </si>
  <si>
    <t>.100.029.00</t>
  </si>
  <si>
    <t>.100.032.00</t>
  </si>
  <si>
    <t>.100.039.00</t>
  </si>
  <si>
    <t>.100.040.00</t>
  </si>
  <si>
    <t>.100.041.00</t>
  </si>
  <si>
    <t>.125.001</t>
  </si>
  <si>
    <t>Fürstenbrunn Pet</t>
  </si>
  <si>
    <t>Badoit PET " rot " 2-fach</t>
  </si>
  <si>
    <t>colonne</t>
  </si>
  <si>
    <t>Fixation du Spacer      Boulon verrouillable</t>
  </si>
  <si>
    <t>.033.079.00</t>
  </si>
  <si>
    <t>.033.080.00</t>
  </si>
  <si>
    <t>.033.081.00</t>
  </si>
  <si>
    <t>.033.082.00</t>
  </si>
  <si>
    <t>messer</t>
  </si>
  <si>
    <t>Urbacher Pet MW</t>
  </si>
  <si>
    <t>Wein "Hausener Jupiterberg"</t>
  </si>
  <si>
    <t>Gerolsteiner PET MW (FK 270/290)</t>
  </si>
  <si>
    <t>606 40 000 66</t>
  </si>
  <si>
    <t>636 40 000 67</t>
  </si>
  <si>
    <t>636 40 000 68</t>
  </si>
  <si>
    <t>Cacaolat PET FK 160</t>
  </si>
  <si>
    <t>638 40 002 01</t>
  </si>
  <si>
    <t>.033.037</t>
  </si>
  <si>
    <t>Jolly PET 2-fach</t>
  </si>
  <si>
    <t>306 02 170 00</t>
  </si>
  <si>
    <t>306 03 170 00</t>
  </si>
  <si>
    <t>Casper-Heinrich-Quelle</t>
  </si>
  <si>
    <t>245 mm</t>
  </si>
  <si>
    <t>Schussenrieder Original Nr. 1 BV</t>
  </si>
  <si>
    <t>306 40 002 15</t>
  </si>
  <si>
    <t>.150.078.00</t>
  </si>
  <si>
    <t>Cristallo PET EW</t>
  </si>
  <si>
    <t>:050.515.01</t>
  </si>
  <si>
    <t>neue flasche wie Rhenser PET MW</t>
  </si>
  <si>
    <t>Silvetta PET MW            2-fach</t>
  </si>
  <si>
    <t>.050.515.01</t>
  </si>
  <si>
    <t>Silvetta PET MW 2-fach</t>
  </si>
  <si>
    <t>Calanda Edelbräu EW</t>
  </si>
  <si>
    <t>Calanda Edelbräu MW</t>
  </si>
  <si>
    <t xml:space="preserve">Sombreros </t>
  </si>
  <si>
    <t>Änderung Zubehör Nr von 110 auf 103 am 15.07.04</t>
  </si>
  <si>
    <t>662 42 001 03</t>
  </si>
  <si>
    <t>DAB Bier</t>
  </si>
  <si>
    <t>Änderung am 15.04.00</t>
  </si>
  <si>
    <t>150 / April 00</t>
  </si>
  <si>
    <t>Flaschendurchmesser 98 mm bis 110 mm, Flaschenlänge max. 385 mm</t>
  </si>
  <si>
    <t>Saliter "Kakao" EW</t>
  </si>
  <si>
    <t>.050.738.00</t>
  </si>
  <si>
    <t>Bell ´s  ( GB )</t>
  </si>
  <si>
    <t>Coca Cola PET ( CZ )</t>
  </si>
  <si>
    <t>Kontur PET ( CZ )</t>
  </si>
  <si>
    <t>Almdudler</t>
  </si>
  <si>
    <t>Änderung am 09.01.02 neue Flasche ( Durchm. Kleiner )</t>
  </si>
  <si>
    <t>.050.163.00</t>
  </si>
  <si>
    <t>.050.164.00</t>
  </si>
  <si>
    <t>.050.165.00</t>
  </si>
  <si>
    <t>608 40 000 46</t>
  </si>
  <si>
    <t>.050.623.00</t>
  </si>
  <si>
    <t>.050.624.00</t>
  </si>
  <si>
    <t>Alfa Pils</t>
  </si>
  <si>
    <t>C.C. Pet (DK)</t>
  </si>
  <si>
    <t>.020.014.00</t>
  </si>
  <si>
    <t>.020.015.00</t>
  </si>
  <si>
    <t>.020.016.00</t>
  </si>
  <si>
    <t>.020.017.00</t>
  </si>
  <si>
    <t>Überkinger PET</t>
  </si>
  <si>
    <t>Cilly  PET</t>
  </si>
  <si>
    <t xml:space="preserve">Maß X : 30 mm </t>
  </si>
  <si>
    <t>Vittel (FK 155 !!!!!) PETalt</t>
  </si>
  <si>
    <t>Vimto PET</t>
  </si>
  <si>
    <t>Minute Maid PET</t>
  </si>
  <si>
    <t>Rivella PET ( FK 320... )</t>
  </si>
  <si>
    <t>653 41 001 03</t>
  </si>
  <si>
    <t>Wein " Fendant "</t>
  </si>
  <si>
    <t>Einweg ( Co. Cola )</t>
  </si>
  <si>
    <t>II</t>
  </si>
  <si>
    <t>Bittburger Long Neck            2-fach</t>
  </si>
  <si>
    <t>Bittburger Long Neck 2-fach</t>
  </si>
  <si>
    <t>.033.057.01</t>
  </si>
  <si>
    <t>.033.057.02</t>
  </si>
  <si>
    <t>.033.057.03</t>
  </si>
  <si>
    <t>.033.058.00</t>
  </si>
  <si>
    <t>.033.058.01</t>
  </si>
  <si>
    <t>.033.059.00</t>
  </si>
  <si>
    <t>432 Juli 94</t>
  </si>
  <si>
    <t>Coca Cola PET FK 180SE</t>
  </si>
  <si>
    <t xml:space="preserve">Maß X : 460 mm </t>
  </si>
  <si>
    <t>.025.141.00</t>
  </si>
  <si>
    <t>Vio PET EW ( TV )</t>
  </si>
  <si>
    <t>.035.008.00</t>
  </si>
  <si>
    <t>S. Pellegrino MW (FK185/230...)</t>
  </si>
  <si>
    <t>.100.040.01</t>
  </si>
  <si>
    <t>.100.042.00</t>
  </si>
  <si>
    <t>.050.559.00</t>
  </si>
  <si>
    <t xml:space="preserve">Granini PET EW </t>
  </si>
  <si>
    <t>Granini PET EW</t>
  </si>
  <si>
    <t>Immergut "Kakao" MW</t>
  </si>
  <si>
    <t>Baunti Lager Aufreißver.</t>
  </si>
  <si>
    <t>641 41 001 24</t>
  </si>
  <si>
    <t>Frankenheim Blue Aufr.</t>
  </si>
  <si>
    <t>ab 01/2011</t>
  </si>
  <si>
    <t>.075.079.00</t>
  </si>
  <si>
    <t>.100.037</t>
  </si>
  <si>
    <t>Kontur PET</t>
  </si>
  <si>
    <t>Romina Eiszeit PET (Cycle)</t>
  </si>
  <si>
    <t>.050.359.00</t>
  </si>
  <si>
    <t xml:space="preserve">Wein Bertesca </t>
  </si>
  <si>
    <t xml:space="preserve">Wein "Riesling Robert Weil" </t>
  </si>
  <si>
    <t>Krombacher Long Neck       ( tiefer Schacht )</t>
  </si>
  <si>
    <t>Kontur ( tiefer Schacht )</t>
  </si>
  <si>
    <t>Licher " Long Neck "              ( tiefer Schacht )</t>
  </si>
  <si>
    <t>NRW ( tiefer Schacht )</t>
  </si>
  <si>
    <t>Palmbräu " Long Neck "       ( tiefer Schacht )</t>
  </si>
  <si>
    <t>Wein " Käfer Chile "             ( FK 185/230...)</t>
  </si>
  <si>
    <t xml:space="preserve">xxx 41 002 47 </t>
  </si>
  <si>
    <t xml:space="preserve">xxx 41 002 38  </t>
  </si>
  <si>
    <t xml:space="preserve">xxx 41 002 49   </t>
  </si>
  <si>
    <t>Pyraser SV</t>
  </si>
  <si>
    <t>35,7 mm</t>
  </si>
  <si>
    <t>"Müllerbräu" Schraubvers.</t>
  </si>
  <si>
    <t>.025.153.00</t>
  </si>
  <si>
    <t>.033.153.00</t>
  </si>
  <si>
    <t>.033.154.00</t>
  </si>
  <si>
    <t>.033.155.00</t>
  </si>
  <si>
    <t>S. Pellegrino (CH) / (J)</t>
  </si>
  <si>
    <t>.060.002.00</t>
  </si>
  <si>
    <t>.060.003.00</t>
  </si>
  <si>
    <t>.060.004.00</t>
  </si>
  <si>
    <t>.060.005.00</t>
  </si>
  <si>
    <t>.070.001.00</t>
  </si>
  <si>
    <t>.070.002.00</t>
  </si>
  <si>
    <t>.070.003.00</t>
  </si>
  <si>
    <t>.070.004.00</t>
  </si>
  <si>
    <t>.070.005.00</t>
  </si>
  <si>
    <t>.070.006.00</t>
  </si>
  <si>
    <t>.070.007.00</t>
  </si>
  <si>
    <t>.070.008.00</t>
  </si>
  <si>
    <t>Hohes C PET EW</t>
  </si>
  <si>
    <t>.033.179.00</t>
  </si>
  <si>
    <t>Disney Pet</t>
  </si>
  <si>
    <t>.150.081.00</t>
  </si>
  <si>
    <t>Farmer PET EW</t>
  </si>
  <si>
    <t>Magnus PET Cycle                ( tiefer Schacht )</t>
  </si>
  <si>
    <t>xxx 40 001 35</t>
  </si>
  <si>
    <t>Zubehör Nr. falsch 05.07.07</t>
  </si>
  <si>
    <t>Abbey Well PET still fruits 4-fach</t>
  </si>
  <si>
    <t>Fuente Primavera PET 2-fach</t>
  </si>
  <si>
    <t>Casera Pet</t>
  </si>
  <si>
    <t>Rosport PET</t>
  </si>
  <si>
    <t>Aro Brandenburger Waldquelle Pet</t>
  </si>
  <si>
    <t>.033.0485.01</t>
  </si>
  <si>
    <t>Heineken Pils EW 2-fach</t>
  </si>
  <si>
    <t>Landliebe PET EW</t>
  </si>
  <si>
    <t>Landliebe PET EW 2-fach</t>
  </si>
  <si>
    <t xml:space="preserve">Landliebe PET EW </t>
  </si>
  <si>
    <t>Christinenbrunnen PET 2-fach                  ( zylind. )</t>
  </si>
  <si>
    <t>Bint EW</t>
  </si>
  <si>
    <t>Änderung am 11.2.98 neu für FK 290</t>
  </si>
  <si>
    <t>Dose 2 - fach</t>
  </si>
  <si>
    <t>66</t>
  </si>
  <si>
    <t>Ceres " Strong ale "</t>
  </si>
  <si>
    <t>Valser PET EW</t>
  </si>
  <si>
    <t>ab 02 / 2006</t>
  </si>
  <si>
    <t>.050.469.00</t>
  </si>
  <si>
    <t>.033.025.41</t>
  </si>
  <si>
    <t>Urbacher PET Cycle        2-fach</t>
  </si>
  <si>
    <t>Römerquelle PET EW            ( FK 270 )</t>
  </si>
  <si>
    <t>Leikeim Bügelverschluß</t>
  </si>
  <si>
    <t xml:space="preserve">Sekt " Schweickert Extra </t>
  </si>
  <si>
    <t>.050.617.00</t>
  </si>
  <si>
    <t>Eichbaum Pilsener</t>
  </si>
  <si>
    <t>" Kakao Drink " Eifelperle</t>
  </si>
  <si>
    <t>28 Fl.</t>
  </si>
  <si>
    <t>Müller " Apfelsaft "(FK185/230)</t>
  </si>
  <si>
    <t>662 42 003 05</t>
  </si>
  <si>
    <t>Fruitopia PET EW             2-fach</t>
  </si>
  <si>
    <t>Christinenbrunnen EW 2-fach</t>
  </si>
  <si>
    <t>Henniez PET EW 2-fach</t>
  </si>
  <si>
    <t>.050.543.00</t>
  </si>
  <si>
    <t>Libella PET EW ( TV )</t>
  </si>
  <si>
    <t>.050.544.00</t>
  </si>
  <si>
    <t xml:space="preserve">Libella PET EW   </t>
  </si>
  <si>
    <t>.050.545.00</t>
  </si>
  <si>
    <t>Märkisch Kristall PET EW</t>
  </si>
  <si>
    <t>636 40 000 23</t>
  </si>
  <si>
    <t>606 40 000 22</t>
  </si>
  <si>
    <t>Cilly PET 2-fach</t>
  </si>
  <si>
    <t xml:space="preserve">Chaudfontaine PET EW blau          2-fach        </t>
  </si>
  <si>
    <t>Bonaqa PET MW " Classic "</t>
  </si>
  <si>
    <t>.100.105.00</t>
  </si>
  <si>
    <t>.100.105.01</t>
  </si>
  <si>
    <t>Lipton ICE TEA PET 2-fach  ( V )</t>
  </si>
  <si>
    <t>Lipton ICE TEA PET ( V ) 2-fach</t>
  </si>
  <si>
    <t>Nestle Wellness Pet</t>
  </si>
  <si>
    <t>:050.592.00</t>
  </si>
  <si>
    <t>Rhäzünser</t>
  </si>
  <si>
    <t>.100.010</t>
  </si>
  <si>
    <t>Coca Cola / Kontur</t>
  </si>
  <si>
    <t>FREYA</t>
  </si>
  <si>
    <t>Gini</t>
  </si>
  <si>
    <t>30 Fl.</t>
  </si>
  <si>
    <t>L - Carnitine PET</t>
  </si>
  <si>
    <t>Sekt " Geldermann "(FK 185/230..)</t>
  </si>
  <si>
    <t>Baumgartner Pils</t>
  </si>
  <si>
    <t>Wein " Käfer Chile "</t>
  </si>
  <si>
    <t>Ausgabemodul : 306 02 150 00</t>
  </si>
  <si>
    <t>C. C. / Kontur PET</t>
  </si>
  <si>
    <t>653 41 001 09</t>
  </si>
  <si>
    <t>636 40 000 15</t>
  </si>
  <si>
    <t>636 40 000 16</t>
  </si>
  <si>
    <t>Wein "Weinbiet"                ( FK170 )</t>
  </si>
  <si>
    <t>640 41 001 16</t>
  </si>
  <si>
    <t>662 42 002 17</t>
  </si>
  <si>
    <t>Änderung am 19.11.1997 Spacer von 86 auf 85 ; Änderung der Flasche am 05.01.99</t>
  </si>
  <si>
    <t>Sekt " J. Oppmann"               1-fach</t>
  </si>
  <si>
    <t>VDF - Pfandfl.</t>
  </si>
  <si>
    <t>VDF-Pfandfl.</t>
  </si>
  <si>
    <t>Adelbodner PET ( FK 320 )</t>
  </si>
  <si>
    <t>Saft " Sachsen Obst "</t>
  </si>
  <si>
    <t>Saft " Sachsen Obst "                ( FK 185/230)</t>
  </si>
  <si>
    <t>.020.037.10</t>
  </si>
  <si>
    <t>Schachttiefe 492 mm</t>
  </si>
  <si>
    <t>.050.184</t>
  </si>
  <si>
    <t>Promotion Dose CC</t>
  </si>
  <si>
    <t>C.C.Pet</t>
  </si>
  <si>
    <t>Käuzle BV</t>
  </si>
  <si>
    <t>Bitburger MW</t>
  </si>
  <si>
    <t>Adelholzener PET MW (FK 270 / 290 )</t>
  </si>
  <si>
    <t>.020.119.00</t>
  </si>
  <si>
    <t xml:space="preserve">Bild B                                                                   Maß X : 225 mm </t>
  </si>
  <si>
    <t>Nestle Aquarell Pet 2-fach</t>
  </si>
  <si>
    <t>.025.098.00</t>
  </si>
  <si>
    <t>.025.099.00</t>
  </si>
  <si>
    <t>.025.100.00</t>
  </si>
  <si>
    <t>.025.101.00</t>
  </si>
  <si>
    <t>Holsten " Long Neck "        ( tiefer Schacht )</t>
  </si>
  <si>
    <t>.050.150.00</t>
  </si>
  <si>
    <t>.100.081.00</t>
  </si>
  <si>
    <t>.100.082.00</t>
  </si>
  <si>
    <t xml:space="preserve">Bismarck Quelle ( grün ) </t>
  </si>
  <si>
    <t>Sonnenfrucht " Apfelsaft"</t>
  </si>
  <si>
    <t>Adelholzener Classic MW     ( FK 170 )</t>
  </si>
  <si>
    <t>Badoit PET EW grün</t>
  </si>
  <si>
    <t>Urbacher PET Cycle            ( FK 185 / 230 .. ) mit Kohlensäure</t>
  </si>
  <si>
    <t>neue flasche geht nur 1-fach Änderung am 22.09.04</t>
  </si>
  <si>
    <t xml:space="preserve">Pepsi PET 2-fach </t>
  </si>
  <si>
    <t>.050.473.00</t>
  </si>
  <si>
    <t>Valser PET EW 2-fach</t>
  </si>
  <si>
    <t>Evian PET ( FK 160 )</t>
  </si>
  <si>
    <t>.025.127.00</t>
  </si>
  <si>
    <t>Änderung Inhalt von 0,275l auf 0,25l am 24.03.05</t>
  </si>
  <si>
    <t>.050.306.00</t>
  </si>
  <si>
    <t>636 40 000 33</t>
  </si>
  <si>
    <t>Maravia Pils</t>
  </si>
  <si>
    <t>SPA Marie Henriette PET 2-fach</t>
  </si>
  <si>
    <t>SPA Marie-Henriette PET 2-fach</t>
  </si>
  <si>
    <t>.050.008.00</t>
  </si>
  <si>
    <t>.050.009.00</t>
  </si>
  <si>
    <t>Carsberg Pils 2-fach</t>
  </si>
  <si>
    <t>Pl</t>
  </si>
  <si>
    <t>Valser Classic Pet neu</t>
  </si>
  <si>
    <t>Brohler Mineralwasser</t>
  </si>
  <si>
    <t>Krombacher "Long Neck"</t>
  </si>
  <si>
    <t>neue Flasche 01/10</t>
  </si>
  <si>
    <t>Sekt "Schwefelmännchen"</t>
  </si>
  <si>
    <t>Saft "Stenger"</t>
  </si>
  <si>
    <t>Nikis Millis MW</t>
  </si>
  <si>
    <t>Saskia Jessen ClassicPET EW 2-fach</t>
  </si>
  <si>
    <t>Anlage 01.04.09 ; Änderung Flasche 11/12 Zubehör von 205 auf 291</t>
  </si>
  <si>
    <t>Anlage 08/09</t>
  </si>
  <si>
    <t>Änderung am 25.04.06 neue flasche</t>
  </si>
  <si>
    <t>.050.493.00</t>
  </si>
  <si>
    <t xml:space="preserve">Maß X : 15 mm </t>
  </si>
  <si>
    <t>Zwiebel FK 290 tiefer Schacht</t>
  </si>
  <si>
    <t>.100.114.00</t>
  </si>
  <si>
    <t>Cristallo MW                           ( tiefer Schacht )</t>
  </si>
  <si>
    <t>bis 04 / 2005</t>
  </si>
  <si>
    <t>ab 05 / 2005</t>
  </si>
  <si>
    <t>Bionade  MW</t>
  </si>
  <si>
    <t>.033.025.30</t>
  </si>
  <si>
    <t>Fürstenberg Pils Einweg</t>
  </si>
  <si>
    <t xml:space="preserve">xxx 41 002 44   </t>
  </si>
  <si>
    <t>Wein "Duttw. Mandelb. Dornfelder"</t>
  </si>
  <si>
    <t>Änderung des Zubehörs von 103 auf 135 am 11.08.04 ; Änderun neue flasche am 20.01.06 110 auf 112 und neues Zubehör</t>
  </si>
  <si>
    <t>.033.053.00</t>
  </si>
  <si>
    <t>.033.054.00</t>
  </si>
  <si>
    <t>.033.055.00</t>
  </si>
  <si>
    <t>.033.056.00</t>
  </si>
  <si>
    <t>143          103</t>
  </si>
  <si>
    <t xml:space="preserve">653 41 001 28 </t>
  </si>
  <si>
    <t>Exquisa PET EW 2-fach</t>
  </si>
  <si>
    <t>Gatorade PET EW ( TV ) 2-fach</t>
  </si>
  <si>
    <t>.050.329.01</t>
  </si>
  <si>
    <t>.050.330.00</t>
  </si>
  <si>
    <t>Änderung der Flaschenform seit ca. Anfang 02 telefonishc mit Libella abgesprochen; Änderung Name 26.05.04 Zusatz EW; Änderung Flaschenform 10/07</t>
  </si>
  <si>
    <t>Nr. 1</t>
  </si>
  <si>
    <t>Wein "Bianco di Gustazo" ( tiefer Schacht )</t>
  </si>
  <si>
    <t>.033.058.02</t>
  </si>
  <si>
    <t>Bild B                                                              Maß X : 189 mm</t>
  </si>
  <si>
    <t>Änderung am 30.07.02 von 105 auf 100</t>
  </si>
  <si>
    <t>Vita can Pet</t>
  </si>
  <si>
    <t>Einbecker Pils</t>
  </si>
  <si>
    <t>.050.050.02</t>
  </si>
  <si>
    <t>Badoit PET 2-fach</t>
  </si>
  <si>
    <t xml:space="preserve">A </t>
  </si>
  <si>
    <t>Römerquelle PET(FK320)</t>
  </si>
  <si>
    <t>6360036200   6030038100</t>
  </si>
  <si>
    <t>.033.007.00</t>
  </si>
  <si>
    <t>Maxi Malz ( Steini )</t>
  </si>
  <si>
    <t>Kaliber</t>
  </si>
  <si>
    <t>Bell's Irn Bru</t>
  </si>
  <si>
    <t>Maß X : 423 mm</t>
  </si>
  <si>
    <t xml:space="preserve">xxx 41 002 17   </t>
  </si>
  <si>
    <t>Sinalco PET MW (FK 185/230)</t>
  </si>
  <si>
    <t>Evian Pet 2-fach</t>
  </si>
  <si>
    <t>Rhenser PET MW            2-fach</t>
  </si>
  <si>
    <t>Bacardi Breezer                               ( FK 185/230... )</t>
  </si>
  <si>
    <t xml:space="preserve">Olympia  </t>
  </si>
  <si>
    <t>Maß X : 442 mm</t>
  </si>
  <si>
    <t>San Pellegrino PET (neu) 2-fach</t>
  </si>
  <si>
    <t>Nestle Wellness PET EW 2-fach</t>
  </si>
  <si>
    <t xml:space="preserve"> ------------------</t>
  </si>
  <si>
    <t>STRAAL Queen</t>
  </si>
  <si>
    <t>Nestle Wellness PET Relax</t>
  </si>
  <si>
    <t>.150.060.00</t>
  </si>
  <si>
    <t>links (C)</t>
  </si>
  <si>
    <t>rechts (B)</t>
  </si>
  <si>
    <t>.050.385.00</t>
  </si>
  <si>
    <t>Fit Activ Multipower PET</t>
  </si>
  <si>
    <t>120      80</t>
  </si>
  <si>
    <t>Volvic ( FK 320 )</t>
  </si>
  <si>
    <t>Änderung Zubehör von 262 auf 274</t>
  </si>
  <si>
    <t>Risella (Glasfl.) (CH)</t>
  </si>
  <si>
    <t>Gerolsteiner Gou.(FK270/290)</t>
  </si>
  <si>
    <t>Sekt "Rotkäppchen "</t>
  </si>
  <si>
    <t>641 41 001 33</t>
  </si>
  <si>
    <t>Lanjaron PET ( Neu )</t>
  </si>
  <si>
    <t>.050.463.00</t>
  </si>
  <si>
    <t>.050.185.00</t>
  </si>
  <si>
    <t xml:space="preserve">"464"Mineralw. PET (TV)               2-fach </t>
  </si>
  <si>
    <t>"464"Mineral. PET ( TV ) 2-fach</t>
  </si>
  <si>
    <t>.050.497.00</t>
  </si>
  <si>
    <t>.050.072.11</t>
  </si>
  <si>
    <t>23 Fl.</t>
  </si>
  <si>
    <t>.050.072.12</t>
  </si>
  <si>
    <t>Schlör PET Cycle</t>
  </si>
  <si>
    <t>.050.530.00</t>
  </si>
  <si>
    <t>Gatorade PET ( FK 160 )</t>
  </si>
  <si>
    <t>Gatorade PET ( FK 205/195)</t>
  </si>
  <si>
    <t>Nestle Aquarel PET EW              ( tiefer Schacht )</t>
  </si>
  <si>
    <t>Roc Orange PET EW            ( tiefer Schacht )</t>
  </si>
  <si>
    <t>Chanfontaine Pet (B) 2-fach</t>
  </si>
  <si>
    <t>Libella PET MW     (Pepsi PET MW)           2-fach</t>
  </si>
  <si>
    <t>Wein " Pinot Grigio "</t>
  </si>
  <si>
    <t>Fruitopia PET EW  ( FK 185 / 230.. )</t>
  </si>
  <si>
    <t>Aufsesser Glukerla BV</t>
  </si>
  <si>
    <t>Selters " Vichi - Flasche "</t>
  </si>
  <si>
    <t>Thurn und Taxis Pils</t>
  </si>
  <si>
    <t>Elisabethen Quell PET 2-fach</t>
  </si>
  <si>
    <t xml:space="preserve">Änderung am 06.05.97 von 138 auf 146 ; Änderung Einstellung am 06.06.05 </t>
  </si>
  <si>
    <t>Krumbach PET EW</t>
  </si>
  <si>
    <t>Anleitung siehe Word Dokument 653 00 621 00</t>
  </si>
  <si>
    <t>Bäko "Iso Sport" Pet</t>
  </si>
  <si>
    <t>Brinkhoffs Nr. 1</t>
  </si>
  <si>
    <t>Bass Pale Ale</t>
  </si>
  <si>
    <t>Bitburger PET 2-fach</t>
  </si>
  <si>
    <t>Prosecco Blue 1-fach</t>
  </si>
  <si>
    <t>Änderung auf Cycle am 01.12.05 ; Änderung am 01/10 von 84 auf 82 da ACE ohne CO2</t>
  </si>
  <si>
    <t>Anlage01/10</t>
  </si>
  <si>
    <t xml:space="preserve">Cilly PET Cycle 2-fach </t>
  </si>
  <si>
    <t>xxx 41 002 21</t>
  </si>
  <si>
    <t>Teinacher PET Cycle 2-fach</t>
  </si>
  <si>
    <t>Bild M                                                            Maß X : 440 mm  ( 15 mm )</t>
  </si>
  <si>
    <t>xxx4100201</t>
  </si>
  <si>
    <t>Änderung Zubehör wegen neuer flasche ( 274 auf 201 ) 24.11.08</t>
  </si>
  <si>
    <t>6065032300      6365031500</t>
  </si>
  <si>
    <t>DOBRA` VODA  PET</t>
  </si>
  <si>
    <t>132    92</t>
  </si>
  <si>
    <t>653 41 001 47</t>
  </si>
  <si>
    <t>Volvic PET                  (tiefer Schacht)</t>
  </si>
  <si>
    <t>.150.074.00</t>
  </si>
  <si>
    <t>Elisabethen Quelle PET Cycle</t>
  </si>
  <si>
    <t>Änderung Breite von Spacer 88 auf 83 am 13.03.07</t>
  </si>
  <si>
    <t>Evian PET ( FK185/230 )</t>
  </si>
  <si>
    <t>22Fl</t>
  </si>
  <si>
    <t>Cappy FK 265-08</t>
  </si>
  <si>
    <t>Cappy FK 270/290</t>
  </si>
  <si>
    <t>Heinrich Franz Brunnen</t>
  </si>
  <si>
    <t>Hildon House</t>
  </si>
  <si>
    <t>xxx 40 002 08</t>
  </si>
  <si>
    <t>4-fach</t>
  </si>
  <si>
    <t>.100.107.00</t>
  </si>
  <si>
    <t>.100.108.00</t>
  </si>
  <si>
    <t>.100.109.00</t>
  </si>
  <si>
    <t>Nestea PET EW</t>
  </si>
  <si>
    <t>Graf Metternich Quelle(FK185/230...)</t>
  </si>
  <si>
    <t>Frankenheim blue Aufreißv.</t>
  </si>
  <si>
    <t>.050.451.00</t>
  </si>
  <si>
    <t>Campina Yogho PET</t>
  </si>
  <si>
    <t>Levissima PET EW 2-fach</t>
  </si>
  <si>
    <t>.050.025.00</t>
  </si>
  <si>
    <t>.050.026.00</t>
  </si>
  <si>
    <t>.050.026.01</t>
  </si>
  <si>
    <t>.050.287.00</t>
  </si>
  <si>
    <t>.050.288.00</t>
  </si>
  <si>
    <t>.050.289.00</t>
  </si>
  <si>
    <t>Dosen 4-fach</t>
  </si>
  <si>
    <t>Einstelltabelle für Schmalschacht</t>
  </si>
  <si>
    <t>Bad Nauheimer MW                ( FK 185 / 230 .. )</t>
  </si>
  <si>
    <t>Nature´s Finest</t>
  </si>
  <si>
    <t>.100.047</t>
  </si>
  <si>
    <t>Peterstaler PET Cycle      2-fach</t>
  </si>
  <si>
    <t>Levissima PET EW             2-fach</t>
  </si>
  <si>
    <t>Urbacher Pet EW</t>
  </si>
  <si>
    <t>Seven up Pet</t>
  </si>
  <si>
    <t>.075.021.00</t>
  </si>
  <si>
    <t>Brunnen PET ( Mineral. )</t>
  </si>
  <si>
    <t xml:space="preserve">xxx 41 002 08   </t>
  </si>
  <si>
    <t xml:space="preserve">xxx 41 002 07    </t>
  </si>
  <si>
    <t xml:space="preserve">xxx 41 002 28   </t>
  </si>
  <si>
    <t>Oskar Farny Pils</t>
  </si>
  <si>
    <t>.050.181.04</t>
  </si>
  <si>
    <t>Flirt PET ( Länge 230 mm )</t>
  </si>
  <si>
    <t>.045.001.01</t>
  </si>
  <si>
    <t>Evian (Glasfl.)</t>
  </si>
  <si>
    <t>Volvic ( Glasf. )</t>
  </si>
  <si>
    <t>25/26</t>
  </si>
  <si>
    <t>Chaudfontaine</t>
  </si>
  <si>
    <t>Pepsi alt ( Glasfl. ) ( Polen )</t>
  </si>
  <si>
    <t>.033.092.00</t>
  </si>
  <si>
    <t>C.C. Einweg neu</t>
  </si>
  <si>
    <t>Rosbacher PET 2-fach</t>
  </si>
  <si>
    <t>SPA PET EW reine ( blau ) 2-fach</t>
  </si>
  <si>
    <t>xxx4100202</t>
  </si>
  <si>
    <t>xxx4100212</t>
  </si>
  <si>
    <t>xxx4100217</t>
  </si>
  <si>
    <t>.020.036.00</t>
  </si>
  <si>
    <t>.050.619.00</t>
  </si>
  <si>
    <t xml:space="preserve">Vodavoda PET EW </t>
  </si>
  <si>
    <t>Änderung am 03.05.98</t>
  </si>
  <si>
    <t>Bucher  PET                               ( FK 270 )</t>
  </si>
  <si>
    <t>Brunnen FK 170</t>
  </si>
  <si>
    <t>Brunnen FK 185 / 230</t>
  </si>
  <si>
    <t>Germeta Pet EW</t>
  </si>
  <si>
    <t xml:space="preserve">Bild B  ( 15 mm )                                                          Maß X : 240 mm </t>
  </si>
  <si>
    <t>xxx 40 002 27</t>
  </si>
  <si>
    <t>662 42 002 27</t>
  </si>
  <si>
    <t>xxx4100299</t>
  </si>
  <si>
    <t>Vivaris PET Cycle 2-fach</t>
  </si>
  <si>
    <t>Dietenbronner PET EW 2-fach</t>
  </si>
  <si>
    <t>Dietenbronner PET EW     2-fach</t>
  </si>
  <si>
    <t>Anlage 11/10</t>
  </si>
  <si>
    <t>Änderung Name auf nur Jever 16.01.03</t>
  </si>
  <si>
    <t>Lahnsteiner PET Cycle 1-fach</t>
  </si>
  <si>
    <t>Laberthaler PET MW 1-fach</t>
  </si>
  <si>
    <t>.050.137.00</t>
  </si>
  <si>
    <t>.050.136.01</t>
  </si>
  <si>
    <t>C.C. Einweg Glas</t>
  </si>
  <si>
    <t>Eiszeit Quell PET Cycle</t>
  </si>
  <si>
    <t>Eiszeit Quell PET Cycle        ( tiefer Schacht )</t>
  </si>
  <si>
    <t>San Benedetto PET EW                      mineral "1" Vending 2-fach</t>
  </si>
  <si>
    <t>Müller Saft Long Neck  2-fach</t>
  </si>
  <si>
    <t>Müller Saft Long Neck 2-fach</t>
  </si>
  <si>
    <t>Müller Saft Long Neck         2-fach</t>
  </si>
  <si>
    <t>Lederer Long Neck 2-fach</t>
  </si>
  <si>
    <t>"Bizzl" Fruchts. FK160/170</t>
  </si>
  <si>
    <t xml:space="preserve">662 41 001 43 </t>
  </si>
  <si>
    <t>Coca Cola / Kontur PET 2-fach</t>
  </si>
  <si>
    <t>Saft "Stingel " (FK 185 / 230 )</t>
  </si>
  <si>
    <t>Q4 PET Cycle 1-fach</t>
  </si>
  <si>
    <t>Q4 PET Cycle ( FK 170 )</t>
  </si>
  <si>
    <t>Q4 PET Cycle ( FK 185 / 230 .. )</t>
  </si>
  <si>
    <t>Q4 PET Cycle ( FK 270 )</t>
  </si>
  <si>
    <t>Q4 PET Cycle ( tiefer Schacht )</t>
  </si>
  <si>
    <t>.020.042.17</t>
  </si>
  <si>
    <t>.050.040.03</t>
  </si>
  <si>
    <t>Füchschen Alt BV</t>
  </si>
  <si>
    <t xml:space="preserve"> ***</t>
  </si>
  <si>
    <t>Extaler PET EW</t>
  </si>
  <si>
    <t>Wein "Hensel" ( tiefer Schacht )</t>
  </si>
  <si>
    <t>.033.063.00</t>
  </si>
  <si>
    <t>Dinkel Acker Long Neck MW 2-fach</t>
  </si>
  <si>
    <t>.033.025.56</t>
  </si>
  <si>
    <t>Dinkel Acker Long Neck MW</t>
  </si>
  <si>
    <t>Name und Katalog-Nr. geändert am 24.11.10</t>
  </si>
  <si>
    <t>Änderung : Name + Long Neck ; Katalog Nr. geändertcam 24.11.10</t>
  </si>
  <si>
    <t>EKU Pils " Long Neck "</t>
  </si>
  <si>
    <t>Cilly  PET(FK 320 )</t>
  </si>
  <si>
    <t>Coca Cola Gastro Flasche 2-fach</t>
  </si>
  <si>
    <t>.050.394.00</t>
  </si>
  <si>
    <t xml:space="preserve">Contrex PET </t>
  </si>
  <si>
    <t>Wein "Heilbronner Staufenberg</t>
  </si>
  <si>
    <t>Freeway Apfelschorle Pet</t>
  </si>
  <si>
    <t>Waldecker Gourmet</t>
  </si>
  <si>
    <t>Ultra Flame Pet</t>
  </si>
  <si>
    <t>Pompom Pet</t>
  </si>
  <si>
    <t>Cappy PET EW</t>
  </si>
  <si>
    <t>.050.182.00</t>
  </si>
  <si>
    <t>.075.070.00</t>
  </si>
  <si>
    <t xml:space="preserve">Germeta PET " Cycle " </t>
  </si>
  <si>
    <t xml:space="preserve">Guten </t>
  </si>
  <si>
    <t>TOP Souveraine PET              ( FK 320 )</t>
  </si>
  <si>
    <t>Jump 2-fach</t>
  </si>
  <si>
    <t>Nördlinger "Original Radler"</t>
  </si>
  <si>
    <t>.033.057.04</t>
  </si>
  <si>
    <t xml:space="preserve">Juvina PET </t>
  </si>
  <si>
    <t>Hacklberg " Long Neck "</t>
  </si>
  <si>
    <t>.033.157.01</t>
  </si>
  <si>
    <t>Müller Orangensaft</t>
  </si>
  <si>
    <t>.033.161.00</t>
  </si>
  <si>
    <t>653  41 001 03</t>
  </si>
  <si>
    <t>Zwiefalter Bier</t>
  </si>
  <si>
    <t>Änderung am 17.10.96 von 112 auf 110; Änderung der Zubehörnummer am 13.04.99</t>
  </si>
  <si>
    <t>.150.004</t>
  </si>
  <si>
    <t>Hirschquelle PET Cycle</t>
  </si>
  <si>
    <t>ARO "Lemon Soda " PET</t>
  </si>
  <si>
    <t>Rothhaus Tannenzäpfchen</t>
  </si>
  <si>
    <t>662 40 002 11</t>
  </si>
  <si>
    <t>.025.076.00</t>
  </si>
  <si>
    <t>Carolinen Quelle PET ( 160)</t>
  </si>
  <si>
    <t xml:space="preserve">Änderung am 23.02.07 ohne Bügel </t>
  </si>
  <si>
    <t>Bad Kissinger PET Cycle      ( FK 185/ 230 )</t>
  </si>
  <si>
    <t>Bad Kissinger PET Cycle      ( FK 270 )</t>
  </si>
  <si>
    <t>Bad Kissinger PET Cycle    ( tiefer Schacht )</t>
  </si>
  <si>
    <t>Ausgabemodul : 603 06 100 00</t>
  </si>
  <si>
    <t>FS 2000</t>
  </si>
  <si>
    <t>Coca Cola  PET (FK170 )</t>
  </si>
  <si>
    <t>605 04 100 00</t>
  </si>
  <si>
    <t>.050.283.00</t>
  </si>
  <si>
    <t>Bad Dürrh. Min.(FK 270 )</t>
  </si>
  <si>
    <t>Varesa (FK205/195)</t>
  </si>
  <si>
    <t>Varesa (FK270/290)</t>
  </si>
  <si>
    <t>.033.006</t>
  </si>
  <si>
    <t>C.C. PET</t>
  </si>
  <si>
    <t>.033.044</t>
  </si>
  <si>
    <t>Lieler Schlossbrunnen          Gastrofl. ( FK 185/230..)</t>
  </si>
  <si>
    <t>Bucher PET                          ( FK 170 )</t>
  </si>
  <si>
    <t>Chute</t>
  </si>
  <si>
    <t>Bad Harzburger PET Cycle</t>
  </si>
  <si>
    <t>ab 05/08</t>
  </si>
  <si>
    <t>.050.577.00</t>
  </si>
  <si>
    <t>Bad Harzburger PET Cycle 2-fach</t>
  </si>
  <si>
    <t>Einstelliste Schmalschacht FK 320 / FK 220 / FK 280 / FS 1500 / FS 2020</t>
  </si>
  <si>
    <t>VDF-Pfandfl. FK 185 / 230</t>
  </si>
  <si>
    <t>Fanta "Splash" PET         2-fach</t>
  </si>
  <si>
    <t>.100.033</t>
  </si>
  <si>
    <t>Carola PET 2-fach</t>
  </si>
  <si>
    <t>.050.107</t>
  </si>
  <si>
    <t>Assindia Miner.(FK185/230)</t>
  </si>
  <si>
    <t>Christinenbr. PET EW 2-fach ( zylindr. )</t>
  </si>
  <si>
    <t>.050.210.00</t>
  </si>
  <si>
    <t>.050.221.00</t>
  </si>
  <si>
    <t>SPA - PET Barisart rot EW</t>
  </si>
  <si>
    <t>neue Flasche am 02.06.04 ; neue Flasche 05/12</t>
  </si>
  <si>
    <t>Lipton "Ice Tea"PET (II)</t>
  </si>
  <si>
    <t>IPSEI PET EW 2-fach</t>
  </si>
  <si>
    <t xml:space="preserve">Liecher Long Neck </t>
  </si>
  <si>
    <t>.025.024.00</t>
  </si>
  <si>
    <t>.025.025.00</t>
  </si>
  <si>
    <t>Hochstädter "Apfelsaft"     ( tiefer Schacht )</t>
  </si>
  <si>
    <t xml:space="preserve">Irisquelle EW                                 ( tiefer Schacht ) </t>
  </si>
  <si>
    <t>.050.247.00</t>
  </si>
  <si>
    <t>.050.248.00</t>
  </si>
  <si>
    <t>Sekt " Ritter "</t>
  </si>
  <si>
    <t xml:space="preserve">Vittel PET 2-fach ( SV ) </t>
  </si>
  <si>
    <t>Vittel PET 2-fach ( SV )</t>
  </si>
  <si>
    <t>Dosen FK 160</t>
  </si>
  <si>
    <t>Frank. Br. "Exq."(185/230)</t>
  </si>
  <si>
    <t>Wein " Soave "                       ( tiefer Schacht )</t>
  </si>
  <si>
    <t>links</t>
  </si>
  <si>
    <t>.050.318.00</t>
  </si>
  <si>
    <t>.050.319.00</t>
  </si>
  <si>
    <t xml:space="preserve">Lanjaron PET ( Alt ) </t>
  </si>
  <si>
    <t>Frucade PET  " Cycle "                      ( tiefer Schacht )</t>
  </si>
  <si>
    <t>Frucade PET " Cycle "</t>
  </si>
  <si>
    <t xml:space="preserve">Eico PET " Cycle "                        </t>
  </si>
  <si>
    <t>Natur Aqua PET 2-fach</t>
  </si>
  <si>
    <t>Harzer Mineral. " Neu "   FK 320 / 220</t>
  </si>
  <si>
    <t>Clapet arrière</t>
  </si>
  <si>
    <t>Christinen - Zweitmarke PET  ( tiefer Schacht )</t>
  </si>
  <si>
    <t>Cilly  PET(tiefer Schacht )</t>
  </si>
  <si>
    <t>Licher Long Neck 2-fach</t>
  </si>
  <si>
    <t>Änderung ders Namens auf Zusatz ( zylindrisch ) ; Änderung des Names +EW am 03.12.05</t>
  </si>
  <si>
    <t>.033.251.00</t>
  </si>
  <si>
    <t>Eichhof Bier EW</t>
  </si>
  <si>
    <t>Engel  MW</t>
  </si>
  <si>
    <t>.050.679.00</t>
  </si>
  <si>
    <t>Anlage 09/11</t>
  </si>
  <si>
    <t>Fifty Fifty PET EW            2-fach</t>
  </si>
  <si>
    <t>.050.680.00</t>
  </si>
  <si>
    <t>Looza PET EW ( FK 320/280 ..)</t>
  </si>
  <si>
    <t>Ceres "Strong Ale "                 2-fach</t>
  </si>
  <si>
    <t xml:space="preserve">Gasteiner </t>
  </si>
  <si>
    <t>Limoh ( tiefer Schacht)</t>
  </si>
  <si>
    <t>.050.353.00</t>
  </si>
  <si>
    <t>.075.052.00</t>
  </si>
  <si>
    <t>Red Kick Pet (TV)</t>
  </si>
  <si>
    <t>Sekt "Fürst Egmond"</t>
  </si>
  <si>
    <t>Höhl Schorley Pet EW</t>
  </si>
  <si>
    <t>.025.105.00</t>
  </si>
  <si>
    <t>.025.106.00</t>
  </si>
  <si>
    <t>Euregio PET</t>
  </si>
  <si>
    <t>Sekt "Kurpfalz "</t>
  </si>
  <si>
    <t>Sekt "M+M "</t>
  </si>
  <si>
    <t>.027.507.01</t>
  </si>
  <si>
    <t xml:space="preserve">I  </t>
  </si>
  <si>
    <t>Bacardi Breezer EW</t>
  </si>
  <si>
    <t>.100.132.00</t>
  </si>
  <si>
    <t>Schartner (AF-Norm)</t>
  </si>
  <si>
    <t>Almdudler ( AF-Norm )</t>
  </si>
  <si>
    <t>.100.036</t>
  </si>
  <si>
    <t>Schweppes (Glasfl.) 2-fach</t>
  </si>
  <si>
    <t>Märka (Glasfl.) 2-fach</t>
  </si>
  <si>
    <t>Montes PET</t>
  </si>
  <si>
    <t>San Benedetto PET                     ( tiefer Schacht )</t>
  </si>
  <si>
    <t>.150.044.01</t>
  </si>
  <si>
    <t>.050.387.00</t>
  </si>
  <si>
    <t>Sekt"Bernard Massard"</t>
  </si>
  <si>
    <t>.050.267.00</t>
  </si>
  <si>
    <t>.050.268.00</t>
  </si>
  <si>
    <t>Selters "Vichi-Fl."(185/230..</t>
  </si>
  <si>
    <t>.050.064 / 65</t>
  </si>
  <si>
    <t>Nutrend PET TV</t>
  </si>
  <si>
    <t>Randegger Otilien Quelle Gourmet 2-fach</t>
  </si>
  <si>
    <t>Sawell PET EW 2-fach</t>
  </si>
  <si>
    <t>SLE PET ( TV ) neu</t>
  </si>
  <si>
    <t>ab 10 / 2006</t>
  </si>
  <si>
    <t>.020.108.00</t>
  </si>
  <si>
    <t>2 - fache Einstellung / Adjustment two deep / Adaptation double profondeur :</t>
  </si>
  <si>
    <t>Hürlimann Bier</t>
  </si>
  <si>
    <t>.050.012.01</t>
  </si>
  <si>
    <t>ISO Radler PET</t>
  </si>
  <si>
    <t>Lipton ICE TEA PET</t>
  </si>
  <si>
    <t>Lipton " ICE TEA " PET ( Nr. II ) 2-fach</t>
  </si>
  <si>
    <t>Badoit PET " rot "</t>
  </si>
  <si>
    <t>.033.189.00</t>
  </si>
  <si>
    <t>Maß X : 485 mm</t>
  </si>
  <si>
    <t>.033.024.01</t>
  </si>
  <si>
    <t>.033.024.02</t>
  </si>
  <si>
    <t>Schoko Melk</t>
  </si>
  <si>
    <t>.033.191.00</t>
  </si>
  <si>
    <t>Glaabsbräu BV</t>
  </si>
  <si>
    <t xml:space="preserve">  ------------</t>
  </si>
  <si>
    <t>.050.072.13</t>
  </si>
  <si>
    <t>.075.036.00</t>
  </si>
  <si>
    <t>.050.298.00</t>
  </si>
  <si>
    <t>.033.025.21</t>
  </si>
  <si>
    <t>.033.025.22</t>
  </si>
  <si>
    <t>FS 1500</t>
  </si>
  <si>
    <t>Coca Cola Pet MW</t>
  </si>
  <si>
    <t>Brohler Miner. 2-fach</t>
  </si>
  <si>
    <r>
      <t xml:space="preserve">1 - fache Einstellung / </t>
    </r>
    <r>
      <rPr>
        <b/>
        <sz val="12"/>
        <color indexed="10"/>
        <rFont val="Times New Roman"/>
        <family val="1"/>
      </rPr>
      <t xml:space="preserve">Adjustment one deep </t>
    </r>
    <r>
      <rPr>
        <b/>
        <sz val="12"/>
        <rFont val="Times New Roman"/>
        <family val="1"/>
      </rPr>
      <t xml:space="preserve">/ </t>
    </r>
    <r>
      <rPr>
        <b/>
        <sz val="12"/>
        <color indexed="12"/>
        <rFont val="Times New Roman"/>
        <family val="1"/>
      </rPr>
      <t>Adaptation une profondeur</t>
    </r>
  </si>
  <si>
    <t>xxx 40 001 06</t>
  </si>
  <si>
    <t>Sekt " Hotel Gasthof Neuwirt "</t>
  </si>
  <si>
    <t>Sekt " Hotel Gasthof Neuwirt " "(FK 185/230.. )</t>
  </si>
  <si>
    <t>Römerquelle ( FK185/230)</t>
  </si>
  <si>
    <t>Ausgabemodul : 608 02 100 00</t>
  </si>
  <si>
    <t>Granador " Liqiud " PET 2-fach</t>
  </si>
  <si>
    <t>641 41 002 06</t>
  </si>
  <si>
    <t>.025.154.00</t>
  </si>
  <si>
    <t>653 08 321 00 Klappenlagerung 4-fach ( V-VIII)</t>
  </si>
  <si>
    <t>xxx 40 004 04</t>
  </si>
  <si>
    <t>662 42 004 02</t>
  </si>
  <si>
    <t>662 42 004 03</t>
  </si>
  <si>
    <t>662 42 004 04</t>
  </si>
  <si>
    <t>Änderung neue Flasche am 29.01.07 ; Änderung neue Flasche 05/09</t>
  </si>
  <si>
    <t xml:space="preserve">Immergut " Kakao " EW </t>
  </si>
  <si>
    <t>FS-2000 Süd Afrika</t>
  </si>
  <si>
    <t>70D</t>
  </si>
  <si>
    <t>Evian PET 1-fach</t>
  </si>
  <si>
    <t>.033.130.01</t>
  </si>
  <si>
    <t>.033.131.00</t>
  </si>
  <si>
    <t>.033.132.00</t>
  </si>
  <si>
    <t>.033.133.00</t>
  </si>
  <si>
    <t>Coca Cola ( DK )</t>
  </si>
  <si>
    <t>Brunnen FK 160 / 170</t>
  </si>
  <si>
    <t>Vdf</t>
  </si>
  <si>
    <t>Wein " Unger Veltliner "      ( FK 170 )</t>
  </si>
  <si>
    <t>Zipperle MW 2-fach</t>
  </si>
  <si>
    <t>306 40 002 20</t>
  </si>
  <si>
    <t>Frankenbrunnen PET EW 2-fach</t>
  </si>
  <si>
    <t>86  / a z 1</t>
  </si>
  <si>
    <t>.150.045.00</t>
  </si>
  <si>
    <t>Schmalschacht 2-fach</t>
  </si>
  <si>
    <t xml:space="preserve">Pepsi/Kontur (Glasfl. glatt) </t>
  </si>
  <si>
    <t>641 41 001 22</t>
  </si>
  <si>
    <t>Pripps Energy Pet</t>
  </si>
  <si>
    <t>Eristoff Ice</t>
  </si>
  <si>
    <t>Fanta PET " Splash "            2-fach</t>
  </si>
  <si>
    <t>Altmühltaler EW 2-fach</t>
  </si>
  <si>
    <t>Gatorade 2-fach</t>
  </si>
  <si>
    <t>Petrusquelle Gourmet         2-fach</t>
  </si>
  <si>
    <t>Adelholzener Bio Apfel PET EW ( travel )</t>
  </si>
  <si>
    <t xml:space="preserve">Adelholzener Bio Apfel PET EW travel ( TV ) </t>
  </si>
  <si>
    <t>PAGO</t>
  </si>
  <si>
    <t>Brunnen FK 290 tiefer Schacht</t>
  </si>
  <si>
    <t>Pepsi Max PET 2-fach</t>
  </si>
  <si>
    <t>Thurn und Taxis Pilsner</t>
  </si>
  <si>
    <t>Sombreros 2-fach</t>
  </si>
  <si>
    <t>NRW-Brunnen</t>
  </si>
  <si>
    <t>Olympia Schraub.</t>
  </si>
  <si>
    <t>.100.041</t>
  </si>
  <si>
    <t>Fanta PET EW ( FK320 )</t>
  </si>
  <si>
    <t>Änderung Zubehör und spacer am 05.05.04 (262 auf 274)</t>
  </si>
  <si>
    <t>Pepsi Zwirl</t>
  </si>
  <si>
    <t>Adelholzener Gourmet               ( FK 170)</t>
  </si>
  <si>
    <t>662 42 002 04</t>
  </si>
  <si>
    <t>Teinacher Gourmet                         ( FK 170 )</t>
  </si>
  <si>
    <t>Wein " Hummer Grüner Veltliner "(tiefer Schacht )</t>
  </si>
  <si>
    <t>Änderung Zubehör von 104 auf 106 am 27.07.2010</t>
  </si>
  <si>
    <t xml:space="preserve">SPA PET reine ( blau ) </t>
  </si>
  <si>
    <t>Abbey Well PET Still</t>
  </si>
  <si>
    <t>Zwiebel FK 265</t>
  </si>
  <si>
    <t>Brunnen PET MW ( FK 205 / 195 )</t>
  </si>
  <si>
    <t>Looza PET EW</t>
  </si>
  <si>
    <t>Hanacka PET</t>
  </si>
  <si>
    <t>Brunnen PET MW               ( FK 270 )</t>
  </si>
  <si>
    <t>Brunnen PET MW                ( FK 185 / 230 )</t>
  </si>
  <si>
    <t>Bizzl PET EW 2-fach                                  ( Apfel Bizzler )</t>
  </si>
  <si>
    <t>Tönissteiner Mineral.            ( Blau ) ( FK 170 )</t>
  </si>
  <si>
    <t>Tönissteiner Mineral.            ( Blau ) ( FK 185 / 230 .. )</t>
  </si>
  <si>
    <t>Tönissteiner Mineral.            ( Blau ) ( FK 270 )</t>
  </si>
  <si>
    <t>.050.450.00</t>
  </si>
  <si>
    <t>Protidrink PET EW</t>
  </si>
  <si>
    <t>Pago neu ( FK 185/230..)</t>
  </si>
  <si>
    <t>150 / März 97</t>
  </si>
  <si>
    <t>Schweppes MW ( FK 185/230.. )</t>
  </si>
  <si>
    <t>.020.107.00</t>
  </si>
  <si>
    <t>Powerade PET ( FK 160 )</t>
  </si>
  <si>
    <t>Harzer Mineral. " Neu " FK 270/290</t>
  </si>
  <si>
    <t>Harzer Mineral. " Neu "  FK 195/205</t>
  </si>
  <si>
    <t>.050.468.00</t>
  </si>
  <si>
    <t>.150.011</t>
  </si>
  <si>
    <t>Bio - Fit Multivitaminsaft</t>
  </si>
  <si>
    <t>653 41 001 08</t>
  </si>
  <si>
    <t>FK 320 / 220</t>
  </si>
  <si>
    <t>Sachsen Obst 2-fach</t>
  </si>
  <si>
    <t>Granador " YEP " PET</t>
  </si>
  <si>
    <t>Granador " YEP"PET</t>
  </si>
  <si>
    <t>.050.433.00</t>
  </si>
  <si>
    <t>.050.414.00</t>
  </si>
  <si>
    <t>Saint Martain Pet (blau)</t>
  </si>
  <si>
    <t>Wein "Hummer Grüner Veltliner "</t>
  </si>
  <si>
    <t>Sodenthaler Gourmet            ( FK 185 / 230 .. )</t>
  </si>
  <si>
    <t>Sodenthaler PET "Cycle" 2-fach</t>
  </si>
  <si>
    <t xml:space="preserve">Maß X : 485 mm </t>
  </si>
  <si>
    <t>Pfanner (AF-Norm)</t>
  </si>
  <si>
    <t>Josy BV</t>
  </si>
  <si>
    <t>VI</t>
  </si>
  <si>
    <t>V</t>
  </si>
  <si>
    <t>14 / 18</t>
  </si>
  <si>
    <t>140 mm</t>
  </si>
  <si>
    <t>1 Fl. / Juli00</t>
  </si>
  <si>
    <t xml:space="preserve"> =&gt; keine Funktion )</t>
  </si>
  <si>
    <t>Lichtenauer Pet</t>
  </si>
  <si>
    <t>.050.062.00</t>
  </si>
  <si>
    <t>.050.063.00</t>
  </si>
  <si>
    <t>.050.062.01</t>
  </si>
  <si>
    <t>Jever Long Neck MW       1-fach</t>
  </si>
  <si>
    <t>Jever  Long Neck MW</t>
  </si>
  <si>
    <t>Jever Long Neck MW</t>
  </si>
  <si>
    <t>Höhl " Der alte Hochstätter )</t>
  </si>
  <si>
    <t>Höhl " Der alte Hochstätter "</t>
  </si>
  <si>
    <t>Änderung der Einstellung auf Reklamation vom Kunden (Weber H. Völk ) am 10.07.03</t>
  </si>
  <si>
    <t>662 40 002 10</t>
  </si>
  <si>
    <t>xxx 40 001 04</t>
  </si>
  <si>
    <t>Sol Beer 2-fach</t>
  </si>
  <si>
    <t>Gerolsteiner Gou.(FS1500/2020)</t>
  </si>
  <si>
    <t>660 41 001 23</t>
  </si>
  <si>
    <t>Loka PET EW 2-fach</t>
  </si>
  <si>
    <t>Frucade PET ( FK 205/195)</t>
  </si>
  <si>
    <t>Frucade PET ( FK 270/290)</t>
  </si>
  <si>
    <t>Karena PET ( Fk 160)</t>
  </si>
  <si>
    <t>Bild B                                                              Maß X : 230 mm</t>
  </si>
  <si>
    <t>Eico PET Cycle</t>
  </si>
  <si>
    <t>Font Vella PET EW 2-fach</t>
  </si>
  <si>
    <t>Font Vella PET EW        2-fach</t>
  </si>
  <si>
    <t>.025.054.11</t>
  </si>
  <si>
    <t>Wein " Bottwarer "</t>
  </si>
  <si>
    <t>.050.054.11</t>
  </si>
  <si>
    <t xml:space="preserve">Wein " Bottwarer " </t>
  </si>
  <si>
    <t>Änderung am 09.04.97 Name "blaue Flasche"</t>
  </si>
  <si>
    <t>653 41 001 07</t>
  </si>
  <si>
    <t>xxx4100241</t>
  </si>
  <si>
    <t>Teinacher Gourmet                ( FK 170 )</t>
  </si>
  <si>
    <t>Teinacher Gourmet                  ( FK 185 / 230..)</t>
  </si>
  <si>
    <t>INEX Choco PET FK 160/170</t>
  </si>
  <si>
    <t>Faxe Kondi PET</t>
  </si>
  <si>
    <t>Güssinger Mineralwasser</t>
  </si>
  <si>
    <t>Sekt " Hochriegel "</t>
  </si>
  <si>
    <t>.033.152.00</t>
  </si>
  <si>
    <t>Rheinfels Quelle Pet</t>
  </si>
  <si>
    <t>.050.531.00</t>
  </si>
  <si>
    <t>Valser Viva PET EW " Colani "</t>
  </si>
  <si>
    <t>050.531.00</t>
  </si>
  <si>
    <t>Wein "Duttweiler Kalkberg" ( FK 320 )</t>
  </si>
  <si>
    <t>"Honer" Pils</t>
  </si>
  <si>
    <t>0,375 l</t>
  </si>
  <si>
    <t>306 40 002 13</t>
  </si>
  <si>
    <t>Lilia PET EW</t>
  </si>
  <si>
    <t>.050.618.00</t>
  </si>
  <si>
    <t>Norda PET EW</t>
  </si>
  <si>
    <t>Änderung Bezeichnung + Export am 15.09.03 ; Änderung Zubehör und spacer am 05.05.04 (262auf274)</t>
  </si>
  <si>
    <t>Tetra Pack Dose " Appelsintje " 3-fach</t>
  </si>
  <si>
    <t>Sekt " M+M " 1-fach</t>
  </si>
  <si>
    <t>.020.085.00</t>
  </si>
  <si>
    <t>.020.086.00</t>
  </si>
  <si>
    <t xml:space="preserve">Bild A                                                              Maß X : 469 mm </t>
  </si>
  <si>
    <t>ARO "Apfelsch. " PET</t>
  </si>
  <si>
    <t>Extaler Mineral.(FK160/170)</t>
  </si>
  <si>
    <t>Extaler Mineral.(FK195/205)</t>
  </si>
  <si>
    <t xml:space="preserve">  X C 7</t>
  </si>
  <si>
    <t>Sunkist / Kondi</t>
  </si>
  <si>
    <t>Nateczowianka Miner.PET</t>
  </si>
  <si>
    <t>Vittel PET EW ( rund )      2-fach *</t>
  </si>
  <si>
    <t>Vittel PET EW ( rund ) 2-fach</t>
  </si>
  <si>
    <t>662 42 002 28</t>
  </si>
  <si>
    <t xml:space="preserve">Vittel PET EW ( rund ) </t>
  </si>
  <si>
    <t>Vittel PET EW ( rund )</t>
  </si>
  <si>
    <t>Vittel PET EW ( rund ) Süßgetränke</t>
  </si>
  <si>
    <t>Vittel PET EW (rund )    2-fach</t>
  </si>
  <si>
    <t>Vittel PET EW (rund )    2-fach Süßgetränke</t>
  </si>
  <si>
    <t>Bad Liebenzeller PET Cycle ( tiefer Schacht )</t>
  </si>
  <si>
    <t>Sekt " Gasthof zum Bad"  (FK185/230)</t>
  </si>
  <si>
    <t>Vitamin Well PET EW 2-fach</t>
  </si>
  <si>
    <t>Chaudfontaine PET (rot)   mit CO2      2-fach</t>
  </si>
  <si>
    <t>Chaudfontaine PET (rot) mit CO2 2-fach</t>
  </si>
  <si>
    <t>Müller Apfelsaft</t>
  </si>
  <si>
    <t>Wein "Fechy"</t>
  </si>
  <si>
    <t>Cappy PET " Ice Fruite "</t>
  </si>
  <si>
    <t>Sonnenfrucht " Apfelsaft "</t>
  </si>
  <si>
    <t>Akmina Pet</t>
  </si>
  <si>
    <t>Franken Brunnen Pet</t>
  </si>
  <si>
    <t>Lipton "Ice Tea" Pet (V)</t>
  </si>
  <si>
    <t>Indigo Pet</t>
  </si>
  <si>
    <t>.100.138.00</t>
  </si>
  <si>
    <t xml:space="preserve"> Maß X : 395 mm </t>
  </si>
  <si>
    <t>Bild B   ( 15 mm )                                                            Maß X : 200 mm / Loch 2</t>
  </si>
  <si>
    <t>200 / Juni 96</t>
  </si>
  <si>
    <t>Haller Löwenbräu Long Neck</t>
  </si>
  <si>
    <t xml:space="preserve">Bertrams Fruchtsaft </t>
  </si>
  <si>
    <t>c y 1</t>
  </si>
  <si>
    <t>Ändeung der Zubehörnummer am 13.04.99</t>
  </si>
  <si>
    <t>.075.005</t>
  </si>
  <si>
    <t>Flaschendurchmesser 53 mm bis 90 mm, Flaschenlänge max. 498 mm</t>
  </si>
  <si>
    <t>Zwiebel FK 185 / FK 230</t>
  </si>
  <si>
    <t>Müller "Apfelspritzer"</t>
  </si>
  <si>
    <t>Müller "Orangensaft "</t>
  </si>
  <si>
    <t>RC - Cola</t>
  </si>
  <si>
    <t>Red Bull</t>
  </si>
  <si>
    <t>Kronen Pils " Long Neck "</t>
  </si>
  <si>
    <t>Podebradka PET (alt)</t>
  </si>
  <si>
    <t>Vilsa Brunnen PET EW</t>
  </si>
  <si>
    <t>Budweiser Long Neck</t>
  </si>
  <si>
    <t>.033.218.00</t>
  </si>
  <si>
    <t>.033.219.00</t>
  </si>
  <si>
    <t>Sekt "Mumm " ( FK 185 /230.. )</t>
  </si>
  <si>
    <t>Sekt " Munzinger " (FK185/230..)</t>
  </si>
  <si>
    <t>638 40 001 09</t>
  </si>
  <si>
    <t>C.C. / Kontur EW neu 2-fach</t>
  </si>
  <si>
    <t>Franken Brun. PET  MW            ( Süßgetränke )  (tiefer Schacht )</t>
  </si>
  <si>
    <t>Cilly PET Cycle</t>
  </si>
  <si>
    <t>.050.460.00</t>
  </si>
  <si>
    <t>Cilly  PET Cycle</t>
  </si>
  <si>
    <t>Wieninger Lagerbier BV       ( FK 270 )</t>
  </si>
  <si>
    <t>640 41 001 39</t>
  </si>
  <si>
    <t>646 41 001 39</t>
  </si>
  <si>
    <t>.100.031.00</t>
  </si>
  <si>
    <t>Wolfshöher PET MW         2-fach</t>
  </si>
  <si>
    <t>Sekt "Moet &amp; Chan(FK270/290)</t>
  </si>
  <si>
    <t>Ausgaben</t>
  </si>
  <si>
    <t>Coca Cola MW</t>
  </si>
  <si>
    <t>79-80</t>
  </si>
  <si>
    <t>SPA alt ( Glasfl. )</t>
  </si>
  <si>
    <t>.033.102.00</t>
  </si>
  <si>
    <t>.033.103.00</t>
  </si>
  <si>
    <t>.033.104.00</t>
  </si>
  <si>
    <t>0,19g</t>
  </si>
  <si>
    <t>.050.645.00</t>
  </si>
  <si>
    <t>0,40 l</t>
  </si>
  <si>
    <t>Wein"Hagnauer"</t>
  </si>
  <si>
    <t>Wein"Ihringer Vulkanfelsen</t>
  </si>
  <si>
    <t>Vichy</t>
  </si>
  <si>
    <t xml:space="preserve">Pago </t>
  </si>
  <si>
    <t>Orancada</t>
  </si>
  <si>
    <t xml:space="preserve">Punica </t>
  </si>
  <si>
    <t>.050.302.00</t>
  </si>
  <si>
    <t>.050.303.00</t>
  </si>
  <si>
    <t>.033.041.00</t>
  </si>
  <si>
    <t>.033.041.01</t>
  </si>
  <si>
    <t xml:space="preserve">Bild B                                                              Maß X : 244 mm </t>
  </si>
  <si>
    <t xml:space="preserve">Maß X : 490 mm </t>
  </si>
  <si>
    <t>Attention : il n'y a pas besoin de changer les disques de came dans les FS 1500, il faut juste placer les disques de came jaunes.</t>
  </si>
  <si>
    <t>D: 2,0l Schachtwand</t>
  </si>
  <si>
    <t xml:space="preserve">Cappy PET 2-fach </t>
  </si>
  <si>
    <t>Cappy PET  "Ice Fruite"</t>
  </si>
  <si>
    <t>.050.384.01</t>
  </si>
  <si>
    <t>ab 01.05.2005</t>
  </si>
  <si>
    <t>.050.437.00</t>
  </si>
  <si>
    <t>Krombacher " Long Neck "</t>
  </si>
  <si>
    <t>xxx 40 002 12</t>
  </si>
  <si>
    <t>Änderung am 16.09.04 von 212 auf 215</t>
  </si>
  <si>
    <t>Ensinger Urquelle Gourmet</t>
  </si>
  <si>
    <t>AMG 2-fach</t>
  </si>
  <si>
    <t xml:space="preserve">AMG 2-fach </t>
  </si>
  <si>
    <t>Silber Quelle Mandarinen</t>
  </si>
  <si>
    <t>.050.593.00</t>
  </si>
  <si>
    <t>Lipton Ice Tea PET EW</t>
  </si>
  <si>
    <t>ab 08/08</t>
  </si>
  <si>
    <t>Kondrauer Gourmet</t>
  </si>
  <si>
    <t>Coca Cola / Kontur PET EW</t>
  </si>
  <si>
    <t>Maxim's Mineralwasser</t>
  </si>
  <si>
    <t>.050.309.00</t>
  </si>
  <si>
    <t>.050.309.01</t>
  </si>
  <si>
    <t>.050.310.00</t>
  </si>
  <si>
    <t>.050.311.00</t>
  </si>
  <si>
    <t>Vikos PET EW 2-fach</t>
  </si>
  <si>
    <t>Maß X : 433 mm / Loch 17</t>
  </si>
  <si>
    <t>Ultra Flame PET</t>
  </si>
  <si>
    <t>10 / 14</t>
  </si>
  <si>
    <t>.033.190.00</t>
  </si>
  <si>
    <t>Wein " Bianco di Gustazo "      ( FK 185/230 )</t>
  </si>
  <si>
    <t>.035.009.00</t>
  </si>
  <si>
    <t>.035.010.00</t>
  </si>
  <si>
    <t>Faxe/Carlsberg 2-fach</t>
  </si>
  <si>
    <t>Sodenthaler PET            ( Cycle )</t>
  </si>
  <si>
    <t>Pago neu FK 270 / 290</t>
  </si>
  <si>
    <t>neue flasche ab 07/ 08</t>
  </si>
  <si>
    <t>.050.048.01</t>
  </si>
  <si>
    <t>Sunland Mc. Cain Fk 160</t>
  </si>
  <si>
    <t>Coca Cola Pet Einweg</t>
  </si>
  <si>
    <t>.050.368.00</t>
  </si>
  <si>
    <t>.020.072.00</t>
  </si>
  <si>
    <t>.020.073.00</t>
  </si>
  <si>
    <t>Koli Cola PET EW 2-fach</t>
  </si>
  <si>
    <t>Dogal Munzur PET EW</t>
  </si>
  <si>
    <t>.050.507.00</t>
  </si>
  <si>
    <t>Änderung Spacer von 84 auf 82 am 02.05.07 nach Info vom Kunden Fa. Werthmann ( H. Heimrath ) ; neue flasche 03/13</t>
  </si>
  <si>
    <t xml:space="preserve">Oxfam Fruchtsaft </t>
  </si>
  <si>
    <t>641 41 001 51</t>
  </si>
  <si>
    <t>Oxfam Fruchtsaft</t>
  </si>
  <si>
    <t>641 41 001 34</t>
  </si>
  <si>
    <t>653 41 001 34</t>
  </si>
  <si>
    <t>Bluna PET (FK 320)</t>
  </si>
  <si>
    <t>Bild B                                                               Maß X : 200 mm / Loch 2</t>
  </si>
  <si>
    <t>Aqua Top PET ( Fk 160 )</t>
  </si>
  <si>
    <t>.050.440.00</t>
  </si>
  <si>
    <t>Ü - PET EW</t>
  </si>
  <si>
    <t xml:space="preserve">Binding Lager </t>
  </si>
  <si>
    <t>Gerolsteiner PET MW (FK160)</t>
  </si>
  <si>
    <t>Lipton " aquae " PET EW 2-fach</t>
  </si>
  <si>
    <t>Biala Reka Pet</t>
  </si>
  <si>
    <t>Sekt "Kloster Langenzenn"</t>
  </si>
  <si>
    <t>Seven Up Pet</t>
  </si>
  <si>
    <t>Adelholzener Active O2 PET ( tiefer Schacht )</t>
  </si>
  <si>
    <t>418 mm</t>
  </si>
  <si>
    <t>.025.107.00</t>
  </si>
  <si>
    <t>.025.108.00</t>
  </si>
  <si>
    <t>Fanta PET EW</t>
  </si>
  <si>
    <t>.150.090.00</t>
  </si>
  <si>
    <t>Mezzo Mix PET EW</t>
  </si>
  <si>
    <t>.150.088.00</t>
  </si>
  <si>
    <t>Sprite PET EW</t>
  </si>
  <si>
    <t>Regensteiner PET Cycle         ( FK 270 )</t>
  </si>
  <si>
    <t>Regensteiner PET Cycle         ( tiefer Schacht )</t>
  </si>
  <si>
    <t>Anlafge 02/10</t>
  </si>
  <si>
    <t>xxx4100291</t>
  </si>
  <si>
    <t>Änderung neue Flasche am 02/10</t>
  </si>
  <si>
    <t>xxx 41 002 91</t>
  </si>
  <si>
    <t>Hochdorfer Maibock</t>
  </si>
  <si>
    <t xml:space="preserve">I </t>
  </si>
  <si>
    <t>AA Drink PET 2-fach</t>
  </si>
  <si>
    <t>Gatorade PET 1-fach</t>
  </si>
  <si>
    <t>Sekt " M + M " 1-fach</t>
  </si>
  <si>
    <t>Wein " Blanc de Blancs"</t>
  </si>
  <si>
    <t>.050.344.06</t>
  </si>
  <si>
    <t>.100.159.00</t>
  </si>
  <si>
    <t>San Benedetto PET EW miner. "2" 2-fach</t>
  </si>
  <si>
    <t>San Benedetto PET EW mineral. 1</t>
  </si>
  <si>
    <t>San Pellegrino PET  2-fach</t>
  </si>
  <si>
    <t>Rauch PET ( mit Kohlensäure )</t>
  </si>
  <si>
    <t>INEX Choco PET</t>
  </si>
  <si>
    <t>Milchflasche " Sante "</t>
  </si>
  <si>
    <t>Glaabsbräu BV ( tiefer Schacht )</t>
  </si>
  <si>
    <t>Glückauf Long Neck ( tiefer Schacht )</t>
  </si>
  <si>
    <t>Göller  BV ( tiefer Schacht )</t>
  </si>
  <si>
    <t>Hacker Pschorr BV ( tiefer Schacht )</t>
  </si>
  <si>
    <t>Höhl " Power Apfel "            ( tiefer Schacht )</t>
  </si>
  <si>
    <t xml:space="preserve">Änderung am 17.10.96 von bx4 auf bz2 </t>
  </si>
  <si>
    <t xml:space="preserve">0,275 l </t>
  </si>
  <si>
    <t>Maß X : 135 mm</t>
  </si>
  <si>
    <t>Rapp`s MW Long Neck</t>
  </si>
  <si>
    <t>.033.025.43</t>
  </si>
  <si>
    <t>Abbey Well PET Sport Still (TV)</t>
  </si>
  <si>
    <t>.050.415.00</t>
  </si>
  <si>
    <t>Olympia Pet MW</t>
  </si>
  <si>
    <t>Osta Pet MW</t>
  </si>
  <si>
    <t>.050.636.00</t>
  </si>
  <si>
    <t>Wein " Roter Prälat "</t>
  </si>
  <si>
    <t>Brunnen PET MW 1-fach</t>
  </si>
  <si>
    <t>Passuger Mineralwasser</t>
  </si>
  <si>
    <t>P</t>
  </si>
  <si>
    <t>Höhl `s " Power Apfel "</t>
  </si>
  <si>
    <t>Ensinger Urquelle Gourmet  ( tiefer Schacht)</t>
  </si>
  <si>
    <t>Wein " Alde Gott "</t>
  </si>
  <si>
    <t>Wein " Alde Gott "(FK 185/230...)</t>
  </si>
  <si>
    <t>.025.054.09</t>
  </si>
  <si>
    <t>Bionade PET EW  Long Neck  1-fach</t>
  </si>
  <si>
    <t>Bionade PET EW Long Neck 1-fach</t>
  </si>
  <si>
    <t>662 42 001 16</t>
  </si>
  <si>
    <t>Carolinen Quelle PET Cycle           2-fach</t>
  </si>
  <si>
    <t>Powerade PET ( FK205/195)</t>
  </si>
  <si>
    <t>.050.388.00</t>
  </si>
  <si>
    <t>Sodenthaler PET Cycle 2-fach</t>
  </si>
  <si>
    <t>Rheinfels Qu. PET(tief.Schacht)</t>
  </si>
  <si>
    <t>Elisabethen Gastrofl.                 ( FK 185/230 )</t>
  </si>
  <si>
    <t>Änderung am 13.02.03 Zubehörteile ; Änderung am 02.09.03 von spacer 80 auf 82; Änderung am 12.11.03 von Spacer 82 auf 80 nach Test von Kunden Drinko Mat ; Änderung von Spacer 80 auf 82 am 27.08.04 Test Deutsche Welle</t>
  </si>
  <si>
    <t>.050.481.00</t>
  </si>
  <si>
    <t>Brunnen PET Süßgetränke                        (FK170/185/270)</t>
  </si>
  <si>
    <t>FS 2000 mit Tiefenadapter</t>
  </si>
  <si>
    <t>306 01 169 00</t>
  </si>
  <si>
    <t>Lederer Premium Pils</t>
  </si>
  <si>
    <t>Sprite PET EW                          ( FK 185/230...)</t>
  </si>
  <si>
    <t>.100.107.01</t>
  </si>
  <si>
    <t>Pripps Energy PET (FK160)</t>
  </si>
  <si>
    <t>2Fl. / April99</t>
  </si>
  <si>
    <t>Änderung am 23.03.98 von 124 auf 120</t>
  </si>
  <si>
    <t>100 / Juli 96</t>
  </si>
  <si>
    <t>120 / Okt 96</t>
  </si>
  <si>
    <t>.075.037.00</t>
  </si>
  <si>
    <t>Wein " Campagnola " 2-fach</t>
  </si>
  <si>
    <t>Roc Orange PET EW</t>
  </si>
  <si>
    <t>Schewppes PET EW            2-fach</t>
  </si>
  <si>
    <t>.050.656.00</t>
  </si>
  <si>
    <t>Fruchtsaft MW                        ( FK 220 / 320 )</t>
  </si>
  <si>
    <t>" Honer " Pils</t>
  </si>
  <si>
    <t>Fluo (Perrier) PET ( FK 270 / 290 )</t>
  </si>
  <si>
    <t>Lisbeth PET ( blau )</t>
  </si>
  <si>
    <t>Lisbeth PET ( rot )</t>
  </si>
  <si>
    <t>Brunnen PET MW ( Mineral. ) 1-fach</t>
  </si>
  <si>
    <t>Gerolsteiner Excelsis</t>
  </si>
  <si>
    <t>Halden Gut Bier 1-fach</t>
  </si>
  <si>
    <t>225 mm</t>
  </si>
  <si>
    <t>Coca Cola PET EW Gastro ( FK 170 )</t>
  </si>
  <si>
    <t>MA-FRA Sprühdose           2-fach *</t>
  </si>
  <si>
    <t>xxx4100229</t>
  </si>
  <si>
    <t>Coca - Cola (Glasfl.)</t>
  </si>
  <si>
    <t>.025.102.00</t>
  </si>
  <si>
    <t>180 / Juni95</t>
  </si>
  <si>
    <t>641 41 002 03</t>
  </si>
  <si>
    <t>.100.122.00</t>
  </si>
  <si>
    <t>FK 195 / 250</t>
  </si>
  <si>
    <t>Schmalschacht mit Tiefenadapter</t>
  </si>
  <si>
    <t>Parasol Orange</t>
  </si>
  <si>
    <t>Bild B                                                                    Maß X : 230 mm</t>
  </si>
  <si>
    <t xml:space="preserve">Reginaris Mineral. </t>
  </si>
  <si>
    <t>Ramseier PET EW ( Weithals )</t>
  </si>
  <si>
    <t xml:space="preserve">Ramseier PET EW </t>
  </si>
  <si>
    <t>.075.071.00</t>
  </si>
  <si>
    <t>ab 01/ 09</t>
  </si>
  <si>
    <t>Campina Yogho PET EW  2-fach</t>
  </si>
  <si>
    <t>.050.201.00</t>
  </si>
  <si>
    <t>.050.202.00</t>
  </si>
  <si>
    <t>.050.203.00</t>
  </si>
  <si>
    <t>.050.204.00</t>
  </si>
  <si>
    <t>.050.205.00</t>
  </si>
  <si>
    <t>Aquarius 2-fach</t>
  </si>
  <si>
    <t>Euro 2-fach</t>
  </si>
  <si>
    <t>.100.025.03</t>
  </si>
  <si>
    <t>.100.025.04</t>
  </si>
  <si>
    <t>.100.025.05</t>
  </si>
  <si>
    <t>.100.025.06</t>
  </si>
  <si>
    <t>.100.025.07</t>
  </si>
  <si>
    <t>.050.401.00</t>
  </si>
  <si>
    <t>Bad Suderoder Mineral.</t>
  </si>
  <si>
    <t>.033.192.00</t>
  </si>
  <si>
    <t>Carlsberg Alcoholfrei 2-fach</t>
  </si>
  <si>
    <t>.050.409.00</t>
  </si>
  <si>
    <t>.027.506.00</t>
  </si>
  <si>
    <t>Bonaqua Silver PET natural 2-fach</t>
  </si>
  <si>
    <t>Eristoff " ICE "                              ( FK 185 / 230 ... )</t>
  </si>
  <si>
    <t>.025.097.00</t>
  </si>
  <si>
    <t>I                                   ( Pos. 2 )</t>
  </si>
  <si>
    <t>275 mm</t>
  </si>
  <si>
    <t>.100.142.00</t>
  </si>
  <si>
    <t>Silenca PET EW</t>
  </si>
  <si>
    <t>Choco Ole Kakao-Drink EW</t>
  </si>
  <si>
    <t>.020.090.00</t>
  </si>
  <si>
    <t>.050.020.00</t>
  </si>
  <si>
    <t>.050.020.01</t>
  </si>
  <si>
    <t>.050.020.02</t>
  </si>
  <si>
    <t>.050.020.03</t>
  </si>
  <si>
    <t>.050.020.04</t>
  </si>
  <si>
    <t>.050.022.00</t>
  </si>
  <si>
    <t>.050.024.00</t>
  </si>
  <si>
    <t>.050.717.00</t>
  </si>
  <si>
    <t>Änderung Name von MW auf Cycle am 01.12.04; neue Flasche 07/13</t>
  </si>
  <si>
    <t>Änderung Name auf CYCLE am 12.11.03 ; Änderung Flasche am 05/10 229auf221</t>
  </si>
  <si>
    <t>Sekt "Holiday Inn "</t>
  </si>
  <si>
    <t>Sekt "Kessler Cabinet "</t>
  </si>
  <si>
    <t>Sekt "Kloster Langenzenn "</t>
  </si>
  <si>
    <t>Z.  Winkel</t>
  </si>
  <si>
    <t>Einlauf-</t>
  </si>
  <si>
    <t>Sekt " Kessler Cabinett "</t>
  </si>
  <si>
    <t>Vittel PET ( rund ) EW</t>
  </si>
  <si>
    <t>Vittel PET ( rund )EW  2-fach</t>
  </si>
  <si>
    <t>xxx 41 002 98</t>
  </si>
  <si>
    <t>Saint Martain Pet (rot)</t>
  </si>
  <si>
    <t>.100.040.02</t>
  </si>
  <si>
    <t>.100.044.00</t>
  </si>
  <si>
    <t>Rauch PET EW</t>
  </si>
  <si>
    <t>.050.546.00</t>
  </si>
  <si>
    <t>Badvoit (doppelt)</t>
  </si>
  <si>
    <t>* = Sonderteile für Schachtversteifung</t>
  </si>
  <si>
    <t>Fuhr Johannisbeer Nektar</t>
  </si>
  <si>
    <t>Orangina PET</t>
  </si>
  <si>
    <t>.050.139</t>
  </si>
  <si>
    <t>Plancoet PET</t>
  </si>
  <si>
    <t>.050.041</t>
  </si>
  <si>
    <t>Alpquelle Pet</t>
  </si>
  <si>
    <t>Änderung Name Zusatz C. C.</t>
  </si>
  <si>
    <t>C.C.Einweg 2 - fach</t>
  </si>
  <si>
    <t>VE</t>
  </si>
  <si>
    <t>.044.001</t>
  </si>
  <si>
    <t>Pepsi (Glasfl.)/AMG</t>
  </si>
  <si>
    <t>IOLI Mineralw. PET</t>
  </si>
  <si>
    <t>Änderung neue flasche am 08.06.07</t>
  </si>
  <si>
    <t>Schöfferhofer Long Neck</t>
  </si>
  <si>
    <t>.033.025.42</t>
  </si>
  <si>
    <t>Achtung : neue Flasche erhalten mit durchm. 58 mm 05/09</t>
  </si>
  <si>
    <t>Albi Fruchtsaft EW *</t>
  </si>
  <si>
    <t>175 mm</t>
  </si>
  <si>
    <t>Albi Fruchtsaft EW 2-fach</t>
  </si>
  <si>
    <t>Aquarel PET                          ( mit Kohlensäure )</t>
  </si>
  <si>
    <t>Maß X : 350 mm / Loch 11</t>
  </si>
  <si>
    <t>Coca-Cola EW ( alt )</t>
  </si>
  <si>
    <t>Coca-Cola EW neu</t>
  </si>
  <si>
    <t>Tymbark 2-fach</t>
  </si>
  <si>
    <t>12 / 16</t>
  </si>
  <si>
    <t>22 / 27</t>
  </si>
  <si>
    <t>Zwiebel FK 205-07</t>
  </si>
  <si>
    <t>Adelholzener Active O2 PET</t>
  </si>
  <si>
    <t>Korunni</t>
  </si>
  <si>
    <t>240 mm</t>
  </si>
  <si>
    <t>bis 29.07.02</t>
  </si>
  <si>
    <t>Emsland Sport PET EW</t>
  </si>
  <si>
    <t>24 / 28</t>
  </si>
  <si>
    <t>.100.017</t>
  </si>
  <si>
    <t>MAES - Pils</t>
  </si>
  <si>
    <t>links (A)</t>
  </si>
  <si>
    <t>Tönnisteiner</t>
  </si>
  <si>
    <t>126       86</t>
  </si>
  <si>
    <t>Höhl "Power Apfel"(185/230..</t>
  </si>
  <si>
    <t>Rheinfels Quelle(185/230..</t>
  </si>
  <si>
    <t>Bier `Bavaria`</t>
  </si>
  <si>
    <t>" Masafi " Mineral. PET</t>
  </si>
  <si>
    <t>Gulfa Mineral. PET</t>
  </si>
  <si>
    <t>Sekt "Rotkäppchen "        (FK 185/230..)</t>
  </si>
  <si>
    <t>Vita can PET</t>
  </si>
  <si>
    <t>SL</t>
  </si>
  <si>
    <t>SK</t>
  </si>
  <si>
    <t>.020.018.00</t>
  </si>
  <si>
    <t>.020.019.00</t>
  </si>
  <si>
    <t>.020.020.02</t>
  </si>
  <si>
    <t>Ausgabemodul :  608 02 104 00 (FK 290)</t>
  </si>
  <si>
    <t>Rauch Nativa PET ( Tiefer Schacht )</t>
  </si>
  <si>
    <t>Aqua Minerale PET 2-fach</t>
  </si>
  <si>
    <t>Vaihinger EW 3-fach</t>
  </si>
  <si>
    <t>xxx 40 004 03</t>
  </si>
  <si>
    <t>Brunnen PET MW   ( GDB )</t>
  </si>
  <si>
    <t>.100.118.00</t>
  </si>
  <si>
    <t>Cristallo MW</t>
  </si>
  <si>
    <t>Schlör " Apfelsprudel " MW</t>
  </si>
  <si>
    <t>Eisvogel PET ( Hardw. )                            ( tiefer Schacht )</t>
  </si>
  <si>
    <t>Maisgold Bier 2-fach</t>
  </si>
  <si>
    <t>neue Flasche am 08.02.06</t>
  </si>
  <si>
    <t>Immergut " Milch " MW 2-fach</t>
  </si>
  <si>
    <t>Immergut " Milch " EW  2-fach</t>
  </si>
  <si>
    <t>Bezoya PET                                      ( tiefer Schacht )</t>
  </si>
  <si>
    <t>Brunnen PET ( Süßgetränke )</t>
  </si>
  <si>
    <t>.033.084.01</t>
  </si>
  <si>
    <t>.033.084.02</t>
  </si>
  <si>
    <t>.033.085.00</t>
  </si>
  <si>
    <t>.033.085.01</t>
  </si>
  <si>
    <t>Lipton " Ice Tea " Pet (I)</t>
  </si>
  <si>
    <t>.050.365.00</t>
  </si>
  <si>
    <t>Chaudfontaine PET rot 2-fach        ( mit CO2)</t>
  </si>
  <si>
    <t>.050.454.00</t>
  </si>
  <si>
    <t>SLE PET EW ( TV ) 2-fach</t>
  </si>
  <si>
    <t>Bild B                                                              Maß X : 242 mm</t>
  </si>
  <si>
    <t>Becks MW</t>
  </si>
  <si>
    <t>x</t>
  </si>
  <si>
    <t>Neumarkter Bio Kristall MW ( FK 320 )</t>
  </si>
  <si>
    <t>Neumarkter Bio Kristall MW ( FK 280 )</t>
  </si>
  <si>
    <t>Neumarkter Bio Kristall MW ( FS 2020 )</t>
  </si>
  <si>
    <t>653 41 001 54</t>
  </si>
  <si>
    <t>662 41 001 54</t>
  </si>
  <si>
    <t>660 41 001 54</t>
  </si>
  <si>
    <t xml:space="preserve">Stabilac "Choco-Choco" Pet (B) </t>
  </si>
  <si>
    <t>Alpquell PET</t>
  </si>
  <si>
    <t>IL</t>
  </si>
  <si>
    <t>Valvert PET ( rund ) 2-fach</t>
  </si>
  <si>
    <t xml:space="preserve">16 V </t>
  </si>
  <si>
    <t>C.C. PET England</t>
  </si>
  <si>
    <t>Rhodius PET  ( Cycle )</t>
  </si>
  <si>
    <t>Lilt  PET</t>
  </si>
  <si>
    <t>3Fl. / Dez 99</t>
  </si>
  <si>
    <t>1055 mm</t>
  </si>
  <si>
    <t>604 03 102 00</t>
  </si>
  <si>
    <t>Germeta PET EW</t>
  </si>
  <si>
    <t>Rauch  PET</t>
  </si>
  <si>
    <t>Sinalco ( FK185/230....)</t>
  </si>
  <si>
    <t>.150.048.00</t>
  </si>
  <si>
    <t>.025.131.00</t>
  </si>
  <si>
    <t>Dose ( Länge 92 mm )</t>
  </si>
  <si>
    <t>Sekt "Prosecco Deco               ( FK 170 )</t>
  </si>
  <si>
    <t>Champagene "Piper-Heidsieck"</t>
  </si>
  <si>
    <t>Bacardi Rigo</t>
  </si>
  <si>
    <t>Mars "Activ Energy"      PET                                    2-fach FK 195 / FK 250</t>
  </si>
  <si>
    <t>Maß X : 35 mm</t>
  </si>
  <si>
    <t>xxx 40 001 16</t>
  </si>
  <si>
    <t>Qoo PET 2-fach            FK 195 / 250</t>
  </si>
  <si>
    <t>Schachtart</t>
  </si>
  <si>
    <t>Fruchtsaft Mw. FK 290</t>
  </si>
  <si>
    <t>.075.012</t>
  </si>
  <si>
    <t>Carola (Glas)</t>
  </si>
  <si>
    <t>" Rayyan " Mineral. PET</t>
  </si>
  <si>
    <t>" Gulfa " Mineral. PET</t>
  </si>
  <si>
    <t>Flensburger Pilsener</t>
  </si>
  <si>
    <t>Saft "Schlör Exqu."(FK185/230)</t>
  </si>
  <si>
    <t>Wein " Ochsenbacher Stromberg "</t>
  </si>
  <si>
    <t>Heller`s Radler</t>
  </si>
  <si>
    <t>Hiernickel m. SV.</t>
  </si>
  <si>
    <t>Sekt " Ehrenstetter Donnerwetterle "</t>
  </si>
  <si>
    <t>Sekt " Kloster Langenzenn "</t>
  </si>
  <si>
    <t xml:space="preserve">Bild B     ( 15 mm )                                                            Maß X : 205 mm </t>
  </si>
  <si>
    <t>638 40 001 32</t>
  </si>
  <si>
    <t>Warsteiner EW "Drehverschluß"</t>
  </si>
  <si>
    <t>Carolinen PET ( FK 160 )</t>
  </si>
  <si>
    <t>Carolinen PET ( FK 205/195)</t>
  </si>
  <si>
    <t>Carolinen PET ( FK270/290)</t>
  </si>
  <si>
    <t>Oppacher Mineralw.</t>
  </si>
  <si>
    <t>Uludag</t>
  </si>
  <si>
    <t>Wein "Cleebronner Heuchelberg"</t>
  </si>
  <si>
    <t>G : FK 320  / FK 280  Schachtwand  ( 3-fach )</t>
  </si>
  <si>
    <t>636 40 000 18</t>
  </si>
  <si>
    <t>Asbach ( Glasfl. )</t>
  </si>
  <si>
    <t>Bild M                                                            Maß X : 467 mm  ( 15 mm )</t>
  </si>
  <si>
    <t>11Fl</t>
  </si>
  <si>
    <t>Ausgabemodul : 640 03 100 00 (FK 270)</t>
  </si>
  <si>
    <t>0,33 l</t>
  </si>
  <si>
    <t>Änderung am 09.10.98 von D auf A</t>
  </si>
  <si>
    <t>Chaudfontaine PET EW ( blau )</t>
  </si>
  <si>
    <t>Chaudfontaine PET EW         ( blau )</t>
  </si>
  <si>
    <t>Chaudfontaine PET EW (blau)  2-fach</t>
  </si>
  <si>
    <t>Chaudfontaine PET (blau)  2-fach</t>
  </si>
  <si>
    <t xml:space="preserve">Lipton ICE TEA PET EW </t>
  </si>
  <si>
    <t>neue Flasche ab 08/08</t>
  </si>
  <si>
    <t>Grüneberg Quelle</t>
  </si>
  <si>
    <t>Oppus</t>
  </si>
  <si>
    <t>636 40 000 55</t>
  </si>
  <si>
    <t>Schachtwand</t>
  </si>
  <si>
    <t>Adelholzener Classic            ( FK 170 )</t>
  </si>
  <si>
    <t>Kubu`s</t>
  </si>
  <si>
    <t>.020.037.07</t>
  </si>
  <si>
    <t>Veri  PET ( tiefer Schacht )</t>
  </si>
  <si>
    <t>Ensinger PET Cycle                             ( tiefer Schacht )</t>
  </si>
  <si>
    <t>Euro Schraub. ( weiß )</t>
  </si>
  <si>
    <t>Änderung neue Flasche am 27.06.06</t>
  </si>
  <si>
    <t>185 mm</t>
  </si>
  <si>
    <t>Thurella "Apfel Gold"          ( FK 320 )</t>
  </si>
  <si>
    <t>Sinalco ( FK 320 )</t>
  </si>
  <si>
    <t>Rhodius PET</t>
  </si>
  <si>
    <t>Coca Cola / Kontur MW</t>
  </si>
  <si>
    <t>Sekt "Klosterstuben "</t>
  </si>
  <si>
    <t>.050.453.00</t>
  </si>
  <si>
    <t xml:space="preserve">Krumbach PET EW </t>
  </si>
  <si>
    <t xml:space="preserve">Krumbach PET Cycle       2-fach </t>
  </si>
  <si>
    <t>Feldschlösschen ICE BEER</t>
  </si>
  <si>
    <t>641 41 001 39</t>
  </si>
  <si>
    <t>Coca-Cola Pet</t>
  </si>
  <si>
    <t>Aqua Diva Pet</t>
  </si>
  <si>
    <t>Maß X : 470 mm</t>
  </si>
  <si>
    <t>Vita Can PET ( FK 205 / 195 )</t>
  </si>
  <si>
    <t>Evian</t>
  </si>
  <si>
    <t>Wein " Merlot Raboso "     ( FK270 )</t>
  </si>
  <si>
    <t xml:space="preserve">Maß X : 480 mm </t>
  </si>
  <si>
    <t>.033.086.01</t>
  </si>
  <si>
    <t>Irrtum vorbehalten , alle Angaben ohne Gewähr !</t>
  </si>
  <si>
    <t xml:space="preserve">Neck guide </t>
  </si>
  <si>
    <t>left</t>
  </si>
  <si>
    <t xml:space="preserve">right </t>
  </si>
  <si>
    <t>Änderung am 30.03.04 Name  ; Änderung von Spacer 92 auf 90 da auch ohne CO" Am 02.08.2005 ; neue flasche ab 04/2008 von 203 auf 209</t>
  </si>
  <si>
    <t>Evian (Glasfl.) Kronk.</t>
  </si>
  <si>
    <t>Altmühltaler EW</t>
  </si>
  <si>
    <t>Aqua PET</t>
  </si>
  <si>
    <t>Pinar</t>
  </si>
  <si>
    <t>Carlsberg Let</t>
  </si>
  <si>
    <t>Bittburger Drehverschluß</t>
  </si>
  <si>
    <t xml:space="preserve"> --------------------------</t>
  </si>
  <si>
    <t>Hassia blauglas FK 185/230</t>
  </si>
  <si>
    <t>Almdudler Trachtenpärchen</t>
  </si>
  <si>
    <t>.075.075.00</t>
  </si>
  <si>
    <t>Lieler Schloßbr. PET EW</t>
  </si>
  <si>
    <t>Aqua Coff PET EW ( TV ) 2-fach</t>
  </si>
  <si>
    <t>Anlage 04 / 09 neue flaschenform</t>
  </si>
  <si>
    <t>.050.613.01</t>
  </si>
  <si>
    <t>SLE PET EW ( TV )</t>
  </si>
  <si>
    <t>ab 04 / 09</t>
  </si>
  <si>
    <t>Schönborn PET EW                ( tiefer Schacht )</t>
  </si>
  <si>
    <t>Red Kick PET ( FK 160 )</t>
  </si>
  <si>
    <t>.150.032.00</t>
  </si>
  <si>
    <t>.150.033.00</t>
  </si>
  <si>
    <t>.150.034.00</t>
  </si>
  <si>
    <t>Elisabethen Gastrofl.                ( tiefer Schacht )</t>
  </si>
  <si>
    <t>.100.166.00</t>
  </si>
  <si>
    <t>.100.167.00</t>
  </si>
  <si>
    <t>Heinrich Franz Brunnen PET EW</t>
  </si>
  <si>
    <t>Salitos MW 2-fach</t>
  </si>
  <si>
    <t>Maß X : 505 mm</t>
  </si>
  <si>
    <t>SPA Barisart PET EW rot</t>
  </si>
  <si>
    <t>SPA Barisart PET rot EW       2-fach</t>
  </si>
  <si>
    <t>.033.116..01</t>
  </si>
  <si>
    <t>Wolfshöher PET MW           2-fach</t>
  </si>
  <si>
    <t>Wein "Oberrotweiler "</t>
  </si>
  <si>
    <t>ab 08 / 08</t>
  </si>
  <si>
    <t>Inkospor "Active Burner" PET</t>
  </si>
  <si>
    <t>.050.395.00</t>
  </si>
  <si>
    <t>.050.419.01</t>
  </si>
  <si>
    <t>.125.011.00</t>
  </si>
  <si>
    <t>Vöslauer PET EW</t>
  </si>
  <si>
    <t>.100.026</t>
  </si>
  <si>
    <t>Wein " Fechy "(FK185/230)</t>
  </si>
  <si>
    <t>Ensinger PET Cycle 2-fach</t>
  </si>
  <si>
    <t>Gerolsteiner PET MW (FK185/230)</t>
  </si>
  <si>
    <t>Gerolsteiner PET MW (FK270 )</t>
  </si>
  <si>
    <t>Müller Drink PET EW    2-fach</t>
  </si>
  <si>
    <t>Wolsfhöher BV</t>
  </si>
  <si>
    <t>Granador " Liquid " PET</t>
  </si>
  <si>
    <t>Herzogin Augusta PET EW</t>
  </si>
  <si>
    <t>" Das Echte Märzen "</t>
  </si>
  <si>
    <t>16Fl</t>
  </si>
  <si>
    <t>Apollinaris ( FK 195 )</t>
  </si>
  <si>
    <t xml:space="preserve">Die angegebene Loch Nr. zur Befestigung der Lagerung oder der Achse ist immer von der Motorplatte aus gezählt. Die Tiefeneinstellung der Flaschenführung ist von der </t>
  </si>
  <si>
    <t>Kantung Schachtwand hinten bis Mitte Schraube angegeben.</t>
  </si>
  <si>
    <t>SMIRNOFF " ICE " EW</t>
  </si>
  <si>
    <t>.050.362.00</t>
  </si>
  <si>
    <t>.050.363.00</t>
  </si>
  <si>
    <t>xxx4100279</t>
  </si>
  <si>
    <t>Ausgabemodul : 608 02 105 00 (FK 290)</t>
  </si>
  <si>
    <t>0,5 l</t>
  </si>
  <si>
    <t>Dosen 2 -fach</t>
  </si>
  <si>
    <t xml:space="preserve">Nestea PET 2-fach              </t>
  </si>
  <si>
    <t xml:space="preserve">Pago   </t>
  </si>
  <si>
    <t>Pripps Energy PET (FK270/290)</t>
  </si>
  <si>
    <t>Felsenbräu</t>
  </si>
  <si>
    <t>Oasis au The Peche PET ( F )</t>
  </si>
  <si>
    <t>.033.016.02</t>
  </si>
  <si>
    <t>Sekt " Mounier Bleue "</t>
  </si>
  <si>
    <t>.050.187.00</t>
  </si>
  <si>
    <t>Qoo PET 2-fach            FK 290</t>
  </si>
  <si>
    <t>Wernecker Laurentius BV</t>
  </si>
  <si>
    <t>.050.275.00</t>
  </si>
  <si>
    <t>.050.277.00</t>
  </si>
  <si>
    <t>306 40 002 18</t>
  </si>
  <si>
    <t>.050.315.01</t>
  </si>
  <si>
    <t>Saint Leger PET                    ( tiefer Schacht )</t>
  </si>
  <si>
    <t>neue flasche 04/08</t>
  </si>
  <si>
    <t>neue Flasche 04/08</t>
  </si>
  <si>
    <t>Saint Martain PET EW ( rot ) 2-fach</t>
  </si>
  <si>
    <t>Malven Pet (rund)</t>
  </si>
  <si>
    <t>.150.020</t>
  </si>
  <si>
    <t>.050.112</t>
  </si>
  <si>
    <t>.050.351.00</t>
  </si>
  <si>
    <t>.020.099.00</t>
  </si>
  <si>
    <t>Evian PET 2-fach</t>
  </si>
  <si>
    <t>Chaudfontaine PET 2-fach</t>
  </si>
  <si>
    <t>Dosen 3-fach</t>
  </si>
  <si>
    <t>FS 2000 4-fach</t>
  </si>
  <si>
    <t>Kaiser " Kult " Bier</t>
  </si>
  <si>
    <t>Änderung der Flaschenform 08/11 ab jtzt NRW</t>
  </si>
  <si>
    <t>Sekt "Schloß Wachenheim"</t>
  </si>
  <si>
    <t>Einzelschacht 1,0L CC PET</t>
  </si>
  <si>
    <t>606 02 100 00</t>
  </si>
  <si>
    <t>894 mm</t>
  </si>
  <si>
    <t>Saliter " Kakao"</t>
  </si>
  <si>
    <t>Valvert PET</t>
  </si>
  <si>
    <t xml:space="preserve">FK 170 / FK 185 / FK 230 / FK 270     </t>
  </si>
  <si>
    <t>Sekt "Ratskeller München"</t>
  </si>
  <si>
    <t>PAGO 3-fach</t>
  </si>
  <si>
    <t>xxx 40 003 04</t>
  </si>
  <si>
    <t>390/Mai 95</t>
  </si>
  <si>
    <t>* 0,33</t>
  </si>
  <si>
    <t>Brunnen Kronkorken</t>
  </si>
  <si>
    <t>17 Fl.</t>
  </si>
  <si>
    <t>F / B</t>
  </si>
  <si>
    <t xml:space="preserve">C.C. / Kontur EW alt 2-fach </t>
  </si>
  <si>
    <t>.050.490.00</t>
  </si>
  <si>
    <t>Saft "Dietz " ( FK 185 / 230 )</t>
  </si>
  <si>
    <t>Power Bar PET EW ( TV )         1-fach</t>
  </si>
  <si>
    <t>Rosbacher PET Cycle         2-fach</t>
  </si>
  <si>
    <t xml:space="preserve">Rosbacher PET Cycle </t>
  </si>
  <si>
    <t xml:space="preserve">Casera PET </t>
  </si>
  <si>
    <t>Zubehör</t>
  </si>
  <si>
    <t>" Harzer Grauhof " Mineral.</t>
  </si>
  <si>
    <t>C.C. PET ( F )</t>
  </si>
  <si>
    <t>Brunnen PET Süßgetr.       ( tiefer Schacht )</t>
  </si>
  <si>
    <t>.050.172.00</t>
  </si>
  <si>
    <t>.050.172.01</t>
  </si>
  <si>
    <t>.050.172.02</t>
  </si>
  <si>
    <t>.075.081.00</t>
  </si>
  <si>
    <t>Bad Pyrmonter PET MW</t>
  </si>
  <si>
    <t>Power Bar Hydro Pet EW</t>
  </si>
  <si>
    <t>Rosbacher Pet EW</t>
  </si>
  <si>
    <t>.050.313.00</t>
  </si>
  <si>
    <t>.050.314.00</t>
  </si>
  <si>
    <t>Ondrasovka PET EW                      ( tiefer Schacht )</t>
  </si>
  <si>
    <t>Rauch " Ice Tea " PET(270/290)</t>
  </si>
  <si>
    <t>D</t>
  </si>
  <si>
    <t>Lipton ICE TEA Peche 2-fach     ( Länge 210 mm Durch. 65 mm)</t>
  </si>
  <si>
    <t>Thonon PET 2-fach</t>
  </si>
  <si>
    <t>0,45 l</t>
  </si>
  <si>
    <t>Bizzl PET EW " Apfel Bizzler "</t>
  </si>
  <si>
    <t>.050.486.00</t>
  </si>
  <si>
    <t>Gasteiner  MW</t>
  </si>
  <si>
    <t>.033.240.00</t>
  </si>
  <si>
    <t>Vogelsberger Mineral.</t>
  </si>
  <si>
    <t>Bild E / G                                                          Maß X : 218 mm / Loch 3</t>
  </si>
  <si>
    <t>Griesbacher Miner. 2-fach</t>
  </si>
  <si>
    <t>.050.252</t>
  </si>
  <si>
    <t>Anlage 09/10</t>
  </si>
  <si>
    <t>Body Attack HSV Sports Drink PET EW ( TV ) 2-fach</t>
  </si>
  <si>
    <t>Body Attack Lean Fix Burner PET EW ( TV ) 2-fach</t>
  </si>
  <si>
    <t>Nestle Pure Life PET EW    2-fach</t>
  </si>
  <si>
    <t>Nestle Pure Life PET EW 2-fach</t>
  </si>
  <si>
    <t xml:space="preserve">Maß X : 65 mm  </t>
  </si>
  <si>
    <t>Bad Meinb. FK 270/290</t>
  </si>
  <si>
    <t>Bad Meinb. FK 185/230</t>
  </si>
  <si>
    <t xml:space="preserve">Weider Body Shaper L-Carnitine PET EW </t>
  </si>
  <si>
    <t>.037.508.00</t>
  </si>
  <si>
    <t>Wein " Fantinel "</t>
  </si>
  <si>
    <t xml:space="preserve">Eptinger PET EW </t>
  </si>
  <si>
    <t>Eptinger PET EW 2-fach</t>
  </si>
  <si>
    <t>Inkospor " X-Treme Carbo-Prot"</t>
  </si>
  <si>
    <t>Verniere mineral. PET EW</t>
  </si>
  <si>
    <t>Sunito Varesa (FK270/290)</t>
  </si>
  <si>
    <t>Valser Viva PET " Colani " 2-fach</t>
  </si>
  <si>
    <t>Vera Viva PET Colani 2-fach</t>
  </si>
  <si>
    <t>0,34 l</t>
  </si>
  <si>
    <t>Gaildorfer Bier BV</t>
  </si>
  <si>
    <t xml:space="preserve">a z 2 </t>
  </si>
  <si>
    <t>Varesa</t>
  </si>
  <si>
    <t>Hooch Einweg</t>
  </si>
  <si>
    <t>.050.093.00</t>
  </si>
  <si>
    <t>.050.094.00</t>
  </si>
  <si>
    <t>.050.094.01</t>
  </si>
  <si>
    <t>.050.095.00</t>
  </si>
  <si>
    <t>Apollinaris VIO PET EW medium 2-fach</t>
  </si>
  <si>
    <t>Apollinaris Vio PET EW medium</t>
  </si>
  <si>
    <t xml:space="preserve">Apollinaris VIO PET EW medium </t>
  </si>
  <si>
    <t>Apollinaris VIO PET EW medium      2-fach</t>
  </si>
  <si>
    <t>.025.008.00</t>
  </si>
  <si>
    <t>.025.009.00</t>
  </si>
  <si>
    <t>.050.148.00</t>
  </si>
  <si>
    <t>Schartner Polo (AF-Norm)</t>
  </si>
  <si>
    <t>Vitus (AF-Norm)</t>
  </si>
  <si>
    <t>Vöslauer</t>
  </si>
  <si>
    <t>.020.116.00</t>
  </si>
  <si>
    <t>Pepsi MW ( FK 185 / 230 .. )</t>
  </si>
  <si>
    <t>Vitamin Water PET EW 2-fach</t>
  </si>
  <si>
    <t xml:space="preserve">Vitamin Water PET EW </t>
  </si>
  <si>
    <t>.050.661.00</t>
  </si>
  <si>
    <t>Loka PET EW naturell</t>
  </si>
  <si>
    <t>Anlage 01/11</t>
  </si>
  <si>
    <t>.050.662.00</t>
  </si>
  <si>
    <t>Gryfhyttan PET EW still</t>
  </si>
  <si>
    <t>.050.663.00</t>
  </si>
  <si>
    <t xml:space="preserve">Ramlösa PET EW </t>
  </si>
  <si>
    <t>.050.664.00</t>
  </si>
  <si>
    <t>Long Neck MW " Standard "</t>
  </si>
  <si>
    <t>Long Neck MW " Standard "2-fach</t>
  </si>
  <si>
    <t>Long Neck MW " Standard " 2-fach</t>
  </si>
  <si>
    <t>Bizzl PET MW                             ( tiefer Schacht )</t>
  </si>
  <si>
    <t>Müller Drink PET EW             2-fach</t>
  </si>
  <si>
    <t>Müller Drink PET EW 2-fach</t>
  </si>
  <si>
    <t>Long Neck " Post Bier "</t>
  </si>
  <si>
    <t>653 02 312 00 Klappenlagerung 0,5l C.C. PET</t>
  </si>
  <si>
    <t>640 01 104 00</t>
  </si>
  <si>
    <t>1245 mm</t>
  </si>
  <si>
    <t>653 41 001 15</t>
  </si>
  <si>
    <t>.050.416.00</t>
  </si>
  <si>
    <t>Palmbräu Bier</t>
  </si>
  <si>
    <t>.050.179.00</t>
  </si>
  <si>
    <t>Bad Hersfelder Min. Was</t>
  </si>
  <si>
    <t>Beck`s Bier</t>
  </si>
  <si>
    <t>Sekt "Holiday Inn"</t>
  </si>
  <si>
    <t>Evian Glas</t>
  </si>
  <si>
    <t>Diamant Quelle Pet</t>
  </si>
  <si>
    <t>Maß X : 385 mm</t>
  </si>
  <si>
    <t>.033.114.00</t>
  </si>
  <si>
    <t>.033.115.00</t>
  </si>
  <si>
    <t>.033.116.00</t>
  </si>
  <si>
    <t>Crystal Clear PET EW</t>
  </si>
  <si>
    <t xml:space="preserve">Evian PET </t>
  </si>
  <si>
    <t>1,00 l</t>
  </si>
  <si>
    <t>.100.097.00</t>
  </si>
  <si>
    <t>EVIAN PET alt</t>
  </si>
  <si>
    <t>Tropicana PET 3-fach</t>
  </si>
  <si>
    <t>Gaffel Kölsch</t>
  </si>
  <si>
    <t>.035.004.00</t>
  </si>
  <si>
    <t>.035.005.00</t>
  </si>
  <si>
    <t>.035.006.00</t>
  </si>
  <si>
    <t>Griesbacher Mineralw.</t>
  </si>
  <si>
    <t>Göppinger PET Cycle        2-fach</t>
  </si>
  <si>
    <t xml:space="preserve">Göppinger PET Cycle </t>
  </si>
  <si>
    <t>Göppinger PET Cycle      2-fach</t>
  </si>
  <si>
    <t>Triple profondeur : came en position 3</t>
  </si>
  <si>
    <t>Setting 4 deep: No slip-on cams required</t>
  </si>
  <si>
    <t>Quadruple profondeur : pas besoin de placer des disques de came</t>
  </si>
  <si>
    <t>Wein " Hügelheimer Schloßgarten"</t>
  </si>
  <si>
    <t>Wein " Donnersdorfer Zabelstein"</t>
  </si>
  <si>
    <t>.033.211.00</t>
  </si>
  <si>
    <t>.025.020.02</t>
  </si>
  <si>
    <t>Holsten PET 2-fach</t>
  </si>
  <si>
    <t>xxx4100235</t>
  </si>
  <si>
    <t>Kontur ( Glasfl )</t>
  </si>
  <si>
    <t>Sekt " Gedig Jubiläums Cuvee "</t>
  </si>
  <si>
    <t>.050.282.02</t>
  </si>
  <si>
    <t>Lieler Schlossbrunnen          Gastrofl. ( FK 270 )</t>
  </si>
  <si>
    <t>Sunland Mc Cain</t>
  </si>
  <si>
    <t>Y C 7</t>
  </si>
  <si>
    <t>Dose 3 - fach FK 195</t>
  </si>
  <si>
    <t>Loscher Bier</t>
  </si>
  <si>
    <t>Podebradka PET 2-fach</t>
  </si>
  <si>
    <t>Milky Way Pet ( rund ) 3-fach</t>
  </si>
  <si>
    <t>ARO"Wodo Minerala" Pet</t>
  </si>
  <si>
    <t>Saint Martain PET ( blau )</t>
  </si>
  <si>
    <t>Wein " Cleebronner Heuchelberg "</t>
  </si>
  <si>
    <t>Wein " Cleebronner Heuchelb. "  FK 185/230...</t>
  </si>
  <si>
    <t>Bonaqa PET EW                        ( FK 185 / 230 .. )</t>
  </si>
  <si>
    <t xml:space="preserve">Germeta PET </t>
  </si>
  <si>
    <t>Kontur ( Glasfl. )</t>
  </si>
  <si>
    <t>Punica FK 205 / 195</t>
  </si>
  <si>
    <t xml:space="preserve">10 # = gebohrtes Loch 40 mm Abstand zu Loch 8 </t>
  </si>
  <si>
    <t>9 # = gebohrtes Loch 26 mm Abstand zu Loch 8</t>
  </si>
  <si>
    <t>" Milli Brasilli " FK 160/170</t>
  </si>
  <si>
    <t>Abbey Well PET sport still (TV) 2-fach</t>
  </si>
  <si>
    <t>Abbey Well PET still  2-fach</t>
  </si>
  <si>
    <t>Findlays PET</t>
  </si>
  <si>
    <t>.033.212.00</t>
  </si>
  <si>
    <t>Rhodius PET Cycle                ( tiefer Schacht )</t>
  </si>
  <si>
    <t>641 41 001 41</t>
  </si>
  <si>
    <t>Petrusquelle PET Cycle ( FK 160 )</t>
  </si>
  <si>
    <t>.050.535.00</t>
  </si>
  <si>
    <t>Fürst Bismarck PET EW</t>
  </si>
  <si>
    <t>.050.621.00</t>
  </si>
  <si>
    <t>Kneip PET EW</t>
  </si>
  <si>
    <t>Kneip PET EW ( tiefer Schacht )</t>
  </si>
  <si>
    <t>Minute Maid Selection          2-fach</t>
  </si>
  <si>
    <t>.050.558.00</t>
  </si>
  <si>
    <t>Teusser Iso Sport PET Cycle</t>
  </si>
  <si>
    <t>Odenwald Quelle PET Cycle Medium   ( FK 185/230...)</t>
  </si>
  <si>
    <t>103 mm</t>
  </si>
  <si>
    <t>654 02 312 00 Klappenlagerung 0,5l C.C. PET</t>
  </si>
  <si>
    <t>Pepsi PET 2-fach  ( ALT )</t>
  </si>
  <si>
    <t>.050.343.00</t>
  </si>
  <si>
    <t>Sorgente Linda PET</t>
  </si>
  <si>
    <t>Coka-Cola Glasflasche (DK)</t>
  </si>
  <si>
    <t>Oxfam Chocomelk ( FK 185 / 230 ... )</t>
  </si>
  <si>
    <t>Bild A                                                              Maß X : 478 mm / Loch 19</t>
  </si>
  <si>
    <t xml:space="preserve">neue Flasche ab 043/08 Änderung sp. 89 auf 86 </t>
  </si>
  <si>
    <t>Maxim`s Mineralw.                  ( FK 320...)</t>
  </si>
  <si>
    <t>.050.467.00</t>
  </si>
  <si>
    <t>Welde Bier</t>
  </si>
  <si>
    <t>.100.124.00</t>
  </si>
  <si>
    <t>Römerquelle Pet alt</t>
  </si>
  <si>
    <t>.075.069.00</t>
  </si>
  <si>
    <t>Coca Cola Gstrofl. 2-fach</t>
  </si>
  <si>
    <t xml:space="preserve">25 mm </t>
  </si>
  <si>
    <t>Wein " Königschaffhaus. Vulkanfels ( FK 185/230..</t>
  </si>
  <si>
    <t>.050.079.00</t>
  </si>
  <si>
    <t>.050.081.00</t>
  </si>
  <si>
    <t>.050.082.00</t>
  </si>
  <si>
    <t>.050.083.00</t>
  </si>
  <si>
    <t>Water Joe PET EW neu</t>
  </si>
  <si>
    <t>Pompom PET</t>
  </si>
  <si>
    <t>662 42 002 01</t>
  </si>
  <si>
    <t>662 42 002 13</t>
  </si>
  <si>
    <t>z.B. 0,50 l Euro =&gt; Zubehör Nr. 638 40 001 02</t>
  </si>
  <si>
    <t>Coca Cola  PET (FK320 )</t>
  </si>
  <si>
    <t>Maß X : 405 mm</t>
  </si>
  <si>
    <t>Riegeler Bier Einweg</t>
  </si>
  <si>
    <t>130 / März 98</t>
  </si>
  <si>
    <t>200 / Juli 98</t>
  </si>
  <si>
    <t>.050.057.00</t>
  </si>
  <si>
    <t>.050.220.00</t>
  </si>
  <si>
    <t>" Drink Fit " Schoko</t>
  </si>
  <si>
    <t>Appolinaris  Selection</t>
  </si>
  <si>
    <t>C.C. / Kontur MW 1-fach</t>
  </si>
  <si>
    <t>1 / 5</t>
  </si>
  <si>
    <t>8 / 12</t>
  </si>
  <si>
    <t>FK 280</t>
  </si>
  <si>
    <t>St. Lambert PET EW</t>
  </si>
  <si>
    <t>Sekt " Schweickert Extra "( FK 185/230)</t>
  </si>
  <si>
    <t>Sekt " Fürst Egmont"  (FK320/220)</t>
  </si>
  <si>
    <t>.020.094.00</t>
  </si>
  <si>
    <t>Adelholzener Classic</t>
  </si>
  <si>
    <t>Pepsi Max Pet</t>
  </si>
  <si>
    <t>Chrisinenbrunnen PET EW ( zylind. )</t>
  </si>
  <si>
    <t xml:space="preserve">Sekt  "Kronfürst" </t>
  </si>
  <si>
    <t>Blankenburger Gourmet          ( FK 270 )</t>
  </si>
  <si>
    <t>Blankenburger Gourmet          ( FK 170)</t>
  </si>
  <si>
    <t>.100.112.00</t>
  </si>
  <si>
    <t xml:space="preserve">I : FS 1500 / FS 2020 Schachtwand für Gleichstrom ( S -DC ) </t>
  </si>
  <si>
    <t>Margonwasser Pet</t>
  </si>
  <si>
    <t>Carolina Pet EW</t>
  </si>
  <si>
    <t>306 40 002 19</t>
  </si>
  <si>
    <t>Sekt " Hauser"</t>
  </si>
  <si>
    <t>Sekt " Philip "</t>
  </si>
  <si>
    <t>Aloisius Quelle PET</t>
  </si>
  <si>
    <t>.100.130.00</t>
  </si>
  <si>
    <t>Vita Cola PET MW</t>
  </si>
  <si>
    <t>.050.672.00</t>
  </si>
  <si>
    <t>Santa Emilia PET EW</t>
  </si>
  <si>
    <t>Landpils Gourmet</t>
  </si>
  <si>
    <t xml:space="preserve">" Milli Brasilli " </t>
  </si>
  <si>
    <t>.050.700.00</t>
  </si>
  <si>
    <t>Wein " Vegaval Plata "          ( tiefer schacht )</t>
  </si>
  <si>
    <t>Wieninger Long Lock</t>
  </si>
  <si>
    <t xml:space="preserve">Wieninger Long Neck </t>
  </si>
  <si>
    <t>Odenwald Quelle PET Cycle Medium   ( FK 270)</t>
  </si>
  <si>
    <t>Petrusquelle Gourmet                              ( FK 185 / 230 .)</t>
  </si>
  <si>
    <t>Vera PETmit Kohlensäure                               ( tiefer Schacht )</t>
  </si>
  <si>
    <t xml:space="preserve">Namen geändert am 27.08.04 </t>
  </si>
  <si>
    <t xml:space="preserve">No. </t>
  </si>
  <si>
    <t>Hole no.</t>
  </si>
  <si>
    <t>662 42 003 09</t>
  </si>
  <si>
    <r>
      <t>Vöslauer PET EW CO</t>
    </r>
    <r>
      <rPr>
        <vertAlign val="subscript"/>
        <sz val="10"/>
        <rFont val="Times New Roman"/>
        <family val="1"/>
      </rPr>
      <t>2</t>
    </r>
  </si>
  <si>
    <t xml:space="preserve">xxx 41 002 48   </t>
  </si>
  <si>
    <t>.050.681.00</t>
  </si>
  <si>
    <t>Cristaline PET EW mit CO2</t>
  </si>
  <si>
    <t xml:space="preserve">Cristaline PET EW ohne CO2 </t>
  </si>
  <si>
    <t>Multipower Protein Shake PET EW 2-fach</t>
  </si>
  <si>
    <t>.100.129.00</t>
  </si>
  <si>
    <t>.050.014.00</t>
  </si>
  <si>
    <t>.050.014.01</t>
  </si>
  <si>
    <t>Font Vella PET</t>
  </si>
  <si>
    <t>Fuente Primavera PET</t>
  </si>
  <si>
    <t>Red Kick Pet 2-fach</t>
  </si>
  <si>
    <t>.150.023.00</t>
  </si>
  <si>
    <t>.150.024.00</t>
  </si>
  <si>
    <t>.150.026.00</t>
  </si>
  <si>
    <t xml:space="preserve">Bild H : Maß X : 218 / Loch 3             Bild K / L : Maß X : 237 / Loch 4           </t>
  </si>
  <si>
    <t>Rauch Bravo 1-fach</t>
  </si>
  <si>
    <t>360 mm</t>
  </si>
  <si>
    <t>Teusser PET</t>
  </si>
  <si>
    <t>Sekt "Rotkäppchen "        (tiefer Schacht)</t>
  </si>
  <si>
    <t>653 41 001 51</t>
  </si>
  <si>
    <t>.033.257.00</t>
  </si>
  <si>
    <t xml:space="preserve">Bild H : Maß X : 237 / Loch 4             Bild K / L : Maß X : 255 / Loch 6            </t>
  </si>
  <si>
    <t xml:space="preserve"> Maß X : 375 mm </t>
  </si>
  <si>
    <t>Vittel  PET ( Trinkv.)</t>
  </si>
  <si>
    <t>Gaildorfer Bügelverschluß</t>
  </si>
  <si>
    <t>Pfälzer Landwein</t>
  </si>
  <si>
    <t>Pepsi (Zwirl) (DK)</t>
  </si>
  <si>
    <t>Carlsberg Let (DK)</t>
  </si>
  <si>
    <t>Teinacher PET Cycle</t>
  </si>
  <si>
    <t>.050.219.00</t>
  </si>
  <si>
    <t>.050.231.00</t>
  </si>
  <si>
    <t>Low Carb Protein Shake PET EW 2-fach</t>
  </si>
  <si>
    <t>.025.156.00</t>
  </si>
  <si>
    <t>Low Carb Protein Shake PET EW</t>
  </si>
  <si>
    <t>.033.119.00</t>
  </si>
  <si>
    <t>.033.120.00</t>
  </si>
  <si>
    <t>.033.122.00</t>
  </si>
  <si>
    <t>.033.123.00</t>
  </si>
  <si>
    <t xml:space="preserve">Maß X : 80 mm  </t>
  </si>
  <si>
    <t>Comella PET EW 2-fach</t>
  </si>
  <si>
    <t>Aquarell PET EW ( FK 205/195)</t>
  </si>
  <si>
    <t>.050.245.00</t>
  </si>
  <si>
    <t>Rhenser Mineralw. EW</t>
  </si>
  <si>
    <t>Jever 2-fach</t>
  </si>
  <si>
    <t>Wieselburger BV</t>
  </si>
  <si>
    <t>Aqua Top Pet EW ( alt )</t>
  </si>
  <si>
    <t>.050.510.00</t>
  </si>
  <si>
    <t xml:space="preserve">653 41 001 39 </t>
  </si>
  <si>
    <t>Vittel ( FK 195 !!!!) PETalt</t>
  </si>
  <si>
    <t>Haye/Olympia/Alpina</t>
  </si>
  <si>
    <t>Carolinen PET EW " Colani "</t>
  </si>
  <si>
    <t>.025.024.02</t>
  </si>
  <si>
    <t>.033.165.00</t>
  </si>
  <si>
    <t>.100.136.00</t>
  </si>
  <si>
    <t>Römerquelle PET EW</t>
  </si>
  <si>
    <t>.150.024</t>
  </si>
  <si>
    <t>Passugger (Glasfl.)</t>
  </si>
  <si>
    <t>Bild B                                                             Maß X : 237 mm / Loch 4</t>
  </si>
  <si>
    <t>Herschi Pet</t>
  </si>
  <si>
    <t>Euro</t>
  </si>
  <si>
    <t>Rolling Rock Beer</t>
  </si>
  <si>
    <t>Quick Vit PET "ACE"2-fach</t>
  </si>
  <si>
    <t>.050.480.00</t>
  </si>
  <si>
    <t>Göller BV</t>
  </si>
  <si>
    <t>Pago neu</t>
  </si>
  <si>
    <t>b y 3</t>
  </si>
  <si>
    <t>xxx4100206</t>
  </si>
  <si>
    <t>Aquarus 2-fach</t>
  </si>
  <si>
    <t>Änderung am 26.03.04 Fehler beim kopieren</t>
  </si>
  <si>
    <t>Lipton "Ice Tea" Pet (II)</t>
  </si>
  <si>
    <t>Lipton Ice Tea Pet (IV)</t>
  </si>
  <si>
    <t>Thonon Pet</t>
  </si>
  <si>
    <t>653 41 001 12</t>
  </si>
  <si>
    <t>.020.037.09</t>
  </si>
  <si>
    <t>.050.072.17</t>
  </si>
  <si>
    <t>Binger BV</t>
  </si>
  <si>
    <t>.020.054.00</t>
  </si>
  <si>
    <t>"Müllerbräu" Schraubverschluß</t>
  </si>
  <si>
    <t>.050.747.00</t>
  </si>
  <si>
    <t>Chanflor PET EW</t>
  </si>
  <si>
    <t>ab 04/14</t>
  </si>
  <si>
    <t>Fruchtsaft MW FK185/230)</t>
  </si>
  <si>
    <t>Saliter " Kakao " EW 2-fach</t>
  </si>
  <si>
    <t>641 41 001 06</t>
  </si>
  <si>
    <t>VDF-Pfandfl. 2-fach</t>
  </si>
  <si>
    <t>Vitamalz Einweg</t>
  </si>
  <si>
    <t>.100.156.00</t>
  </si>
  <si>
    <t xml:space="preserve">Trinkflasche Macfit ( blau ) </t>
  </si>
  <si>
    <t>Tönissteiner Mineral.            ( Blau )</t>
  </si>
  <si>
    <t>Jupiler neu</t>
  </si>
  <si>
    <t>.033.231.00</t>
  </si>
  <si>
    <t>Maß X : 50 mm</t>
  </si>
  <si>
    <t>Schlitz 4</t>
  </si>
  <si>
    <t>Henniez ( Glasfl. )</t>
  </si>
  <si>
    <t>Rosbacher PET 2-fach naturelle</t>
  </si>
  <si>
    <t>Josy Bügelv.</t>
  </si>
  <si>
    <t>.030.016.00</t>
  </si>
  <si>
    <t>Ramseier MW</t>
  </si>
  <si>
    <t>.050.601.00</t>
  </si>
  <si>
    <t>.033.207.00</t>
  </si>
  <si>
    <t>Sunmagic " smoothie " PET EW</t>
  </si>
  <si>
    <t xml:space="preserve">653 41 001 49 </t>
  </si>
  <si>
    <t xml:space="preserve">662 41 001 49 </t>
  </si>
  <si>
    <t>Campina PET EW</t>
  </si>
  <si>
    <t>.033.242.00</t>
  </si>
  <si>
    <t>Campina PET EW 2-fach</t>
  </si>
  <si>
    <t>.050.456.00</t>
  </si>
  <si>
    <t>Wolters Pilsener</t>
  </si>
  <si>
    <t>xxx 40 001 07</t>
  </si>
  <si>
    <t>Schweppes Glas MW</t>
  </si>
  <si>
    <t>Staatl. Fachingen(185/230</t>
  </si>
  <si>
    <t>Pepsi Max PET</t>
  </si>
  <si>
    <t>Erikli PET EW</t>
  </si>
  <si>
    <t>.050.349.00</t>
  </si>
  <si>
    <t>2 Fl./ Sept 98</t>
  </si>
  <si>
    <t xml:space="preserve">Henniez PET </t>
  </si>
  <si>
    <t>Henniez PET 2-fach</t>
  </si>
  <si>
    <t>Maß X : 357 mm / Loch 12</t>
  </si>
  <si>
    <t>Sekt " Schwefelmän."  FK  (FK 270 )</t>
  </si>
  <si>
    <r>
      <t>Vöslauer PET EW ohne CO</t>
    </r>
    <r>
      <rPr>
        <vertAlign val="subscript"/>
        <sz val="10"/>
        <rFont val="Times New Roman"/>
        <family val="1"/>
      </rPr>
      <t>2</t>
    </r>
  </si>
  <si>
    <t>Vöslauer PET EW m. CO2</t>
  </si>
  <si>
    <t>Vöslauer PET EW o. CO2</t>
  </si>
  <si>
    <t>.100.074.00</t>
  </si>
  <si>
    <t>.100.075.00</t>
  </si>
  <si>
    <t>.100.076.00</t>
  </si>
  <si>
    <t>.100.077.00</t>
  </si>
  <si>
    <t>.100.078.00</t>
  </si>
  <si>
    <t>.100.079.00</t>
  </si>
  <si>
    <t>.100.080.00</t>
  </si>
  <si>
    <t>Aloisius PET MW ( FK 160/170)</t>
  </si>
  <si>
    <t>Coca Cola PET / Arabisch 2-fach</t>
  </si>
  <si>
    <t>.050.208</t>
  </si>
  <si>
    <t>.050.183.04</t>
  </si>
  <si>
    <t>Wein " Metzinger Hofsteige "</t>
  </si>
  <si>
    <t>Wein " Metz:Hof."(185/230)</t>
  </si>
  <si>
    <t>Autenrieder PET MW</t>
  </si>
  <si>
    <t>Libella PET MW</t>
  </si>
  <si>
    <t>.050.087.00</t>
  </si>
  <si>
    <t>.050.090.00</t>
  </si>
  <si>
    <t>.050.091.00</t>
  </si>
  <si>
    <t>.050.508.00</t>
  </si>
  <si>
    <t>Ensinger PET Cycle</t>
  </si>
  <si>
    <t>29Fl.</t>
  </si>
  <si>
    <t>Pepsi (NL)</t>
  </si>
  <si>
    <t>Kaiser Bier</t>
  </si>
  <si>
    <t>.033.222.00</t>
  </si>
  <si>
    <t>Römerquelle MW 2-fach</t>
  </si>
  <si>
    <t>Dr. Pepper PET(FK205 / 195)</t>
  </si>
  <si>
    <t>Änderung Spacer 120/80-&gt; 118/78 am 25.11.02</t>
  </si>
  <si>
    <t>Bizzl PET MW 2-fach</t>
  </si>
  <si>
    <t>Rivella  ( FK 320 )</t>
  </si>
  <si>
    <t>Rosport Pet</t>
  </si>
  <si>
    <t>150.035</t>
  </si>
  <si>
    <t>13Fl.</t>
  </si>
  <si>
    <t>12Fl.</t>
  </si>
  <si>
    <t>1Fl.</t>
  </si>
  <si>
    <t>Lipton "Ice Tea" PET( IV)</t>
  </si>
  <si>
    <t>Peterstaler "Tannenzäpfle"</t>
  </si>
  <si>
    <t>Aloisius PET MW 2-fach</t>
  </si>
  <si>
    <t>Eichhof Bier EW 2-fach</t>
  </si>
  <si>
    <t>TSI PET EW</t>
  </si>
  <si>
    <t>TSI PET EW 2-fach</t>
  </si>
  <si>
    <t>.050.630.00</t>
  </si>
  <si>
    <t>Änderung am 06.06.03 neue Flasche</t>
  </si>
  <si>
    <t>Teusser PET  Cycle                            ( FK 270 )</t>
  </si>
  <si>
    <t>C.C. / Kontur MW 2-fach</t>
  </si>
  <si>
    <t>Carlsberg 2-fach</t>
  </si>
  <si>
    <t>Altöttinger BV</t>
  </si>
  <si>
    <t>135 mm</t>
  </si>
  <si>
    <t>Bucher PET MW</t>
  </si>
  <si>
    <t>"Milli Brasilli"</t>
  </si>
  <si>
    <t>Höhl " Der alte Hochstädter"</t>
  </si>
  <si>
    <t>Pellegrino</t>
  </si>
  <si>
    <t>.150.038</t>
  </si>
  <si>
    <t>Kpivor Pet</t>
  </si>
  <si>
    <t>Nr. VI</t>
  </si>
  <si>
    <t>Rheinfels Quel. PET</t>
  </si>
  <si>
    <t>Mer Pet</t>
  </si>
  <si>
    <t xml:space="preserve">GB </t>
  </si>
  <si>
    <t>Bad Brambacher PET ( FK 160 )</t>
  </si>
  <si>
    <t>.050.240.00</t>
  </si>
  <si>
    <t>Brunnen 1-fach</t>
  </si>
  <si>
    <t>Ensinger Gourmet ( FK 170 )</t>
  </si>
  <si>
    <t>Ensinger Gourmet ( FK 185/230..)</t>
  </si>
  <si>
    <t>Ensinger Gourmet ( FK 270 )</t>
  </si>
  <si>
    <t>Evian PET ( FK 270 / 290 )</t>
  </si>
  <si>
    <t>Magnesia Pet</t>
  </si>
  <si>
    <t>Teusser PET   Cycle                           ( tiefer Schacht  )</t>
  </si>
  <si>
    <t>.050.503.00</t>
  </si>
  <si>
    <t>.025.148.00</t>
  </si>
  <si>
    <t>" Milli Brasilli " FK 265</t>
  </si>
  <si>
    <t>Saft "Bayla "</t>
  </si>
  <si>
    <t>Tizer PET</t>
  </si>
  <si>
    <t>Maß X: 50 mm</t>
  </si>
  <si>
    <t xml:space="preserve">Änderung am 08.06.2011 </t>
  </si>
  <si>
    <t>Coca Cola PET EW               ( tiefer Schacht )</t>
  </si>
  <si>
    <t>San Benedetto PET " THE " 2-fach</t>
  </si>
  <si>
    <t>San Benedetto PET           " THE " 2-fach</t>
  </si>
  <si>
    <t>.050.232</t>
  </si>
  <si>
    <t>Aquarel PET</t>
  </si>
  <si>
    <t>.033.171.00</t>
  </si>
  <si>
    <t>.033.172.00</t>
  </si>
  <si>
    <t>.033.173.00</t>
  </si>
  <si>
    <t>.033.174.00</t>
  </si>
  <si>
    <t>.025.047.00</t>
  </si>
  <si>
    <t>Groove PET EW</t>
  </si>
  <si>
    <t>Neue flasche ab 04 / 2007</t>
  </si>
  <si>
    <t>Neuzeller Kloster-Bräu</t>
  </si>
  <si>
    <t>Font Vella weich PET</t>
  </si>
  <si>
    <t>Wein "Stettener Heuchelberg"</t>
  </si>
  <si>
    <t>Änderung Zubehör 109 auf 101 am 08.06.11</t>
  </si>
  <si>
    <t>603 06 100 00</t>
  </si>
  <si>
    <t>45,2 mm</t>
  </si>
  <si>
    <t>Griesbacher MW                      ( FK 170 )</t>
  </si>
  <si>
    <t>Griesbacher MW                      ( FK 185 / 230 ... )</t>
  </si>
  <si>
    <t>Griesbacher MW                      ( FK 270 )</t>
  </si>
  <si>
    <t>Christinen - Zweitmarke PET  ( FK 185 / 230 )</t>
  </si>
  <si>
    <t>.050.211.00</t>
  </si>
  <si>
    <t xml:space="preserve">Bild M     ( 15 mm )                                                            Maß X : 485 mm </t>
  </si>
  <si>
    <t>SPA reine PET EW 1-fach</t>
  </si>
  <si>
    <t>660 40 002 22</t>
  </si>
  <si>
    <t>660 40 003 01</t>
  </si>
  <si>
    <t>Wein"Blanc de Blancs"</t>
  </si>
  <si>
    <t>Haye / Olympia</t>
  </si>
  <si>
    <t xml:space="preserve">Drink Vit Einweg </t>
  </si>
  <si>
    <t>34/35</t>
  </si>
  <si>
    <t>Teusser Mineral.</t>
  </si>
  <si>
    <t>Vaihinger Pet</t>
  </si>
  <si>
    <t>Weser Gold Pet</t>
  </si>
  <si>
    <t>EISTEE  AF-Norm</t>
  </si>
  <si>
    <t>.100.042.01</t>
  </si>
  <si>
    <t>Maß X : 460 mm</t>
  </si>
  <si>
    <t>Fürstenberg Pils Long Neck 2-fach</t>
  </si>
  <si>
    <t>Spring Valley PET</t>
  </si>
  <si>
    <t>Wein " Zweigelt Pöckl "     ( FK 170 )</t>
  </si>
  <si>
    <t>Rosbacher PET Cycle</t>
  </si>
  <si>
    <t>neue flasche ab 03/07</t>
  </si>
  <si>
    <t>Rivella PET EW 2-fach</t>
  </si>
  <si>
    <t xml:space="preserve">xxx 41 002 39    </t>
  </si>
  <si>
    <t>.033.016.01</t>
  </si>
  <si>
    <t>Red Kick PET ( FK 270/290 )</t>
  </si>
  <si>
    <t>Sprite ( Glasfl )</t>
  </si>
  <si>
    <t>Adelholzener PET MW</t>
  </si>
  <si>
    <t xml:space="preserve">Bild B                                                                 Maß X : 235 mm </t>
  </si>
  <si>
    <t>xxx4100218</t>
  </si>
  <si>
    <t>Granador Liquid PET</t>
  </si>
  <si>
    <t>.025.091.00</t>
  </si>
  <si>
    <t>Rheinfels Quelle PET</t>
  </si>
  <si>
    <t>Bad Dürrh. Min.(FK 320/220)</t>
  </si>
  <si>
    <t>.025.026.00</t>
  </si>
  <si>
    <t>.025.026.01</t>
  </si>
  <si>
    <t>.025.027.00</t>
  </si>
  <si>
    <t>Schmalschacht</t>
  </si>
  <si>
    <t>16,5 V</t>
  </si>
  <si>
    <t>Änderung Name + EW am 21.09.04</t>
  </si>
  <si>
    <t>Font Vella PET 2-fach</t>
  </si>
  <si>
    <t>Vorlo Limo. FK 205/195</t>
  </si>
  <si>
    <t>Gänsefurther PET                     ( tiefer Schacht )</t>
  </si>
  <si>
    <t>Unser Wasser Pet EW</t>
  </si>
  <si>
    <t>Deil Lager</t>
  </si>
  <si>
    <t>Dampfbräu Pils</t>
  </si>
  <si>
    <t>* * *</t>
  </si>
  <si>
    <t>Änderung am 13.09.04 neue Flasche ( Zubehör alt 226 )</t>
  </si>
  <si>
    <t>Änderung aam 13.09.04 neue flasche</t>
  </si>
  <si>
    <t>Änderung falsche Zubehör-Nr. 08.06.07 von 201 auf 208</t>
  </si>
  <si>
    <t>.060.006.00</t>
  </si>
  <si>
    <t>.050.397.00</t>
  </si>
  <si>
    <t>.060.009.00</t>
  </si>
  <si>
    <t>Cool Ridge PET</t>
  </si>
  <si>
    <t>Frankenbrunnen PET EW</t>
  </si>
  <si>
    <t>.020.047.03</t>
  </si>
  <si>
    <t xml:space="preserve">Vitalac </t>
  </si>
  <si>
    <t>Vitalac</t>
  </si>
  <si>
    <t>Vitalac ( FK 185/230..)</t>
  </si>
  <si>
    <t>020.047.03</t>
  </si>
  <si>
    <t>Vitalac  2-fach *</t>
  </si>
  <si>
    <t>Vitalac 2-fach</t>
  </si>
  <si>
    <t xml:space="preserve">Vitalac 2-fach </t>
  </si>
  <si>
    <t>Ondrasovka PET EW</t>
  </si>
  <si>
    <t>.150.079.00</t>
  </si>
  <si>
    <t>.150.080.00</t>
  </si>
  <si>
    <t>Highland PET</t>
  </si>
  <si>
    <t>"Bizzl" Fruchts. FK320/220)</t>
  </si>
  <si>
    <t xml:space="preserve">e.g. 0.5 l Euro: Accessory 638 40 001 02 </t>
  </si>
  <si>
    <t>Carolinen Oue"Col."(FK185/230</t>
  </si>
  <si>
    <t>Becks 2-fach</t>
  </si>
  <si>
    <t>Carola  / Lisbeth PET alt</t>
  </si>
  <si>
    <t>Schachtver-</t>
  </si>
  <si>
    <t>stärkung links</t>
  </si>
  <si>
    <t>Apollinaris PET EW</t>
  </si>
  <si>
    <t>Gerolsteiner PET MW (FK205/195)</t>
  </si>
  <si>
    <t>Bild A                                                            Maß X : 452 mm / Loch 18</t>
  </si>
  <si>
    <t>Allgäuer Brauhaus ( BV )    ( tiefer Schacht )</t>
  </si>
  <si>
    <t>neue flasche ab 04/09</t>
  </si>
  <si>
    <t>.050.614.00</t>
  </si>
  <si>
    <t>Big Pump PET EW ( TV )</t>
  </si>
  <si>
    <t>ab 04/09</t>
  </si>
  <si>
    <t>Mirinda PET</t>
  </si>
  <si>
    <t>Bild B                                                              Maß X : 248 mm / Loch 5</t>
  </si>
  <si>
    <t>0.50 l</t>
  </si>
  <si>
    <t>.100.092.00</t>
  </si>
  <si>
    <t>Aloisius PET MW ( FS 2000 )</t>
  </si>
  <si>
    <t>.050.513.00</t>
  </si>
  <si>
    <t>.033.236.00</t>
  </si>
  <si>
    <t>21 / 26</t>
  </si>
  <si>
    <t>10 mm</t>
  </si>
  <si>
    <t>Hohes C naturell PET EW ( TV )            2-fach</t>
  </si>
  <si>
    <t>Rhön Sprudel Life PET EW  ( tiefer Schacht )</t>
  </si>
  <si>
    <t>Waldecker Gourmet                    ( FK 170 )</t>
  </si>
  <si>
    <t>Selters</t>
  </si>
  <si>
    <t>Vita Cola PET MW                ( FK 185/230...)</t>
  </si>
  <si>
    <t>Isabelle Pet</t>
  </si>
  <si>
    <t>.100.053.00</t>
  </si>
  <si>
    <t>.100.054.00</t>
  </si>
  <si>
    <t>.100.055.00</t>
  </si>
  <si>
    <t>.100.056.00</t>
  </si>
  <si>
    <t xml:space="preserve">xxx 41 002 27   </t>
  </si>
  <si>
    <t xml:space="preserve">xxx 41 002 62   </t>
  </si>
  <si>
    <t xml:space="preserve">xxx 41 002 74   </t>
  </si>
  <si>
    <t xml:space="preserve">xxx 41 002 33  </t>
  </si>
  <si>
    <t>Salvus MW ( tiefer Schacht )</t>
  </si>
  <si>
    <t>Albi Fruchtsaft EW</t>
  </si>
  <si>
    <t>.025.013.00</t>
  </si>
  <si>
    <t>Sekt " Rotkäpchen " 1-fach</t>
  </si>
  <si>
    <t>Sekt " Rotkäpchen "           1-fach</t>
  </si>
  <si>
    <t>Pepsi ( Glasflasche )</t>
  </si>
  <si>
    <t>.033.025.16</t>
  </si>
  <si>
    <t>.033.025.17</t>
  </si>
  <si>
    <t>Eisvogel PET "Cycle "</t>
  </si>
  <si>
    <t xml:space="preserve">Schmalschacht </t>
  </si>
  <si>
    <t>.050.078.00</t>
  </si>
  <si>
    <t>xxx 40 003 07</t>
  </si>
  <si>
    <t>.033.025.09</t>
  </si>
  <si>
    <t>.033.025.10</t>
  </si>
  <si>
    <t>.033.025.11</t>
  </si>
  <si>
    <t>.033.025.12</t>
  </si>
  <si>
    <t>Rilchinger MW</t>
  </si>
  <si>
    <t>.025.158.00</t>
  </si>
  <si>
    <t>Rilchinger MW ( FK 170 )</t>
  </si>
  <si>
    <t>Rilchinger MW ( FK 185/230)</t>
  </si>
  <si>
    <t>Rilchinger MW ( FK 270 )</t>
  </si>
  <si>
    <t>.050.166.00</t>
  </si>
  <si>
    <t>.050.167.00</t>
  </si>
  <si>
    <t>.050.072.18</t>
  </si>
  <si>
    <t>Hacker Pschorr BV</t>
  </si>
  <si>
    <t>Sekt " Oberkircher "</t>
  </si>
  <si>
    <t>L-Carnitine PET 2-fach</t>
  </si>
  <si>
    <t>Bionade  " Long Neck " MW</t>
  </si>
  <si>
    <t>Änderung Name + Long neck am 07.05.07</t>
  </si>
  <si>
    <t>Coca-Cola ( Glasfl. ) MW</t>
  </si>
  <si>
    <t>.050.206.00</t>
  </si>
  <si>
    <t>.050.448.00</t>
  </si>
  <si>
    <t>Pepsi neu (Glasfl. Zwirl )</t>
  </si>
  <si>
    <t>rechts (D)</t>
  </si>
  <si>
    <t>Führung</t>
  </si>
  <si>
    <t>Halbschale</t>
  </si>
  <si>
    <t>606 40 000 57</t>
  </si>
  <si>
    <t>636 40 000 58</t>
  </si>
  <si>
    <t>608 40 000 59</t>
  </si>
  <si>
    <t>.033.163.01</t>
  </si>
  <si>
    <t>Olden PET ( TV )</t>
  </si>
  <si>
    <t>Ü-PET EW 2-fach</t>
  </si>
  <si>
    <t>.100.013</t>
  </si>
  <si>
    <t>Bonaqa Sports-          water PET</t>
  </si>
  <si>
    <t>Römerquelle</t>
  </si>
  <si>
    <t>Valvert PET ( rund )</t>
  </si>
  <si>
    <t>Dose 2-fach                            ( FK 195/ 250 )</t>
  </si>
  <si>
    <t>.050.269.00</t>
  </si>
  <si>
    <t>.050.270.00</t>
  </si>
  <si>
    <t>.050.271.00</t>
  </si>
  <si>
    <t>.050.272.00</t>
  </si>
  <si>
    <t>Accessoire n°</t>
  </si>
  <si>
    <t>Osta  PET MW(FK185/230)</t>
  </si>
  <si>
    <t>Gerolsteiner PET 2-fach</t>
  </si>
  <si>
    <t>Brunnen FK 265-08</t>
  </si>
  <si>
    <t>Carolinen Quelle PET ( FK 205/195)</t>
  </si>
  <si>
    <t>.020.066.00</t>
  </si>
  <si>
    <t>.020.067.00</t>
  </si>
  <si>
    <t>Sekt "Prosecco blau"</t>
  </si>
  <si>
    <t>Märka</t>
  </si>
  <si>
    <t>xxx 40 002 18</t>
  </si>
  <si>
    <t>Pfanner  PET EW  2-fach</t>
  </si>
  <si>
    <t>bis 03/2006</t>
  </si>
  <si>
    <t>"Masafi" Mineral Pet</t>
  </si>
  <si>
    <t>Payyan Minera. Pet</t>
  </si>
  <si>
    <t>.075.031.00</t>
  </si>
  <si>
    <t>Sekt "Schloß Munzinger "</t>
  </si>
  <si>
    <t>Gebindeart</t>
  </si>
  <si>
    <t>Glas</t>
  </si>
  <si>
    <t>Einstelltiefe     PET</t>
  </si>
  <si>
    <t>Einstelltiefe Glas</t>
  </si>
  <si>
    <t>Karamalz PET EW                ( FK 170 )</t>
  </si>
  <si>
    <t>Karamalz PET EW                          ( FK 185/230 )</t>
  </si>
  <si>
    <t>600 / Aug97</t>
  </si>
  <si>
    <t>Unser Landbier</t>
  </si>
  <si>
    <t>25-26</t>
  </si>
  <si>
    <t xml:space="preserve"> "Joli " Mineral Pet</t>
  </si>
  <si>
    <t>Boxer Pet</t>
  </si>
  <si>
    <t>Rietenauer Mineralwasser</t>
  </si>
  <si>
    <t xml:space="preserve">C. C.  PET </t>
  </si>
  <si>
    <t>108      174</t>
  </si>
  <si>
    <t>.200.002</t>
  </si>
  <si>
    <t xml:space="preserve">Kontur PET </t>
  </si>
  <si>
    <t>100       167</t>
  </si>
  <si>
    <t>.020.058.02</t>
  </si>
  <si>
    <t>Teinacher PET 2-fach</t>
  </si>
  <si>
    <t>Überkinger PET 2-fach</t>
  </si>
  <si>
    <t>Kronsteiner PET Cycle          ( FK 170 )</t>
  </si>
  <si>
    <t xml:space="preserve">Änderung des Zubehörs </t>
  </si>
  <si>
    <t>.100.039</t>
  </si>
  <si>
    <t>.050.052.00</t>
  </si>
  <si>
    <t>.030.001.00</t>
  </si>
  <si>
    <t>.030.002.00</t>
  </si>
  <si>
    <t>Sekt "J. Oppmann "</t>
  </si>
  <si>
    <t>Baldur PET</t>
  </si>
  <si>
    <t>.050.086 / 126</t>
  </si>
  <si>
    <t>Adelholzener PET MW 2-fach</t>
  </si>
  <si>
    <t>Power Bar Sporting</t>
  </si>
  <si>
    <t>.150.100.00</t>
  </si>
  <si>
    <t>Coca Cola PET EW Gastro</t>
  </si>
  <si>
    <t>ab 09 / 2004</t>
  </si>
  <si>
    <t>alt</t>
  </si>
  <si>
    <t>Vaihinger EW</t>
  </si>
  <si>
    <t>Coca Cola  PET MW(FK185/230)</t>
  </si>
  <si>
    <t>.050.254.00</t>
  </si>
  <si>
    <t>.050.429.00</t>
  </si>
  <si>
    <t>HR</t>
  </si>
  <si>
    <t>Tea Red PET ( TV )</t>
  </si>
  <si>
    <t>.050.430.00</t>
  </si>
  <si>
    <t xml:space="preserve">Deit PET </t>
  </si>
  <si>
    <t>.025.065.00</t>
  </si>
  <si>
    <t>.025.114.00</t>
  </si>
  <si>
    <t>Reginaris Mineral.</t>
  </si>
  <si>
    <t>Vittel ( Glas ) 1-fach</t>
  </si>
  <si>
    <t>FS 2000 : Ausgabemodul : 306 01 169 00</t>
  </si>
  <si>
    <t>306 40 003 02</t>
  </si>
  <si>
    <t xml:space="preserve">xxx 41 002 55    </t>
  </si>
  <si>
    <t>PET</t>
  </si>
  <si>
    <t>Bad Orber Apfelwein</t>
  </si>
  <si>
    <t>EVIAN PET</t>
  </si>
  <si>
    <t>34Fl</t>
  </si>
  <si>
    <t>Extaler Mineralquelle</t>
  </si>
  <si>
    <t>.020.037.00</t>
  </si>
  <si>
    <t>.020.037.01</t>
  </si>
  <si>
    <t>.020.037.02</t>
  </si>
  <si>
    <t>Cappy / Gastronomiefl.</t>
  </si>
  <si>
    <t>Theodora Quelle</t>
  </si>
  <si>
    <t>Stella Artois Beer</t>
  </si>
  <si>
    <t>xxx 40 001 08</t>
  </si>
  <si>
    <t>Smirnoff ICE MW 2-fach</t>
  </si>
  <si>
    <t>300 Juni 94</t>
  </si>
  <si>
    <t>.050.161.00</t>
  </si>
  <si>
    <t>Carolinen PET Cycle</t>
  </si>
  <si>
    <t>Fruchtsaft MW                              ( FK 185 / 230 .. )</t>
  </si>
  <si>
    <t>.050.321</t>
  </si>
  <si>
    <t xml:space="preserve">Pepsi PET EW 2-fach </t>
  </si>
  <si>
    <t>.050.344.00</t>
  </si>
  <si>
    <t>X-Drink ( FK 320 )</t>
  </si>
  <si>
    <t>X - Drink</t>
  </si>
  <si>
    <t>Arkina PET 2-fach</t>
  </si>
  <si>
    <t>Nestle Aquarel PET 2-fach</t>
  </si>
  <si>
    <t>Sunkist Glasflasche (DK)</t>
  </si>
  <si>
    <t>Hydra Pet</t>
  </si>
  <si>
    <t>Mineralwasser  (Zwiebel)</t>
  </si>
  <si>
    <t>Nestea Pet</t>
  </si>
  <si>
    <t>.075.088.00</t>
  </si>
  <si>
    <t>Hella PET EW</t>
  </si>
  <si>
    <t>Anlage 09/13</t>
  </si>
  <si>
    <t>Bad Meinb. FK 195/205</t>
  </si>
  <si>
    <t>606 40 000 63</t>
  </si>
  <si>
    <t>608 40 000 64</t>
  </si>
  <si>
    <t>Emirales Mineralwasser</t>
  </si>
  <si>
    <t>23Fl</t>
  </si>
  <si>
    <t>0.6</t>
  </si>
  <si>
    <t>Kronsteiner PET Cycle          ( FK tiefer Schacht )</t>
  </si>
  <si>
    <t xml:space="preserve">Inex </t>
  </si>
  <si>
    <t>Carolinen Quelle " Colani "</t>
  </si>
  <si>
    <t xml:space="preserve"> ---</t>
  </si>
  <si>
    <t>100 / Okt95</t>
  </si>
  <si>
    <t>75 x 75</t>
  </si>
  <si>
    <t>.075.061.00</t>
  </si>
  <si>
    <t>Ensinger Gourmet                      ( tiefer Schacht )</t>
  </si>
  <si>
    <t>Lindauer Fruchtgarten</t>
  </si>
  <si>
    <t>Chaudfontaine PET blau ohne CO2</t>
  </si>
  <si>
    <t>.050.434.01</t>
  </si>
  <si>
    <t>Griesbacher MW                      ( FK 160 / 170 )</t>
  </si>
  <si>
    <t>Höllinger PET EW</t>
  </si>
  <si>
    <t>.050.572.00</t>
  </si>
  <si>
    <t>Aqua Top PET 1-fach</t>
  </si>
  <si>
    <t>Grüneberg Quelle Pet</t>
  </si>
  <si>
    <t>Urbacher PET Cycle 2-fach</t>
  </si>
  <si>
    <t>Silber Quelle Pet "Stilles Mineral."</t>
  </si>
  <si>
    <t>.050.038.02</t>
  </si>
  <si>
    <t>.050.361.00</t>
  </si>
  <si>
    <t>Frucade PET ( FK 160 )</t>
  </si>
  <si>
    <t>?</t>
  </si>
  <si>
    <t>Güssinger Mineralw.</t>
  </si>
  <si>
    <t xml:space="preserve">AKMINA PET </t>
  </si>
  <si>
    <t>Moskovakaya</t>
  </si>
  <si>
    <t>Saft " Schlör Exquisit "</t>
  </si>
  <si>
    <t>Edelweiss NRW</t>
  </si>
  <si>
    <t>Gold Fässl Bier</t>
  </si>
  <si>
    <t>St. Jakobus PET 2-fach</t>
  </si>
  <si>
    <t>.027.509.00</t>
  </si>
  <si>
    <t>662 42 002 18</t>
  </si>
  <si>
    <t>.200.001</t>
  </si>
  <si>
    <t>.050.748.00</t>
  </si>
  <si>
    <t>Änderung neue Flaschenform 05/14</t>
  </si>
  <si>
    <t>Anlage 05/14</t>
  </si>
  <si>
    <t xml:space="preserve">xxx 41 002 27    </t>
  </si>
  <si>
    <t xml:space="preserve">xxx 41 002 29   </t>
  </si>
  <si>
    <t xml:space="preserve">xxx 41 002 69  </t>
  </si>
  <si>
    <t xml:space="preserve">xxx 41 002 63 </t>
  </si>
  <si>
    <t xml:space="preserve">xxx 41 002 62 </t>
  </si>
  <si>
    <t xml:space="preserve">xxx 41 002 03   </t>
  </si>
  <si>
    <t>Schweppes PET EW 2-fach</t>
  </si>
  <si>
    <t>Bismarck Quelle PET (FK 205/195 )</t>
  </si>
  <si>
    <t>Rivella PET "neu" 2-fach</t>
  </si>
  <si>
    <t>C.C. / Kontur EW "neu " 2fach</t>
  </si>
  <si>
    <t>Wein " Fechy " 2-fach</t>
  </si>
  <si>
    <t>306 40 002 08</t>
  </si>
  <si>
    <t>xxx4100287</t>
  </si>
  <si>
    <t>.050.400.00</t>
  </si>
  <si>
    <t>Ipsei PET 2-fach</t>
  </si>
  <si>
    <t>Rauch Nativa PET</t>
  </si>
  <si>
    <t>.025.135.00</t>
  </si>
  <si>
    <t>.050.036.00</t>
  </si>
  <si>
    <t>Osta  PET MW (FK270 )</t>
  </si>
  <si>
    <t>.025.048.03</t>
  </si>
  <si>
    <t>.150.010</t>
  </si>
  <si>
    <t>Bon Val ( FK 185 / 230 .. )</t>
  </si>
  <si>
    <t>Carlsberg MW 2-fach</t>
  </si>
  <si>
    <t>Sourcy PET EW               2-fach</t>
  </si>
  <si>
    <t xml:space="preserve">Maß X : 368 mm </t>
  </si>
  <si>
    <t>.050.245.01</t>
  </si>
  <si>
    <t>.050.246.00</t>
  </si>
  <si>
    <t>Bizzl PET ( Cycle )            2-fach</t>
  </si>
  <si>
    <t>Krombacher"Long Neck</t>
  </si>
  <si>
    <t xml:space="preserve">Maß X : 20 mm </t>
  </si>
  <si>
    <t>Prosecco " LA Gioiosa "</t>
  </si>
  <si>
    <t>Badoit PET "rot " 2-fach</t>
  </si>
  <si>
    <t>.150.027</t>
  </si>
  <si>
    <t>Cocktail Pet</t>
  </si>
  <si>
    <t>Sunito Varesa</t>
  </si>
  <si>
    <t>xxx4100223</t>
  </si>
  <si>
    <t>Josy BV ( tiefer Schacht )</t>
  </si>
  <si>
    <t>Jever Long Neck MW            ( tiefer Schacht )</t>
  </si>
  <si>
    <t>Adelholzener Active O2 PET 2-fach</t>
  </si>
  <si>
    <t>Teinacher Gourmet                 ( FK 270 )</t>
  </si>
  <si>
    <t>Hohes C  ( Einweg )</t>
  </si>
  <si>
    <t>.</t>
  </si>
  <si>
    <t>Goldfit Apfel PET EW ( Urstromquelle GmbH )</t>
  </si>
  <si>
    <t>CHAUD FONTAINE</t>
  </si>
  <si>
    <t>Wein "Fendant"</t>
  </si>
  <si>
    <t>Jakobinus Bier</t>
  </si>
  <si>
    <t>Vodka - Super Milch</t>
  </si>
  <si>
    <t>Leikeim BV ( tiefer Schacht )</t>
  </si>
  <si>
    <t>653 41 001 38</t>
  </si>
  <si>
    <t xml:space="preserve">Ensinger PET Cycle </t>
  </si>
  <si>
    <t>Cappy Einweg FK 160/170</t>
  </si>
  <si>
    <t>Gold Fassl 2-fach</t>
  </si>
  <si>
    <t>Stella Artois 2-fach</t>
  </si>
  <si>
    <t>Zipfer Bier Twist Off</t>
  </si>
  <si>
    <t>.033.238.00</t>
  </si>
  <si>
    <t>Long Neck Löwenbräu</t>
  </si>
  <si>
    <t>Ginzing neu</t>
  </si>
  <si>
    <t>" Innstadt Edelsud " Bügelv.</t>
  </si>
  <si>
    <t>Müller Bräu</t>
  </si>
  <si>
    <t>.025.024.01</t>
  </si>
  <si>
    <t>ab 09/08</t>
  </si>
  <si>
    <t>.100.143.00</t>
  </si>
  <si>
    <t>neue Flasche ab 09/08 ( Änderung Spacer 67 auf 73 )</t>
  </si>
  <si>
    <t>.020.047.02</t>
  </si>
  <si>
    <t>neue flasche ab 089/08</t>
  </si>
  <si>
    <t>neue flasche ab 09/08</t>
  </si>
  <si>
    <t>.033.045.01</t>
  </si>
  <si>
    <t>Heineken Pils EW</t>
  </si>
  <si>
    <t>.050.720.00</t>
  </si>
  <si>
    <t>Cocaolat Pet (E)</t>
  </si>
  <si>
    <t>0.33</t>
  </si>
  <si>
    <t>Wolfshöher BV</t>
  </si>
  <si>
    <t>Hioldon House</t>
  </si>
  <si>
    <t>Einsatz</t>
  </si>
  <si>
    <t xml:space="preserve">Warsteiner "Long Neck" </t>
  </si>
  <si>
    <t>.050.344.03</t>
  </si>
  <si>
    <t>Berliner Pilsner " Long Neck "</t>
  </si>
  <si>
    <t>.025.133.00</t>
  </si>
  <si>
    <t>Setting one deep: Cam in position 1+2+3</t>
  </si>
  <si>
    <t>Brunnen PET MW                  ( Mineral. )</t>
  </si>
  <si>
    <t>205 mm</t>
  </si>
  <si>
    <t>C. C./Kontur PET EW</t>
  </si>
  <si>
    <t>Odenwald Quelle PET MW</t>
  </si>
  <si>
    <t>.150.058.00</t>
  </si>
  <si>
    <t>Vogelberger Mineralwasser</t>
  </si>
  <si>
    <t>Kontur/CC Pet (E)</t>
  </si>
  <si>
    <t>.050.039.00</t>
  </si>
  <si>
    <t>Analge 04/12</t>
  </si>
  <si>
    <t>Lisbeth PET EW 2-fach</t>
  </si>
  <si>
    <t xml:space="preserve">Lisbeth PET EW </t>
  </si>
  <si>
    <t>Anlage 05/12</t>
  </si>
  <si>
    <t>Aquarius</t>
  </si>
  <si>
    <t>Gasteiner 2-fach</t>
  </si>
  <si>
    <t>Brunnen PET ( FK 160 )</t>
  </si>
  <si>
    <t>Saft "Schlör Exquisit "</t>
  </si>
  <si>
    <t>Setting 3 deep: Cam in position 3</t>
  </si>
  <si>
    <t>Dosen 2-fach (FK270 )</t>
  </si>
  <si>
    <t>Pepsi / Kontur ( Glasfl. ) ( Polen )</t>
  </si>
  <si>
    <t>1 Fl.</t>
  </si>
  <si>
    <t>Prinsenburger PET Cycle    ( tiefer Schacht )</t>
  </si>
  <si>
    <t>Sodenthaler PET" Cycle"                     2-fach</t>
  </si>
  <si>
    <t>Veltins Relief 1-fach</t>
  </si>
  <si>
    <t>242 mm</t>
  </si>
  <si>
    <t>Oxfam Chocomelk 2-fach</t>
  </si>
  <si>
    <t xml:space="preserve">Oxfam Chocomelk 2-fach </t>
  </si>
  <si>
    <t>Wein " Heppenh. Maiberg "</t>
  </si>
  <si>
    <t>Wein " Ihringer Vulkanfelsen"</t>
  </si>
  <si>
    <t>Änderung am 01.03.02 festes Zubehör</t>
  </si>
  <si>
    <t>Water Joe Pet</t>
  </si>
  <si>
    <t>Adelholzener PET MW (FK 160 / 170 )</t>
  </si>
  <si>
    <t>Adelholzener PET MW (FK 205 / 195 )</t>
  </si>
  <si>
    <t>Sekt "Gedig Jubiläums Cuvee"</t>
  </si>
  <si>
    <t>Cappy Einw. FK 265-08</t>
  </si>
  <si>
    <t>Ramseier PET EW 2-fach</t>
  </si>
  <si>
    <t>Ramseier PET EW              2-fach</t>
  </si>
  <si>
    <t>Ramseier PET EW          2-fach</t>
  </si>
  <si>
    <t>Änderung Name am 15.03.06 auf EW</t>
  </si>
  <si>
    <t>Bad Brambacher PETCycle 2-fach</t>
  </si>
  <si>
    <t>Contrex PET                                   ( tiefer Schacht )</t>
  </si>
  <si>
    <t>.050.413.00</t>
  </si>
  <si>
    <t>.033.106.00</t>
  </si>
  <si>
    <t>Fürst Bismarck PET EW            ( FK 170 )</t>
  </si>
  <si>
    <t>.037.502.00</t>
  </si>
  <si>
    <t>.037.503.00</t>
  </si>
  <si>
    <t>.037.504.00</t>
  </si>
  <si>
    <t>.037.505.00</t>
  </si>
  <si>
    <t>.037.506.00</t>
  </si>
  <si>
    <t xml:space="preserve">Salitos </t>
  </si>
  <si>
    <t>Smirnoff ICE</t>
  </si>
  <si>
    <t>Wieninger Lagerbier BV</t>
  </si>
  <si>
    <t>Dose " Sleek Can "             ( 146 mm ) 3-fach</t>
  </si>
  <si>
    <t>Dose " Sleek Can " (146 mm) 3-fach</t>
  </si>
  <si>
    <t>xxx 40 003 09</t>
  </si>
  <si>
    <t>Dunlop Dose Tennisball (4-fach / 275 mm ) 1-fach</t>
  </si>
  <si>
    <t>Dunlop Dose Tennisball ( 4-fach / 275 mm ) 1-fach</t>
  </si>
  <si>
    <t>Bild H : Maß X : 213 mm                             Bild K : Maß X : 247 mm / Loch 5</t>
  </si>
  <si>
    <t>662 42 002 02</t>
  </si>
  <si>
    <t>Änderung Name am 15.03.06 von MW auf Cycle</t>
  </si>
  <si>
    <t>Rhodius PET MW 2-fach</t>
  </si>
  <si>
    <t>Smirnoff Ice MW</t>
  </si>
  <si>
    <t>gelöscht , da laut aussage France diese Flasche nicht mehr im Einsatz 10/09</t>
  </si>
  <si>
    <t>Saint Martaine PET EW blau</t>
  </si>
  <si>
    <t>Position</t>
  </si>
  <si>
    <t>Bier Hoegaarden                       ( FK 185 / 230 ... )</t>
  </si>
  <si>
    <t>Maß X : 455 mm</t>
  </si>
  <si>
    <t>.050.196.02</t>
  </si>
  <si>
    <t>Lipton Ice TEA PET EW</t>
  </si>
  <si>
    <t>xxx 40 003 06</t>
  </si>
  <si>
    <t>xx</t>
  </si>
  <si>
    <t>Taillefine PET EW 2-fach</t>
  </si>
  <si>
    <t>Vittel PET EW  ( tiefer schacht )</t>
  </si>
  <si>
    <t>xxx 40 002 34</t>
  </si>
  <si>
    <t>662 42 002 34</t>
  </si>
  <si>
    <t>Röhn Sprudel PET                        MW / EW 2-fach</t>
  </si>
  <si>
    <t>.025.146.00</t>
  </si>
  <si>
    <t>Wein " " Stifterl "</t>
  </si>
  <si>
    <t>Campina Yogho PET EW 2-fach</t>
  </si>
  <si>
    <t xml:space="preserve">Bild H                                                              Maß X : 465 mm </t>
  </si>
  <si>
    <t>.033.042.00</t>
  </si>
  <si>
    <t>.033.043.00</t>
  </si>
  <si>
    <t>.033.044.00</t>
  </si>
  <si>
    <t>.020.042.06</t>
  </si>
  <si>
    <t>.020.042.07</t>
  </si>
  <si>
    <t>.020.042.08</t>
  </si>
  <si>
    <t>.020.042.09</t>
  </si>
  <si>
    <t>Bru</t>
  </si>
  <si>
    <t>Limoh</t>
  </si>
  <si>
    <t>.100.126.00</t>
  </si>
  <si>
    <t>.100.127.00</t>
  </si>
  <si>
    <t>Bru ( tiefer Schacht)</t>
  </si>
  <si>
    <t>Halden Gut Bier</t>
  </si>
  <si>
    <t>.050.317</t>
  </si>
  <si>
    <t>.100.038</t>
  </si>
  <si>
    <t>FK 265-08</t>
  </si>
  <si>
    <t xml:space="preserve">Maß X : 495 mm </t>
  </si>
  <si>
    <t>Maß X : 482 mm</t>
  </si>
  <si>
    <t>Maß X : 480 mm</t>
  </si>
  <si>
    <t>Henniez ( Glasfl. ) neu</t>
  </si>
  <si>
    <t>Achse</t>
  </si>
  <si>
    <t>Flaschenführung</t>
  </si>
  <si>
    <t>.050.331.00</t>
  </si>
  <si>
    <t>.050.332.00</t>
  </si>
  <si>
    <t>.033.146.00</t>
  </si>
  <si>
    <t>.033.147.00</t>
  </si>
  <si>
    <t>.060.015.01</t>
  </si>
  <si>
    <t>.060.015.02</t>
  </si>
  <si>
    <t>RUS</t>
  </si>
  <si>
    <t>Peterstaler Gourmet             ( FK 185 / 230 .. )</t>
  </si>
  <si>
    <t>.150.014</t>
  </si>
  <si>
    <t>636 40 000 35</t>
  </si>
  <si>
    <t>Burn</t>
  </si>
  <si>
    <t>Urbacher PET Cycle            ( tiefer Schacht  ) mit Kohlens.</t>
  </si>
  <si>
    <t>.050.390.00</t>
  </si>
  <si>
    <t>Eau de Source PET EW</t>
  </si>
  <si>
    <t>.050.511.00</t>
  </si>
  <si>
    <t>Silvana PET EW</t>
  </si>
  <si>
    <t>Änderung Schacht außen von 157 auf 155 am 19.12.97</t>
  </si>
  <si>
    <t>.100.110.00</t>
  </si>
  <si>
    <t xml:space="preserve">Weider Muscle Protein PET EW </t>
  </si>
  <si>
    <t>Feldschlösschen ICE BEER 2-fach</t>
  </si>
  <si>
    <t>Cristaline PET EW                2-fach ohne CO2</t>
  </si>
  <si>
    <t>Tizer Pet</t>
  </si>
  <si>
    <t>Chaudfontaine PET rot mit CO2</t>
  </si>
  <si>
    <t>.050.445.00</t>
  </si>
  <si>
    <t>Göller  BV</t>
  </si>
  <si>
    <t>Desperados EW</t>
  </si>
  <si>
    <t>Jever MW</t>
  </si>
  <si>
    <t>Wein " Th. Haßlinger Rivana trocken "                  ( FK 185/230 )</t>
  </si>
  <si>
    <t>Wein " Th. Haßlinger Rivana trocken "                  ( FK 270 )</t>
  </si>
  <si>
    <t xml:space="preserve">FK 320 / 220 / 280 :  </t>
  </si>
  <si>
    <t>155 mm</t>
  </si>
  <si>
    <t>Bismarck Quelle</t>
  </si>
  <si>
    <t>653 41 001 45</t>
  </si>
  <si>
    <t>Kronsteiner PET Cycle</t>
  </si>
  <si>
    <t>38 Fl.</t>
  </si>
  <si>
    <t xml:space="preserve">Kontur </t>
  </si>
  <si>
    <t>Sprite PET EW 2-fach</t>
  </si>
  <si>
    <t>475 mm</t>
  </si>
  <si>
    <t>55  mm</t>
  </si>
  <si>
    <t>Sekt "J. Oppmann "( FK 185..</t>
  </si>
  <si>
    <t>Dampfbrau Pils</t>
  </si>
  <si>
    <t>Bild B  ( 15 mm )                                                                 Maß X : 237 mm / Loch 4</t>
  </si>
  <si>
    <t>ab 09 / 2006</t>
  </si>
  <si>
    <t>Extaler PET MW                  ( FK 185 / 230 ... )</t>
  </si>
  <si>
    <t>Extaler PET MW                      ( tiefer Schacht )</t>
  </si>
  <si>
    <t>Änderung MW war falsch eingegeben 15.10.08</t>
  </si>
  <si>
    <t>.050.341.00</t>
  </si>
  <si>
    <t>Sekt "Rotsekt Sanct Peter"</t>
  </si>
  <si>
    <t>Pago FK 270 / 290</t>
  </si>
  <si>
    <t>Sprite PET EW                        ( tiefer Schacht )</t>
  </si>
  <si>
    <t xml:space="preserve">H : FS 1500 / FS 2020  Schachtwand für Gleichstrom ( S -DC ) </t>
  </si>
  <si>
    <t>Ausgabemodul : 662 02 112 00</t>
  </si>
  <si>
    <t>Coca-Cola  FK 270 / FK 170</t>
  </si>
  <si>
    <t>Drink Fit " Schoko "</t>
  </si>
  <si>
    <t>Gaffel Kölsch 2-fach</t>
  </si>
  <si>
    <t>Jump</t>
  </si>
  <si>
    <t>Neviot Pet</t>
  </si>
  <si>
    <t>.033.235.00</t>
  </si>
  <si>
    <t>Carlsberg MW</t>
  </si>
  <si>
    <t>Harrogate SPA PET Still</t>
  </si>
  <si>
    <t>.050.488.00</t>
  </si>
  <si>
    <t>Petrusquelle PET Cycle ( FK 270/ 290)</t>
  </si>
  <si>
    <t>Petrusquelle PET " Cycle "</t>
  </si>
  <si>
    <t>1043 mm</t>
  </si>
  <si>
    <t>26 mm</t>
  </si>
  <si>
    <t>Fontessa Elm Pet</t>
  </si>
  <si>
    <t>Cacaolat PET FK 290</t>
  </si>
  <si>
    <t>160 mm</t>
  </si>
  <si>
    <t>10 Fl. / Jan 00</t>
  </si>
  <si>
    <t>Sekt " Oppmann "</t>
  </si>
  <si>
    <t>Coca-Cola Einweg neu</t>
  </si>
  <si>
    <t>.035.019.01</t>
  </si>
  <si>
    <t>.025.029.00</t>
  </si>
  <si>
    <t>.025.037.00</t>
  </si>
  <si>
    <t>.050.277</t>
  </si>
  <si>
    <t>.050.685.00</t>
  </si>
  <si>
    <t xml:space="preserve">Pepsi PET EW </t>
  </si>
  <si>
    <t>.050.686.00</t>
  </si>
  <si>
    <t>Gatorade PET EW ( TV )</t>
  </si>
  <si>
    <t>.033.258.00</t>
  </si>
  <si>
    <t>xxx4100288</t>
  </si>
  <si>
    <t>.150.022.00</t>
  </si>
  <si>
    <t>Immergut Kakao EW</t>
  </si>
  <si>
    <t>Maß X : 462 mm</t>
  </si>
  <si>
    <t>478 mm / Loch 19</t>
  </si>
  <si>
    <t>Änderung am 21.05.13 neue flasche</t>
  </si>
  <si>
    <t>Änderung neue Flaschenform 21.05.13</t>
  </si>
  <si>
    <t>.050.712.00</t>
  </si>
  <si>
    <t>Petrusquelle PET MW 2-fach</t>
  </si>
  <si>
    <t>Anlage 04/13</t>
  </si>
  <si>
    <t>xxx4100266</t>
  </si>
  <si>
    <t>xxx 41 002 66</t>
  </si>
  <si>
    <t>.050.722.00</t>
  </si>
  <si>
    <t>Bikos PET EW</t>
  </si>
  <si>
    <t>.050.723.00</t>
  </si>
  <si>
    <t>.050.727.00</t>
  </si>
  <si>
    <t>Anlage 08 / 13</t>
  </si>
  <si>
    <t>.050.726.00</t>
  </si>
  <si>
    <t>.050.725.00</t>
  </si>
  <si>
    <t>Einstelltabelle für Einzelschächte</t>
  </si>
  <si>
    <t>604 00 339 00</t>
  </si>
  <si>
    <t>Extran Pet</t>
  </si>
  <si>
    <t>Pro Ego</t>
  </si>
  <si>
    <t>ab 04/08 nicht Automatentauglich</t>
  </si>
  <si>
    <t>.050.575.00</t>
  </si>
  <si>
    <t>Badoit PET "rot" 2-fach</t>
  </si>
  <si>
    <t xml:space="preserve">Bild B                                                              Maß X : 248 mm / Loch 5 </t>
  </si>
  <si>
    <t>662 42 002 11</t>
  </si>
  <si>
    <t>"Trink fit "  Schoko neu</t>
  </si>
  <si>
    <t>Miller Beer MGD</t>
  </si>
  <si>
    <t>.020.054.01</t>
  </si>
  <si>
    <t>Bluna Pet</t>
  </si>
  <si>
    <t>Hydr8 PET EW 2-fach</t>
  </si>
  <si>
    <t>Hydr 8 PET EW 2-fach</t>
  </si>
  <si>
    <t>Mönchshof BV 1-fach</t>
  </si>
  <si>
    <t>xxx 41 002 02</t>
  </si>
  <si>
    <t>MER PET EW</t>
  </si>
  <si>
    <t>Mer PET EW 2-fach</t>
  </si>
  <si>
    <t>4 / 6</t>
  </si>
  <si>
    <t xml:space="preserve">Mer PET EW </t>
  </si>
  <si>
    <t>Grythyttan PET Ew still</t>
  </si>
  <si>
    <t>Grythyttan PET EW still</t>
  </si>
  <si>
    <t>Grythyttan PET EW still 2-fach</t>
  </si>
  <si>
    <t>Bonaqua PET EW still ( TV ) 2-fach</t>
  </si>
  <si>
    <t>Orangina PET EW 2-fach</t>
  </si>
  <si>
    <t>Powerade PET EW ( TV ) 2-fach</t>
  </si>
  <si>
    <t>Pripps Energy PET EW ( TV ) 2-fach</t>
  </si>
  <si>
    <t>Loka PET EW 1-fach</t>
  </si>
  <si>
    <t>Apotekarnes Julmust PET EW 2-fach</t>
  </si>
  <si>
    <t>Bonaqua PET EW still (Tv) 2-fach</t>
  </si>
  <si>
    <t>Pripps Energy PET Ew ( TV ) 2-fach</t>
  </si>
  <si>
    <t>Lisbeth Pet EW 2-fach</t>
  </si>
  <si>
    <t>SPA Barisart PET rot EW 2-fach</t>
  </si>
  <si>
    <t xml:space="preserve">Grokj PET EW </t>
  </si>
  <si>
    <t>Distelhäuser Pils</t>
  </si>
  <si>
    <t>Vivaris PET ( Cycle )</t>
  </si>
  <si>
    <t>Tennent`s Long Neck     2-fach</t>
  </si>
  <si>
    <t>Tennent`s Long Neck 2-fach</t>
  </si>
  <si>
    <t>Becks Long Neck 2-fach</t>
  </si>
  <si>
    <t>Änderung von Durchmser 68 auf 65 am 20.02.03</t>
  </si>
  <si>
    <t>Stralsunder Mineralw.</t>
  </si>
  <si>
    <t>Rivella PET 2-fach</t>
  </si>
  <si>
    <t>Wein " Schneider Ursprung "  ( FK 185/230 )</t>
  </si>
  <si>
    <t>641 41 001 49</t>
  </si>
  <si>
    <t>640 41 001 49</t>
  </si>
  <si>
    <t>Krumbacher PET Cycle ( FK 205/195)</t>
  </si>
  <si>
    <t>.050.282.03</t>
  </si>
  <si>
    <t>Inkospor "X-Treme Carbo-Prot "</t>
  </si>
  <si>
    <t>.033.065.00</t>
  </si>
  <si>
    <t>.033.066.00</t>
  </si>
  <si>
    <t>.033.067.00</t>
  </si>
  <si>
    <t>.033.068.00</t>
  </si>
  <si>
    <t>.033.068.01</t>
  </si>
  <si>
    <t>Frankenbrunnen PET      Cycle 2-fach</t>
  </si>
  <si>
    <t>Frankenbrunnen PET Cycle 2-fach</t>
  </si>
  <si>
    <t>Frankenbrunnen PET Cycle</t>
  </si>
  <si>
    <t>.050.372.00</t>
  </si>
  <si>
    <t>Fruitopia PET 2-fach</t>
  </si>
  <si>
    <t>Sekt " Rotsekt Sanct Peter "</t>
  </si>
  <si>
    <t>Sekt " Waldhorn "</t>
  </si>
  <si>
    <t>0.25</t>
  </si>
  <si>
    <t>Adelholzener PET EW          ( FK 170 )</t>
  </si>
  <si>
    <t>Ensinger Gourmet</t>
  </si>
  <si>
    <t>.075.042.00</t>
  </si>
  <si>
    <t>Eptinger ( FK 320 )</t>
  </si>
  <si>
    <t>636 40 000 08</t>
  </si>
  <si>
    <t>ab 11/09</t>
  </si>
  <si>
    <t>Isostar PET EW ( TV )      2-fach</t>
  </si>
  <si>
    <t>Isostar PET EW ( TV ) 2-fach</t>
  </si>
  <si>
    <t xml:space="preserve">C.C./Kontur PET 2-fach </t>
  </si>
  <si>
    <t>C.C./Kontur PET  2-fach</t>
  </si>
  <si>
    <t>Löwenbräu " Long Neck "</t>
  </si>
  <si>
    <t>Löwenbräu " Long Neck " 2-fach</t>
  </si>
  <si>
    <t>.100.013.00</t>
  </si>
  <si>
    <t>Nestle Aquarel PET EW</t>
  </si>
  <si>
    <t>.050.051.00</t>
  </si>
  <si>
    <t>Cappy PET fresh                 2-fach</t>
  </si>
  <si>
    <t>.025.086.00</t>
  </si>
  <si>
    <t>.025.087.00</t>
  </si>
  <si>
    <t xml:space="preserve">Kühbacher Bier MW  </t>
  </si>
  <si>
    <t>Black Forest Pet</t>
  </si>
  <si>
    <t>.050.075.01</t>
  </si>
  <si>
    <t>.050.076.00</t>
  </si>
  <si>
    <t>Knutwiler ( Glasfl. )</t>
  </si>
  <si>
    <t>Rosbacher PET MW 2-fach</t>
  </si>
  <si>
    <t>ARO "woda miner. " PET</t>
  </si>
  <si>
    <t>Bick Black PET</t>
  </si>
  <si>
    <t>114         74</t>
  </si>
  <si>
    <t>13 D</t>
  </si>
  <si>
    <t xml:space="preserve">Vdf Pfandflasche </t>
  </si>
  <si>
    <t>Pripps Energy PET</t>
  </si>
  <si>
    <t>Boxer PET ( FK 320 )</t>
  </si>
  <si>
    <t>Wein " Besigheimer Wurmberg "</t>
  </si>
  <si>
    <t>Elisabethen Gastrofl.                  ( FK 270 )</t>
  </si>
  <si>
    <t>Harrogate SPA PET still 2-fach</t>
  </si>
  <si>
    <t>.100.150.00</t>
  </si>
  <si>
    <t>Lufrutta PET EW</t>
  </si>
  <si>
    <t>.033.246.00</t>
  </si>
  <si>
    <t>Corrida</t>
  </si>
  <si>
    <t>.033.047</t>
  </si>
  <si>
    <t xml:space="preserve">C.C. / Kontur PET(FK270/290) </t>
  </si>
  <si>
    <t>.033.197.02</t>
  </si>
  <si>
    <t>Zoller Hof Export ( BV )</t>
  </si>
  <si>
    <t xml:space="preserve">Bild B                                                              Maß X : 190 mm </t>
  </si>
  <si>
    <t xml:space="preserve"> --------- </t>
  </si>
  <si>
    <t xml:space="preserve"> ------- </t>
  </si>
  <si>
    <t xml:space="preserve">xxx 41 002 16     </t>
  </si>
  <si>
    <t xml:space="preserve">xxx 41 002 29  </t>
  </si>
  <si>
    <t xml:space="preserve">xxx 41 002 42  </t>
  </si>
  <si>
    <t>Oxfam Chocomelk</t>
  </si>
  <si>
    <t>.020.115.00</t>
  </si>
  <si>
    <t>Pepsi PET EW  2-fach</t>
  </si>
  <si>
    <t>Änderung neue Flasche 10/2005 von Druchm 80 auf 77 ; Änderung + Schachteinsatz und spacer 108; Name geändert ohne Heilquelle am 27.08.08 ; Änderung der Flaschenform ab 01/2011: Änderung Name auf individual am 20.09.13</t>
  </si>
  <si>
    <t>Dr. Pepper PET</t>
  </si>
  <si>
    <t>Lucozade PET</t>
  </si>
  <si>
    <t>.050.183.06</t>
  </si>
  <si>
    <t>16 / 20</t>
  </si>
  <si>
    <t>Fruchtsaft MW (FK 270)</t>
  </si>
  <si>
    <t>646 41 001 46</t>
  </si>
  <si>
    <t>641 41 001 46</t>
  </si>
  <si>
    <t>640 41 001 46</t>
  </si>
  <si>
    <t>653 41 001 43</t>
  </si>
  <si>
    <t>Wein "Weinbiet"</t>
  </si>
  <si>
    <t>Wein "Stettner Höder"</t>
  </si>
  <si>
    <t>Marien Quelle Pet</t>
  </si>
  <si>
    <t>Sinalco PET MW (FK 170)</t>
  </si>
  <si>
    <t>Name geändert auf Long Neck am 07.06.06</t>
  </si>
  <si>
    <t>Palmbräu " Long Neck "</t>
  </si>
  <si>
    <t>Änderung Name Am 18.01.02</t>
  </si>
  <si>
    <t>Fresh Diamant PET 2-fach</t>
  </si>
  <si>
    <t>Eichbaum  Pils EW</t>
  </si>
  <si>
    <t xml:space="preserve">Einzelschacht </t>
  </si>
  <si>
    <t>xxx4100226</t>
  </si>
  <si>
    <t>xxx 41 002 26</t>
  </si>
  <si>
    <t>Euro ( Allgemeinfl. )</t>
  </si>
  <si>
    <t>Salvus PET Cycle</t>
  </si>
  <si>
    <t>.100.113.00</t>
  </si>
  <si>
    <t>xxx4100205</t>
  </si>
  <si>
    <t>Gold Fassl ( Bier )</t>
  </si>
  <si>
    <t>Bomba</t>
  </si>
  <si>
    <t>Apollinaris EW</t>
  </si>
  <si>
    <t>Meraner Minaral. MW</t>
  </si>
  <si>
    <t>Mixxed UP PET EW 1-fach ( Lidl )</t>
  </si>
  <si>
    <t>330 mm</t>
  </si>
  <si>
    <t xml:space="preserve"> Maß X : 445 mm </t>
  </si>
  <si>
    <t>Saskia Jessen Classic PET EW       2-fach ( Lidl )</t>
  </si>
  <si>
    <t>Valon still PET EW 2-fach</t>
  </si>
  <si>
    <t>Hildon Sport PET</t>
  </si>
  <si>
    <t>VDF-Pfandfl. ( Tiefer Schacht )</t>
  </si>
  <si>
    <t>Evian PET neu</t>
  </si>
  <si>
    <t>.033.187.00</t>
  </si>
  <si>
    <t>.050.304.00</t>
  </si>
  <si>
    <t>Casper Heinrich Quelle</t>
  </si>
  <si>
    <t>.100.098.00</t>
  </si>
  <si>
    <t>Aloisius Quelle PET              ( FK 185 / 230 )</t>
  </si>
  <si>
    <t>Aloisius Quelle PET              ( FK 170 )</t>
  </si>
  <si>
    <t>Nitro Fuel ( FK 205 / 195  )</t>
  </si>
  <si>
    <t>Nitro Fuel ( FK 270 / 290 )</t>
  </si>
  <si>
    <t xml:space="preserve">PET Malaysia ( Trinkver. ) </t>
  </si>
  <si>
    <t>1 Fl. / Juli99</t>
  </si>
  <si>
    <t>Miller Beer</t>
  </si>
  <si>
    <t>Harzer Grauhof 2-fach</t>
  </si>
  <si>
    <t>.050.644.00</t>
  </si>
  <si>
    <t>Kastell PET EW</t>
  </si>
  <si>
    <t xml:space="preserve">Kastell PET EW </t>
  </si>
  <si>
    <t>Pepsi PET " Cycle "      2-fach</t>
  </si>
  <si>
    <t>Vivaris PET "Cycle "            2-fach</t>
  </si>
  <si>
    <t>.050.352.00</t>
  </si>
  <si>
    <t>Christinen - Zweitmarke PET  ( FK 160 / 170 )</t>
  </si>
  <si>
    <t>Prosecco " Zonin "</t>
  </si>
  <si>
    <t>.020.105.00</t>
  </si>
  <si>
    <t xml:space="preserve">Bild B                                                                 Maß X : 212 mm </t>
  </si>
  <si>
    <t xml:space="preserve">Zeiinger Lager </t>
  </si>
  <si>
    <t>Faxe Kondi Pet (DK)</t>
  </si>
  <si>
    <t>Bucher  PET                                 ( tiefer Schacht )</t>
  </si>
  <si>
    <t>Miller Beer " MGD "</t>
  </si>
  <si>
    <t>Altenmünster BV</t>
  </si>
  <si>
    <t>Saint Leger Pet</t>
  </si>
  <si>
    <t>.033.247.00</t>
  </si>
  <si>
    <t>306 04 170 00</t>
  </si>
  <si>
    <t>Abbey Well PET sparkling fruits</t>
  </si>
  <si>
    <t>Abbey Well PET sport still ( TV ) 2-fach</t>
  </si>
  <si>
    <t>.033.216.00</t>
  </si>
  <si>
    <t>653 41 001 01</t>
  </si>
  <si>
    <t>116      76</t>
  </si>
  <si>
    <t>646 41 002 01</t>
  </si>
  <si>
    <t>Müller Milch PET EW 2-fach</t>
  </si>
  <si>
    <t>.050.056.00</t>
  </si>
  <si>
    <t>.050.056.01</t>
  </si>
  <si>
    <t>.050.056.02</t>
  </si>
  <si>
    <t>.050.059.00</t>
  </si>
  <si>
    <t>The accessory no. always is: for FK 185/230: 638 40 00...//// for FK 170: 646 40 00...///  for FK 270: 640 40 00</t>
  </si>
  <si>
    <t>Vorlo Limo. FK 270</t>
  </si>
  <si>
    <t>608 01 345 00</t>
  </si>
  <si>
    <t>Hella Mineralw.</t>
  </si>
  <si>
    <t>Karlsberg "Long Neck"</t>
  </si>
  <si>
    <t>.020.057.01</t>
  </si>
  <si>
    <t>.020.058.00</t>
  </si>
  <si>
    <t>Georgia PET EW 2-fach</t>
  </si>
  <si>
    <t xml:space="preserve">Georgia PET EW </t>
  </si>
  <si>
    <t>Eisvogel PET Cycle</t>
  </si>
  <si>
    <t>Möhl Schorley PET 2-fach</t>
  </si>
  <si>
    <t>Fanta PET " Splash "              2-fach</t>
  </si>
  <si>
    <t>Hofmann EX 2-fach</t>
  </si>
  <si>
    <t>Memminger Pils</t>
  </si>
  <si>
    <t>Pott`s BV</t>
  </si>
  <si>
    <t>.033.025.23</t>
  </si>
  <si>
    <t>Wein "Weißer Spritzer" PET</t>
  </si>
  <si>
    <t>.020.092.00</t>
  </si>
  <si>
    <t>.020.052.00</t>
  </si>
  <si>
    <t>Roman ( FK 185/230...)</t>
  </si>
  <si>
    <t>"464"Mineralw. PET                2-fach</t>
  </si>
  <si>
    <t>662 01 111 00</t>
  </si>
  <si>
    <t>.050.339.00</t>
  </si>
  <si>
    <t>.050.339.01</t>
  </si>
  <si>
    <t>6520031080     6360032700</t>
  </si>
  <si>
    <t>.020.098.00</t>
  </si>
  <si>
    <t>xxx 40 002 16</t>
  </si>
  <si>
    <t>662 42 002 16</t>
  </si>
  <si>
    <t>65-66</t>
  </si>
  <si>
    <t>Dr. Pepper PET(FK270 / 290)</t>
  </si>
  <si>
    <t>Malvern PET</t>
  </si>
  <si>
    <t>Name geändert am 03.11.04 + MW</t>
  </si>
  <si>
    <t>653 41 001 32</t>
  </si>
  <si>
    <t>Buda Cola PET EW</t>
  </si>
  <si>
    <t>.075.051.00</t>
  </si>
  <si>
    <t>ab 06 / 2008</t>
  </si>
  <si>
    <t>Krombacher "Long Neck "</t>
  </si>
  <si>
    <t>.050.268</t>
  </si>
  <si>
    <t>Zwiebel</t>
  </si>
  <si>
    <t>C.C. M.W.</t>
  </si>
  <si>
    <t>Warsteiner Long Neck MW 1-fach</t>
  </si>
  <si>
    <t>.033.236.01</t>
  </si>
  <si>
    <t>Minute Maid PET EW 2-fach</t>
  </si>
  <si>
    <t>Minute Maid Pet EW          2-fach</t>
  </si>
  <si>
    <t>neue flasche ab 06/10</t>
  </si>
  <si>
    <t>neue Flasche 06/10</t>
  </si>
  <si>
    <t>Low Carb Protein Shake PET EW 2-fach *</t>
  </si>
  <si>
    <t>Anlage 04/13 ; Änderung von 210 auf 215 laut Test Fa. Geile 04/14</t>
  </si>
  <si>
    <t>.050.744.00</t>
  </si>
  <si>
    <t>Wein " La Coquine "</t>
  </si>
  <si>
    <t>Wein " La Coquine "                 ( tiefer schacht )</t>
  </si>
  <si>
    <t>Punica FK 270 / 290</t>
  </si>
  <si>
    <t>.033.005.00</t>
  </si>
  <si>
    <t>Coca Cola/ Kontur MW</t>
  </si>
  <si>
    <t>17 V</t>
  </si>
  <si>
    <t>Bittburger mit Drehverschluß(Long Neck)</t>
  </si>
  <si>
    <t>OBI " Apfelsaft " PET</t>
  </si>
  <si>
    <t>Multipower Red Kick PET EW 2-fach</t>
  </si>
  <si>
    <t>.050.657.00</t>
  </si>
  <si>
    <t>Multipower Protein Shake PET EW</t>
  </si>
  <si>
    <t>Multipower Red Kick PET EW (TV)</t>
  </si>
  <si>
    <t>Prinzenburger PET Cycle</t>
  </si>
  <si>
    <t>.100.121.00</t>
  </si>
  <si>
    <t>Coca Cola PET/ Arabisch 2-fach</t>
  </si>
  <si>
    <t>Coca Cola / Kontur PET/ Arabisch 2-fach</t>
  </si>
  <si>
    <t>Hohes C PET EW 2-fach</t>
  </si>
  <si>
    <t>xxx4100285</t>
  </si>
  <si>
    <t>Pepsi PET EW ( FK 160 )</t>
  </si>
  <si>
    <t>.150.043.01</t>
  </si>
  <si>
    <t>644 41 001 10</t>
  </si>
  <si>
    <t>Indications sous réserve !</t>
  </si>
  <si>
    <t>.075.028.00</t>
  </si>
  <si>
    <t>.075.029.00</t>
  </si>
  <si>
    <t>.075.030.00</t>
  </si>
  <si>
    <t>Primula PET                                 ( tiefer Schacht )</t>
  </si>
  <si>
    <t>Evian PET  ( neu )</t>
  </si>
  <si>
    <t>Änderung am 05.06.03 von 67 auf 65 ; Änderung am 17.05.04 von Spacer 84 auf 82 ; Änderung am 04.07.05 Von Spacer 82 auf 80</t>
  </si>
  <si>
    <t>Pyraser Bier SV</t>
  </si>
  <si>
    <t>Pyraser Bier SV ( tiefer Schacht )</t>
  </si>
  <si>
    <t>Änderung Namen ( Einführung neue Süßgetränkefl. ) 09/09</t>
  </si>
  <si>
    <t>Red Kick PET (FK205/195)</t>
  </si>
  <si>
    <t>Rivella Pet</t>
  </si>
  <si>
    <t>78-79</t>
  </si>
  <si>
    <t>Änderung des Zubehörs am 16.06.01 ; Änderung der Flasche am 06.06.03 ( länger )</t>
  </si>
  <si>
    <t>6065032300 6045034800</t>
  </si>
  <si>
    <t>Rossbacher Cassis Schorle Pet</t>
  </si>
  <si>
    <t>Karena PET</t>
  </si>
  <si>
    <t>114      74</t>
  </si>
  <si>
    <t>Ausgabemodul Nr.</t>
  </si>
  <si>
    <t>Torx</t>
  </si>
  <si>
    <t>.050.070.00</t>
  </si>
  <si>
    <t>.050.071.00</t>
  </si>
  <si>
    <t>.050.072.00</t>
  </si>
  <si>
    <t>.050.072.01</t>
  </si>
  <si>
    <t>Euro Schopper PET                  ( Länge 221 mm )</t>
  </si>
  <si>
    <t>58Fl</t>
  </si>
  <si>
    <t>108D</t>
  </si>
  <si>
    <t>Evian pet</t>
  </si>
  <si>
    <t>C.C. / Kontur PET ( CH )</t>
  </si>
  <si>
    <t>Sekt " Schwefelmän."  FK  ( FK 185 / 230 )</t>
  </si>
  <si>
    <t>.100.087</t>
  </si>
  <si>
    <t>Brunnen FK 270</t>
  </si>
  <si>
    <t>.150.073.00</t>
  </si>
  <si>
    <t>Schweppes MW 2-fach</t>
  </si>
  <si>
    <t>.035.007.00</t>
  </si>
  <si>
    <t>xxx4100277</t>
  </si>
  <si>
    <t>.050.320.00</t>
  </si>
  <si>
    <t>.050.321.00</t>
  </si>
  <si>
    <t>Liv PET EW</t>
  </si>
  <si>
    <t>Liv PET EW 2-fach</t>
  </si>
  <si>
    <t>.025.031.00</t>
  </si>
  <si>
    <t>.025.032.00</t>
  </si>
  <si>
    <t>.025.030.00</t>
  </si>
  <si>
    <t>Lipton " Ice Tea " Pet (III)</t>
  </si>
  <si>
    <t>Aloisius PET MW (FK205/195)</t>
  </si>
  <si>
    <t>Hacklberg EX "Long Neck "</t>
  </si>
  <si>
    <t>Kohm`s Saft</t>
  </si>
  <si>
    <t>Info Flasche weicher</t>
  </si>
  <si>
    <t>Sunkist / Kondi 2-fach</t>
  </si>
  <si>
    <t>Adelholzener PET EW          ( FK 185/230.. )</t>
  </si>
  <si>
    <t>Franken Brunnen ( tiefer Schacht )</t>
  </si>
  <si>
    <t>Früh Kölsch" Long Neck "  ( tiefer Schacht )</t>
  </si>
  <si>
    <t>Roman neu</t>
  </si>
  <si>
    <t>ab 01 / 2007</t>
  </si>
  <si>
    <t>.050.492.00</t>
  </si>
  <si>
    <t>Wein "Richards Riesling"</t>
  </si>
  <si>
    <t>Änderung Name am 24.11.04</t>
  </si>
  <si>
    <t>Lichtquelle Dt. Leonhard MW</t>
  </si>
  <si>
    <t>Anlage 04/11</t>
  </si>
  <si>
    <t>.100.160.00</t>
  </si>
  <si>
    <t>Lichtquelle St. Leonhard MW</t>
  </si>
  <si>
    <t>Zipperle MW 2-fach *</t>
  </si>
  <si>
    <t>Peterstaler Gourmet</t>
  </si>
  <si>
    <t xml:space="preserve">Ensinger PET Cycle                              </t>
  </si>
  <si>
    <t>Anlage11/11;neue flaschenform 05/14</t>
  </si>
  <si>
    <t>Cristaline Citro PET EW 2-fach</t>
  </si>
  <si>
    <t>Chanflor PET EW 2-fach</t>
  </si>
  <si>
    <t>Cristaline PET EW Citro 2-fach</t>
  </si>
  <si>
    <t>Imnauer PET Cycle 2-fach</t>
  </si>
  <si>
    <t>Imnauer PET Cycle            2-fach</t>
  </si>
  <si>
    <t>.150.110.00</t>
  </si>
  <si>
    <t>Klastorna PET EW</t>
  </si>
  <si>
    <t>.150.109.00</t>
  </si>
  <si>
    <t>IWA Broskyna PET EW</t>
  </si>
  <si>
    <t>.150.108.00</t>
  </si>
  <si>
    <t>Zlata Studna PET EW</t>
  </si>
  <si>
    <t>.150.107.00</t>
  </si>
  <si>
    <t>Baldovska PET EW</t>
  </si>
  <si>
    <t>Baldovska PET EW                 ( tiefer Schacht )</t>
  </si>
  <si>
    <t>Zlata Studna PET EW           ( tiefer schacht )</t>
  </si>
  <si>
    <t>IWA Broskyna PET EW         ( tiefer Schacht )</t>
  </si>
  <si>
    <t>Klastorna PET EW                      ( tiefer schacht )</t>
  </si>
  <si>
    <t>Änderung am 29.01.98 von 55 auf 45 ; Änderung am 22.12.99; Änderung am 12.12.03 neue teile</t>
  </si>
  <si>
    <t>Coca Cola PET EW</t>
  </si>
  <si>
    <t>.040.001</t>
  </si>
  <si>
    <t>Cocio</t>
  </si>
  <si>
    <t>Vikos Pet</t>
  </si>
  <si>
    <t>Bluna (Individualfl.)</t>
  </si>
  <si>
    <t>Quick Vit PET "Apfelsch."</t>
  </si>
  <si>
    <t>Gesaris MW</t>
  </si>
  <si>
    <t>.033.261.00</t>
  </si>
  <si>
    <t>Köstritzer Long Neck MW</t>
  </si>
  <si>
    <t>Bonaqa PET MW " Medium "</t>
  </si>
  <si>
    <t>Georgia PET EW                      ( tiefer Schacht )</t>
  </si>
  <si>
    <t>.150.093.00</t>
  </si>
  <si>
    <t>7 up PET EW ( tiefer Schacht )</t>
  </si>
  <si>
    <t>.150.094.00</t>
  </si>
  <si>
    <t>Snapple PET EW</t>
  </si>
  <si>
    <t>.050.421.00</t>
  </si>
  <si>
    <t>Korunni ( Tiefer Schacht )</t>
  </si>
  <si>
    <t>Aldersbacher PET</t>
  </si>
  <si>
    <t>Evian ( Glasfl.)</t>
  </si>
  <si>
    <t>Spacer-Befestigung   Blechschraube</t>
  </si>
  <si>
    <t>Lisbeth PET EW</t>
  </si>
  <si>
    <t>.050.691.00</t>
  </si>
  <si>
    <t>Berrington water PET (TV)</t>
  </si>
  <si>
    <t xml:space="preserve">Algäuer Alpenwasser PET Cycle </t>
  </si>
  <si>
    <t>.050.569.01</t>
  </si>
  <si>
    <t xml:space="preserve"> a z 2</t>
  </si>
  <si>
    <t>Rhodius PET MW                2-fach</t>
  </si>
  <si>
    <t>.020.042.15</t>
  </si>
  <si>
    <t>Sekt " Landgasthof Imhof "</t>
  </si>
  <si>
    <t>.020.042.16</t>
  </si>
  <si>
    <t>n° de trou</t>
  </si>
  <si>
    <t>Silvetta PET 2-fach</t>
  </si>
  <si>
    <t>Einstelliste Schmalschacht FK 170 / 185 / 230 / 270</t>
  </si>
  <si>
    <t>Levia Quelle PET EW               ( Urstromquelle GmbH )</t>
  </si>
  <si>
    <t>Top Star Cola PET EW            ( Urstromquelle GmbH )</t>
  </si>
  <si>
    <t>Änderung am 13.11.98 von 104 auf 103 und von 6030231200 auf 6030531200; Änderung der Zubehörnummer am 13.4.99</t>
  </si>
  <si>
    <t>Bischoff Pils SV</t>
  </si>
  <si>
    <t>Franken Brun. PET  MW            ( Süßgetränke )  (FK270)</t>
  </si>
  <si>
    <t>Rivella PET 1-fach</t>
  </si>
  <si>
    <t>.125.010.00</t>
  </si>
  <si>
    <t>Vichy St. Yorre PET EW</t>
  </si>
  <si>
    <t>FS 2000 2 -fach</t>
  </si>
  <si>
    <t xml:space="preserve">Goldfit PET EW </t>
  </si>
  <si>
    <t>Goldfit PET EW</t>
  </si>
  <si>
    <t>Clausbach PET EW 2-fach</t>
  </si>
  <si>
    <t>Clausbach PET EW               2-fach</t>
  </si>
  <si>
    <t>.050.576.00</t>
  </si>
  <si>
    <t xml:space="preserve">Groove PET EW </t>
  </si>
  <si>
    <t>Saft " Beutelsbacher " 2-fach</t>
  </si>
  <si>
    <t>Malvern PET ( rund ) 2-fach</t>
  </si>
  <si>
    <t>606 40 000 55</t>
  </si>
  <si>
    <t>Steini 2-fach FK 290</t>
  </si>
  <si>
    <t>Weser Gold 2-fach</t>
  </si>
  <si>
    <t>Plancoet PET 2-fach</t>
  </si>
  <si>
    <t>Überkinger PET Cycle ( TV ) 2-fach</t>
  </si>
  <si>
    <t>Überkinger PET Cycle ( TV )</t>
  </si>
  <si>
    <t>.033.022.00</t>
  </si>
  <si>
    <t>.033.023.00</t>
  </si>
  <si>
    <t>Änderung Zubehör Nr. von 255 auf 262 am 06.04.04</t>
  </si>
  <si>
    <t xml:space="preserve">Bier Hoegaarden </t>
  </si>
  <si>
    <t>Bier Hoegaarden</t>
  </si>
  <si>
    <t>.025.145.00</t>
  </si>
  <si>
    <t>Teinacher Pet</t>
  </si>
  <si>
    <t>Wein "Heilbronner Wartberg</t>
  </si>
  <si>
    <t>.050.366.00</t>
  </si>
  <si>
    <t>.075.077.00</t>
  </si>
  <si>
    <t xml:space="preserve">Christinenbrunnen PET EW </t>
  </si>
  <si>
    <t>.050.516.00</t>
  </si>
  <si>
    <t>.020.058.01</t>
  </si>
  <si>
    <t>20Aus. / März 98</t>
  </si>
  <si>
    <t>Rhodius Pet EW</t>
  </si>
  <si>
    <t>.050.131.00</t>
  </si>
  <si>
    <t>.050.132.00</t>
  </si>
  <si>
    <t>Asco Cola PET Cycle</t>
  </si>
  <si>
    <t>Krumbacher PET Cycle( FK 270/290)</t>
  </si>
  <si>
    <t>Krumbacher PET Cycle ( FK 160 / 170 )</t>
  </si>
  <si>
    <t>.075.045.00</t>
  </si>
  <si>
    <t>Rothaus " Tannenzäpfle "</t>
  </si>
  <si>
    <t>Dosen  4-fach</t>
  </si>
  <si>
    <t>Änderung neue Flasche am 18.05.06 ; Änderung neue flasche mit TV am 22.01.07 ; Änderung Flaschenform 04 / 09</t>
  </si>
  <si>
    <t>SLE PET EW  ( TV ) 2-fach</t>
  </si>
  <si>
    <t>.050.350.02</t>
  </si>
  <si>
    <t>Püls Bräu PET MW</t>
  </si>
  <si>
    <t>Herzogin Augusta PET EW 2-fach</t>
  </si>
  <si>
    <t>Tynant PET</t>
  </si>
  <si>
    <t>Änderung Zubehör von 214 auf 211 am 26.10.05 falsche Eingabe</t>
  </si>
  <si>
    <t>Lipton ICE TEA PET (IV) 1-fach</t>
  </si>
  <si>
    <t xml:space="preserve">Bild B                                                                   Maß X : 185 mm </t>
  </si>
  <si>
    <t>Bad Brückenauer Gourm.    ( tiefer Schacht )</t>
  </si>
  <si>
    <t>Beck`s ( tiefer Schacht )</t>
  </si>
  <si>
    <t>641 41 001 32</t>
  </si>
  <si>
    <t>Pepsi alt (Glasfl. Zwirl )</t>
  </si>
  <si>
    <t>641 41 001 16</t>
  </si>
  <si>
    <t>la vis du milieu. Les fentes pour les guides goulot doivent être comptées de l'extérieur vers l'intérieur.</t>
  </si>
  <si>
    <t xml:space="preserve">Bild B  ( 15 mm )                                                                 Maß X : 177 mm </t>
  </si>
  <si>
    <t>Vitalac Melk</t>
  </si>
  <si>
    <t>Anlage 12/09</t>
  </si>
  <si>
    <t>.050.137.01</t>
  </si>
  <si>
    <t>Vitalac Melk 2-fach</t>
  </si>
  <si>
    <t>Pinar (Türkei)</t>
  </si>
  <si>
    <t>Hayat Pet</t>
  </si>
  <si>
    <t>Wein " Weinbiet "</t>
  </si>
  <si>
    <t>Spendrup`s Old Gold</t>
  </si>
  <si>
    <t>Sport Malz Einweg</t>
  </si>
  <si>
    <t>Sekt " Kurpfalz "</t>
  </si>
  <si>
    <t xml:space="preserve">DK </t>
  </si>
  <si>
    <t>Utilisation</t>
  </si>
  <si>
    <t>Änderung am 13.03.98 Zubehör von 10 auf 6</t>
  </si>
  <si>
    <t>1300 Mai 94</t>
  </si>
  <si>
    <t>Randegger Otilienqu. Gourmet</t>
  </si>
  <si>
    <t>Petrusquelle Gourmet   2-fach</t>
  </si>
  <si>
    <t>.050.553.00</t>
  </si>
  <si>
    <t>Veltins Relief 2-fach</t>
  </si>
  <si>
    <t xml:space="preserve">Veltins Relief </t>
  </si>
  <si>
    <t>050.552.00</t>
  </si>
  <si>
    <t>.033.245.00</t>
  </si>
  <si>
    <t>Wein " Gäßler " 2-fach</t>
  </si>
  <si>
    <t>.047.501.00</t>
  </si>
  <si>
    <t>Yazoo PET EW</t>
  </si>
  <si>
    <t>Vöslauer Mineralwasser</t>
  </si>
  <si>
    <t>Wein " Oberrottweiler "       ( FK 185 / 230 .. )</t>
  </si>
  <si>
    <t>Bad Brambacher PET Cycle 2-fach</t>
  </si>
  <si>
    <t>Coca-Cola MW</t>
  </si>
  <si>
    <t>Niehoffs Saft(FK320/220)                  ( Fruchtsaft MW )</t>
  </si>
  <si>
    <t>Saft " Klindworth " neu (FK320 / 220 )</t>
  </si>
  <si>
    <t>.020.039.00</t>
  </si>
  <si>
    <t>.020.041.00</t>
  </si>
  <si>
    <t>.020.042.00</t>
  </si>
  <si>
    <t>.075.053.00</t>
  </si>
  <si>
    <t>Krumbach PET EW ( TV )</t>
  </si>
  <si>
    <t>Änderung von Spacer 88 auf 83 am 22.02.07</t>
  </si>
  <si>
    <t xml:space="preserve"> Maß X : 465 mm </t>
  </si>
  <si>
    <t>neu am 02.06.98</t>
  </si>
  <si>
    <t>Pripps Energy PET EW (TV )</t>
  </si>
  <si>
    <t>.050.665.00</t>
  </si>
  <si>
    <t>Apotekarnes Julmust PET EW</t>
  </si>
  <si>
    <t>.050.666.00</t>
  </si>
  <si>
    <t>Orangina PET EW</t>
  </si>
  <si>
    <t>.050.667.00</t>
  </si>
  <si>
    <t>.075.085.00</t>
  </si>
  <si>
    <t>Vöslauer MW</t>
  </si>
  <si>
    <t>.100.140.00</t>
  </si>
  <si>
    <t>Almdudler PET EW      2-fach</t>
  </si>
  <si>
    <t>Gasteiner MW ( FK 320 )</t>
  </si>
  <si>
    <t>662 41 001 42</t>
  </si>
  <si>
    <t>Gasteiner MW ( FK 280/FS1500..)</t>
  </si>
  <si>
    <t>Altenmünster Bügelverschluß</t>
  </si>
  <si>
    <t>Bionade PET EW</t>
  </si>
  <si>
    <t xml:space="preserve"> ------</t>
  </si>
  <si>
    <t>12Fl</t>
  </si>
  <si>
    <t>Leibinger Seeradler Aufreißver.</t>
  </si>
  <si>
    <t>Dogal Munzur Pet EW       2-fach</t>
  </si>
  <si>
    <t>Dogal Munzur PET EW 2-fach</t>
  </si>
  <si>
    <t>.025.083.00</t>
  </si>
  <si>
    <t>.025.084.00</t>
  </si>
  <si>
    <t>.025.085.00</t>
  </si>
  <si>
    <t>Wein "Poggio Del Tiglio" (tiefer Schacht)</t>
  </si>
  <si>
    <t>Wein "Chardonnay" (tiefer Schacht)</t>
  </si>
  <si>
    <t>Wein "Riesling Robert Weil" (tiefer Schacht)</t>
  </si>
  <si>
    <t>Albi Fruchtsaft</t>
  </si>
  <si>
    <t>AMG</t>
  </si>
  <si>
    <t>Apfelsaft</t>
  </si>
  <si>
    <t>Pepsi ( Glasfl. )</t>
  </si>
  <si>
    <t>San Benedetto PET (TV) 2-fach</t>
  </si>
  <si>
    <t>Eico PET " Cycle "                         ( tiefer Schacht )</t>
  </si>
  <si>
    <t>Liste d'adaptation de colonne étroite FK 170 / 185 / 230 / 270</t>
  </si>
  <si>
    <t>The slits for the neck guide are counted from inside to outside.</t>
  </si>
  <si>
    <t>Neck guide</t>
  </si>
  <si>
    <t>Nestle Wellness PET Vital</t>
  </si>
  <si>
    <t>Coca Cola/ Kontur EW</t>
  </si>
  <si>
    <t>Clausbach PET EW</t>
  </si>
  <si>
    <t>.150.041.00</t>
  </si>
  <si>
    <t>Christinen-Zweitmarken Pet</t>
  </si>
  <si>
    <t>Bild B                                                                Maß X : 245 mm</t>
  </si>
  <si>
    <t>Carolinen PET EW 2-fach</t>
  </si>
  <si>
    <t>.050.751.00</t>
  </si>
  <si>
    <t>Bad Dürrheimer PET Cycle naturell</t>
  </si>
  <si>
    <t>.050.751.01</t>
  </si>
  <si>
    <t>Bad Dürrheimer PET Cycle clasic</t>
  </si>
  <si>
    <t>.050.750.00</t>
  </si>
  <si>
    <t>Bad Dürrheimer PET Cycle ( TV )</t>
  </si>
  <si>
    <t>Lipton ICE TEA ( FK 185 / 230.. )</t>
  </si>
  <si>
    <t>Coca Cola PET MW          2-fach</t>
  </si>
  <si>
    <t>Viva PET EW ( tiefer Schacht )</t>
  </si>
  <si>
    <t>Überkinger PET Cycle        ( TV )</t>
  </si>
  <si>
    <t>Henniez Pet (rot)</t>
  </si>
  <si>
    <t>Pepsi Pet EW</t>
  </si>
  <si>
    <t>Vera Pet</t>
  </si>
  <si>
    <t>Aktiv Multipower 2-fach</t>
  </si>
  <si>
    <t xml:space="preserve">Salvus PET  Cycle </t>
  </si>
  <si>
    <t xml:space="preserve">Minute Maid PET EW </t>
  </si>
  <si>
    <t>Minute Maid PET EW 3-fach</t>
  </si>
  <si>
    <t>Petrusquelle Gourmet      2-fach</t>
  </si>
  <si>
    <t>Saint Martaine PET EW        rot 2-fach</t>
  </si>
  <si>
    <t>Fruitopia PET EW                   ( tiefer schacht )</t>
  </si>
  <si>
    <t>653 41 001 48</t>
  </si>
  <si>
    <t>Cappy fresh PET EW</t>
  </si>
  <si>
    <t>6360038300                ( $ )</t>
  </si>
  <si>
    <t>Aqua PET 2-fach</t>
  </si>
  <si>
    <t>Frankenbrunnen PET MW                   2-fach</t>
  </si>
  <si>
    <t>Wein "Bernkastel"</t>
  </si>
  <si>
    <t>Bild B                                                                Maß X : 225 mm</t>
  </si>
  <si>
    <t>Karlsberg " Long Neck "</t>
  </si>
  <si>
    <t>Gerolsteiner Excelsis           ( FK 270 )</t>
  </si>
  <si>
    <t>.050.259.00</t>
  </si>
  <si>
    <t>.050.259.01</t>
  </si>
  <si>
    <t>.050.259.02</t>
  </si>
  <si>
    <t>.050.259.04</t>
  </si>
  <si>
    <t>.050.259.03</t>
  </si>
  <si>
    <t>.050.260.00</t>
  </si>
  <si>
    <t>.050.261.00</t>
  </si>
  <si>
    <t>.050.261.01</t>
  </si>
  <si>
    <t>Änderung am 22.09.04 neue Flasche</t>
  </si>
  <si>
    <t>Pepsi PET  2-fach</t>
  </si>
  <si>
    <t>Bitburger PET EW ( PLUS)</t>
  </si>
  <si>
    <t>Änderung am 14.07.98 Name + Einweg ; von c y 2 auf c x 3</t>
  </si>
  <si>
    <t>Peterstaler PET                          ( tiefer Schacht )</t>
  </si>
  <si>
    <t>ARO " BCE " PET 2-fach</t>
  </si>
  <si>
    <t xml:space="preserve">S </t>
  </si>
  <si>
    <t>Lipton ICE TEA PET ( IV)  1-fach</t>
  </si>
  <si>
    <t>Sorgente Linda Pet</t>
  </si>
  <si>
    <t>n°</t>
  </si>
  <si>
    <t>.033.208.00</t>
  </si>
  <si>
    <t>.050.525.00</t>
  </si>
  <si>
    <t>Änderung am 14.07.98 von b x 4 auf b z 2</t>
  </si>
  <si>
    <t>VDF-Pfandfl. FK 170</t>
  </si>
  <si>
    <t>Flaschen-       länge     (mm)</t>
  </si>
  <si>
    <t>Coca Cola EW</t>
  </si>
  <si>
    <t>Carolinen Ouelle "Colani"</t>
  </si>
  <si>
    <t>Position II</t>
  </si>
  <si>
    <t>FK 280 mit Tiefenadapter</t>
  </si>
  <si>
    <t>306 01 393 00</t>
  </si>
  <si>
    <t>306 02 393 00</t>
  </si>
  <si>
    <t>306 03 393 00</t>
  </si>
  <si>
    <t>306 04 393 00</t>
  </si>
  <si>
    <t>Weider Body Shaper L-Carnitine PET EW</t>
  </si>
  <si>
    <t>Weider Body Shaper L-Carnitine PET EW ( TV )</t>
  </si>
  <si>
    <t>Levia Quelle PET EW still ( Urstromquelle GmbH )</t>
  </si>
  <si>
    <t>Janka Pils BV ( tiefer Schacht )</t>
  </si>
  <si>
    <t>Cristaline PET EW</t>
  </si>
  <si>
    <t>.050.443.00</t>
  </si>
  <si>
    <t>.050.218.00</t>
  </si>
  <si>
    <t>.050.218.01</t>
  </si>
  <si>
    <t>.050.218.02</t>
  </si>
  <si>
    <t>Pago PET EW 2-fach</t>
  </si>
  <si>
    <t>xxx4100233</t>
  </si>
  <si>
    <t>.025.033.00</t>
  </si>
  <si>
    <t xml:space="preserve">0,50 l </t>
  </si>
  <si>
    <t>Schweppes  2-fach</t>
  </si>
  <si>
    <t>636 40 000 06</t>
  </si>
  <si>
    <t>636 40 000 50</t>
  </si>
  <si>
    <t>Güssinger ( FK 320 )</t>
  </si>
  <si>
    <t>Silber Quelle Pet</t>
  </si>
  <si>
    <t>Sodenthaler PET ( Cycle )</t>
  </si>
  <si>
    <t>.050.068.00</t>
  </si>
  <si>
    <t>.050.069.00</t>
  </si>
  <si>
    <t>Fanta ( Gastrofl. ) 2-fach</t>
  </si>
  <si>
    <t xml:space="preserve">Danone Active PET </t>
  </si>
  <si>
    <t>xxx 40 001 25</t>
  </si>
  <si>
    <t>Schuller Pils (Long Neck Fl.)</t>
  </si>
  <si>
    <t xml:space="preserve">Pfanner PET EW </t>
  </si>
  <si>
    <t>.050.475.00</t>
  </si>
  <si>
    <t>Pfanner PET EW</t>
  </si>
  <si>
    <t>.050.509.00</t>
  </si>
  <si>
    <t>Markus-Quelle PET EW</t>
  </si>
  <si>
    <t>Lufrutta PET EW ( tiefer Schacht )</t>
  </si>
  <si>
    <t>Anlage 09/09</t>
  </si>
  <si>
    <t>Minute Maid Selection    2-fach</t>
  </si>
  <si>
    <t>Änderung am 13.11.00 6030033300 und Halbschaleneins. Unten</t>
  </si>
  <si>
    <t>Inkospor "Active Iso-Drink " PET 2-fach</t>
  </si>
  <si>
    <t>Petrusquelle PET Cycle ( FK160)</t>
  </si>
  <si>
    <t>Petrusquelle PET Cycle ( FK205/195)</t>
  </si>
  <si>
    <t xml:space="preserve">xxx 41 002 28    </t>
  </si>
  <si>
    <t xml:space="preserve">xxx 41 002 16   </t>
  </si>
  <si>
    <t xml:space="preserve">Sekt "Moet &amp; Chan(FK160/170) </t>
  </si>
  <si>
    <t>Christinenbr. MW</t>
  </si>
  <si>
    <t>NRW Schraubv. Brunnen</t>
  </si>
  <si>
    <t>12 Fl.</t>
  </si>
  <si>
    <t>.035.018.00</t>
  </si>
  <si>
    <t xml:space="preserve">Spring Valley PET </t>
  </si>
  <si>
    <t xml:space="preserve">xxx 41 002 70    </t>
  </si>
  <si>
    <t xml:space="preserve">xxx 41 002 24     </t>
  </si>
  <si>
    <t xml:space="preserve">xxx 41 002 16    </t>
  </si>
  <si>
    <t xml:space="preserve">xxx 41 002 95     </t>
  </si>
  <si>
    <t xml:space="preserve">xxx 41 002 99     </t>
  </si>
  <si>
    <t xml:space="preserve">xxx 41 002 94     </t>
  </si>
  <si>
    <t xml:space="preserve">xxx 41 002 40     </t>
  </si>
  <si>
    <t xml:space="preserve">xxx 41 002 30     </t>
  </si>
  <si>
    <t>61 x 61</t>
  </si>
  <si>
    <t>Wein " Bianco di Gustazo  "      ( FK 270 )</t>
  </si>
  <si>
    <t>Vittel PET ( rund ) 3-fach</t>
  </si>
  <si>
    <t>Maxi Malz / Steini</t>
  </si>
  <si>
    <t>Wenden Quelle / C.C. Einw.</t>
  </si>
  <si>
    <t>25 Fl.</t>
  </si>
  <si>
    <t>Wein "Viniatur"</t>
  </si>
  <si>
    <t>18 V</t>
  </si>
  <si>
    <t>68 Fl.</t>
  </si>
  <si>
    <t>Hohes C</t>
  </si>
  <si>
    <t>VDF Pfandflasche</t>
  </si>
  <si>
    <t>Kakao Trunk</t>
  </si>
  <si>
    <t>Gerolsteiner Sprudel</t>
  </si>
  <si>
    <t>Coca Cola Gastrofl. 2-fach</t>
  </si>
  <si>
    <r>
      <t xml:space="preserve">3 - fache Einstellung / </t>
    </r>
    <r>
      <rPr>
        <b/>
        <sz val="12"/>
        <color indexed="10"/>
        <rFont val="Times New Roman"/>
        <family val="1"/>
      </rPr>
      <t>Adjustment three deep</t>
    </r>
    <r>
      <rPr>
        <b/>
        <sz val="12"/>
        <rFont val="Times New Roman"/>
        <family val="1"/>
      </rPr>
      <t xml:space="preserve"> / </t>
    </r>
    <r>
      <rPr>
        <b/>
        <sz val="12"/>
        <color indexed="12"/>
        <rFont val="Times New Roman"/>
        <family val="1"/>
      </rPr>
      <t>Triple profondeur</t>
    </r>
  </si>
  <si>
    <t>Römerquelle PET</t>
  </si>
  <si>
    <t>Ausgabemodul FK 220/320 : 653 02 101 00</t>
  </si>
  <si>
    <t>Imnauer Fürstenquellen PET Cycle</t>
  </si>
  <si>
    <t>Bäko EW 2-fach</t>
  </si>
  <si>
    <t>.020.061.00</t>
  </si>
  <si>
    <t xml:space="preserve">Vdf </t>
  </si>
  <si>
    <t>Sunland Mc Cain FK 160</t>
  </si>
  <si>
    <t>Almdudler PET EW</t>
  </si>
  <si>
    <t>Coca Cola  PET MW (FK270 )</t>
  </si>
  <si>
    <t>.033.045.00</t>
  </si>
  <si>
    <t>.033.046.00</t>
  </si>
  <si>
    <t>.020.096.00</t>
  </si>
  <si>
    <t>Bizzl PET ( Cycle ) 2-fach</t>
  </si>
  <si>
    <t>Sekt " Meer-Seco "</t>
  </si>
  <si>
    <t xml:space="preserve">Sekt "Meer-Secco "(FK170) </t>
  </si>
  <si>
    <t>Sekt "Meer-Secco "(FK 185/230 )</t>
  </si>
  <si>
    <t>Sekt "Meer-Secco "(FK270)</t>
  </si>
  <si>
    <t>Fuente Primav. PET ( blau )</t>
  </si>
  <si>
    <t>.100.025.00</t>
  </si>
  <si>
    <t>Orangina PET 2-fach</t>
  </si>
  <si>
    <t>Uludag  ( FK 185 / 230 ... )</t>
  </si>
  <si>
    <t>.100.056.01</t>
  </si>
  <si>
    <t>Wolfra 2-fach</t>
  </si>
  <si>
    <t>Diebels Long Neck MW       2-fach</t>
  </si>
  <si>
    <t>.150.098.00</t>
  </si>
  <si>
    <t>Mattoni PET EW</t>
  </si>
  <si>
    <t>Anlage 01/12</t>
  </si>
  <si>
    <t>.033.025.58</t>
  </si>
  <si>
    <t>Karamalz Long Neck</t>
  </si>
  <si>
    <t>Sekt " Henkel Trocken "        ( FK 270 )</t>
  </si>
  <si>
    <t>.020.045.00</t>
  </si>
  <si>
    <t>Köstritzer Long Neck</t>
  </si>
  <si>
    <t>.050.471.00</t>
  </si>
  <si>
    <t>Berrington water PET ( TV )</t>
  </si>
  <si>
    <t>C.C. / Kontur EW alt</t>
  </si>
  <si>
    <t>40Fl</t>
  </si>
  <si>
    <t>Vittel weich Pet</t>
  </si>
  <si>
    <t>Position IV</t>
  </si>
  <si>
    <t>.020.063.00</t>
  </si>
  <si>
    <t>Prix Garantie PET EW</t>
  </si>
  <si>
    <t>Prix Garantie PET EW         ( tiefer Schacht )</t>
  </si>
  <si>
    <t>.150.106.00</t>
  </si>
  <si>
    <t>Harrogate SPA PET still   2-fach</t>
  </si>
  <si>
    <t>Urbacher PET Cycle mit Kohlens.</t>
  </si>
  <si>
    <t>Licher Long Neck</t>
  </si>
  <si>
    <t>Änderung am 04.02.03 zusätzlich Klappe II</t>
  </si>
  <si>
    <t>Schachttiefe 385 mm</t>
  </si>
  <si>
    <t>Libella PET MW (Pepsi PET MW )</t>
  </si>
  <si>
    <t>Rothhaus Tannenzäpfle</t>
  </si>
  <si>
    <t>Nestle Pure Life PET EW</t>
  </si>
  <si>
    <t>.050.708.00</t>
  </si>
  <si>
    <t>Vitrex PET EW</t>
  </si>
  <si>
    <t>Bertrams Fruchts(FK205/195)</t>
  </si>
  <si>
    <t>Bertrams Fruchts(FK270/290)</t>
  </si>
  <si>
    <t>Varesa (FK160/170)</t>
  </si>
  <si>
    <t>Chaufontaine wei. PET</t>
  </si>
  <si>
    <t xml:space="preserve">C: 1,0 l Schachtwand FK 290 </t>
  </si>
  <si>
    <t>B: 1,0 l Schachtwand</t>
  </si>
  <si>
    <t>Punica PET 2-fach</t>
  </si>
  <si>
    <t>BÄKO "Apfel-Sch."PET EW</t>
  </si>
  <si>
    <t>.060.015.00</t>
  </si>
  <si>
    <r>
      <t>Aqua Minerale PET m. CO</t>
    </r>
    <r>
      <rPr>
        <vertAlign val="subscript"/>
        <sz val="10"/>
        <rFont val="Times New Roman"/>
        <family val="1"/>
      </rPr>
      <t>2</t>
    </r>
  </si>
  <si>
    <r>
      <t>Aqua Minerale PET o. CO</t>
    </r>
    <r>
      <rPr>
        <vertAlign val="subscript"/>
        <sz val="10"/>
        <rFont val="Times New Roman"/>
        <family val="1"/>
      </rPr>
      <t>2</t>
    </r>
  </si>
  <si>
    <t>Lipton ICE TEA PET IV</t>
  </si>
  <si>
    <t>Himmelheber O-Saft</t>
  </si>
  <si>
    <t>Bertras Fruchtsaft (B)</t>
  </si>
  <si>
    <t>92       159</t>
  </si>
  <si>
    <t>Christinenbrunnen</t>
  </si>
  <si>
    <t>Vitus ( AF-Norm )</t>
  </si>
  <si>
    <t>Euroschopper Pet (221mm)</t>
  </si>
  <si>
    <t>Vaihinger PET 2-fach</t>
  </si>
  <si>
    <t>.033.110.06</t>
  </si>
  <si>
    <t>Iso Aktiv Jesuiten Q</t>
  </si>
  <si>
    <t>.050.010.00</t>
  </si>
  <si>
    <t>Wein "Weinbiet"                ( FK270 )</t>
  </si>
  <si>
    <t>VDF-Pfandfl. FK 160 / 170</t>
  </si>
  <si>
    <t>Black Forest PET 2-fach</t>
  </si>
  <si>
    <t>IV</t>
  </si>
  <si>
    <t>Änderung am 18.10.04 Durchme. 60 auf 61</t>
  </si>
  <si>
    <t>.033.025.28</t>
  </si>
  <si>
    <t>605 06 100 00</t>
  </si>
  <si>
    <t>Wein "Bötzinger"</t>
  </si>
  <si>
    <t>San Benedetto PET EW Mineral.  2</t>
  </si>
  <si>
    <t>Frucade PET Cycle</t>
  </si>
  <si>
    <t>.050.458.00</t>
  </si>
  <si>
    <t>.050.459.00</t>
  </si>
  <si>
    <t>ab 11 / 2005</t>
  </si>
  <si>
    <t>ab 11/2005</t>
  </si>
  <si>
    <t>Peterstaler "Schwarzwald Perle"</t>
  </si>
  <si>
    <t>.050.556.00</t>
  </si>
  <si>
    <t>ab 11/2007</t>
  </si>
  <si>
    <t>bis 11/2007</t>
  </si>
  <si>
    <t>Peterstaler Pet</t>
  </si>
  <si>
    <t>.020.048.00</t>
  </si>
  <si>
    <t>.020.049.00</t>
  </si>
  <si>
    <t>Valvert PET ( rund )               2-fach</t>
  </si>
  <si>
    <t>Hacklberg EX " Aufreißv. "</t>
  </si>
  <si>
    <t>Rosport PET 2-fach</t>
  </si>
  <si>
    <t>Volvic PET ( FK 160 / 170 )</t>
  </si>
  <si>
    <t>Volvic PET ( FK 205 / 195 )</t>
  </si>
  <si>
    <t>Jesuiten Quelle PET MW</t>
  </si>
  <si>
    <t>Coca Cola EW alt</t>
  </si>
  <si>
    <t>Wein "Weinbiet"                ( FK185/230 )</t>
  </si>
  <si>
    <t xml:space="preserve">Brunnen </t>
  </si>
  <si>
    <t>636 40 000 36</t>
  </si>
  <si>
    <t>636 40 000 21</t>
  </si>
  <si>
    <t>636 40 000 48</t>
  </si>
  <si>
    <t>Sunkist/Kondi/Landkaer</t>
  </si>
  <si>
    <t>19V</t>
  </si>
  <si>
    <t>Diamè-</t>
  </si>
  <si>
    <t>xxx 40 002 06</t>
  </si>
  <si>
    <t xml:space="preserve">xxx 41 002 77   </t>
  </si>
  <si>
    <t xml:space="preserve">xxx 41 002 86    </t>
  </si>
  <si>
    <t xml:space="preserve">xxx 41 002 63  </t>
  </si>
  <si>
    <t xml:space="preserve"> Maß X : 455 mm</t>
  </si>
  <si>
    <t>Flaschenlänge</t>
  </si>
  <si>
    <t>Leistenhöhe</t>
  </si>
  <si>
    <t>Leisten-Nr.</t>
  </si>
  <si>
    <t>Lichte Weite im Schacht</t>
  </si>
  <si>
    <t>Henninger Export</t>
  </si>
  <si>
    <t xml:space="preserve">Bild F </t>
  </si>
  <si>
    <t>Brunnen PET ( FK 270 / 290 )</t>
  </si>
  <si>
    <t>No.</t>
  </si>
  <si>
    <t>Ausgabemodul : 608 01 100 00</t>
  </si>
  <si>
    <t>E: FS 2000 Schachtwand ( 2-fach )</t>
  </si>
  <si>
    <t>Aloisius Quelle PET MW</t>
  </si>
  <si>
    <t>.070.013.00</t>
  </si>
  <si>
    <t>Aloisius Quelle PET MW   ( tiefer Schacht )</t>
  </si>
  <si>
    <t>.100.128.00</t>
  </si>
  <si>
    <t>St. Pellegrino PET 2-fach</t>
  </si>
  <si>
    <t>Malvern PET 2-fach</t>
  </si>
  <si>
    <t>FS 2000 3-fach</t>
  </si>
  <si>
    <t>.050.233</t>
  </si>
  <si>
    <t>Carolinen quelle ( Colani)</t>
  </si>
  <si>
    <t>Kontur / Coca-Cola (FK160)</t>
  </si>
  <si>
    <t>Bon Val 2-fach *</t>
  </si>
  <si>
    <t>Bell ´s</t>
  </si>
  <si>
    <t>X E 7</t>
  </si>
  <si>
    <t>Sekt</t>
  </si>
  <si>
    <t>Adelholzener PET MW      1-fach</t>
  </si>
  <si>
    <t>Adelholzener Active O2 PET EW        ( TV ) 1-fach</t>
  </si>
  <si>
    <t>Einzelschacht mit Tiefenadapter</t>
  </si>
  <si>
    <t>Original Bayrisch Malz</t>
  </si>
  <si>
    <t>Bonaqua Silver PET</t>
  </si>
  <si>
    <t>.050.506.00</t>
  </si>
  <si>
    <t>D / F</t>
  </si>
  <si>
    <t>653 41 001 31</t>
  </si>
  <si>
    <t>Göppinger PET Cycle 2-fach</t>
  </si>
  <si>
    <t>Gerolsteiner Gou.(FK185/230)</t>
  </si>
  <si>
    <t>.030.009.00</t>
  </si>
  <si>
    <t>Lanjaron Pet</t>
  </si>
  <si>
    <t>.025.116.00</t>
  </si>
  <si>
    <t>Smirnoff ICE 2-fach</t>
  </si>
  <si>
    <t>Vittel</t>
  </si>
  <si>
    <t>??????</t>
  </si>
  <si>
    <t xml:space="preserve">NRW  </t>
  </si>
  <si>
    <t>Kontur Pet (SK)</t>
  </si>
  <si>
    <t xml:space="preserve">Lufrutta PET EW </t>
  </si>
  <si>
    <t>Carolinen Quelle                      ( tiefer Schacht )</t>
  </si>
  <si>
    <t>Clausthaler Long Neck             ( tiefer Schacht )</t>
  </si>
  <si>
    <t>Änderung neue flasche 04/08</t>
  </si>
  <si>
    <t>Jesuiten Quelle PET MW 2-fach</t>
  </si>
  <si>
    <t xml:space="preserve"> Maß X : 500 mm</t>
  </si>
  <si>
    <t>Jever Long Neck MW 1-fach</t>
  </si>
  <si>
    <t>Bild B ( 15 mm )                                                            Maß X : 237 mm / Loch 4</t>
  </si>
  <si>
    <t>.033.049.00</t>
  </si>
  <si>
    <t>.033.050.00</t>
  </si>
  <si>
    <t>.050.638.00</t>
  </si>
  <si>
    <t>Silberquelle PET EW</t>
  </si>
  <si>
    <t>.033.025.51</t>
  </si>
  <si>
    <t>Stuttgarter Hofbräu Long Neck</t>
  </si>
  <si>
    <t>033.025.51</t>
  </si>
  <si>
    <t>Stuttgarter Hofbräu Long Neck 2-fach</t>
  </si>
  <si>
    <t>.025.072.01</t>
  </si>
  <si>
    <t>.025.073.00</t>
  </si>
  <si>
    <t>.025.073.01</t>
  </si>
  <si>
    <t>.025.074.00</t>
  </si>
  <si>
    <t>662 42 002 23</t>
  </si>
  <si>
    <t>116    76</t>
  </si>
  <si>
    <t>641 41 001 12</t>
  </si>
  <si>
    <t>Wildsberg PET</t>
  </si>
  <si>
    <t>Quick Vit PET "ACE" 2-fach</t>
  </si>
  <si>
    <t>Quick Vit PET" ACE " 2-fach</t>
  </si>
  <si>
    <t>.070.014.00</t>
  </si>
  <si>
    <t>Wein " Oberk.Kl. (185/230..</t>
  </si>
  <si>
    <t>Vichi (FK185/230..</t>
  </si>
  <si>
    <t>Turkuaz Pet</t>
  </si>
  <si>
    <t>64 (63)</t>
  </si>
  <si>
    <t>Spacer-Befestigung      Schloßschraube</t>
  </si>
  <si>
    <t>Sprite PET EW ( FK320 )</t>
  </si>
  <si>
    <t>Sprite PET EW (FK185/230)</t>
  </si>
  <si>
    <t>1 Fl. / Feb. 98</t>
  </si>
  <si>
    <t>Pellegrino ( tiefer Schacht )</t>
  </si>
  <si>
    <t>Pepsi  ( tiefer Schacht )</t>
  </si>
  <si>
    <t>Petrusquelle Gourmet              ( tiefer Schacht )</t>
  </si>
  <si>
    <t>Pfungstädter Long Neck        ( tiefer Schacht )</t>
  </si>
  <si>
    <t>Beck`s EW 2-fach</t>
  </si>
  <si>
    <t>.050.402.00</t>
  </si>
  <si>
    <t>Maß X : 130 mm</t>
  </si>
  <si>
    <t>xxx 40 001 03</t>
  </si>
  <si>
    <t>Salitos</t>
  </si>
  <si>
    <t>.100.066.04</t>
  </si>
  <si>
    <t>Ramseier MW ( tiefer Schacht )</t>
  </si>
  <si>
    <t xml:space="preserve">C. C. / Kontur MW </t>
  </si>
  <si>
    <t xml:space="preserve">Wolfra </t>
  </si>
  <si>
    <t>.033.083.00</t>
  </si>
  <si>
    <t xml:space="preserve">Vita Cola </t>
  </si>
  <si>
    <t>Vita Cola  ( FK 185 / 230 .. )</t>
  </si>
  <si>
    <t>Bizzl Pet MW</t>
  </si>
  <si>
    <t>SPA ( FK 185 / 230 )</t>
  </si>
  <si>
    <t>.150.099.00</t>
  </si>
  <si>
    <t>Magnesia PET EW</t>
  </si>
  <si>
    <t>Anlage 01/12 neue Flasche</t>
  </si>
  <si>
    <t>Magnesia PET EW                          ( tiefer Schacht )</t>
  </si>
  <si>
    <t>Mattoni PET EW                    ( tiefer schacht )</t>
  </si>
  <si>
    <t>Schweppes "Malvern" (GB)</t>
  </si>
  <si>
    <t>Sunmagic PET 2-fach</t>
  </si>
  <si>
    <t>Fürstenberg Pils " Long Neck "</t>
  </si>
  <si>
    <t>Löwenbräu  " Long Neck "</t>
  </si>
  <si>
    <t>Pompom PET 2-fach</t>
  </si>
  <si>
    <t>Hella Mineralwasser</t>
  </si>
  <si>
    <t>St. Michaelis Mineralwasser</t>
  </si>
  <si>
    <t>Rhodius PET ( Cycle ) 2-fach</t>
  </si>
  <si>
    <t>.060.013.00</t>
  </si>
  <si>
    <t>Gatorade Pet EW</t>
  </si>
  <si>
    <t>Sourcy Pet EW</t>
  </si>
  <si>
    <t>.100.021</t>
  </si>
  <si>
    <t>640 01 001 16</t>
  </si>
  <si>
    <t>Libella PET</t>
  </si>
  <si>
    <t>Euro / Euro SV</t>
  </si>
  <si>
    <t>.020.037.05</t>
  </si>
  <si>
    <t>.020.037.06</t>
  </si>
  <si>
    <t>Olympus PET</t>
  </si>
  <si>
    <t>6520030920    6360035600</t>
  </si>
  <si>
    <t>Schussenrieder Original Nr. 1 BV ( tiefer Schacht )</t>
  </si>
  <si>
    <t>Wein " Bernkastel"</t>
  </si>
  <si>
    <t>.050.478.00</t>
  </si>
  <si>
    <t>xxx 40 002 32</t>
  </si>
  <si>
    <t>Adelholzener PET</t>
  </si>
  <si>
    <t>xxx 40 001 15</t>
  </si>
  <si>
    <t>.025.046.00</t>
  </si>
  <si>
    <t>Bonaqa PET MW                  ( tiefer Schacht )</t>
  </si>
  <si>
    <t>Coca Cola  PET MW (FK170 )</t>
  </si>
  <si>
    <t>Lindauer St. Verenen Quelle</t>
  </si>
  <si>
    <t>90 mm</t>
  </si>
  <si>
    <t>55 mm</t>
  </si>
  <si>
    <t>C.C. / Kontur PET EW 2-fach</t>
  </si>
  <si>
    <t>Adelholzener PET EW 2-fach</t>
  </si>
  <si>
    <t>Adelholzener PET EW             2-fach</t>
  </si>
  <si>
    <t>Anlage 06/14</t>
  </si>
  <si>
    <t>653 4100237</t>
  </si>
  <si>
    <t>660 4100237</t>
  </si>
  <si>
    <t>.033.271.00</t>
  </si>
  <si>
    <t>Änderung Okt. 2001 + Halbschaleneinsatz : Änderung am 10.03.04 auf Breit Spacer88; Änderung Zubehör auf neue Flaschenform am 02.05.05</t>
  </si>
  <si>
    <t>Punica FK 160/170</t>
  </si>
  <si>
    <t>Vikos PET 2-fach</t>
  </si>
  <si>
    <t>Zagori PET 2-fach</t>
  </si>
  <si>
    <t>Vikos PET</t>
  </si>
  <si>
    <t>1052 mm</t>
  </si>
  <si>
    <t>Saft "Stingel "</t>
  </si>
  <si>
    <t>Bild B                                                                 Maß X : 225 mm</t>
  </si>
  <si>
    <t>.050.580.00</t>
  </si>
  <si>
    <t>Georgia PET EW</t>
  </si>
  <si>
    <t>Sinalco PET EW 2-fach</t>
  </si>
  <si>
    <t>653 01 312 00 Klappenlagerung  0,33l  Dosen</t>
  </si>
  <si>
    <t>Fit Activ Multipower PET 2-fach</t>
  </si>
  <si>
    <t>(von oben)</t>
  </si>
  <si>
    <t>ung</t>
  </si>
  <si>
    <t>100 / Feb99</t>
  </si>
  <si>
    <t>641 41 001 23</t>
  </si>
  <si>
    <t>Rosport Mineral.</t>
  </si>
  <si>
    <t>.075.006</t>
  </si>
  <si>
    <t>Liecher Long Neck 2-fach</t>
  </si>
  <si>
    <t>.033.107.00</t>
  </si>
  <si>
    <t>.033.109.01</t>
  </si>
  <si>
    <t>Kühbacher Bier MW 2-fach</t>
  </si>
  <si>
    <t>6360036200     6060033200</t>
  </si>
  <si>
    <t>.150.012</t>
  </si>
  <si>
    <t>Cristaline weich PET</t>
  </si>
  <si>
    <t>.150.013</t>
  </si>
  <si>
    <t>4 Fl. / Feb. 98</t>
  </si>
  <si>
    <t>Bad Harzburger PET MW</t>
  </si>
  <si>
    <t>.050.391.00</t>
  </si>
  <si>
    <t>.025.048.05</t>
  </si>
  <si>
    <t>Neuselten Pet</t>
  </si>
  <si>
    <t>25Fl</t>
  </si>
  <si>
    <t>Sinalco Pet</t>
  </si>
  <si>
    <t>Volvic  PET 2-fach</t>
  </si>
  <si>
    <t>Valon Pet</t>
  </si>
  <si>
    <t>San Benedetto PET EW mineral. 2</t>
  </si>
  <si>
    <t>San Benedetto PET EW mineral. "1" vending 2-fach</t>
  </si>
  <si>
    <t>.027.508.00</t>
  </si>
  <si>
    <t>Sekt "Prosecco Deco              ( FK 185 / 230 )</t>
  </si>
  <si>
    <t>Rhenser Mine. MW(185/230..</t>
  </si>
  <si>
    <t>Merziger PET EW</t>
  </si>
  <si>
    <t>Coca Cola PET MW</t>
  </si>
  <si>
    <t>Coca Cola / Kontur PET EW 2-fach</t>
  </si>
  <si>
    <t>.025.151.00</t>
  </si>
  <si>
    <t>Bad Nauheimer MW</t>
  </si>
  <si>
    <t>Änderung am 10.03.04 neues Zubehör ; Änderung am 02.05.05 Einführung neue Flasche</t>
  </si>
  <si>
    <t>Änderung am 10.03.04 neues Zubehör ; Änderung am 02.05.05 neue Flasche</t>
  </si>
  <si>
    <t>Top Souveraine Pet</t>
  </si>
  <si>
    <t>1 Fl. / Dez 99</t>
  </si>
  <si>
    <t>Mirinda PET EW</t>
  </si>
  <si>
    <t>.050.724.00</t>
  </si>
  <si>
    <t>Pepsi Max PET EW</t>
  </si>
  <si>
    <t>Adelholzener Individual MW   ( tiefer Schacht )</t>
  </si>
  <si>
    <t>Adelholzener Individual MW</t>
  </si>
  <si>
    <t>Wein "Grauer Burgunder" (tiefer Schacht)</t>
  </si>
  <si>
    <t>Maß X : 140 mm</t>
  </si>
  <si>
    <t>* = ohne Feder montiert</t>
  </si>
  <si>
    <t>AFRI Cola</t>
  </si>
  <si>
    <t>Römerwall Apfelschorle</t>
  </si>
  <si>
    <t>Rhenser Mineral. ( tiefer Schacht )</t>
  </si>
  <si>
    <t>Rittmayer BV ( tiefer Schacht )</t>
  </si>
  <si>
    <t>Riegeler Bier BV ( tiefer Schacht )</t>
  </si>
  <si>
    <t>Scheidmantel "Cobug Pils" BV ( tiefer Schacht )</t>
  </si>
  <si>
    <t>Brunnen PET MW</t>
  </si>
  <si>
    <t>Burn ( Coca Cola )</t>
  </si>
  <si>
    <t>Valvert PET (rund )</t>
  </si>
  <si>
    <t>75 mm</t>
  </si>
  <si>
    <t>Saft "Philip"</t>
  </si>
  <si>
    <t>Euregio Pet</t>
  </si>
  <si>
    <t>Unterbaarer Long Neck</t>
  </si>
  <si>
    <t>Sekt "Duc Douan"</t>
  </si>
  <si>
    <t>Vittel (Glasfl. )</t>
  </si>
  <si>
    <t>Brohler Mineral.</t>
  </si>
  <si>
    <t>.033.006.00</t>
  </si>
  <si>
    <t>640 01 103 00</t>
  </si>
  <si>
    <t xml:space="preserve">Zwiefalter  Hefedrittel (Aufreißb.)       </t>
  </si>
  <si>
    <t>Pepsi Twist Pet</t>
  </si>
  <si>
    <t>Bellheimer Lord Pils</t>
  </si>
  <si>
    <t>19Fl</t>
  </si>
  <si>
    <t>Radeberger Pils " Long Neck "</t>
  </si>
  <si>
    <t>Sekt " Gasthof Adler "</t>
  </si>
  <si>
    <t>.025.138.00</t>
  </si>
  <si>
    <t>Trinkflasche Isifeel 1-fach</t>
  </si>
  <si>
    <t>662 42 001 18</t>
  </si>
  <si>
    <t>.050.521.00</t>
  </si>
  <si>
    <t>Dietenbronner PET EW</t>
  </si>
  <si>
    <t>.050.338.00</t>
  </si>
  <si>
    <t>.050.336.00</t>
  </si>
  <si>
    <t>.150.054.00</t>
  </si>
  <si>
    <t>neue flasche ab 28.06.07</t>
  </si>
  <si>
    <t>Änderung Schacht außen von 153 auf 155 am 19.12.97</t>
  </si>
  <si>
    <t>270 mm</t>
  </si>
  <si>
    <t>Stiegel Bier MW</t>
  </si>
  <si>
    <t>.033.220.00</t>
  </si>
  <si>
    <t>"Kakao Drink" Eifelperle</t>
  </si>
  <si>
    <t>BÄKO "Gänsef. " PET EW</t>
  </si>
  <si>
    <t>.033.014.00</t>
  </si>
  <si>
    <t>.033.015.00</t>
  </si>
  <si>
    <t>.033.016.00</t>
  </si>
  <si>
    <t>Ffifty Fifty PET EW 2-fach</t>
  </si>
  <si>
    <t>Änderung am 18.03.98 von Sp.86 auf 84  ; Bestellnr. geändert am 19.08.98</t>
  </si>
  <si>
    <t>Vera PET 2-fach</t>
  </si>
  <si>
    <t xml:space="preserve">Vera PET </t>
  </si>
  <si>
    <t>.025.049.03</t>
  </si>
  <si>
    <t>Turkuaz PET 2 -fach</t>
  </si>
  <si>
    <t>Zötler Bier long Neck MW</t>
  </si>
  <si>
    <t>.033.025.46</t>
  </si>
  <si>
    <t>.050.625.01</t>
  </si>
  <si>
    <t>Echt Holler PET EW</t>
  </si>
  <si>
    <t>.050.625.02</t>
  </si>
  <si>
    <t>Maxi Malz</t>
  </si>
  <si>
    <t>Gaensefurther PET</t>
  </si>
  <si>
    <t>641 41 002 01</t>
  </si>
  <si>
    <t>Almdudler "Trachtenpärchen"</t>
  </si>
  <si>
    <t xml:space="preserve">Rivella PET </t>
  </si>
  <si>
    <t>Eptinger PET</t>
  </si>
  <si>
    <t>Scheidmantel "Cobug Pils" BV</t>
  </si>
  <si>
    <t>Scheidmantel "Coburg Pils " BV</t>
  </si>
  <si>
    <t>.050.484.00</t>
  </si>
  <si>
    <t>.033.169.00</t>
  </si>
  <si>
    <t>.050.502.00</t>
  </si>
  <si>
    <t>Nestea MW 2-fach</t>
  </si>
  <si>
    <t xml:space="preserve">Rosbacher PET Cycle            2-fach </t>
  </si>
  <si>
    <t xml:space="preserve">Rosbacher PET cycle 2-fach </t>
  </si>
  <si>
    <t>Bitburger Drehv. (Long Neck)</t>
  </si>
  <si>
    <t xml:space="preserve"> Bislerie PET 1-fach</t>
  </si>
  <si>
    <t>Osta PET MW</t>
  </si>
  <si>
    <t>Bild A                                                          Maß X : 405 mm</t>
  </si>
  <si>
    <t>.033.001.00</t>
  </si>
  <si>
    <t>EVIAN weich PET</t>
  </si>
  <si>
    <t>.150.009</t>
  </si>
  <si>
    <t>150 / Okt 96</t>
  </si>
  <si>
    <t>Bild B                                                               Maß X : 237 mm / Loch 4</t>
  </si>
  <si>
    <t>C.C. / Kontur EW alt 2-fach</t>
  </si>
  <si>
    <t>.050.156.00</t>
  </si>
  <si>
    <t>.050.157.00</t>
  </si>
  <si>
    <t>.050.158.00</t>
  </si>
  <si>
    <t>.050.159.00</t>
  </si>
  <si>
    <t>.050.160.00</t>
  </si>
  <si>
    <t>.070.017.00</t>
  </si>
  <si>
    <t>Imsdal PET EW ( TV )</t>
  </si>
  <si>
    <t>662 42 002 05</t>
  </si>
  <si>
    <t>Schacht</t>
  </si>
  <si>
    <t>Kick Off PET</t>
  </si>
  <si>
    <t>.100.051.00</t>
  </si>
  <si>
    <t>.100.052.00</t>
  </si>
  <si>
    <t>.100.050.00</t>
  </si>
  <si>
    <t>Nitro Fuel</t>
  </si>
  <si>
    <t>.025.046.01</t>
  </si>
  <si>
    <t>.025.046.02</t>
  </si>
  <si>
    <t>.025.046.03</t>
  </si>
  <si>
    <t>.025.046.04</t>
  </si>
  <si>
    <t>.025.046.05</t>
  </si>
  <si>
    <t>Assindia Miner.</t>
  </si>
  <si>
    <t>.020.054.02</t>
  </si>
  <si>
    <t>.020.055.00</t>
  </si>
  <si>
    <t>.020.056.00</t>
  </si>
  <si>
    <t>.075.086.00</t>
  </si>
  <si>
    <t>Wein " Elbling trocken "</t>
  </si>
  <si>
    <t>Anlage 06/13</t>
  </si>
  <si>
    <t>Wein " Elbling trocken "       ( tiefer Schacht )</t>
  </si>
  <si>
    <t>Bild B  ( 15 mm )                                                          Maß X : 218 mm / Loch 3</t>
  </si>
  <si>
    <t xml:space="preserve"> Maß X : 493 mm</t>
  </si>
  <si>
    <t>Haller Löwenbräu "Long Neck"</t>
  </si>
  <si>
    <t>662 42 001 13</t>
  </si>
  <si>
    <t>Änderung : 11.11.08 flasche Zubehör Nr. 103 auf 109</t>
  </si>
  <si>
    <t xml:space="preserve">xxx 40 002 30 </t>
  </si>
  <si>
    <t>xxx 40 002 09</t>
  </si>
  <si>
    <t>Schlossquelle PET EW 2-fach</t>
  </si>
  <si>
    <t>.050.752.00</t>
  </si>
  <si>
    <t>Bad Brambacher Gourmet MW</t>
  </si>
  <si>
    <t>Krug Bräu MW</t>
  </si>
  <si>
    <t>.033.119.01</t>
  </si>
  <si>
    <t>Zipperle MW ( FK 185/230…</t>
  </si>
  <si>
    <t>Labertaler PET EW</t>
  </si>
  <si>
    <t>Änderung Name von MW auf EW 07/14</t>
  </si>
  <si>
    <t>Labertaler PET EW 2-fach</t>
  </si>
  <si>
    <t>Laberthaler PET EW        1-fach</t>
  </si>
  <si>
    <t>Änderung Name von MW au EW 07/14</t>
  </si>
  <si>
    <t>.050.753.00</t>
  </si>
  <si>
    <t>Multipower PET EW</t>
  </si>
  <si>
    <t>Anlage 07/14</t>
  </si>
  <si>
    <t>Multipower PET EW 2-fach</t>
  </si>
  <si>
    <t>Multipower PET EW              2-fach</t>
  </si>
  <si>
    <t>.050.754.00</t>
  </si>
  <si>
    <t>.050.754.01</t>
  </si>
  <si>
    <t>Änderung Flaschenlänge 07/14</t>
  </si>
  <si>
    <t>Aqua Top PET  EW            ( mit  Kohlensäure )</t>
  </si>
  <si>
    <t>Aqua Top PET   EW               ( mit CO2 )2-fach</t>
  </si>
  <si>
    <t>Änderung Name am 30.09.05 + ( mit CO2 ) + EW 07/14</t>
  </si>
  <si>
    <t>Aqua Top PET EW                  ( mit CO2 )2-fach</t>
  </si>
  <si>
    <t>Aqua Top PET EW</t>
  </si>
  <si>
    <t>Änderung + EW 07/14</t>
  </si>
  <si>
    <t>Aqua Top PET EW1-fach</t>
  </si>
  <si>
    <t>Aqua Top PET EW 1-fach</t>
  </si>
  <si>
    <t>Aqua Top PET EW ( mit CO2 )      2-fach</t>
  </si>
  <si>
    <t>Aqua Top PET EW( mit kohlensäure )</t>
  </si>
  <si>
    <t>Aqua Top PET EW( ohne kohlensäure )</t>
  </si>
  <si>
    <t>Anlage 07/10 ; Änderung Spacer von 89 auf 90 , Halsführung von cy2 auf cx3 07/14</t>
  </si>
  <si>
    <t>Fürstenbrunn Selection PET EW</t>
  </si>
  <si>
    <t>.100.174.00</t>
  </si>
  <si>
    <t>Fürstenbrunn Selection PET EW  ( tiefer Schacht )</t>
  </si>
  <si>
    <t>.150.111.00</t>
  </si>
  <si>
    <t>Knutwiler PET EW                         ( tiefer Schacht )</t>
  </si>
  <si>
    <t>.050.755.00</t>
  </si>
  <si>
    <t>Allgäuer PET Cycle</t>
  </si>
  <si>
    <t>Anlage 08/14</t>
  </si>
  <si>
    <t>Allgäuer PET Cycle 2-fach</t>
  </si>
  <si>
    <t>Teinacher Gourmet                         ( FS 1500/2020 )</t>
  </si>
  <si>
    <t xml:space="preserve">Allgäuer PET Cycle </t>
  </si>
  <si>
    <t>.050.756.00</t>
  </si>
  <si>
    <t>Camlibel PET EW</t>
  </si>
  <si>
    <t>.050.757.00</t>
  </si>
  <si>
    <t>Aqua Mavi PET EW</t>
  </si>
  <si>
    <t>Bad Brambacher MW</t>
  </si>
  <si>
    <t xml:space="preserve">Bad Dürrheimer PET Cycle 2-fach </t>
  </si>
  <si>
    <t>Bad Dürrheimer PET Cylce</t>
  </si>
  <si>
    <t>660 41 001 17</t>
  </si>
  <si>
    <t>Elisabethen Quell PET Cycle</t>
  </si>
  <si>
    <t>Änderung Flaschenform 08/14</t>
  </si>
  <si>
    <t>Änderung flaschenlänge 08/14</t>
  </si>
  <si>
    <t>Elisabethenquelle PET Cycle 2-fach</t>
  </si>
  <si>
    <t>Rosbacher PET Cycle 2-fach</t>
  </si>
  <si>
    <t>Änderung 08/14</t>
  </si>
  <si>
    <t>Änderung flaschenform 08/14</t>
  </si>
  <si>
    <t>Adelholzener Individual MW 1-fach</t>
  </si>
  <si>
    <t>Anlage 09/14</t>
  </si>
  <si>
    <t>Adelholzener Indivudual MW 1-fach</t>
  </si>
  <si>
    <t>.075.093.00</t>
  </si>
  <si>
    <t xml:space="preserve">Vöslauer Balance PET EW </t>
  </si>
  <si>
    <t>Vöslauer Balance PET EW 2-fach</t>
  </si>
  <si>
    <t>.050.758.00</t>
  </si>
  <si>
    <t>653 41 002 04</t>
  </si>
  <si>
    <t>Änderung flaschenform 09/14</t>
  </si>
  <si>
    <t>Änderung , neue Flaschenform 09/14</t>
  </si>
  <si>
    <t>Neue Flaschenform 09/14</t>
  </si>
  <si>
    <t>.050.759.00</t>
  </si>
  <si>
    <t>.050.760.00</t>
  </si>
  <si>
    <t>Qi2 Protein Drink PET EW</t>
  </si>
  <si>
    <t>.050.761.00</t>
  </si>
  <si>
    <t>Qi2 L-Carnitine Drink PET EW</t>
  </si>
  <si>
    <t>Black Forest still PET Cycle</t>
  </si>
  <si>
    <t>.100.175.00</t>
  </si>
  <si>
    <t>.050.762.00</t>
  </si>
  <si>
    <t>MC Fit Dummy PET EW</t>
  </si>
  <si>
    <t>Mc Fit Dumy PET EW             2-fach</t>
  </si>
  <si>
    <t>Qi2 L-Carnitine PET EW 2-fach</t>
  </si>
  <si>
    <t>Qi2 Protein Drink PET EW 2-fach</t>
  </si>
  <si>
    <t>Vitamin Water PET EW     2-fach</t>
  </si>
  <si>
    <t>Granini MW ( FK 320 / 220 )</t>
  </si>
  <si>
    <t>Edeka Mineral. Classic PET EW 2-fach</t>
  </si>
  <si>
    <t>.033.272.00</t>
  </si>
  <si>
    <t>SPE PET reine EW</t>
  </si>
  <si>
    <t>.050.763.00</t>
  </si>
  <si>
    <t>Action Energy Drink PET EW</t>
  </si>
  <si>
    <t>Anlage 10/14</t>
  </si>
  <si>
    <t>.050.764.00</t>
  </si>
  <si>
    <t>Berain PET EW</t>
  </si>
  <si>
    <t>Schönbuch Pils Long Neck</t>
  </si>
  <si>
    <t>Änderung Name + Long Neck 17.10.14</t>
  </si>
  <si>
    <t>Anlage 09 / 12</t>
  </si>
  <si>
    <t>SPA PET reine EW 2-fach</t>
  </si>
  <si>
    <t>.100.176.00</t>
  </si>
  <si>
    <t>Merkur PET Cycle</t>
  </si>
  <si>
    <t>.100.177.00</t>
  </si>
  <si>
    <t>.050.765.00</t>
  </si>
  <si>
    <t>Merkur PET Cycle                    ( FK 170 )</t>
  </si>
  <si>
    <t>Merkur PET Cycle                    ( FK 185 / 230 )</t>
  </si>
  <si>
    <t>Merkur PET Cycle                    ( FK 270 )</t>
  </si>
  <si>
    <t>Merkur PET Cycle                    ( tiefer Schacht )</t>
  </si>
  <si>
    <t>.020.042.18</t>
  </si>
  <si>
    <t>Sekt " Premiere "</t>
  </si>
  <si>
    <t>.050.766.00</t>
  </si>
  <si>
    <t>Matouba PET EW</t>
  </si>
  <si>
    <t>.050.767.00</t>
  </si>
  <si>
    <t>.150.112.00</t>
  </si>
  <si>
    <t>Rohmilch PET Ew</t>
  </si>
  <si>
    <t>Rohmilch PET EW</t>
  </si>
  <si>
    <t>Sekt " Premiere " 1-fach</t>
  </si>
  <si>
    <t>Anlage 10 / 14</t>
  </si>
  <si>
    <t>Rohmilch PET EW 1-fach</t>
  </si>
  <si>
    <t>165 mm</t>
  </si>
  <si>
    <t>1,50 l</t>
  </si>
  <si>
    <t>Anlage 11/14</t>
  </si>
  <si>
    <t>Bad Brambacher PET Cycle  ( FK 185 / 230 ..</t>
  </si>
  <si>
    <t>Bad Brambacher PET Cycle  ( tiefer Schacht )</t>
  </si>
  <si>
    <t>641 41 001 54</t>
  </si>
  <si>
    <t>Neue Flasche 11/14</t>
  </si>
  <si>
    <t>Änderung Namen + Zusatz ohne CO2 ; neue flasche 11/14</t>
  </si>
  <si>
    <t>Änderung Name + Zusatz ohne CO2 ; neue flasche 11/14</t>
  </si>
  <si>
    <t>Matouba PET EW 2-fach</t>
  </si>
  <si>
    <t>Berain PET EW 2-fach</t>
  </si>
  <si>
    <t>xxx 41 002 61</t>
  </si>
  <si>
    <t>Bild B                                                             Maß X : 218 mm / Loch 3</t>
  </si>
  <si>
    <t>.025.054.18</t>
  </si>
  <si>
    <t>neue Flaschenform 11/14</t>
  </si>
  <si>
    <t>Bad-Drieburger SV</t>
  </si>
  <si>
    <t>Bad Drieburger SV</t>
  </si>
  <si>
    <t>.050.768.00</t>
  </si>
  <si>
    <t>Bad Dürrheimer Exclusiv MW</t>
  </si>
  <si>
    <t>.033.273.00</t>
  </si>
  <si>
    <t>.050.769.00</t>
  </si>
  <si>
    <t>Wiesgart Apfelschorle PET EW</t>
  </si>
  <si>
    <t>.050.172.03</t>
  </si>
  <si>
    <t>Sonniger ACE PET EW</t>
  </si>
  <si>
    <t>Änderung Flasche 11/14</t>
  </si>
  <si>
    <t>Wiesgart Apfelsch. PET EW</t>
  </si>
  <si>
    <t>Quellbrunn PET EW</t>
  </si>
  <si>
    <t>Chaudfontaine MW</t>
  </si>
  <si>
    <t>.100.178.00</t>
  </si>
  <si>
    <t>.100.179.00</t>
  </si>
  <si>
    <t>Ordal MW</t>
  </si>
  <si>
    <t>.100.181.00</t>
  </si>
  <si>
    <t>Barfüßer Bier BV</t>
  </si>
  <si>
    <t>.100.180.00</t>
  </si>
  <si>
    <t>Änderung Name am 14.11.2001; Änderung am 20.04.07 Name MW auf Cycle ; neue flasche 11/14</t>
  </si>
  <si>
    <t>Änderung Name + Cycle am 24.04.07 ; neue Flaschenform 11/14</t>
  </si>
  <si>
    <t>Änderung am 29.09.06 zusätzliche Loch für NRW ; neue Flaschenform 11/14</t>
  </si>
  <si>
    <t>Änderung Name + Cycle am 20.04.2007 ; neue flaschenform 11/14</t>
  </si>
  <si>
    <t xml:space="preserve">Maß X : 395 mm </t>
  </si>
  <si>
    <t>xxx 41 002 71</t>
  </si>
  <si>
    <t>Chaudfontaine MW               ( tiefer Schacht )</t>
  </si>
  <si>
    <t>Ordal MW                                    ( tiefer Schacht )</t>
  </si>
  <si>
    <t>Coca Cola MW                                    ( tiefer Schacht )</t>
  </si>
  <si>
    <t>Maß X :100 mm</t>
  </si>
  <si>
    <t>Änderung flasche 11/14</t>
  </si>
  <si>
    <t>Action Energy Drink PET EW 2-fach</t>
  </si>
  <si>
    <t>Action energy Drink PET EW</t>
  </si>
  <si>
    <t>.020.042.19</t>
  </si>
  <si>
    <t>Sekt " Gasthof Rebstock "</t>
  </si>
  <si>
    <t>Sekt " Gasthof Rebstock "  ( FK 185/230 .. )</t>
  </si>
  <si>
    <t>Sekt " Schloss Rheinach "           1-fach</t>
  </si>
  <si>
    <t>.020.042.20</t>
  </si>
  <si>
    <t>Sekt " Schloss Reinach "</t>
  </si>
  <si>
    <t>662 42 001 12</t>
  </si>
  <si>
    <t xml:space="preserve">Sekt " Schloss Rheinach " </t>
  </si>
  <si>
    <t>.025.159.00</t>
  </si>
  <si>
    <t>Wein " Vinision " 1-fach</t>
  </si>
  <si>
    <t>.050.771.00</t>
  </si>
  <si>
    <t>.050.770.00</t>
  </si>
  <si>
    <t>.050.772.00</t>
  </si>
  <si>
    <t>Body Attack Fat Burner drink PET EW ( TV )</t>
  </si>
  <si>
    <t>.100.120.01</t>
  </si>
  <si>
    <t>Vulkanpark Quelle PET Cycle</t>
  </si>
  <si>
    <t>Vulkanpark Quelle PET Cycle  ( tiefer Schacht )</t>
  </si>
  <si>
    <t>Änderung tiefe von 50 auf 60 / Loch  11/14</t>
  </si>
  <si>
    <t>.050.773.00</t>
  </si>
  <si>
    <t>Anlage 12/14</t>
  </si>
  <si>
    <t>Ti PET EW</t>
  </si>
  <si>
    <t>325 mm</t>
  </si>
  <si>
    <t>Barfüßer BV 1-fach</t>
  </si>
  <si>
    <t>Body Attack Fat Burner Drink PET EW (TV) 2-fach</t>
  </si>
  <si>
    <t>Body Attack Fat Burner Drink PET EW (TV)            2-fach</t>
  </si>
  <si>
    <t>Änderung 12/14 neue Flaschen</t>
  </si>
  <si>
    <t>Änderung am 29.09.06 zusätzliche Loch für NRW ; neue Flasche 12/14</t>
  </si>
  <si>
    <t>Änderung neue flasche 12/14</t>
  </si>
  <si>
    <t>Änderung flaschen 12/14</t>
  </si>
  <si>
    <t>Änderung flasche 12/14</t>
  </si>
  <si>
    <t>Änderung Flasche 12/14</t>
  </si>
  <si>
    <t>.050.282.04</t>
  </si>
  <si>
    <t>Fanta " Splash " PET EW</t>
  </si>
  <si>
    <t>Anlage 11/ 14</t>
  </si>
  <si>
    <t>.050.774.00</t>
  </si>
  <si>
    <t>Jeden Tag Apfelschorle PET EW</t>
  </si>
  <si>
    <t>Anlage 01/15</t>
  </si>
  <si>
    <t>.050.775.00</t>
  </si>
  <si>
    <t>Fanta PET " Splash " EW              2-fach</t>
  </si>
  <si>
    <t>Fanta Splash PET EW</t>
  </si>
  <si>
    <t xml:space="preserve">Fanta Splash PET EW </t>
  </si>
  <si>
    <t>Fanta Splash PET EW 2-fach</t>
  </si>
  <si>
    <t>.050.776.00</t>
  </si>
  <si>
    <t>Anlage 01/10 Änderung Flaschenform 01/15</t>
  </si>
  <si>
    <t>Anlage 02/10 Änderung Flaschenform 01/15</t>
  </si>
  <si>
    <t>Anlage 02/10 , Änderung Flaschenform 01/15 ( 209 auf 221 )</t>
  </si>
  <si>
    <t>Anlage 01/10 , Änderung Flaschenform 01/15 ( 209 auf 221 )</t>
  </si>
  <si>
    <t>Anlage 01/10 , Änderung flaschenform 01/15 ( 208 auf 201 )</t>
  </si>
  <si>
    <t>Änderung am 17.07.02 Flasche geändert ; neue flasche 01/10 ; Änderung flaschenform 01/15</t>
  </si>
  <si>
    <t>Änderung am 17.07.02 anpassung an Afri Cola PET ; neue flasche 01/10 ; Änderung flaschenform 01/15</t>
  </si>
  <si>
    <t>Änderung 01/15</t>
  </si>
  <si>
    <t>Bluna PET Cylce</t>
  </si>
  <si>
    <t>.050.777.00</t>
  </si>
  <si>
    <t>Bad Driburger PET MW</t>
  </si>
  <si>
    <t>Anlage 02/15</t>
  </si>
  <si>
    <t>.050.77.00</t>
  </si>
  <si>
    <t>Bad Driburger PET MW 2-fach</t>
  </si>
  <si>
    <t>xxx 40 002 37</t>
  </si>
  <si>
    <t>662 42 002 37</t>
  </si>
  <si>
    <t>Anlage 3/15</t>
  </si>
  <si>
    <t>xxx4100257</t>
  </si>
  <si>
    <t>xxx 41 002 57</t>
  </si>
  <si>
    <t>Bild B ( 15 mm )                                                            Maß X : 247 mm / Loch 5</t>
  </si>
  <si>
    <t>Anlage 03/15</t>
  </si>
  <si>
    <t xml:space="preserve">Jesuiten Quelle PET EW </t>
  </si>
  <si>
    <t>Jesuiten Quelle PET EW      ( tiefer schacht )</t>
  </si>
  <si>
    <t>Jesuiten Quelle PET EW   ( FK 170 )</t>
  </si>
  <si>
    <t>Jesuiten Quelle PET EW   ( FK 185/230 )</t>
  </si>
  <si>
    <t>Jesuiten Quelle PET EW     ( FK 270 )</t>
  </si>
  <si>
    <t>.100.182.00</t>
  </si>
  <si>
    <t>.050.778.00</t>
  </si>
  <si>
    <t>TOP Bronnen PET EW mit CO2</t>
  </si>
  <si>
    <t>.050.779.00</t>
  </si>
  <si>
    <t>TOP Bronnen PET EW ohne CO2</t>
  </si>
  <si>
    <t>TOP Bronnen PET EW      2-fach</t>
  </si>
  <si>
    <t>TOP Bronnen PET EW 2-fach</t>
  </si>
  <si>
    <t xml:space="preserve">Hutthurmer Long Neck </t>
  </si>
  <si>
    <t>.050.780.00</t>
  </si>
  <si>
    <t>Granini " Die Limo " PET EW</t>
  </si>
  <si>
    <t>Anlage 04/15</t>
  </si>
  <si>
    <t>.075.094.00</t>
  </si>
  <si>
    <t>Wein " Ca. Ernesto Trentino "</t>
  </si>
  <si>
    <t>.075.084.01</t>
  </si>
  <si>
    <t>Wein " Dornfelder Rheinhessen "</t>
  </si>
  <si>
    <t>Wein " Dornfelder Rheinhessen " ( tiefer Schacht )</t>
  </si>
  <si>
    <t>Wein " Ca. ErnestoTrentino " (tiefer Schacht )</t>
  </si>
  <si>
    <t>Einbecker Bier MW</t>
  </si>
  <si>
    <t>.033.274.00</t>
  </si>
  <si>
    <t>Bitburger MW 1-fach</t>
  </si>
  <si>
    <t>Granini "Die Limo " PET EW 1-fach</t>
  </si>
  <si>
    <t>Granini " Die Limo " PET EW 1-fach</t>
  </si>
  <si>
    <t>.050.781.00</t>
  </si>
  <si>
    <t>neue Flasche 04/15</t>
  </si>
  <si>
    <t>Immergut  EW</t>
  </si>
  <si>
    <t>2 /6</t>
  </si>
  <si>
    <t>Rosport MW 2-fach</t>
  </si>
  <si>
    <t>.025.160.00</t>
  </si>
  <si>
    <t>Wein Vinision "</t>
  </si>
  <si>
    <t>Anlage 11 / 14</t>
  </si>
  <si>
    <t>.025.160.01</t>
  </si>
  <si>
    <t>Änderung Flaschenform 04/15</t>
  </si>
  <si>
    <t>.050.782.00</t>
  </si>
  <si>
    <t>Anlage 05/15</t>
  </si>
  <si>
    <t>Quintus Quelle PET EW</t>
  </si>
  <si>
    <t>.050.783.00</t>
  </si>
  <si>
    <t>Saskia Still PET EW</t>
  </si>
  <si>
    <t>.100.183.00</t>
  </si>
  <si>
    <t>.040.003.00</t>
  </si>
  <si>
    <t>KVASS Ochakovskiy PET EW</t>
  </si>
  <si>
    <t>.050.784.00</t>
  </si>
  <si>
    <t>MOPC PET EW</t>
  </si>
  <si>
    <t>Saskia Still PET EW 2-fach</t>
  </si>
  <si>
    <t>MOPC PET EW 2-fach</t>
  </si>
  <si>
    <t>KVASS Ochakovskiy PET EW 2-fach</t>
  </si>
  <si>
    <t>.025.161.00</t>
  </si>
  <si>
    <t>Fanta MW</t>
  </si>
  <si>
    <t>.050.786.00</t>
  </si>
  <si>
    <t>Bad Suderoder PET EW</t>
  </si>
  <si>
    <t>Edeka Multivitamin PET EW</t>
  </si>
  <si>
    <t>.050.721.04</t>
  </si>
  <si>
    <t>Edeka Cola PET EW</t>
  </si>
  <si>
    <t>.050.785.00</t>
  </si>
  <si>
    <t>Netto Star Drink PET EW</t>
  </si>
  <si>
    <t>.033.275.00</t>
  </si>
  <si>
    <t>Hofmark Bier BV</t>
  </si>
  <si>
    <t>Anlage 06/15</t>
  </si>
  <si>
    <t>Analge 06/15</t>
  </si>
  <si>
    <t>.045.003.00</t>
  </si>
  <si>
    <t>Pulpy PET Ew</t>
  </si>
  <si>
    <t>.050.787.00</t>
  </si>
  <si>
    <t>.050.788.00</t>
  </si>
  <si>
    <t>Pulpy PET EW 2-fach</t>
  </si>
  <si>
    <t>Anlage 07/15</t>
  </si>
  <si>
    <t>Bonaqua PET EW 1-fach</t>
  </si>
  <si>
    <t>.050.789.00</t>
  </si>
  <si>
    <t>Hofmark Bier BV 2-fach</t>
  </si>
  <si>
    <t>Saskia Medium PET EW 2-fach</t>
  </si>
  <si>
    <t>.050.790.00</t>
  </si>
  <si>
    <t xml:space="preserve">Saskia Medium PET EW </t>
  </si>
  <si>
    <t>.050.276.08</t>
  </si>
  <si>
    <t xml:space="preserve">Nestea PET EW </t>
  </si>
  <si>
    <t>Saskia Classic PET EW 2-fach</t>
  </si>
  <si>
    <t>Oxfam Fruchtsaft 3-fach *</t>
  </si>
  <si>
    <t>Wein " Hex vom Dasenstein" 2-fach</t>
  </si>
  <si>
    <t>Wein " Hex vom Dasenstein "</t>
  </si>
  <si>
    <t>.025.157.01</t>
  </si>
  <si>
    <t>Wein " Hex vom Dasenstein " 2-fach</t>
  </si>
  <si>
    <t>.050.344.10</t>
  </si>
  <si>
    <t>Frankenheim Long Neck MW</t>
  </si>
  <si>
    <t>.050.791.00</t>
  </si>
  <si>
    <t>.050.792.00</t>
  </si>
  <si>
    <t xml:space="preserve">Bad Suderoder PET EW </t>
  </si>
  <si>
    <t>.050.793.00</t>
  </si>
  <si>
    <t>Zilia PET EW</t>
  </si>
  <si>
    <t>.150.113.00</t>
  </si>
  <si>
    <t>.050.785.01</t>
  </si>
  <si>
    <t>.050.794.00</t>
  </si>
  <si>
    <t xml:space="preserve">Goldfit My Sprizz PET EW </t>
  </si>
  <si>
    <t>050.785.01</t>
  </si>
  <si>
    <t>Goldfit My Spritzz PET EW</t>
  </si>
  <si>
    <t>neue Flasche 04/08 ( Änderung 84 auf 82 ) , neue Flasche 07/15</t>
  </si>
  <si>
    <t>Goldfit Apfelsch. PET EW ( Urstromquelle )</t>
  </si>
  <si>
    <t xml:space="preserve">Sinalco PET EW  </t>
  </si>
  <si>
    <t>Anlage 08/15</t>
  </si>
  <si>
    <t>Zilia PET EW 2-fach</t>
  </si>
  <si>
    <t>xxx 41 002 63</t>
  </si>
  <si>
    <t>.033.276.00</t>
  </si>
  <si>
    <t>AA Drink PET EW</t>
  </si>
  <si>
    <t>AA Drink PET EW 2-fach</t>
  </si>
  <si>
    <t>Star Drink PET EW 2-fach</t>
  </si>
  <si>
    <t xml:space="preserve">Quintus Quelle PET EW </t>
  </si>
  <si>
    <t>.020.161.00</t>
  </si>
  <si>
    <t>Fanta MW ( Retro )</t>
  </si>
  <si>
    <t>Fanta MW ( Retro ) FK 185/230.. )</t>
  </si>
  <si>
    <t>Fanta MW ( Retro ) 2-fach</t>
  </si>
  <si>
    <t>Fanta MW ( Retro ) 2-fach *</t>
  </si>
  <si>
    <t>Bissinger Auerquelle PET Cycle / EW</t>
  </si>
  <si>
    <t>Bissinger Auerquelle PET Cycle /EW</t>
  </si>
  <si>
    <t>Bissinger Auerquelle PET Cycle / EW 2-fach</t>
  </si>
  <si>
    <t>Bissinger Auerquelle  PET Cycle / EW 2-fach</t>
  </si>
  <si>
    <t>Anlage 09/15</t>
  </si>
  <si>
    <t>.100.184.00</t>
  </si>
  <si>
    <t>Anlage 10/15</t>
  </si>
  <si>
    <t>.070.019.00</t>
  </si>
  <si>
    <t>Magnus MW</t>
  </si>
  <si>
    <t>.050.795.00</t>
  </si>
  <si>
    <t>Karlskrone Bier PET EW</t>
  </si>
  <si>
    <t>.033.277.00</t>
  </si>
  <si>
    <t>Springe " 9 " MW</t>
  </si>
  <si>
    <t>.050.796.00</t>
  </si>
  <si>
    <t>Adelholzener MW 2-fach</t>
  </si>
  <si>
    <t>Anlage 101/15</t>
  </si>
  <si>
    <t>xxx 41 002 32</t>
  </si>
  <si>
    <t xml:space="preserve">Maß X : 510 mm </t>
  </si>
  <si>
    <t xml:space="preserve">Adelholzener MW </t>
  </si>
  <si>
    <t>.050.799.00</t>
  </si>
  <si>
    <t>Inkospor " Active Refresh " PET EW</t>
  </si>
  <si>
    <t>.050.797.00</t>
  </si>
  <si>
    <t>Inkospor " Active L-Carnitine Drink Light " PET EW</t>
  </si>
  <si>
    <t>.050.798.00</t>
  </si>
  <si>
    <t>Inkospor " X-Treme " PET EW ( TV )</t>
  </si>
  <si>
    <t>.050.800.00</t>
  </si>
  <si>
    <t>Huber Bräu EW</t>
  </si>
  <si>
    <t>.033.278.00</t>
  </si>
  <si>
    <t>Inkospor " Active L-Carnitine PET EW 2-fach</t>
  </si>
  <si>
    <t>Anlage 11/15</t>
  </si>
  <si>
    <t>Inkospor " Active Refresh" PET EW 2-fach</t>
  </si>
  <si>
    <t>Inkospor " X-Treme " PET EW (TV) 2-fach</t>
  </si>
  <si>
    <t>(Inkospor " X-Treme Carbo Prot " EW 2-fach</t>
  </si>
  <si>
    <t>Extaler PET Cycle 2-fach</t>
  </si>
  <si>
    <t>Inkospor " Active L-Carnitine Drink Light PET EW 2-fach</t>
  </si>
  <si>
    <t>.050.802.00</t>
  </si>
  <si>
    <t>Rhön Sprudel PET EW</t>
  </si>
  <si>
    <t>.050.801.00</t>
  </si>
  <si>
    <t>Apollinaris VIO Bio PET EW</t>
  </si>
  <si>
    <t>.050.803.00</t>
  </si>
  <si>
    <t>Lucozade Pet</t>
  </si>
  <si>
    <t>Sinalco PET MW ( 235 mm ) 2-fach</t>
  </si>
  <si>
    <t>11/15 zusatz Name + 249 mm</t>
  </si>
  <si>
    <t>.038.002.00</t>
  </si>
  <si>
    <t>Lucozade PET EW</t>
  </si>
  <si>
    <t>Anlage 12/15</t>
  </si>
  <si>
    <t>Lucozade PET EW 2-fach</t>
  </si>
  <si>
    <t>Lucocade PET EW</t>
  </si>
  <si>
    <t>.050.804.00</t>
  </si>
  <si>
    <t>Thüringer Waldquelle PET Cycle</t>
  </si>
  <si>
    <t>Thüringer Waldquelle PET Cycle 2-fach</t>
  </si>
  <si>
    <t>.050.805.00</t>
  </si>
  <si>
    <t>Black Forest PET Cycle</t>
  </si>
  <si>
    <t>Anlage 01/16</t>
  </si>
  <si>
    <t>.050.806.00</t>
  </si>
  <si>
    <t>Evian PET EW</t>
  </si>
  <si>
    <t>Black Forest PET EW still</t>
  </si>
  <si>
    <t>neue Flasche 01/16</t>
  </si>
  <si>
    <t>.050.807.00</t>
  </si>
  <si>
    <t>.100.185.00</t>
  </si>
  <si>
    <t>Engelbert PET Cycle</t>
  </si>
  <si>
    <t>Analge 01/16</t>
  </si>
  <si>
    <t>Anlage 0/16</t>
  </si>
  <si>
    <t>Engelbert PET Cycle               ( tiefer Schacht )</t>
  </si>
  <si>
    <t>Anlage 11 / 15</t>
  </si>
  <si>
    <t>Evian PET EW 2-fach</t>
  </si>
  <si>
    <t>.025.162.00</t>
  </si>
  <si>
    <t>Wein " Käfer Merlot "</t>
  </si>
  <si>
    <t>Long Neck MW " BV "</t>
  </si>
  <si>
    <t>Long Neck MW Standard ( BV )</t>
  </si>
  <si>
    <t>Long Neck MW Standard    ( BV )     ( tiefer Schacht)</t>
  </si>
  <si>
    <t>.050.072.22</t>
  </si>
  <si>
    <t>.050.344.11</t>
  </si>
  <si>
    <t>Long Neck MW Standard</t>
  </si>
  <si>
    <t>Long Neck MW Standard   ( tiefer Schacht )</t>
  </si>
  <si>
    <t xml:space="preserve">Pulco PET EW </t>
  </si>
  <si>
    <t>Anlage 02/16</t>
  </si>
  <si>
    <t>.050.808.00</t>
  </si>
  <si>
    <t>Oasis PET EW</t>
  </si>
  <si>
    <t>.100.186.00</t>
  </si>
  <si>
    <t>Oasis PET EW 2-fach</t>
  </si>
  <si>
    <t>Pulco PET EW 2-fach</t>
  </si>
  <si>
    <t>050.808.00</t>
  </si>
  <si>
    <t>Aänderung neue Flasche 02/16</t>
  </si>
  <si>
    <t>.050.809.00</t>
  </si>
  <si>
    <t>Änderung 02/16 neue flasche</t>
  </si>
  <si>
    <t>Wein " Käfer Merlot " 2-fach</t>
  </si>
  <si>
    <t>11            (Loch 3)</t>
  </si>
  <si>
    <t>.050.810.00</t>
  </si>
  <si>
    <t>Änderung Flaschenform 02/16</t>
  </si>
  <si>
    <t>Haaner PET Cycle ( tiefer Schacht )</t>
  </si>
  <si>
    <t>Haaner  PET Cycle                ( FK170 )</t>
  </si>
  <si>
    <t>Haaner  PET Cycle                ( FK185 / 230 )</t>
  </si>
  <si>
    <t>Haaner  PET Cycle                ( FK270 )</t>
  </si>
  <si>
    <t>.075.095.00</t>
  </si>
  <si>
    <t>Wein "Beckstein Rose "</t>
  </si>
  <si>
    <t>Wein "Beckstein Rose "           / tiefer Schacht )</t>
  </si>
  <si>
    <t>.050.811.00</t>
  </si>
  <si>
    <t>Perrier PET EW</t>
  </si>
  <si>
    <t>.050.812.00</t>
  </si>
  <si>
    <t>Novella PET EW</t>
  </si>
  <si>
    <t>.050.344.12</t>
  </si>
  <si>
    <t>.050.072.23</t>
  </si>
  <si>
    <t xml:space="preserve">Sternquell Pils = Long Neck MW Standard </t>
  </si>
  <si>
    <t>Kapuziner BV = Long Neck MW Standard BV</t>
  </si>
  <si>
    <t xml:space="preserve">Vöslauer PET EW                    </t>
  </si>
  <si>
    <t>.100.187.00</t>
  </si>
  <si>
    <t>Wein " Stich "</t>
  </si>
  <si>
    <t>nicht Schachtfähig !!!</t>
  </si>
  <si>
    <t>.050.813.00</t>
  </si>
  <si>
    <t>Tloves PET Ew</t>
  </si>
  <si>
    <t>.050.814.00</t>
  </si>
  <si>
    <t>Franken Brunnen Exquisit MW</t>
  </si>
  <si>
    <t>Franken Brunnen Exquisit MW 1-fach</t>
  </si>
  <si>
    <t>Wein " Stich "  ( tiefer Schacht )</t>
  </si>
  <si>
    <t xml:space="preserve">Franken Brunnen Exquisit MW </t>
  </si>
  <si>
    <t>.075.096.00</t>
  </si>
  <si>
    <t>Sodenthaler Gourmet MW</t>
  </si>
  <si>
    <t>Sodenthaler Gourmet MW  FK 170</t>
  </si>
  <si>
    <t>Sodenthaler Gourmet MW FK 185 / FK 230</t>
  </si>
  <si>
    <t>Sodenthaler Gourmet MW  FK 270</t>
  </si>
  <si>
    <t>Sodenthaler Gourmet MW ( FK 280 / FK 320 )</t>
  </si>
  <si>
    <t>Sodenthaler Gourmet MW 1-fach</t>
  </si>
  <si>
    <t>Anlage 03/16</t>
  </si>
  <si>
    <t>Wein " Oberkircher " (185/230..</t>
  </si>
  <si>
    <t>Änderung 03/16</t>
  </si>
  <si>
    <t>.050.815.00</t>
  </si>
  <si>
    <t>Ulmer Pilsener MW</t>
  </si>
  <si>
    <t>.050.816.00</t>
  </si>
  <si>
    <t>Änderung 03/16 Flaschenlänge kürzer</t>
  </si>
  <si>
    <t>Christinenbrunnen PET EW (zyl.)</t>
  </si>
  <si>
    <t>Änderung Flaschelänge 03/16</t>
  </si>
  <si>
    <t>Änderung Flaschenlänge 03/16</t>
  </si>
  <si>
    <t>neue flasche ab 04/10 , Änderung Flaschenlänge 03/16</t>
  </si>
  <si>
    <t>Änderung ders Namens auf Zusatz ( zylindrisch ) ; Änderung des Names + EW am 03.12.05 ; neue flaschenform 04/10 ; Änderung Flaschenlänge 03/16</t>
  </si>
  <si>
    <t>Änderung ders Namens auf Zusatz ( zylindrisch ) ; Änderung des Names +EW am 03.12.05 ; neue Flasche ab 04/10;Änderung Flaschenlänge 03/16</t>
  </si>
  <si>
    <t xml:space="preserve"> Maß X : 440 mm </t>
  </si>
  <si>
    <t>Glossner Pils MW</t>
  </si>
  <si>
    <t xml:space="preserve">Novella PET EW </t>
  </si>
  <si>
    <t>nicht Automatentauglich , da schlechtes Rutschen wegen Folienetikett</t>
  </si>
  <si>
    <t>.050.817.00</t>
  </si>
  <si>
    <t>Änderung Flasche 03/16</t>
  </si>
  <si>
    <t>Vöslauer PET EW Balance</t>
  </si>
  <si>
    <t>Vöslauer PET EW Balance  ( tiefer Schacht )</t>
  </si>
  <si>
    <t>.033.279.00</t>
  </si>
  <si>
    <t>Bluna MW</t>
  </si>
  <si>
    <t>Afri Cola MW</t>
  </si>
  <si>
    <t>.050.818.00</t>
  </si>
  <si>
    <t>.033.280.00</t>
  </si>
  <si>
    <t>Falken Prinz MW</t>
  </si>
  <si>
    <t>Standard Wasser CC PET EW</t>
  </si>
  <si>
    <t>Falken Prinz MW 2-fach</t>
  </si>
  <si>
    <t xml:space="preserve">Bild B                                                                  Maß X : 235 mm </t>
  </si>
  <si>
    <t>Tlove PET EW</t>
  </si>
  <si>
    <t>Tlove PET EW 2-fach</t>
  </si>
  <si>
    <t xml:space="preserve">Tlove PET EW </t>
  </si>
  <si>
    <t>.050.172.04</t>
  </si>
  <si>
    <t>Anlage 04/16</t>
  </si>
  <si>
    <t>.050.770.01</t>
  </si>
  <si>
    <t>LT</t>
  </si>
  <si>
    <t>.050.282.05</t>
  </si>
  <si>
    <t>.050.819.00</t>
  </si>
  <si>
    <t>LV</t>
  </si>
  <si>
    <t>Mangali PET EW</t>
  </si>
  <si>
    <t>Coca Cola PET EW            2-fach</t>
  </si>
  <si>
    <t>Fanta Splash PET EW            2-fach</t>
  </si>
  <si>
    <t>Mangali PET EW 2-fach</t>
  </si>
  <si>
    <t xml:space="preserve">Coca Cola PET EW 2-fach </t>
  </si>
  <si>
    <t>.033.281.00</t>
  </si>
  <si>
    <t>Lipton MW</t>
  </si>
  <si>
    <t>Anlage04/16</t>
  </si>
  <si>
    <t>Extaler PET E 2-fach</t>
  </si>
  <si>
    <t>Ämderung Flasche von Cycle auf EW 04/16</t>
  </si>
  <si>
    <t>Extaler PET EW 2-fach</t>
  </si>
  <si>
    <t>Anlage 11/15 Änderung Flasche con Cycle auf EW 04/16</t>
  </si>
  <si>
    <t>.150.114.00</t>
  </si>
  <si>
    <t>Saint amand PET EW</t>
  </si>
  <si>
    <t>.025.163.00</t>
  </si>
  <si>
    <t>Schwarzwaldsprudel MW</t>
  </si>
  <si>
    <t>.033.282.00</t>
  </si>
  <si>
    <t>Gösser EW 2-fach</t>
  </si>
  <si>
    <t>Anlage 05/16</t>
  </si>
  <si>
    <t>.033.282.01</t>
  </si>
  <si>
    <t>Puntigamer EW 2-fach</t>
  </si>
  <si>
    <t>Bild B  ( 15 mm )                                                                 Maß X : 452 mm / Loch 18</t>
  </si>
  <si>
    <t>Schwarzwaldquelle MW ( FK 185 / 230 .. )</t>
  </si>
  <si>
    <t xml:space="preserve">Schwarzwaldquelle MW </t>
  </si>
  <si>
    <t>Saint Amand PET EW</t>
  </si>
  <si>
    <t>Apollinaris VIO MW</t>
  </si>
  <si>
    <t>Body Attack Low Carb Protein PET EW</t>
  </si>
  <si>
    <t>Body Attack Low Carp Protein PET EW 2-fach</t>
  </si>
  <si>
    <t>.050.820.00</t>
  </si>
  <si>
    <t>Eisvogel PET Cycle mit CO2</t>
  </si>
  <si>
    <t>Anlage 06/16</t>
  </si>
  <si>
    <t>.050.820.01</t>
  </si>
  <si>
    <t>Eisvogel PET Cycle naturell</t>
  </si>
  <si>
    <t>.050.821.00</t>
  </si>
  <si>
    <t>Rhenser PET EW</t>
  </si>
  <si>
    <t>.040.004.00</t>
  </si>
  <si>
    <t>.050.822.00</t>
  </si>
  <si>
    <t>Lahnsteiner PET EW</t>
  </si>
  <si>
    <t>Änderung Flaschenform 06/16</t>
  </si>
  <si>
    <t>Schwollener PET EW mit CO2</t>
  </si>
  <si>
    <t>Änderung Flasche von MW auf EW ab 07/08 ; neue flaschenform 09/13 Zusatz mit CO2 06/16</t>
  </si>
  <si>
    <t>Schwollener PET EW mit CO2  2-fach</t>
  </si>
  <si>
    <t>Anlage 10/13 ; Änderung zusatz mit CO2 06/16</t>
  </si>
  <si>
    <t>Schwollener PET EW   mit CO2 2-fach</t>
  </si>
  <si>
    <t>Schwollener PET EW mit CO2 2-fach</t>
  </si>
  <si>
    <t>Anlage 10/13 ; Zusatz mit CO2 06/16</t>
  </si>
  <si>
    <t>Schwollener PET EW    mit CO2    2-fach</t>
  </si>
  <si>
    <t>.050.823.00</t>
  </si>
  <si>
    <t>Änderung Flaschen 06/16</t>
  </si>
  <si>
    <t>Eisvogel PET ( Cycle )      2-fach mit CO2</t>
  </si>
  <si>
    <t>Änderung Flasche 06/16</t>
  </si>
  <si>
    <t>Änderung flaschenform 06/16</t>
  </si>
  <si>
    <t>Eisvogel PET ( Cycle ) 2-fach mit CO2</t>
  </si>
  <si>
    <t>Eisvogel PET "Cycle " mit CO2</t>
  </si>
  <si>
    <t>Eisvogel PET ( Cycle ) mit CO2</t>
  </si>
  <si>
    <t>Änderung 06/16</t>
  </si>
  <si>
    <t xml:space="preserve">Eisvogel PET ( Cycle ) 2-fach mit CO2 </t>
  </si>
  <si>
    <t>Rhenser PET EW 2-fach</t>
  </si>
  <si>
    <t>Bild B ( 15 mm )                                                            Maß X : 248 mm / Loch 5</t>
  </si>
  <si>
    <t>.100.188.00</t>
  </si>
  <si>
    <t>Rapp`s Apfelwein MW</t>
  </si>
  <si>
    <t>Anlage 07/16</t>
  </si>
  <si>
    <t>Rapp`s Apfelwein MW        ( tiefer schacht )</t>
  </si>
  <si>
    <t>.050.824.00</t>
  </si>
  <si>
    <t>Globus ( Korrekt ) PET EW 2-fach</t>
  </si>
  <si>
    <t xml:space="preserve">Globus ( Korrekt ) PET EW </t>
  </si>
  <si>
    <t>REWE " Ja " Mineral. PET EW 2-fach</t>
  </si>
  <si>
    <t>REWE "Ja" Apfelsch. PET EW 2-fach</t>
  </si>
  <si>
    <t>REWE "Ja" Mineral.. PET EW 2-fach</t>
  </si>
  <si>
    <t xml:space="preserve">Globus " Korrekt " PET EW </t>
  </si>
  <si>
    <t>REWE "Ja" Mineral. PET EW</t>
  </si>
  <si>
    <t>REWE "Ja" Apfelsch. PET EW</t>
  </si>
  <si>
    <t>Globus " Korrekt " PET EW 2-fach</t>
  </si>
  <si>
    <t>REWE "Ja" Mineral.. PET EW</t>
  </si>
  <si>
    <t>Saint amand PET EW 1-fach</t>
  </si>
  <si>
    <t>Lahnsteiner PET EW 2-fach</t>
  </si>
  <si>
    <t>Änderung Flasche 07/16</t>
  </si>
  <si>
    <t>Lahnsteiner PET EW           2-fach</t>
  </si>
  <si>
    <t>Änderung flasche 07/16</t>
  </si>
  <si>
    <t>Änderun Flasche 07/16</t>
  </si>
  <si>
    <t>Apollinaris Bio Vio MW</t>
  </si>
  <si>
    <t>Apollinaris Bio Vio MW 2-fach</t>
  </si>
  <si>
    <t>Anlage 0716</t>
  </si>
  <si>
    <t>Bonaqua PET EW 2-fach ( Sondereinstellung CC )</t>
  </si>
  <si>
    <t>Bonaqua PET EW 2-fach                        ( Sondereinstellung CC )</t>
  </si>
  <si>
    <t>Anlage 07/16  ( Einstellung geht nicht korrekt , Eigenverantwortung CC Norwegen )</t>
  </si>
  <si>
    <t>Novella PET EW 2-fach</t>
  </si>
  <si>
    <t>.050.825.00</t>
  </si>
  <si>
    <t>Afri Cola PET MW</t>
  </si>
  <si>
    <t>.025.164.00</t>
  </si>
  <si>
    <t>Wein " Ritter von Dahlberg "</t>
  </si>
  <si>
    <t>.037.510.00</t>
  </si>
  <si>
    <t>Wein " Osteria "</t>
  </si>
  <si>
    <t>Wein "Ritter von Dahlberg"( FK 185 / 230 )</t>
  </si>
  <si>
    <t>.100.189.00</t>
  </si>
  <si>
    <t>.050.520.04</t>
  </si>
  <si>
    <t>Thüringer Wandquelle PET EW</t>
  </si>
  <si>
    <t>Thüringer Waldquell PET EW</t>
  </si>
  <si>
    <t>Thüringer Waldquell PET EW 2-fach</t>
  </si>
  <si>
    <t xml:space="preserve">Thüringer Waldquell PET EW </t>
  </si>
  <si>
    <t xml:space="preserve">Bad Dürrheimer PET Cycle </t>
  </si>
  <si>
    <t>Anlage 08/14; Änderung Flaschenform 07/16</t>
  </si>
  <si>
    <t>Anlage 04/14; Änderung Flaschenform 07/16</t>
  </si>
  <si>
    <t>Anlage 04/14 ; Änderung 08/14 ; Änderung 07/16</t>
  </si>
  <si>
    <t>Anlage 04/14 ; Änderung Flasche 08/14; Änderung 07/16</t>
  </si>
  <si>
    <t>Anlage 04/14 , neue flasche 08/14 ; Änderung Flaschenform 07/16</t>
  </si>
  <si>
    <t>Anlage 08/14 ; Änderung Flaschenform 07/16</t>
  </si>
  <si>
    <t>Thüringer Waldquelle MW 1-fach</t>
  </si>
  <si>
    <t>Anlage 08/16</t>
  </si>
  <si>
    <t>Thüringer Waldquell MW 1-fach</t>
  </si>
  <si>
    <t>Thüringer Waldquell MW</t>
  </si>
  <si>
    <t xml:space="preserve">Thüringer Waldquell MW                 ( FK 185 / 230 ... </t>
  </si>
  <si>
    <t>Wein " Ritter von Dahlberg " 2-fach</t>
  </si>
  <si>
    <t>Afri Cola PET EW 2-fach</t>
  </si>
  <si>
    <t>.050.776.01</t>
  </si>
  <si>
    <t>Afri Cola PET MW 2-fach</t>
  </si>
  <si>
    <t xml:space="preserve">Wein " Osteria " </t>
  </si>
  <si>
    <t>Afri Cola PET EW</t>
  </si>
  <si>
    <t>.050.775.01</t>
  </si>
  <si>
    <t>Bluna PET EW</t>
  </si>
  <si>
    <t>Bluna PET EW 2-fach</t>
  </si>
  <si>
    <t>.050.826.00</t>
  </si>
  <si>
    <t>Capes PET EW</t>
  </si>
  <si>
    <t>.025.159.01</t>
  </si>
  <si>
    <t>Wein " Rheinberg Kellerei "</t>
  </si>
  <si>
    <t>Wein " Rheinberg Kellerei ""</t>
  </si>
  <si>
    <t>Wein "Rheinberg Kellerei " ( FK 185 / 230 .. )</t>
  </si>
  <si>
    <t>Bluna PET MW</t>
  </si>
  <si>
    <t>.050.827.00</t>
  </si>
  <si>
    <t>Bluna PET MW 2-fach</t>
  </si>
  <si>
    <t>Krombach Long Neck MW 1-fach</t>
  </si>
  <si>
    <t>Anlage 09/16</t>
  </si>
  <si>
    <t>.050.828.00</t>
  </si>
  <si>
    <t>Anlage 11/14; Änderung flasche kürzer 09/16</t>
  </si>
  <si>
    <t>Anlage 11/14 , Änderung Flasche kürzer 09/16</t>
  </si>
  <si>
    <t>Krombacher Long Neck MW</t>
  </si>
  <si>
    <t>Krombacher Long Neck MW 1-fach</t>
  </si>
  <si>
    <t>.050.072.24</t>
  </si>
  <si>
    <t>Bischofshof MW BV</t>
  </si>
  <si>
    <t>Bischofshof MW BV 1-fach</t>
  </si>
  <si>
    <t>Bischofshof MW BV       1-fach</t>
  </si>
  <si>
    <t>.100.190.00</t>
  </si>
  <si>
    <t>Schwollener PET Cycle</t>
  </si>
  <si>
    <t>Schwollener PET Cycle            ( FK 170 )</t>
  </si>
  <si>
    <t>Schwollener PET Cycle            ( FK 185 / 230 )</t>
  </si>
  <si>
    <t>Schwollener PET Cycle           ( FK 270 )</t>
  </si>
  <si>
    <t>.100.191.00</t>
  </si>
  <si>
    <t>.100.191.01</t>
  </si>
  <si>
    <t>.100.191.02</t>
  </si>
  <si>
    <t>Nawinta PET MW</t>
  </si>
  <si>
    <t>.050.825.01</t>
  </si>
  <si>
    <t>.050.825.02</t>
  </si>
  <si>
    <t>Capes PET EW 2-fach</t>
  </si>
  <si>
    <t>Änderung Zubehör am 12.08.03 , Zubehör 282 Index 0 , weiterverwendet 09/16</t>
  </si>
  <si>
    <t>Rhäzünser PET EW 2-fach</t>
  </si>
  <si>
    <t>Rhäzünser PET EW       2-fach</t>
  </si>
  <si>
    <t>Flaschenform geändert 09/16 , altes Zubehör 227</t>
  </si>
  <si>
    <t>Änderung 09/16 neue flaschenform</t>
  </si>
  <si>
    <t>Rhäzünser PET EW                2-fach</t>
  </si>
  <si>
    <t>Änderung flaschenform 09/16</t>
  </si>
  <si>
    <t>Änderung Flaschenform 09/16</t>
  </si>
  <si>
    <t xml:space="preserve">Schwollener PET EW </t>
  </si>
  <si>
    <t>.025.064.01</t>
  </si>
  <si>
    <t>Bismarck MW</t>
  </si>
  <si>
    <t>Bismarck MW(185/230..</t>
  </si>
  <si>
    <t>.050.785.02</t>
  </si>
  <si>
    <t>Gut  Günstig PET EW</t>
  </si>
  <si>
    <t>Gut &amp; Günstig PET EW</t>
  </si>
  <si>
    <t>Anlage 11/15 ; Schachtbreite falsch , nicht 125 sonder 127 09/16</t>
  </si>
  <si>
    <t>River Eistee PET EW</t>
  </si>
  <si>
    <t>.100.192.00</t>
  </si>
  <si>
    <t>.050.829.00</t>
  </si>
  <si>
    <t>.050.829.01</t>
  </si>
  <si>
    <t>Sinalco " Vivaris " PET Cycle</t>
  </si>
  <si>
    <t>.050.829.02</t>
  </si>
  <si>
    <t>Märkisch Kristall PET Cycle</t>
  </si>
  <si>
    <t>.050.721.05</t>
  </si>
  <si>
    <t>EDEKA Cola PET EW</t>
  </si>
  <si>
    <t>Sinalco " Vivaris" PET Cycle</t>
  </si>
  <si>
    <t>Änderung Flasche 09/16</t>
  </si>
  <si>
    <t>Änderung am 10.09.04 Name + Cycle , Änderung Flasche 09/16</t>
  </si>
  <si>
    <t>Sinalco "Vivaris" PET Cycle 2-fach</t>
  </si>
  <si>
    <t>Märkisch Kristall PET Cycle 2-fach</t>
  </si>
  <si>
    <t xml:space="preserve">Sinalco "Vivaris" PET Cycle </t>
  </si>
  <si>
    <t>Sinalco"Vivaris" PET Cycle             2-fach</t>
  </si>
  <si>
    <t>Märkisch Kristall PET      Cycle 2-fach</t>
  </si>
  <si>
    <t>Änderung flasche 09/16</t>
  </si>
  <si>
    <t>Analge 09/16</t>
  </si>
  <si>
    <t>Wein " Lorch "</t>
  </si>
  <si>
    <t>Wein " Lorch"</t>
  </si>
  <si>
    <t>Wein " Lorch " ( FK 185/230..</t>
  </si>
  <si>
    <t>.025.054.19</t>
  </si>
  <si>
    <t>Anlage 10/16</t>
  </si>
  <si>
    <t xml:space="preserve">Wein " Lorch " </t>
  </si>
  <si>
    <t>Änderung Zubehör von 201 auf 207 am 11.10.2016</t>
  </si>
  <si>
    <t>Bizzl PET MW 1-fach</t>
  </si>
  <si>
    <t>Anlage 11/16</t>
  </si>
  <si>
    <t>Selters PET MW 1-fach</t>
  </si>
  <si>
    <t>Tennis Point Dose Tennisball (4-fach / 285 mm ) 1-fach</t>
  </si>
  <si>
    <t>217 mm / Loch 3</t>
  </si>
  <si>
    <t>Tennis Point Dose Tenisball ( 4-fach / 285 mm ) 1-fach</t>
  </si>
  <si>
    <t>Hochwand PET EW            ( FK 170 )</t>
  </si>
  <si>
    <t>Hochwand PET EW             ( FK 185 / 230 .. )</t>
  </si>
  <si>
    <t>Hochwand PET EW                   ( FK 270 )</t>
  </si>
  <si>
    <t>Hochwand PET EW               ( tiefer Schacht )</t>
  </si>
  <si>
    <t>Afri Cola PET MW                       ( FK185/230..)</t>
  </si>
  <si>
    <t>Afri Cola PET MW                    ( tiefer Schacht )</t>
  </si>
  <si>
    <t>Bluna PET MW                        (FK185/230...</t>
  </si>
  <si>
    <t>Änderung am 23.07.02 von b y 2 auf a x 3 ; neue Flasche 09/16</t>
  </si>
  <si>
    <t>Bluna PET MW                          ( tiefer Schacht )</t>
  </si>
  <si>
    <t>Nawinta PET MW                        (FK185/230...</t>
  </si>
  <si>
    <t>Nawinta PET MW                          ( tiefer Schacht )</t>
  </si>
  <si>
    <t>Änderung flasche 11/16</t>
  </si>
  <si>
    <t>Wein "Heilbronner Staufenberg "</t>
  </si>
  <si>
    <t>.025.054.20</t>
  </si>
  <si>
    <t>Wein " Heilbronner Staufenberg"</t>
  </si>
  <si>
    <t>Wein " Heilbronner Staufenberg" (185/230..</t>
  </si>
  <si>
    <t>Änderung Flasche 11/16</t>
  </si>
  <si>
    <t>Änderung 11/16</t>
  </si>
  <si>
    <t>Anlage 09/09; Änderung 11/16</t>
  </si>
  <si>
    <t xml:space="preserve">Evian PET EW </t>
  </si>
  <si>
    <t>Änderung Tiefeneistellung auf Kundenwunsch von 11 auf 10 11/16</t>
  </si>
  <si>
    <t>Spa PET Reine EW</t>
  </si>
  <si>
    <t>Spa PET reine EW</t>
  </si>
  <si>
    <t>Änderung Flaschenform 11/16</t>
  </si>
  <si>
    <t>.033.283.00</t>
  </si>
  <si>
    <t>Afri Cola MW 2-fach</t>
  </si>
  <si>
    <t>Bluna MW 2-fach</t>
  </si>
  <si>
    <t xml:space="preserve">Bild B                                                                  Maß X : 230 mm </t>
  </si>
  <si>
    <t xml:space="preserve">55 mm </t>
  </si>
  <si>
    <t>Anlage 12/16</t>
  </si>
  <si>
    <t>Apollinaris PET EW VIO medium 2-fach</t>
  </si>
  <si>
    <t>Meckatzer Long Neck MW</t>
  </si>
  <si>
    <t>Änderung name 12/16</t>
  </si>
  <si>
    <t>Änderung Name 12/16</t>
  </si>
  <si>
    <t>Änderung Namen 12/16</t>
  </si>
  <si>
    <t>.050.830.00</t>
  </si>
  <si>
    <t xml:space="preserve">Silberquelle PET EW </t>
  </si>
  <si>
    <t>SilberQuelle PET EW</t>
  </si>
  <si>
    <t>neue Flasche 05/10 ; neue Flasche 12/16</t>
  </si>
  <si>
    <t>SilberQuelle PET EW          2-fach</t>
  </si>
  <si>
    <t>Anlage 05/10 ; Änderung Flasche 12/16</t>
  </si>
  <si>
    <t>SilberQuelle PET EW 2-fach</t>
  </si>
  <si>
    <t>neue flasche 05/10 ; neue Flasche 12/16</t>
  </si>
  <si>
    <t>Anlage 05/10 ; neue Flasche 12/16</t>
  </si>
  <si>
    <t>SilberQuelle PET EW           2-fach</t>
  </si>
  <si>
    <t>neue Flasche 12/16</t>
  </si>
  <si>
    <t>Nawinta PET MW 2-fach</t>
  </si>
  <si>
    <t>.50.519.00</t>
  </si>
  <si>
    <t>.033.267.01</t>
  </si>
  <si>
    <t>Avanus Long Neck MW</t>
  </si>
  <si>
    <t>Anlage 02/17</t>
  </si>
  <si>
    <t>.150.115.00</t>
  </si>
  <si>
    <t>Coca-Cola PET MW</t>
  </si>
  <si>
    <t>.033.284.00</t>
  </si>
  <si>
    <t>Göser Bier EW</t>
  </si>
  <si>
    <t>ab 04/16</t>
  </si>
  <si>
    <t>.033.284.01</t>
  </si>
  <si>
    <t>Puntigamer Bier EW</t>
  </si>
  <si>
    <t>Gösser EW</t>
  </si>
  <si>
    <t>Puntigamer EW</t>
  </si>
  <si>
    <t>.050.574.01</t>
  </si>
  <si>
    <t>Cappy "ICE fruit" PET EW</t>
  </si>
  <si>
    <t>.050.831.00</t>
  </si>
  <si>
    <t>Natur Aqua still PET EW</t>
  </si>
  <si>
    <t>.050.832.00</t>
  </si>
  <si>
    <t>Natur Aqua carbonated PET EW</t>
  </si>
  <si>
    <t>Änderung 02/17</t>
  </si>
  <si>
    <t>Natur Aqua carbonated PET EW 2-fach</t>
  </si>
  <si>
    <t>60  mm</t>
  </si>
  <si>
    <t>Natur Aqua still PET EW 2-fach</t>
  </si>
  <si>
    <t>Cappy " Ice Fruit " PET EW 2-fach</t>
  </si>
  <si>
    <t>.050.582.06</t>
  </si>
  <si>
    <t>Fanta gedrillt PET EW</t>
  </si>
  <si>
    <t>.050.833.00</t>
  </si>
  <si>
    <t>.050.282.06</t>
  </si>
  <si>
    <t>Fanta PET " Splash " EW             2-fach</t>
  </si>
  <si>
    <t>Fanta PET " gedrillt " EW             2-fach</t>
  </si>
  <si>
    <t>Fanta gedrillt  PET EW 2-fach</t>
  </si>
  <si>
    <t>Rhön Sprudel PET EW     2-fach</t>
  </si>
  <si>
    <t>Analge 02/17</t>
  </si>
  <si>
    <t>Rhön Sprudel PET EW 2-fach</t>
  </si>
  <si>
    <t>Rhönsprudel PET EW 2-fach</t>
  </si>
  <si>
    <t>Änderung am 02/17 von 485 auf 480</t>
  </si>
  <si>
    <t>Änderung am 02/17</t>
  </si>
  <si>
    <t>Anlage 08/09 ; Änderung Name von MW auf EW 07/14 , Änderung flaschenform 10/15</t>
  </si>
  <si>
    <t>Änderung Name von MW auf EW 07/14 , Änderung flaschenform 10/15</t>
  </si>
  <si>
    <t>Änderung Name von MW auf EW 07/14 , Änderung flaschenform 010/15</t>
  </si>
  <si>
    <t>Proformance Iso light PET EW</t>
  </si>
  <si>
    <t>Anlage 03/17</t>
  </si>
  <si>
    <t>.050.834.00</t>
  </si>
  <si>
    <t>Proformance ISO light PET EW</t>
  </si>
  <si>
    <t>.030.017.00</t>
  </si>
  <si>
    <t>xxx 41 002 08</t>
  </si>
  <si>
    <t>.050.835.00</t>
  </si>
  <si>
    <t>ab 07/2014</t>
  </si>
  <si>
    <t>.020.042.21</t>
  </si>
  <si>
    <t>Sekt " Fürstengold "</t>
  </si>
  <si>
    <t>Anlage 03 / 17</t>
  </si>
  <si>
    <t>.025.054.21</t>
  </si>
  <si>
    <t>Wein " Haugnauer "</t>
  </si>
  <si>
    <t>Wein " Hagnauer" (185/230..</t>
  </si>
  <si>
    <t>Wein " Hagnauer"</t>
  </si>
  <si>
    <t>Änderung Flasche 03/17</t>
  </si>
  <si>
    <t>Sekt " Fürstengold"</t>
  </si>
  <si>
    <t>Sekt " Fürstengold "              ( FK 185 / 230 ... )</t>
  </si>
  <si>
    <t>Anlage 03/ 17</t>
  </si>
  <si>
    <t>.025.054.22</t>
  </si>
  <si>
    <t>Wein " Waldulmer "</t>
  </si>
  <si>
    <t>Wein " Waldulmer " (185/230..</t>
  </si>
  <si>
    <t>.050.836.00</t>
  </si>
  <si>
    <t>.050.837.00</t>
  </si>
  <si>
    <t>Best Body Proteion Shake PET EW</t>
  </si>
  <si>
    <t>Best Body Protein Shake PET EW 2-fach</t>
  </si>
  <si>
    <t>.150.116.00</t>
  </si>
  <si>
    <t>.050.838.00</t>
  </si>
  <si>
    <t>Best Body L-Carnitin PET EW ( TV ) 2-fach</t>
  </si>
  <si>
    <t>.050.838.01</t>
  </si>
  <si>
    <t>Kick Speed PET EW ( TV ) 2-fach</t>
  </si>
  <si>
    <t>.075.084.02</t>
  </si>
  <si>
    <t>Wein " Bottwartaler Aurum "</t>
  </si>
  <si>
    <t>Anlage 04/17</t>
  </si>
  <si>
    <t>Rhönsprudel Gastro MW</t>
  </si>
  <si>
    <t>.050.839.00</t>
  </si>
  <si>
    <t>Best Body L-Carnitin PET EW ( TV )</t>
  </si>
  <si>
    <t>Kick Speed PET EW ( TV )</t>
  </si>
  <si>
    <t>Rhön Sprudel Gastro MW</t>
  </si>
  <si>
    <t>.050.840.00</t>
  </si>
  <si>
    <t>Änderung von Spacer 86 auf Spacer 84 am 03.09.02 ; Änderung Name + EW am 25.11.03 ; Neue flasche 04/17</t>
  </si>
  <si>
    <t>Karamalz Long Neck MW 2-fach</t>
  </si>
  <si>
    <t>.050.841.00</t>
  </si>
  <si>
    <t>Hayat PET EW</t>
  </si>
  <si>
    <t>Anlage 05/17</t>
  </si>
  <si>
    <t>Hayat PET EW 2-fach</t>
  </si>
  <si>
    <t>.050.842.00</t>
  </si>
  <si>
    <t>Mountain Drew PET EW</t>
  </si>
  <si>
    <t>.050.810.01</t>
  </si>
  <si>
    <t>Mountain Drew PET EW 2-fach</t>
  </si>
  <si>
    <t>Mounuain Drew PET EW 2-fach</t>
  </si>
  <si>
    <t>.100.193.00</t>
  </si>
  <si>
    <t>Gasteiner PET EW</t>
  </si>
  <si>
    <t>Gasteiner PET EW                      ( FK 170 )</t>
  </si>
  <si>
    <t>Gasteiner PET EW                      ( FK 185 / 230 .. )</t>
  </si>
  <si>
    <t>Gasteiner PET EW                      ( FK 270 )</t>
  </si>
  <si>
    <t>Gasteiner PET EW                      ( tiefer Schacht )</t>
  </si>
  <si>
    <t>Fürst Bismarck PET EW   2-fach</t>
  </si>
  <si>
    <t>Anlage 06/09 ; Änderung flaschenform 06/15</t>
  </si>
  <si>
    <t>xxx4100242</t>
  </si>
  <si>
    <t>Anlage 06/09 ; Änderung Flaschenform 06/15</t>
  </si>
  <si>
    <t xml:space="preserve"> Maß X : 455 mm </t>
  </si>
  <si>
    <t>Änderung Flaschenform 06/15</t>
  </si>
  <si>
    <t>Anlage 07/09 , Änderung Flaschenform 06/15</t>
  </si>
  <si>
    <t>Änderung flaschenform 06/15</t>
  </si>
  <si>
    <t xml:space="preserve">Hayat PET EW </t>
  </si>
  <si>
    <t>.150.117.00</t>
  </si>
  <si>
    <t>Dobra Voda PET EW</t>
  </si>
  <si>
    <t>.050.785.03</t>
  </si>
  <si>
    <t>.050.843.00</t>
  </si>
  <si>
    <t>Dobra Voda PET EW                       ( tiefer Schacht )</t>
  </si>
  <si>
    <t>Änderung flaschenform 05/17</t>
  </si>
  <si>
    <t>Netto PET EW Modell 1</t>
  </si>
  <si>
    <t>Netto PET EW Modell 2</t>
  </si>
  <si>
    <t>C. C. / Kontur PET EW</t>
  </si>
  <si>
    <t>Möhl Schorley PET EW      2-fach</t>
  </si>
  <si>
    <t>Möhl Schorley PET EW    2-fach</t>
  </si>
  <si>
    <t>Möhl Schorley PET EW 2-fach</t>
  </si>
  <si>
    <t>.033.285.00</t>
  </si>
  <si>
    <t>Brauerei Wittmann Craft Bier Aufreißv.</t>
  </si>
  <si>
    <t>Netto Modell 1 PET EW 2-fach</t>
  </si>
  <si>
    <t>Netto Modell 2 PET EW 2-fach</t>
  </si>
  <si>
    <t>Netto Modell 1 PET EW</t>
  </si>
  <si>
    <t>Netto Modell 2 PET EW</t>
  </si>
  <si>
    <t>.040.005.00</t>
  </si>
  <si>
    <t>Paulaner Zwickl MW</t>
  </si>
  <si>
    <t xml:space="preserve">Vöslauer PET EW                  ( tiefer schacht )              </t>
  </si>
  <si>
    <t>Rauch MW (AF-Norm )              ( FK 320 )</t>
  </si>
  <si>
    <t>Rauch MW ( AF-Norm)</t>
  </si>
  <si>
    <t>.100.035.06</t>
  </si>
  <si>
    <t>.100.035.05</t>
  </si>
  <si>
    <t>.100.035.04</t>
  </si>
  <si>
    <t>.100.035.02</t>
  </si>
  <si>
    <t>.100.035.01</t>
  </si>
  <si>
    <t>.100.035.07</t>
  </si>
  <si>
    <t>.025.165.00</t>
  </si>
  <si>
    <t>Bad Driburger Gastro MW</t>
  </si>
  <si>
    <t>Bad Driburger Gastro MW    ( FK 185 / 230 .. )</t>
  </si>
  <si>
    <t>Anlage 06/17</t>
  </si>
  <si>
    <t>Sekt " Hausherren "</t>
  </si>
  <si>
    <t>Sekt "Hausherren "              ( FK 170 )</t>
  </si>
  <si>
    <t>Sekt "Hausherren"                ( FK 185 / 230 )</t>
  </si>
  <si>
    <t>Sekt "Hausherren"                        ( FK 270 )</t>
  </si>
  <si>
    <t>.020.054.03</t>
  </si>
  <si>
    <t>Lieler MW</t>
  </si>
  <si>
    <t>Änderung Name ( ohne Vital , MW ) 06/17</t>
  </si>
  <si>
    <t>Änderung Name 06/17</t>
  </si>
  <si>
    <t>Hofmark PET EW</t>
  </si>
  <si>
    <t>Hofmark PET EW ( mit CO2 )</t>
  </si>
  <si>
    <t>Anlage 10/15 ; Änderung Zubehör von 132 auf 121</t>
  </si>
  <si>
    <t>.050.072.25</t>
  </si>
  <si>
    <t>Hofmark MW ( BV )</t>
  </si>
  <si>
    <t>.150.118.00</t>
  </si>
  <si>
    <t>.033.286.00</t>
  </si>
  <si>
    <t>Chari Tea MW</t>
  </si>
  <si>
    <t>Chari Tea MW 2-fach</t>
  </si>
  <si>
    <t>Anlage 07/17</t>
  </si>
  <si>
    <t>Eptinger PET EW ( tiefer Schacht )</t>
  </si>
  <si>
    <t>.050.405.04</t>
  </si>
  <si>
    <t>.050.405.03</t>
  </si>
  <si>
    <t>.050.844.00</t>
  </si>
  <si>
    <t>Volvic Juicy PET EW</t>
  </si>
  <si>
    <t>Wein " Konvent"</t>
  </si>
  <si>
    <t>Wein " Konvent " ( FK 185/230..</t>
  </si>
  <si>
    <t>Rhenser PET EW  ( tiefer Schacht )</t>
  </si>
  <si>
    <t xml:space="preserve"> a y 2</t>
  </si>
  <si>
    <t>.050.845.00</t>
  </si>
  <si>
    <t>Bad Liebenwerda PET EW</t>
  </si>
  <si>
    <t>.025.054.23</t>
  </si>
  <si>
    <t>Wein " Konvent "</t>
  </si>
  <si>
    <t>.025.054.24</t>
  </si>
  <si>
    <t>Wein " Laufener Altenberg "</t>
  </si>
  <si>
    <t>Wein " Laufener Altenberg" ( FK 185/230..</t>
  </si>
  <si>
    <t>Bad Liebenwerda PET EW 2-fach</t>
  </si>
  <si>
    <t xml:space="preserve">30 mm </t>
  </si>
  <si>
    <t>662 40 002 25</t>
  </si>
  <si>
    <t>REWE Apfelschorle PET</t>
  </si>
  <si>
    <t>REWE Apfelschorle PET 2-fach</t>
  </si>
  <si>
    <t>Haye MW 2-fach</t>
  </si>
  <si>
    <t>.033.287.00</t>
  </si>
  <si>
    <t>Käuzle MW</t>
  </si>
  <si>
    <t>.050.846.00</t>
  </si>
  <si>
    <t>REWE " Ja" Apfel. PET EW</t>
  </si>
  <si>
    <t>REWE "Ja" Apfel. PET EW 2-fach</t>
  </si>
  <si>
    <t>Anlage 01/13 ; Änderung 07/17 Zubehör 113 auf 143</t>
  </si>
  <si>
    <t>Hella PET EW 2-fach</t>
  </si>
  <si>
    <t>.037.511.00</t>
  </si>
  <si>
    <t>Honest PET EW</t>
  </si>
  <si>
    <t>Anlage 08/17</t>
  </si>
  <si>
    <t>.050.847.00</t>
  </si>
  <si>
    <t>Änderung Flaschenform 08/17</t>
  </si>
  <si>
    <t>.100.194.00</t>
  </si>
  <si>
    <t>.050.848.00</t>
  </si>
  <si>
    <t>.075.097.00</t>
  </si>
  <si>
    <t>Adelholzener PET EW ( TV )</t>
  </si>
  <si>
    <t>Honest PET EW 2-fach</t>
  </si>
  <si>
    <t>Anlage 09/17</t>
  </si>
  <si>
    <t>Änderung 09/17 da falsch eingetragen</t>
  </si>
  <si>
    <t>.125.014.00</t>
  </si>
  <si>
    <t>.100.195.00</t>
  </si>
  <si>
    <t>Änderung Flaschenform 09/17</t>
  </si>
  <si>
    <t>Vöslauer PET EW                    FK 185/230…</t>
  </si>
  <si>
    <t>Vöslauer PET EW                    FK 170</t>
  </si>
  <si>
    <t>Vöslauer PET EW                    FK 270</t>
  </si>
  <si>
    <t xml:space="preserve">Allgäuer Alpenwasser PET Cycle </t>
  </si>
  <si>
    <t>Allgäuer Alpenwasser PET Cycle 2-fach</t>
  </si>
  <si>
    <t xml:space="preserve">Allgäuer Alpenwasser PET Cylce </t>
  </si>
  <si>
    <t>Trinkflasche " Waterlogic " PET MW</t>
  </si>
  <si>
    <t>260 mm</t>
  </si>
  <si>
    <t>Trinkflasche "Waterlogic"PET MW 1-fach</t>
  </si>
  <si>
    <t>.025.166.00</t>
  </si>
  <si>
    <t>Stiftsquelle Gastro MW</t>
  </si>
  <si>
    <t>.044.001.00</t>
  </si>
  <si>
    <t>.050.849.00</t>
  </si>
  <si>
    <t>SPA PET EW intense</t>
  </si>
  <si>
    <t>Frischmilch MW Glas  ( FK 185/230..)</t>
  </si>
  <si>
    <t>Frischmilch MW Glas ( tiefer Schacht )</t>
  </si>
  <si>
    <t>Frischmilch MW</t>
  </si>
  <si>
    <t>SPA PET EW intense 2-fach</t>
  </si>
  <si>
    <t>SPA PET EW intense     2-fach</t>
  </si>
  <si>
    <t>xxx 41 002 13</t>
  </si>
  <si>
    <t>SPA PET EW intense       2-fach</t>
  </si>
  <si>
    <t>Stiftsquelle Gastro MW        ( FK 170 )</t>
  </si>
  <si>
    <t>Stiftsquelle Gastro MW        ( FK 185 / 230)</t>
  </si>
  <si>
    <t>Stiftsquelle Gastro MW        ( FK 270 )</t>
  </si>
  <si>
    <t>Stiftsquelle Gastro MW        ( FS 1500 / 2020 )</t>
  </si>
  <si>
    <t>Randegger Ottilienquelle Gourmet MW</t>
  </si>
  <si>
    <t>.075.059.01</t>
  </si>
  <si>
    <t>.050.553.01</t>
  </si>
  <si>
    <t>Randegger Ottilienquelle  Gourmet MW  ( FK 170 )</t>
  </si>
  <si>
    <t>Randegger Ottilienquelle  Gourmet MW(FK 185/230)</t>
  </si>
  <si>
    <t>Randegger Ottilienquelle  Gourmet MW  ( FK 270 )</t>
  </si>
  <si>
    <t>Randegger Ottilienquelle  Gourmet MW                           ( tiefer Schacht )</t>
  </si>
  <si>
    <t>Analge 09/17</t>
  </si>
  <si>
    <t>.033.288.00</t>
  </si>
  <si>
    <t>Feldschlösschen ( Drehverschluß )</t>
  </si>
  <si>
    <t>Anlage 11/17</t>
  </si>
  <si>
    <t>Feldschlösschen               ( Drehverschluß ) 2-fach</t>
  </si>
  <si>
    <t>Feldschlösschen ( Drehverschluß ) 2-fach</t>
  </si>
  <si>
    <t>Anlage 11 /17</t>
  </si>
  <si>
    <t>SPA intense PET EW</t>
  </si>
  <si>
    <t>Anlage 011/17</t>
  </si>
  <si>
    <t xml:space="preserve">SPA intense PET EW </t>
  </si>
  <si>
    <t>.070.020.00</t>
  </si>
  <si>
    <t>Labertaler MW</t>
  </si>
  <si>
    <t>.075.098.00</t>
  </si>
  <si>
    <t>641 41 001 55</t>
  </si>
  <si>
    <t>Feldschlösschen (Drehverschluß)</t>
  </si>
  <si>
    <t>.100.196.00</t>
  </si>
  <si>
    <t>Diana PET Cycle</t>
  </si>
  <si>
    <t>Diana PET Cycle                               (tiefer schacht )</t>
  </si>
  <si>
    <t>641 41 001 56</t>
  </si>
  <si>
    <t>100.196.00</t>
  </si>
  <si>
    <t>Diana PET Cycle 1-fach</t>
  </si>
  <si>
    <t>Brunnen PET MW  (Süßgetränke) 1-fach</t>
  </si>
  <si>
    <t>Diana PET Cyle 1-fach</t>
  </si>
  <si>
    <t>Acao MW</t>
  </si>
  <si>
    <t>Acao = Vichi</t>
  </si>
  <si>
    <t>.025.002.04</t>
  </si>
  <si>
    <t>.050.850.00</t>
  </si>
  <si>
    <t>.050.850.01</t>
  </si>
  <si>
    <t>.050.851.00</t>
  </si>
  <si>
    <t>Sanpellegrino PET EW</t>
  </si>
  <si>
    <t>Acao MW 2-fach</t>
  </si>
  <si>
    <t>.050.852.00</t>
  </si>
  <si>
    <t>Volvic PET EW ( eckig )</t>
  </si>
  <si>
    <t xml:space="preserve">60 x 60 </t>
  </si>
  <si>
    <t xml:space="preserve">Änderung Zubehör von 102 auf 116 ( Flaschenlänge ) </t>
  </si>
  <si>
    <t>Acqua Panna MW                   ( FK 170 )</t>
  </si>
  <si>
    <t>Acqua Panna MW                     ( FK 185/230 )</t>
  </si>
  <si>
    <t>Acqua Panna MW                     ( FK 270 )</t>
  </si>
  <si>
    <t>Acqua Panna MW                      ( tieferSchacht )</t>
  </si>
  <si>
    <t>Santa Emilia PET EW              ( mit CO2) 2-fach</t>
  </si>
  <si>
    <t>Santa Emilia PET EW              ( ohne CO2) 2-fach</t>
  </si>
  <si>
    <t>Santa Emilia PET EW ( mit CO2 ) 2-fach</t>
  </si>
  <si>
    <t>Santa Emilia PET EW ( ohne CO2 ) 2-fach</t>
  </si>
  <si>
    <t>Volvic PET EW</t>
  </si>
  <si>
    <t>Volvic PET EW 2-fach</t>
  </si>
  <si>
    <t>.075.099.00</t>
  </si>
  <si>
    <t>Spezi PET Cycle</t>
  </si>
  <si>
    <t>.050.853.00</t>
  </si>
  <si>
    <t>Spezi PET Cycle 2-fach</t>
  </si>
  <si>
    <t>.050.854.00</t>
  </si>
  <si>
    <t>Anlage 2/13 ; neu Flasche !!/17</t>
  </si>
  <si>
    <t>.050.200.01</t>
  </si>
  <si>
    <t>Auburg PET MW</t>
  </si>
  <si>
    <t>Schlossquelle PET EW       2-fach</t>
  </si>
  <si>
    <t>Anlage 06/14 ; Änderung Flaschenform 11/17</t>
  </si>
  <si>
    <t>xxx4100292</t>
  </si>
  <si>
    <t>xxx 41 002 92</t>
  </si>
  <si>
    <t>Änderung Flaschenform 11/17</t>
  </si>
  <si>
    <t>xxx4100213</t>
  </si>
  <si>
    <t>Münsterland Classico EW</t>
  </si>
  <si>
    <t>Anlage 03/16 ; Änderung Name 11/17</t>
  </si>
  <si>
    <t>Änderung Flasche 03/16; Änderung Name 11/17</t>
  </si>
  <si>
    <t>San Pellegrino PET EW</t>
  </si>
  <si>
    <t>Anlage 12/17</t>
  </si>
  <si>
    <t>San Pellegrino PET EW 2-fach</t>
  </si>
  <si>
    <t>San Pellegrino PET EW     2-fach</t>
  </si>
  <si>
    <t>Volvic Juicy PET EW       2-fach</t>
  </si>
  <si>
    <t xml:space="preserve">Volvic Juicy PET EW </t>
  </si>
  <si>
    <t xml:space="preserve">Volvic PET EW </t>
  </si>
  <si>
    <t>Änderung neue flasche am 23.05.06 ; Änderung flaschenform 09/17</t>
  </si>
  <si>
    <t>neue flasche ab 01 / 09 , neue Flasche ab 06/14; neue Flasche 12/17</t>
  </si>
  <si>
    <t>neue Flasche 06/14 ; neue flaschenform 12/17</t>
  </si>
  <si>
    <t>Anlage 06/14 , neue Flaschenform 12/17</t>
  </si>
  <si>
    <t>Anlage 05/09 , Änderung neue Flasche 06/14 ; neue Flaschenform 12/17</t>
  </si>
  <si>
    <t>Anlage 06/14 ; neue Flaschenform 12/17</t>
  </si>
  <si>
    <t xml:space="preserve">Schlossquelle PET EW </t>
  </si>
  <si>
    <t>.033.289.00</t>
  </si>
  <si>
    <t>EDEKA Saft Liebe PET EW 2-fach</t>
  </si>
  <si>
    <t>VIO still PET EW</t>
  </si>
  <si>
    <t>VIO still PET EW ( tiefer Schacht )</t>
  </si>
  <si>
    <t>Anlage 09/13; Name + still 12/17</t>
  </si>
  <si>
    <t>Vio still PET EW                                ( tiefer Schacht )</t>
  </si>
  <si>
    <t>Anlage 04/12; Name +Still 12/17</t>
  </si>
  <si>
    <t xml:space="preserve">Apollinaris PET EW Vio still     </t>
  </si>
  <si>
    <t>neue flaschenform 10/09; Name + still 12/17</t>
  </si>
  <si>
    <t>Apollinaris VIO still PET EW 2-fach</t>
  </si>
  <si>
    <t>Anlage 10 /09 ; Name + still 12/17</t>
  </si>
  <si>
    <t>Anlage 10 /09; Name + still 12/17</t>
  </si>
  <si>
    <t>Apollinaris VIO still PET EW        2-fach</t>
  </si>
  <si>
    <t xml:space="preserve">Apollinaris VIO still PET EW </t>
  </si>
  <si>
    <t>Anlage 01/10; Name + still 12/17</t>
  </si>
  <si>
    <t>Apollinaris VIO PET EW still 2-fach</t>
  </si>
  <si>
    <t>Anlage 10/09; Name + still 12/17</t>
  </si>
  <si>
    <t>Apollinaris VIO PET EW still  2-fach</t>
  </si>
  <si>
    <t>Anlage 07/13; Name + still 12/17</t>
  </si>
  <si>
    <t>Apollinaris VIO still PET EW</t>
  </si>
  <si>
    <t>Apollinaris PET EW Vio still</t>
  </si>
  <si>
    <t>VIO PET EW still</t>
  </si>
  <si>
    <t>Anlage 02/12; Name + still 12/17</t>
  </si>
  <si>
    <t>.025.054.25</t>
  </si>
  <si>
    <t>Wein " Zonin "</t>
  </si>
  <si>
    <t>Wein " Zonin " ( 185/230..)</t>
  </si>
  <si>
    <t>Wein " Rheinberg Kellerei " 2-fach</t>
  </si>
  <si>
    <t>.025.167.00</t>
  </si>
  <si>
    <t>Innocent PET EW</t>
  </si>
  <si>
    <t>345 mm</t>
  </si>
  <si>
    <t>Innocent PET EW 1-fach</t>
  </si>
  <si>
    <t>.040.006.00</t>
  </si>
  <si>
    <t>Fuze Tea PET EW</t>
  </si>
  <si>
    <t>Anlage 01/18</t>
  </si>
  <si>
    <t>Fuze Tea PET EW 2-fach</t>
  </si>
  <si>
    <t xml:space="preserve">Fuze Tea PET EW </t>
  </si>
  <si>
    <t>Zubehör war 278 Index 0 , 01/18</t>
  </si>
  <si>
    <t xml:space="preserve"> --------------</t>
  </si>
  <si>
    <t>xxx 41 002 78</t>
  </si>
  <si>
    <t>.150.119.00</t>
  </si>
  <si>
    <t>Saguaro PET EW</t>
  </si>
  <si>
    <t>Saguaro PET EW        (tiefer Schacht )</t>
  </si>
  <si>
    <t>.150.120.00</t>
  </si>
  <si>
    <t>Korunni PET EW</t>
  </si>
  <si>
    <t>Korunni PET EW                   ( tiefer Schacht )</t>
  </si>
  <si>
    <t>Sinalco MW 1-fach</t>
  </si>
  <si>
    <t>.050.855.00</t>
  </si>
  <si>
    <t>.100.197.00</t>
  </si>
  <si>
    <t>VIO PET EW mit CO2</t>
  </si>
  <si>
    <t>.050.856.00</t>
  </si>
  <si>
    <t>Vittel PET EW rund</t>
  </si>
  <si>
    <t>VIO PET EW mit CO2            ( tiefer Schacht )</t>
  </si>
  <si>
    <t>641 41 001 57</t>
  </si>
  <si>
    <t>Änderung 01/18 neue flasche</t>
  </si>
  <si>
    <t>Vittel PET EW ( rund )                2-fach</t>
  </si>
  <si>
    <t>Änderung Flaschenform 01/18</t>
  </si>
  <si>
    <t>Änderung 01/18</t>
  </si>
  <si>
    <t>Änderung flasche 01/18</t>
  </si>
  <si>
    <t>Änderung Flasche 01/18</t>
  </si>
  <si>
    <t>.150.121.00</t>
  </si>
  <si>
    <t>Freeway ICE TEA PET EW    ( tiefer Schacht )</t>
  </si>
  <si>
    <t>Fanta " Spiral/Slider " PET EW</t>
  </si>
  <si>
    <t>Fanta "Spiral/Slider" PET EW</t>
  </si>
  <si>
    <t>Fanta "Spiral/Slider" PET EW 2-fach</t>
  </si>
  <si>
    <t>Fanta "Spiral/Slider" Pet EW       2-fach</t>
  </si>
  <si>
    <t>VIO PET EW mit CO2 1-fach</t>
  </si>
  <si>
    <t>VIO PET EW mit CO2            1-fach</t>
  </si>
  <si>
    <t>Saskia still PET EW</t>
  </si>
  <si>
    <t>Carolinen Multi Vitamin PET EW</t>
  </si>
  <si>
    <t>Anlage 02/18</t>
  </si>
  <si>
    <t>.050.857.00</t>
  </si>
  <si>
    <t>.050.858.00</t>
  </si>
  <si>
    <t>Carolinen Multi VitaminPET EW</t>
  </si>
  <si>
    <t>Änderung Klappe hinten von 18/22 auf 19/24 03/13 ; Änderung neue flasche 02/18</t>
  </si>
  <si>
    <t>Carolinen Multi Vitamin PET EW 2-fach</t>
  </si>
  <si>
    <t>.050.859.00</t>
  </si>
  <si>
    <t>Anlage 03/18</t>
  </si>
  <si>
    <t xml:space="preserve">All Star Iso Whey PET EW </t>
  </si>
  <si>
    <t>.050.809.01</t>
  </si>
  <si>
    <t>All Star Muscle Shake PET EW</t>
  </si>
  <si>
    <t>.050.844.01</t>
  </si>
  <si>
    <t xml:space="preserve">80 mm </t>
  </si>
  <si>
    <t>Freeway Ice Tea PET EW</t>
  </si>
  <si>
    <t>All Star Iso Whey PET EW 2-fach</t>
  </si>
  <si>
    <t>All Star Muscle Shake PET EW 2-fach</t>
  </si>
  <si>
    <t>.025.168.00</t>
  </si>
  <si>
    <t>Helga EW</t>
  </si>
  <si>
    <t>Helga EW 2-fach</t>
  </si>
  <si>
    <t xml:space="preserve">Prosecco " La Gioiosa "                </t>
  </si>
  <si>
    <t>Prosecco " La. Giogiosa "              ( FK 185/230..)</t>
  </si>
  <si>
    <t>.020.121.00</t>
  </si>
  <si>
    <t xml:space="preserve">E </t>
  </si>
  <si>
    <t>Royal Bliss MW</t>
  </si>
  <si>
    <t>Anlage04/18</t>
  </si>
  <si>
    <t>Royal Bliss MW 2-fach</t>
  </si>
  <si>
    <t>Zubehör xxx4100215Index 0 wurde für neues Produkt umgeschrieben am 02.04.18</t>
  </si>
  <si>
    <t>Saft " Stenger "</t>
  </si>
  <si>
    <t>xxx 41 002 25</t>
  </si>
  <si>
    <t>xxx4100215</t>
  </si>
  <si>
    <t>Anlage 04/18</t>
  </si>
  <si>
    <t>.050.852.01</t>
  </si>
  <si>
    <t>.050.860.00</t>
  </si>
  <si>
    <t>La Salvetat PET EW</t>
  </si>
  <si>
    <t xml:space="preserve">La Salvetat PET EW 2-fach </t>
  </si>
  <si>
    <t>xxx 41002 21</t>
  </si>
  <si>
    <t xml:space="preserve">F </t>
  </si>
  <si>
    <t>.033.057.07</t>
  </si>
  <si>
    <t>Chiemseer Hell MW</t>
  </si>
  <si>
    <t>.050.861.00</t>
  </si>
  <si>
    <t xml:space="preserve">Schmex PET EW </t>
  </si>
  <si>
    <t>Schmex PET EW</t>
  </si>
  <si>
    <t xml:space="preserve">Volvic PET EW  </t>
  </si>
  <si>
    <t>Pulco PET EW</t>
  </si>
  <si>
    <t>Schlitz  5</t>
  </si>
  <si>
    <t xml:space="preserve">Anlage 04/18 </t>
  </si>
  <si>
    <t>.025.169.00</t>
  </si>
  <si>
    <t>Ades PET EW</t>
  </si>
  <si>
    <t>.100.199.01</t>
  </si>
  <si>
    <t>.100.199.02</t>
  </si>
  <si>
    <t>Pepsi Maximum PET EW</t>
  </si>
  <si>
    <t>.100.199.03</t>
  </si>
  <si>
    <t>Mirinda Orange PET EW</t>
  </si>
  <si>
    <t>.100.199.00</t>
  </si>
  <si>
    <t>Seven Up PET EW</t>
  </si>
  <si>
    <t>.100.200.00</t>
  </si>
  <si>
    <t>Kofola PET EW</t>
  </si>
  <si>
    <t>.100.198.00</t>
  </si>
  <si>
    <t xml:space="preserve">C.C. PET EW </t>
  </si>
  <si>
    <t xml:space="preserve">.100.039.00   </t>
  </si>
  <si>
    <t>116                             76</t>
  </si>
  <si>
    <t xml:space="preserve">c x 2 </t>
  </si>
  <si>
    <t>Pepsi  Maxi PET EW (FK185/230)</t>
  </si>
  <si>
    <t>Pepsi PET EW (FK 185/230)</t>
  </si>
  <si>
    <t>Seven Up PET EW (FK185/230)</t>
  </si>
  <si>
    <t>Kofola PEW EW (FK185/230)</t>
  </si>
  <si>
    <t>C.C PET EW (FK185/230)</t>
  </si>
  <si>
    <t xml:space="preserve">Änderung 04/18 von 284 auf 202 </t>
  </si>
  <si>
    <t>Pepsi PET EW (tiefer Schacht)</t>
  </si>
  <si>
    <t>Pepsi  Maxi PET EW (tiefer Schacht)</t>
  </si>
  <si>
    <t>Seven Up PET EW (tiefer Schacht)</t>
  </si>
  <si>
    <t>C.C PET EW (tiefer Schacht)</t>
  </si>
  <si>
    <t>Kofola PEW EW (tiefer Schacht)</t>
  </si>
  <si>
    <t>Mirinda PET EW (FK185/230)</t>
  </si>
  <si>
    <t>Mirinda PET EW (tiefer Schacht)</t>
  </si>
  <si>
    <t>.033.057.08</t>
  </si>
  <si>
    <t>Pulco Citro. PET EW 2-fach</t>
  </si>
  <si>
    <t xml:space="preserve">Pulco Citronnade 2-fach </t>
  </si>
  <si>
    <t>xxx 41 002 48</t>
  </si>
  <si>
    <t>Pulco PET EW 2fach *</t>
  </si>
  <si>
    <t>Zubehör XXX4100248 Index 0 wurde auf neues Produkt umgeschrieben am 26.04.18</t>
  </si>
  <si>
    <t>Zubehör 6604100248 Index 0 wurde auf neues Produkt umgeschrieben am 26.04.18</t>
  </si>
  <si>
    <t>xxx41002xxx</t>
  </si>
  <si>
    <t>6604100xxx</t>
  </si>
  <si>
    <t>Top Sport Iso Light PET EW</t>
  </si>
  <si>
    <t>.050.785.04</t>
  </si>
  <si>
    <t>Anlage 05/18</t>
  </si>
  <si>
    <t>Anlage 11/13 ; Änderung Flasche 05/18</t>
  </si>
  <si>
    <t>.050.785.05</t>
  </si>
  <si>
    <r>
      <t xml:space="preserve">2 - fache Einstellung / </t>
    </r>
    <r>
      <rPr>
        <b/>
        <sz val="12"/>
        <color indexed="10"/>
        <rFont val="Times New Roman"/>
        <family val="1"/>
      </rPr>
      <t>Adjustment two deep</t>
    </r>
    <r>
      <rPr>
        <b/>
        <sz val="12"/>
        <rFont val="Times New Roman"/>
        <family val="1"/>
      </rPr>
      <t xml:space="preserve"> / </t>
    </r>
    <r>
      <rPr>
        <b/>
        <sz val="12"/>
        <color indexed="12"/>
        <rFont val="Times New Roman"/>
        <family val="1"/>
      </rPr>
      <t>Adaptation double profondeur</t>
    </r>
    <r>
      <rPr>
        <b/>
        <sz val="12"/>
        <rFont val="Times New Roman"/>
        <family val="1"/>
      </rPr>
      <t xml:space="preserve"> </t>
    </r>
  </si>
  <si>
    <t>Volvic PET ( eckig ) 2-fach</t>
  </si>
  <si>
    <t>Auer Bräu 111 MW aufreiss</t>
  </si>
  <si>
    <t>Auer Bräu 111 Aufreissverschluss</t>
  </si>
  <si>
    <t xml:space="preserve">Vita Cola PET MW 1-fach </t>
  </si>
  <si>
    <t>220 mm    Loch 3</t>
  </si>
  <si>
    <t>Anlage  04/18</t>
  </si>
  <si>
    <t>Ades PET EW 2-fach *</t>
  </si>
  <si>
    <t xml:space="preserve">Schussenrieder Pils Long Neck </t>
  </si>
  <si>
    <t>.033.025.66</t>
  </si>
  <si>
    <t>Schussenrieder Pils Long Neck      2-fach</t>
  </si>
  <si>
    <t>.033.025.67</t>
  </si>
  <si>
    <t>Huber  Bräu Long Neck</t>
  </si>
  <si>
    <t>.033.001.01</t>
  </si>
  <si>
    <t>AF-Norm</t>
  </si>
  <si>
    <t>Huber Bräü Long Neck MW</t>
  </si>
  <si>
    <t xml:space="preserve">Huber Bräu Long Neck MW </t>
  </si>
  <si>
    <t>Huber Bräu Long Neck MW</t>
  </si>
  <si>
    <t>.035.001.01</t>
  </si>
  <si>
    <t>AF - Norm</t>
  </si>
  <si>
    <t>.060.017.00</t>
  </si>
  <si>
    <t>Smart Water PET EW</t>
  </si>
  <si>
    <t>641 41 00 133</t>
  </si>
  <si>
    <t>Smart Water PET 2-fach</t>
  </si>
  <si>
    <t xml:space="preserve">Bild B ( 15 mm )                                                           Maß X : 245 mm </t>
  </si>
  <si>
    <t xml:space="preserve"> 05/18</t>
  </si>
  <si>
    <t>Smart Water PET EW 2-fach</t>
  </si>
  <si>
    <t xml:space="preserve">Smart Water </t>
  </si>
  <si>
    <t xml:space="preserve">Smart Water PET 2-fach </t>
  </si>
  <si>
    <t xml:space="preserve">Allgäuer Alpenwasser PET Cycle EW 2-fach </t>
  </si>
  <si>
    <t xml:space="preserve">Anlage 05/18 </t>
  </si>
  <si>
    <t>xxx 41 002 58</t>
  </si>
  <si>
    <t>Bild B ( 15 mm )                                                            Maß X : 245 mm</t>
  </si>
  <si>
    <t>.050.862.00</t>
  </si>
  <si>
    <t xml:space="preserve">Überkinger PET Cycle  </t>
  </si>
  <si>
    <t>.025.054.26</t>
  </si>
  <si>
    <t>Wein " Rosenhof "</t>
  </si>
  <si>
    <t>Wein " Rosenhof " 2 -fach</t>
  </si>
  <si>
    <t>662 42 002 00</t>
  </si>
  <si>
    <t xml:space="preserve">Überkinger PET Cycle EW </t>
  </si>
  <si>
    <t>Überkinger PET Cycle EW</t>
  </si>
  <si>
    <t>.037.512.00</t>
  </si>
  <si>
    <t>0.375</t>
  </si>
  <si>
    <t>.050.863.00</t>
  </si>
  <si>
    <t xml:space="preserve">Krumbach MW </t>
  </si>
  <si>
    <t>.075.100.00</t>
  </si>
  <si>
    <t>Nachfolger Zwiebel</t>
  </si>
  <si>
    <t>15 mm (Anschlag)</t>
  </si>
  <si>
    <t>.032.001.00</t>
  </si>
  <si>
    <t>Silber Quelle MW</t>
  </si>
  <si>
    <t>.032.001.01</t>
  </si>
  <si>
    <t xml:space="preserve">Silber Quelle Tirola Kola MW </t>
  </si>
  <si>
    <t>Silber Quelle</t>
  </si>
  <si>
    <t>Silber Quelle Tirola Kola</t>
  </si>
  <si>
    <t>Flasche gleich mit Silber Quelle nur mit mehr Füllung</t>
  </si>
  <si>
    <t>SPA Intense PET EW</t>
  </si>
  <si>
    <t>Spa Intense PET EW 3-fach*</t>
  </si>
  <si>
    <t xml:space="preserve">Spa Intense PET EW 3-fach </t>
  </si>
  <si>
    <t>Anlage 06/18</t>
  </si>
  <si>
    <t>.050.864.00</t>
  </si>
  <si>
    <t xml:space="preserve">Barista Bros PET EW </t>
  </si>
  <si>
    <t xml:space="preserve">Anlage 06/18 </t>
  </si>
  <si>
    <t>Vita  Cola PET EW / Cycle</t>
  </si>
  <si>
    <t>neue Flasche ab 07/2006 Einstellung bleibt ; neue fFlasche ab 06/08 Einstellung bleibt nur länger, neue flasche 11/13; Zusatz Cycle 06/18</t>
  </si>
  <si>
    <t xml:space="preserve">Vita Cola PET EW / Cycle       2-fach </t>
  </si>
  <si>
    <t>Anlage 04/14 ; Zusatz Cycle 06/18</t>
  </si>
  <si>
    <t>Vita Cola PET EW / Cycle 2-fach</t>
  </si>
  <si>
    <t>geändert 04/14 ; Zusatz Cycle 06/18</t>
  </si>
  <si>
    <t>Vita Cola PET EW / Cycle</t>
  </si>
  <si>
    <t>Anlage 11/13 ; Zusatz Cycle 06/18</t>
  </si>
  <si>
    <t>Anlage 04/14 ; Zusatz cycle 06/18</t>
  </si>
  <si>
    <t>Vita Cola PET EW / Cycle                    2-fach</t>
  </si>
  <si>
    <t>GDB Poolflasche N2 MW 1-fach</t>
  </si>
  <si>
    <t xml:space="preserve">GDB Poolflasche N2 MW </t>
  </si>
  <si>
    <t>GDB Poolflasche N2 MW 1 - fach</t>
  </si>
  <si>
    <t>GDB Poolflasche N2 MW 1 -fach</t>
  </si>
  <si>
    <t>GDB Poolflasche N2 MW ( FK 280 / FS 1500/2020 )</t>
  </si>
  <si>
    <t>662  41 001 03</t>
  </si>
  <si>
    <t>Zubehör xxx 41 00 236 Index o wurde für neues Produkt umgeschrieben am 13.06.18</t>
  </si>
  <si>
    <t>Zubehör 6604100236 Index 0 wurde auf neues Produkt umgeschrieben am 13.06.18</t>
  </si>
  <si>
    <t xml:space="preserve">Carolinen PET EW </t>
  </si>
  <si>
    <t>Vita Cola PET EW</t>
  </si>
  <si>
    <t>Ändeurng Name + Cycle 12/12</t>
  </si>
  <si>
    <t>Vita Cola PET EW 2-fach</t>
  </si>
  <si>
    <t>Wein " Rosenhof "  2-fach</t>
  </si>
  <si>
    <t>Krumbach MW 2-fach44</t>
  </si>
  <si>
    <t>.060.018.00</t>
  </si>
  <si>
    <t>Mount Franklin Pet EW</t>
  </si>
  <si>
    <t>Mount Franklin PET EW</t>
  </si>
  <si>
    <t>060.018.00</t>
  </si>
  <si>
    <t xml:space="preserve">Mount Franklin PET EW 2-fach </t>
  </si>
  <si>
    <t>xxx4100236</t>
  </si>
  <si>
    <t>0.60 l</t>
  </si>
  <si>
    <t>Mount Franklin PET EW 2-fach</t>
  </si>
  <si>
    <t>xxx 41 002 36</t>
  </si>
  <si>
    <t xml:space="preserve">Spa Intense PET EW </t>
  </si>
  <si>
    <t>Spa Intense PET EW 2-fach</t>
  </si>
  <si>
    <t>xxx4100238</t>
  </si>
  <si>
    <t>.033.289</t>
  </si>
  <si>
    <t>Maß X : 335 mm</t>
  </si>
  <si>
    <t xml:space="preserve">Anlage ß6/18 </t>
  </si>
  <si>
    <t>.039.002.00</t>
  </si>
  <si>
    <t xml:space="preserve">Coca Cola PET EW </t>
  </si>
  <si>
    <t>C.C. PET EW 2-fach</t>
  </si>
  <si>
    <t>0,39 l</t>
  </si>
  <si>
    <t xml:space="preserve">C.C PET EW 2-fach </t>
  </si>
  <si>
    <t>xxx 41 002 84</t>
  </si>
  <si>
    <t xml:space="preserve">Maß X : 425 mm </t>
  </si>
  <si>
    <t xml:space="preserve">Bild B  ( 15 mm )                                                                 Maß X : 210 mm </t>
  </si>
  <si>
    <t xml:space="preserve">C.C. PET EW 2-fach </t>
  </si>
  <si>
    <t xml:space="preserve">Krumbach Gourmet MW </t>
  </si>
  <si>
    <t>Krumbacher Gourmet MW</t>
  </si>
  <si>
    <t xml:space="preserve">Krumbach Gourmet MW 2-fach </t>
  </si>
  <si>
    <t>Krumbach  Gourmet MW</t>
  </si>
  <si>
    <t xml:space="preserve">Krumbach  Gourmet MW 2-fach </t>
  </si>
  <si>
    <t>.050.865.00</t>
  </si>
  <si>
    <t xml:space="preserve">Haaner PET Cycle EW </t>
  </si>
  <si>
    <t xml:space="preserve">Haaner PET Cycle 2-fach </t>
  </si>
  <si>
    <t>Haaner PET Cycle 2-fach</t>
  </si>
  <si>
    <t>Mount Frankling PET EW 2-fach</t>
  </si>
  <si>
    <t xml:space="preserve">xxx 40 002 34 </t>
  </si>
  <si>
    <t xml:space="preserve">662 42 002 34 </t>
  </si>
  <si>
    <t xml:space="preserve">xxx 40 002 11 </t>
  </si>
  <si>
    <t xml:space="preserve">0,39 l </t>
  </si>
  <si>
    <t>Barista Bros PET EW 1-fach</t>
  </si>
  <si>
    <t>320 mm</t>
  </si>
  <si>
    <t xml:space="preserve">Barista Bros PET EW 1-fach </t>
  </si>
  <si>
    <t>.050.866.00</t>
  </si>
  <si>
    <t>Germeta PET " Cycle"</t>
  </si>
  <si>
    <t>neue Flasche Anlage 06/18</t>
  </si>
  <si>
    <t>Germeta PET "Cycle"</t>
  </si>
  <si>
    <t>5 / 9</t>
  </si>
  <si>
    <t>Änderung Flasche Anlage 06/18</t>
  </si>
  <si>
    <t>neue Flasche</t>
  </si>
  <si>
    <t>Fuzetea PET EW</t>
  </si>
  <si>
    <t xml:space="preserve">Anlage 01/18 </t>
  </si>
  <si>
    <t>.024.501.00</t>
  </si>
  <si>
    <t>K-Active MW</t>
  </si>
  <si>
    <t>K-Active Long Neck MW</t>
  </si>
  <si>
    <t>Apollinaris Selection                   FK 160</t>
  </si>
  <si>
    <t>Apollinaris Selection                   FK 170</t>
  </si>
  <si>
    <t>Apollinaris Selection                   FK 185 / 230</t>
  </si>
  <si>
    <t>Apollinaris Selection                   FK 270</t>
  </si>
  <si>
    <t>Krumbach PET Cycle (FK185/230..)</t>
  </si>
  <si>
    <t>116     76</t>
  </si>
  <si>
    <t>Krumbach PET Cycle         ( tiefer Schacht )</t>
  </si>
  <si>
    <t>.100.201.00</t>
  </si>
  <si>
    <t>Schwarzwaldperle</t>
  </si>
  <si>
    <t>Anlage 07/18</t>
  </si>
  <si>
    <t>19 /24</t>
  </si>
  <si>
    <t>Meckatzer " Long Neck "  2-fach</t>
  </si>
  <si>
    <t>Meckatzer " Long Neck " 2-fach</t>
  </si>
  <si>
    <t>Meckatzer Long Neck 2-fach 249 mm Länge</t>
  </si>
  <si>
    <t>GDB Poolflasche N2 MW ( FK 220 /320 )</t>
  </si>
  <si>
    <t>Schwarzwaldperle PET Cycle</t>
  </si>
  <si>
    <t>Anlage 08/18</t>
  </si>
  <si>
    <t>.050.867.00</t>
  </si>
  <si>
    <t>xxx 41 002 99</t>
  </si>
  <si>
    <t>.033.290.00</t>
  </si>
  <si>
    <t>XK</t>
  </si>
  <si>
    <t>Peja Birra</t>
  </si>
  <si>
    <t>.025.170.00</t>
  </si>
  <si>
    <t>Sport Aqua Orange</t>
  </si>
  <si>
    <t>.050.868.00</t>
  </si>
  <si>
    <t>Gerolsteiner PET EW 2-fach</t>
  </si>
  <si>
    <t xml:space="preserve">55  mm </t>
  </si>
  <si>
    <t>Gerolsteiner  PET EW 2 - fach</t>
  </si>
  <si>
    <t>neue Flasche 08/18</t>
  </si>
  <si>
    <t>.050.869.00</t>
  </si>
  <si>
    <t>Anlage 09/18</t>
  </si>
  <si>
    <t xml:space="preserve">Stiegl Bier EW 2-fach </t>
  </si>
  <si>
    <t>Stiegl Bier EW 2-fach</t>
  </si>
  <si>
    <t>.050.870.00</t>
  </si>
  <si>
    <t xml:space="preserve">PET </t>
  </si>
  <si>
    <t>050.870.00</t>
  </si>
  <si>
    <t>35 mm</t>
  </si>
  <si>
    <t>xxx 41 002 67</t>
  </si>
  <si>
    <t>xxx 41 00267</t>
  </si>
  <si>
    <t>.125.015.00</t>
  </si>
  <si>
    <t>.125.017.00</t>
  </si>
  <si>
    <t>.125.016.00</t>
  </si>
  <si>
    <t>Coca Cola PET EW (tiefer Schacht)</t>
  </si>
  <si>
    <t>Fanta PET  EW                                     ( tiefer Schacht )</t>
  </si>
  <si>
    <t>Sprite PET  EW                                      ( tiefer Schacht )</t>
  </si>
  <si>
    <t>.075.101.00</t>
  </si>
  <si>
    <t xml:space="preserve">Sekt " Doctor Faustus" </t>
  </si>
  <si>
    <t>Anlage 10/18</t>
  </si>
  <si>
    <t xml:space="preserve">Sekt " Doctor Faustus " ( tiefer Schacht ) </t>
  </si>
  <si>
    <t xml:space="preserve">Sekt " Doctor Faustus " MW 1-fach </t>
  </si>
  <si>
    <t>Sekt " Doctor Faustus MW 1 - fach</t>
  </si>
  <si>
    <t xml:space="preserve">Anlage 10/18 </t>
  </si>
  <si>
    <t>.100.202.00</t>
  </si>
  <si>
    <t>.100.062.01</t>
  </si>
  <si>
    <t xml:space="preserve">Wein "Landmanns Liter" (tiefer Schacht) </t>
  </si>
  <si>
    <t>Wein "Landmanns Liter"</t>
  </si>
  <si>
    <t>.075.063.01</t>
  </si>
  <si>
    <t>Wein "Grauer Burgunder Doctor Faustus"</t>
  </si>
  <si>
    <t>Wein " Doctor Faustus" (tiefer Schacht)</t>
  </si>
  <si>
    <t>Wein "Doctor Faustus Spätburgunder"</t>
  </si>
  <si>
    <t>.025.054.27</t>
  </si>
  <si>
    <t>Wein "Doctor Faustus" 2-fach</t>
  </si>
  <si>
    <t xml:space="preserve">Wein " Doctor Faustus " 2-fach </t>
  </si>
  <si>
    <t>Leerflasche Amazon PET MW</t>
  </si>
  <si>
    <t>Leerflasche Amazon PET MW 1-fach</t>
  </si>
  <si>
    <t>8 /  12</t>
  </si>
  <si>
    <t>Wein "Doctor Faustus"</t>
  </si>
  <si>
    <t>Wein "Doctor Faustus" (FK185/230)</t>
  </si>
  <si>
    <t>Wein " Doctor Faustus" MW 1-fach</t>
  </si>
  <si>
    <t>Wein "Doctor Faustus" MW 1-fach</t>
  </si>
  <si>
    <t>Wein " Doctor Faustus " MW 1-fach</t>
  </si>
  <si>
    <t>.050.872.00</t>
  </si>
  <si>
    <t>.050.873.00</t>
  </si>
  <si>
    <t xml:space="preserve">Kanes PET EW </t>
  </si>
  <si>
    <t>.050.871.00</t>
  </si>
  <si>
    <t>Health Lab PET EW</t>
  </si>
  <si>
    <t>.040.007.00</t>
  </si>
  <si>
    <t>Battery PET EW</t>
  </si>
  <si>
    <t xml:space="preserve">Bonaqua PET EW 2-fach          </t>
  </si>
  <si>
    <t>Health Lab PET EW 2-fach</t>
  </si>
  <si>
    <t>Kanes PET EW 2-fach</t>
  </si>
  <si>
    <t>0,50l</t>
  </si>
  <si>
    <t xml:space="preserve">Bonaqua PET EW 2-fach </t>
  </si>
  <si>
    <t>Battery PET EW 2-fach</t>
  </si>
  <si>
    <t>.025.171.00</t>
  </si>
  <si>
    <t>S.Pellegrino</t>
  </si>
  <si>
    <t>S.Pellegrino 2-fach</t>
  </si>
  <si>
    <t>S. Pellegrino 2-fach</t>
  </si>
  <si>
    <t>Anlage10/18</t>
  </si>
  <si>
    <t>-----</t>
  </si>
  <si>
    <t>Anlage 11/18</t>
  </si>
  <si>
    <t>Anlage 11/18 Flaschenlänge geändert</t>
  </si>
  <si>
    <t xml:space="preserve">Bild B                                                                 Maß X : 245 mm </t>
  </si>
  <si>
    <t>Koli Cola PET EW         2-fach</t>
  </si>
  <si>
    <t>Koli Cola PET EW        2-fach</t>
  </si>
  <si>
    <t>.075.102.00</t>
  </si>
  <si>
    <t>Korunni PET EW                ( tiefer Schacht )</t>
  </si>
  <si>
    <t>5 / 10</t>
  </si>
  <si>
    <t>.075.103.00</t>
  </si>
  <si>
    <t>Rajec PET EW</t>
  </si>
  <si>
    <t>Rajec PET EW                     ( tiefer Schacht )</t>
  </si>
  <si>
    <t>Rajec PET EW 1-fach</t>
  </si>
  <si>
    <t>Korunni PET EW 1-fach</t>
  </si>
  <si>
    <t>Anlage 11/19</t>
  </si>
  <si>
    <t>.050.874.00</t>
  </si>
  <si>
    <t xml:space="preserve">Arizona PET EW </t>
  </si>
  <si>
    <t>Arizona PET EW 2-fach</t>
  </si>
  <si>
    <t>Anlage 11 /18</t>
  </si>
  <si>
    <t>.033.291.00</t>
  </si>
  <si>
    <t xml:space="preserve">b z 2 </t>
  </si>
  <si>
    <t xml:space="preserve">Euro MW     </t>
  </si>
  <si>
    <t>Euro MW</t>
  </si>
  <si>
    <t>Allgäuer Alpenwasser PET Cycle</t>
  </si>
  <si>
    <t xml:space="preserve">Lieler Cola Mix MW </t>
  </si>
  <si>
    <t>Anlage 12/18</t>
  </si>
  <si>
    <t>Lieler Cola Mix MW</t>
  </si>
  <si>
    <t>.050.012.02</t>
  </si>
  <si>
    <r>
      <t xml:space="preserve"> Leerflasche Amazon PET MW  1-fach          </t>
    </r>
    <r>
      <rPr>
        <sz val="10"/>
        <color indexed="10"/>
        <rFont val="Times New Roman"/>
        <family val="1"/>
      </rPr>
      <t>ohne Feder</t>
    </r>
  </si>
  <si>
    <r>
      <t xml:space="preserve">Trinkflasche "Waterlogic" PET MW 1-fach   </t>
    </r>
    <r>
      <rPr>
        <sz val="10"/>
        <color indexed="10"/>
        <rFont val="Times New Roman"/>
        <family val="1"/>
      </rPr>
      <t xml:space="preserve"> ohne Feder</t>
    </r>
  </si>
  <si>
    <r>
      <t xml:space="preserve">Trinkflasche Macfit            ( blau ) 1-fach          </t>
    </r>
    <r>
      <rPr>
        <sz val="10"/>
        <color indexed="10"/>
        <rFont val="Times New Roman"/>
        <family val="1"/>
      </rPr>
      <t>ohne Feder</t>
    </r>
  </si>
  <si>
    <t>.050.047.05</t>
  </si>
  <si>
    <t>Protein Shake 53</t>
  </si>
  <si>
    <t>Anlage 01/19</t>
  </si>
  <si>
    <t>Protein Shake 53            EW 2-fach</t>
  </si>
  <si>
    <t>Protein Shake 53 EW 2-fach</t>
  </si>
  <si>
    <t>.050.875.00</t>
  </si>
  <si>
    <t>Rheinfels Quelle PET MW 1-fach</t>
  </si>
  <si>
    <t>Rheinfels Quelle PET MW 1 - fach</t>
  </si>
  <si>
    <t>Rheinfels Quelle MW 1 - fach</t>
  </si>
  <si>
    <t>Einstellmaß</t>
  </si>
  <si>
    <t>Endprüfer</t>
  </si>
  <si>
    <t>Berechnung Einstellmaß Endprüfer</t>
  </si>
  <si>
    <t xml:space="preserve">Maß Spalte V </t>
  </si>
  <si>
    <t>Berechnung</t>
  </si>
  <si>
    <t>Messgerät</t>
  </si>
  <si>
    <t>Maße Y</t>
  </si>
  <si>
    <t>Einstellmaß Endprüfer Messgerät</t>
  </si>
  <si>
    <t>Maß Spalte F</t>
  </si>
  <si>
    <t>.100.203.00</t>
  </si>
  <si>
    <t xml:space="preserve">Salinger PET Cycle </t>
  </si>
  <si>
    <t>Salinger PET Cycle  (tiefer Schacht )</t>
  </si>
  <si>
    <t>.050.876.00</t>
  </si>
  <si>
    <t>Asklepios Wasser PET EW</t>
  </si>
  <si>
    <t>.033.025.68</t>
  </si>
  <si>
    <t>Rhodius Mineralwasser MW Long Neck</t>
  </si>
  <si>
    <t>Anlage 02/19</t>
  </si>
  <si>
    <t>Rhodius Long Neck 2-Fach MW</t>
  </si>
  <si>
    <t>Rhodius Long Neck 2-fach</t>
  </si>
  <si>
    <t>.033.292.00</t>
  </si>
  <si>
    <t>306 40 00202</t>
  </si>
  <si>
    <t>Ablage 02/19</t>
  </si>
  <si>
    <t>Fuzetea PET EW 2-fach</t>
  </si>
  <si>
    <t>397 mm</t>
  </si>
  <si>
    <t>.050.878.00</t>
  </si>
  <si>
    <t>Freeway Iso Light PET EW</t>
  </si>
  <si>
    <t>.050.879.00</t>
  </si>
  <si>
    <t>Solevita PET EW</t>
  </si>
  <si>
    <t>641 41 001 59</t>
  </si>
  <si>
    <t>Anlage 03/19</t>
  </si>
  <si>
    <t xml:space="preserve">Solevita PET EW </t>
  </si>
  <si>
    <t>Solevita PET EW 2-fach</t>
  </si>
  <si>
    <t>Solevita PET EW 2 fach</t>
  </si>
  <si>
    <t>Oppacher PET EW</t>
  </si>
  <si>
    <t>Oppacher PET EW 2-fach</t>
  </si>
  <si>
    <t>Oppacher PET 2-fach</t>
  </si>
  <si>
    <t>Oppacher PET EW       2-fach</t>
  </si>
  <si>
    <t>Oppacher PET EW         2-fach</t>
  </si>
  <si>
    <t>.050.880.00</t>
  </si>
  <si>
    <t>Hekim PET EW</t>
  </si>
  <si>
    <t>.050.877.00</t>
  </si>
  <si>
    <t>Istanbul PET EW</t>
  </si>
  <si>
    <t>Hekim PET EW 2-fach</t>
  </si>
  <si>
    <t>Istanbul PET EW 2-fach</t>
  </si>
  <si>
    <t>70  mm</t>
  </si>
  <si>
    <t>Hekim PET 2-fach</t>
  </si>
  <si>
    <t>Istanbul PET 2-fach</t>
  </si>
  <si>
    <t>.033.293.00</t>
  </si>
  <si>
    <t>Honest Tea MW 2-fach</t>
  </si>
  <si>
    <t xml:space="preserve">Anlage 03/19 </t>
  </si>
  <si>
    <t>Honest Tea MW</t>
  </si>
  <si>
    <t xml:space="preserve">Honest Tea MW 2-fach </t>
  </si>
  <si>
    <t>xxx4100239</t>
  </si>
  <si>
    <t>534 mm</t>
  </si>
  <si>
    <t xml:space="preserve">Honest Tea MW  2-fach </t>
  </si>
  <si>
    <t>Nr.III</t>
  </si>
  <si>
    <t>Nr.II</t>
  </si>
  <si>
    <t>.050.172.05</t>
  </si>
  <si>
    <t xml:space="preserve">K Classic "ACE Drink" PET EW </t>
  </si>
  <si>
    <t>Bitburger " Long Neck " MW</t>
  </si>
  <si>
    <t>.100.008.00</t>
  </si>
  <si>
    <t>Änderung Schachtbreite am 19.11.05 von 169 auf 167. Änderung Flaschentiefe und Gebindeart sowie Kat.Nr. 03/19</t>
  </si>
  <si>
    <t>K-Classic  PET 2-fach</t>
  </si>
  <si>
    <t>K-Classic  PET EW 2-fach</t>
  </si>
  <si>
    <t xml:space="preserve">Maß X : 455 mm </t>
  </si>
  <si>
    <t>K-Classic PET EW       2-fach</t>
  </si>
  <si>
    <t>.050.720,00</t>
  </si>
  <si>
    <t xml:space="preserve">K-Classic PET EW       2-fach </t>
  </si>
  <si>
    <t>xxx 41 002 55</t>
  </si>
  <si>
    <t>K-Classic "ACE Drink" PET EW 2-fach</t>
  </si>
  <si>
    <t>K-Classic "ACE Drink" PET 2_fach</t>
  </si>
  <si>
    <t>K-Classic " ACE Drink " PET EW 2-fach</t>
  </si>
  <si>
    <t>K-Classic "ACE Drink"    2-fach</t>
  </si>
  <si>
    <t>K-Classic "Ace Drink" PET EW      2-fach</t>
  </si>
  <si>
    <t>K-Classic "ACE Drink" PET EW     2-fach</t>
  </si>
  <si>
    <t>Saskia Still PET EW          2-fach</t>
  </si>
  <si>
    <t>Saskia Still PET EW 2 -fach</t>
  </si>
  <si>
    <t xml:space="preserve">Saskia Still PET EW       2-fach </t>
  </si>
  <si>
    <t xml:space="preserve">Saskia Medium PET EW                 2-fach </t>
  </si>
  <si>
    <t>K Classic PET EW</t>
  </si>
  <si>
    <t>K Classic "ACE Drink"PET EW</t>
  </si>
  <si>
    <t>Änderung am 27.03.19 Flaschenlänge hat sich geändert</t>
  </si>
  <si>
    <t>.100.204.00</t>
  </si>
  <si>
    <t xml:space="preserve">Abenstaler Quelle PET Cycle </t>
  </si>
  <si>
    <t>Abenstaler Quelle PET Cycle (FK185/230)</t>
  </si>
  <si>
    <t>.050.122.01</t>
  </si>
  <si>
    <t xml:space="preserve">Lucerna  Mineralwasser MW </t>
  </si>
  <si>
    <t>Lucerna Mineralwasser 1-fach</t>
  </si>
  <si>
    <t>Lucerna Mineralwass MW 1-fach</t>
  </si>
  <si>
    <t>Lucerna Mineralwasser MW 1-fach</t>
  </si>
  <si>
    <t>Lucerna Mineralwasser MW</t>
  </si>
  <si>
    <t>Lucerna Mineralwasser MW ( tiefer Schacht )</t>
  </si>
  <si>
    <t>.050.881.00</t>
  </si>
  <si>
    <t>GDB Poolflasche N1 MW</t>
  </si>
  <si>
    <t>Anlage 04/19</t>
  </si>
  <si>
    <t>GDB Poolflasche N1 MW  (tiefer Schacht)</t>
  </si>
  <si>
    <t>GDB Poolflasche N1  MW</t>
  </si>
  <si>
    <t>GDB Poolflasche N1 MW 1-fach</t>
  </si>
  <si>
    <t>GDB Poolflassche N1  MW</t>
  </si>
  <si>
    <t>GDB Poolflasche N1  MW  1-fach</t>
  </si>
  <si>
    <t xml:space="preserve">GDB Poolflasche N1     MW    1-fach </t>
  </si>
  <si>
    <t>.020.122.00</t>
  </si>
  <si>
    <t>Fritz Kola MW</t>
  </si>
  <si>
    <t>Fritz Kola MW ( FK 185/230 )</t>
  </si>
  <si>
    <t>020.075.00</t>
  </si>
  <si>
    <t>662 40 002 15</t>
  </si>
  <si>
    <t>Innstadt Edelsud BV</t>
  </si>
  <si>
    <t>Innstadt MW BV</t>
  </si>
  <si>
    <t>Innstadt MV BV 1-fach</t>
  </si>
  <si>
    <t>Innstadt MW BV 1-fach</t>
  </si>
  <si>
    <t>Long Neck MW BV</t>
  </si>
  <si>
    <t>Lomg Neck MW BV     1-fach</t>
  </si>
  <si>
    <t>Long Neck Mw BV</t>
  </si>
  <si>
    <t>.050.719.01</t>
  </si>
  <si>
    <t>DM   Bio PET EW</t>
  </si>
  <si>
    <t>Anlage 05/19</t>
  </si>
  <si>
    <t xml:space="preserve">DM  Bio PET EW 2-fach </t>
  </si>
  <si>
    <t xml:space="preserve">DM Bio PET EW 2-fach </t>
  </si>
  <si>
    <t xml:space="preserve">DM Bio PET EW </t>
  </si>
  <si>
    <t>Salvus MW 1 - Fach</t>
  </si>
  <si>
    <t>Salvus MW 1 - fach</t>
  </si>
  <si>
    <t>.060.019.00</t>
  </si>
  <si>
    <t>Hema PET EW</t>
  </si>
  <si>
    <t xml:space="preserve">Hema PET EW </t>
  </si>
  <si>
    <t>Hema PET EW 2 - fach</t>
  </si>
  <si>
    <t>Hema PET EW 2-fach</t>
  </si>
  <si>
    <t>Hema PET EW  2-fach</t>
  </si>
  <si>
    <t>.045.004.00</t>
  </si>
  <si>
    <t>Anlage 06/19</t>
  </si>
  <si>
    <t>2 /5</t>
  </si>
  <si>
    <t>Coka Cola PET EW 2-fach</t>
  </si>
  <si>
    <t>Rheinfels  Quelle</t>
  </si>
  <si>
    <t xml:space="preserve">Rheinfels Quelle </t>
  </si>
  <si>
    <t>.075.104.00</t>
  </si>
  <si>
    <t>Petrusquelle</t>
  </si>
  <si>
    <t>Freeway PET EW</t>
  </si>
  <si>
    <t>Freeway PET EW 2-fach ( Lidl )</t>
  </si>
  <si>
    <t>Freeway  PET EW 2-fach</t>
  </si>
  <si>
    <t>Freeway PET EW 2-fach</t>
  </si>
  <si>
    <t>Freeway   PET EW 2-fach</t>
  </si>
  <si>
    <t>.050.882.00</t>
  </si>
  <si>
    <t>SPA reine PET EW blau</t>
  </si>
  <si>
    <t>Anlage 07/19</t>
  </si>
  <si>
    <t xml:space="preserve">SPA reine PET EW blau  2-fach </t>
  </si>
  <si>
    <t xml:space="preserve">SPA reine PET EW blau 2-fach </t>
  </si>
  <si>
    <t>SPA reine PET EW blau  2-fach</t>
  </si>
  <si>
    <t>.050.883.00</t>
  </si>
  <si>
    <t>Lipton Green ICE TEA PET EW</t>
  </si>
  <si>
    <t>Lipton Green ICE TEA PET EW 2-fach</t>
  </si>
  <si>
    <t>.050.884.00</t>
  </si>
  <si>
    <t>35 / Loch 1</t>
  </si>
  <si>
    <t xml:space="preserve">Fanta PET EW 2-fach </t>
  </si>
  <si>
    <t>.025.054.28</t>
  </si>
  <si>
    <t>Wein " Lauffener "</t>
  </si>
  <si>
    <t>Wein " Lauffener "  2-fach</t>
  </si>
  <si>
    <t>Wein "Lauffender" 2-fach</t>
  </si>
  <si>
    <t>Wein " Lauffener " 2-fach</t>
  </si>
  <si>
    <t>Fritz Cola "Long Neck"        2-fach</t>
  </si>
  <si>
    <t>Fritz Cola "Long Neck" 2-fach</t>
  </si>
  <si>
    <t xml:space="preserve">Bild B                                                             Maß X : 232 mm </t>
  </si>
  <si>
    <t>Flaschenlänge von 240 auf 232 geändert 07/19</t>
  </si>
  <si>
    <t>.050.885.00</t>
  </si>
  <si>
    <t>Rotes Brantl PET EW</t>
  </si>
  <si>
    <t>.150.122.00</t>
  </si>
  <si>
    <t>Top Topic PET EW</t>
  </si>
  <si>
    <t>.150.123.00</t>
  </si>
  <si>
    <t>.150.124.00</t>
  </si>
  <si>
    <t>Top Topic PET EW        (tiefer Schacht )</t>
  </si>
  <si>
    <t>Kofola PET EW        (tiefer Schacht )</t>
  </si>
  <si>
    <t>Pepsi PET EW     ( tiefer Schacht )</t>
  </si>
  <si>
    <t>Oppacher Mineralw.1-fach (FS1500)</t>
  </si>
  <si>
    <t>660 41 001 48</t>
  </si>
  <si>
    <t>Rhodius PET Cycle          2-fach</t>
  </si>
  <si>
    <t xml:space="preserve">xxx 41 002 67   </t>
  </si>
  <si>
    <t>.050.886.00</t>
  </si>
  <si>
    <t>Al Ain Water PET EW</t>
  </si>
  <si>
    <t>Al Ain Water PET EW 2-fach</t>
  </si>
  <si>
    <t>Al Ain Water PET EW  2-fach</t>
  </si>
  <si>
    <t>Anlage 08/19</t>
  </si>
  <si>
    <t>Ain Water PET EW 2-fach</t>
  </si>
  <si>
    <t>557 mm</t>
  </si>
  <si>
    <t>Al Alin Water PET EW 2-fach</t>
  </si>
  <si>
    <t>xxx 40 002 36</t>
  </si>
  <si>
    <t>Al Alin Water PET EW 2 -fach</t>
  </si>
  <si>
    <t>662 42 002 36</t>
  </si>
  <si>
    <t xml:space="preserve">Maß X : 75 mm   </t>
  </si>
  <si>
    <t>c z 4</t>
  </si>
  <si>
    <t>Top Sport ISO Light PET EW    2-fach</t>
  </si>
  <si>
    <t>Top Sport ISO Light PET EW   2-fach</t>
  </si>
  <si>
    <t xml:space="preserve">Top Sport ISO Light PET EW  2-fach </t>
  </si>
  <si>
    <t>.065.001.00</t>
  </si>
  <si>
    <t>Anlage 09/19</t>
  </si>
  <si>
    <t>Monster Hydro Sport PET EW</t>
  </si>
  <si>
    <t>0,65 l</t>
  </si>
  <si>
    <t>Monster Hydro Sport EW 2-fach</t>
  </si>
  <si>
    <t>xxx4100273</t>
  </si>
  <si>
    <t>xxx 41 002 73</t>
  </si>
  <si>
    <t>562 mm</t>
  </si>
  <si>
    <t>0.65l</t>
  </si>
  <si>
    <t>Honster Hydro Sport EW 2-fach</t>
  </si>
  <si>
    <t xml:space="preserve">Hydro Monster Sport EW 2-fach </t>
  </si>
  <si>
    <t>.050.887.00</t>
  </si>
  <si>
    <t>Lipton Ice Tea PET EW neu</t>
  </si>
  <si>
    <t>ab 10/19</t>
  </si>
  <si>
    <t>Anlage 10/19</t>
  </si>
  <si>
    <t xml:space="preserve">Engel MW 2-fach </t>
  </si>
  <si>
    <t>.150.125.00</t>
  </si>
  <si>
    <t>Bonaqua mit Co2 PET EW   (tiefer Schacht)</t>
  </si>
  <si>
    <t>.050.888.00</t>
  </si>
  <si>
    <t xml:space="preserve">Vöslauer </t>
  </si>
  <si>
    <t>Glaß</t>
  </si>
  <si>
    <t xml:space="preserve">Vöslauer    </t>
  </si>
  <si>
    <t>Vöslauer 2-fach</t>
  </si>
  <si>
    <t>Vöslauer  2-fach</t>
  </si>
  <si>
    <t>Neumarkter Lammsbräu  "NOW"</t>
  </si>
  <si>
    <t>.033.068.02</t>
  </si>
  <si>
    <t>Neumarkter Lammsbräu "NOW" MW 2-fach</t>
  </si>
  <si>
    <t>.100.205.00</t>
  </si>
  <si>
    <t>Chaudfontaine PET EW</t>
  </si>
  <si>
    <t>Chaudfontaine PET EW ( tiefer Schacht)</t>
  </si>
  <si>
    <t>.050.889.00</t>
  </si>
  <si>
    <t>Anlage 18/19</t>
  </si>
  <si>
    <t>Anlage 12/19</t>
  </si>
  <si>
    <t>Viva Con Agua PET Cycle 2-fach</t>
  </si>
  <si>
    <t>.050.889.01</t>
  </si>
  <si>
    <t>Viva Con Agua PET EW Cycle</t>
  </si>
  <si>
    <t>Viva Con Agua EW / Cycle 2-fach</t>
  </si>
  <si>
    <t>Anlage 01/20</t>
  </si>
  <si>
    <t>neue Flasche ab 05/08 ab jetzt Cycle Rest gleich ; neue flasche ab 03 / 09 neue Flasche 1/20</t>
  </si>
  <si>
    <t>.100.167.01</t>
  </si>
  <si>
    <t xml:space="preserve">Lidwinen PET EW medium </t>
  </si>
  <si>
    <t>Lidwinen PET EW medium (tiefer Schacht)</t>
  </si>
  <si>
    <t>Anlage 01/20 Einweg sowie Cycle gleiche Flaschenlänge</t>
  </si>
  <si>
    <t>Bad Harzburger PET Cycle / EW</t>
  </si>
  <si>
    <t>.150.126.00</t>
  </si>
  <si>
    <t>Rauch Eis Tee PET EW</t>
  </si>
  <si>
    <t>Rauch Eis Tee PET EW ( tiefer Schacht )</t>
  </si>
  <si>
    <t>.050.875.01</t>
  </si>
  <si>
    <t>Cristalp Medium PET EW</t>
  </si>
  <si>
    <t>Cristalp Naturelle PET EW</t>
  </si>
  <si>
    <t>Cristalp Medium PET EW 2-fach</t>
  </si>
  <si>
    <t>Cristalp Medium PET EW       2-fach</t>
  </si>
  <si>
    <t>Cristalp Naturelle PET      EW 2-fach</t>
  </si>
  <si>
    <t>Cristalp Naturelle PET 2-fach</t>
  </si>
  <si>
    <t>Cristalp Medium PET 2-fach</t>
  </si>
  <si>
    <t>Cristalp Naturelle PET EW 2-fach</t>
  </si>
  <si>
    <t>.040.008.00</t>
  </si>
  <si>
    <t>Anlage 02/20</t>
  </si>
  <si>
    <t>Coca Cola MW (tiefer Schacht)</t>
  </si>
  <si>
    <t>0,40l</t>
  </si>
  <si>
    <t>Anlage 03/20</t>
  </si>
  <si>
    <t xml:space="preserve">  Maß X : 460 mm</t>
  </si>
  <si>
    <t>Soda Co2 Zylinder 430g</t>
  </si>
  <si>
    <t>Anlage 04/20</t>
  </si>
  <si>
    <t>Co2 Zylinder</t>
  </si>
  <si>
    <t>0,430g</t>
  </si>
  <si>
    <t>Soda Co2 - Zylinder 430g</t>
  </si>
  <si>
    <t>.043.001.00</t>
  </si>
  <si>
    <t>.100.206.00</t>
  </si>
  <si>
    <t>VIO PET EW ohne CO2</t>
  </si>
  <si>
    <t>Anlage 05/20</t>
  </si>
  <si>
    <t>VIO PET EW ohne CO2            ( tiefer Schacht )</t>
  </si>
  <si>
    <t>VIO PET EW ohne CO2            1-fach</t>
  </si>
  <si>
    <t>.037.513.00</t>
  </si>
  <si>
    <t>Anlage 06/20</t>
  </si>
  <si>
    <t>Römerquelle PET EW  2-fach</t>
  </si>
  <si>
    <t>14 /18</t>
  </si>
  <si>
    <t>502 mm</t>
  </si>
  <si>
    <t>.050.890.00</t>
  </si>
  <si>
    <t>Cappy  PET EW</t>
  </si>
  <si>
    <t>.050.891.00</t>
  </si>
  <si>
    <t>Cappy PET EW 2-fach</t>
  </si>
  <si>
    <t>Änderung  06/20</t>
  </si>
  <si>
    <t>Höllimger PET EW 2-fach</t>
  </si>
  <si>
    <t>Höllinger PET EW 2-fach</t>
  </si>
  <si>
    <t>Vilsa PET MW    (tiefer Schacht)</t>
  </si>
  <si>
    <t>.033.041.05</t>
  </si>
  <si>
    <t>Wulle Bier BV</t>
  </si>
  <si>
    <t>Käuzle MW 2-fach</t>
  </si>
  <si>
    <t>Anlage 07/20</t>
  </si>
  <si>
    <t>xxx4100261</t>
  </si>
  <si>
    <t>Sekt " Kühners Silberschloß              ( tiefer Schacht )</t>
  </si>
  <si>
    <t>Sekt " Seehof Herrsching "              ( tiefer Schacht )</t>
  </si>
  <si>
    <t>.050.892.00</t>
  </si>
  <si>
    <t>Franken Brunnen MW</t>
  </si>
  <si>
    <t>Anlage 08/20</t>
  </si>
  <si>
    <t>19 / 22</t>
  </si>
  <si>
    <t>Franken Brunnen PET MW</t>
  </si>
  <si>
    <t>Franken Brunnen PET MW 2-fach</t>
  </si>
  <si>
    <t>Franken Brunnen PET MW  2-fach</t>
  </si>
  <si>
    <t>Frankenbrunnen PET Cycle                        2-fach</t>
  </si>
  <si>
    <t>Franken Brunnen PET MW          2-fach</t>
  </si>
  <si>
    <t>xxx 41 002 50</t>
  </si>
  <si>
    <t>Maß X : 515 mm Anschlag</t>
  </si>
  <si>
    <t>Bild B                                                             Maß X : 260 mm</t>
  </si>
  <si>
    <t>xxx4100250</t>
  </si>
  <si>
    <t>Petrusquelle Individual MW</t>
  </si>
  <si>
    <t>Odenwald Quelle PET EW</t>
  </si>
  <si>
    <t>Anlage 09/20</t>
  </si>
  <si>
    <t>Odenwald Quelle PET  EW</t>
  </si>
  <si>
    <t>Odenwald Quelle PET EW      2-fach</t>
  </si>
  <si>
    <t>Odenwald Quelle PET  EW  2-fach</t>
  </si>
  <si>
    <t>.050.893.00</t>
  </si>
  <si>
    <t>Deep River Rock PET EW</t>
  </si>
  <si>
    <t>Deep River Rock PET EW 2-fach</t>
  </si>
  <si>
    <t>xxx 41 002 03</t>
  </si>
  <si>
    <t>Anlage 10/20</t>
  </si>
  <si>
    <t>Deep  River Rock PET EW 2-fach</t>
  </si>
  <si>
    <t>.050.894.00</t>
  </si>
  <si>
    <t xml:space="preserve">Kombucha PET EW </t>
  </si>
  <si>
    <t>Kombucha PET EW 2-fach</t>
  </si>
  <si>
    <t>Kombucha PET EW            2-fach</t>
  </si>
  <si>
    <t>.075.105.00</t>
  </si>
  <si>
    <t>Milchflasche PET EW o. Inhalt</t>
  </si>
  <si>
    <t>Anlage 11/20</t>
  </si>
  <si>
    <r>
      <t xml:space="preserve">Trinkflasche Isifee1-fach            </t>
    </r>
    <r>
      <rPr>
        <sz val="10"/>
        <color indexed="10"/>
        <rFont val="Times New Roman"/>
        <family val="1"/>
      </rPr>
      <t>( Klappe ohne Feder )</t>
    </r>
  </si>
  <si>
    <r>
      <t xml:space="preserve">Trinkflasche Tacx 1-fach          </t>
    </r>
    <r>
      <rPr>
        <sz val="10"/>
        <color indexed="10"/>
        <rFont val="Times New Roman"/>
        <family val="1"/>
      </rPr>
      <t xml:space="preserve">  ( Klappe ohne Feder )</t>
    </r>
  </si>
  <si>
    <t xml:space="preserve">Beschwerer       </t>
  </si>
  <si>
    <t xml:space="preserve">Beschwerer        </t>
  </si>
  <si>
    <t>.033.025.69</t>
  </si>
  <si>
    <t xml:space="preserve">Rauch MW    Long Neck </t>
  </si>
  <si>
    <t xml:space="preserve">Rauch MW  Long Neck </t>
  </si>
  <si>
    <t xml:space="preserve">Rauch Eis Tea MW Long Neck </t>
  </si>
  <si>
    <t>1/5</t>
  </si>
  <si>
    <t xml:space="preserve">   Beschwerer</t>
  </si>
  <si>
    <r>
      <t xml:space="preserve">Milchflasche PET EW o. Inhalt              </t>
    </r>
    <r>
      <rPr>
        <sz val="10"/>
        <color indexed="10"/>
        <rFont val="Times New Roman"/>
        <family val="1"/>
      </rPr>
      <t xml:space="preserve"> ohne Feder</t>
    </r>
    <r>
      <rPr>
        <sz val="10"/>
        <rFont val="Times New Roman"/>
        <family val="1"/>
      </rPr>
      <t xml:space="preserve"> </t>
    </r>
    <r>
      <rPr>
        <sz val="10"/>
        <color indexed="10"/>
        <rFont val="Times New Roman"/>
        <family val="1"/>
      </rPr>
      <t xml:space="preserve"> Sonderfreigabe</t>
    </r>
  </si>
  <si>
    <t>Milchflasche PET EW o Inhalt</t>
  </si>
  <si>
    <t>xxx 40 001 39</t>
  </si>
  <si>
    <t>Sonderfreigabe Klapper o. Federn</t>
  </si>
  <si>
    <t>Anlage 12/20</t>
  </si>
  <si>
    <t>Carolinen PET Cycle 2-fach</t>
  </si>
  <si>
    <t>Carolinen Quelle Cycle 2-fach</t>
  </si>
  <si>
    <t>neue Flasche 12/20</t>
  </si>
  <si>
    <t>Carolinen PET EW         ( tiefer Schacht )</t>
  </si>
  <si>
    <t xml:space="preserve">Carolinen PET  EW         ( FK 270 )   </t>
  </si>
  <si>
    <t>Carolinen PET  EW         ( FK 185 / 230 ) )</t>
  </si>
  <si>
    <t>Carolinen PET  EW         ( FK 170 )</t>
  </si>
  <si>
    <t>Anlage 01/21</t>
  </si>
  <si>
    <t xml:space="preserve"> neue Flasche 02/18 Anlage 12/20</t>
  </si>
  <si>
    <t>Bild B                                                          Maß X : 237 mm / Loch 4</t>
  </si>
  <si>
    <t>Änderung Zubehör von 270 auf 203</t>
  </si>
  <si>
    <t>.033.287.01</t>
  </si>
  <si>
    <t>Pilgerstöffchen MW</t>
  </si>
  <si>
    <t>Anlage 03/21</t>
  </si>
  <si>
    <t xml:space="preserve">Einstellung nicht möglich </t>
  </si>
  <si>
    <t>79/74</t>
  </si>
  <si>
    <t>Röhn Sprudel MW</t>
  </si>
  <si>
    <t>Röhn Sprudel MW 1-fach</t>
  </si>
  <si>
    <t>Anlage 02/21</t>
  </si>
  <si>
    <t xml:space="preserve">xxx 41 002 06  </t>
  </si>
  <si>
    <t xml:space="preserve">Bild B                                                                 Maß X : 250 mm </t>
  </si>
  <si>
    <t xml:space="preserve">Einstellung nur Normalschacht einfach tief möglich </t>
  </si>
  <si>
    <t>Wein "Franz Keller"</t>
  </si>
  <si>
    <t xml:space="preserve"> Maß X : 500  mm </t>
  </si>
  <si>
    <t>.033.287.02</t>
  </si>
  <si>
    <t xml:space="preserve">NRW </t>
  </si>
  <si>
    <t>Anlage 05/21</t>
  </si>
  <si>
    <t xml:space="preserve">Anlage 05/20 </t>
  </si>
  <si>
    <t>Änderung am 26.09.00 neue Flasche ; Änderung am 25.10.2000 Spacer von 80 auf 82; Änderung der flasche am 01.09.2006 Spacer 82 auf 80 ; Änderung der flaschenform 02/16; Änderung Flaschen 05/12 ;</t>
  </si>
  <si>
    <t>Änderung Flaschenform 02/16; Änderung 05/21</t>
  </si>
  <si>
    <t>Änderung Flaschenform 02/16;Änderung Flasche 05/21</t>
  </si>
  <si>
    <t>Änderung Flaschenform 02/16 ; Änderung Flasche 05/21</t>
  </si>
  <si>
    <t>Änderung Flaschenform 02/16; Änderung Flaschenform 05/21</t>
  </si>
  <si>
    <t>Änderung Flaschenform 02/16; Ändrung Flaschenform 05/21</t>
  </si>
  <si>
    <t>Änderung flaschenform 02/16 ; Änderung Flaschenform 06/21</t>
  </si>
  <si>
    <t>Änderung Flasche 09 / 2006 88 auf 86 ; Änderung Flaschenform 02/16; Änderung Flaschenform 05/21</t>
  </si>
  <si>
    <t xml:space="preserve">NRW MW </t>
  </si>
  <si>
    <t>Sekt " Kessler "</t>
  </si>
  <si>
    <t>.020.042.22</t>
  </si>
  <si>
    <t>Sekt "Kessler "</t>
  </si>
  <si>
    <t>.050.898.00</t>
  </si>
  <si>
    <t>A &amp; N PET EW</t>
  </si>
  <si>
    <t>.050.897.00</t>
  </si>
  <si>
    <t>.050.896.00</t>
  </si>
  <si>
    <t>Seasons PET EW</t>
  </si>
  <si>
    <t>.050.895.00</t>
  </si>
  <si>
    <t xml:space="preserve">Pokka Green Tea </t>
  </si>
  <si>
    <t>Seasons PET EW 2-fach</t>
  </si>
  <si>
    <t>A &amp; N PET EW 2-fach</t>
  </si>
  <si>
    <t>Pokka Green Tea PET EW 2-fach</t>
  </si>
  <si>
    <t>A &amp; G PET EW 2-fach</t>
  </si>
  <si>
    <t>662 42 002 35</t>
  </si>
  <si>
    <t>.100.207.00</t>
  </si>
  <si>
    <t>Kastell PET Cycle</t>
  </si>
  <si>
    <t>Anlage 06/21</t>
  </si>
  <si>
    <t>Kastell PET Cycle (tiefer Schacht)</t>
  </si>
  <si>
    <t>Apollinaris VIO BIO  MW 2-fach</t>
  </si>
  <si>
    <t>.030.017.01</t>
  </si>
  <si>
    <t>Fuze Tea MW</t>
  </si>
  <si>
    <t>Fuze Tea MW 2-fach</t>
  </si>
  <si>
    <t xml:space="preserve">Fuze Tea MW 2-fach </t>
  </si>
  <si>
    <t>Fuze Tea MW     2-fach</t>
  </si>
  <si>
    <t xml:space="preserve">Fuze Tea MW </t>
  </si>
  <si>
    <t xml:space="preserve">Fuze Tea MW    2-fach </t>
  </si>
  <si>
    <t>Kastell PET Cycle 1-fach</t>
  </si>
  <si>
    <t>Anlage 05/21 Flaschenlänge von 227 auf 240 geändert</t>
  </si>
  <si>
    <t>.025.172.00</t>
  </si>
  <si>
    <t>Bad Dürrheimer Gastro MW</t>
  </si>
  <si>
    <t>Bad Dürrheimer Gasto MW (FK 185/230)</t>
  </si>
  <si>
    <t>Anlage 09/21</t>
  </si>
  <si>
    <t>Apollinaris Selection / Vio FK160/170</t>
  </si>
  <si>
    <t>Apollinaris Selection / Vio FK185 / 230</t>
  </si>
  <si>
    <t>Apollinaris Selection / Vio FK195/205</t>
  </si>
  <si>
    <t>Apollinaris Selection / Vio FK270/290</t>
  </si>
  <si>
    <t>Apollinaris Selection / Vio FK280</t>
  </si>
  <si>
    <t>Apollinaris Selection / Vio FS 1500/2020</t>
  </si>
  <si>
    <t>Adelholzener Classic MW    ( FK 185 / 230 )</t>
  </si>
  <si>
    <t>Anlage 10/21</t>
  </si>
  <si>
    <t xml:space="preserve">Anlage 10/21 </t>
  </si>
  <si>
    <t xml:space="preserve">Anlage 10/21 Zuberhör von 103 auf 159 geändert </t>
  </si>
  <si>
    <t>.100.208.00</t>
  </si>
  <si>
    <t>SPA PET Intense EW</t>
  </si>
  <si>
    <t>Anlage 11/21</t>
  </si>
  <si>
    <t>SPA PET EW intense ( tiefer Schacht)</t>
  </si>
  <si>
    <t>SPA PET EW reine          ( tiefer Schacht )</t>
  </si>
  <si>
    <t>SPA PET EW intense ( FK 185/230…)</t>
  </si>
  <si>
    <t>.033.294.00</t>
  </si>
  <si>
    <t>641 41 001 60</t>
  </si>
  <si>
    <t>.075.106.00</t>
  </si>
  <si>
    <t>IR</t>
  </si>
  <si>
    <t>Deep River Rock PET TV</t>
  </si>
  <si>
    <t>Deep River Rock PET          Trinkver.</t>
  </si>
  <si>
    <t>Anlage 01/22</t>
  </si>
  <si>
    <t xml:space="preserve">Quelly Eistee PET EW </t>
  </si>
  <si>
    <t>.050.899.00</t>
  </si>
  <si>
    <t>Linda PET EW</t>
  </si>
  <si>
    <t>Anlage 03/22</t>
  </si>
  <si>
    <t>.075.107.00</t>
  </si>
  <si>
    <t xml:space="preserve">Gerolsteiner MW </t>
  </si>
  <si>
    <t>Anlage 04/22</t>
  </si>
  <si>
    <t>Gerolsteiner MW               (tiefer Schacht)</t>
  </si>
  <si>
    <t>.150.127.00</t>
  </si>
  <si>
    <t xml:space="preserve">Edeka PET EW </t>
  </si>
  <si>
    <t>Anlage 06/22</t>
  </si>
  <si>
    <t>Edeka PET EW  ( tiefer Schacht )</t>
  </si>
  <si>
    <t>.100.209.00</t>
  </si>
  <si>
    <t>Schloss Quelle PET EW</t>
  </si>
  <si>
    <t>Anlage 08/22</t>
  </si>
  <si>
    <t xml:space="preserve">Schloss Quelle PET EW </t>
  </si>
  <si>
    <t>Schloss Quelle PET EW  (tiefer Schacht)</t>
  </si>
  <si>
    <t>Schloss Quelle EW 1-fach</t>
  </si>
  <si>
    <t>Anlage geändert am 08/22</t>
  </si>
  <si>
    <t>Änderung Flaschenlänge 08/22</t>
  </si>
  <si>
    <t>Cristallo PET EW   ( tiefer Schacht )</t>
  </si>
  <si>
    <t xml:space="preserve">Quöllfrisch Bier EW </t>
  </si>
  <si>
    <t>keine Musterflaschen vorhanden!</t>
  </si>
  <si>
    <t>.033.127.01</t>
  </si>
  <si>
    <t>Neuanlage 08/22</t>
  </si>
  <si>
    <t>Änderung 08/22</t>
  </si>
  <si>
    <t>Änderung der Flasche 08/22</t>
  </si>
  <si>
    <t>.050.900.00</t>
  </si>
  <si>
    <t xml:space="preserve">Bild B                                                             Maß X : 248 mm / Loch 5 </t>
  </si>
  <si>
    <t>Anlage 01/23</t>
  </si>
  <si>
    <t>Lemonaid MW 2-fach</t>
  </si>
  <si>
    <t>Bad Driburger MW</t>
  </si>
  <si>
    <t>Anlage 03/23</t>
  </si>
  <si>
    <t xml:space="preserve">Bad Driburger MW </t>
  </si>
  <si>
    <t>.033.295.00</t>
  </si>
  <si>
    <t>327 mm</t>
  </si>
  <si>
    <t>ab 03/23</t>
  </si>
  <si>
    <t>neue Länge 03/23    236 auf 225</t>
  </si>
  <si>
    <t>.050.901.00</t>
  </si>
  <si>
    <t>Mecklenburger Quelle PET EW</t>
  </si>
  <si>
    <t>Anlage 04/23</t>
  </si>
  <si>
    <t>.050.902.00</t>
  </si>
  <si>
    <t>Kingsway Multi Vitamin PET EW</t>
  </si>
  <si>
    <t>Anlage 06/23</t>
  </si>
  <si>
    <t>Brohler MW</t>
  </si>
  <si>
    <t>.050.903.00</t>
  </si>
  <si>
    <t>Aqua Classic PET EW</t>
  </si>
  <si>
    <t>Aqua Classic PET EW 2-fach</t>
  </si>
  <si>
    <t>1</t>
  </si>
  <si>
    <t>Max X : 515 mm Anschlag</t>
  </si>
  <si>
    <t>Maß X : 265 /  Loch 7</t>
  </si>
  <si>
    <t>.075.108.00</t>
  </si>
  <si>
    <t>Vita Cola Individual MW ( tiefer Schacht )</t>
  </si>
  <si>
    <t>Anlage 09/23</t>
  </si>
  <si>
    <t>Vita Cola Individual MW</t>
  </si>
  <si>
    <t>Vita Cola Individual MW 1-fach</t>
  </si>
  <si>
    <t>Vita Cola Individual 1 - fach</t>
  </si>
  <si>
    <t>Änderung 09/23</t>
  </si>
  <si>
    <t>.150.128.00</t>
  </si>
  <si>
    <t>Anlage 10/23</t>
  </si>
  <si>
    <t>Lipton Ice Tea PET EW   (tiefer Schacht)</t>
  </si>
  <si>
    <t>125            85</t>
  </si>
  <si>
    <t>.033.296.00</t>
  </si>
  <si>
    <t>Somersby MW</t>
  </si>
  <si>
    <t>.075.109.00</t>
  </si>
  <si>
    <t>Franken Brunnen Individual MW</t>
  </si>
  <si>
    <t>Anlage 11/23</t>
  </si>
  <si>
    <t>Franken Brunnen Individual MW ( FK 185/230 )</t>
  </si>
  <si>
    <t>Franken Brunnen Individual MW ( FK 170 )</t>
  </si>
  <si>
    <t>Franken Brunnen Individual MW ( tiefer Schacht )</t>
  </si>
  <si>
    <t>Anlage 12/23</t>
  </si>
  <si>
    <t>Franken Brunnen Individual MW 1-fach</t>
  </si>
  <si>
    <t>Sinalco PET MW ( 235 mm )</t>
  </si>
  <si>
    <t>Sinalco PET  ( 249 mm )</t>
  </si>
  <si>
    <t>Sinalco PET  ( 249 mm )2-fach</t>
  </si>
  <si>
    <t>Sinalco PET  ( 249 mm )         2-fach</t>
  </si>
  <si>
    <t>Sinalco PET MW ( 235 mm )           2-fach</t>
  </si>
  <si>
    <t>Sinalco PET ( 249 mm ) 2-fach</t>
  </si>
  <si>
    <t>Sinalco PET MW( 235 mm ) 2-fach</t>
  </si>
  <si>
    <t>.020.123.00</t>
  </si>
  <si>
    <t>Heil Orangensaft MW</t>
  </si>
  <si>
    <t>Heil Orangensaft MW 2-fach*</t>
  </si>
  <si>
    <t xml:space="preserve">0,20 l </t>
  </si>
  <si>
    <t>Heil Orangensaft MW 2-fach</t>
  </si>
  <si>
    <t>.100.210.00</t>
  </si>
  <si>
    <t>SPA Reine PET EW</t>
  </si>
  <si>
    <t>SPA reine PET EW (tiefer Schacht)</t>
  </si>
  <si>
    <t>SPA reine PET EW ( FK 185/230 nicht Außen plazieren)</t>
  </si>
  <si>
    <t>653 41 001 59</t>
  </si>
  <si>
    <t>.050.904.00</t>
  </si>
  <si>
    <t>Gerolsteiner PET EW/Kiste</t>
  </si>
  <si>
    <t>Anlage 01/24</t>
  </si>
  <si>
    <t>Gerolsteiner PET/EW</t>
  </si>
  <si>
    <t>Sekt "Scavi&amp;Ray"  (FK160/170)</t>
  </si>
  <si>
    <t>Sekt " Scavi&amp;Ray" (FK185/230)</t>
  </si>
  <si>
    <t>Sekt " Scavi&amp;Ray" (FK205/195)</t>
  </si>
  <si>
    <t>Sekt " Scavi&amp;Ray" (FK270/290)</t>
  </si>
  <si>
    <t>Sekt "Scavi&amp;Ray" (FK320/220)</t>
  </si>
  <si>
    <t>Wein " Grüner Veltliner "</t>
  </si>
  <si>
    <t>Stand    01/24</t>
  </si>
  <si>
    <t>.050.905.00</t>
  </si>
  <si>
    <t>Iskub PET EW</t>
  </si>
  <si>
    <t>Anlage 02/24</t>
  </si>
  <si>
    <t>.050.906.00</t>
  </si>
  <si>
    <t>Share PET EW</t>
  </si>
  <si>
    <t>Euro MW (tiefer Schacht)</t>
  </si>
  <si>
    <t>.075.104.01</t>
  </si>
  <si>
    <t>Anlage 05/24</t>
  </si>
  <si>
    <t>.033.297.00</t>
  </si>
  <si>
    <t xml:space="preserve">Sud Flasche </t>
  </si>
  <si>
    <t>Anlage 06/24</t>
  </si>
  <si>
    <t>Sud MW 2-fach</t>
  </si>
  <si>
    <t>.033.297.00.</t>
  </si>
  <si>
    <t xml:space="preserve">Sud MW 2-fach </t>
  </si>
  <si>
    <t>Vöslauer Mineralwasser MW 2-fach</t>
  </si>
  <si>
    <t>.075.110.00</t>
  </si>
  <si>
    <t>Wein "Ochoa"</t>
  </si>
  <si>
    <t>Anlage 07/24</t>
  </si>
  <si>
    <t>Wein "Ochoa" (tiefer Schacht)</t>
  </si>
  <si>
    <t>.100.211.00</t>
  </si>
  <si>
    <t>Anlage 08/24</t>
  </si>
  <si>
    <t xml:space="preserve">114   76 </t>
  </si>
  <si>
    <t>Eiszeit Quell PET Cycle   (FK 185/230)</t>
  </si>
  <si>
    <t>.075.104.02</t>
  </si>
  <si>
    <t xml:space="preserve">Bad Brückenauer MW </t>
  </si>
  <si>
    <t>Anlage 02/25</t>
  </si>
  <si>
    <t>Bad Brückenauer MW  (tiefer Schacht)</t>
  </si>
  <si>
    <t>Änderung Länge 04/25</t>
  </si>
  <si>
    <t xml:space="preserve">Maß X : 55 mm   </t>
  </si>
  <si>
    <t>.025.173.00</t>
  </si>
  <si>
    <t>Apollinaris Feinperlig/Selection</t>
  </si>
  <si>
    <t>Apollinaris Selection Feinperlig/Selection</t>
  </si>
  <si>
    <t>Anlage 06/25</t>
  </si>
  <si>
    <t>Apollinaris Feinperlig/Selection 2-fach</t>
  </si>
  <si>
    <t>Apollinaris Feinperlig /Selection</t>
  </si>
  <si>
    <t>Bild A                                                              Maß X : 395 mm</t>
  </si>
  <si>
    <t>Bild B                                                              Maß X : 200 mm</t>
  </si>
  <si>
    <t>Anlage 06.25</t>
  </si>
  <si>
    <t>Apollinaris Feinperlig/Selectoin  2-fach</t>
  </si>
  <si>
    <t xml:space="preserve">Apollinaris Feinperlig/Selection </t>
  </si>
  <si>
    <t>Apollinaris Feinperlig/Selection 2-facg</t>
  </si>
  <si>
    <t>.033.298.00</t>
  </si>
  <si>
    <t>Stiegl Bier MW</t>
  </si>
  <si>
    <t>Anlage 24.06</t>
  </si>
  <si>
    <t>Stand   07/25</t>
  </si>
  <si>
    <t>07/25</t>
  </si>
  <si>
    <t>Stand 07/25</t>
  </si>
  <si>
    <t>Stand    07/25</t>
  </si>
  <si>
    <t>Stand  07/25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</si>
</sst>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 \-0&quot;€&quot;"/>
    <numFmt numFmtId="165" formatCode="0.000"/>
    <numFmt numFmtId="166" formatCode="mmmm\ yy"/>
    <numFmt numFmtId="167" formatCode="0.0"/>
  </numFmts>
  <fonts count="41" x14ac:knownFonts="1">
    <font>
      <sz val="10"/>
      <name val="Times New Roman"/>
    </font>
    <font>
      <b/>
      <sz val="10"/>
      <name val="Times New Roman"/>
    </font>
    <font>
      <sz val="10"/>
      <name val="Times New Roman"/>
      <family val="1"/>
    </font>
    <font>
      <sz val="14"/>
      <name val="MS Sans Serif"/>
      <family val="2"/>
    </font>
    <font>
      <b/>
      <sz val="10"/>
      <name val="MS Sans Serif"/>
      <family val="2"/>
    </font>
    <font>
      <b/>
      <sz val="10"/>
      <name val="Arial"/>
      <family val="2"/>
    </font>
    <font>
      <b/>
      <sz val="14"/>
      <name val="Times New Roman"/>
      <family val="1"/>
    </font>
    <font>
      <sz val="16"/>
      <name val="Times New Roman"/>
      <family val="1"/>
    </font>
    <font>
      <sz val="10"/>
      <name val="Times New Roman"/>
      <family val="1"/>
    </font>
    <font>
      <sz val="14"/>
      <name val="Times New Roman"/>
      <family val="1"/>
    </font>
    <font>
      <sz val="12"/>
      <name val="Times New Roman"/>
      <family val="1"/>
    </font>
    <font>
      <sz val="16"/>
      <name val="Times New Roman"/>
      <family val="1"/>
    </font>
    <font>
      <sz val="14"/>
      <name val="Times New Roman"/>
      <family val="1"/>
    </font>
    <font>
      <b/>
      <sz val="16"/>
      <name val="Times New Roman"/>
      <family val="1"/>
    </font>
    <font>
      <b/>
      <sz val="12"/>
      <name val="Times New Roman"/>
      <family val="1"/>
    </font>
    <font>
      <b/>
      <sz val="12"/>
      <name val="Times New Roman"/>
      <family val="1"/>
    </font>
    <font>
      <b/>
      <sz val="10"/>
      <name val="Times New Roman"/>
      <family val="1"/>
    </font>
    <font>
      <sz val="10"/>
      <name val="Times New Roman"/>
      <family val="1"/>
    </font>
    <font>
      <sz val="10"/>
      <color indexed="8"/>
      <name val="Times New Roman"/>
      <family val="1"/>
    </font>
    <font>
      <b/>
      <sz val="16"/>
      <name val="Times New Roman"/>
      <family val="1"/>
    </font>
    <font>
      <b/>
      <sz val="16"/>
      <color indexed="10"/>
      <name val="Times New Roman"/>
      <family val="1"/>
    </font>
    <font>
      <b/>
      <sz val="16"/>
      <color indexed="48"/>
      <name val="Times New Roman"/>
      <family val="1"/>
    </font>
    <font>
      <b/>
      <sz val="10"/>
      <color indexed="10"/>
      <name val="Times New Roman"/>
      <family val="1"/>
    </font>
    <font>
      <b/>
      <sz val="10"/>
      <color indexed="48"/>
      <name val="Times New Roman"/>
      <family val="1"/>
    </font>
    <font>
      <sz val="10"/>
      <color indexed="10"/>
      <name val="Times New Roman"/>
      <family val="1"/>
    </font>
    <font>
      <sz val="10"/>
      <color indexed="12"/>
      <name val="Times New Roman"/>
      <family val="1"/>
    </font>
    <font>
      <b/>
      <sz val="12"/>
      <color indexed="10"/>
      <name val="Times New Roman"/>
      <family val="1"/>
    </font>
    <font>
      <b/>
      <sz val="12"/>
      <color indexed="12"/>
      <name val="Times New Roman"/>
      <family val="1"/>
    </font>
    <font>
      <b/>
      <sz val="14"/>
      <color indexed="10"/>
      <name val="Times New Roman"/>
      <family val="1"/>
    </font>
    <font>
      <b/>
      <sz val="14"/>
      <color indexed="48"/>
      <name val="Times New Roman"/>
      <family val="1"/>
    </font>
    <font>
      <b/>
      <sz val="14"/>
      <color indexed="12"/>
      <name val="Times New Roman"/>
      <family val="1"/>
    </font>
    <font>
      <sz val="10"/>
      <color indexed="48"/>
      <name val="Times New Roman"/>
      <family val="1"/>
    </font>
    <font>
      <b/>
      <sz val="10"/>
      <color indexed="12"/>
      <name val="Times New Roman"/>
      <family val="1"/>
    </font>
    <font>
      <vertAlign val="subscript"/>
      <sz val="10"/>
      <name val="Times New Roman"/>
      <family val="1"/>
    </font>
    <font>
      <sz val="8"/>
      <color indexed="81"/>
      <name val="Tahoma"/>
      <family val="2"/>
    </font>
    <font>
      <b/>
      <sz val="8"/>
      <color indexed="81"/>
      <name val="Tahoma"/>
      <family val="2"/>
    </font>
    <font>
      <strike/>
      <sz val="10"/>
      <name val="Times New Roman"/>
      <family val="1"/>
    </font>
    <font>
      <strike/>
      <sz val="10"/>
      <name val="Times New Roman"/>
      <family val="1"/>
    </font>
    <font>
      <b/>
      <strike/>
      <sz val="10"/>
      <color indexed="12"/>
      <name val="Times New Roman"/>
      <family val="1"/>
    </font>
    <font>
      <sz val="10"/>
      <color theme="1"/>
      <name val="Times New Roman"/>
      <family val="1"/>
    </font>
    <font>
      <sz val="10"/>
      <color rgb="FFFF0000"/>
      <name val="Times New Roman"/>
      <family val="1"/>
    </font>
  </fonts>
  <fills count="12">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9"/>
        <bgColor indexed="64"/>
      </patternFill>
    </fill>
    <fill>
      <patternFill patternType="solid">
        <fgColor theme="0" tint="-0.34998626667073579"/>
        <bgColor indexed="64"/>
      </patternFill>
    </fill>
    <fill>
      <patternFill patternType="solid">
        <fgColor theme="0"/>
        <bgColor indexed="64"/>
      </patternFill>
    </fill>
    <fill>
      <patternFill patternType="solid">
        <fgColor rgb="FFC00000"/>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s>
  <borders count="48">
    <border>
      <left/>
      <right/>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2" fillId="0" borderId="0"/>
    <xf numFmtId="0" fontId="2" fillId="0" borderId="0"/>
  </cellStyleXfs>
  <cellXfs count="853">
    <xf numFmtId="0" fontId="0" fillId="0" borderId="0" xfId="0"/>
    <xf numFmtId="0" fontId="0" fillId="0" borderId="0" xfId="0" applyProtection="1">
      <protection locked="0"/>
    </xf>
    <xf numFmtId="0" fontId="0" fillId="0" borderId="1" xfId="0" applyBorder="1" applyAlignment="1">
      <alignment horizontal="centerContinuous"/>
    </xf>
    <xf numFmtId="0" fontId="0" fillId="0" borderId="0" xfId="0" applyAlignment="1">
      <alignment wrapText="1"/>
    </xf>
    <xf numFmtId="0" fontId="0" fillId="0" borderId="0" xfId="0" applyAlignment="1">
      <alignment horizontal="center"/>
    </xf>
    <xf numFmtId="0" fontId="0" fillId="0" borderId="0" xfId="0" applyFill="1" applyAlignment="1">
      <alignment horizontal="center"/>
    </xf>
    <xf numFmtId="0" fontId="0" fillId="0" borderId="0" xfId="0" applyFill="1"/>
    <xf numFmtId="164" fontId="0" fillId="0" borderId="0" xfId="0" applyNumberFormat="1" applyProtection="1">
      <protection locked="0"/>
    </xf>
    <xf numFmtId="0" fontId="0" fillId="0" borderId="0" xfId="0" applyAlignment="1">
      <alignment horizontal="left"/>
    </xf>
    <xf numFmtId="0" fontId="0" fillId="0" borderId="0" xfId="0" applyFill="1" applyAlignment="1">
      <alignment horizontal="left"/>
    </xf>
    <xf numFmtId="0" fontId="0" fillId="0" borderId="0" xfId="0" applyBorder="1" applyAlignment="1">
      <alignment horizontal="left"/>
    </xf>
    <xf numFmtId="0" fontId="0" fillId="0" borderId="0" xfId="0" applyBorder="1" applyAlignment="1">
      <alignment horizontal="center"/>
    </xf>
    <xf numFmtId="0" fontId="3" fillId="0" borderId="4" xfId="0" applyFont="1" applyBorder="1" applyAlignment="1">
      <alignment horizontal="centerContinuous"/>
    </xf>
    <xf numFmtId="0" fontId="0" fillId="0" borderId="5" xfId="0" applyBorder="1" applyAlignment="1">
      <alignment horizontal="centerContinuous"/>
    </xf>
    <xf numFmtId="0" fontId="0" fillId="0" borderId="6" xfId="0" applyBorder="1"/>
    <xf numFmtId="0" fontId="0" fillId="0" borderId="7" xfId="0" applyFill="1" applyBorder="1"/>
    <xf numFmtId="0" fontId="0" fillId="0" borderId="8" xfId="0" applyBorder="1"/>
    <xf numFmtId="0" fontId="4" fillId="0" borderId="4" xfId="0" applyFont="1" applyBorder="1" applyAlignment="1">
      <alignment horizontal="centerContinuous"/>
    </xf>
    <xf numFmtId="0" fontId="4" fillId="0" borderId="5" xfId="0" applyFont="1" applyBorder="1" applyAlignment="1">
      <alignment horizontal="centerContinuous"/>
    </xf>
    <xf numFmtId="0" fontId="4" fillId="0" borderId="5" xfId="0" applyFont="1" applyBorder="1" applyAlignment="1">
      <alignment horizontal="left"/>
    </xf>
    <xf numFmtId="0" fontId="4" fillId="0" borderId="1" xfId="0" applyFont="1" applyBorder="1" applyAlignment="1">
      <alignment horizontal="centerContinuous"/>
    </xf>
    <xf numFmtId="0" fontId="4" fillId="0" borderId="0" xfId="0" applyFont="1"/>
    <xf numFmtId="0" fontId="4" fillId="0" borderId="6" xfId="0" applyFont="1" applyBorder="1" applyAlignment="1"/>
    <xf numFmtId="0" fontId="4" fillId="0" borderId="8" xfId="0" applyFont="1" applyBorder="1" applyAlignment="1"/>
    <xf numFmtId="0" fontId="0" fillId="0" borderId="8" xfId="0" applyBorder="1" applyAlignment="1">
      <alignment horizontal="centerContinuous"/>
    </xf>
    <xf numFmtId="0" fontId="4" fillId="0" borderId="9" xfId="0" applyFont="1" applyBorder="1"/>
    <xf numFmtId="0" fontId="4" fillId="0" borderId="10" xfId="0" applyFont="1" applyBorder="1"/>
    <xf numFmtId="0" fontId="0" fillId="0" borderId="11" xfId="0" applyBorder="1"/>
    <xf numFmtId="0" fontId="0" fillId="0" borderId="0" xfId="0" applyBorder="1"/>
    <xf numFmtId="0" fontId="0" fillId="0" borderId="12" xfId="0" applyBorder="1"/>
    <xf numFmtId="0" fontId="4" fillId="0" borderId="6" xfId="0" applyFont="1" applyBorder="1" applyAlignment="1">
      <alignment horizontal="centerContinuous"/>
    </xf>
    <xf numFmtId="0" fontId="4" fillId="0" borderId="8" xfId="0" applyFont="1" applyBorder="1" applyAlignment="1">
      <alignment horizontal="centerContinuous"/>
    </xf>
    <xf numFmtId="0" fontId="4" fillId="0" borderId="6" xfId="0" applyFont="1" applyBorder="1" applyAlignment="1">
      <alignment horizontal="center"/>
    </xf>
    <xf numFmtId="0" fontId="0" fillId="0" borderId="0" xfId="0" applyBorder="1" applyAlignment="1">
      <alignment horizontal="centerContinuous"/>
    </xf>
    <xf numFmtId="0" fontId="4" fillId="0" borderId="0" xfId="0" applyFont="1" applyBorder="1" applyAlignment="1">
      <alignment horizontal="centerContinuous"/>
    </xf>
    <xf numFmtId="0" fontId="4" fillId="0" borderId="13" xfId="0" applyFont="1" applyBorder="1" applyAlignment="1"/>
    <xf numFmtId="0" fontId="4" fillId="0" borderId="14" xfId="0" applyFont="1" applyBorder="1" applyAlignment="1"/>
    <xf numFmtId="0" fontId="0" fillId="0" borderId="12" xfId="0" applyBorder="1" applyAlignment="1">
      <alignment horizontal="centerContinuous"/>
    </xf>
    <xf numFmtId="0" fontId="4" fillId="0" borderId="15" xfId="0" applyFont="1" applyBorder="1"/>
    <xf numFmtId="0" fontId="4" fillId="0" borderId="15" xfId="0" applyFont="1" applyBorder="1" applyAlignment="1">
      <alignment horizontal="left"/>
    </xf>
    <xf numFmtId="0" fontId="4" fillId="0" borderId="16" xfId="0" applyFont="1" applyBorder="1"/>
    <xf numFmtId="0" fontId="4" fillId="0" borderId="4" xfId="0" applyFont="1" applyBorder="1"/>
    <xf numFmtId="0" fontId="4" fillId="0" borderId="5" xfId="0" applyFont="1" applyBorder="1"/>
    <xf numFmtId="0" fontId="4" fillId="0" borderId="1" xfId="0" applyFont="1" applyBorder="1" applyAlignment="1">
      <alignment horizontal="center"/>
    </xf>
    <xf numFmtId="0" fontId="4" fillId="0" borderId="13" xfId="0" applyFont="1" applyBorder="1"/>
    <xf numFmtId="0" fontId="4" fillId="0" borderId="14" xfId="0" applyFont="1" applyBorder="1"/>
    <xf numFmtId="0" fontId="4" fillId="0" borderId="0" xfId="0" applyFont="1" applyBorder="1"/>
    <xf numFmtId="0" fontId="4" fillId="0" borderId="17" xfId="0" applyFont="1" applyBorder="1" applyAlignment="1">
      <alignment horizontal="center"/>
    </xf>
    <xf numFmtId="0" fontId="4" fillId="0" borderId="0" xfId="0" applyFont="1" applyBorder="1" applyAlignment="1">
      <alignment horizontal="center"/>
    </xf>
    <xf numFmtId="0" fontId="4" fillId="0" borderId="1" xfId="0" applyFont="1" applyBorder="1"/>
    <xf numFmtId="0" fontId="4" fillId="0" borderId="17" xfId="0" applyFont="1" applyBorder="1"/>
    <xf numFmtId="0" fontId="4" fillId="0" borderId="18" xfId="0" applyFont="1" applyBorder="1"/>
    <xf numFmtId="0" fontId="0" fillId="0" borderId="0" xfId="0" applyFill="1" applyAlignment="1">
      <alignment horizontal="right"/>
    </xf>
    <xf numFmtId="0" fontId="0" fillId="0" borderId="0" xfId="0" applyAlignment="1">
      <alignment horizontal="right"/>
    </xf>
    <xf numFmtId="14" fontId="0" fillId="0" borderId="0" xfId="0" applyNumberFormat="1" applyAlignment="1">
      <alignment horizontal="center"/>
    </xf>
    <xf numFmtId="0" fontId="1" fillId="0" borderId="0" xfId="0" applyFont="1"/>
    <xf numFmtId="0" fontId="6" fillId="0" borderId="0" xfId="0" applyFont="1"/>
    <xf numFmtId="0" fontId="0" fillId="0" borderId="2" xfId="0" applyBorder="1"/>
    <xf numFmtId="0" fontId="0" fillId="0" borderId="21" xfId="0" applyBorder="1"/>
    <xf numFmtId="0" fontId="0" fillId="0" borderId="18" xfId="0" applyBorder="1"/>
    <xf numFmtId="0" fontId="1" fillId="0" borderId="0" xfId="0" applyFont="1" applyBorder="1"/>
    <xf numFmtId="0" fontId="5" fillId="0" borderId="23" xfId="0" applyFont="1" applyBorder="1"/>
    <xf numFmtId="0" fontId="0" fillId="0" borderId="23" xfId="0" applyBorder="1"/>
    <xf numFmtId="0" fontId="0" fillId="0" borderId="23" xfId="0" applyBorder="1" applyAlignment="1">
      <alignment horizontal="center"/>
    </xf>
    <xf numFmtId="0" fontId="0" fillId="0" borderId="23" xfId="0" applyBorder="1" applyAlignment="1">
      <alignment horizontal="right"/>
    </xf>
    <xf numFmtId="0" fontId="8" fillId="0" borderId="0" xfId="0" applyFont="1" applyFill="1" applyProtection="1">
      <protection locked="0"/>
    </xf>
    <xf numFmtId="0" fontId="8" fillId="0" borderId="0" xfId="0" applyFont="1" applyFill="1" applyAlignment="1" applyProtection="1">
      <alignment horizontal="center"/>
      <protection locked="0"/>
    </xf>
    <xf numFmtId="0" fontId="8" fillId="0" borderId="0" xfId="0" applyFont="1" applyFill="1" applyAlignment="1" applyProtection="1">
      <alignment horizontal="left"/>
      <protection locked="0"/>
    </xf>
    <xf numFmtId="0" fontId="8" fillId="0" borderId="0" xfId="0" applyFont="1" applyAlignment="1" applyProtection="1">
      <alignment horizontal="center"/>
      <protection locked="0"/>
    </xf>
    <xf numFmtId="0" fontId="8" fillId="0" borderId="0" xfId="0" applyFont="1" applyFill="1" applyAlignment="1" applyProtection="1">
      <alignment horizontal="center" wrapText="1"/>
      <protection locked="0"/>
    </xf>
    <xf numFmtId="0" fontId="8" fillId="0" borderId="0" xfId="0" applyFont="1" applyAlignment="1" applyProtection="1">
      <alignment horizontal="right"/>
      <protection locked="0"/>
    </xf>
    <xf numFmtId="0" fontId="8" fillId="0" borderId="0" xfId="0" applyFont="1" applyProtection="1">
      <protection locked="0"/>
    </xf>
    <xf numFmtId="164" fontId="6" fillId="0" borderId="0" xfId="0" applyNumberFormat="1" applyFont="1" applyFill="1" applyAlignment="1" applyProtection="1">
      <alignment horizontal="centerContinuous"/>
      <protection locked="0"/>
    </xf>
    <xf numFmtId="164" fontId="6" fillId="0" borderId="0" xfId="0" applyNumberFormat="1" applyFont="1" applyAlignment="1" applyProtection="1">
      <alignment horizontal="centerContinuous"/>
      <protection locked="0"/>
    </xf>
    <xf numFmtId="164" fontId="8" fillId="0" borderId="0" xfId="0" applyNumberFormat="1" applyFont="1" applyAlignment="1" applyProtection="1">
      <alignment horizontal="center"/>
      <protection locked="0"/>
    </xf>
    <xf numFmtId="164" fontId="8" fillId="0" borderId="0" xfId="0" applyNumberFormat="1" applyFont="1" applyAlignment="1" applyProtection="1">
      <alignment horizontal="center" wrapText="1"/>
      <protection locked="0"/>
    </xf>
    <xf numFmtId="164" fontId="8" fillId="0" borderId="6" xfId="0" applyNumberFormat="1" applyFont="1" applyBorder="1" applyAlignment="1" applyProtection="1">
      <alignment horizontal="center"/>
      <protection locked="0"/>
    </xf>
    <xf numFmtId="164" fontId="8" fillId="0" borderId="7" xfId="0" applyNumberFormat="1" applyFont="1" applyBorder="1" applyAlignment="1" applyProtection="1">
      <alignment horizontal="center"/>
      <protection locked="0"/>
    </xf>
    <xf numFmtId="0" fontId="8" fillId="0" borderId="1" xfId="0" applyFont="1" applyBorder="1" applyAlignment="1">
      <alignment horizontal="centerContinuous"/>
    </xf>
    <xf numFmtId="164" fontId="8" fillId="0" borderId="9" xfId="0" applyNumberFormat="1" applyFont="1" applyBorder="1" applyAlignment="1" applyProtection="1">
      <alignment horizontal="center"/>
      <protection locked="0"/>
    </xf>
    <xf numFmtId="164" fontId="8" fillId="0" borderId="9" xfId="0" applyNumberFormat="1" applyFont="1" applyBorder="1" applyAlignment="1" applyProtection="1">
      <alignment horizontal="center" wrapText="1"/>
      <protection locked="0"/>
    </xf>
    <xf numFmtId="0" fontId="8" fillId="0" borderId="22" xfId="0" applyFont="1" applyBorder="1" applyAlignment="1" applyProtection="1">
      <alignment horizontal="center"/>
      <protection locked="0"/>
    </xf>
    <xf numFmtId="164" fontId="8" fillId="0" borderId="23" xfId="0" applyNumberFormat="1" applyFont="1" applyBorder="1" applyAlignment="1" applyProtection="1">
      <alignment horizontal="center"/>
      <protection locked="0"/>
    </xf>
    <xf numFmtId="164" fontId="8" fillId="0" borderId="23" xfId="0" applyNumberFormat="1" applyFont="1" applyBorder="1" applyAlignment="1" applyProtection="1">
      <alignment horizontal="left"/>
      <protection locked="0"/>
    </xf>
    <xf numFmtId="0" fontId="8" fillId="0" borderId="0" xfId="0" applyFont="1"/>
    <xf numFmtId="164" fontId="8" fillId="0" borderId="17" xfId="0" applyNumberFormat="1" applyFont="1" applyBorder="1" applyAlignment="1" applyProtection="1">
      <alignment horizontal="center"/>
      <protection locked="0"/>
    </xf>
    <xf numFmtId="164" fontId="8" fillId="0" borderId="17" xfId="0" applyNumberFormat="1" applyFont="1" applyBorder="1" applyAlignment="1" applyProtection="1">
      <alignment horizontal="center" wrapText="1"/>
      <protection locked="0"/>
    </xf>
    <xf numFmtId="0" fontId="8" fillId="0" borderId="0" xfId="0" applyFont="1" applyAlignment="1" applyProtection="1">
      <alignment horizontal="left"/>
      <protection locked="0"/>
    </xf>
    <xf numFmtId="0" fontId="8" fillId="0" borderId="0" xfId="0" applyFont="1" applyAlignment="1" applyProtection="1">
      <alignment horizontal="center" wrapText="1"/>
      <protection locked="0"/>
    </xf>
    <xf numFmtId="0" fontId="8" fillId="0" borderId="0" xfId="0" applyFont="1" applyAlignment="1" applyProtection="1">
      <alignment wrapText="1"/>
      <protection locked="0"/>
    </xf>
    <xf numFmtId="0" fontId="8" fillId="0" borderId="0" xfId="0" applyFont="1" applyFill="1" applyAlignment="1" applyProtection="1">
      <alignment horizontal="left" wrapText="1"/>
      <protection locked="0"/>
    </xf>
    <xf numFmtId="0" fontId="8" fillId="0" borderId="0" xfId="0" applyFont="1" applyFill="1" applyAlignment="1" applyProtection="1">
      <alignment wrapText="1"/>
      <protection locked="0"/>
    </xf>
    <xf numFmtId="0" fontId="8" fillId="0" borderId="0" xfId="0" applyFont="1" applyAlignment="1">
      <alignment wrapText="1"/>
    </xf>
    <xf numFmtId="0" fontId="8" fillId="0" borderId="0" xfId="0" applyFont="1" applyAlignment="1">
      <alignment horizontal="center"/>
    </xf>
    <xf numFmtId="0" fontId="8" fillId="0" borderId="0" xfId="0" applyFont="1" applyFill="1" applyAlignment="1">
      <alignment horizontal="center"/>
    </xf>
    <xf numFmtId="164" fontId="8" fillId="0" borderId="0" xfId="0" applyNumberFormat="1" applyFont="1" applyFill="1" applyAlignment="1" applyProtection="1">
      <alignment horizontal="center"/>
      <protection locked="0"/>
    </xf>
    <xf numFmtId="0" fontId="8" fillId="0" borderId="0" xfId="0" applyFont="1" applyFill="1" applyAlignment="1">
      <alignment horizontal="center" wrapText="1"/>
    </xf>
    <xf numFmtId="0" fontId="8" fillId="0" borderId="0" xfId="0" applyFont="1" applyFill="1" applyAlignment="1" applyProtection="1">
      <alignment horizontal="right"/>
      <protection locked="0"/>
    </xf>
    <xf numFmtId="0" fontId="8" fillId="0" borderId="0" xfId="0" applyNumberFormat="1" applyFont="1" applyFill="1" applyAlignment="1" applyProtection="1">
      <alignment horizontal="center"/>
      <protection locked="0"/>
    </xf>
    <xf numFmtId="164" fontId="8" fillId="0" borderId="0" xfId="0" applyNumberFormat="1" applyFont="1" applyAlignment="1" applyProtection="1">
      <alignment wrapText="1"/>
      <protection locked="0"/>
    </xf>
    <xf numFmtId="164" fontId="8" fillId="0" borderId="0" xfId="0" applyNumberFormat="1" applyFont="1" applyProtection="1">
      <protection locked="0"/>
    </xf>
    <xf numFmtId="49" fontId="8" fillId="0" borderId="0" xfId="0" applyNumberFormat="1" applyFont="1" applyProtection="1">
      <protection locked="0"/>
    </xf>
    <xf numFmtId="49" fontId="6" fillId="0" borderId="0" xfId="0" applyNumberFormat="1" applyFont="1" applyFill="1" applyAlignment="1" applyProtection="1">
      <alignment horizontal="centerContinuous"/>
      <protection locked="0"/>
    </xf>
    <xf numFmtId="49" fontId="6" fillId="0" borderId="0" xfId="0" applyNumberFormat="1" applyFont="1" applyAlignment="1" applyProtection="1">
      <alignment horizontal="centerContinuous"/>
      <protection locked="0"/>
    </xf>
    <xf numFmtId="49" fontId="8" fillId="0" borderId="0" xfId="0" applyNumberFormat="1" applyFont="1" applyAlignment="1" applyProtection="1">
      <alignment horizontal="center"/>
      <protection locked="0"/>
    </xf>
    <xf numFmtId="49" fontId="7" fillId="0" borderId="0" xfId="0" applyNumberFormat="1" applyFont="1" applyProtection="1">
      <protection locked="0"/>
    </xf>
    <xf numFmtId="0" fontId="9" fillId="0" borderId="0" xfId="0" applyFont="1" applyAlignment="1" applyProtection="1">
      <alignment horizontal="right"/>
      <protection locked="0"/>
    </xf>
    <xf numFmtId="0" fontId="9" fillId="0" borderId="0" xfId="0" applyFont="1"/>
    <xf numFmtId="49" fontId="9" fillId="0" borderId="0" xfId="0" applyNumberFormat="1" applyFont="1" applyAlignment="1" applyProtection="1">
      <alignment horizontal="left"/>
      <protection locked="0"/>
    </xf>
    <xf numFmtId="49" fontId="9" fillId="0" borderId="0" xfId="0" applyNumberFormat="1" applyFont="1"/>
    <xf numFmtId="0" fontId="9" fillId="0" borderId="0" xfId="0" applyFont="1" applyProtection="1">
      <protection locked="0"/>
    </xf>
    <xf numFmtId="49" fontId="8" fillId="0" borderId="6" xfId="0" applyNumberFormat="1" applyFont="1" applyBorder="1" applyAlignment="1" applyProtection="1">
      <alignment horizontal="center"/>
      <protection locked="0"/>
    </xf>
    <xf numFmtId="49" fontId="8" fillId="0" borderId="7" xfId="0" applyNumberFormat="1" applyFont="1" applyBorder="1" applyAlignment="1" applyProtection="1">
      <alignment horizontal="center"/>
      <protection locked="0"/>
    </xf>
    <xf numFmtId="49" fontId="8" fillId="0" borderId="4" xfId="0" applyNumberFormat="1" applyFont="1" applyBorder="1" applyAlignment="1">
      <alignment horizontal="centerContinuous"/>
    </xf>
    <xf numFmtId="49" fontId="8" fillId="0" borderId="1" xfId="0" applyNumberFormat="1" applyFont="1" applyBorder="1" applyAlignment="1">
      <alignment horizontal="centerContinuous"/>
    </xf>
    <xf numFmtId="49" fontId="8" fillId="0" borderId="9" xfId="0" applyNumberFormat="1" applyFont="1" applyBorder="1" applyAlignment="1" applyProtection="1">
      <alignment horizontal="center"/>
      <protection locked="0"/>
    </xf>
    <xf numFmtId="49" fontId="8" fillId="0" borderId="23" xfId="0" applyNumberFormat="1" applyFont="1" applyBorder="1" applyAlignment="1" applyProtection="1">
      <alignment horizontal="center"/>
      <protection locked="0"/>
    </xf>
    <xf numFmtId="49" fontId="8" fillId="0" borderId="23" xfId="0" applyNumberFormat="1" applyFont="1" applyBorder="1" applyAlignment="1" applyProtection="1">
      <alignment horizontal="left"/>
      <protection locked="0"/>
    </xf>
    <xf numFmtId="49" fontId="8" fillId="0" borderId="17" xfId="0" applyNumberFormat="1" applyFont="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Border="1" applyAlignment="1" applyProtection="1">
      <alignment horizontal="left"/>
      <protection locked="0"/>
    </xf>
    <xf numFmtId="0" fontId="8" fillId="0" borderId="0" xfId="0" applyNumberFormat="1" applyFont="1" applyProtection="1">
      <protection locked="0"/>
    </xf>
    <xf numFmtId="0" fontId="10" fillId="0" borderId="0" xfId="0" applyFont="1" applyProtection="1">
      <protection locked="0"/>
    </xf>
    <xf numFmtId="0" fontId="8" fillId="0" borderId="0" xfId="0" applyFont="1" applyAlignment="1">
      <alignment horizontal="left"/>
    </xf>
    <xf numFmtId="0" fontId="8" fillId="0" borderId="0" xfId="0" applyFont="1" applyFill="1" applyAlignment="1">
      <alignment horizontal="left"/>
    </xf>
    <xf numFmtId="0" fontId="8" fillId="0" borderId="0" xfId="0" applyFont="1" applyFill="1"/>
    <xf numFmtId="0" fontId="8" fillId="0" borderId="0" xfId="0" applyNumberFormat="1" applyFont="1" applyFill="1" applyAlignment="1">
      <alignment horizontal="left"/>
    </xf>
    <xf numFmtId="0" fontId="8" fillId="0" borderId="0" xfId="0" applyNumberFormat="1" applyFont="1" applyFill="1"/>
    <xf numFmtId="0" fontId="9" fillId="0" borderId="0" xfId="0" applyNumberFormat="1" applyFont="1" applyAlignment="1" applyProtection="1">
      <alignment horizontal="left"/>
      <protection locked="0"/>
    </xf>
    <xf numFmtId="0" fontId="8" fillId="0" borderId="0" xfId="0" applyNumberFormat="1" applyFont="1" applyFill="1" applyAlignment="1">
      <alignment horizontal="center"/>
    </xf>
    <xf numFmtId="0" fontId="8" fillId="0" borderId="0" xfId="0" applyFont="1" applyFill="1" applyBorder="1" applyAlignment="1" applyProtection="1">
      <alignment horizontal="right"/>
      <protection locked="0"/>
    </xf>
    <xf numFmtId="0" fontId="8" fillId="0" borderId="0" xfId="0" applyFont="1" applyFill="1" applyBorder="1" applyProtection="1">
      <protection locked="0"/>
    </xf>
    <xf numFmtId="0" fontId="8" fillId="0" borderId="0" xfId="0" applyFont="1" applyFill="1" applyBorder="1" applyAlignment="1" applyProtection="1">
      <alignment horizontal="left"/>
      <protection locked="0"/>
    </xf>
    <xf numFmtId="0" fontId="8" fillId="0" borderId="0" xfId="0" applyFont="1" applyFill="1" applyBorder="1" applyAlignment="1" applyProtection="1">
      <alignment horizontal="center"/>
      <protection locked="0"/>
    </xf>
    <xf numFmtId="3" fontId="8" fillId="0" borderId="0" xfId="0" applyNumberFormat="1" applyFont="1" applyFill="1" applyAlignment="1" applyProtection="1">
      <alignment horizontal="right"/>
      <protection locked="0"/>
    </xf>
    <xf numFmtId="0" fontId="0" fillId="0" borderId="0" xfId="0" applyFill="1" applyBorder="1" applyAlignment="1">
      <alignment horizontal="right"/>
    </xf>
    <xf numFmtId="0" fontId="0" fillId="0" borderId="0" xfId="0" applyFill="1" applyBorder="1"/>
    <xf numFmtId="0" fontId="0" fillId="0" borderId="0" xfId="0" applyFill="1" applyBorder="1" applyAlignment="1">
      <alignment horizontal="center"/>
    </xf>
    <xf numFmtId="0" fontId="0" fillId="0" borderId="18" xfId="0" applyBorder="1" applyAlignment="1">
      <alignment horizontal="center"/>
    </xf>
    <xf numFmtId="0" fontId="0" fillId="0" borderId="0" xfId="0" applyAlignment="1">
      <alignment horizontal="center" wrapText="1"/>
    </xf>
    <xf numFmtId="0" fontId="0" fillId="0" borderId="19" xfId="0" applyBorder="1" applyAlignment="1">
      <alignment horizontal="center"/>
    </xf>
    <xf numFmtId="0" fontId="0" fillId="0" borderId="26" xfId="0" applyBorder="1" applyAlignment="1">
      <alignment horizontal="center"/>
    </xf>
    <xf numFmtId="49" fontId="8" fillId="0" borderId="23" xfId="0" applyNumberFormat="1" applyFont="1" applyBorder="1"/>
    <xf numFmtId="0" fontId="8" fillId="0" borderId="23" xfId="0" applyFont="1" applyBorder="1"/>
    <xf numFmtId="0" fontId="8" fillId="0" borderId="23" xfId="0" applyFont="1" applyBorder="1" applyProtection="1">
      <protection locked="0"/>
    </xf>
    <xf numFmtId="0" fontId="0" fillId="0" borderId="0" xfId="0" applyFill="1" applyAlignment="1">
      <alignment horizontal="center" wrapText="1"/>
    </xf>
    <xf numFmtId="15" fontId="0" fillId="0" borderId="0" xfId="0" applyNumberFormat="1" applyFill="1"/>
    <xf numFmtId="0" fontId="0" fillId="0" borderId="1" xfId="0" applyBorder="1" applyAlignment="1">
      <alignment horizontal="centerContinuous" wrapText="1"/>
    </xf>
    <xf numFmtId="0" fontId="4" fillId="0" borderId="17" xfId="0" applyFont="1" applyBorder="1" applyAlignment="1">
      <alignment wrapText="1"/>
    </xf>
    <xf numFmtId="0" fontId="4" fillId="0" borderId="9" xfId="0" applyFont="1" applyBorder="1" applyAlignment="1"/>
    <xf numFmtId="0" fontId="8" fillId="0" borderId="0" xfId="0" applyNumberFormat="1" applyFont="1" applyFill="1" applyAlignment="1" applyProtection="1">
      <alignment horizontal="left"/>
      <protection locked="0"/>
    </xf>
    <xf numFmtId="0" fontId="8" fillId="0" borderId="0" xfId="0" applyNumberFormat="1" applyFont="1" applyFill="1" applyAlignment="1" applyProtection="1">
      <alignment horizontal="left" wrapText="1"/>
      <protection locked="0"/>
    </xf>
    <xf numFmtId="49" fontId="8" fillId="0" borderId="0" xfId="0" applyNumberFormat="1" applyFont="1" applyAlignment="1" applyProtection="1">
      <alignment horizontal="center" wrapText="1"/>
      <protection locked="0"/>
    </xf>
    <xf numFmtId="49" fontId="9" fillId="0" borderId="0" xfId="0" applyNumberFormat="1" applyFont="1" applyAlignment="1">
      <alignment wrapText="1"/>
    </xf>
    <xf numFmtId="49" fontId="8" fillId="0" borderId="9" xfId="0" applyNumberFormat="1" applyFont="1" applyBorder="1" applyAlignment="1" applyProtection="1">
      <alignment horizontal="center" wrapText="1"/>
      <protection locked="0"/>
    </xf>
    <xf numFmtId="49" fontId="8" fillId="0" borderId="17" xfId="0" applyNumberFormat="1" applyFont="1" applyBorder="1" applyAlignment="1" applyProtection="1">
      <alignment horizontal="center" wrapText="1"/>
      <protection locked="0"/>
    </xf>
    <xf numFmtId="0" fontId="8" fillId="0" borderId="0" xfId="0" applyNumberFormat="1" applyFont="1" applyFill="1" applyAlignment="1" applyProtection="1">
      <alignment horizontal="center" wrapText="1"/>
      <protection locked="0"/>
    </xf>
    <xf numFmtId="0" fontId="8" fillId="0" borderId="0" xfId="0" applyNumberFormat="1" applyFont="1" applyFill="1" applyAlignment="1">
      <alignment horizontal="center" wrapText="1"/>
    </xf>
    <xf numFmtId="0" fontId="11" fillId="0" borderId="0" xfId="0" applyNumberFormat="1" applyFont="1" applyFill="1" applyAlignment="1" applyProtection="1">
      <alignment horizontal="left"/>
      <protection locked="0"/>
    </xf>
    <xf numFmtId="0" fontId="1" fillId="0" borderId="10" xfId="0" applyFont="1" applyBorder="1" applyAlignment="1">
      <alignment horizontal="center"/>
    </xf>
    <xf numFmtId="0" fontId="1" fillId="0" borderId="16" xfId="0" applyFont="1" applyBorder="1" applyAlignment="1">
      <alignment horizontal="center"/>
    </xf>
    <xf numFmtId="0" fontId="0" fillId="0" borderId="0" xfId="0" applyAlignment="1">
      <alignment horizontal="centerContinuous"/>
    </xf>
    <xf numFmtId="0" fontId="0" fillId="0" borderId="25" xfId="0" applyBorder="1" applyAlignment="1">
      <alignment horizontal="center"/>
    </xf>
    <xf numFmtId="0" fontId="0" fillId="0" borderId="19" xfId="0" applyFill="1" applyBorder="1" applyAlignment="1">
      <alignment horizontal="center"/>
    </xf>
    <xf numFmtId="0" fontId="0" fillId="0" borderId="26" xfId="0" applyFill="1" applyBorder="1" applyAlignment="1">
      <alignment horizontal="center"/>
    </xf>
    <xf numFmtId="0" fontId="0" fillId="0" borderId="9" xfId="0" applyBorder="1"/>
    <xf numFmtId="0" fontId="0" fillId="0" borderId="17" xfId="0" applyBorder="1"/>
    <xf numFmtId="0" fontId="8" fillId="0" borderId="0" xfId="0" applyFont="1" applyFill="1" applyAlignment="1">
      <alignment horizontal="right"/>
    </xf>
    <xf numFmtId="0" fontId="1" fillId="0" borderId="0" xfId="0" applyFont="1" applyFill="1"/>
    <xf numFmtId="0" fontId="4" fillId="0" borderId="0" xfId="0" applyFont="1" applyFill="1" applyBorder="1"/>
    <xf numFmtId="0" fontId="4" fillId="0" borderId="0" xfId="0" applyFont="1" applyFill="1" applyBorder="1" applyAlignment="1">
      <alignment horizontal="center"/>
    </xf>
    <xf numFmtId="0" fontId="4" fillId="0" borderId="0" xfId="0" applyFont="1" applyFill="1"/>
    <xf numFmtId="0" fontId="4" fillId="0" borderId="0" xfId="0" applyFont="1" applyFill="1" applyBorder="1" applyAlignment="1">
      <alignment wrapText="1"/>
    </xf>
    <xf numFmtId="0" fontId="0" fillId="0" borderId="0" xfId="0" applyFill="1" applyAlignment="1"/>
    <xf numFmtId="0" fontId="0" fillId="0" borderId="0" xfId="0" applyFill="1" applyAlignment="1">
      <alignment wrapText="1"/>
    </xf>
    <xf numFmtId="0" fontId="0" fillId="0" borderId="0" xfId="0" applyNumberFormat="1" applyBorder="1" applyAlignment="1">
      <alignment horizontal="left"/>
    </xf>
    <xf numFmtId="0" fontId="0" fillId="0" borderId="0" xfId="0" applyFill="1" applyBorder="1" applyAlignment="1">
      <alignment horizontal="left"/>
    </xf>
    <xf numFmtId="1" fontId="0" fillId="0" borderId="0" xfId="0" applyNumberFormat="1" applyBorder="1" applyAlignment="1">
      <alignment horizontal="center"/>
    </xf>
    <xf numFmtId="0" fontId="0" fillId="0" borderId="0" xfId="0" quotePrefix="1" applyBorder="1" applyAlignment="1">
      <alignment horizontal="center"/>
    </xf>
    <xf numFmtId="14" fontId="0" fillId="0" borderId="0" xfId="0" applyNumberFormat="1" applyBorder="1" applyAlignment="1">
      <alignment horizontal="center"/>
    </xf>
    <xf numFmtId="14" fontId="0" fillId="0" borderId="0" xfId="0" applyNumberFormat="1" applyFill="1" applyBorder="1" applyAlignment="1">
      <alignment horizontal="center"/>
    </xf>
    <xf numFmtId="0" fontId="1" fillId="0" borderId="0" xfId="0" applyFont="1" applyBorder="1" applyAlignment="1">
      <alignment horizontal="left"/>
    </xf>
    <xf numFmtId="0" fontId="5" fillId="0" borderId="27" xfId="0" applyFont="1" applyBorder="1" applyAlignment="1">
      <alignment horizontal="left"/>
    </xf>
    <xf numFmtId="0" fontId="5" fillId="0" borderId="28" xfId="0" applyFont="1" applyBorder="1" applyAlignment="1">
      <alignment horizontal="left"/>
    </xf>
    <xf numFmtId="0" fontId="5" fillId="0" borderId="28" xfId="0" applyFont="1" applyBorder="1" applyAlignment="1">
      <alignment horizontal="center"/>
    </xf>
    <xf numFmtId="0" fontId="5" fillId="0" borderId="28" xfId="0" applyFont="1" applyBorder="1" applyAlignment="1">
      <alignment horizontal="center" wrapText="1"/>
    </xf>
    <xf numFmtId="14" fontId="5" fillId="0" borderId="29" xfId="0" applyNumberFormat="1" applyFont="1" applyBorder="1" applyAlignment="1">
      <alignment horizontal="center"/>
    </xf>
    <xf numFmtId="0" fontId="0" fillId="0" borderId="23" xfId="0" applyBorder="1" applyAlignment="1">
      <alignment horizontal="left"/>
    </xf>
    <xf numFmtId="0" fontId="6" fillId="0" borderId="0" xfId="0" applyNumberFormat="1" applyFont="1" applyFill="1" applyAlignment="1" applyProtection="1">
      <alignment horizontal="left"/>
      <protection locked="0"/>
    </xf>
    <xf numFmtId="0" fontId="8" fillId="0" borderId="0" xfId="0" applyNumberFormat="1" applyFont="1" applyFill="1" applyBorder="1" applyAlignment="1" applyProtection="1">
      <alignment horizontal="center"/>
      <protection locked="0"/>
    </xf>
    <xf numFmtId="0" fontId="8" fillId="0" borderId="0" xfId="0" applyNumberFormat="1" applyFont="1" applyFill="1" applyBorder="1" applyAlignment="1">
      <alignment horizontal="center"/>
    </xf>
    <xf numFmtId="0" fontId="8" fillId="0" borderId="0" xfId="0" applyNumberFormat="1" applyFont="1" applyFill="1" applyBorder="1" applyAlignment="1" applyProtection="1">
      <alignment horizontal="center" wrapText="1"/>
      <protection locked="0"/>
    </xf>
    <xf numFmtId="0" fontId="13" fillId="0" borderId="0" xfId="0" applyFont="1" applyAlignment="1">
      <alignment horizontal="centerContinuous"/>
    </xf>
    <xf numFmtId="0" fontId="1" fillId="0" borderId="22" xfId="0" applyFont="1" applyBorder="1"/>
    <xf numFmtId="0" fontId="16" fillId="0" borderId="0" xfId="0" applyFont="1"/>
    <xf numFmtId="3" fontId="0" fillId="0" borderId="0" xfId="0" applyNumberFormat="1" applyFill="1" applyAlignment="1">
      <alignment horizontal="right"/>
    </xf>
    <xf numFmtId="0" fontId="4" fillId="0" borderId="0" xfId="0" applyFont="1" applyBorder="1" applyAlignment="1">
      <alignment wrapText="1"/>
    </xf>
    <xf numFmtId="0" fontId="17" fillId="0" borderId="0" xfId="0" applyFont="1"/>
    <xf numFmtId="0" fontId="8" fillId="0" borderId="0" xfId="0" applyFont="1" applyBorder="1"/>
    <xf numFmtId="0" fontId="8" fillId="0" borderId="0" xfId="0" applyFont="1" applyBorder="1" applyAlignment="1">
      <alignment horizontal="center"/>
    </xf>
    <xf numFmtId="0" fontId="8" fillId="0" borderId="0" xfId="0" applyFont="1" applyBorder="1" applyAlignment="1">
      <alignment horizontal="center" wrapText="1"/>
    </xf>
    <xf numFmtId="0" fontId="8" fillId="0" borderId="0" xfId="0" applyFont="1" applyFill="1" applyBorder="1"/>
    <xf numFmtId="0" fontId="8" fillId="0" borderId="0" xfId="0" applyNumberFormat="1" applyFont="1" applyFill="1" applyAlignment="1">
      <alignment horizontal="left" wrapText="1"/>
    </xf>
    <xf numFmtId="0" fontId="0" fillId="0" borderId="24" xfId="0" applyBorder="1" applyAlignment="1">
      <alignment horizontal="center"/>
    </xf>
    <xf numFmtId="0" fontId="0" fillId="0" borderId="21" xfId="0" applyBorder="1" applyAlignment="1">
      <alignment horizontal="center"/>
    </xf>
    <xf numFmtId="0" fontId="0" fillId="2" borderId="0" xfId="0" applyFill="1"/>
    <xf numFmtId="0" fontId="1" fillId="0" borderId="22" xfId="0" applyFont="1" applyBorder="1" applyAlignment="1">
      <alignment horizontal="center"/>
    </xf>
    <xf numFmtId="0" fontId="1" fillId="0" borderId="22" xfId="0" applyFont="1" applyBorder="1" applyAlignment="1">
      <alignment horizontal="center" wrapText="1"/>
    </xf>
    <xf numFmtId="0" fontId="16" fillId="0" borderId="22" xfId="0" applyFont="1" applyBorder="1"/>
    <xf numFmtId="0" fontId="16" fillId="0" borderId="22" xfId="0" applyFont="1" applyBorder="1" applyAlignment="1">
      <alignment horizontal="center"/>
    </xf>
    <xf numFmtId="0" fontId="16" fillId="0" borderId="22" xfId="0" applyFont="1" applyBorder="1" applyAlignment="1">
      <alignment wrapText="1"/>
    </xf>
    <xf numFmtId="0" fontId="16" fillId="0" borderId="22" xfId="0" applyFont="1" applyBorder="1" applyAlignment="1">
      <alignment horizontal="center" wrapText="1"/>
    </xf>
    <xf numFmtId="0" fontId="15" fillId="0" borderId="3" xfId="0" applyFont="1" applyBorder="1"/>
    <xf numFmtId="0" fontId="1" fillId="0" borderId="24" xfId="0" applyFont="1" applyBorder="1"/>
    <xf numFmtId="0" fontId="15" fillId="0" borderId="20" xfId="0" applyFont="1" applyBorder="1"/>
    <xf numFmtId="0" fontId="14" fillId="0" borderId="21" xfId="0" applyFont="1" applyBorder="1" applyAlignment="1">
      <alignment horizontal="left"/>
    </xf>
    <xf numFmtId="0" fontId="0" fillId="0" borderId="24" xfId="0" applyBorder="1"/>
    <xf numFmtId="0" fontId="14" fillId="0" borderId="24" xfId="0" applyFont="1" applyBorder="1" applyAlignment="1">
      <alignment horizontal="left"/>
    </xf>
    <xf numFmtId="0" fontId="14" fillId="0" borderId="20" xfId="0" applyFont="1" applyBorder="1"/>
    <xf numFmtId="0" fontId="14" fillId="0" borderId="0" xfId="0" applyFont="1" applyBorder="1" applyAlignment="1">
      <alignment horizontal="left"/>
    </xf>
    <xf numFmtId="0" fontId="1" fillId="0" borderId="24" xfId="0" applyFont="1" applyBorder="1" applyAlignment="1">
      <alignment horizontal="center"/>
    </xf>
    <xf numFmtId="0" fontId="14" fillId="0" borderId="2" xfId="0" applyFont="1" applyBorder="1"/>
    <xf numFmtId="0" fontId="1" fillId="0" borderId="24" xfId="0" applyFont="1" applyBorder="1" applyAlignment="1">
      <alignment horizontal="left"/>
    </xf>
    <xf numFmtId="0" fontId="0" fillId="0" borderId="21" xfId="0" applyBorder="1" applyAlignment="1">
      <alignment horizontal="left"/>
    </xf>
    <xf numFmtId="0" fontId="16" fillId="0" borderId="22" xfId="0" applyFont="1" applyBorder="1" applyAlignment="1">
      <alignment horizontal="left"/>
    </xf>
    <xf numFmtId="0" fontId="15" fillId="0" borderId="0" xfId="0" applyFont="1" applyBorder="1"/>
    <xf numFmtId="0" fontId="14" fillId="0" borderId="0" xfId="0" applyFont="1" applyBorder="1" applyAlignment="1">
      <alignment horizontal="center"/>
    </xf>
    <xf numFmtId="0" fontId="0" fillId="3" borderId="0" xfId="0" applyFill="1" applyAlignment="1">
      <alignment horizontal="center"/>
    </xf>
    <xf numFmtId="164" fontId="8" fillId="0" borderId="0" xfId="0" applyNumberFormat="1" applyFont="1" applyAlignment="1" applyProtection="1">
      <alignment horizontal="left"/>
      <protection locked="0"/>
    </xf>
    <xf numFmtId="0" fontId="16" fillId="0" borderId="0" xfId="0" applyFont="1" applyProtection="1">
      <protection locked="0"/>
    </xf>
    <xf numFmtId="0" fontId="16" fillId="0" borderId="22" xfId="0" applyFont="1" applyFill="1" applyBorder="1"/>
    <xf numFmtId="49" fontId="9" fillId="0" borderId="0" xfId="0" applyNumberFormat="1" applyFont="1" applyFill="1"/>
    <xf numFmtId="49" fontId="8" fillId="0" borderId="7" xfId="0" applyNumberFormat="1" applyFont="1" applyFill="1" applyBorder="1" applyAlignment="1" applyProtection="1">
      <alignment horizontal="center"/>
      <protection locked="0"/>
    </xf>
    <xf numFmtId="49" fontId="8" fillId="0" borderId="23" xfId="0" applyNumberFormat="1" applyFont="1" applyFill="1" applyBorder="1" applyAlignment="1" applyProtection="1">
      <alignment horizontal="center"/>
      <protection locked="0"/>
    </xf>
    <xf numFmtId="0" fontId="10" fillId="0" borderId="0" xfId="0" applyNumberFormat="1" applyFont="1" applyFill="1" applyAlignment="1" applyProtection="1">
      <alignment horizontal="center"/>
      <protection locked="0"/>
    </xf>
    <xf numFmtId="0" fontId="8" fillId="0" borderId="7" xfId="0" applyNumberFormat="1" applyFont="1" applyFill="1" applyBorder="1" applyAlignment="1" applyProtection="1">
      <alignment horizontal="center"/>
      <protection locked="0"/>
    </xf>
    <xf numFmtId="0" fontId="8" fillId="0" borderId="23" xfId="0" applyNumberFormat="1" applyFont="1" applyFill="1" applyBorder="1" applyAlignment="1" applyProtection="1">
      <alignment horizontal="center"/>
      <protection locked="0"/>
    </xf>
    <xf numFmtId="0" fontId="6" fillId="0" borderId="0" xfId="0" applyNumberFormat="1" applyFont="1" applyFill="1" applyAlignment="1" applyProtection="1">
      <alignment horizontal="centerContinuous"/>
      <protection locked="0"/>
    </xf>
    <xf numFmtId="0" fontId="9" fillId="0" borderId="0" xfId="0" applyNumberFormat="1" applyFont="1" applyFill="1" applyAlignment="1" applyProtection="1">
      <alignment horizontal="center"/>
      <protection locked="0"/>
    </xf>
    <xf numFmtId="0" fontId="12" fillId="0" borderId="0" xfId="0" applyNumberFormat="1" applyFont="1" applyFill="1" applyAlignment="1" applyProtection="1">
      <alignment horizontal="centerContinuous"/>
      <protection locked="0"/>
    </xf>
    <xf numFmtId="164" fontId="8" fillId="0" borderId="0" xfId="0" applyNumberFormat="1" applyFont="1" applyFill="1" applyAlignment="1" applyProtection="1">
      <alignment horizontal="left"/>
      <protection locked="0"/>
    </xf>
    <xf numFmtId="164" fontId="8" fillId="0" borderId="7" xfId="0" applyNumberFormat="1" applyFont="1" applyFill="1" applyBorder="1" applyAlignment="1" applyProtection="1">
      <alignment horizontal="center"/>
      <protection locked="0"/>
    </xf>
    <xf numFmtId="164" fontId="8" fillId="0" borderId="23" xfId="0" applyNumberFormat="1" applyFont="1" applyFill="1" applyBorder="1" applyAlignment="1" applyProtection="1">
      <alignment horizontal="center"/>
      <protection locked="0"/>
    </xf>
    <xf numFmtId="164" fontId="8" fillId="0" borderId="0" xfId="0" applyNumberFormat="1" applyFont="1" applyFill="1" applyProtection="1">
      <protection locked="0"/>
    </xf>
    <xf numFmtId="0" fontId="8" fillId="0" borderId="0" xfId="0" applyNumberFormat="1" applyFont="1" applyFill="1" applyBorder="1"/>
    <xf numFmtId="0" fontId="16" fillId="0" borderId="27" xfId="0" applyFont="1" applyBorder="1"/>
    <xf numFmtId="0" fontId="16" fillId="0" borderId="28" xfId="0" applyFont="1" applyBorder="1"/>
    <xf numFmtId="0" fontId="16" fillId="0" borderId="28" xfId="0" applyFont="1" applyBorder="1" applyAlignment="1">
      <alignment horizontal="center" wrapText="1"/>
    </xf>
    <xf numFmtId="0" fontId="16" fillId="0" borderId="29" xfId="0" applyFont="1" applyBorder="1" applyAlignment="1">
      <alignment horizontal="center" wrapText="1"/>
    </xf>
    <xf numFmtId="0" fontId="8" fillId="0" borderId="0" xfId="0" applyFont="1" applyFill="1" applyBorder="1" applyAlignment="1" applyProtection="1">
      <alignment wrapText="1"/>
      <protection locked="0"/>
    </xf>
    <xf numFmtId="0" fontId="8" fillId="0" borderId="0" xfId="0" applyNumberFormat="1" applyFont="1" applyFill="1" applyAlignment="1">
      <alignment wrapText="1"/>
    </xf>
    <xf numFmtId="49" fontId="0" fillId="0" borderId="0" xfId="0" applyNumberFormat="1" applyFill="1" applyAlignment="1">
      <alignment horizontal="center"/>
    </xf>
    <xf numFmtId="0" fontId="0" fillId="0" borderId="0" xfId="0" applyFill="1" applyAlignment="1">
      <alignment horizontal="left" wrapText="1"/>
    </xf>
    <xf numFmtId="0" fontId="1" fillId="0" borderId="0" xfId="0" applyFont="1" applyBorder="1" applyAlignment="1">
      <alignment horizontal="center"/>
    </xf>
    <xf numFmtId="0" fontId="1" fillId="0" borderId="0" xfId="0" applyFont="1" applyBorder="1" applyAlignment="1">
      <alignment horizontal="center" wrapText="1"/>
    </xf>
    <xf numFmtId="0" fontId="0" fillId="0" borderId="28" xfId="0" applyBorder="1" applyAlignment="1">
      <alignment wrapText="1"/>
    </xf>
    <xf numFmtId="0" fontId="0" fillId="0" borderId="29" xfId="0" applyBorder="1" applyAlignment="1">
      <alignment wrapText="1"/>
    </xf>
    <xf numFmtId="0" fontId="0" fillId="0" borderId="22" xfId="0" applyBorder="1" applyAlignment="1">
      <alignment wrapText="1"/>
    </xf>
    <xf numFmtId="0" fontId="0" fillId="0" borderId="22" xfId="0" applyBorder="1" applyAlignment="1">
      <alignment horizontal="center" wrapText="1"/>
    </xf>
    <xf numFmtId="0" fontId="0" fillId="0" borderId="28" xfId="0" applyBorder="1" applyAlignment="1">
      <alignment horizontal="center" wrapText="1"/>
    </xf>
    <xf numFmtId="0" fontId="14" fillId="0" borderId="24" xfId="0" applyFont="1" applyBorder="1"/>
    <xf numFmtId="0" fontId="0" fillId="0" borderId="21" xfId="0" applyFill="1" applyBorder="1" applyAlignment="1">
      <alignment horizontal="center"/>
    </xf>
    <xf numFmtId="0" fontId="0" fillId="0" borderId="24" xfId="0" applyFill="1" applyBorder="1" applyAlignment="1">
      <alignment horizontal="left"/>
    </xf>
    <xf numFmtId="0" fontId="0" fillId="0" borderId="24" xfId="0" applyFill="1" applyBorder="1"/>
    <xf numFmtId="0" fontId="0" fillId="0" borderId="24" xfId="0" applyFill="1" applyBorder="1" applyAlignment="1">
      <alignment horizontal="center"/>
    </xf>
    <xf numFmtId="0" fontId="0" fillId="0" borderId="25" xfId="0" applyFill="1" applyBorder="1" applyAlignment="1">
      <alignment horizontal="center"/>
    </xf>
    <xf numFmtId="0" fontId="14" fillId="0" borderId="0" xfId="0" applyFont="1" applyFill="1" applyBorder="1" applyAlignment="1">
      <alignment horizontal="left"/>
    </xf>
    <xf numFmtId="0" fontId="8" fillId="0" borderId="0" xfId="0" applyFont="1" applyFill="1" applyAlignment="1">
      <alignment wrapText="1"/>
    </xf>
    <xf numFmtId="0" fontId="16" fillId="0" borderId="0" xfId="0" applyFont="1" applyBorder="1" applyAlignment="1">
      <alignment horizontal="left"/>
    </xf>
    <xf numFmtId="0" fontId="0" fillId="0" borderId="0" xfId="0" applyFill="1" applyBorder="1" applyAlignment="1">
      <alignment wrapText="1"/>
    </xf>
    <xf numFmtId="0" fontId="6" fillId="0" borderId="0" xfId="3" applyFont="1"/>
    <xf numFmtId="0" fontId="2" fillId="0" borderId="0" xfId="3" applyAlignment="1">
      <alignment horizontal="center"/>
    </xf>
    <xf numFmtId="0" fontId="2" fillId="0" borderId="0" xfId="3"/>
    <xf numFmtId="0" fontId="14" fillId="0" borderId="0" xfId="3" applyFont="1"/>
    <xf numFmtId="0" fontId="16" fillId="0" borderId="26" xfId="0" applyFont="1" applyBorder="1" applyAlignment="1">
      <alignment horizontal="center"/>
    </xf>
    <xf numFmtId="0" fontId="18" fillId="0" borderId="0" xfId="0" applyFont="1" applyFill="1" applyAlignment="1">
      <alignment horizontal="center"/>
    </xf>
    <xf numFmtId="49" fontId="8" fillId="0" borderId="0" xfId="0" applyNumberFormat="1" applyFont="1" applyBorder="1" applyAlignment="1" applyProtection="1">
      <alignment horizontal="center" wrapText="1"/>
      <protection locked="0"/>
    </xf>
    <xf numFmtId="0" fontId="16" fillId="0" borderId="25" xfId="0" applyFont="1" applyBorder="1" applyAlignment="1">
      <alignment horizontal="center"/>
    </xf>
    <xf numFmtId="0" fontId="16" fillId="0" borderId="10" xfId="0" applyFont="1" applyBorder="1" applyAlignment="1">
      <alignment horizontal="center"/>
    </xf>
    <xf numFmtId="0" fontId="16" fillId="0" borderId="24" xfId="0" applyFont="1" applyBorder="1"/>
    <xf numFmtId="0" fontId="16" fillId="0" borderId="29" xfId="0" applyFont="1" applyBorder="1" applyAlignment="1">
      <alignment horizontal="center"/>
    </xf>
    <xf numFmtId="0" fontId="16" fillId="0" borderId="16" xfId="0" applyFont="1" applyBorder="1" applyAlignment="1">
      <alignment horizontal="center"/>
    </xf>
    <xf numFmtId="0" fontId="16" fillId="0" borderId="10" xfId="0" applyFont="1" applyFill="1" applyBorder="1" applyAlignment="1">
      <alignment horizontal="center"/>
    </xf>
    <xf numFmtId="0" fontId="16" fillId="0" borderId="25" xfId="0" applyFont="1" applyFill="1" applyBorder="1" applyAlignment="1">
      <alignment horizontal="center"/>
    </xf>
    <xf numFmtId="0" fontId="0" fillId="2" borderId="3" xfId="0" applyFill="1" applyBorder="1" applyAlignment="1">
      <alignment horizontal="center"/>
    </xf>
    <xf numFmtId="0" fontId="0" fillId="2" borderId="24" xfId="0" applyFill="1" applyBorder="1" applyAlignment="1">
      <alignment horizontal="center"/>
    </xf>
    <xf numFmtId="0" fontId="0" fillId="0" borderId="30" xfId="0" applyBorder="1" applyAlignment="1">
      <alignment horizontal="center"/>
    </xf>
    <xf numFmtId="0" fontId="0" fillId="0" borderId="31" xfId="0" applyBorder="1" applyAlignment="1">
      <alignment horizontal="left"/>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2" borderId="2" xfId="0" applyFill="1" applyBorder="1" applyAlignment="1">
      <alignment horizontal="center"/>
    </xf>
    <xf numFmtId="0" fontId="0" fillId="2" borderId="0" xfId="0" applyFill="1" applyBorder="1" applyAlignment="1">
      <alignment horizontal="center"/>
    </xf>
    <xf numFmtId="0" fontId="0" fillId="0" borderId="35" xfId="0" applyBorder="1" applyAlignment="1">
      <alignment horizontal="center"/>
    </xf>
    <xf numFmtId="0" fontId="0" fillId="0" borderId="4"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xf numFmtId="0" fontId="0" fillId="0" borderId="41" xfId="0" applyBorder="1" applyAlignment="1">
      <alignment horizontal="center"/>
    </xf>
    <xf numFmtId="0" fontId="0" fillId="0" borderId="42" xfId="0" applyBorder="1" applyAlignment="1">
      <alignment horizontal="center"/>
    </xf>
    <xf numFmtId="0" fontId="0" fillId="0" borderId="39" xfId="0" applyBorder="1" applyAlignment="1">
      <alignment horizontal="left"/>
    </xf>
    <xf numFmtId="0" fontId="0" fillId="0" borderId="40" xfId="0" applyBorder="1" applyAlignment="1">
      <alignment horizontal="center"/>
    </xf>
    <xf numFmtId="0" fontId="0" fillId="0" borderId="43" xfId="0" applyBorder="1" applyAlignment="1">
      <alignment horizontal="center"/>
    </xf>
    <xf numFmtId="0" fontId="0" fillId="0" borderId="9" xfId="0" applyBorder="1" applyAlignment="1">
      <alignment horizontal="left"/>
    </xf>
    <xf numFmtId="0" fontId="0" fillId="0" borderId="6" xfId="0" applyBorder="1" applyAlignment="1">
      <alignment horizontal="center"/>
    </xf>
    <xf numFmtId="0" fontId="0" fillId="0" borderId="44" xfId="0" applyBorder="1" applyAlignment="1">
      <alignment horizontal="center"/>
    </xf>
    <xf numFmtId="0" fontId="0" fillId="0" borderId="45" xfId="0" applyBorder="1" applyAlignment="1">
      <alignment horizontal="left"/>
    </xf>
    <xf numFmtId="0" fontId="0" fillId="0" borderId="46" xfId="0" applyBorder="1" applyAlignment="1">
      <alignment horizontal="center"/>
    </xf>
    <xf numFmtId="0" fontId="0" fillId="0" borderId="35" xfId="0" applyBorder="1" applyAlignment="1">
      <alignment horizontal="left" wrapText="1"/>
    </xf>
    <xf numFmtId="0" fontId="0" fillId="0" borderId="23" xfId="0" applyBorder="1" applyAlignment="1">
      <alignment horizontal="left" wrapText="1"/>
    </xf>
    <xf numFmtId="0" fontId="0" fillId="0" borderId="39" xfId="0" applyBorder="1" applyAlignment="1">
      <alignment horizontal="left" wrapText="1"/>
    </xf>
    <xf numFmtId="0" fontId="0" fillId="0" borderId="47" xfId="0" applyBorder="1" applyAlignment="1">
      <alignment horizontal="center"/>
    </xf>
    <xf numFmtId="0" fontId="0" fillId="0" borderId="17" xfId="0" applyBorder="1" applyAlignment="1">
      <alignment horizontal="left"/>
    </xf>
    <xf numFmtId="0" fontId="0" fillId="0" borderId="13" xfId="0" applyBorder="1" applyAlignment="1">
      <alignment horizontal="center"/>
    </xf>
    <xf numFmtId="166" fontId="0" fillId="0" borderId="0" xfId="0" applyNumberFormat="1" applyFill="1"/>
    <xf numFmtId="0" fontId="0" fillId="0" borderId="0" xfId="0" applyFill="1" applyAlignment="1">
      <alignment horizontal="centerContinuous"/>
    </xf>
    <xf numFmtId="49" fontId="0" fillId="0" borderId="0" xfId="0" applyNumberFormat="1" applyFill="1" applyAlignment="1">
      <alignment horizontal="centerContinuous"/>
    </xf>
    <xf numFmtId="0" fontId="8" fillId="0" borderId="0" xfId="3" applyFont="1" applyAlignment="1" applyProtection="1">
      <alignment horizontal="center"/>
      <protection locked="0"/>
    </xf>
    <xf numFmtId="49" fontId="2" fillId="0" borderId="22" xfId="3" applyNumberFormat="1" applyBorder="1"/>
    <xf numFmtId="0" fontId="2" fillId="0" borderId="27" xfId="3" applyBorder="1"/>
    <xf numFmtId="0" fontId="2" fillId="0" borderId="22" xfId="3" applyBorder="1" applyAlignment="1" applyProtection="1">
      <alignment horizontal="center"/>
      <protection locked="0"/>
    </xf>
    <xf numFmtId="0" fontId="2" fillId="0" borderId="28" xfId="3" applyBorder="1" applyAlignment="1">
      <alignment horizontal="center" wrapText="1"/>
    </xf>
    <xf numFmtId="0" fontId="2" fillId="0" borderId="22" xfId="3" applyBorder="1" applyAlignment="1">
      <alignment horizontal="center" wrapText="1"/>
    </xf>
    <xf numFmtId="0" fontId="2" fillId="0" borderId="29" xfId="3" applyBorder="1" applyAlignment="1">
      <alignment horizontal="center" wrapText="1"/>
    </xf>
    <xf numFmtId="49" fontId="2" fillId="0" borderId="0" xfId="3" applyNumberFormat="1"/>
    <xf numFmtId="0" fontId="8" fillId="0" borderId="0" xfId="3" applyFont="1" applyProtection="1">
      <protection locked="0"/>
    </xf>
    <xf numFmtId="0" fontId="8" fillId="0" borderId="0" xfId="3" applyFont="1" applyFill="1" applyAlignment="1" applyProtection="1">
      <alignment horizontal="center"/>
      <protection locked="0"/>
    </xf>
    <xf numFmtId="0" fontId="8" fillId="0" borderId="0" xfId="3" applyFont="1" applyFill="1" applyProtection="1">
      <protection locked="0"/>
    </xf>
    <xf numFmtId="0" fontId="2" fillId="0" borderId="0" xfId="3" applyAlignment="1" applyProtection="1">
      <alignment horizontal="center"/>
      <protection locked="0"/>
    </xf>
    <xf numFmtId="0" fontId="2" fillId="0" borderId="0" xfId="3" applyFill="1"/>
    <xf numFmtId="0" fontId="8" fillId="0" borderId="0" xfId="3" applyFont="1" applyFill="1" applyBorder="1" applyProtection="1">
      <protection locked="0"/>
    </xf>
    <xf numFmtId="0" fontId="8" fillId="0" borderId="0" xfId="3" applyFont="1" applyFill="1" applyBorder="1" applyAlignment="1" applyProtection="1">
      <alignment horizontal="center"/>
      <protection locked="0"/>
    </xf>
    <xf numFmtId="0" fontId="8" fillId="0" borderId="0" xfId="3" applyNumberFormat="1" applyFont="1" applyFill="1"/>
    <xf numFmtId="49" fontId="2" fillId="0" borderId="0" xfId="3" applyNumberFormat="1" applyFont="1"/>
    <xf numFmtId="0" fontId="2" fillId="0" borderId="0" xfId="3" applyFont="1"/>
    <xf numFmtId="0" fontId="2" fillId="0" borderId="0" xfId="3" applyFill="1" applyAlignment="1">
      <alignment horizontal="center"/>
    </xf>
    <xf numFmtId="49" fontId="8" fillId="0" borderId="0" xfId="3" applyNumberFormat="1" applyFont="1" applyAlignment="1" applyProtection="1">
      <alignment horizontal="left"/>
      <protection locked="0"/>
    </xf>
    <xf numFmtId="0" fontId="2" fillId="0" borderId="0" xfId="3" applyAlignment="1">
      <alignment horizontal="left"/>
    </xf>
    <xf numFmtId="0" fontId="8" fillId="0" borderId="0" xfId="3" applyFont="1" applyAlignment="1" applyProtection="1">
      <alignment wrapText="1"/>
      <protection locked="0"/>
    </xf>
    <xf numFmtId="0" fontId="8" fillId="0" borderId="0" xfId="3" applyFont="1" applyFill="1" applyAlignment="1" applyProtection="1">
      <alignment wrapText="1"/>
      <protection locked="0"/>
    </xf>
    <xf numFmtId="0" fontId="8" fillId="0" borderId="0" xfId="3" applyFont="1" applyAlignment="1" applyProtection="1">
      <alignment horizontal="center" wrapText="1"/>
      <protection locked="0"/>
    </xf>
    <xf numFmtId="0" fontId="2" fillId="0" borderId="0" xfId="3" applyFill="1" applyAlignment="1" applyProtection="1">
      <alignment horizontal="center"/>
      <protection locked="0"/>
    </xf>
    <xf numFmtId="0" fontId="8" fillId="0" borderId="0" xfId="3" applyFont="1"/>
    <xf numFmtId="49" fontId="8" fillId="4" borderId="0" xfId="3" applyNumberFormat="1" applyFont="1" applyFill="1" applyAlignment="1" applyProtection="1">
      <alignment horizontal="left"/>
      <protection locked="0"/>
    </xf>
    <xf numFmtId="49" fontId="8" fillId="0" borderId="0" xfId="3" applyNumberFormat="1" applyFont="1" applyFill="1" applyAlignment="1" applyProtection="1">
      <alignment horizontal="left"/>
      <protection locked="0"/>
    </xf>
    <xf numFmtId="49" fontId="8" fillId="0" borderId="0" xfId="3" applyNumberFormat="1" applyFont="1" applyFill="1" applyBorder="1" applyAlignment="1" applyProtection="1">
      <alignment horizontal="left"/>
      <protection locked="0"/>
    </xf>
    <xf numFmtId="0" fontId="8" fillId="0" borderId="0" xfId="3" applyFont="1" applyFill="1"/>
    <xf numFmtId="0" fontId="2" fillId="0" borderId="0" xfId="3" applyBorder="1" applyAlignment="1" applyProtection="1">
      <alignment horizontal="center"/>
      <protection locked="0"/>
    </xf>
    <xf numFmtId="0" fontId="2" fillId="0" borderId="0" xfId="3" applyBorder="1" applyAlignment="1">
      <alignment horizontal="center"/>
    </xf>
    <xf numFmtId="0" fontId="8" fillId="0" borderId="0" xfId="3" applyFont="1" applyAlignment="1">
      <alignment horizontal="center"/>
    </xf>
    <xf numFmtId="0" fontId="8" fillId="0" borderId="0" xfId="3" applyNumberFormat="1" applyFont="1"/>
    <xf numFmtId="0" fontId="8" fillId="0" borderId="0" xfId="3" applyFont="1" applyFill="1" applyBorder="1"/>
    <xf numFmtId="0" fontId="8" fillId="0" borderId="0" xfId="3" applyFont="1" applyFill="1" applyAlignment="1">
      <alignment horizontal="left"/>
    </xf>
    <xf numFmtId="0" fontId="8" fillId="0" borderId="0" xfId="3" applyNumberFormat="1" applyFont="1" applyFill="1" applyAlignment="1">
      <alignment horizontal="center"/>
    </xf>
    <xf numFmtId="0" fontId="8" fillId="0" borderId="0" xfId="3" applyNumberFormat="1" applyFont="1" applyAlignment="1" applyProtection="1">
      <alignment horizontal="center"/>
      <protection locked="0"/>
    </xf>
    <xf numFmtId="0" fontId="8" fillId="0" borderId="0" xfId="3" applyNumberFormat="1" applyFont="1" applyAlignment="1">
      <alignment horizontal="center"/>
    </xf>
    <xf numFmtId="0" fontId="8" fillId="0" borderId="0" xfId="3" applyFont="1" applyFill="1" applyAlignment="1">
      <alignment horizontal="center"/>
    </xf>
    <xf numFmtId="0" fontId="8" fillId="0" borderId="0" xfId="3" applyNumberFormat="1" applyFont="1" applyFill="1" applyAlignment="1" applyProtection="1">
      <alignment horizontal="center"/>
      <protection locked="0"/>
    </xf>
    <xf numFmtId="0" fontId="2" fillId="0" borderId="0" xfId="3" applyNumberFormat="1" applyFill="1" applyAlignment="1" applyProtection="1">
      <alignment horizontal="center"/>
      <protection locked="0"/>
    </xf>
    <xf numFmtId="0" fontId="8" fillId="0" borderId="0" xfId="3" applyNumberFormat="1" applyFont="1" applyFill="1" applyProtection="1">
      <protection locked="0"/>
    </xf>
    <xf numFmtId="0" fontId="8" fillId="0" borderId="0" xfId="3" applyFont="1" applyAlignment="1" applyProtection="1">
      <alignment horizontal="left"/>
      <protection locked="0"/>
    </xf>
    <xf numFmtId="49" fontId="2" fillId="0" borderId="0" xfId="3" applyNumberFormat="1" applyFont="1" applyAlignment="1">
      <alignment horizontal="left"/>
    </xf>
    <xf numFmtId="0" fontId="13" fillId="0" borderId="0" xfId="3" applyFont="1" applyAlignment="1">
      <alignment horizontal="left"/>
    </xf>
    <xf numFmtId="0" fontId="2" fillId="0" borderId="0" xfId="3" applyAlignment="1">
      <alignment horizontal="centerContinuous"/>
    </xf>
    <xf numFmtId="0" fontId="20" fillId="0" borderId="0" xfId="3" applyFont="1" applyFill="1" applyAlignment="1">
      <alignment horizontal="left"/>
    </xf>
    <xf numFmtId="0" fontId="21" fillId="0" borderId="0" xfId="3" applyFont="1" applyFill="1" applyAlignment="1">
      <alignment horizontal="left"/>
    </xf>
    <xf numFmtId="0" fontId="22" fillId="0" borderId="0" xfId="3" applyFont="1" applyAlignment="1">
      <alignment horizontal="left"/>
    </xf>
    <xf numFmtId="0" fontId="23" fillId="0" borderId="0" xfId="3" applyFont="1" applyAlignment="1">
      <alignment horizontal="left"/>
    </xf>
    <xf numFmtId="0" fontId="2" fillId="0" borderId="24" xfId="3" applyBorder="1" applyAlignment="1">
      <alignment horizontal="center"/>
    </xf>
    <xf numFmtId="0" fontId="2" fillId="0" borderId="10" xfId="3" applyFont="1" applyBorder="1" applyAlignment="1">
      <alignment horizontal="center"/>
    </xf>
    <xf numFmtId="0" fontId="2" fillId="0" borderId="10" xfId="3" applyBorder="1" applyAlignment="1">
      <alignment horizontal="center"/>
    </xf>
    <xf numFmtId="0" fontId="2" fillId="0" borderId="24" xfId="3" applyBorder="1" applyAlignment="1">
      <alignment horizontal="centerContinuous"/>
    </xf>
    <xf numFmtId="0" fontId="2" fillId="0" borderId="24" xfId="3" applyBorder="1" applyAlignment="1">
      <alignment horizontal="left"/>
    </xf>
    <xf numFmtId="0" fontId="2" fillId="0" borderId="25" xfId="3" applyBorder="1" applyAlignment="1">
      <alignment horizontal="center"/>
    </xf>
    <xf numFmtId="0" fontId="2" fillId="0" borderId="10" xfId="3" applyFill="1" applyBorder="1" applyAlignment="1">
      <alignment horizontal="center"/>
    </xf>
    <xf numFmtId="0" fontId="2" fillId="0" borderId="21" xfId="3" applyBorder="1" applyAlignment="1">
      <alignment horizontal="center"/>
    </xf>
    <xf numFmtId="0" fontId="2" fillId="0" borderId="18" xfId="3" applyFont="1" applyBorder="1" applyAlignment="1">
      <alignment horizontal="center"/>
    </xf>
    <xf numFmtId="0" fontId="2" fillId="0" borderId="18" xfId="3" applyBorder="1" applyAlignment="1">
      <alignment horizontal="center"/>
    </xf>
    <xf numFmtId="0" fontId="2" fillId="0" borderId="20" xfId="3" applyBorder="1" applyAlignment="1">
      <alignment horizontal="center"/>
    </xf>
    <xf numFmtId="0" fontId="2" fillId="0" borderId="26" xfId="3" applyBorder="1" applyAlignment="1">
      <alignment horizontal="center"/>
    </xf>
    <xf numFmtId="0" fontId="2" fillId="0" borderId="18" xfId="3" applyFill="1" applyBorder="1" applyAlignment="1">
      <alignment horizontal="center"/>
    </xf>
    <xf numFmtId="0" fontId="24" fillId="0" borderId="24" xfId="3" applyFont="1" applyBorder="1" applyAlignment="1">
      <alignment horizontal="center"/>
    </xf>
    <xf numFmtId="0" fontId="24" fillId="0" borderId="10" xfId="3" applyFont="1" applyBorder="1" applyAlignment="1">
      <alignment horizontal="center"/>
    </xf>
    <xf numFmtId="0" fontId="24" fillId="0" borderId="0" xfId="3" applyFont="1"/>
    <xf numFmtId="0" fontId="24" fillId="0" borderId="21" xfId="3" applyFont="1" applyBorder="1" applyAlignment="1">
      <alignment horizontal="center"/>
    </xf>
    <xf numFmtId="0" fontId="24" fillId="0" borderId="18" xfId="3" applyFont="1" applyBorder="1" applyAlignment="1">
      <alignment horizontal="center"/>
    </xf>
    <xf numFmtId="0" fontId="24" fillId="0" borderId="20" xfId="3" applyFont="1" applyBorder="1" applyAlignment="1">
      <alignment horizontal="center"/>
    </xf>
    <xf numFmtId="0" fontId="24" fillId="0" borderId="26" xfId="3" applyFont="1" applyBorder="1" applyAlignment="1">
      <alignment horizontal="center"/>
    </xf>
    <xf numFmtId="0" fontId="25" fillId="0" borderId="24" xfId="3" applyFont="1" applyBorder="1" applyAlignment="1">
      <alignment horizontal="center"/>
    </xf>
    <xf numFmtId="0" fontId="25" fillId="0" borderId="10" xfId="3" applyFont="1" applyBorder="1" applyAlignment="1">
      <alignment horizontal="center"/>
    </xf>
    <xf numFmtId="0" fontId="25" fillId="0" borderId="3" xfId="3" applyFont="1" applyBorder="1" applyAlignment="1">
      <alignment horizontal="center"/>
    </xf>
    <xf numFmtId="0" fontId="25" fillId="0" borderId="0" xfId="3" applyFont="1"/>
    <xf numFmtId="0" fontId="25" fillId="0" borderId="21" xfId="3" applyFont="1" applyBorder="1" applyAlignment="1">
      <alignment horizontal="center"/>
    </xf>
    <xf numFmtId="0" fontId="25" fillId="0" borderId="18" xfId="3" applyFont="1" applyBorder="1" applyAlignment="1">
      <alignment horizontal="center"/>
    </xf>
    <xf numFmtId="0" fontId="25" fillId="0" borderId="20" xfId="3" applyFont="1" applyBorder="1" applyAlignment="1">
      <alignment horizontal="center"/>
    </xf>
    <xf numFmtId="0" fontId="25" fillId="0" borderId="26" xfId="3" applyFont="1" applyBorder="1" applyAlignment="1">
      <alignment horizontal="center"/>
    </xf>
    <xf numFmtId="0" fontId="16" fillId="0" borderId="18" xfId="3" applyFont="1" applyBorder="1"/>
    <xf numFmtId="0" fontId="16" fillId="0" borderId="21" xfId="3" applyFont="1" applyBorder="1" applyAlignment="1">
      <alignment horizontal="center"/>
    </xf>
    <xf numFmtId="0" fontId="16" fillId="0" borderId="18" xfId="3" applyFont="1" applyBorder="1" applyAlignment="1">
      <alignment horizontal="center"/>
    </xf>
    <xf numFmtId="0" fontId="16" fillId="0" borderId="26" xfId="3" applyFont="1" applyBorder="1" applyAlignment="1">
      <alignment horizontal="center"/>
    </xf>
    <xf numFmtId="0" fontId="16" fillId="0" borderId="0" xfId="3" applyFont="1"/>
    <xf numFmtId="0" fontId="14" fillId="0" borderId="27" xfId="3" applyFont="1" applyBorder="1"/>
    <xf numFmtId="0" fontId="14" fillId="0" borderId="28" xfId="3" applyFont="1" applyBorder="1" applyAlignment="1">
      <alignment horizontal="center"/>
    </xf>
    <xf numFmtId="0" fontId="2" fillId="0" borderId="29" xfId="3" applyBorder="1" applyAlignment="1">
      <alignment horizontal="center"/>
    </xf>
    <xf numFmtId="0" fontId="2" fillId="0" borderId="28" xfId="3" applyBorder="1" applyAlignment="1">
      <alignment horizontal="center"/>
    </xf>
    <xf numFmtId="0" fontId="16" fillId="0" borderId="28" xfId="3" applyFont="1" applyBorder="1" applyAlignment="1">
      <alignment horizontal="center"/>
    </xf>
    <xf numFmtId="49" fontId="2" fillId="0" borderId="28" xfId="3" applyNumberFormat="1" applyBorder="1" applyAlignment="1">
      <alignment horizontal="center"/>
    </xf>
    <xf numFmtId="0" fontId="2" fillId="0" borderId="28" xfId="3" applyBorder="1"/>
    <xf numFmtId="0" fontId="16" fillId="0" borderId="29" xfId="3" applyFont="1" applyBorder="1" applyAlignment="1">
      <alignment horizontal="center"/>
    </xf>
    <xf numFmtId="49" fontId="2" fillId="0" borderId="0" xfId="3" applyNumberFormat="1" applyAlignment="1">
      <alignment horizontal="center"/>
    </xf>
    <xf numFmtId="0" fontId="28" fillId="0" borderId="0" xfId="3" applyFont="1"/>
    <xf numFmtId="0" fontId="30" fillId="0" borderId="0" xfId="3" applyFont="1"/>
    <xf numFmtId="0" fontId="26" fillId="0" borderId="0" xfId="3" applyFont="1"/>
    <xf numFmtId="0" fontId="27" fillId="0" borderId="0" xfId="3" applyFont="1"/>
    <xf numFmtId="0" fontId="24" fillId="0" borderId="0" xfId="3" applyFont="1" applyAlignment="1" applyProtection="1">
      <alignment horizontal="left"/>
      <protection locked="0"/>
    </xf>
    <xf numFmtId="0" fontId="31" fillId="0" borderId="0" xfId="3" applyFont="1" applyAlignment="1" applyProtection="1">
      <alignment horizontal="left"/>
      <protection locked="0"/>
    </xf>
    <xf numFmtId="0" fontId="2" fillId="0" borderId="0" xfId="3" applyFont="1" applyFill="1"/>
    <xf numFmtId="49" fontId="2" fillId="0" borderId="0" xfId="3" applyNumberFormat="1" applyFont="1" applyBorder="1"/>
    <xf numFmtId="0" fontId="2" fillId="0" borderId="0" xfId="3" applyFont="1" applyFill="1" applyAlignment="1">
      <alignment horizontal="center"/>
    </xf>
    <xf numFmtId="49" fontId="2" fillId="0" borderId="0" xfId="3" applyNumberFormat="1" applyFont="1" applyFill="1" applyAlignment="1">
      <alignment horizontal="left"/>
    </xf>
    <xf numFmtId="49" fontId="2" fillId="0" borderId="0" xfId="3" applyNumberFormat="1" applyFont="1" applyFill="1"/>
    <xf numFmtId="0" fontId="2" fillId="0" borderId="0" xfId="3" applyFont="1" applyAlignment="1">
      <alignment horizontal="center"/>
    </xf>
    <xf numFmtId="0" fontId="24" fillId="0" borderId="25" xfId="3" applyFont="1" applyBorder="1" applyAlignment="1">
      <alignment horizontal="center"/>
    </xf>
    <xf numFmtId="0" fontId="25" fillId="0" borderId="25" xfId="3" applyFont="1" applyBorder="1" applyAlignment="1">
      <alignment horizontal="center"/>
    </xf>
    <xf numFmtId="0" fontId="13" fillId="0" borderId="0" xfId="3" applyFont="1" applyFill="1" applyAlignment="1">
      <alignment horizontal="left"/>
    </xf>
    <xf numFmtId="0" fontId="2" fillId="0" borderId="3" xfId="3" applyBorder="1"/>
    <xf numFmtId="0" fontId="2" fillId="0" borderId="24" xfId="3" applyBorder="1"/>
    <xf numFmtId="0" fontId="2" fillId="0" borderId="3" xfId="3" applyBorder="1" applyAlignment="1">
      <alignment horizontal="centerContinuous"/>
    </xf>
    <xf numFmtId="0" fontId="2" fillId="0" borderId="25" xfId="3" applyBorder="1" applyAlignment="1">
      <alignment horizontal="centerContinuous"/>
    </xf>
    <xf numFmtId="0" fontId="2" fillId="0" borderId="20" xfId="3" applyBorder="1"/>
    <xf numFmtId="0" fontId="2" fillId="0" borderId="21" xfId="3" applyBorder="1"/>
    <xf numFmtId="0" fontId="24" fillId="0" borderId="3" xfId="3" applyFont="1" applyBorder="1" applyAlignment="1">
      <alignment horizontal="left"/>
    </xf>
    <xf numFmtId="0" fontId="24" fillId="0" borderId="24" xfId="3" applyFont="1" applyBorder="1"/>
    <xf numFmtId="0" fontId="22" fillId="0" borderId="20" xfId="3" applyFont="1" applyBorder="1" applyAlignment="1">
      <alignment horizontal="left"/>
    </xf>
    <xf numFmtId="0" fontId="24" fillId="0" borderId="21" xfId="3" applyFont="1" applyBorder="1"/>
    <xf numFmtId="0" fontId="25" fillId="0" borderId="3" xfId="3" applyFont="1" applyBorder="1" applyAlignment="1">
      <alignment horizontal="left"/>
    </xf>
    <xf numFmtId="0" fontId="25" fillId="0" borderId="24" xfId="3" applyFont="1" applyBorder="1"/>
    <xf numFmtId="0" fontId="32" fillId="0" borderId="20" xfId="3" applyFont="1" applyBorder="1" applyAlignment="1">
      <alignment horizontal="left"/>
    </xf>
    <xf numFmtId="0" fontId="25" fillId="0" borderId="21" xfId="3" applyFont="1" applyBorder="1"/>
    <xf numFmtId="49" fontId="2" fillId="0" borderId="0" xfId="3" applyNumberFormat="1" applyFill="1" applyAlignment="1">
      <alignment horizontal="center"/>
    </xf>
    <xf numFmtId="0" fontId="8" fillId="0" borderId="0" xfId="0" applyNumberFormat="1" applyFont="1" applyFill="1" applyBorder="1" applyAlignment="1" applyProtection="1">
      <alignment horizontal="left" wrapText="1"/>
      <protection locked="0"/>
    </xf>
    <xf numFmtId="49" fontId="8" fillId="0" borderId="0" xfId="0" applyNumberFormat="1" applyFont="1" applyFill="1" applyAlignment="1" applyProtection="1">
      <alignment horizontal="center" wrapText="1"/>
      <protection locked="0"/>
    </xf>
    <xf numFmtId="0" fontId="0" fillId="2" borderId="0" xfId="0" applyFill="1" applyAlignment="1">
      <alignment horizontal="center"/>
    </xf>
    <xf numFmtId="0" fontId="2" fillId="0" borderId="24" xfId="3" applyFont="1" applyBorder="1" applyAlignment="1">
      <alignment horizontal="center"/>
    </xf>
    <xf numFmtId="0" fontId="2" fillId="0" borderId="21" xfId="3" applyFont="1" applyBorder="1" applyAlignment="1">
      <alignment horizontal="center"/>
    </xf>
    <xf numFmtId="0" fontId="2" fillId="0" borderId="0" xfId="3" applyFont="1" applyAlignment="1" applyProtection="1">
      <alignment horizontal="center"/>
      <protection locked="0"/>
    </xf>
    <xf numFmtId="0" fontId="0" fillId="0" borderId="0" xfId="0" applyFill="1" applyAlignment="1">
      <alignment horizontal="right" wrapText="1"/>
    </xf>
    <xf numFmtId="0" fontId="14" fillId="0" borderId="28" xfId="3" applyFont="1" applyFill="1" applyBorder="1" applyAlignment="1">
      <alignment wrapText="1"/>
    </xf>
    <xf numFmtId="0" fontId="14" fillId="0" borderId="0" xfId="3" applyFont="1" applyFill="1" applyBorder="1" applyAlignment="1">
      <alignment wrapText="1"/>
    </xf>
    <xf numFmtId="0" fontId="2" fillId="0" borderId="28" xfId="3" applyFill="1" applyBorder="1"/>
    <xf numFmtId="0" fontId="13" fillId="0" borderId="0" xfId="0" applyFont="1" applyAlignment="1">
      <alignment horizontal="left"/>
    </xf>
    <xf numFmtId="0" fontId="2" fillId="0" borderId="0" xfId="3" applyBorder="1" applyAlignment="1">
      <alignment horizontal="center" wrapText="1"/>
    </xf>
    <xf numFmtId="0" fontId="2" fillId="0" borderId="0" xfId="3" applyFont="1" applyBorder="1"/>
    <xf numFmtId="0" fontId="2" fillId="0" borderId="0" xfId="3" applyFont="1" applyBorder="1" applyAlignment="1" applyProtection="1">
      <alignment horizontal="center"/>
      <protection locked="0"/>
    </xf>
    <xf numFmtId="0" fontId="0" fillId="2" borderId="0" xfId="0" applyFill="1" applyAlignment="1">
      <alignment wrapText="1"/>
    </xf>
    <xf numFmtId="0" fontId="2" fillId="0" borderId="10" xfId="3" applyBorder="1"/>
    <xf numFmtId="0" fontId="2" fillId="0" borderId="18" xfId="3" applyFont="1" applyBorder="1"/>
    <xf numFmtId="0" fontId="24" fillId="0" borderId="10" xfId="3" applyFont="1" applyBorder="1"/>
    <xf numFmtId="0" fontId="2" fillId="0" borderId="16" xfId="3" applyBorder="1"/>
    <xf numFmtId="0" fontId="2" fillId="0" borderId="18" xfId="3" applyBorder="1"/>
    <xf numFmtId="0" fontId="24" fillId="0" borderId="18" xfId="3" applyFont="1" applyBorder="1"/>
    <xf numFmtId="0" fontId="25" fillId="0" borderId="10" xfId="3" applyFont="1" applyBorder="1"/>
    <xf numFmtId="0" fontId="25" fillId="0" borderId="18" xfId="3" applyFont="1" applyBorder="1"/>
    <xf numFmtId="0" fontId="16" fillId="0" borderId="10" xfId="3" applyFont="1" applyBorder="1"/>
    <xf numFmtId="0" fontId="16" fillId="0" borderId="24" xfId="0" applyFont="1" applyFill="1" applyBorder="1" applyAlignment="1">
      <alignment horizontal="center"/>
    </xf>
    <xf numFmtId="0" fontId="2" fillId="0" borderId="0" xfId="3" applyFill="1" applyAlignment="1">
      <alignment horizontal="centerContinuous" wrapText="1"/>
    </xf>
    <xf numFmtId="0" fontId="2" fillId="0" borderId="0" xfId="3" applyFill="1" applyAlignment="1">
      <alignment horizontal="centerContinuous"/>
    </xf>
    <xf numFmtId="0" fontId="16" fillId="0" borderId="18" xfId="3" applyFont="1" applyFill="1" applyBorder="1" applyAlignment="1">
      <alignment wrapText="1"/>
    </xf>
    <xf numFmtId="0" fontId="14" fillId="0" borderId="28" xfId="3" applyFont="1" applyFill="1" applyBorder="1"/>
    <xf numFmtId="0" fontId="2" fillId="0" borderId="0" xfId="3" applyFill="1" applyAlignment="1">
      <alignment wrapText="1"/>
    </xf>
    <xf numFmtId="0" fontId="2" fillId="0" borderId="24" xfId="3" applyFill="1" applyBorder="1"/>
    <xf numFmtId="0" fontId="2" fillId="0" borderId="21" xfId="3" applyFill="1" applyBorder="1"/>
    <xf numFmtId="0" fontId="24" fillId="0" borderId="24" xfId="3" applyFont="1" applyFill="1" applyBorder="1"/>
    <xf numFmtId="0" fontId="24" fillId="0" borderId="21" xfId="3" applyFont="1" applyFill="1" applyBorder="1"/>
    <xf numFmtId="0" fontId="25" fillId="0" borderId="24" xfId="3" applyFont="1" applyFill="1" applyBorder="1"/>
    <xf numFmtId="0" fontId="25" fillId="0" borderId="21" xfId="3" applyFont="1" applyFill="1" applyBorder="1"/>
    <xf numFmtId="0" fontId="6" fillId="0" borderId="0" xfId="0" applyFont="1" applyFill="1" applyAlignment="1">
      <alignment horizontal="left"/>
    </xf>
    <xf numFmtId="0" fontId="0" fillId="3" borderId="0" xfId="0" applyFill="1"/>
    <xf numFmtId="0" fontId="8" fillId="0" borderId="0" xfId="3" applyNumberFormat="1" applyFont="1" applyFill="1" applyAlignment="1">
      <alignment wrapText="1"/>
    </xf>
    <xf numFmtId="49" fontId="36" fillId="0" borderId="0" xfId="3" applyNumberFormat="1" applyFont="1"/>
    <xf numFmtId="0" fontId="36" fillId="0" borderId="0" xfId="3" applyNumberFormat="1" applyFont="1" applyFill="1"/>
    <xf numFmtId="0" fontId="36" fillId="0" borderId="0" xfId="3" applyFont="1" applyAlignment="1" applyProtection="1">
      <alignment horizontal="center"/>
      <protection locked="0"/>
    </xf>
    <xf numFmtId="0" fontId="36" fillId="0" borderId="0" xfId="3" applyFont="1" applyAlignment="1">
      <alignment horizontal="center"/>
    </xf>
    <xf numFmtId="0" fontId="37" fillId="0" borderId="0" xfId="3" applyFont="1" applyFill="1" applyProtection="1">
      <protection locked="0"/>
    </xf>
    <xf numFmtId="0" fontId="36" fillId="0" borderId="0" xfId="3" applyFont="1" applyFill="1" applyProtection="1">
      <protection locked="0"/>
    </xf>
    <xf numFmtId="0" fontId="36" fillId="0" borderId="0" xfId="3" applyFont="1" applyFill="1" applyAlignment="1" applyProtection="1">
      <alignment horizontal="center"/>
      <protection locked="0"/>
    </xf>
    <xf numFmtId="0" fontId="36" fillId="0" borderId="0" xfId="3" applyFont="1" applyFill="1" applyAlignment="1">
      <alignment horizontal="center"/>
    </xf>
    <xf numFmtId="0" fontId="36" fillId="0" borderId="0" xfId="3" applyFont="1"/>
    <xf numFmtId="49" fontId="36" fillId="0" borderId="0" xfId="3" applyNumberFormat="1" applyFont="1" applyFill="1" applyAlignment="1" applyProtection="1">
      <alignment horizontal="left"/>
      <protection locked="0"/>
    </xf>
    <xf numFmtId="0" fontId="36" fillId="0" borderId="0" xfId="3" applyNumberFormat="1" applyFont="1" applyFill="1" applyAlignment="1" applyProtection="1">
      <alignment horizontal="center"/>
      <protection locked="0"/>
    </xf>
    <xf numFmtId="0" fontId="36" fillId="0" borderId="0" xfId="3" applyNumberFormat="1" applyFont="1" applyFill="1" applyAlignment="1">
      <alignment horizontal="center"/>
    </xf>
    <xf numFmtId="0" fontId="2" fillId="0" borderId="22" xfId="3" applyFont="1" applyBorder="1"/>
    <xf numFmtId="49" fontId="37" fillId="0" borderId="0" xfId="3" applyNumberFormat="1" applyFont="1" applyFill="1" applyAlignment="1" applyProtection="1">
      <alignment horizontal="left"/>
      <protection locked="0"/>
    </xf>
    <xf numFmtId="0" fontId="37" fillId="0" borderId="0" xfId="3" applyFont="1" applyFill="1" applyAlignment="1" applyProtection="1">
      <alignment horizontal="center"/>
      <protection locked="0"/>
    </xf>
    <xf numFmtId="0" fontId="37" fillId="0" borderId="0" xfId="3" applyFont="1" applyAlignment="1">
      <alignment horizontal="center"/>
    </xf>
    <xf numFmtId="0" fontId="37" fillId="0" borderId="0" xfId="3" applyFont="1"/>
    <xf numFmtId="0" fontId="0" fillId="0" borderId="0" xfId="0" applyFont="1" applyAlignment="1">
      <alignment horizontal="center"/>
    </xf>
    <xf numFmtId="0" fontId="16" fillId="0" borderId="0" xfId="0" applyFont="1" applyAlignment="1" applyProtection="1">
      <alignment horizontal="center"/>
      <protection locked="0"/>
    </xf>
    <xf numFmtId="0" fontId="32" fillId="0" borderId="0" xfId="3" applyFont="1" applyFill="1" applyBorder="1" applyAlignment="1">
      <alignment horizontal="center"/>
    </xf>
    <xf numFmtId="0" fontId="8" fillId="0" borderId="0" xfId="0" applyFont="1" applyFill="1" applyBorder="1" applyAlignment="1" applyProtection="1">
      <protection locked="0"/>
    </xf>
    <xf numFmtId="0" fontId="16" fillId="0" borderId="0" xfId="3" applyFont="1" applyFill="1" applyBorder="1" applyAlignment="1">
      <alignment horizontal="center"/>
    </xf>
    <xf numFmtId="0" fontId="0" fillId="0" borderId="7" xfId="0" applyBorder="1" applyAlignment="1">
      <alignment horizontal="center"/>
    </xf>
    <xf numFmtId="164" fontId="8" fillId="0" borderId="13" xfId="0" applyNumberFormat="1" applyFont="1" applyBorder="1" applyAlignment="1" applyProtection="1">
      <alignment horizontal="center" wrapText="1"/>
      <protection locked="0"/>
    </xf>
    <xf numFmtId="0" fontId="8" fillId="0" borderId="9"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16" fillId="0" borderId="17" xfId="0" applyFont="1" applyBorder="1" applyAlignment="1" applyProtection="1">
      <alignment horizontal="center"/>
      <protection locked="0"/>
    </xf>
    <xf numFmtId="0" fontId="16" fillId="0" borderId="9" xfId="0" applyFont="1" applyBorder="1" applyAlignment="1" applyProtection="1">
      <alignment horizontal="center"/>
      <protection locked="0"/>
    </xf>
    <xf numFmtId="0" fontId="24" fillId="0" borderId="0" xfId="3" applyFont="1" applyAlignment="1">
      <alignment horizontal="left"/>
    </xf>
    <xf numFmtId="0" fontId="25" fillId="0" borderId="0" xfId="3" applyFont="1" applyAlignment="1">
      <alignment horizontal="left"/>
    </xf>
    <xf numFmtId="0" fontId="16" fillId="0" borderId="0" xfId="3" applyFont="1" applyAlignment="1">
      <alignment horizontal="left"/>
    </xf>
    <xf numFmtId="164" fontId="8" fillId="0" borderId="23" xfId="0" applyNumberFormat="1" applyFont="1" applyBorder="1" applyAlignment="1" applyProtection="1">
      <alignment horizontal="center" wrapText="1"/>
      <protection locked="0"/>
    </xf>
    <xf numFmtId="49" fontId="36" fillId="0" borderId="0" xfId="3" applyNumberFormat="1" applyFont="1" applyBorder="1"/>
    <xf numFmtId="0" fontId="36" fillId="0" borderId="0" xfId="3" applyFont="1" applyBorder="1" applyAlignment="1" applyProtection="1">
      <alignment horizontal="center"/>
      <protection locked="0"/>
    </xf>
    <xf numFmtId="0" fontId="36" fillId="0" borderId="0" xfId="3" applyFont="1" applyBorder="1" applyAlignment="1">
      <alignment horizontal="center"/>
    </xf>
    <xf numFmtId="0" fontId="2" fillId="0" borderId="0" xfId="3" applyFont="1" applyFill="1" applyProtection="1">
      <protection locked="0"/>
    </xf>
    <xf numFmtId="49" fontId="36" fillId="0" borderId="0" xfId="3" applyNumberFormat="1" applyFont="1" applyBorder="1" applyAlignment="1"/>
    <xf numFmtId="0" fontId="36" fillId="0" borderId="0" xfId="3" applyFont="1" applyFill="1" applyAlignment="1" applyProtection="1">
      <protection locked="0"/>
    </xf>
    <xf numFmtId="0" fontId="36" fillId="0" borderId="0" xfId="3" applyFont="1" applyAlignment="1"/>
    <xf numFmtId="49" fontId="36" fillId="0" borderId="0" xfId="3" applyNumberFormat="1" applyFont="1" applyAlignment="1"/>
    <xf numFmtId="0" fontId="37" fillId="0" borderId="0" xfId="3" applyFont="1" applyFill="1" applyAlignment="1">
      <alignment horizontal="center"/>
    </xf>
    <xf numFmtId="0" fontId="2" fillId="0" borderId="0" xfId="3" applyFont="1" applyFill="1" applyAlignment="1" applyProtection="1">
      <alignment horizontal="center"/>
      <protection locked="0"/>
    </xf>
    <xf numFmtId="0" fontId="36" fillId="0" borderId="0" xfId="3" applyNumberFormat="1" applyFont="1"/>
    <xf numFmtId="0" fontId="36" fillId="0" borderId="0" xfId="3" applyNumberFormat="1" applyFont="1" applyAlignment="1" applyProtection="1">
      <alignment horizontal="center"/>
      <protection locked="0"/>
    </xf>
    <xf numFmtId="0" fontId="36" fillId="0" borderId="0" xfId="3" applyNumberFormat="1" applyFont="1" applyAlignment="1">
      <alignment horizontal="center"/>
    </xf>
    <xf numFmtId="0" fontId="37" fillId="0" borderId="0" xfId="3" applyNumberFormat="1" applyFont="1" applyFill="1"/>
    <xf numFmtId="0" fontId="37" fillId="0" borderId="0" xfId="3" applyNumberFormat="1" applyFont="1" applyFill="1" applyAlignment="1" applyProtection="1">
      <alignment horizontal="center"/>
      <protection locked="0"/>
    </xf>
    <xf numFmtId="0" fontId="37" fillId="0" borderId="0" xfId="3" applyNumberFormat="1" applyFont="1" applyFill="1" applyAlignment="1">
      <alignment horizontal="center"/>
    </xf>
    <xf numFmtId="0" fontId="37" fillId="0" borderId="0" xfId="3" applyNumberFormat="1" applyFont="1" applyAlignment="1" applyProtection="1">
      <alignment horizontal="center"/>
      <protection locked="0"/>
    </xf>
    <xf numFmtId="0" fontId="37" fillId="0" borderId="0" xfId="3" applyFont="1" applyFill="1" applyAlignment="1">
      <alignment horizontal="left"/>
    </xf>
    <xf numFmtId="49" fontId="36" fillId="0" borderId="0" xfId="3" applyNumberFormat="1" applyFont="1" applyAlignment="1">
      <alignment horizontal="left"/>
    </xf>
    <xf numFmtId="49" fontId="37" fillId="0" borderId="0" xfId="3" applyNumberFormat="1" applyFont="1" applyAlignment="1" applyProtection="1">
      <alignment horizontal="left"/>
      <protection locked="0"/>
    </xf>
    <xf numFmtId="0" fontId="37" fillId="0" borderId="0" xfId="3" applyNumberFormat="1" applyFont="1"/>
    <xf numFmtId="0" fontId="37" fillId="0" borderId="0" xfId="3" applyFont="1" applyAlignment="1" applyProtection="1">
      <alignment horizontal="center"/>
      <protection locked="0"/>
    </xf>
    <xf numFmtId="0" fontId="37" fillId="0" borderId="0" xfId="3" applyNumberFormat="1" applyFont="1" applyAlignment="1">
      <alignment horizontal="center"/>
    </xf>
    <xf numFmtId="0" fontId="36" fillId="0" borderId="0" xfId="3" applyFont="1" applyFill="1"/>
    <xf numFmtId="49" fontId="0" fillId="0" borderId="0" xfId="3" applyNumberFormat="1" applyFont="1"/>
    <xf numFmtId="0" fontId="0" fillId="0" borderId="0" xfId="3" applyFont="1"/>
    <xf numFmtId="0" fontId="0" fillId="5" borderId="0" xfId="0" applyFill="1"/>
    <xf numFmtId="49" fontId="37" fillId="0" borderId="0" xfId="3" applyNumberFormat="1" applyFont="1"/>
    <xf numFmtId="0" fontId="37" fillId="0" borderId="0" xfId="3" applyFont="1" applyProtection="1">
      <protection locked="0"/>
    </xf>
    <xf numFmtId="49" fontId="8" fillId="0" borderId="0" xfId="3" applyNumberFormat="1" applyFont="1"/>
    <xf numFmtId="0" fontId="8" fillId="0" borderId="0" xfId="0" applyFont="1" applyFill="1" applyAlignment="1">
      <alignment horizontal="left" wrapText="1"/>
    </xf>
    <xf numFmtId="49" fontId="37" fillId="0" borderId="0" xfId="3" applyNumberFormat="1" applyFont="1" applyBorder="1"/>
    <xf numFmtId="0" fontId="37" fillId="0" borderId="0" xfId="3" applyFont="1" applyBorder="1" applyAlignment="1" applyProtection="1">
      <alignment horizontal="center"/>
      <protection locked="0"/>
    </xf>
    <xf numFmtId="0" fontId="37" fillId="0" borderId="0" xfId="3" applyFont="1" applyBorder="1" applyAlignment="1">
      <alignment horizontal="center"/>
    </xf>
    <xf numFmtId="49" fontId="8" fillId="0" borderId="0" xfId="3" applyNumberFormat="1" applyFont="1" applyBorder="1"/>
    <xf numFmtId="0" fontId="8" fillId="0" borderId="0" xfId="3" applyFont="1" applyBorder="1" applyAlignment="1" applyProtection="1">
      <alignment horizontal="center"/>
      <protection locked="0"/>
    </xf>
    <xf numFmtId="0" fontId="8" fillId="0" borderId="0" xfId="3" applyFont="1" applyBorder="1" applyAlignment="1">
      <alignment horizontal="center"/>
    </xf>
    <xf numFmtId="0" fontId="37" fillId="0" borderId="0" xfId="3" applyFont="1" applyFill="1"/>
    <xf numFmtId="0" fontId="0" fillId="0" borderId="0" xfId="3" applyFont="1" applyAlignment="1">
      <alignment horizontal="center"/>
    </xf>
    <xf numFmtId="0" fontId="37" fillId="0" borderId="0" xfId="0" applyFont="1" applyFill="1" applyAlignment="1">
      <alignment horizontal="left"/>
    </xf>
    <xf numFmtId="0" fontId="8" fillId="6" borderId="0" xfId="0" applyFont="1" applyFill="1" applyProtection="1">
      <protection locked="0"/>
    </xf>
    <xf numFmtId="0" fontId="0" fillId="0" borderId="0" xfId="0" applyFont="1" applyFill="1"/>
    <xf numFmtId="0" fontId="2" fillId="0" borderId="0" xfId="0" applyFont="1" applyFill="1" applyBorder="1"/>
    <xf numFmtId="0" fontId="2" fillId="0" borderId="0" xfId="0" applyFont="1" applyFill="1" applyAlignment="1" applyProtection="1">
      <alignment horizontal="right"/>
      <protection locked="0"/>
    </xf>
    <xf numFmtId="0" fontId="2" fillId="0" borderId="0" xfId="0" applyFont="1" applyFill="1" applyProtection="1">
      <protection locked="0"/>
    </xf>
    <xf numFmtId="0" fontId="2" fillId="0" borderId="0" xfId="0" applyFont="1" applyFill="1" applyAlignment="1" applyProtection="1">
      <alignment horizontal="center"/>
      <protection locked="0"/>
    </xf>
    <xf numFmtId="0" fontId="2" fillId="0" borderId="0" xfId="0" applyFont="1"/>
    <xf numFmtId="0" fontId="2" fillId="0" borderId="0" xfId="0" applyFont="1" applyFill="1" applyAlignment="1">
      <alignment horizontal="left"/>
    </xf>
    <xf numFmtId="0" fontId="2" fillId="0" borderId="0" xfId="0" applyFont="1" applyFill="1" applyBorder="1" applyAlignment="1">
      <alignment wrapText="1"/>
    </xf>
    <xf numFmtId="0" fontId="2" fillId="0" borderId="0" xfId="0" applyFont="1" applyFill="1" applyAlignment="1">
      <alignment horizontal="center"/>
    </xf>
    <xf numFmtId="0" fontId="2" fillId="0" borderId="0" xfId="0" applyFont="1" applyFill="1" applyAlignment="1" applyProtection="1">
      <alignment horizontal="left"/>
      <protection locked="0"/>
    </xf>
    <xf numFmtId="0" fontId="2" fillId="0" borderId="0" xfId="0" applyFont="1" applyAlignment="1" applyProtection="1">
      <alignment horizontal="center"/>
      <protection locked="0"/>
    </xf>
    <xf numFmtId="0" fontId="2" fillId="0" borderId="0" xfId="0" applyFont="1" applyFill="1" applyAlignment="1" applyProtection="1">
      <alignment horizontal="center" wrapText="1"/>
      <protection locked="0"/>
    </xf>
    <xf numFmtId="0" fontId="2" fillId="0" borderId="0" xfId="0" applyFont="1" applyProtection="1">
      <protection locked="0"/>
    </xf>
    <xf numFmtId="0" fontId="2" fillId="0" borderId="0" xfId="0" applyFont="1" applyAlignment="1" applyProtection="1">
      <alignment horizontal="right"/>
      <protection locked="0"/>
    </xf>
    <xf numFmtId="0" fontId="2" fillId="0" borderId="0" xfId="0" applyNumberFormat="1" applyFont="1" applyFill="1" applyAlignment="1">
      <alignment horizontal="center" wrapText="1"/>
    </xf>
    <xf numFmtId="3" fontId="2" fillId="0" borderId="0" xfId="0" applyNumberFormat="1" applyFont="1" applyFill="1" applyAlignment="1" applyProtection="1">
      <alignment horizontal="right"/>
      <protection locked="0"/>
    </xf>
    <xf numFmtId="0" fontId="2" fillId="0" borderId="0" xfId="3" applyNumberFormat="1" applyFont="1" applyFill="1"/>
    <xf numFmtId="0" fontId="2" fillId="0" borderId="0" xfId="3" applyFont="1" applyProtection="1">
      <protection locked="0"/>
    </xf>
    <xf numFmtId="0" fontId="2" fillId="0" borderId="0" xfId="0" applyNumberFormat="1" applyFont="1" applyFill="1"/>
    <xf numFmtId="0" fontId="2" fillId="0" borderId="0" xfId="0" applyFont="1" applyFill="1"/>
    <xf numFmtId="0" fontId="2" fillId="0" borderId="0" xfId="0" applyFont="1" applyFill="1" applyAlignment="1">
      <alignment wrapText="1"/>
    </xf>
    <xf numFmtId="49" fontId="2" fillId="0" borderId="0" xfId="3" applyNumberFormat="1" applyFont="1" applyFill="1" applyAlignment="1" applyProtection="1">
      <alignment horizontal="left"/>
      <protection locked="0"/>
    </xf>
    <xf numFmtId="0" fontId="2" fillId="0" borderId="0" xfId="3" applyFont="1" applyFill="1" applyAlignment="1">
      <alignment horizontal="left"/>
    </xf>
    <xf numFmtId="0" fontId="36" fillId="0" borderId="0" xfId="3" applyFont="1" applyProtection="1">
      <protection locked="0"/>
    </xf>
    <xf numFmtId="49" fontId="2" fillId="0" borderId="0" xfId="3" applyNumberFormat="1" applyFont="1" applyAlignment="1" applyProtection="1">
      <alignment horizontal="left"/>
      <protection locked="0"/>
    </xf>
    <xf numFmtId="0" fontId="2" fillId="0" borderId="0" xfId="3" applyFont="1" applyFill="1" applyAlignment="1" applyProtection="1">
      <alignment wrapText="1"/>
      <protection locked="0"/>
    </xf>
    <xf numFmtId="0" fontId="2" fillId="0" borderId="0" xfId="3" applyNumberFormat="1" applyFont="1"/>
    <xf numFmtId="0" fontId="2" fillId="0" borderId="0" xfId="0" applyFont="1" applyFill="1" applyAlignment="1" applyProtection="1">
      <alignment wrapText="1"/>
      <protection locked="0"/>
    </xf>
    <xf numFmtId="0" fontId="1" fillId="0" borderId="24" xfId="0" applyFont="1" applyFill="1" applyBorder="1"/>
    <xf numFmtId="0" fontId="0" fillId="0" borderId="21" xfId="0" applyFill="1" applyBorder="1"/>
    <xf numFmtId="0" fontId="16" fillId="0" borderId="0" xfId="0" applyFont="1" applyFill="1" applyBorder="1"/>
    <xf numFmtId="0" fontId="1" fillId="0" borderId="0" xfId="0" applyFont="1" applyFill="1" applyBorder="1"/>
    <xf numFmtId="0" fontId="2" fillId="0" borderId="0" xfId="0" applyFont="1" applyFill="1" applyAlignment="1">
      <alignment horizontal="center" wrapText="1"/>
    </xf>
    <xf numFmtId="0" fontId="2" fillId="0" borderId="0" xfId="3" applyNumberFormat="1" applyFont="1" applyFill="1" applyAlignment="1">
      <alignment wrapText="1"/>
    </xf>
    <xf numFmtId="0" fontId="2" fillId="0" borderId="0" xfId="0" applyNumberFormat="1" applyFont="1" applyFill="1" applyAlignment="1">
      <alignment horizontal="left"/>
    </xf>
    <xf numFmtId="0" fontId="2" fillId="0" borderId="0" xfId="0" applyNumberFormat="1" applyFont="1" applyFill="1" applyAlignment="1">
      <alignment wrapText="1"/>
    </xf>
    <xf numFmtId="0" fontId="2" fillId="0" borderId="0" xfId="0" applyFont="1" applyFill="1" applyAlignment="1">
      <alignment horizontal="left" wrapText="1"/>
    </xf>
    <xf numFmtId="49" fontId="2" fillId="7" borderId="0" xfId="3" applyNumberFormat="1" applyFont="1" applyFill="1"/>
    <xf numFmtId="0" fontId="2" fillId="7" borderId="0" xfId="3" applyNumberFormat="1" applyFont="1" applyFill="1"/>
    <xf numFmtId="0" fontId="2" fillId="7" borderId="0" xfId="3" applyFill="1" applyAlignment="1" applyProtection="1">
      <alignment horizontal="center"/>
      <protection locked="0"/>
    </xf>
    <xf numFmtId="0" fontId="2" fillId="7" borderId="0" xfId="3" applyFill="1" applyAlignment="1">
      <alignment horizontal="center"/>
    </xf>
    <xf numFmtId="0" fontId="2" fillId="7" borderId="0" xfId="3" applyFill="1"/>
    <xf numFmtId="0" fontId="2" fillId="7" borderId="0" xfId="3" applyFont="1" applyFill="1"/>
    <xf numFmtId="164" fontId="2" fillId="0" borderId="0" xfId="0" applyNumberFormat="1" applyFont="1" applyFill="1" applyAlignment="1" applyProtection="1">
      <alignment horizontal="center"/>
      <protection locked="0"/>
    </xf>
    <xf numFmtId="0" fontId="2" fillId="0" borderId="0" xfId="0" applyNumberFormat="1" applyFont="1" applyFill="1" applyAlignment="1">
      <alignment horizontal="center"/>
    </xf>
    <xf numFmtId="0" fontId="2" fillId="0" borderId="0" xfId="0" applyFont="1" applyFill="1" applyAlignment="1" applyProtection="1">
      <alignment horizontal="left" wrapText="1"/>
      <protection locked="0"/>
    </xf>
    <xf numFmtId="0" fontId="2" fillId="0" borderId="0" xfId="0" applyNumberFormat="1" applyFont="1" applyFill="1" applyAlignment="1">
      <alignment horizontal="left" wrapText="1"/>
    </xf>
    <xf numFmtId="0" fontId="2" fillId="0" borderId="0" xfId="0" applyNumberFormat="1" applyFont="1" applyFill="1" applyBorder="1" applyAlignment="1" applyProtection="1">
      <alignment horizontal="center" wrapText="1"/>
      <protection locked="0"/>
    </xf>
    <xf numFmtId="0" fontId="2" fillId="5" borderId="0" xfId="3" applyNumberFormat="1" applyFont="1" applyFill="1" applyAlignment="1">
      <alignment wrapText="1"/>
    </xf>
    <xf numFmtId="49" fontId="36" fillId="0" borderId="0" xfId="3" applyNumberFormat="1" applyFont="1" applyAlignment="1" applyProtection="1">
      <alignment horizontal="left"/>
      <protection locked="0"/>
    </xf>
    <xf numFmtId="0" fontId="8" fillId="8" borderId="0" xfId="0" applyFont="1" applyFill="1" applyProtection="1">
      <protection locked="0"/>
    </xf>
    <xf numFmtId="0" fontId="2" fillId="0" borderId="0" xfId="0" applyFont="1" applyFill="1" applyBorder="1" applyAlignment="1" applyProtection="1">
      <alignment wrapText="1"/>
      <protection locked="0"/>
    </xf>
    <xf numFmtId="0" fontId="2" fillId="9" borderId="0" xfId="3" applyFill="1"/>
    <xf numFmtId="0" fontId="2" fillId="6" borderId="0" xfId="0" applyFont="1" applyFill="1"/>
    <xf numFmtId="0" fontId="36" fillId="0" borderId="0" xfId="0" applyFont="1" applyProtection="1">
      <protection locked="0"/>
    </xf>
    <xf numFmtId="0" fontId="36" fillId="0" borderId="0" xfId="0" applyFont="1" applyFill="1" applyProtection="1">
      <protection locked="0"/>
    </xf>
    <xf numFmtId="0" fontId="36" fillId="0" borderId="0" xfId="0" applyFont="1" applyAlignment="1" applyProtection="1">
      <alignment horizontal="center"/>
      <protection locked="0"/>
    </xf>
    <xf numFmtId="0" fontId="2" fillId="0" borderId="0" xfId="3" applyFont="1" applyFill="1" applyAlignment="1">
      <alignment horizontal="left" wrapText="1"/>
    </xf>
    <xf numFmtId="0" fontId="2" fillId="0" borderId="0" xfId="0" applyFont="1" applyFill="1" applyAlignment="1">
      <alignment horizontal="right"/>
    </xf>
    <xf numFmtId="0" fontId="36" fillId="0" borderId="0" xfId="3" applyFont="1" applyFill="1" applyBorder="1" applyProtection="1">
      <protection locked="0"/>
    </xf>
    <xf numFmtId="0" fontId="36" fillId="0" borderId="0" xfId="3" applyFont="1" applyFill="1" applyBorder="1" applyAlignment="1" applyProtection="1">
      <alignment horizontal="center"/>
      <protection locked="0"/>
    </xf>
    <xf numFmtId="0" fontId="2" fillId="0" borderId="0" xfId="0" applyFont="1" applyFill="1" applyBorder="1" applyAlignment="1">
      <alignment horizontal="center" wrapText="1"/>
    </xf>
    <xf numFmtId="49" fontId="36" fillId="0" borderId="0" xfId="3" applyNumberFormat="1" applyFont="1" applyFill="1"/>
    <xf numFmtId="49" fontId="36" fillId="0" borderId="0" xfId="3" applyNumberFormat="1" applyFont="1" applyFill="1" applyAlignment="1"/>
    <xf numFmtId="0" fontId="36" fillId="0" borderId="0" xfId="3" applyNumberFormat="1" applyFont="1" applyFill="1" applyAlignment="1"/>
    <xf numFmtId="0" fontId="2" fillId="0" borderId="0" xfId="0" applyNumberFormat="1" applyFont="1" applyFill="1" applyProtection="1">
      <protection locked="0"/>
    </xf>
    <xf numFmtId="0" fontId="36" fillId="0" borderId="0" xfId="3" applyFont="1" applyFill="1" applyAlignment="1">
      <alignment horizontal="left"/>
    </xf>
    <xf numFmtId="0" fontId="2" fillId="0" borderId="0" xfId="2"/>
    <xf numFmtId="0" fontId="2" fillId="0" borderId="0" xfId="2" applyFill="1" applyBorder="1"/>
    <xf numFmtId="0" fontId="2" fillId="0" borderId="0" xfId="2" applyFill="1" applyAlignment="1">
      <alignment horizontal="center"/>
    </xf>
    <xf numFmtId="0" fontId="2" fillId="0" borderId="0" xfId="2" applyFill="1" applyBorder="1" applyAlignment="1">
      <alignment horizontal="center"/>
    </xf>
    <xf numFmtId="0" fontId="2" fillId="0" borderId="0" xfId="2" applyAlignment="1">
      <alignment horizontal="center"/>
    </xf>
    <xf numFmtId="0" fontId="2" fillId="0" borderId="0" xfId="2" applyFill="1"/>
    <xf numFmtId="49" fontId="2" fillId="0" borderId="0" xfId="2" applyNumberFormat="1" applyFill="1" applyAlignment="1">
      <alignment horizontal="center"/>
    </xf>
    <xf numFmtId="0" fontId="2" fillId="0" borderId="0" xfId="2" applyFont="1"/>
    <xf numFmtId="0" fontId="2" fillId="0" borderId="0" xfId="2" applyFont="1" applyFill="1" applyBorder="1"/>
    <xf numFmtId="0" fontId="2" fillId="0" borderId="0" xfId="2" applyFill="1" applyAlignment="1">
      <alignment wrapText="1"/>
    </xf>
    <xf numFmtId="0" fontId="2" fillId="0" borderId="0" xfId="2" applyFont="1" applyFill="1"/>
    <xf numFmtId="0" fontId="2" fillId="0" borderId="0" xfId="2" applyFont="1" applyFill="1" applyBorder="1" applyAlignment="1">
      <alignment horizontal="center"/>
    </xf>
    <xf numFmtId="0" fontId="2" fillId="0" borderId="0" xfId="2" applyFont="1" applyFill="1" applyAlignment="1">
      <alignment horizontal="center" wrapText="1"/>
    </xf>
    <xf numFmtId="0" fontId="2" fillId="0" borderId="0" xfId="2" applyFont="1" applyFill="1" applyAlignment="1">
      <alignment horizontal="center"/>
    </xf>
    <xf numFmtId="0" fontId="2" fillId="0" borderId="0" xfId="2" applyFont="1" applyAlignment="1">
      <alignment horizontal="center"/>
    </xf>
    <xf numFmtId="0" fontId="2" fillId="0" borderId="0" xfId="2" applyFill="1" applyAlignment="1">
      <alignment horizontal="center" wrapText="1"/>
    </xf>
    <xf numFmtId="0" fontId="2" fillId="0" borderId="0" xfId="2" applyFill="1" applyBorder="1" applyAlignment="1">
      <alignment wrapText="1"/>
    </xf>
    <xf numFmtId="0" fontId="2" fillId="0" borderId="0" xfId="2" applyFont="1" applyFill="1" applyAlignment="1">
      <alignment wrapText="1"/>
    </xf>
    <xf numFmtId="0" fontId="2" fillId="0" borderId="0" xfId="2" applyAlignment="1">
      <alignment horizontal="left"/>
    </xf>
    <xf numFmtId="0" fontId="2" fillId="0" borderId="0" xfId="2" applyFont="1" applyAlignment="1">
      <alignment horizontal="left"/>
    </xf>
    <xf numFmtId="0" fontId="2" fillId="0" borderId="0" xfId="2" applyFill="1" applyAlignment="1">
      <alignment horizontal="left"/>
    </xf>
    <xf numFmtId="0" fontId="2" fillId="0" borderId="0" xfId="3" applyFont="1" applyAlignment="1" applyProtection="1">
      <alignment horizontal="left"/>
      <protection locked="0"/>
    </xf>
    <xf numFmtId="0" fontId="2" fillId="0" borderId="0" xfId="2" applyFont="1" applyFill="1" applyBorder="1" applyAlignment="1">
      <alignment wrapText="1"/>
    </xf>
    <xf numFmtId="49" fontId="2" fillId="0" borderId="0" xfId="2" applyNumberFormat="1" applyFill="1" applyBorder="1" applyAlignment="1">
      <alignment horizontal="center"/>
    </xf>
    <xf numFmtId="49" fontId="2" fillId="0" borderId="0" xfId="2" applyNumberFormat="1" applyFont="1" applyFill="1" applyBorder="1" applyAlignment="1">
      <alignment horizontal="center"/>
    </xf>
    <xf numFmtId="49" fontId="2" fillId="0" borderId="0" xfId="2" applyNumberFormat="1" applyFont="1" applyFill="1" applyAlignment="1">
      <alignment horizontal="center"/>
    </xf>
    <xf numFmtId="0" fontId="2" fillId="0" borderId="0" xfId="2" applyFill="1" applyAlignment="1">
      <alignment horizontal="centerContinuous"/>
    </xf>
    <xf numFmtId="49" fontId="2" fillId="0" borderId="0" xfId="2" applyNumberFormat="1" applyFill="1" applyAlignment="1">
      <alignment horizontal="centerContinuous"/>
    </xf>
    <xf numFmtId="0" fontId="2" fillId="0" borderId="0" xfId="2" applyFont="1" applyFill="1" applyAlignment="1">
      <alignment horizontal="left"/>
    </xf>
    <xf numFmtId="0" fontId="2" fillId="0" borderId="0" xfId="0" applyFont="1" applyAlignment="1" applyProtection="1">
      <alignment horizontal="left"/>
      <protection locked="0"/>
    </xf>
    <xf numFmtId="0" fontId="2" fillId="0" borderId="0" xfId="0" applyNumberFormat="1" applyFont="1" applyFill="1" applyBorder="1" applyAlignment="1" applyProtection="1">
      <alignment horizontal="left"/>
      <protection locked="0"/>
    </xf>
    <xf numFmtId="0" fontId="0" fillId="0" borderId="0" xfId="0" applyFont="1" applyAlignment="1">
      <alignment horizontal="center" wrapText="1"/>
    </xf>
    <xf numFmtId="17" fontId="0" fillId="0" borderId="0" xfId="0" applyNumberFormat="1"/>
    <xf numFmtId="49" fontId="2" fillId="6" borderId="0" xfId="3" applyNumberFormat="1" applyFont="1" applyFill="1"/>
    <xf numFmtId="0" fontId="14" fillId="0" borderId="3" xfId="0" applyFont="1" applyBorder="1"/>
    <xf numFmtId="0" fontId="36" fillId="0" borderId="0" xfId="0" applyFont="1" applyFill="1" applyAlignment="1">
      <alignment horizontal="left"/>
    </xf>
    <xf numFmtId="0" fontId="36" fillId="0" borderId="0" xfId="0" applyFont="1" applyFill="1"/>
    <xf numFmtId="0" fontId="14" fillId="0" borderId="3" xfId="0" applyFont="1" applyFill="1" applyBorder="1"/>
    <xf numFmtId="0" fontId="14" fillId="0" borderId="2" xfId="0" applyFont="1" applyFill="1" applyBorder="1"/>
    <xf numFmtId="0" fontId="2" fillId="0" borderId="0" xfId="0" applyFont="1" applyFill="1" applyBorder="1" applyAlignment="1">
      <alignment horizontal="center"/>
    </xf>
    <xf numFmtId="17" fontId="2" fillId="0" borderId="0" xfId="2" applyNumberFormat="1" applyAlignment="1">
      <alignment horizontal="center"/>
    </xf>
    <xf numFmtId="0" fontId="0" fillId="0" borderId="0" xfId="0" applyFont="1" applyFill="1" applyAlignment="1">
      <alignment horizontal="center"/>
    </xf>
    <xf numFmtId="0" fontId="8" fillId="0" borderId="0" xfId="0" applyFont="1" applyFill="1" applyAlignment="1"/>
    <xf numFmtId="0" fontId="36" fillId="0" borderId="0" xfId="0" applyFont="1" applyFill="1" applyAlignment="1" applyProtection="1">
      <alignment horizontal="right"/>
      <protection locked="0"/>
    </xf>
    <xf numFmtId="0" fontId="36" fillId="0" borderId="0" xfId="0" applyFont="1" applyFill="1" applyAlignment="1" applyProtection="1">
      <alignment horizontal="left"/>
      <protection locked="0"/>
    </xf>
    <xf numFmtId="0" fontId="36" fillId="0" borderId="0" xfId="0" applyFont="1" applyFill="1" applyAlignment="1" applyProtection="1">
      <alignment horizontal="center"/>
      <protection locked="0"/>
    </xf>
    <xf numFmtId="0" fontId="36" fillId="0" borderId="0" xfId="0" applyFont="1" applyFill="1" applyAlignment="1" applyProtection="1">
      <alignment horizontal="center" wrapText="1"/>
      <protection locked="0"/>
    </xf>
    <xf numFmtId="0" fontId="36" fillId="0" borderId="0" xfId="0" applyFont="1" applyFill="1" applyAlignment="1">
      <alignment horizontal="center"/>
    </xf>
    <xf numFmtId="1" fontId="8" fillId="0" borderId="0" xfId="1" applyNumberFormat="1" applyFont="1" applyFill="1" applyAlignment="1" applyProtection="1">
      <alignment horizontal="center"/>
      <protection locked="0"/>
    </xf>
    <xf numFmtId="0" fontId="7" fillId="0" borderId="0" xfId="0" applyNumberFormat="1" applyFont="1" applyFill="1" applyProtection="1">
      <protection locked="0"/>
    </xf>
    <xf numFmtId="0" fontId="8" fillId="0" borderId="0" xfId="0" applyNumberFormat="1" applyFont="1" applyFill="1" applyAlignment="1" applyProtection="1">
      <alignment wrapText="1"/>
      <protection locked="0"/>
    </xf>
    <xf numFmtId="0" fontId="9" fillId="0" borderId="0" xfId="0" applyNumberFormat="1" applyFont="1" applyFill="1" applyAlignment="1" applyProtection="1">
      <alignment horizontal="left"/>
      <protection locked="0"/>
    </xf>
    <xf numFmtId="0" fontId="9" fillId="0" borderId="0" xfId="0" applyFont="1" applyFill="1"/>
    <xf numFmtId="0" fontId="10" fillId="0" borderId="0" xfId="0" applyNumberFormat="1" applyFont="1" applyFill="1" applyAlignment="1" applyProtection="1">
      <alignment horizontal="left"/>
      <protection locked="0"/>
    </xf>
    <xf numFmtId="0" fontId="10" fillId="0" borderId="0" xfId="0" applyNumberFormat="1" applyFont="1" applyFill="1" applyAlignment="1" applyProtection="1">
      <alignment horizontal="center" wrapText="1"/>
      <protection locked="0"/>
    </xf>
    <xf numFmtId="0" fontId="8" fillId="0" borderId="6" xfId="0" applyNumberFormat="1" applyFont="1" applyFill="1" applyBorder="1" applyAlignment="1" applyProtection="1">
      <alignment horizontal="left"/>
      <protection locked="0"/>
    </xf>
    <xf numFmtId="0" fontId="8" fillId="0" borderId="4" xfId="0" applyNumberFormat="1" applyFont="1" applyFill="1" applyBorder="1" applyAlignment="1">
      <alignment horizontal="centerContinuous"/>
    </xf>
    <xf numFmtId="0" fontId="8" fillId="0" borderId="1" xfId="0" applyNumberFormat="1" applyFont="1" applyFill="1" applyBorder="1" applyAlignment="1">
      <alignment horizontal="centerContinuous"/>
    </xf>
    <xf numFmtId="0" fontId="8" fillId="0" borderId="9" xfId="0" applyNumberFormat="1" applyFont="1" applyFill="1" applyBorder="1" applyAlignment="1" applyProtection="1">
      <alignment horizontal="center"/>
      <protection locked="0"/>
    </xf>
    <xf numFmtId="0" fontId="8" fillId="0" borderId="9" xfId="0" applyNumberFormat="1" applyFont="1" applyFill="1" applyBorder="1" applyAlignment="1" applyProtection="1">
      <alignment horizontal="center" wrapText="1"/>
      <protection locked="0"/>
    </xf>
    <xf numFmtId="0" fontId="8" fillId="0" borderId="23" xfId="0" applyNumberFormat="1" applyFont="1" applyFill="1" applyBorder="1" applyAlignment="1" applyProtection="1">
      <alignment horizontal="left"/>
      <protection locked="0"/>
    </xf>
    <xf numFmtId="0" fontId="8" fillId="0" borderId="23" xfId="0" applyNumberFormat="1" applyFont="1" applyFill="1" applyBorder="1"/>
    <xf numFmtId="0" fontId="8" fillId="0" borderId="17" xfId="0" applyNumberFormat="1" applyFont="1" applyFill="1" applyBorder="1" applyAlignment="1" applyProtection="1">
      <alignment horizontal="center"/>
      <protection locked="0"/>
    </xf>
    <xf numFmtId="0" fontId="8" fillId="0" borderId="17" xfId="0" applyNumberFormat="1" applyFont="1" applyFill="1" applyBorder="1" applyAlignment="1" applyProtection="1">
      <alignment horizontal="center" wrapText="1"/>
      <protection locked="0"/>
    </xf>
    <xf numFmtId="49" fontId="2" fillId="0" borderId="0" xfId="0" applyNumberFormat="1" applyFont="1" applyFill="1" applyAlignment="1" applyProtection="1">
      <alignment horizontal="center" wrapText="1"/>
      <protection locked="0"/>
    </xf>
    <xf numFmtId="0" fontId="9" fillId="0" borderId="0" xfId="0" applyNumberFormat="1" applyFont="1" applyFill="1" applyAlignment="1" applyProtection="1">
      <alignment horizontal="center" wrapText="1"/>
      <protection locked="0"/>
    </xf>
    <xf numFmtId="0" fontId="7" fillId="0" borderId="0" xfId="0" applyNumberFormat="1" applyFont="1" applyFill="1"/>
    <xf numFmtId="0" fontId="9" fillId="0" borderId="0" xfId="0" applyNumberFormat="1" applyFont="1" applyFill="1"/>
    <xf numFmtId="0" fontId="37" fillId="0" borderId="0" xfId="0" applyFont="1" applyFill="1" applyAlignment="1">
      <alignment horizontal="right"/>
    </xf>
    <xf numFmtId="0" fontId="37" fillId="0" borderId="0" xfId="0" applyFont="1" applyFill="1"/>
    <xf numFmtId="0" fontId="37" fillId="0" borderId="0" xfId="0" applyFont="1" applyFill="1" applyAlignment="1">
      <alignment horizontal="center"/>
    </xf>
    <xf numFmtId="0" fontId="37" fillId="0" borderId="0" xfId="0" applyNumberFormat="1" applyFont="1" applyFill="1" applyAlignment="1">
      <alignment horizontal="center"/>
    </xf>
    <xf numFmtId="0" fontId="37" fillId="0" borderId="0" xfId="0" applyFont="1" applyFill="1" applyAlignment="1">
      <alignment horizontal="center" wrapText="1"/>
    </xf>
    <xf numFmtId="0" fontId="37" fillId="0" borderId="0" xfId="0" applyNumberFormat="1" applyFont="1" applyFill="1" applyAlignment="1">
      <alignment horizontal="center" wrapText="1"/>
    </xf>
    <xf numFmtId="0" fontId="16" fillId="0" borderId="0" xfId="0" applyFont="1" applyFill="1" applyBorder="1" applyAlignment="1">
      <alignment wrapText="1"/>
    </xf>
    <xf numFmtId="0" fontId="0" fillId="0" borderId="0" xfId="0" quotePrefix="1" applyFill="1"/>
    <xf numFmtId="0" fontId="1" fillId="0" borderId="24" xfId="0" applyFont="1" applyFill="1" applyBorder="1" applyAlignment="1">
      <alignment horizontal="left"/>
    </xf>
    <xf numFmtId="0" fontId="14" fillId="0" borderId="24" xfId="0" applyFont="1" applyFill="1" applyBorder="1"/>
    <xf numFmtId="0" fontId="1" fillId="0" borderId="24" xfId="0" applyFont="1" applyFill="1" applyBorder="1" applyAlignment="1">
      <alignment horizontal="center"/>
    </xf>
    <xf numFmtId="0" fontId="14" fillId="0" borderId="0" xfId="0" applyFont="1" applyFill="1" applyBorder="1" applyAlignment="1">
      <alignment horizontal="center"/>
    </xf>
    <xf numFmtId="0" fontId="16" fillId="0" borderId="22" xfId="0" applyFont="1" applyFill="1" applyBorder="1" applyAlignment="1">
      <alignment horizontal="left"/>
    </xf>
    <xf numFmtId="0" fontId="16" fillId="0" borderId="22" xfId="0" applyFont="1" applyFill="1" applyBorder="1" applyAlignment="1">
      <alignment horizontal="center"/>
    </xf>
    <xf numFmtId="0" fontId="16" fillId="0" borderId="22" xfId="0" applyFont="1" applyFill="1" applyBorder="1" applyAlignment="1">
      <alignment horizontal="center" wrapText="1"/>
    </xf>
    <xf numFmtId="0" fontId="16" fillId="0" borderId="22" xfId="0" applyFont="1" applyFill="1" applyBorder="1" applyAlignment="1">
      <alignment wrapText="1"/>
    </xf>
    <xf numFmtId="0" fontId="14" fillId="0" borderId="20" xfId="0" applyFont="1" applyFill="1" applyBorder="1"/>
    <xf numFmtId="0" fontId="0" fillId="0" borderId="21" xfId="0" applyFill="1" applyBorder="1" applyAlignment="1">
      <alignment horizontal="left"/>
    </xf>
    <xf numFmtId="0" fontId="14" fillId="0" borderId="21" xfId="0" applyFont="1" applyFill="1" applyBorder="1" applyAlignment="1">
      <alignment horizontal="left"/>
    </xf>
    <xf numFmtId="0" fontId="2" fillId="0" borderId="0" xfId="0" applyFont="1" applyFill="1" applyBorder="1" applyAlignment="1">
      <alignment horizontal="left"/>
    </xf>
    <xf numFmtId="0" fontId="16" fillId="0" borderId="0" xfId="0" applyFont="1" applyFill="1" applyBorder="1" applyAlignment="1">
      <alignment horizontal="left"/>
    </xf>
    <xf numFmtId="0" fontId="16" fillId="0" borderId="0" xfId="0" applyFont="1" applyFill="1" applyBorder="1" applyAlignment="1">
      <alignment horizontal="center"/>
    </xf>
    <xf numFmtId="0" fontId="16" fillId="0" borderId="0" xfId="0" applyFont="1" applyFill="1" applyBorder="1" applyAlignment="1">
      <alignment horizontal="center" wrapText="1"/>
    </xf>
    <xf numFmtId="0" fontId="8" fillId="0" borderId="0" xfId="0" applyFont="1" applyFill="1" applyBorder="1" applyAlignment="1">
      <alignment horizontal="center"/>
    </xf>
    <xf numFmtId="0" fontId="1" fillId="0" borderId="0" xfId="0" applyFont="1" applyFill="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alignment horizontal="center" wrapText="1"/>
    </xf>
    <xf numFmtId="17" fontId="0" fillId="0" borderId="0" xfId="0" applyNumberFormat="1" applyFill="1" applyAlignment="1">
      <alignment horizontal="left"/>
    </xf>
    <xf numFmtId="17" fontId="2" fillId="0" borderId="0" xfId="0" applyNumberFormat="1" applyFont="1" applyFill="1" applyAlignment="1">
      <alignment horizontal="left"/>
    </xf>
    <xf numFmtId="0" fontId="14" fillId="0" borderId="27" xfId="3" applyFont="1" applyFill="1" applyBorder="1"/>
    <xf numFmtId="0" fontId="2" fillId="0" borderId="28" xfId="3" applyFill="1" applyBorder="1" applyAlignment="1">
      <alignment horizontal="center"/>
    </xf>
    <xf numFmtId="0" fontId="2" fillId="0" borderId="29" xfId="3" applyFill="1" applyBorder="1" applyAlignment="1">
      <alignment horizontal="center"/>
    </xf>
    <xf numFmtId="49" fontId="2" fillId="0" borderId="28" xfId="3" applyNumberFormat="1" applyFill="1" applyBorder="1" applyAlignment="1">
      <alignment horizontal="center"/>
    </xf>
    <xf numFmtId="0" fontId="24" fillId="0" borderId="0" xfId="3" applyFont="1" applyFill="1" applyAlignment="1" applyProtection="1">
      <alignment horizontal="left"/>
      <protection locked="0"/>
    </xf>
    <xf numFmtId="0" fontId="31" fillId="0" borderId="0" xfId="3" applyFont="1" applyFill="1" applyAlignment="1" applyProtection="1">
      <alignment horizontal="left"/>
      <protection locked="0"/>
    </xf>
    <xf numFmtId="0" fontId="6" fillId="0" borderId="0" xfId="3" applyFont="1" applyFill="1" applyAlignment="1">
      <alignment horizontal="left"/>
    </xf>
    <xf numFmtId="0" fontId="28" fillId="0" borderId="0" xfId="3" applyFont="1" applyFill="1" applyAlignment="1">
      <alignment horizontal="left"/>
    </xf>
    <xf numFmtId="0" fontId="29" fillId="0" borderId="0" xfId="3" applyFont="1" applyFill="1" applyAlignment="1">
      <alignment horizontal="left"/>
    </xf>
    <xf numFmtId="0" fontId="2" fillId="0" borderId="0" xfId="3" applyFont="1" applyFill="1" applyAlignment="1" applyProtection="1">
      <alignment horizontal="left"/>
      <protection locked="0"/>
    </xf>
    <xf numFmtId="167" fontId="2" fillId="0" borderId="0" xfId="2" applyNumberFormat="1" applyFill="1" applyBorder="1" applyAlignment="1">
      <alignment horizontal="center"/>
    </xf>
    <xf numFmtId="0" fontId="2" fillId="0" borderId="0" xfId="3" applyFill="1" applyAlignment="1">
      <alignment horizontal="left"/>
    </xf>
    <xf numFmtId="165" fontId="2" fillId="0" borderId="0" xfId="2" applyNumberFormat="1" applyFill="1" applyAlignment="1">
      <alignment horizontal="center"/>
    </xf>
    <xf numFmtId="0" fontId="2" fillId="0" borderId="0" xfId="2" applyFont="1" applyFill="1" applyAlignment="1">
      <alignment horizontal="centerContinuous"/>
    </xf>
    <xf numFmtId="49" fontId="2" fillId="0" borderId="0" xfId="2" applyNumberFormat="1" applyFont="1" applyFill="1" applyAlignment="1">
      <alignment horizontal="centerContinuous"/>
    </xf>
    <xf numFmtId="0" fontId="14" fillId="0" borderId="28" xfId="3" applyFont="1" applyFill="1" applyBorder="1" applyAlignment="1">
      <alignment horizontal="center"/>
    </xf>
    <xf numFmtId="0" fontId="14" fillId="0" borderId="29" xfId="3" applyFont="1" applyFill="1" applyBorder="1" applyAlignment="1">
      <alignment horizontal="center"/>
    </xf>
    <xf numFmtId="0" fontId="14" fillId="0" borderId="0" xfId="3" applyFont="1" applyFill="1" applyBorder="1"/>
    <xf numFmtId="0" fontId="14" fillId="0" borderId="0" xfId="3" applyFont="1" applyFill="1" applyBorder="1" applyAlignment="1">
      <alignment horizontal="center"/>
    </xf>
    <xf numFmtId="0" fontId="2" fillId="0" borderId="0" xfId="3" applyFill="1" applyBorder="1" applyAlignment="1">
      <alignment horizontal="center"/>
    </xf>
    <xf numFmtId="49" fontId="2" fillId="0" borderId="0" xfId="3" applyNumberFormat="1" applyFill="1" applyBorder="1" applyAlignment="1">
      <alignment horizontal="center"/>
    </xf>
    <xf numFmtId="0" fontId="24" fillId="0" borderId="0" xfId="3" applyFont="1" applyFill="1"/>
    <xf numFmtId="0" fontId="25" fillId="0" borderId="0" xfId="3" applyFont="1" applyFill="1"/>
    <xf numFmtId="0" fontId="6" fillId="0" borderId="0" xfId="3" applyFont="1" applyFill="1"/>
    <xf numFmtId="17" fontId="0" fillId="0" borderId="0" xfId="0" applyNumberFormat="1" applyFill="1"/>
    <xf numFmtId="0" fontId="2" fillId="0" borderId="0" xfId="2" quotePrefix="1" applyFill="1" applyBorder="1" applyAlignment="1">
      <alignment horizontal="center"/>
    </xf>
    <xf numFmtId="0" fontId="38" fillId="0" borderId="0" xfId="3" applyFont="1" applyFill="1" applyBorder="1" applyAlignment="1">
      <alignment horizontal="center"/>
    </xf>
    <xf numFmtId="0" fontId="10" fillId="0" borderId="0" xfId="0" applyFont="1" applyFill="1" applyProtection="1">
      <protection locked="0"/>
    </xf>
    <xf numFmtId="0" fontId="0" fillId="0" borderId="0" xfId="0" applyFont="1" applyFill="1" applyAlignment="1">
      <alignment horizontal="left"/>
    </xf>
    <xf numFmtId="17" fontId="8" fillId="0" borderId="0" xfId="0" applyNumberFormat="1" applyFont="1" applyFill="1" applyProtection="1">
      <protection locked="0"/>
    </xf>
    <xf numFmtId="0" fontId="39" fillId="0" borderId="0" xfId="2" applyFont="1" applyFill="1" applyAlignment="1">
      <alignment wrapText="1"/>
    </xf>
    <xf numFmtId="0" fontId="2" fillId="0" borderId="0" xfId="3" applyFont="1" applyFill="1" applyAlignment="1">
      <alignment horizontal="right"/>
    </xf>
    <xf numFmtId="0" fontId="6" fillId="0" borderId="0" xfId="0" applyFont="1" applyAlignment="1">
      <alignment horizontal="center"/>
    </xf>
    <xf numFmtId="49" fontId="2" fillId="0" borderId="0" xfId="3" applyNumberFormat="1" applyFont="1" applyAlignment="1"/>
    <xf numFmtId="0" fontId="2" fillId="0" borderId="0" xfId="3" applyFont="1" applyFill="1" applyAlignment="1" applyProtection="1">
      <protection locked="0"/>
    </xf>
    <xf numFmtId="0" fontId="2" fillId="0" borderId="0" xfId="3" applyFont="1" applyAlignment="1"/>
    <xf numFmtId="0" fontId="8" fillId="6" borderId="0" xfId="0" applyFont="1" applyFill="1" applyAlignment="1" applyProtection="1">
      <alignment horizontal="center"/>
      <protection locked="0"/>
    </xf>
    <xf numFmtId="0" fontId="0" fillId="0" borderId="0" xfId="0" applyNumberFormat="1" applyFont="1" applyFill="1" applyAlignment="1">
      <alignment horizontal="center"/>
    </xf>
    <xf numFmtId="0" fontId="0" fillId="0" borderId="0" xfId="0" applyFont="1" applyFill="1" applyAlignment="1">
      <alignment horizontal="center" wrapText="1"/>
    </xf>
    <xf numFmtId="0" fontId="39" fillId="0" borderId="0" xfId="0" applyNumberFormat="1" applyFont="1" applyFill="1" applyAlignment="1">
      <alignment wrapText="1"/>
    </xf>
    <xf numFmtId="0" fontId="0" fillId="6" borderId="0" xfId="0" applyFill="1"/>
    <xf numFmtId="0" fontId="40" fillId="0" borderId="0" xfId="2" applyFont="1" applyFill="1" applyBorder="1" applyAlignment="1">
      <alignment horizontal="left"/>
    </xf>
    <xf numFmtId="49" fontId="40" fillId="0" borderId="0" xfId="2" applyNumberFormat="1" applyFont="1" applyFill="1" applyAlignment="1">
      <alignment horizontal="left"/>
    </xf>
    <xf numFmtId="0" fontId="40" fillId="0" borderId="0" xfId="0" applyFont="1" applyFill="1"/>
    <xf numFmtId="0" fontId="0" fillId="10" borderId="0" xfId="0" applyFill="1"/>
    <xf numFmtId="0" fontId="36" fillId="0" borderId="0" xfId="0" applyFont="1" applyFill="1" applyAlignment="1">
      <alignment horizontal="left" wrapText="1"/>
    </xf>
    <xf numFmtId="0" fontId="36" fillId="0" borderId="0" xfId="0" applyNumberFormat="1" applyFont="1" applyFill="1" applyAlignment="1">
      <alignment wrapText="1"/>
    </xf>
    <xf numFmtId="49" fontId="2" fillId="0" borderId="0" xfId="2" applyNumberFormat="1" applyAlignment="1">
      <alignment horizontal="center"/>
    </xf>
    <xf numFmtId="49" fontId="2" fillId="0" borderId="0" xfId="0" applyNumberFormat="1" applyFont="1" applyAlignment="1">
      <alignment horizontal="left"/>
    </xf>
    <xf numFmtId="0" fontId="2" fillId="0" borderId="22" xfId="3" applyFill="1" applyBorder="1"/>
    <xf numFmtId="0" fontId="2" fillId="0" borderId="0" xfId="3" applyFont="1" applyFill="1" applyBorder="1"/>
    <xf numFmtId="0" fontId="0" fillId="0" borderId="0" xfId="3" applyFont="1" applyFill="1"/>
    <xf numFmtId="0" fontId="36" fillId="0" borderId="0" xfId="3" applyFont="1" applyFill="1" applyAlignment="1"/>
    <xf numFmtId="0" fontId="2" fillId="0" borderId="0" xfId="3" applyFont="1" applyFill="1" applyAlignment="1">
      <alignment wrapText="1"/>
    </xf>
    <xf numFmtId="0" fontId="2" fillId="0" borderId="0" xfId="3" applyFont="1" applyFill="1" applyAlignment="1"/>
    <xf numFmtId="49" fontId="2" fillId="0" borderId="0" xfId="0" applyNumberFormat="1" applyFont="1" applyProtection="1">
      <protection locked="0"/>
    </xf>
    <xf numFmtId="0" fontId="2" fillId="11" borderId="0" xfId="0" applyFont="1" applyFill="1" applyAlignment="1" applyProtection="1">
      <alignment wrapText="1"/>
      <protection locked="0"/>
    </xf>
    <xf numFmtId="0" fontId="2" fillId="11" borderId="0" xfId="2" applyFill="1" applyBorder="1"/>
    <xf numFmtId="0" fontId="2" fillId="5" borderId="0" xfId="2" applyFill="1"/>
    <xf numFmtId="0" fontId="2" fillId="11" borderId="0" xfId="0" applyFont="1" applyFill="1" applyProtection="1">
      <protection locked="0"/>
    </xf>
    <xf numFmtId="0" fontId="2" fillId="11" borderId="0" xfId="2" applyFill="1" applyBorder="1" applyAlignment="1">
      <alignment wrapText="1"/>
    </xf>
    <xf numFmtId="0" fontId="0" fillId="11" borderId="0" xfId="0" applyFill="1" applyAlignment="1">
      <alignment horizontal="left" wrapText="1"/>
    </xf>
    <xf numFmtId="0" fontId="2" fillId="11" borderId="0" xfId="2" applyFill="1" applyAlignment="1">
      <alignment wrapText="1"/>
    </xf>
    <xf numFmtId="0" fontId="2" fillId="11" borderId="0" xfId="2" applyFill="1"/>
    <xf numFmtId="0" fontId="2" fillId="0" borderId="0" xfId="2" applyFill="1" applyAlignment="1">
      <alignment horizontal="center"/>
    </xf>
    <xf numFmtId="0" fontId="2" fillId="11" borderId="0" xfId="0" applyFont="1" applyFill="1" applyAlignment="1">
      <alignment wrapText="1"/>
    </xf>
    <xf numFmtId="0" fontId="2" fillId="0" borderId="0" xfId="2" applyFill="1" applyAlignment="1">
      <alignment horizontal="center"/>
    </xf>
    <xf numFmtId="0" fontId="36" fillId="0" borderId="0" xfId="2" applyFont="1" applyFill="1" applyAlignment="1">
      <alignment wrapText="1"/>
    </xf>
    <xf numFmtId="0" fontId="36" fillId="0" borderId="0" xfId="2" applyFont="1" applyFill="1"/>
    <xf numFmtId="0" fontId="2" fillId="0" borderId="0" xfId="2" applyFill="1" applyAlignment="1">
      <alignment horizontal="center"/>
    </xf>
    <xf numFmtId="0" fontId="2" fillId="5" borderId="0" xfId="0" applyFont="1" applyFill="1" applyProtection="1">
      <protection locked="0"/>
    </xf>
    <xf numFmtId="0" fontId="2" fillId="0" borderId="0" xfId="2" applyFill="1" applyAlignment="1">
      <alignment horizontal="center"/>
    </xf>
    <xf numFmtId="0" fontId="2" fillId="5" borderId="0" xfId="2" applyFill="1" applyAlignment="1">
      <alignment wrapText="1"/>
    </xf>
    <xf numFmtId="0" fontId="2" fillId="0" borderId="0" xfId="2" applyFill="1" applyAlignment="1">
      <alignment horizontal="center"/>
    </xf>
    <xf numFmtId="0" fontId="2" fillId="0" borderId="0" xfId="2" applyFill="1" applyAlignment="1">
      <alignment horizontal="center"/>
    </xf>
    <xf numFmtId="0" fontId="2" fillId="5" borderId="0" xfId="0" applyFont="1" applyFill="1" applyAlignment="1" applyProtection="1">
      <alignment wrapText="1"/>
      <protection locked="0"/>
    </xf>
    <xf numFmtId="0" fontId="36" fillId="0" borderId="0" xfId="0" applyFont="1" applyFill="1" applyAlignment="1">
      <alignment wrapText="1"/>
    </xf>
    <xf numFmtId="0" fontId="36" fillId="0" borderId="0" xfId="0" applyFont="1" applyFill="1" applyAlignment="1">
      <alignment horizontal="center" wrapText="1"/>
    </xf>
    <xf numFmtId="0" fontId="2" fillId="0" borderId="0" xfId="2" applyFill="1" applyAlignment="1">
      <alignment horizontal="center"/>
    </xf>
    <xf numFmtId="0" fontId="2" fillId="0" borderId="0" xfId="2" applyFill="1" applyAlignment="1">
      <alignment horizontal="center"/>
    </xf>
    <xf numFmtId="0" fontId="2" fillId="0" borderId="0" xfId="0" applyNumberFormat="1" applyFont="1" applyFill="1" applyBorder="1" applyAlignment="1" applyProtection="1">
      <alignment horizontal="left" wrapText="1"/>
      <protection locked="0"/>
    </xf>
    <xf numFmtId="0" fontId="6" fillId="0" borderId="0" xfId="0" applyFont="1" applyAlignment="1">
      <alignment horizontal="center"/>
    </xf>
    <xf numFmtId="0" fontId="2" fillId="0" borderId="0" xfId="0" applyFont="1" applyAlignment="1">
      <alignment horizontal="center" wrapText="1"/>
    </xf>
    <xf numFmtId="0" fontId="0" fillId="0" borderId="0" xfId="0" applyAlignment="1">
      <alignment horizontal="center" wrapText="1"/>
    </xf>
    <xf numFmtId="0" fontId="2" fillId="0" borderId="10" xfId="3" applyFont="1" applyBorder="1" applyAlignment="1">
      <alignment horizontal="center" vertical="center"/>
    </xf>
    <xf numFmtId="0" fontId="2" fillId="0" borderId="18" xfId="3" applyBorder="1" applyAlignment="1">
      <alignment horizontal="center" vertical="center"/>
    </xf>
    <xf numFmtId="0" fontId="2" fillId="0" borderId="10" xfId="3" applyFill="1" applyBorder="1" applyAlignment="1">
      <alignment horizontal="center" vertical="center" wrapText="1"/>
    </xf>
    <xf numFmtId="0" fontId="2" fillId="0" borderId="18" xfId="3" applyFill="1" applyBorder="1" applyAlignment="1">
      <alignment horizontal="center" vertical="center" wrapText="1"/>
    </xf>
    <xf numFmtId="0" fontId="2" fillId="0" borderId="3" xfId="3" applyBorder="1" applyAlignment="1">
      <alignment horizontal="center" vertical="center"/>
    </xf>
    <xf numFmtId="0" fontId="2" fillId="0" borderId="24" xfId="3" applyBorder="1" applyAlignment="1">
      <alignment horizontal="center" vertical="center"/>
    </xf>
    <xf numFmtId="0" fontId="2" fillId="0" borderId="25" xfId="3" applyBorder="1" applyAlignment="1">
      <alignment horizontal="center" vertical="center"/>
    </xf>
    <xf numFmtId="0" fontId="2" fillId="0" borderId="20" xfId="3" applyBorder="1" applyAlignment="1">
      <alignment horizontal="center" vertical="center"/>
    </xf>
    <xf numFmtId="0" fontId="2" fillId="0" borderId="21" xfId="3" applyBorder="1" applyAlignment="1">
      <alignment horizontal="center" vertical="center"/>
    </xf>
    <xf numFmtId="0" fontId="2" fillId="0" borderId="26" xfId="3" applyBorder="1" applyAlignment="1">
      <alignment horizontal="center" vertical="center"/>
    </xf>
    <xf numFmtId="0" fontId="2" fillId="0" borderId="3" xfId="3" applyBorder="1" applyAlignment="1">
      <alignment horizontal="center"/>
    </xf>
    <xf numFmtId="0" fontId="2" fillId="0" borderId="25" xfId="3" applyBorder="1" applyAlignment="1">
      <alignment horizontal="center"/>
    </xf>
    <xf numFmtId="0" fontId="24" fillId="0" borderId="10" xfId="3" applyFont="1" applyBorder="1" applyAlignment="1">
      <alignment horizontal="center" vertical="center"/>
    </xf>
    <xf numFmtId="0" fontId="24" fillId="0" borderId="18" xfId="3" applyFont="1" applyBorder="1" applyAlignment="1">
      <alignment horizontal="center" vertical="center"/>
    </xf>
    <xf numFmtId="0" fontId="24" fillId="0" borderId="10" xfId="3" applyFont="1" applyFill="1" applyBorder="1" applyAlignment="1">
      <alignment horizontal="center" vertical="center" wrapText="1"/>
    </xf>
    <xf numFmtId="0" fontId="24" fillId="0" borderId="18" xfId="3" applyFont="1" applyFill="1" applyBorder="1" applyAlignment="1">
      <alignment horizontal="center" vertical="center" wrapText="1"/>
    </xf>
    <xf numFmtId="0" fontId="24" fillId="0" borderId="3" xfId="3" applyFont="1" applyBorder="1" applyAlignment="1">
      <alignment horizontal="center" vertical="center"/>
    </xf>
    <xf numFmtId="0" fontId="24" fillId="0" borderId="24" xfId="3" applyFont="1" applyBorder="1" applyAlignment="1">
      <alignment horizontal="center" vertical="center"/>
    </xf>
    <xf numFmtId="0" fontId="24" fillId="0" borderId="25" xfId="3" applyFont="1" applyBorder="1" applyAlignment="1">
      <alignment horizontal="center" vertical="center"/>
    </xf>
    <xf numFmtId="0" fontId="24" fillId="0" borderId="20" xfId="3" applyFont="1" applyBorder="1" applyAlignment="1">
      <alignment horizontal="center" vertical="center"/>
    </xf>
    <xf numFmtId="0" fontId="24" fillId="0" borderId="21" xfId="3" applyFont="1" applyBorder="1" applyAlignment="1">
      <alignment horizontal="center" vertical="center"/>
    </xf>
    <xf numFmtId="0" fontId="24" fillId="0" borderId="26" xfId="3" applyFont="1" applyBorder="1" applyAlignment="1">
      <alignment horizontal="center" vertical="center"/>
    </xf>
    <xf numFmtId="0" fontId="24" fillId="0" borderId="3" xfId="3" applyFont="1" applyBorder="1" applyAlignment="1">
      <alignment horizontal="center"/>
    </xf>
    <xf numFmtId="0" fontId="24" fillId="0" borderId="24" xfId="3" applyFont="1" applyBorder="1" applyAlignment="1">
      <alignment horizontal="center"/>
    </xf>
    <xf numFmtId="0" fontId="24" fillId="0" borderId="25" xfId="3" applyFont="1" applyBorder="1" applyAlignment="1">
      <alignment horizontal="center"/>
    </xf>
    <xf numFmtId="0" fontId="25" fillId="0" borderId="10" xfId="3" applyFont="1" applyBorder="1" applyAlignment="1">
      <alignment horizontal="center" vertical="center"/>
    </xf>
    <xf numFmtId="0" fontId="25" fillId="0" borderId="18" xfId="3" applyFont="1" applyBorder="1" applyAlignment="1">
      <alignment horizontal="center" vertical="center"/>
    </xf>
    <xf numFmtId="0" fontId="25" fillId="0" borderId="10" xfId="3" applyFont="1" applyFill="1" applyBorder="1" applyAlignment="1">
      <alignment horizontal="center" vertical="center" wrapText="1"/>
    </xf>
    <xf numFmtId="0" fontId="25" fillId="0" borderId="18" xfId="3" applyFont="1" applyFill="1" applyBorder="1" applyAlignment="1">
      <alignment horizontal="center" vertical="center" wrapText="1"/>
    </xf>
    <xf numFmtId="0" fontId="25" fillId="0" borderId="3" xfId="3" applyFont="1" applyBorder="1" applyAlignment="1">
      <alignment horizontal="center" vertical="center"/>
    </xf>
    <xf numFmtId="0" fontId="25" fillId="0" borderId="24" xfId="3" applyFont="1" applyBorder="1" applyAlignment="1">
      <alignment horizontal="center" vertical="center"/>
    </xf>
    <xf numFmtId="0" fontId="25" fillId="0" borderId="25" xfId="3" applyFont="1" applyBorder="1" applyAlignment="1">
      <alignment horizontal="center" vertical="center"/>
    </xf>
    <xf numFmtId="0" fontId="25" fillId="0" borderId="20" xfId="3" applyFont="1" applyBorder="1" applyAlignment="1">
      <alignment horizontal="center" vertical="center"/>
    </xf>
    <xf numFmtId="0" fontId="25" fillId="0" borderId="21" xfId="3" applyFont="1" applyBorder="1" applyAlignment="1">
      <alignment horizontal="center" vertical="center"/>
    </xf>
    <xf numFmtId="0" fontId="25" fillId="0" borderId="26" xfId="3" applyFont="1" applyBorder="1" applyAlignment="1">
      <alignment horizontal="center" vertical="center"/>
    </xf>
    <xf numFmtId="0" fontId="25" fillId="0" borderId="24" xfId="3" applyFont="1" applyBorder="1" applyAlignment="1">
      <alignment horizontal="center"/>
    </xf>
    <xf numFmtId="0" fontId="25" fillId="0" borderId="3" xfId="3" applyFont="1" applyBorder="1" applyAlignment="1">
      <alignment horizontal="center"/>
    </xf>
    <xf numFmtId="0" fontId="25" fillId="0" borderId="25" xfId="3" applyFont="1" applyBorder="1" applyAlignment="1">
      <alignment horizontal="center"/>
    </xf>
    <xf numFmtId="0" fontId="16" fillId="0" borderId="21" xfId="3" applyFont="1" applyBorder="1" applyAlignment="1">
      <alignment horizontal="center"/>
    </xf>
    <xf numFmtId="0" fontId="16" fillId="0" borderId="20" xfId="3" applyFont="1" applyBorder="1" applyAlignment="1">
      <alignment horizontal="center"/>
    </xf>
    <xf numFmtId="0" fontId="16" fillId="0" borderId="26" xfId="3" applyFont="1" applyBorder="1" applyAlignment="1">
      <alignment horizontal="center"/>
    </xf>
    <xf numFmtId="0" fontId="2" fillId="0" borderId="0" xfId="2" applyFill="1" applyBorder="1" applyAlignment="1">
      <alignment horizontal="center" wrapText="1"/>
    </xf>
    <xf numFmtId="0" fontId="2" fillId="0" borderId="0" xfId="2" applyFill="1" applyAlignment="1">
      <alignment horizontal="center"/>
    </xf>
    <xf numFmtId="0" fontId="2" fillId="0" borderId="27" xfId="3" applyBorder="1" applyAlignment="1">
      <alignment horizontal="center"/>
    </xf>
    <xf numFmtId="0" fontId="2" fillId="0" borderId="29" xfId="3" applyBorder="1" applyAlignment="1">
      <alignment horizontal="center"/>
    </xf>
    <xf numFmtId="0" fontId="2" fillId="0" borderId="10" xfId="3" applyBorder="1" applyAlignment="1">
      <alignment horizontal="center" vertical="center"/>
    </xf>
    <xf numFmtId="0" fontId="16" fillId="0" borderId="3" xfId="0" applyFont="1" applyBorder="1" applyAlignment="1">
      <alignment horizontal="center"/>
    </xf>
    <xf numFmtId="0" fontId="16" fillId="0" borderId="25" xfId="0" applyFont="1" applyBorder="1" applyAlignment="1">
      <alignment horizontal="center"/>
    </xf>
    <xf numFmtId="0" fontId="19" fillId="0" borderId="0" xfId="0" applyFont="1" applyAlignment="1">
      <alignment horizontal="center"/>
    </xf>
  </cellXfs>
  <cellStyles count="4">
    <cellStyle name="Prozent" xfId="1" builtinId="5"/>
    <cellStyle name="Standard" xfId="0" builtinId="0"/>
    <cellStyle name="Standard 2" xfId="2" xr:uid="{00000000-0005-0000-0000-000002000000}"/>
    <cellStyle name="Standard_FK_DATEN"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8</xdr:col>
      <xdr:colOff>916305</xdr:colOff>
      <xdr:row>2</xdr:row>
      <xdr:rowOff>0</xdr:rowOff>
    </xdr:from>
    <xdr:to>
      <xdr:col>14</xdr:col>
      <xdr:colOff>326595</xdr:colOff>
      <xdr:row>2</xdr:row>
      <xdr:rowOff>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6101715" y="3150870"/>
          <a:ext cx="5168368" cy="2305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a:t>1.0L </a:t>
          </a:r>
          <a:r>
            <a:rPr lang="de-DE" baseline="0"/>
            <a:t> </a:t>
          </a:r>
          <a:r>
            <a:rPr lang="de-DE"/>
            <a:t> Abenstaler Quelle</a:t>
          </a:r>
          <a:r>
            <a:rPr lang="de-DE" baseline="0"/>
            <a:t> Cycle PET</a:t>
          </a:r>
        </a:p>
        <a:p>
          <a:r>
            <a:rPr lang="de-DE" baseline="0"/>
            <a:t>0,5L   Lucerna Mineralwasser MW </a:t>
          </a:r>
        </a:p>
        <a:p>
          <a:endParaRPr lang="de-D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1849755</xdr:colOff>
      <xdr:row>4</xdr:row>
      <xdr:rowOff>0</xdr:rowOff>
    </xdr:from>
    <xdr:to>
      <xdr:col>12</xdr:col>
      <xdr:colOff>3307</xdr:colOff>
      <xdr:row>4</xdr:row>
      <xdr:rowOff>0</xdr:rowOff>
    </xdr:to>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2849880" y="2712720"/>
          <a:ext cx="5196840" cy="354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a:t>0.60</a:t>
          </a:r>
          <a:r>
            <a:rPr lang="de-DE" baseline="0"/>
            <a:t>l Smart Water PET EW</a:t>
          </a:r>
        </a:p>
        <a:p>
          <a:r>
            <a:rPr lang="de-DE" baseline="0"/>
            <a:t>0,50l Allgäuer Alpenwasser PET Cycle EW</a:t>
          </a:r>
        </a:p>
        <a:p>
          <a:r>
            <a:rPr lang="de-DE" baseline="0"/>
            <a:t>0,75l GDB Poolflasche N2 MW</a:t>
          </a:r>
        </a:p>
        <a:p>
          <a:r>
            <a:rPr lang="de-DE" baseline="0"/>
            <a:t>0,60l Mount Franklin PET EW </a:t>
          </a:r>
        </a:p>
        <a:p>
          <a:r>
            <a:rPr lang="de-DE" baseline="0"/>
            <a:t>0,33l Spa Intense PET EW </a:t>
          </a:r>
        </a:p>
        <a:p>
          <a:r>
            <a:rPr lang="de-DE" baseline="0"/>
            <a:t>0,39 l C.C.  PET EW </a:t>
          </a:r>
        </a:p>
        <a:p>
          <a:r>
            <a:rPr lang="de-DE" baseline="0"/>
            <a:t>0,50 l Haaner PET Cyle 2-fach </a:t>
          </a:r>
        </a:p>
        <a:p>
          <a:r>
            <a:rPr lang="de-DE" baseline="0"/>
            <a:t>0,33l Gasteiner 2-fach gelöscht ( alte einstellung )</a:t>
          </a:r>
          <a:endParaRPr lang="de-DE"/>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2</xdr:row>
          <xdr:rowOff>0</xdr:rowOff>
        </xdr:from>
        <xdr:to>
          <xdr:col>8</xdr:col>
          <xdr:colOff>1943100</xdr:colOff>
          <xdr:row>42</xdr:row>
          <xdr:rowOff>209550</xdr:rowOff>
        </xdr:to>
        <xdr:sp macro="" textlink="">
          <xdr:nvSpPr>
            <xdr:cNvPr id="11295" name="Object 31"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0</xdr:row>
          <xdr:rowOff>123825</xdr:rowOff>
        </xdr:from>
        <xdr:to>
          <xdr:col>20</xdr:col>
          <xdr:colOff>600075</xdr:colOff>
          <xdr:row>40</xdr:row>
          <xdr:rowOff>276225</xdr:rowOff>
        </xdr:to>
        <xdr:sp macro="" textlink="">
          <xdr:nvSpPr>
            <xdr:cNvPr id="36865" name="Object 1" hidden="1">
              <a:extLst>
                <a:ext uri="{63B3BB69-23CF-44E3-9099-C40C66FF867C}">
                  <a14:compatExt spid="_x0000_s36865"/>
                </a:ext>
                <a:ext uri="{FF2B5EF4-FFF2-40B4-BE49-F238E27FC236}">
                  <a16:creationId xmlns:a16="http://schemas.microsoft.com/office/drawing/2014/main" id="{00000000-0008-0000-0600-000001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56</xdr:row>
          <xdr:rowOff>9525</xdr:rowOff>
        </xdr:from>
        <xdr:to>
          <xdr:col>24</xdr:col>
          <xdr:colOff>533400</xdr:colOff>
          <xdr:row>100</xdr:row>
          <xdr:rowOff>95250</xdr:rowOff>
        </xdr:to>
        <xdr:sp macro="" textlink="">
          <xdr:nvSpPr>
            <xdr:cNvPr id="36866" name="Object 2" hidden="1">
              <a:extLst>
                <a:ext uri="{63B3BB69-23CF-44E3-9099-C40C66FF867C}">
                  <a14:compatExt spid="_x0000_s36866"/>
                </a:ext>
                <a:ext uri="{FF2B5EF4-FFF2-40B4-BE49-F238E27FC236}">
                  <a16:creationId xmlns:a16="http://schemas.microsoft.com/office/drawing/2014/main" id="{00000000-0008-0000-0600-000002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2</xdr:col>
      <xdr:colOff>266700</xdr:colOff>
      <xdr:row>1</xdr:row>
      <xdr:rowOff>180975</xdr:rowOff>
    </xdr:from>
    <xdr:to>
      <xdr:col>11</xdr:col>
      <xdr:colOff>200025</xdr:colOff>
      <xdr:row>43</xdr:row>
      <xdr:rowOff>76200</xdr:rowOff>
    </xdr:to>
    <xdr:pic>
      <xdr:nvPicPr>
        <xdr:cNvPr id="93525" name="Picture 70">
          <a:extLst>
            <a:ext uri="{FF2B5EF4-FFF2-40B4-BE49-F238E27FC236}">
              <a16:creationId xmlns:a16="http://schemas.microsoft.com/office/drawing/2014/main" id="{00000000-0008-0000-0700-0000556D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 y="323850"/>
          <a:ext cx="4419600" cy="671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14</xdr:col>
      <xdr:colOff>704850</xdr:colOff>
      <xdr:row>1</xdr:row>
      <xdr:rowOff>0</xdr:rowOff>
    </xdr:from>
    <xdr:to>
      <xdr:col>28</xdr:col>
      <xdr:colOff>0</xdr:colOff>
      <xdr:row>43</xdr:row>
      <xdr:rowOff>76200</xdr:rowOff>
    </xdr:to>
    <xdr:pic>
      <xdr:nvPicPr>
        <xdr:cNvPr id="93526" name="Picture 71">
          <a:extLst>
            <a:ext uri="{FF2B5EF4-FFF2-40B4-BE49-F238E27FC236}">
              <a16:creationId xmlns:a16="http://schemas.microsoft.com/office/drawing/2014/main" id="{00000000-0008-0000-0700-0000566D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15150" y="161925"/>
          <a:ext cx="4886325" cy="687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15</xdr:col>
      <xdr:colOff>352425</xdr:colOff>
      <xdr:row>40</xdr:row>
      <xdr:rowOff>323850</xdr:rowOff>
    </xdr:from>
    <xdr:to>
      <xdr:col>19</xdr:col>
      <xdr:colOff>219075</xdr:colOff>
      <xdr:row>42</xdr:row>
      <xdr:rowOff>180975</xdr:rowOff>
    </xdr:to>
    <xdr:sp macro="" textlink="">
      <xdr:nvSpPr>
        <xdr:cNvPr id="93527" name="Text Box 79">
          <a:extLst>
            <a:ext uri="{FF2B5EF4-FFF2-40B4-BE49-F238E27FC236}">
              <a16:creationId xmlns:a16="http://schemas.microsoft.com/office/drawing/2014/main" id="{00000000-0008-0000-0700-0000576D0100}"/>
            </a:ext>
          </a:extLst>
        </xdr:cNvPr>
        <xdr:cNvSpPr txBox="1">
          <a:spLocks noChangeArrowheads="1"/>
        </xdr:cNvSpPr>
      </xdr:nvSpPr>
      <xdr:spPr bwMode="auto">
        <a:xfrm>
          <a:off x="7267575" y="6638925"/>
          <a:ext cx="781050" cy="323850"/>
        </a:xfrm>
        <a:prstGeom prst="rect">
          <a:avLst/>
        </a:prstGeom>
        <a:solidFill>
          <a:srgbClr val="FFFFFF"/>
        </a:solidFill>
        <a:ln w="9525">
          <a:solidFill>
            <a:srgbClr val="000000"/>
          </a:solidFill>
          <a:miter lim="800000"/>
          <a:headEnd/>
          <a:tailEnd/>
        </a:ln>
      </xdr:spPr>
    </xdr:sp>
    <xdr:clientData/>
  </xdr:twoCellAnchor>
  <xdr:twoCellAnchor>
    <xdr:from>
      <xdr:col>4</xdr:col>
      <xdr:colOff>1905</xdr:colOff>
      <xdr:row>61</xdr:row>
      <xdr:rowOff>0</xdr:rowOff>
    </xdr:from>
    <xdr:to>
      <xdr:col>17</xdr:col>
      <xdr:colOff>155882</xdr:colOff>
      <xdr:row>61</xdr:row>
      <xdr:rowOff>0</xdr:rowOff>
    </xdr:to>
    <xdr:sp macro="" textlink="">
      <xdr:nvSpPr>
        <xdr:cNvPr id="5" name="Textfeld 4">
          <a:extLst>
            <a:ext uri="{FF2B5EF4-FFF2-40B4-BE49-F238E27FC236}">
              <a16:creationId xmlns:a16="http://schemas.microsoft.com/office/drawing/2014/main" id="{00000000-0008-0000-0700-000005000000}"/>
            </a:ext>
          </a:extLst>
        </xdr:cNvPr>
        <xdr:cNvSpPr txBox="1"/>
      </xdr:nvSpPr>
      <xdr:spPr>
        <a:xfrm>
          <a:off x="3200400" y="11170920"/>
          <a:ext cx="4914900" cy="3002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0</xdr:rowOff>
    </xdr:from>
    <xdr:to>
      <xdr:col>5</xdr:col>
      <xdr:colOff>0</xdr:colOff>
      <xdr:row>18</xdr:row>
      <xdr:rowOff>133350</xdr:rowOff>
    </xdr:to>
    <xdr:sp macro="" textlink="">
      <xdr:nvSpPr>
        <xdr:cNvPr id="96324" name="Text 1">
          <a:extLst>
            <a:ext uri="{FF2B5EF4-FFF2-40B4-BE49-F238E27FC236}">
              <a16:creationId xmlns:a16="http://schemas.microsoft.com/office/drawing/2014/main" id="{00000000-0008-0000-0B00-000044780100}"/>
            </a:ext>
          </a:extLst>
        </xdr:cNvPr>
        <xdr:cNvSpPr txBox="1">
          <a:spLocks noChangeArrowheads="1"/>
        </xdr:cNvSpPr>
      </xdr:nvSpPr>
      <xdr:spPr bwMode="auto">
        <a:xfrm>
          <a:off x="47625" y="0"/>
          <a:ext cx="4914900" cy="3048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123825</xdr:rowOff>
        </xdr:from>
        <xdr:to>
          <xdr:col>7</xdr:col>
          <xdr:colOff>1143000</xdr:colOff>
          <xdr:row>22</xdr:row>
          <xdr:rowOff>9525</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tie_ra.SIELAFF/Eigene%20Dateien/Ralf/Ralf/FK-DAT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Ralf\Spacerlisten_Archiv\Spacerliste%20Stand%2002.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chnung"/>
      <sheetName val="Kapazitäten FK "/>
      <sheetName val="Kapazitäten FK Coca Cola (2)"/>
      <sheetName val="Spacerliste"/>
      <sheetName val="Spacerliste Sonderschächte"/>
      <sheetName val="Schmalschacht"/>
      <sheetName val="Einstelliste Schmalschacht"/>
      <sheetName val="Wippe"/>
      <sheetName val="Einstelliste Schmal. FK 320"/>
      <sheetName val="Spacernummern"/>
    </sheetNames>
    <sheetDataSet>
      <sheetData sheetId="0"/>
      <sheetData sheetId="1"/>
      <sheetData sheetId="2"/>
      <sheetData sheetId="3"/>
      <sheetData sheetId="4"/>
      <sheetData sheetId="5"/>
      <sheetData sheetId="6"/>
      <sheetData sheetId="7"/>
      <sheetData sheetId="8"/>
      <sheetData sheetId="9">
        <row r="35">
          <cell r="A35">
            <v>5170037900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chnung"/>
      <sheetName val="Kapazitäten FK "/>
      <sheetName val="Spacerliste"/>
      <sheetName val="Spacerliste Sonderschächte"/>
      <sheetName val="Einstelliste Einzelsch. 2-fach "/>
      <sheetName val="Schmalschacht (Klappensystem)"/>
      <sheetName val="Einstelliste Schmal. FK 185"/>
      <sheetName val="Einstelliste Schmal. FK 320"/>
      <sheetName val="Produktabmessungen  "/>
      <sheetName val="Schmalschacht altes System"/>
      <sheetName val="Einstell. Schmalsch. altes Syst"/>
      <sheetName val="Wippe"/>
      <sheetName val="Spacernummern"/>
      <sheetName val="Ausgabetest"/>
      <sheetName val="Händler"/>
      <sheetName val="Schachtpacket"/>
      <sheetName val="lichte Gehäusemaße"/>
      <sheetName val="Ausgabemodule"/>
      <sheetName val="Änderungen Flaschen"/>
      <sheetName val="Tabelle 3"/>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
          <cell r="A10">
            <v>6520030690</v>
          </cell>
        </row>
        <row r="11">
          <cell r="A11">
            <v>6520030710</v>
          </cell>
        </row>
        <row r="14">
          <cell r="A14">
            <v>6520030740</v>
          </cell>
        </row>
        <row r="15">
          <cell r="A15">
            <v>6520030760</v>
          </cell>
        </row>
        <row r="16">
          <cell r="A16">
            <v>6520030780</v>
          </cell>
        </row>
        <row r="17">
          <cell r="A17">
            <v>6520030800</v>
          </cell>
        </row>
        <row r="18">
          <cell r="A18">
            <v>6520030820</v>
          </cell>
        </row>
        <row r="20">
          <cell r="A20">
            <v>6520030840</v>
          </cell>
        </row>
        <row r="21">
          <cell r="A21">
            <v>6520030850</v>
          </cell>
        </row>
        <row r="22">
          <cell r="A22">
            <v>6520030860</v>
          </cell>
        </row>
        <row r="23">
          <cell r="A23">
            <v>6520030880</v>
          </cell>
        </row>
        <row r="24">
          <cell r="A24">
            <v>6520030890</v>
          </cell>
        </row>
        <row r="25">
          <cell r="A25">
            <v>6520030900</v>
          </cell>
        </row>
        <row r="27">
          <cell r="A27">
            <v>6520030920</v>
          </cell>
        </row>
        <row r="28">
          <cell r="A28">
            <v>6520030930</v>
          </cell>
        </row>
        <row r="29">
          <cell r="A29">
            <v>6520030940</v>
          </cell>
        </row>
        <row r="30">
          <cell r="A30">
            <v>6520030950</v>
          </cell>
        </row>
        <row r="31">
          <cell r="A31">
            <v>6520030970</v>
          </cell>
        </row>
        <row r="32">
          <cell r="A32">
            <v>6520030980</v>
          </cell>
        </row>
        <row r="33">
          <cell r="A33">
            <v>6520030990</v>
          </cell>
        </row>
        <row r="35">
          <cell r="A35">
            <v>6520031010</v>
          </cell>
        </row>
        <row r="36">
          <cell r="A36">
            <v>6520031020</v>
          </cell>
        </row>
        <row r="37">
          <cell r="A37">
            <v>6520031030</v>
          </cell>
        </row>
        <row r="38">
          <cell r="A38">
            <v>6520031040</v>
          </cell>
        </row>
        <row r="39">
          <cell r="A39">
            <v>6520031050</v>
          </cell>
        </row>
        <row r="40">
          <cell r="A40">
            <v>6520031060</v>
          </cell>
        </row>
        <row r="41">
          <cell r="A41">
            <v>6520031070</v>
          </cell>
        </row>
        <row r="42">
          <cell r="A42">
            <v>6520031080</v>
          </cell>
        </row>
        <row r="43">
          <cell r="A43">
            <v>6520031100</v>
          </cell>
        </row>
        <row r="45">
          <cell r="A45">
            <v>6520031120</v>
          </cell>
        </row>
      </sheetData>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image" Target="../media/image6.emf"/><Relationship Id="rId4" Type="http://schemas.openxmlformats.org/officeDocument/2006/relationships/oleObject" Target="../embeddings/oleObject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3.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pageSetUpPr fitToPage="1"/>
  </sheetPr>
  <dimension ref="A1:AC3065"/>
  <sheetViews>
    <sheetView tabSelected="1" zoomScale="110" zoomScaleNormal="110" workbookViewId="0">
      <pane ySplit="6" topLeftCell="A7" activePane="bottomLeft" state="frozen"/>
      <selection pane="bottomLeft" activeCell="V22" sqref="V22"/>
    </sheetView>
  </sheetViews>
  <sheetFormatPr baseColWidth="10" defaultColWidth="12.5" defaultRowHeight="12.75" x14ac:dyDescent="0.2"/>
  <cols>
    <col min="1" max="1" width="12.5" style="70"/>
    <col min="2" max="2" width="5.33203125" style="71" customWidth="1"/>
    <col min="3" max="3" width="6.6640625" style="71" customWidth="1"/>
    <col min="4" max="4" width="46.83203125" style="65" customWidth="1"/>
    <col min="5" max="5" width="6.6640625" style="71" customWidth="1"/>
    <col min="6" max="6" width="7.5" style="71" customWidth="1"/>
    <col min="7" max="7" width="5.6640625" style="71" customWidth="1"/>
    <col min="8" max="8" width="9" style="71" customWidth="1"/>
    <col min="9" max="9" width="16.1640625" style="89" customWidth="1"/>
    <col min="10" max="10" width="17" style="4" customWidth="1"/>
    <col min="11" max="11" width="8.83203125" style="68" customWidth="1"/>
    <col min="12" max="12" width="12.5" style="4"/>
    <col min="13" max="13" width="12.1640625" style="4" customWidth="1"/>
    <col min="14" max="14" width="10" style="4" customWidth="1"/>
    <col min="15" max="15" width="46.5" style="71" customWidth="1"/>
    <col min="16" max="16" width="13.1640625" style="68" customWidth="1"/>
    <col min="17" max="17" width="12.6640625" style="68" customWidth="1"/>
    <col min="18" max="18" width="10.83203125" style="68" bestFit="1" customWidth="1"/>
    <col min="19" max="20" width="12.5" style="68"/>
    <col min="21" max="16384" width="12.5" style="71"/>
  </cols>
  <sheetData>
    <row r="1" spans="1:20" x14ac:dyDescent="0.2">
      <c r="A1" s="569"/>
      <c r="B1" s="652" t="s">
        <v>12572</v>
      </c>
      <c r="C1" s="775" t="s">
        <v>12618</v>
      </c>
    </row>
    <row r="2" spans="1:20" ht="18.75" x14ac:dyDescent="0.3">
      <c r="C2" s="72"/>
      <c r="D2" s="72" t="s">
        <v>9498</v>
      </c>
      <c r="E2" s="73"/>
      <c r="F2" s="73"/>
      <c r="G2" s="73"/>
      <c r="H2" s="74" t="s">
        <v>9499</v>
      </c>
      <c r="I2" s="75"/>
    </row>
    <row r="3" spans="1:20" ht="15.75" x14ac:dyDescent="0.25">
      <c r="B3" s="122" t="s">
        <v>2770</v>
      </c>
      <c r="C3" s="74"/>
      <c r="D3" s="95"/>
      <c r="E3" s="74"/>
      <c r="F3" s="74"/>
      <c r="G3" s="74"/>
      <c r="H3" s="95"/>
      <c r="I3" s="75"/>
    </row>
    <row r="4" spans="1:20" x14ac:dyDescent="0.2">
      <c r="B4" s="229" t="s">
        <v>6249</v>
      </c>
      <c r="C4" s="228"/>
      <c r="D4" s="240"/>
      <c r="F4" s="228"/>
      <c r="G4" s="74"/>
      <c r="H4" s="74"/>
      <c r="I4" s="75"/>
    </row>
    <row r="5" spans="1:20" ht="13.5" thickBot="1" x14ac:dyDescent="0.25">
      <c r="C5" s="76"/>
      <c r="D5" s="241"/>
      <c r="E5" s="77"/>
      <c r="F5" s="78"/>
      <c r="G5" s="77"/>
      <c r="H5" s="79" t="s">
        <v>10542</v>
      </c>
      <c r="I5" s="80" t="s">
        <v>5465</v>
      </c>
      <c r="J5" s="505" t="s">
        <v>5465</v>
      </c>
      <c r="K5" s="507"/>
      <c r="L5" s="63"/>
      <c r="M5" s="11"/>
    </row>
    <row r="6" spans="1:20" ht="39" thickBot="1" x14ac:dyDescent="0.25">
      <c r="A6" s="81" t="s">
        <v>6569</v>
      </c>
      <c r="B6" s="144" t="s">
        <v>6344</v>
      </c>
      <c r="C6" s="82" t="s">
        <v>6345</v>
      </c>
      <c r="D6" s="242" t="s">
        <v>6346</v>
      </c>
      <c r="E6" s="83" t="s">
        <v>6347</v>
      </c>
      <c r="F6" s="143" t="s">
        <v>6865</v>
      </c>
      <c r="G6" s="82" t="s">
        <v>5720</v>
      </c>
      <c r="H6" s="85" t="s">
        <v>525</v>
      </c>
      <c r="I6" s="86" t="s">
        <v>10334</v>
      </c>
      <c r="J6" s="506" t="s">
        <v>9862</v>
      </c>
      <c r="K6" s="506" t="s">
        <v>2427</v>
      </c>
      <c r="L6" s="514" t="s">
        <v>4635</v>
      </c>
      <c r="M6" s="11" t="s">
        <v>526</v>
      </c>
      <c r="N6" s="4" t="s">
        <v>3364</v>
      </c>
      <c r="P6" s="68" t="s">
        <v>10261</v>
      </c>
      <c r="Q6" s="88" t="s">
        <v>4460</v>
      </c>
      <c r="R6" s="88" t="s">
        <v>10264</v>
      </c>
      <c r="S6" s="68" t="s">
        <v>10262</v>
      </c>
      <c r="T6" s="68" t="s">
        <v>10263</v>
      </c>
    </row>
    <row r="7" spans="1:20" ht="18.75" x14ac:dyDescent="0.3">
      <c r="A7" s="97" t="s">
        <v>319</v>
      </c>
      <c r="C7" s="72"/>
      <c r="D7" s="72" t="s">
        <v>6454</v>
      </c>
      <c r="E7" s="73"/>
      <c r="F7" s="73"/>
      <c r="G7" s="73"/>
      <c r="I7" s="228" t="s">
        <v>9499</v>
      </c>
      <c r="K7" s="508"/>
      <c r="L7" s="63"/>
    </row>
    <row r="8" spans="1:20" ht="15.75" x14ac:dyDescent="0.25">
      <c r="B8" s="122" t="s">
        <v>3702</v>
      </c>
      <c r="C8" s="74"/>
      <c r="D8" s="95"/>
      <c r="E8" s="74"/>
      <c r="F8" s="74"/>
      <c r="G8" s="74"/>
      <c r="H8" s="74"/>
      <c r="I8" s="75"/>
      <c r="K8" s="508"/>
      <c r="L8" s="63"/>
    </row>
    <row r="9" spans="1:20" x14ac:dyDescent="0.2">
      <c r="B9" s="229" t="s">
        <v>4295</v>
      </c>
      <c r="C9" s="228"/>
      <c r="D9" s="240"/>
      <c r="F9" s="228"/>
      <c r="G9" s="74"/>
      <c r="H9" s="74"/>
      <c r="I9" s="75"/>
      <c r="K9" s="508"/>
      <c r="L9" s="63"/>
    </row>
    <row r="10" spans="1:20" ht="26.25" thickBot="1" x14ac:dyDescent="0.25">
      <c r="C10" s="76"/>
      <c r="D10" s="241"/>
      <c r="E10" s="77"/>
      <c r="F10" s="78"/>
      <c r="G10" s="77"/>
      <c r="H10" s="79" t="s">
        <v>6101</v>
      </c>
      <c r="I10" s="80" t="s">
        <v>6102</v>
      </c>
      <c r="J10" s="505" t="s">
        <v>6102</v>
      </c>
      <c r="K10" s="510"/>
      <c r="L10" s="63"/>
      <c r="M10" s="11"/>
      <c r="T10" s="501"/>
    </row>
    <row r="11" spans="1:20" ht="51.75" thickBot="1" x14ac:dyDescent="0.25">
      <c r="A11" s="81" t="s">
        <v>2236</v>
      </c>
      <c r="B11" s="144" t="s">
        <v>9949</v>
      </c>
      <c r="C11" s="82" t="s">
        <v>1879</v>
      </c>
      <c r="D11" s="242" t="s">
        <v>6996</v>
      </c>
      <c r="E11" s="83" t="s">
        <v>352</v>
      </c>
      <c r="F11" s="143" t="s">
        <v>3842</v>
      </c>
      <c r="G11" s="82" t="s">
        <v>7056</v>
      </c>
      <c r="H11" s="85" t="s">
        <v>7079</v>
      </c>
      <c r="I11" s="86" t="s">
        <v>7080</v>
      </c>
      <c r="J11" s="506" t="s">
        <v>761</v>
      </c>
      <c r="K11" s="509"/>
      <c r="L11" s="63"/>
      <c r="M11" s="11" t="s">
        <v>9081</v>
      </c>
      <c r="N11" s="4" t="s">
        <v>4045</v>
      </c>
      <c r="T11" s="501"/>
    </row>
    <row r="12" spans="1:20" x14ac:dyDescent="0.2">
      <c r="A12" s="134" t="s">
        <v>2175</v>
      </c>
      <c r="B12" s="65" t="s">
        <v>3365</v>
      </c>
      <c r="C12" s="67">
        <v>0.2</v>
      </c>
      <c r="D12" s="65" t="s">
        <v>907</v>
      </c>
      <c r="E12" s="66">
        <v>57</v>
      </c>
      <c r="F12" s="66">
        <v>69</v>
      </c>
      <c r="G12" s="66" t="s">
        <v>5464</v>
      </c>
      <c r="H12" s="66">
        <v>123</v>
      </c>
      <c r="I12" s="69">
        <v>6066030500</v>
      </c>
      <c r="J12" s="5"/>
      <c r="K12" s="66">
        <v>28</v>
      </c>
      <c r="L12" s="5">
        <v>292</v>
      </c>
      <c r="M12" s="5">
        <v>0</v>
      </c>
      <c r="N12" s="5">
        <v>0</v>
      </c>
      <c r="O12" s="125"/>
      <c r="P12" s="94">
        <v>162</v>
      </c>
      <c r="Q12" s="94">
        <v>7</v>
      </c>
      <c r="R12" s="66">
        <f>P12+Q12</f>
        <v>169</v>
      </c>
      <c r="S12" s="502">
        <f t="shared" ref="S12:S76" si="0">306.1-R12-10-8.3</f>
        <v>118.80000000000003</v>
      </c>
      <c r="T12" s="68">
        <v>28</v>
      </c>
    </row>
    <row r="13" spans="1:20" x14ac:dyDescent="0.2">
      <c r="A13" s="134" t="s">
        <v>2175</v>
      </c>
      <c r="B13" s="65" t="s">
        <v>3365</v>
      </c>
      <c r="C13" s="67">
        <v>0.2</v>
      </c>
      <c r="D13" s="65" t="s">
        <v>426</v>
      </c>
      <c r="E13" s="66">
        <v>57</v>
      </c>
      <c r="F13" s="66">
        <v>69</v>
      </c>
      <c r="G13" s="66" t="s">
        <v>5464</v>
      </c>
      <c r="H13" s="66">
        <v>123</v>
      </c>
      <c r="I13" s="69">
        <v>6046030600</v>
      </c>
      <c r="J13" s="5"/>
      <c r="K13" s="66">
        <v>28</v>
      </c>
      <c r="L13" s="5">
        <v>292</v>
      </c>
      <c r="M13" s="5">
        <v>0</v>
      </c>
      <c r="N13" s="5">
        <v>0</v>
      </c>
      <c r="O13" s="125"/>
      <c r="P13" s="664">
        <v>162</v>
      </c>
      <c r="Q13" s="664">
        <v>7</v>
      </c>
      <c r="R13" s="66">
        <f t="shared" ref="R13:R77" si="1">P13+Q13</f>
        <v>169</v>
      </c>
      <c r="S13" s="502">
        <f t="shared" si="0"/>
        <v>118.80000000000003</v>
      </c>
      <c r="T13" s="68">
        <v>28</v>
      </c>
    </row>
    <row r="14" spans="1:20" x14ac:dyDescent="0.2">
      <c r="A14" s="134" t="s">
        <v>2175</v>
      </c>
      <c r="B14" s="65" t="s">
        <v>3365</v>
      </c>
      <c r="C14" s="67">
        <v>0.2</v>
      </c>
      <c r="D14" s="65" t="s">
        <v>7998</v>
      </c>
      <c r="E14" s="66">
        <v>57</v>
      </c>
      <c r="F14" s="66">
        <v>69</v>
      </c>
      <c r="G14" s="66" t="s">
        <v>5464</v>
      </c>
      <c r="H14" s="66">
        <v>123</v>
      </c>
      <c r="I14" s="69">
        <v>6406031600</v>
      </c>
      <c r="J14" s="5"/>
      <c r="K14" s="66">
        <v>28</v>
      </c>
      <c r="L14" s="5">
        <v>292</v>
      </c>
      <c r="M14" s="5">
        <v>0</v>
      </c>
      <c r="N14" s="5">
        <v>0</v>
      </c>
      <c r="O14" s="6"/>
      <c r="P14" s="664">
        <v>162</v>
      </c>
      <c r="Q14" s="664">
        <v>7</v>
      </c>
      <c r="R14" s="66">
        <f t="shared" si="1"/>
        <v>169</v>
      </c>
      <c r="S14" s="502">
        <f t="shared" si="0"/>
        <v>118.80000000000003</v>
      </c>
      <c r="T14" s="68">
        <v>28</v>
      </c>
    </row>
    <row r="15" spans="1:20" x14ac:dyDescent="0.2">
      <c r="A15" s="134" t="s">
        <v>2175</v>
      </c>
      <c r="B15" s="65" t="s">
        <v>3365</v>
      </c>
      <c r="C15" s="67">
        <v>0.2</v>
      </c>
      <c r="D15" s="65" t="s">
        <v>7796</v>
      </c>
      <c r="E15" s="66">
        <v>57</v>
      </c>
      <c r="F15" s="66">
        <v>73</v>
      </c>
      <c r="G15" s="95" t="s">
        <v>2784</v>
      </c>
      <c r="H15" s="66">
        <v>123</v>
      </c>
      <c r="I15" s="69"/>
      <c r="J15" s="5" t="s">
        <v>1555</v>
      </c>
      <c r="K15" s="66">
        <v>28</v>
      </c>
      <c r="L15" s="5">
        <v>292</v>
      </c>
      <c r="M15" s="5">
        <v>26</v>
      </c>
      <c r="N15" s="5">
        <v>0</v>
      </c>
      <c r="O15" s="6"/>
      <c r="P15" s="94">
        <v>162</v>
      </c>
      <c r="Q15" s="94">
        <v>7</v>
      </c>
      <c r="R15" s="66">
        <f t="shared" si="1"/>
        <v>169</v>
      </c>
      <c r="S15" s="502">
        <f t="shared" si="0"/>
        <v>118.80000000000003</v>
      </c>
      <c r="T15" s="68">
        <v>28</v>
      </c>
    </row>
    <row r="16" spans="1:20" x14ac:dyDescent="0.2">
      <c r="A16" s="130" t="s">
        <v>2177</v>
      </c>
      <c r="B16" s="131" t="s">
        <v>3365</v>
      </c>
      <c r="C16" s="132">
        <v>0.2</v>
      </c>
      <c r="D16" s="131" t="s">
        <v>6841</v>
      </c>
      <c r="E16" s="133">
        <v>56</v>
      </c>
      <c r="F16" s="133">
        <v>67</v>
      </c>
      <c r="G16" s="133" t="s">
        <v>3283</v>
      </c>
      <c r="H16" s="133">
        <v>123</v>
      </c>
      <c r="I16" s="69"/>
      <c r="J16" s="5"/>
      <c r="K16" s="66">
        <v>32</v>
      </c>
      <c r="L16" s="5">
        <f>112+10+R16</f>
        <v>274</v>
      </c>
      <c r="M16" s="5">
        <v>0</v>
      </c>
      <c r="N16" s="5">
        <v>0</v>
      </c>
      <c r="O16" s="125"/>
      <c r="P16" s="94">
        <v>145</v>
      </c>
      <c r="Q16" s="94">
        <v>7</v>
      </c>
      <c r="R16" s="66">
        <f t="shared" si="1"/>
        <v>152</v>
      </c>
      <c r="S16" s="502">
        <f t="shared" si="0"/>
        <v>135.80000000000001</v>
      </c>
      <c r="T16" s="68">
        <v>32</v>
      </c>
    </row>
    <row r="17" spans="1:20" x14ac:dyDescent="0.2">
      <c r="A17" s="130" t="s">
        <v>2177</v>
      </c>
      <c r="B17" s="131" t="s">
        <v>3365</v>
      </c>
      <c r="C17" s="132">
        <v>0.2</v>
      </c>
      <c r="D17" s="607" t="s">
        <v>6351</v>
      </c>
      <c r="E17" s="133">
        <v>56</v>
      </c>
      <c r="F17" s="133">
        <v>71</v>
      </c>
      <c r="G17" s="133" t="s">
        <v>3283</v>
      </c>
      <c r="H17" s="133">
        <v>123</v>
      </c>
      <c r="I17" s="69"/>
      <c r="J17" s="5" t="s">
        <v>6055</v>
      </c>
      <c r="K17" s="66">
        <v>32</v>
      </c>
      <c r="L17" s="5">
        <f>112+10+R17</f>
        <v>274</v>
      </c>
      <c r="M17" s="5">
        <v>11</v>
      </c>
      <c r="N17" s="5">
        <v>0</v>
      </c>
      <c r="O17" s="125"/>
      <c r="P17" s="94">
        <v>145</v>
      </c>
      <c r="Q17" s="94">
        <v>7</v>
      </c>
      <c r="R17" s="66">
        <f t="shared" si="1"/>
        <v>152</v>
      </c>
      <c r="S17" s="502">
        <f t="shared" si="0"/>
        <v>135.80000000000001</v>
      </c>
      <c r="T17" s="68">
        <v>32</v>
      </c>
    </row>
    <row r="18" spans="1:20" x14ac:dyDescent="0.2">
      <c r="A18" s="130" t="s">
        <v>1787</v>
      </c>
      <c r="B18" s="131" t="s">
        <v>3365</v>
      </c>
      <c r="C18" s="132">
        <v>0.2</v>
      </c>
      <c r="D18" s="249" t="s">
        <v>5977</v>
      </c>
      <c r="E18" s="133">
        <v>55</v>
      </c>
      <c r="F18" s="133">
        <v>65</v>
      </c>
      <c r="G18" s="133" t="s">
        <v>5265</v>
      </c>
      <c r="H18" s="133">
        <v>123</v>
      </c>
      <c r="I18" s="69"/>
      <c r="J18" s="5"/>
      <c r="K18" s="66">
        <v>31</v>
      </c>
      <c r="L18" s="5">
        <f>112+10+R18</f>
        <v>279</v>
      </c>
      <c r="M18" s="5">
        <v>0</v>
      </c>
      <c r="N18" s="5">
        <v>0</v>
      </c>
      <c r="O18" s="125"/>
      <c r="P18" s="94">
        <v>150</v>
      </c>
      <c r="Q18" s="94">
        <v>7</v>
      </c>
      <c r="R18" s="66">
        <f t="shared" si="1"/>
        <v>157</v>
      </c>
      <c r="S18" s="502">
        <f t="shared" si="0"/>
        <v>130.80000000000001</v>
      </c>
      <c r="T18" s="68">
        <v>31</v>
      </c>
    </row>
    <row r="19" spans="1:20" x14ac:dyDescent="0.2">
      <c r="A19" s="130" t="s">
        <v>1787</v>
      </c>
      <c r="B19" s="131" t="s">
        <v>3365</v>
      </c>
      <c r="C19" s="132">
        <v>0.2</v>
      </c>
      <c r="D19" s="249" t="s">
        <v>5976</v>
      </c>
      <c r="E19" s="133">
        <v>55</v>
      </c>
      <c r="F19" s="133">
        <v>69</v>
      </c>
      <c r="G19" s="133" t="s">
        <v>5265</v>
      </c>
      <c r="H19" s="133">
        <v>123</v>
      </c>
      <c r="I19" s="69"/>
      <c r="J19" s="5" t="s">
        <v>6055</v>
      </c>
      <c r="K19" s="66">
        <v>31</v>
      </c>
      <c r="L19" s="5">
        <f>112+10+R19</f>
        <v>279</v>
      </c>
      <c r="M19" s="5">
        <v>11</v>
      </c>
      <c r="N19" s="5">
        <v>0</v>
      </c>
      <c r="O19" s="125"/>
      <c r="P19" s="94">
        <v>150</v>
      </c>
      <c r="Q19" s="94">
        <v>7</v>
      </c>
      <c r="R19" s="66">
        <f t="shared" si="1"/>
        <v>157</v>
      </c>
      <c r="S19" s="502">
        <f t="shared" si="0"/>
        <v>130.80000000000001</v>
      </c>
      <c r="T19" s="68">
        <v>31</v>
      </c>
    </row>
    <row r="20" spans="1:20" x14ac:dyDescent="0.2">
      <c r="A20" s="130" t="s">
        <v>4296</v>
      </c>
      <c r="B20" s="131" t="s">
        <v>3365</v>
      </c>
      <c r="C20" s="132">
        <v>0.2</v>
      </c>
      <c r="D20" s="131" t="s">
        <v>6139</v>
      </c>
      <c r="E20" s="133">
        <v>54</v>
      </c>
      <c r="F20" s="133">
        <v>63</v>
      </c>
      <c r="G20" s="133" t="s">
        <v>5265</v>
      </c>
      <c r="H20" s="133">
        <v>123</v>
      </c>
      <c r="I20" s="69"/>
      <c r="J20" s="5"/>
      <c r="K20" s="66">
        <v>20</v>
      </c>
      <c r="L20" s="5">
        <v>326</v>
      </c>
      <c r="M20" s="5">
        <v>0</v>
      </c>
      <c r="N20" s="5">
        <v>0</v>
      </c>
      <c r="O20" s="125"/>
      <c r="P20" s="94">
        <v>193</v>
      </c>
      <c r="Q20" s="94">
        <v>7</v>
      </c>
      <c r="R20" s="66">
        <f t="shared" si="1"/>
        <v>200</v>
      </c>
      <c r="S20" s="502">
        <f t="shared" si="0"/>
        <v>87.800000000000026</v>
      </c>
      <c r="T20" s="68">
        <v>20</v>
      </c>
    </row>
    <row r="21" spans="1:20" x14ac:dyDescent="0.2">
      <c r="A21" s="130" t="s">
        <v>4296</v>
      </c>
      <c r="B21" s="131" t="s">
        <v>3365</v>
      </c>
      <c r="C21" s="132">
        <v>0.2</v>
      </c>
      <c r="D21" s="131" t="s">
        <v>4393</v>
      </c>
      <c r="E21" s="133">
        <v>54</v>
      </c>
      <c r="F21" s="133">
        <v>67</v>
      </c>
      <c r="G21" s="133" t="s">
        <v>5265</v>
      </c>
      <c r="H21" s="133">
        <v>123</v>
      </c>
      <c r="I21" s="69"/>
      <c r="J21" s="5" t="s">
        <v>6055</v>
      </c>
      <c r="K21" s="66">
        <v>20</v>
      </c>
      <c r="L21" s="5">
        <v>326</v>
      </c>
      <c r="M21" s="5">
        <v>11</v>
      </c>
      <c r="N21" s="5">
        <v>0</v>
      </c>
      <c r="O21" s="125"/>
      <c r="P21" s="94">
        <v>193</v>
      </c>
      <c r="Q21" s="94">
        <v>7</v>
      </c>
      <c r="R21" s="66">
        <f t="shared" si="1"/>
        <v>200</v>
      </c>
      <c r="S21" s="502">
        <f t="shared" si="0"/>
        <v>87.800000000000026</v>
      </c>
      <c r="T21" s="68">
        <v>20</v>
      </c>
    </row>
    <row r="22" spans="1:20" x14ac:dyDescent="0.2">
      <c r="A22" s="130" t="s">
        <v>7292</v>
      </c>
      <c r="B22" s="131" t="s">
        <v>3365</v>
      </c>
      <c r="C22" s="132">
        <v>0.2</v>
      </c>
      <c r="D22" s="131" t="s">
        <v>556</v>
      </c>
      <c r="E22" s="133">
        <v>55</v>
      </c>
      <c r="F22" s="133">
        <v>65</v>
      </c>
      <c r="G22" s="133" t="s">
        <v>5265</v>
      </c>
      <c r="H22" s="133">
        <v>123</v>
      </c>
      <c r="I22" s="69"/>
      <c r="J22" s="5"/>
      <c r="K22" s="66">
        <v>24</v>
      </c>
      <c r="L22" s="5">
        <v>310</v>
      </c>
      <c r="M22" s="5">
        <v>0</v>
      </c>
      <c r="N22" s="5">
        <v>0</v>
      </c>
      <c r="O22" s="125"/>
      <c r="P22" s="94">
        <v>180</v>
      </c>
      <c r="Q22" s="94">
        <v>7</v>
      </c>
      <c r="R22" s="66">
        <f t="shared" si="1"/>
        <v>187</v>
      </c>
      <c r="S22" s="502">
        <f t="shared" si="0"/>
        <v>100.80000000000003</v>
      </c>
      <c r="T22" s="68">
        <v>24</v>
      </c>
    </row>
    <row r="23" spans="1:20" x14ac:dyDescent="0.2">
      <c r="A23" s="130" t="s">
        <v>7292</v>
      </c>
      <c r="B23" s="131" t="s">
        <v>3365</v>
      </c>
      <c r="C23" s="132">
        <v>0.2</v>
      </c>
      <c r="D23" s="249" t="s">
        <v>55</v>
      </c>
      <c r="E23" s="133">
        <v>55</v>
      </c>
      <c r="F23" s="133">
        <v>69</v>
      </c>
      <c r="G23" s="133" t="s">
        <v>5265</v>
      </c>
      <c r="H23" s="133">
        <v>123</v>
      </c>
      <c r="I23" s="69"/>
      <c r="J23" s="5" t="s">
        <v>6055</v>
      </c>
      <c r="K23" s="66">
        <v>24</v>
      </c>
      <c r="L23" s="5">
        <v>310</v>
      </c>
      <c r="M23" s="5">
        <v>11</v>
      </c>
      <c r="N23" s="5">
        <v>0</v>
      </c>
      <c r="O23" s="125"/>
      <c r="P23" s="94">
        <v>180</v>
      </c>
      <c r="Q23" s="94">
        <v>7</v>
      </c>
      <c r="R23" s="66">
        <f t="shared" si="1"/>
        <v>187</v>
      </c>
      <c r="S23" s="502">
        <f t="shared" si="0"/>
        <v>100.80000000000003</v>
      </c>
      <c r="T23" s="68">
        <v>24</v>
      </c>
    </row>
    <row r="24" spans="1:20" x14ac:dyDescent="0.2">
      <c r="A24" s="130" t="s">
        <v>5266</v>
      </c>
      <c r="B24" s="131" t="s">
        <v>3365</v>
      </c>
      <c r="C24" s="132">
        <v>0.2</v>
      </c>
      <c r="D24" s="249" t="s">
        <v>665</v>
      </c>
      <c r="E24" s="133">
        <v>58</v>
      </c>
      <c r="F24" s="133">
        <v>78</v>
      </c>
      <c r="G24" s="133" t="s">
        <v>5263</v>
      </c>
      <c r="H24" s="133">
        <v>123</v>
      </c>
      <c r="I24" s="69"/>
      <c r="J24" s="5" t="s">
        <v>2078</v>
      </c>
      <c r="K24" s="66">
        <v>19</v>
      </c>
      <c r="L24" s="5">
        <v>330</v>
      </c>
      <c r="M24" s="5">
        <v>17</v>
      </c>
      <c r="N24" s="5">
        <v>0</v>
      </c>
      <c r="O24" s="125"/>
      <c r="P24" s="94">
        <v>198</v>
      </c>
      <c r="Q24" s="94">
        <v>7</v>
      </c>
      <c r="R24" s="66">
        <f t="shared" si="1"/>
        <v>205</v>
      </c>
      <c r="S24" s="502">
        <f t="shared" si="0"/>
        <v>82.800000000000026</v>
      </c>
      <c r="T24" s="68">
        <v>19</v>
      </c>
    </row>
    <row r="25" spans="1:20" x14ac:dyDescent="0.2">
      <c r="A25" s="130" t="s">
        <v>5266</v>
      </c>
      <c r="B25" s="131" t="s">
        <v>3365</v>
      </c>
      <c r="C25" s="132">
        <v>0.2</v>
      </c>
      <c r="D25" s="249" t="s">
        <v>1698</v>
      </c>
      <c r="E25" s="133">
        <v>58</v>
      </c>
      <c r="F25" s="133">
        <v>78</v>
      </c>
      <c r="G25" s="133" t="s">
        <v>5263</v>
      </c>
      <c r="H25" s="133">
        <v>123</v>
      </c>
      <c r="I25" s="69"/>
      <c r="J25" s="5" t="s">
        <v>3780</v>
      </c>
      <c r="K25" s="66">
        <v>19</v>
      </c>
      <c r="L25" s="5">
        <v>330</v>
      </c>
      <c r="M25" s="5">
        <v>17</v>
      </c>
      <c r="N25" s="5">
        <v>0</v>
      </c>
      <c r="O25" s="125"/>
      <c r="P25" s="94">
        <v>198</v>
      </c>
      <c r="Q25" s="94">
        <v>7</v>
      </c>
      <c r="R25" s="66">
        <f t="shared" si="1"/>
        <v>205</v>
      </c>
      <c r="S25" s="502">
        <f t="shared" si="0"/>
        <v>82.800000000000026</v>
      </c>
      <c r="T25" s="68">
        <v>19</v>
      </c>
    </row>
    <row r="26" spans="1:20" x14ac:dyDescent="0.2">
      <c r="A26" s="130" t="s">
        <v>5266</v>
      </c>
      <c r="B26" s="131" t="s">
        <v>3365</v>
      </c>
      <c r="C26" s="132">
        <v>0.2</v>
      </c>
      <c r="D26" s="249" t="s">
        <v>10175</v>
      </c>
      <c r="E26" s="133">
        <v>58</v>
      </c>
      <c r="F26" s="133">
        <v>78</v>
      </c>
      <c r="G26" s="133" t="s">
        <v>5263</v>
      </c>
      <c r="H26" s="133">
        <v>123</v>
      </c>
      <c r="I26" s="69"/>
      <c r="J26" s="5" t="s">
        <v>2077</v>
      </c>
      <c r="K26" s="66">
        <v>19</v>
      </c>
      <c r="L26" s="5">
        <v>330</v>
      </c>
      <c r="M26" s="5">
        <v>17</v>
      </c>
      <c r="N26" s="5">
        <v>0</v>
      </c>
      <c r="O26" s="125"/>
      <c r="P26" s="94">
        <v>198</v>
      </c>
      <c r="Q26" s="94">
        <v>7</v>
      </c>
      <c r="R26" s="66">
        <f t="shared" si="1"/>
        <v>205</v>
      </c>
      <c r="S26" s="502">
        <f t="shared" si="0"/>
        <v>82.800000000000026</v>
      </c>
      <c r="T26" s="68">
        <v>19</v>
      </c>
    </row>
    <row r="27" spans="1:20" x14ac:dyDescent="0.2">
      <c r="A27" s="97" t="s">
        <v>10556</v>
      </c>
      <c r="B27" s="65" t="s">
        <v>3365</v>
      </c>
      <c r="C27" s="67">
        <v>0.2</v>
      </c>
      <c r="D27" s="65" t="s">
        <v>8430</v>
      </c>
      <c r="E27" s="66">
        <v>55</v>
      </c>
      <c r="F27" s="66">
        <v>65</v>
      </c>
      <c r="G27" s="66" t="s">
        <v>5265</v>
      </c>
      <c r="H27" s="66">
        <v>123</v>
      </c>
      <c r="I27" s="69"/>
      <c r="J27" s="5"/>
      <c r="K27" s="66">
        <v>19</v>
      </c>
      <c r="L27" s="5">
        <v>330</v>
      </c>
      <c r="M27" s="5">
        <v>0</v>
      </c>
      <c r="N27" s="5">
        <v>0</v>
      </c>
      <c r="O27" s="125"/>
      <c r="P27" s="94">
        <v>200</v>
      </c>
      <c r="Q27" s="94">
        <v>7</v>
      </c>
      <c r="R27" s="66">
        <f t="shared" si="1"/>
        <v>207</v>
      </c>
      <c r="S27" s="502">
        <f t="shared" si="0"/>
        <v>80.800000000000026</v>
      </c>
      <c r="T27" s="68">
        <v>19</v>
      </c>
    </row>
    <row r="28" spans="1:20" x14ac:dyDescent="0.2">
      <c r="A28" s="97" t="s">
        <v>4252</v>
      </c>
      <c r="B28" s="65" t="s">
        <v>3365</v>
      </c>
      <c r="C28" s="67">
        <v>0.2</v>
      </c>
      <c r="D28" s="65" t="s">
        <v>4251</v>
      </c>
      <c r="E28" s="66">
        <v>54</v>
      </c>
      <c r="F28" s="66">
        <v>63</v>
      </c>
      <c r="G28" s="66" t="s">
        <v>5265</v>
      </c>
      <c r="H28" s="66">
        <v>123</v>
      </c>
      <c r="I28" s="69"/>
      <c r="J28" s="5"/>
      <c r="K28" s="66">
        <v>23</v>
      </c>
      <c r="L28" s="5">
        <v>314</v>
      </c>
      <c r="M28" s="5">
        <v>0</v>
      </c>
      <c r="N28" s="5">
        <v>0</v>
      </c>
      <c r="O28" s="125"/>
      <c r="P28" s="94">
        <v>182</v>
      </c>
      <c r="Q28" s="94">
        <v>7</v>
      </c>
      <c r="R28" s="66">
        <f t="shared" si="1"/>
        <v>189</v>
      </c>
      <c r="S28" s="502">
        <f t="shared" si="0"/>
        <v>98.800000000000026</v>
      </c>
      <c r="T28" s="68">
        <v>23</v>
      </c>
    </row>
    <row r="29" spans="1:20" x14ac:dyDescent="0.2">
      <c r="A29" s="97" t="s">
        <v>4252</v>
      </c>
      <c r="B29" s="65" t="s">
        <v>3365</v>
      </c>
      <c r="C29" s="67">
        <v>0.2</v>
      </c>
      <c r="D29" s="65" t="s">
        <v>10573</v>
      </c>
      <c r="E29" s="66">
        <v>54</v>
      </c>
      <c r="F29" s="66">
        <v>67</v>
      </c>
      <c r="G29" s="66" t="s">
        <v>5265</v>
      </c>
      <c r="H29" s="66">
        <v>123</v>
      </c>
      <c r="I29" s="69"/>
      <c r="J29" s="94" t="s">
        <v>6055</v>
      </c>
      <c r="K29" s="66">
        <v>23</v>
      </c>
      <c r="L29" s="5"/>
      <c r="M29" s="5">
        <v>11</v>
      </c>
      <c r="N29" s="5">
        <v>0</v>
      </c>
      <c r="O29" s="125"/>
      <c r="P29" s="94">
        <v>182</v>
      </c>
      <c r="Q29" s="94">
        <v>7</v>
      </c>
      <c r="R29" s="66">
        <f t="shared" si="1"/>
        <v>189</v>
      </c>
      <c r="S29" s="502">
        <f t="shared" si="0"/>
        <v>98.800000000000026</v>
      </c>
      <c r="T29" s="68">
        <v>23</v>
      </c>
    </row>
    <row r="30" spans="1:20" x14ac:dyDescent="0.2">
      <c r="A30" s="97" t="s">
        <v>9707</v>
      </c>
      <c r="B30" s="65" t="s">
        <v>4416</v>
      </c>
      <c r="C30" s="67">
        <v>0.2</v>
      </c>
      <c r="D30" s="65" t="s">
        <v>3139</v>
      </c>
      <c r="E30" s="66">
        <v>54</v>
      </c>
      <c r="F30" s="66">
        <v>63</v>
      </c>
      <c r="G30" s="66" t="s">
        <v>5265</v>
      </c>
      <c r="H30" s="66">
        <v>123</v>
      </c>
      <c r="I30" s="69"/>
      <c r="J30" s="5"/>
      <c r="K30" s="66">
        <v>20</v>
      </c>
      <c r="L30" s="5">
        <v>326</v>
      </c>
      <c r="M30" s="5">
        <v>0</v>
      </c>
      <c r="N30" s="5">
        <v>0</v>
      </c>
      <c r="O30" s="125"/>
      <c r="P30" s="94">
        <v>196</v>
      </c>
      <c r="Q30" s="94">
        <v>7</v>
      </c>
      <c r="R30" s="66">
        <f t="shared" si="1"/>
        <v>203</v>
      </c>
      <c r="S30" s="502">
        <f t="shared" si="0"/>
        <v>84.800000000000026</v>
      </c>
      <c r="T30" s="68">
        <v>20</v>
      </c>
    </row>
    <row r="31" spans="1:20" x14ac:dyDescent="0.2">
      <c r="A31" s="97" t="s">
        <v>9707</v>
      </c>
      <c r="B31" s="65" t="s">
        <v>4416</v>
      </c>
      <c r="C31" s="67">
        <v>0.2</v>
      </c>
      <c r="D31" s="65" t="s">
        <v>9240</v>
      </c>
      <c r="E31" s="66">
        <v>54</v>
      </c>
      <c r="F31" s="66">
        <v>67</v>
      </c>
      <c r="G31" s="66" t="s">
        <v>5265</v>
      </c>
      <c r="H31" s="66">
        <v>123</v>
      </c>
      <c r="I31" s="69"/>
      <c r="J31" s="5" t="s">
        <v>6055</v>
      </c>
      <c r="K31" s="66">
        <v>20</v>
      </c>
      <c r="L31" s="5">
        <v>326</v>
      </c>
      <c r="M31" s="5">
        <v>11</v>
      </c>
      <c r="N31" s="5">
        <v>0</v>
      </c>
      <c r="O31" s="125"/>
      <c r="P31" s="94">
        <v>196</v>
      </c>
      <c r="Q31" s="94">
        <v>7</v>
      </c>
      <c r="R31" s="66">
        <f t="shared" si="1"/>
        <v>203</v>
      </c>
      <c r="S31" s="502">
        <f t="shared" si="0"/>
        <v>84.800000000000026</v>
      </c>
      <c r="T31" s="68">
        <v>20</v>
      </c>
    </row>
    <row r="32" spans="1:20" x14ac:dyDescent="0.2">
      <c r="A32" s="97" t="s">
        <v>9708</v>
      </c>
      <c r="B32" s="65" t="s">
        <v>4416</v>
      </c>
      <c r="C32" s="67">
        <v>0.2</v>
      </c>
      <c r="D32" s="65" t="s">
        <v>4417</v>
      </c>
      <c r="E32" s="66">
        <v>59</v>
      </c>
      <c r="F32" s="66">
        <v>73</v>
      </c>
      <c r="G32" s="66" t="s">
        <v>5159</v>
      </c>
      <c r="H32" s="66">
        <v>123</v>
      </c>
      <c r="I32" s="69"/>
      <c r="J32" s="5" t="s">
        <v>4415</v>
      </c>
      <c r="K32" s="66"/>
      <c r="L32" s="5">
        <f>112+10+R32</f>
        <v>122</v>
      </c>
      <c r="M32" s="5">
        <v>2</v>
      </c>
      <c r="N32" s="5">
        <v>0</v>
      </c>
      <c r="O32" s="125"/>
      <c r="P32" s="94"/>
      <c r="Q32" s="94"/>
      <c r="R32" s="66">
        <f t="shared" si="1"/>
        <v>0</v>
      </c>
      <c r="S32" s="502">
        <f t="shared" si="0"/>
        <v>287.8</v>
      </c>
    </row>
    <row r="33" spans="1:20" x14ac:dyDescent="0.2">
      <c r="A33" s="97" t="s">
        <v>4315</v>
      </c>
      <c r="B33" s="65" t="s">
        <v>4416</v>
      </c>
      <c r="C33" s="67">
        <v>0.2</v>
      </c>
      <c r="D33" s="65" t="s">
        <v>1604</v>
      </c>
      <c r="E33" s="66">
        <v>54</v>
      </c>
      <c r="F33" s="66">
        <v>80</v>
      </c>
      <c r="G33" s="66" t="s">
        <v>5263</v>
      </c>
      <c r="H33" s="66">
        <v>123</v>
      </c>
      <c r="I33" s="69"/>
      <c r="J33" s="5" t="s">
        <v>2078</v>
      </c>
      <c r="K33" s="66">
        <v>19</v>
      </c>
      <c r="L33" s="5">
        <v>330</v>
      </c>
      <c r="M33" s="5">
        <v>17</v>
      </c>
      <c r="N33" s="5">
        <v>0</v>
      </c>
      <c r="O33" s="125"/>
      <c r="P33" s="94">
        <v>198</v>
      </c>
      <c r="Q33" s="94">
        <v>7</v>
      </c>
      <c r="R33" s="66">
        <f t="shared" si="1"/>
        <v>205</v>
      </c>
      <c r="S33" s="502">
        <f t="shared" si="0"/>
        <v>82.800000000000026</v>
      </c>
      <c r="T33" s="68">
        <v>19</v>
      </c>
    </row>
    <row r="34" spans="1:20" x14ac:dyDescent="0.2">
      <c r="A34" s="97" t="s">
        <v>4315</v>
      </c>
      <c r="B34" s="65" t="s">
        <v>4416</v>
      </c>
      <c r="C34" s="67">
        <v>0.2</v>
      </c>
      <c r="D34" s="65" t="s">
        <v>1605</v>
      </c>
      <c r="E34" s="66">
        <v>54</v>
      </c>
      <c r="F34" s="66">
        <v>80</v>
      </c>
      <c r="G34" s="66" t="s">
        <v>5263</v>
      </c>
      <c r="H34" s="66">
        <v>123</v>
      </c>
      <c r="I34" s="69"/>
      <c r="J34" s="5" t="s">
        <v>3780</v>
      </c>
      <c r="K34" s="66">
        <v>19</v>
      </c>
      <c r="L34" s="5">
        <v>330</v>
      </c>
      <c r="M34" s="5">
        <v>17</v>
      </c>
      <c r="N34" s="5">
        <v>0</v>
      </c>
      <c r="O34" s="125"/>
      <c r="P34" s="94">
        <v>198</v>
      </c>
      <c r="Q34" s="94">
        <v>7</v>
      </c>
      <c r="R34" s="66">
        <f t="shared" si="1"/>
        <v>205</v>
      </c>
      <c r="S34" s="502">
        <f t="shared" si="0"/>
        <v>82.800000000000026</v>
      </c>
      <c r="T34" s="68">
        <v>19</v>
      </c>
    </row>
    <row r="35" spans="1:20" x14ac:dyDescent="0.2">
      <c r="A35" s="97" t="s">
        <v>4315</v>
      </c>
      <c r="B35" s="65" t="s">
        <v>4416</v>
      </c>
      <c r="C35" s="67">
        <v>0.2</v>
      </c>
      <c r="D35" s="65" t="s">
        <v>3856</v>
      </c>
      <c r="E35" s="66">
        <v>54</v>
      </c>
      <c r="F35" s="66">
        <v>80</v>
      </c>
      <c r="G35" s="66" t="s">
        <v>5263</v>
      </c>
      <c r="H35" s="66">
        <v>123</v>
      </c>
      <c r="I35" s="69"/>
      <c r="J35" s="5" t="s">
        <v>2077</v>
      </c>
      <c r="K35" s="66">
        <v>19</v>
      </c>
      <c r="L35" s="5">
        <v>330</v>
      </c>
      <c r="M35" s="5">
        <v>17</v>
      </c>
      <c r="N35" s="5">
        <v>0</v>
      </c>
      <c r="O35" s="125"/>
      <c r="P35" s="94">
        <v>198</v>
      </c>
      <c r="Q35" s="94">
        <v>7</v>
      </c>
      <c r="R35" s="66">
        <f t="shared" si="1"/>
        <v>205</v>
      </c>
      <c r="S35" s="502">
        <f t="shared" si="0"/>
        <v>82.800000000000026</v>
      </c>
      <c r="T35" s="68">
        <v>19</v>
      </c>
    </row>
    <row r="36" spans="1:20" x14ac:dyDescent="0.2">
      <c r="A36" s="134" t="s">
        <v>4474</v>
      </c>
      <c r="B36" s="65" t="s">
        <v>4416</v>
      </c>
      <c r="C36" s="67">
        <v>0.2</v>
      </c>
      <c r="D36" s="65" t="s">
        <v>7269</v>
      </c>
      <c r="E36" s="66">
        <v>59</v>
      </c>
      <c r="F36" s="66">
        <v>73</v>
      </c>
      <c r="G36" s="66" t="s">
        <v>5159</v>
      </c>
      <c r="H36" s="66">
        <v>123</v>
      </c>
      <c r="I36" s="69">
        <v>6045034600</v>
      </c>
      <c r="J36" s="5" t="s">
        <v>5167</v>
      </c>
      <c r="K36" s="66">
        <v>19</v>
      </c>
      <c r="L36" s="5">
        <v>330</v>
      </c>
      <c r="M36" s="5">
        <v>20</v>
      </c>
      <c r="N36" s="5">
        <v>0</v>
      </c>
      <c r="O36" s="6"/>
      <c r="P36" s="94">
        <v>200</v>
      </c>
      <c r="Q36" s="94">
        <v>7</v>
      </c>
      <c r="R36" s="66">
        <f t="shared" si="1"/>
        <v>207</v>
      </c>
      <c r="S36" s="502">
        <f t="shared" si="0"/>
        <v>80.800000000000026</v>
      </c>
      <c r="T36" s="68">
        <v>19</v>
      </c>
    </row>
    <row r="37" spans="1:20" x14ac:dyDescent="0.2">
      <c r="A37" s="134" t="s">
        <v>8159</v>
      </c>
      <c r="B37" s="65" t="s">
        <v>4416</v>
      </c>
      <c r="C37" s="67">
        <v>0.2</v>
      </c>
      <c r="D37" s="65" t="s">
        <v>7050</v>
      </c>
      <c r="E37" s="66">
        <v>59</v>
      </c>
      <c r="F37" s="66">
        <v>73</v>
      </c>
      <c r="G37" s="66" t="s">
        <v>5159</v>
      </c>
      <c r="H37" s="66">
        <v>123</v>
      </c>
      <c r="I37" s="69">
        <v>6045034600</v>
      </c>
      <c r="J37" s="5" t="s">
        <v>5167</v>
      </c>
      <c r="K37" s="66">
        <v>19</v>
      </c>
      <c r="L37" s="5">
        <v>330</v>
      </c>
      <c r="M37" s="5">
        <v>20</v>
      </c>
      <c r="N37" s="5">
        <v>0</v>
      </c>
      <c r="O37" s="6"/>
      <c r="P37" s="94">
        <v>198</v>
      </c>
      <c r="Q37" s="94">
        <v>7</v>
      </c>
      <c r="R37" s="66">
        <f t="shared" si="1"/>
        <v>205</v>
      </c>
      <c r="S37" s="502">
        <f t="shared" si="0"/>
        <v>82.800000000000026</v>
      </c>
      <c r="T37" s="68">
        <v>19</v>
      </c>
    </row>
    <row r="38" spans="1:20" x14ac:dyDescent="0.2">
      <c r="A38" s="134" t="s">
        <v>10176</v>
      </c>
      <c r="B38" s="65" t="s">
        <v>4416</v>
      </c>
      <c r="C38" s="67">
        <v>0.2</v>
      </c>
      <c r="D38" s="65" t="s">
        <v>3550</v>
      </c>
      <c r="E38" s="66">
        <v>58</v>
      </c>
      <c r="F38" s="66">
        <v>71</v>
      </c>
      <c r="G38" s="66" t="s">
        <v>5263</v>
      </c>
      <c r="H38" s="66">
        <v>123</v>
      </c>
      <c r="I38" s="69"/>
      <c r="J38" s="5" t="s">
        <v>4415</v>
      </c>
      <c r="K38" s="66">
        <v>23</v>
      </c>
      <c r="L38" s="5">
        <v>314</v>
      </c>
      <c r="M38" s="5">
        <v>2</v>
      </c>
      <c r="N38" s="5">
        <v>0</v>
      </c>
      <c r="O38" s="125"/>
      <c r="P38" s="94">
        <v>182</v>
      </c>
      <c r="Q38" s="94">
        <v>7</v>
      </c>
      <c r="R38" s="66">
        <f t="shared" si="1"/>
        <v>189</v>
      </c>
      <c r="S38" s="502">
        <f t="shared" si="0"/>
        <v>98.800000000000026</v>
      </c>
      <c r="T38" s="68">
        <v>23</v>
      </c>
    </row>
    <row r="39" spans="1:20" x14ac:dyDescent="0.2">
      <c r="A39" s="134" t="s">
        <v>3549</v>
      </c>
      <c r="B39" s="65" t="s">
        <v>4416</v>
      </c>
      <c r="C39" s="67">
        <v>0.2</v>
      </c>
      <c r="D39" s="65" t="s">
        <v>3551</v>
      </c>
      <c r="E39" s="66">
        <v>54</v>
      </c>
      <c r="F39" s="66">
        <v>63</v>
      </c>
      <c r="G39" s="66" t="s">
        <v>5264</v>
      </c>
      <c r="H39" s="66">
        <v>123</v>
      </c>
      <c r="I39" s="69"/>
      <c r="J39" s="5"/>
      <c r="K39" s="66">
        <v>28</v>
      </c>
      <c r="L39" s="5">
        <v>292</v>
      </c>
      <c r="M39" s="5">
        <v>0</v>
      </c>
      <c r="N39" s="5">
        <v>0</v>
      </c>
      <c r="O39" s="125"/>
      <c r="P39" s="94">
        <v>160</v>
      </c>
      <c r="Q39" s="94">
        <v>7</v>
      </c>
      <c r="R39" s="66">
        <f t="shared" si="1"/>
        <v>167</v>
      </c>
      <c r="S39" s="502">
        <f t="shared" si="0"/>
        <v>120.80000000000003</v>
      </c>
      <c r="T39" s="68">
        <v>28</v>
      </c>
    </row>
    <row r="40" spans="1:20" x14ac:dyDescent="0.2">
      <c r="A40" s="134" t="s">
        <v>3549</v>
      </c>
      <c r="B40" s="65" t="s">
        <v>4416</v>
      </c>
      <c r="C40" s="67">
        <v>0.2</v>
      </c>
      <c r="D40" s="65" t="s">
        <v>3552</v>
      </c>
      <c r="E40" s="66">
        <v>54</v>
      </c>
      <c r="F40" s="66">
        <v>67</v>
      </c>
      <c r="G40" s="66" t="s">
        <v>5264</v>
      </c>
      <c r="H40" s="66">
        <v>123</v>
      </c>
      <c r="I40" s="69"/>
      <c r="J40" s="5" t="s">
        <v>6055</v>
      </c>
      <c r="K40" s="66">
        <v>28</v>
      </c>
      <c r="L40" s="5">
        <v>292</v>
      </c>
      <c r="M40" s="5">
        <v>11</v>
      </c>
      <c r="N40" s="5">
        <v>0</v>
      </c>
      <c r="O40" s="125"/>
      <c r="P40" s="94">
        <v>160</v>
      </c>
      <c r="Q40" s="94">
        <v>7</v>
      </c>
      <c r="R40" s="66">
        <f t="shared" si="1"/>
        <v>167</v>
      </c>
      <c r="S40" s="502">
        <f t="shared" si="0"/>
        <v>120.80000000000003</v>
      </c>
      <c r="T40" s="68">
        <v>28</v>
      </c>
    </row>
    <row r="41" spans="1:20" x14ac:dyDescent="0.2">
      <c r="A41" s="97" t="s">
        <v>4275</v>
      </c>
      <c r="B41" s="65" t="s">
        <v>4416</v>
      </c>
      <c r="C41" s="67">
        <v>0.2</v>
      </c>
      <c r="D41" s="65" t="s">
        <v>7271</v>
      </c>
      <c r="E41" s="66">
        <v>57</v>
      </c>
      <c r="F41" s="66">
        <v>69</v>
      </c>
      <c r="G41" s="66" t="s">
        <v>5263</v>
      </c>
      <c r="H41" s="66">
        <v>123</v>
      </c>
      <c r="I41" s="69"/>
      <c r="J41" s="5"/>
      <c r="K41" s="66"/>
      <c r="L41" s="5">
        <f>112+10+R41</f>
        <v>122</v>
      </c>
      <c r="M41" s="5">
        <v>0</v>
      </c>
      <c r="N41" s="5">
        <v>0</v>
      </c>
      <c r="O41" s="125"/>
      <c r="P41" s="94"/>
      <c r="Q41" s="94"/>
      <c r="R41" s="66">
        <f t="shared" si="1"/>
        <v>0</v>
      </c>
      <c r="S41" s="502">
        <f t="shared" si="0"/>
        <v>287.8</v>
      </c>
    </row>
    <row r="42" spans="1:20" x14ac:dyDescent="0.2">
      <c r="A42" s="134" t="s">
        <v>7134</v>
      </c>
      <c r="B42" s="65" t="s">
        <v>4416</v>
      </c>
      <c r="C42" s="67">
        <v>0.2</v>
      </c>
      <c r="D42" s="65" t="s">
        <v>6240</v>
      </c>
      <c r="E42" s="66">
        <v>59</v>
      </c>
      <c r="F42" s="66">
        <v>72</v>
      </c>
      <c r="G42" s="66" t="s">
        <v>5263</v>
      </c>
      <c r="H42" s="66">
        <v>123</v>
      </c>
      <c r="I42" s="69"/>
      <c r="J42" s="5" t="s">
        <v>4415</v>
      </c>
      <c r="K42" s="66">
        <v>22</v>
      </c>
      <c r="L42" s="5">
        <v>318</v>
      </c>
      <c r="M42" s="5">
        <v>2</v>
      </c>
      <c r="N42" s="5">
        <v>0</v>
      </c>
      <c r="O42" s="125"/>
      <c r="P42" s="94">
        <v>185</v>
      </c>
      <c r="Q42" s="94">
        <v>7</v>
      </c>
      <c r="R42" s="66">
        <f t="shared" si="1"/>
        <v>192</v>
      </c>
      <c r="S42" s="502">
        <f t="shared" si="0"/>
        <v>95.800000000000026</v>
      </c>
      <c r="T42" s="68">
        <v>22</v>
      </c>
    </row>
    <row r="43" spans="1:20" x14ac:dyDescent="0.2">
      <c r="A43" s="134" t="s">
        <v>3998</v>
      </c>
      <c r="B43" s="65" t="s">
        <v>4416</v>
      </c>
      <c r="C43" s="67">
        <v>0.2</v>
      </c>
      <c r="D43" s="65" t="s">
        <v>4385</v>
      </c>
      <c r="E43" s="66">
        <v>54</v>
      </c>
      <c r="F43" s="66">
        <v>63</v>
      </c>
      <c r="G43" s="66" t="s">
        <v>5265</v>
      </c>
      <c r="H43" s="66">
        <v>123</v>
      </c>
      <c r="I43" s="69"/>
      <c r="J43" s="5"/>
      <c r="K43" s="66"/>
      <c r="L43" s="5">
        <f>112+10+R43</f>
        <v>122</v>
      </c>
      <c r="M43" s="5">
        <v>0</v>
      </c>
      <c r="N43" s="5">
        <v>0</v>
      </c>
      <c r="O43" s="125"/>
      <c r="P43" s="94"/>
      <c r="Q43" s="94"/>
      <c r="R43" s="66">
        <f t="shared" si="1"/>
        <v>0</v>
      </c>
      <c r="S43" s="502">
        <f t="shared" si="0"/>
        <v>287.8</v>
      </c>
    </row>
    <row r="44" spans="1:20" x14ac:dyDescent="0.2">
      <c r="A44" s="134" t="s">
        <v>3355</v>
      </c>
      <c r="B44" s="65" t="s">
        <v>4416</v>
      </c>
      <c r="C44" s="67">
        <v>0.2</v>
      </c>
      <c r="D44" s="65" t="s">
        <v>2482</v>
      </c>
      <c r="E44" s="66">
        <v>57</v>
      </c>
      <c r="F44" s="66">
        <v>69</v>
      </c>
      <c r="G44" s="66" t="s">
        <v>5263</v>
      </c>
      <c r="H44" s="66">
        <v>123</v>
      </c>
      <c r="I44" s="69"/>
      <c r="J44" s="5"/>
      <c r="K44" s="66">
        <v>22</v>
      </c>
      <c r="L44" s="5">
        <v>318</v>
      </c>
      <c r="M44" s="5">
        <v>0</v>
      </c>
      <c r="N44" s="5">
        <v>0</v>
      </c>
      <c r="O44" s="125"/>
      <c r="P44" s="94">
        <v>186</v>
      </c>
      <c r="Q44" s="94">
        <v>7</v>
      </c>
      <c r="R44" s="66">
        <f t="shared" si="1"/>
        <v>193</v>
      </c>
      <c r="S44" s="502">
        <f t="shared" si="0"/>
        <v>94.800000000000026</v>
      </c>
      <c r="T44" s="68">
        <v>22</v>
      </c>
    </row>
    <row r="45" spans="1:20" x14ac:dyDescent="0.2">
      <c r="A45" s="134" t="s">
        <v>3355</v>
      </c>
      <c r="B45" s="65" t="s">
        <v>4416</v>
      </c>
      <c r="C45" s="67">
        <v>0.2</v>
      </c>
      <c r="D45" s="65" t="s">
        <v>5744</v>
      </c>
      <c r="E45" s="66">
        <v>57</v>
      </c>
      <c r="F45" s="66">
        <v>73</v>
      </c>
      <c r="G45" s="66" t="s">
        <v>5263</v>
      </c>
      <c r="H45" s="66">
        <v>123</v>
      </c>
      <c r="I45" s="69"/>
      <c r="J45" s="5" t="s">
        <v>6055</v>
      </c>
      <c r="K45" s="66">
        <v>22</v>
      </c>
      <c r="L45" s="5">
        <v>318</v>
      </c>
      <c r="M45" s="5">
        <v>11</v>
      </c>
      <c r="N45" s="5">
        <v>0</v>
      </c>
      <c r="O45" s="125"/>
      <c r="P45" s="94">
        <v>186</v>
      </c>
      <c r="Q45" s="94">
        <v>7</v>
      </c>
      <c r="R45" s="66">
        <f t="shared" si="1"/>
        <v>193</v>
      </c>
      <c r="S45" s="502">
        <f t="shared" si="0"/>
        <v>94.800000000000026</v>
      </c>
      <c r="T45" s="68">
        <v>22</v>
      </c>
    </row>
    <row r="46" spans="1:20" x14ac:dyDescent="0.2">
      <c r="A46" s="134" t="s">
        <v>3356</v>
      </c>
      <c r="B46" s="65" t="s">
        <v>4416</v>
      </c>
      <c r="C46" s="67">
        <v>0.2</v>
      </c>
      <c r="D46" s="65" t="s">
        <v>5157</v>
      </c>
      <c r="E46" s="66">
        <v>57</v>
      </c>
      <c r="F46" s="66">
        <v>69</v>
      </c>
      <c r="G46" s="66" t="s">
        <v>5263</v>
      </c>
      <c r="H46" s="66">
        <v>123</v>
      </c>
      <c r="I46" s="69"/>
      <c r="J46" s="5"/>
      <c r="K46" s="66">
        <v>22</v>
      </c>
      <c r="L46" s="5">
        <v>318</v>
      </c>
      <c r="M46" s="5">
        <v>0</v>
      </c>
      <c r="N46" s="5">
        <v>0</v>
      </c>
      <c r="O46" s="6"/>
      <c r="P46" s="94">
        <v>186</v>
      </c>
      <c r="Q46" s="94">
        <v>7</v>
      </c>
      <c r="R46" s="66">
        <f t="shared" si="1"/>
        <v>193</v>
      </c>
      <c r="S46" s="502">
        <f t="shared" si="0"/>
        <v>94.800000000000026</v>
      </c>
      <c r="T46" s="68">
        <v>22</v>
      </c>
    </row>
    <row r="47" spans="1:20" x14ac:dyDescent="0.2">
      <c r="A47" s="134" t="s">
        <v>3354</v>
      </c>
      <c r="B47" s="65" t="s">
        <v>4416</v>
      </c>
      <c r="C47" s="67">
        <v>0.2</v>
      </c>
      <c r="D47" s="65" t="s">
        <v>2140</v>
      </c>
      <c r="E47" s="66">
        <v>59</v>
      </c>
      <c r="F47" s="66">
        <v>73</v>
      </c>
      <c r="G47" s="66" t="s">
        <v>5161</v>
      </c>
      <c r="H47" s="66">
        <v>123</v>
      </c>
      <c r="I47" s="69"/>
      <c r="J47" s="5" t="s">
        <v>4415</v>
      </c>
      <c r="K47" s="66">
        <v>25</v>
      </c>
      <c r="L47" s="5">
        <v>305</v>
      </c>
      <c r="M47" s="5">
        <v>2</v>
      </c>
      <c r="N47" s="5">
        <v>0</v>
      </c>
      <c r="O47" s="6"/>
      <c r="P47" s="94">
        <v>173</v>
      </c>
      <c r="Q47" s="94">
        <v>7</v>
      </c>
      <c r="R47" s="66">
        <f t="shared" si="1"/>
        <v>180</v>
      </c>
      <c r="S47" s="502">
        <f t="shared" si="0"/>
        <v>107.80000000000003</v>
      </c>
      <c r="T47" s="68">
        <v>25</v>
      </c>
    </row>
    <row r="48" spans="1:20" x14ac:dyDescent="0.2">
      <c r="A48" s="134" t="s">
        <v>9282</v>
      </c>
      <c r="B48" s="65" t="s">
        <v>4416</v>
      </c>
      <c r="C48" s="67">
        <v>0.2</v>
      </c>
      <c r="D48" s="65" t="s">
        <v>9608</v>
      </c>
      <c r="E48" s="66">
        <v>57</v>
      </c>
      <c r="F48" s="66">
        <v>69</v>
      </c>
      <c r="G48" s="66" t="s">
        <v>5263</v>
      </c>
      <c r="H48" s="66">
        <v>123</v>
      </c>
      <c r="I48" s="69"/>
      <c r="J48" s="5"/>
      <c r="K48" s="66"/>
      <c r="L48" s="5">
        <f>112+10+R48</f>
        <v>122</v>
      </c>
      <c r="M48" s="5">
        <v>0</v>
      </c>
      <c r="N48" s="5">
        <v>0</v>
      </c>
      <c r="O48" s="6" t="s">
        <v>9281</v>
      </c>
      <c r="P48" s="94"/>
      <c r="Q48" s="94"/>
      <c r="R48" s="66">
        <f t="shared" si="1"/>
        <v>0</v>
      </c>
      <c r="S48" s="502">
        <f t="shared" si="0"/>
        <v>287.8</v>
      </c>
    </row>
    <row r="49" spans="1:20" s="65" customFormat="1" x14ac:dyDescent="0.2">
      <c r="A49" s="134" t="s">
        <v>9282</v>
      </c>
      <c r="B49" s="65" t="s">
        <v>4416</v>
      </c>
      <c r="C49" s="67">
        <v>0.2</v>
      </c>
      <c r="D49" s="65" t="s">
        <v>8640</v>
      </c>
      <c r="E49" s="66">
        <v>57</v>
      </c>
      <c r="F49" s="66">
        <v>73</v>
      </c>
      <c r="G49" s="66" t="s">
        <v>5263</v>
      </c>
      <c r="H49" s="66">
        <v>123</v>
      </c>
      <c r="I49" s="69"/>
      <c r="J49" s="5" t="s">
        <v>6055</v>
      </c>
      <c r="K49" s="66">
        <v>22</v>
      </c>
      <c r="L49" s="5">
        <v>318</v>
      </c>
      <c r="M49" s="5">
        <v>11</v>
      </c>
      <c r="N49" s="5">
        <v>0</v>
      </c>
      <c r="O49" s="6"/>
      <c r="P49" s="94">
        <v>186</v>
      </c>
      <c r="Q49" s="94">
        <v>7</v>
      </c>
      <c r="R49" s="66">
        <f t="shared" si="1"/>
        <v>193</v>
      </c>
      <c r="S49" s="502">
        <f t="shared" si="0"/>
        <v>94.800000000000026</v>
      </c>
      <c r="T49" s="66">
        <v>22</v>
      </c>
    </row>
    <row r="50" spans="1:20" x14ac:dyDescent="0.2">
      <c r="A50" s="134" t="s">
        <v>9609</v>
      </c>
      <c r="B50" s="65" t="s">
        <v>4416</v>
      </c>
      <c r="C50" s="67">
        <v>0.2</v>
      </c>
      <c r="D50" s="65" t="s">
        <v>8010</v>
      </c>
      <c r="E50" s="66">
        <v>55</v>
      </c>
      <c r="F50" s="66">
        <v>67</v>
      </c>
      <c r="G50" s="95" t="s">
        <v>2784</v>
      </c>
      <c r="H50" s="66">
        <v>123</v>
      </c>
      <c r="I50" s="5" t="s">
        <v>8011</v>
      </c>
      <c r="J50" s="5" t="s">
        <v>8011</v>
      </c>
      <c r="K50" s="66">
        <v>32</v>
      </c>
      <c r="L50" s="5">
        <f>112+10+R50</f>
        <v>272</v>
      </c>
      <c r="M50" s="5">
        <v>51</v>
      </c>
      <c r="N50" s="5">
        <v>0</v>
      </c>
      <c r="O50" s="6"/>
      <c r="P50" s="94">
        <v>143</v>
      </c>
      <c r="Q50" s="94">
        <v>7</v>
      </c>
      <c r="R50" s="66">
        <f t="shared" si="1"/>
        <v>150</v>
      </c>
      <c r="S50" s="502">
        <f t="shared" si="0"/>
        <v>137.80000000000001</v>
      </c>
      <c r="T50" s="68">
        <v>32</v>
      </c>
    </row>
    <row r="51" spans="1:20" x14ac:dyDescent="0.2">
      <c r="A51" s="134" t="s">
        <v>6208</v>
      </c>
      <c r="B51" s="65" t="s">
        <v>4416</v>
      </c>
      <c r="C51" s="67">
        <v>0.2</v>
      </c>
      <c r="D51" s="65" t="s">
        <v>6319</v>
      </c>
      <c r="E51" s="66">
        <v>59</v>
      </c>
      <c r="F51" s="66">
        <v>82</v>
      </c>
      <c r="G51" s="66" t="s">
        <v>5263</v>
      </c>
      <c r="H51" s="66">
        <v>125</v>
      </c>
      <c r="I51" s="69">
        <v>6065033600</v>
      </c>
      <c r="J51" s="5" t="s">
        <v>2078</v>
      </c>
      <c r="K51" s="66">
        <v>30</v>
      </c>
      <c r="L51" s="5">
        <v>284</v>
      </c>
      <c r="M51" s="5">
        <v>17</v>
      </c>
      <c r="N51" s="5">
        <v>0</v>
      </c>
      <c r="O51" s="125" t="s">
        <v>6933</v>
      </c>
      <c r="P51" s="94">
        <v>154</v>
      </c>
      <c r="Q51" s="94">
        <v>7</v>
      </c>
      <c r="R51" s="66">
        <f t="shared" si="1"/>
        <v>161</v>
      </c>
      <c r="S51" s="502">
        <f t="shared" si="0"/>
        <v>126.80000000000003</v>
      </c>
      <c r="T51" s="68">
        <v>30</v>
      </c>
    </row>
    <row r="52" spans="1:20" x14ac:dyDescent="0.2">
      <c r="A52" s="134" t="s">
        <v>6208</v>
      </c>
      <c r="B52" s="65" t="s">
        <v>4416</v>
      </c>
      <c r="C52" s="67">
        <v>0.2</v>
      </c>
      <c r="D52" s="65" t="s">
        <v>502</v>
      </c>
      <c r="E52" s="66">
        <v>59</v>
      </c>
      <c r="F52" s="66">
        <v>82</v>
      </c>
      <c r="G52" s="66" t="s">
        <v>5263</v>
      </c>
      <c r="H52" s="66">
        <v>125</v>
      </c>
      <c r="I52" s="91"/>
      <c r="J52" s="5" t="s">
        <v>3780</v>
      </c>
      <c r="K52" s="66">
        <v>30</v>
      </c>
      <c r="L52" s="5">
        <v>284</v>
      </c>
      <c r="M52" s="5">
        <v>17</v>
      </c>
      <c r="N52" s="5">
        <v>0</v>
      </c>
      <c r="O52" s="125" t="s">
        <v>6933</v>
      </c>
      <c r="P52" s="94">
        <v>154</v>
      </c>
      <c r="Q52" s="94">
        <v>7</v>
      </c>
      <c r="R52" s="66">
        <f t="shared" si="1"/>
        <v>161</v>
      </c>
      <c r="S52" s="502">
        <f t="shared" si="0"/>
        <v>126.80000000000003</v>
      </c>
      <c r="T52" s="68">
        <v>30</v>
      </c>
    </row>
    <row r="53" spans="1:20" x14ac:dyDescent="0.2">
      <c r="A53" s="134" t="s">
        <v>6208</v>
      </c>
      <c r="B53" s="65" t="s">
        <v>4416</v>
      </c>
      <c r="C53" s="67">
        <v>0.2</v>
      </c>
      <c r="D53" s="65" t="s">
        <v>503</v>
      </c>
      <c r="E53" s="66">
        <v>59</v>
      </c>
      <c r="F53" s="66">
        <v>82</v>
      </c>
      <c r="G53" s="66" t="s">
        <v>5263</v>
      </c>
      <c r="H53" s="66">
        <v>125</v>
      </c>
      <c r="I53" s="69">
        <v>6035034200</v>
      </c>
      <c r="J53" s="5"/>
      <c r="K53" s="66">
        <v>30</v>
      </c>
      <c r="L53" s="5">
        <v>284</v>
      </c>
      <c r="M53" s="5">
        <v>0</v>
      </c>
      <c r="N53" s="5">
        <v>0</v>
      </c>
      <c r="O53" s="125" t="s">
        <v>6933</v>
      </c>
      <c r="P53" s="94">
        <v>154</v>
      </c>
      <c r="Q53" s="94">
        <v>7</v>
      </c>
      <c r="R53" s="66">
        <f t="shared" si="1"/>
        <v>161</v>
      </c>
      <c r="S53" s="502">
        <f t="shared" si="0"/>
        <v>126.80000000000003</v>
      </c>
      <c r="T53" s="68">
        <v>30</v>
      </c>
    </row>
    <row r="54" spans="1:20" x14ac:dyDescent="0.2">
      <c r="A54" s="134" t="s">
        <v>6208</v>
      </c>
      <c r="B54" s="65" t="s">
        <v>4416</v>
      </c>
      <c r="C54" s="67">
        <v>0.2</v>
      </c>
      <c r="D54" s="65" t="s">
        <v>8517</v>
      </c>
      <c r="E54" s="66">
        <v>59</v>
      </c>
      <c r="F54" s="66">
        <v>82</v>
      </c>
      <c r="G54" s="66" t="s">
        <v>5263</v>
      </c>
      <c r="H54" s="66">
        <v>125</v>
      </c>
      <c r="I54" s="69">
        <v>6405031700</v>
      </c>
      <c r="J54" s="5" t="s">
        <v>2077</v>
      </c>
      <c r="K54" s="66">
        <v>30</v>
      </c>
      <c r="L54" s="5">
        <v>284</v>
      </c>
      <c r="M54" s="5">
        <v>17</v>
      </c>
      <c r="N54" s="5">
        <v>0</v>
      </c>
      <c r="O54" s="125"/>
      <c r="P54" s="94">
        <v>154</v>
      </c>
      <c r="Q54" s="94">
        <v>7</v>
      </c>
      <c r="R54" s="66">
        <f t="shared" si="1"/>
        <v>161</v>
      </c>
      <c r="S54" s="502">
        <f t="shared" si="0"/>
        <v>126.80000000000003</v>
      </c>
      <c r="T54" s="68">
        <v>30</v>
      </c>
    </row>
    <row r="55" spans="1:20" x14ac:dyDescent="0.2">
      <c r="A55" s="134" t="s">
        <v>6208</v>
      </c>
      <c r="B55" s="65" t="s">
        <v>4416</v>
      </c>
      <c r="C55" s="67">
        <v>0.2</v>
      </c>
      <c r="D55" s="65" t="s">
        <v>6207</v>
      </c>
      <c r="E55" s="66">
        <v>59</v>
      </c>
      <c r="F55" s="66">
        <v>82</v>
      </c>
      <c r="G55" s="66" t="s">
        <v>5263</v>
      </c>
      <c r="H55" s="66">
        <v>125</v>
      </c>
      <c r="I55" s="69"/>
      <c r="J55" s="5" t="s">
        <v>1212</v>
      </c>
      <c r="K55" s="66">
        <v>30</v>
      </c>
      <c r="L55" s="5">
        <v>284</v>
      </c>
      <c r="M55" s="5">
        <v>23</v>
      </c>
      <c r="N55" s="5">
        <v>0</v>
      </c>
      <c r="O55" s="125"/>
      <c r="P55" s="94">
        <v>154</v>
      </c>
      <c r="Q55" s="94">
        <v>7</v>
      </c>
      <c r="R55" s="66">
        <f t="shared" si="1"/>
        <v>161</v>
      </c>
      <c r="S55" s="502">
        <f t="shared" si="0"/>
        <v>126.80000000000003</v>
      </c>
      <c r="T55" s="68">
        <v>30</v>
      </c>
    </row>
    <row r="56" spans="1:20" x14ac:dyDescent="0.2">
      <c r="A56" s="134" t="s">
        <v>3343</v>
      </c>
      <c r="B56" s="65" t="s">
        <v>4416</v>
      </c>
      <c r="C56" s="67">
        <v>0.2</v>
      </c>
      <c r="D56" s="65" t="s">
        <v>991</v>
      </c>
      <c r="E56" s="66">
        <v>54</v>
      </c>
      <c r="F56" s="66">
        <v>63</v>
      </c>
      <c r="G56" s="66" t="s">
        <v>5264</v>
      </c>
      <c r="H56" s="66">
        <v>123</v>
      </c>
      <c r="I56" s="69"/>
      <c r="J56" s="5"/>
      <c r="K56" s="66">
        <v>19</v>
      </c>
      <c r="L56" s="5">
        <v>330</v>
      </c>
      <c r="M56" s="5">
        <v>0</v>
      </c>
      <c r="N56" s="5">
        <v>0</v>
      </c>
      <c r="O56" s="125"/>
      <c r="P56" s="94">
        <v>199</v>
      </c>
      <c r="Q56" s="94">
        <v>7</v>
      </c>
      <c r="R56" s="66">
        <f t="shared" si="1"/>
        <v>206</v>
      </c>
      <c r="S56" s="502">
        <f t="shared" si="0"/>
        <v>81.800000000000026</v>
      </c>
      <c r="T56" s="68">
        <v>19</v>
      </c>
    </row>
    <row r="57" spans="1:20" x14ac:dyDescent="0.2">
      <c r="A57" s="134" t="s">
        <v>3311</v>
      </c>
      <c r="B57" s="65" t="s">
        <v>4416</v>
      </c>
      <c r="C57" s="67">
        <v>0.2</v>
      </c>
      <c r="D57" s="65" t="s">
        <v>6989</v>
      </c>
      <c r="E57" s="66">
        <v>59</v>
      </c>
      <c r="F57" s="66">
        <v>73</v>
      </c>
      <c r="G57" s="66" t="s">
        <v>5159</v>
      </c>
      <c r="H57" s="66">
        <v>123</v>
      </c>
      <c r="I57" s="69"/>
      <c r="J57" s="5" t="s">
        <v>4415</v>
      </c>
      <c r="K57" s="66">
        <v>19</v>
      </c>
      <c r="L57" s="5">
        <v>330</v>
      </c>
      <c r="M57" s="5">
        <v>2</v>
      </c>
      <c r="N57" s="5">
        <v>0</v>
      </c>
      <c r="O57" s="125"/>
      <c r="P57" s="94">
        <v>198</v>
      </c>
      <c r="Q57" s="94">
        <v>7</v>
      </c>
      <c r="R57" s="66">
        <f t="shared" si="1"/>
        <v>205</v>
      </c>
      <c r="S57" s="502">
        <f t="shared" si="0"/>
        <v>82.800000000000026</v>
      </c>
      <c r="T57" s="68">
        <v>19</v>
      </c>
    </row>
    <row r="58" spans="1:20" x14ac:dyDescent="0.2">
      <c r="A58" s="134" t="s">
        <v>7135</v>
      </c>
      <c r="B58" s="65" t="s">
        <v>4416</v>
      </c>
      <c r="C58" s="67">
        <v>0.2</v>
      </c>
      <c r="D58" s="65" t="s">
        <v>3563</v>
      </c>
      <c r="E58" s="66">
        <v>59</v>
      </c>
      <c r="F58" s="66">
        <v>72</v>
      </c>
      <c r="G58" s="66" t="s">
        <v>5263</v>
      </c>
      <c r="H58" s="66">
        <v>123</v>
      </c>
      <c r="I58" s="69"/>
      <c r="J58" s="5" t="s">
        <v>4415</v>
      </c>
      <c r="K58" s="66">
        <v>25</v>
      </c>
      <c r="L58" s="5">
        <v>305</v>
      </c>
      <c r="M58" s="5">
        <v>2</v>
      </c>
      <c r="N58" s="5">
        <v>0</v>
      </c>
      <c r="O58" s="125"/>
      <c r="P58" s="94">
        <v>173</v>
      </c>
      <c r="Q58" s="94">
        <v>7</v>
      </c>
      <c r="R58" s="66">
        <f t="shared" si="1"/>
        <v>180</v>
      </c>
      <c r="S58" s="502">
        <f t="shared" si="0"/>
        <v>107.80000000000003</v>
      </c>
      <c r="T58" s="68">
        <v>25</v>
      </c>
    </row>
    <row r="59" spans="1:20" x14ac:dyDescent="0.2">
      <c r="A59" s="97" t="s">
        <v>4274</v>
      </c>
      <c r="B59" s="65" t="s">
        <v>4416</v>
      </c>
      <c r="C59" s="67">
        <v>0.2</v>
      </c>
      <c r="D59" s="65" t="s">
        <v>8125</v>
      </c>
      <c r="E59" s="66">
        <v>54</v>
      </c>
      <c r="F59" s="66">
        <v>64</v>
      </c>
      <c r="G59" s="66" t="s">
        <v>5264</v>
      </c>
      <c r="H59" s="66">
        <v>123</v>
      </c>
      <c r="I59" s="69"/>
      <c r="J59" s="5"/>
      <c r="K59" s="66"/>
      <c r="L59" s="5">
        <f>112+10+R59</f>
        <v>122</v>
      </c>
      <c r="M59" s="5">
        <v>0</v>
      </c>
      <c r="N59" s="5">
        <v>0</v>
      </c>
      <c r="O59" s="125"/>
      <c r="P59" s="94"/>
      <c r="Q59" s="94"/>
      <c r="R59" s="66">
        <f t="shared" si="1"/>
        <v>0</v>
      </c>
      <c r="S59" s="502">
        <f t="shared" si="0"/>
        <v>287.8</v>
      </c>
    </row>
    <row r="60" spans="1:20" x14ac:dyDescent="0.2">
      <c r="A60" s="97" t="s">
        <v>6602</v>
      </c>
      <c r="B60" s="65" t="s">
        <v>4416</v>
      </c>
      <c r="C60" s="67">
        <v>0.2</v>
      </c>
      <c r="D60" s="65" t="s">
        <v>6934</v>
      </c>
      <c r="E60" s="66">
        <v>54</v>
      </c>
      <c r="F60" s="66">
        <v>63</v>
      </c>
      <c r="G60" s="66" t="s">
        <v>5264</v>
      </c>
      <c r="H60" s="66">
        <v>123</v>
      </c>
      <c r="I60" s="69"/>
      <c r="J60" s="5"/>
      <c r="K60" s="66">
        <v>19</v>
      </c>
      <c r="L60" s="5">
        <v>330</v>
      </c>
      <c r="M60" s="5">
        <v>0</v>
      </c>
      <c r="N60" s="5">
        <v>0</v>
      </c>
      <c r="O60" s="125"/>
      <c r="P60" s="94">
        <v>200</v>
      </c>
      <c r="Q60" s="94">
        <v>7</v>
      </c>
      <c r="R60" s="66">
        <f t="shared" si="1"/>
        <v>207</v>
      </c>
      <c r="S60" s="502">
        <f t="shared" si="0"/>
        <v>80.800000000000026</v>
      </c>
      <c r="T60" s="68">
        <v>19</v>
      </c>
    </row>
    <row r="61" spans="1:20" x14ac:dyDescent="0.2">
      <c r="A61" s="97" t="s">
        <v>6602</v>
      </c>
      <c r="B61" s="65" t="s">
        <v>4416</v>
      </c>
      <c r="C61" s="67">
        <v>0.2</v>
      </c>
      <c r="D61" s="65" t="s">
        <v>9709</v>
      </c>
      <c r="E61" s="66">
        <v>54</v>
      </c>
      <c r="F61" s="66">
        <v>67</v>
      </c>
      <c r="G61" s="66" t="s">
        <v>5264</v>
      </c>
      <c r="H61" s="66">
        <v>123</v>
      </c>
      <c r="I61" s="69"/>
      <c r="J61" s="5" t="s">
        <v>6055</v>
      </c>
      <c r="K61" s="66">
        <v>19</v>
      </c>
      <c r="L61" s="5">
        <v>330</v>
      </c>
      <c r="M61" s="5">
        <v>11</v>
      </c>
      <c r="N61" s="5">
        <v>0</v>
      </c>
      <c r="O61" s="125"/>
      <c r="P61" s="94">
        <v>200</v>
      </c>
      <c r="Q61" s="94">
        <v>7</v>
      </c>
      <c r="R61" s="66">
        <f t="shared" si="1"/>
        <v>207</v>
      </c>
      <c r="S61" s="502">
        <f t="shared" si="0"/>
        <v>80.800000000000026</v>
      </c>
      <c r="T61" s="68">
        <v>19</v>
      </c>
    </row>
    <row r="62" spans="1:20" x14ac:dyDescent="0.2">
      <c r="A62" s="134" t="s">
        <v>8233</v>
      </c>
      <c r="B62" s="65" t="s">
        <v>4416</v>
      </c>
      <c r="C62" s="67">
        <v>0.2</v>
      </c>
      <c r="D62" s="65" t="s">
        <v>4322</v>
      </c>
      <c r="E62" s="66">
        <v>57</v>
      </c>
      <c r="F62" s="66">
        <v>69</v>
      </c>
      <c r="G62" s="66" t="s">
        <v>5263</v>
      </c>
      <c r="H62" s="66">
        <v>123</v>
      </c>
      <c r="I62" s="69">
        <v>6065032500</v>
      </c>
      <c r="J62" s="5"/>
      <c r="K62" s="66">
        <v>26</v>
      </c>
      <c r="L62" s="5">
        <v>301</v>
      </c>
      <c r="M62" s="5">
        <v>0</v>
      </c>
      <c r="N62" s="5">
        <v>0</v>
      </c>
      <c r="O62" s="125"/>
      <c r="P62" s="94">
        <v>170</v>
      </c>
      <c r="Q62" s="94">
        <v>7</v>
      </c>
      <c r="R62" s="66">
        <f t="shared" si="1"/>
        <v>177</v>
      </c>
      <c r="S62" s="502">
        <f t="shared" si="0"/>
        <v>110.80000000000003</v>
      </c>
      <c r="T62" s="68">
        <v>26</v>
      </c>
    </row>
    <row r="63" spans="1:20" x14ac:dyDescent="0.2">
      <c r="A63" s="134" t="s">
        <v>8233</v>
      </c>
      <c r="B63" s="65" t="s">
        <v>4416</v>
      </c>
      <c r="C63" s="67">
        <v>0.2</v>
      </c>
      <c r="D63" s="65" t="s">
        <v>6522</v>
      </c>
      <c r="E63" s="66">
        <v>57</v>
      </c>
      <c r="F63" s="66">
        <v>80</v>
      </c>
      <c r="G63" s="66" t="s">
        <v>5263</v>
      </c>
      <c r="H63" s="66">
        <v>123</v>
      </c>
      <c r="I63" s="69"/>
      <c r="J63" s="5" t="s">
        <v>2078</v>
      </c>
      <c r="K63" s="66">
        <v>26</v>
      </c>
      <c r="L63" s="5">
        <v>301</v>
      </c>
      <c r="M63" s="5">
        <v>17</v>
      </c>
      <c r="N63" s="5">
        <v>0</v>
      </c>
      <c r="O63" s="125"/>
      <c r="P63" s="94">
        <v>170</v>
      </c>
      <c r="Q63" s="94">
        <v>7</v>
      </c>
      <c r="R63" s="66">
        <f t="shared" si="1"/>
        <v>177</v>
      </c>
      <c r="S63" s="502">
        <f t="shared" si="0"/>
        <v>110.80000000000003</v>
      </c>
      <c r="T63" s="68">
        <v>26</v>
      </c>
    </row>
    <row r="64" spans="1:20" x14ac:dyDescent="0.2">
      <c r="A64" s="134" t="s">
        <v>8233</v>
      </c>
      <c r="B64" s="65" t="s">
        <v>4416</v>
      </c>
      <c r="C64" s="67">
        <v>0.2</v>
      </c>
      <c r="D64" s="65" t="s">
        <v>10355</v>
      </c>
      <c r="E64" s="66">
        <v>57</v>
      </c>
      <c r="F64" s="66">
        <v>80</v>
      </c>
      <c r="G64" s="66" t="s">
        <v>5263</v>
      </c>
      <c r="H64" s="66">
        <v>123</v>
      </c>
      <c r="I64" s="69"/>
      <c r="J64" s="5" t="s">
        <v>3780</v>
      </c>
      <c r="K64" s="66">
        <v>26</v>
      </c>
      <c r="L64" s="5">
        <v>301</v>
      </c>
      <c r="M64" s="5">
        <v>17</v>
      </c>
      <c r="N64" s="5">
        <v>0</v>
      </c>
      <c r="O64" s="125"/>
      <c r="P64" s="94">
        <v>170</v>
      </c>
      <c r="Q64" s="94">
        <v>7</v>
      </c>
      <c r="R64" s="66">
        <f t="shared" si="1"/>
        <v>177</v>
      </c>
      <c r="S64" s="502">
        <f t="shared" si="0"/>
        <v>110.80000000000003</v>
      </c>
      <c r="T64" s="68">
        <v>26</v>
      </c>
    </row>
    <row r="65" spans="1:20" x14ac:dyDescent="0.2">
      <c r="A65" s="134" t="s">
        <v>8233</v>
      </c>
      <c r="B65" s="65" t="s">
        <v>4416</v>
      </c>
      <c r="C65" s="67">
        <v>0.2</v>
      </c>
      <c r="D65" s="65" t="s">
        <v>7024</v>
      </c>
      <c r="E65" s="66">
        <v>57</v>
      </c>
      <c r="F65" s="66">
        <v>80</v>
      </c>
      <c r="G65" s="66" t="s">
        <v>5263</v>
      </c>
      <c r="H65" s="66">
        <v>123</v>
      </c>
      <c r="I65" s="69"/>
      <c r="J65" s="5" t="s">
        <v>2077</v>
      </c>
      <c r="K65" s="66">
        <v>26</v>
      </c>
      <c r="L65" s="5">
        <v>301</v>
      </c>
      <c r="M65" s="5">
        <v>17</v>
      </c>
      <c r="N65" s="5">
        <v>0</v>
      </c>
      <c r="O65" s="125"/>
      <c r="P65" s="94">
        <v>170</v>
      </c>
      <c r="Q65" s="94">
        <v>7</v>
      </c>
      <c r="R65" s="66">
        <f t="shared" si="1"/>
        <v>177</v>
      </c>
      <c r="S65" s="502">
        <f t="shared" si="0"/>
        <v>110.80000000000003</v>
      </c>
      <c r="T65" s="68">
        <v>26</v>
      </c>
    </row>
    <row r="66" spans="1:20" x14ac:dyDescent="0.2">
      <c r="A66" s="134" t="s">
        <v>3344</v>
      </c>
      <c r="B66" s="65" t="s">
        <v>4416</v>
      </c>
      <c r="C66" s="67">
        <v>0.2</v>
      </c>
      <c r="D66" s="65" t="s">
        <v>1309</v>
      </c>
      <c r="E66" s="66">
        <v>58</v>
      </c>
      <c r="F66" s="66">
        <v>71</v>
      </c>
      <c r="G66" s="66" t="s">
        <v>5263</v>
      </c>
      <c r="H66" s="66">
        <v>123</v>
      </c>
      <c r="I66" s="69"/>
      <c r="J66" s="5" t="s">
        <v>4415</v>
      </c>
      <c r="K66" s="66">
        <v>22</v>
      </c>
      <c r="L66" s="5">
        <v>318</v>
      </c>
      <c r="M66" s="5">
        <v>0</v>
      </c>
      <c r="N66" s="5">
        <v>0</v>
      </c>
      <c r="O66" s="125"/>
      <c r="P66" s="94">
        <v>188</v>
      </c>
      <c r="Q66" s="94">
        <v>7</v>
      </c>
      <c r="R66" s="66">
        <f t="shared" si="1"/>
        <v>195</v>
      </c>
      <c r="S66" s="502">
        <f t="shared" si="0"/>
        <v>92.800000000000026</v>
      </c>
      <c r="T66" s="68">
        <v>22</v>
      </c>
    </row>
    <row r="67" spans="1:20" x14ac:dyDescent="0.2">
      <c r="A67" s="134" t="s">
        <v>8980</v>
      </c>
      <c r="B67" s="65" t="s">
        <v>4416</v>
      </c>
      <c r="C67" s="67">
        <v>0.2</v>
      </c>
      <c r="D67" s="65" t="s">
        <v>8982</v>
      </c>
      <c r="E67" s="66">
        <v>57</v>
      </c>
      <c r="F67" s="66">
        <v>69</v>
      </c>
      <c r="G67" s="66" t="s">
        <v>5263</v>
      </c>
      <c r="H67" s="66">
        <v>123</v>
      </c>
      <c r="I67" s="69"/>
      <c r="J67" s="5"/>
      <c r="K67" s="66">
        <v>22</v>
      </c>
      <c r="L67" s="5">
        <v>318</v>
      </c>
      <c r="M67" s="5">
        <v>0</v>
      </c>
      <c r="N67" s="5">
        <v>0</v>
      </c>
      <c r="O67" s="125" t="s">
        <v>9939</v>
      </c>
      <c r="P67" s="94">
        <v>186</v>
      </c>
      <c r="Q67" s="94">
        <v>7</v>
      </c>
      <c r="R67" s="66">
        <f t="shared" si="1"/>
        <v>193</v>
      </c>
      <c r="S67" s="502">
        <f t="shared" si="0"/>
        <v>94.800000000000026</v>
      </c>
      <c r="T67" s="68">
        <v>22</v>
      </c>
    </row>
    <row r="68" spans="1:20" x14ac:dyDescent="0.2">
      <c r="A68" s="134" t="s">
        <v>8980</v>
      </c>
      <c r="B68" s="65" t="s">
        <v>4416</v>
      </c>
      <c r="C68" s="67">
        <v>0.2</v>
      </c>
      <c r="D68" s="65" t="s">
        <v>8983</v>
      </c>
      <c r="E68" s="66">
        <v>57</v>
      </c>
      <c r="F68" s="66">
        <v>73</v>
      </c>
      <c r="G68" s="66" t="s">
        <v>5263</v>
      </c>
      <c r="H68" s="66">
        <v>123</v>
      </c>
      <c r="I68" s="69"/>
      <c r="J68" s="5" t="s">
        <v>6055</v>
      </c>
      <c r="K68" s="66">
        <v>22</v>
      </c>
      <c r="L68" s="5">
        <v>318</v>
      </c>
      <c r="M68" s="5">
        <v>11</v>
      </c>
      <c r="N68" s="5">
        <v>0</v>
      </c>
      <c r="O68" s="125" t="s">
        <v>9939</v>
      </c>
      <c r="P68" s="94">
        <v>186</v>
      </c>
      <c r="Q68" s="94">
        <v>7</v>
      </c>
      <c r="R68" s="66">
        <f t="shared" si="1"/>
        <v>193</v>
      </c>
      <c r="S68" s="502">
        <f t="shared" si="0"/>
        <v>94.800000000000026</v>
      </c>
      <c r="T68" s="68">
        <v>22</v>
      </c>
    </row>
    <row r="69" spans="1:20" x14ac:dyDescent="0.2">
      <c r="A69" s="134" t="s">
        <v>5414</v>
      </c>
      <c r="B69" s="65" t="s">
        <v>8490</v>
      </c>
      <c r="C69" s="67">
        <v>0.2</v>
      </c>
      <c r="D69" s="65" t="s">
        <v>10457</v>
      </c>
      <c r="E69" s="66">
        <v>57</v>
      </c>
      <c r="F69" s="66">
        <v>69</v>
      </c>
      <c r="G69" s="66" t="s">
        <v>5263</v>
      </c>
      <c r="H69" s="66">
        <v>123</v>
      </c>
      <c r="I69" s="69"/>
      <c r="J69" s="5"/>
      <c r="K69" s="66">
        <v>19</v>
      </c>
      <c r="L69" s="5">
        <v>330</v>
      </c>
      <c r="M69" s="5">
        <v>0</v>
      </c>
      <c r="N69" s="5">
        <v>0</v>
      </c>
      <c r="O69" s="125"/>
      <c r="P69" s="94">
        <v>198</v>
      </c>
      <c r="Q69" s="94">
        <v>7</v>
      </c>
      <c r="R69" s="66">
        <f t="shared" si="1"/>
        <v>205</v>
      </c>
      <c r="S69" s="502">
        <f t="shared" si="0"/>
        <v>82.800000000000026</v>
      </c>
      <c r="T69" s="68">
        <v>19</v>
      </c>
    </row>
    <row r="70" spans="1:20" x14ac:dyDescent="0.2">
      <c r="A70" s="134" t="s">
        <v>5414</v>
      </c>
      <c r="B70" s="65" t="s">
        <v>8490</v>
      </c>
      <c r="C70" s="67">
        <v>0.2</v>
      </c>
      <c r="D70" s="65" t="s">
        <v>6940</v>
      </c>
      <c r="E70" s="66">
        <v>57</v>
      </c>
      <c r="F70" s="66">
        <v>73</v>
      </c>
      <c r="G70" s="66" t="s">
        <v>5263</v>
      </c>
      <c r="H70" s="66">
        <v>123</v>
      </c>
      <c r="I70" s="69"/>
      <c r="J70" s="5" t="s">
        <v>6055</v>
      </c>
      <c r="K70" s="66">
        <v>19</v>
      </c>
      <c r="L70" s="5">
        <v>330</v>
      </c>
      <c r="M70" s="5">
        <v>11</v>
      </c>
      <c r="N70" s="5">
        <v>0</v>
      </c>
      <c r="O70" s="125"/>
      <c r="P70" s="94">
        <v>198</v>
      </c>
      <c r="Q70" s="94">
        <v>7</v>
      </c>
      <c r="R70" s="66">
        <f t="shared" si="1"/>
        <v>205</v>
      </c>
      <c r="S70" s="502">
        <f t="shared" si="0"/>
        <v>82.800000000000026</v>
      </c>
      <c r="T70" s="68">
        <v>19</v>
      </c>
    </row>
    <row r="71" spans="1:20" x14ac:dyDescent="0.2">
      <c r="A71" s="134" t="s">
        <v>428</v>
      </c>
      <c r="B71" s="65" t="s">
        <v>8490</v>
      </c>
      <c r="C71" s="67">
        <v>0.2</v>
      </c>
      <c r="D71" s="65" t="s">
        <v>10002</v>
      </c>
      <c r="E71" s="66">
        <v>55</v>
      </c>
      <c r="F71" s="66">
        <v>65</v>
      </c>
      <c r="G71" s="66" t="s">
        <v>2918</v>
      </c>
      <c r="H71" s="66">
        <v>123</v>
      </c>
      <c r="I71" s="69"/>
      <c r="J71" s="5"/>
      <c r="K71" s="66">
        <v>26</v>
      </c>
      <c r="L71" s="5">
        <v>301</v>
      </c>
      <c r="M71" s="5">
        <v>0</v>
      </c>
      <c r="N71" s="5">
        <v>0</v>
      </c>
      <c r="O71" s="125"/>
      <c r="P71" s="94">
        <v>169</v>
      </c>
      <c r="Q71" s="94">
        <v>7</v>
      </c>
      <c r="R71" s="66">
        <f t="shared" si="1"/>
        <v>176</v>
      </c>
      <c r="S71" s="502">
        <f t="shared" si="0"/>
        <v>111.80000000000003</v>
      </c>
      <c r="T71" s="68">
        <v>26</v>
      </c>
    </row>
    <row r="72" spans="1:20" x14ac:dyDescent="0.2">
      <c r="A72" s="134" t="s">
        <v>9669</v>
      </c>
      <c r="B72" s="65" t="s">
        <v>8490</v>
      </c>
      <c r="C72" s="67">
        <v>0.2</v>
      </c>
      <c r="D72" s="65" t="s">
        <v>9031</v>
      </c>
      <c r="E72" s="66">
        <v>54</v>
      </c>
      <c r="F72" s="66">
        <v>63</v>
      </c>
      <c r="G72" s="66" t="s">
        <v>5159</v>
      </c>
      <c r="H72" s="66">
        <v>123</v>
      </c>
      <c r="I72" s="69"/>
      <c r="J72" s="5"/>
      <c r="K72" s="66">
        <v>28</v>
      </c>
      <c r="L72" s="5">
        <v>292</v>
      </c>
      <c r="M72" s="5">
        <v>0</v>
      </c>
      <c r="N72" s="5">
        <v>0</v>
      </c>
      <c r="O72" s="125"/>
      <c r="P72" s="94">
        <v>160</v>
      </c>
      <c r="Q72" s="94">
        <v>7</v>
      </c>
      <c r="R72" s="66">
        <f t="shared" si="1"/>
        <v>167</v>
      </c>
      <c r="S72" s="502">
        <f t="shared" si="0"/>
        <v>120.80000000000003</v>
      </c>
      <c r="T72" s="68">
        <v>29</v>
      </c>
    </row>
    <row r="73" spans="1:20" x14ac:dyDescent="0.2">
      <c r="A73" s="134" t="s">
        <v>9669</v>
      </c>
      <c r="B73" s="65" t="s">
        <v>8490</v>
      </c>
      <c r="C73" s="67">
        <v>0.2</v>
      </c>
      <c r="D73" s="91" t="s">
        <v>4012</v>
      </c>
      <c r="E73" s="66">
        <v>54</v>
      </c>
      <c r="F73" s="66">
        <v>67</v>
      </c>
      <c r="G73" s="66" t="s">
        <v>5159</v>
      </c>
      <c r="H73" s="66">
        <v>123</v>
      </c>
      <c r="I73" s="69"/>
      <c r="J73" s="5" t="s">
        <v>6055</v>
      </c>
      <c r="K73" s="66">
        <v>28</v>
      </c>
      <c r="L73" s="5">
        <v>292</v>
      </c>
      <c r="M73" s="5">
        <v>11</v>
      </c>
      <c r="N73" s="5">
        <v>0</v>
      </c>
      <c r="O73" s="125"/>
      <c r="P73" s="94">
        <v>160</v>
      </c>
      <c r="Q73" s="94">
        <v>7</v>
      </c>
      <c r="R73" s="66">
        <f t="shared" si="1"/>
        <v>167</v>
      </c>
      <c r="S73" s="502">
        <f t="shared" si="0"/>
        <v>120.80000000000003</v>
      </c>
      <c r="T73" s="68">
        <v>28</v>
      </c>
    </row>
    <row r="74" spans="1:20" x14ac:dyDescent="0.2">
      <c r="A74" s="134" t="s">
        <v>684</v>
      </c>
      <c r="B74" s="65" t="s">
        <v>8490</v>
      </c>
      <c r="C74" s="67">
        <v>0.2</v>
      </c>
      <c r="D74" s="65" t="s">
        <v>10003</v>
      </c>
      <c r="E74" s="66">
        <v>57</v>
      </c>
      <c r="F74" s="66">
        <v>69</v>
      </c>
      <c r="G74" s="66" t="s">
        <v>5263</v>
      </c>
      <c r="H74" s="66">
        <v>123</v>
      </c>
      <c r="I74" s="69"/>
      <c r="J74" s="5"/>
      <c r="K74" s="66">
        <v>16</v>
      </c>
      <c r="L74" s="5">
        <v>341</v>
      </c>
      <c r="M74" s="5">
        <v>0</v>
      </c>
      <c r="N74" s="5">
        <v>0</v>
      </c>
      <c r="O74" s="125"/>
      <c r="P74" s="94">
        <v>212</v>
      </c>
      <c r="Q74" s="94">
        <v>7</v>
      </c>
      <c r="R74" s="66">
        <f t="shared" si="1"/>
        <v>219</v>
      </c>
      <c r="S74" s="502">
        <f t="shared" si="0"/>
        <v>68.800000000000026</v>
      </c>
      <c r="T74" s="68">
        <v>16</v>
      </c>
    </row>
    <row r="75" spans="1:20" x14ac:dyDescent="0.2">
      <c r="A75" s="134" t="s">
        <v>1672</v>
      </c>
      <c r="B75" s="65" t="s">
        <v>8490</v>
      </c>
      <c r="C75" s="67">
        <v>0.2</v>
      </c>
      <c r="D75" s="65" t="s">
        <v>2067</v>
      </c>
      <c r="E75" s="66">
        <v>62</v>
      </c>
      <c r="F75" s="66">
        <v>80</v>
      </c>
      <c r="G75" s="66" t="s">
        <v>5263</v>
      </c>
      <c r="H75" s="66">
        <v>123</v>
      </c>
      <c r="I75" s="69"/>
      <c r="J75" s="5" t="s">
        <v>2078</v>
      </c>
      <c r="K75" s="66">
        <v>27</v>
      </c>
      <c r="L75" s="5">
        <v>297</v>
      </c>
      <c r="M75" s="5">
        <v>17</v>
      </c>
      <c r="N75" s="5">
        <v>0</v>
      </c>
      <c r="O75" s="125"/>
      <c r="P75" s="94">
        <v>165</v>
      </c>
      <c r="Q75" s="94">
        <v>7</v>
      </c>
      <c r="R75" s="66">
        <f t="shared" si="1"/>
        <v>172</v>
      </c>
      <c r="S75" s="502">
        <f t="shared" si="0"/>
        <v>115.80000000000003</v>
      </c>
      <c r="T75" s="68">
        <v>27</v>
      </c>
    </row>
    <row r="76" spans="1:20" x14ac:dyDescent="0.2">
      <c r="A76" s="134" t="s">
        <v>1672</v>
      </c>
      <c r="B76" s="65" t="s">
        <v>8490</v>
      </c>
      <c r="C76" s="67">
        <v>0.2</v>
      </c>
      <c r="D76" s="65" t="s">
        <v>566</v>
      </c>
      <c r="E76" s="66">
        <v>62</v>
      </c>
      <c r="F76" s="66">
        <v>80</v>
      </c>
      <c r="G76" s="66" t="s">
        <v>5263</v>
      </c>
      <c r="H76" s="66">
        <v>123</v>
      </c>
      <c r="I76" s="69"/>
      <c r="J76" s="5" t="s">
        <v>3780</v>
      </c>
      <c r="K76" s="66">
        <v>27</v>
      </c>
      <c r="L76" s="5">
        <v>297</v>
      </c>
      <c r="M76" s="5">
        <v>17</v>
      </c>
      <c r="N76" s="5">
        <v>0</v>
      </c>
      <c r="O76" s="125"/>
      <c r="P76" s="94">
        <v>165</v>
      </c>
      <c r="Q76" s="94">
        <v>7</v>
      </c>
      <c r="R76" s="66">
        <f t="shared" si="1"/>
        <v>172</v>
      </c>
      <c r="S76" s="502">
        <f t="shared" si="0"/>
        <v>115.80000000000003</v>
      </c>
      <c r="T76" s="68">
        <v>27</v>
      </c>
    </row>
    <row r="77" spans="1:20" x14ac:dyDescent="0.2">
      <c r="A77" s="134" t="s">
        <v>1672</v>
      </c>
      <c r="B77" s="65" t="s">
        <v>8490</v>
      </c>
      <c r="C77" s="67">
        <v>0.2</v>
      </c>
      <c r="D77" s="65" t="s">
        <v>893</v>
      </c>
      <c r="E77" s="66">
        <v>62</v>
      </c>
      <c r="F77" s="66">
        <v>80</v>
      </c>
      <c r="G77" s="66" t="s">
        <v>5263</v>
      </c>
      <c r="H77" s="66">
        <v>123</v>
      </c>
      <c r="I77" s="69"/>
      <c r="J77" s="5" t="s">
        <v>2077</v>
      </c>
      <c r="K77" s="66">
        <v>27</v>
      </c>
      <c r="L77" s="5">
        <v>297</v>
      </c>
      <c r="M77" s="5">
        <v>17</v>
      </c>
      <c r="N77" s="5">
        <v>0</v>
      </c>
      <c r="O77" s="125"/>
      <c r="P77" s="94">
        <v>165</v>
      </c>
      <c r="Q77" s="94">
        <v>7</v>
      </c>
      <c r="R77" s="66">
        <f t="shared" si="1"/>
        <v>172</v>
      </c>
      <c r="S77" s="502">
        <f t="shared" ref="S77:S143" si="2">306.1-R77-10-8.3</f>
        <v>115.80000000000003</v>
      </c>
      <c r="T77" s="68">
        <v>27</v>
      </c>
    </row>
    <row r="78" spans="1:20" x14ac:dyDescent="0.2">
      <c r="A78" s="134" t="s">
        <v>1672</v>
      </c>
      <c r="B78" s="65" t="s">
        <v>8490</v>
      </c>
      <c r="C78" s="67">
        <v>0.2</v>
      </c>
      <c r="D78" s="65" t="s">
        <v>2493</v>
      </c>
      <c r="E78" s="66">
        <v>62</v>
      </c>
      <c r="F78" s="66">
        <v>80</v>
      </c>
      <c r="G78" s="66" t="s">
        <v>5263</v>
      </c>
      <c r="H78" s="66">
        <v>123</v>
      </c>
      <c r="I78" s="69"/>
      <c r="J78" s="5" t="s">
        <v>1212</v>
      </c>
      <c r="K78" s="66">
        <v>27</v>
      </c>
      <c r="L78" s="5">
        <v>297</v>
      </c>
      <c r="M78" s="5">
        <v>23</v>
      </c>
      <c r="N78" s="5">
        <v>0</v>
      </c>
      <c r="O78" s="125"/>
      <c r="P78" s="94">
        <v>165</v>
      </c>
      <c r="Q78" s="94">
        <v>7</v>
      </c>
      <c r="R78" s="66">
        <f t="shared" ref="R78:R144" si="3">P78+Q78</f>
        <v>172</v>
      </c>
      <c r="S78" s="502">
        <f t="shared" si="2"/>
        <v>115.80000000000003</v>
      </c>
      <c r="T78" s="68">
        <v>27</v>
      </c>
    </row>
    <row r="79" spans="1:20" x14ac:dyDescent="0.2">
      <c r="A79" s="134" t="s">
        <v>1816</v>
      </c>
      <c r="B79" s="65" t="s">
        <v>8490</v>
      </c>
      <c r="C79" s="67">
        <v>0.2</v>
      </c>
      <c r="D79" s="65" t="s">
        <v>9847</v>
      </c>
      <c r="E79" s="66">
        <v>57</v>
      </c>
      <c r="F79" s="66">
        <v>69</v>
      </c>
      <c r="G79" s="66" t="s">
        <v>5263</v>
      </c>
      <c r="H79" s="66">
        <v>123</v>
      </c>
      <c r="I79" s="69"/>
      <c r="J79" s="5"/>
      <c r="K79" s="66">
        <v>20</v>
      </c>
      <c r="L79" s="5">
        <v>326</v>
      </c>
      <c r="M79" s="5">
        <v>0</v>
      </c>
      <c r="N79" s="5">
        <v>0</v>
      </c>
      <c r="O79" s="125"/>
      <c r="P79" s="94">
        <v>195</v>
      </c>
      <c r="Q79" s="94">
        <v>7</v>
      </c>
      <c r="R79" s="66">
        <f t="shared" si="3"/>
        <v>202</v>
      </c>
      <c r="S79" s="502">
        <f t="shared" si="2"/>
        <v>85.800000000000026</v>
      </c>
      <c r="T79" s="68">
        <v>20</v>
      </c>
    </row>
    <row r="80" spans="1:20" x14ac:dyDescent="0.2">
      <c r="A80" s="134" t="s">
        <v>1816</v>
      </c>
      <c r="B80" s="65" t="s">
        <v>8490</v>
      </c>
      <c r="C80" s="67">
        <v>0.2</v>
      </c>
      <c r="D80" s="65" t="s">
        <v>6302</v>
      </c>
      <c r="E80" s="66">
        <v>57</v>
      </c>
      <c r="F80" s="66">
        <v>73</v>
      </c>
      <c r="G80" s="66" t="s">
        <v>5263</v>
      </c>
      <c r="H80" s="66">
        <v>123</v>
      </c>
      <c r="I80" s="69"/>
      <c r="J80" s="5" t="s">
        <v>6055</v>
      </c>
      <c r="K80" s="66">
        <v>20</v>
      </c>
      <c r="L80" s="5">
        <v>326</v>
      </c>
      <c r="M80" s="5">
        <v>11</v>
      </c>
      <c r="N80" s="5">
        <v>0</v>
      </c>
      <c r="O80" s="125"/>
      <c r="P80" s="94">
        <v>195</v>
      </c>
      <c r="Q80" s="94">
        <v>7</v>
      </c>
      <c r="R80" s="66">
        <f t="shared" si="3"/>
        <v>202</v>
      </c>
      <c r="S80" s="502">
        <f t="shared" si="2"/>
        <v>85.800000000000026</v>
      </c>
      <c r="T80" s="68">
        <v>20</v>
      </c>
    </row>
    <row r="81" spans="1:20" x14ac:dyDescent="0.2">
      <c r="A81" s="134" t="s">
        <v>5415</v>
      </c>
      <c r="B81" s="65" t="s">
        <v>8490</v>
      </c>
      <c r="C81" s="67">
        <v>0.2</v>
      </c>
      <c r="D81" s="65" t="s">
        <v>10012</v>
      </c>
      <c r="E81" s="66">
        <v>59</v>
      </c>
      <c r="F81" s="66">
        <v>73</v>
      </c>
      <c r="G81" s="66" t="s">
        <v>5159</v>
      </c>
      <c r="H81" s="66">
        <v>123</v>
      </c>
      <c r="I81" s="69">
        <v>6045034600</v>
      </c>
      <c r="J81" s="5" t="s">
        <v>5167</v>
      </c>
      <c r="K81" s="66">
        <v>19</v>
      </c>
      <c r="L81" s="5">
        <v>330</v>
      </c>
      <c r="M81" s="5">
        <v>20</v>
      </c>
      <c r="N81" s="5">
        <v>0</v>
      </c>
      <c r="O81" s="125"/>
      <c r="P81" s="94">
        <v>197</v>
      </c>
      <c r="Q81" s="94">
        <v>7</v>
      </c>
      <c r="R81" s="66">
        <f t="shared" si="3"/>
        <v>204</v>
      </c>
      <c r="S81" s="502">
        <f t="shared" si="2"/>
        <v>83.800000000000026</v>
      </c>
      <c r="T81" s="68">
        <v>19</v>
      </c>
    </row>
    <row r="82" spans="1:20" x14ac:dyDescent="0.2">
      <c r="A82" s="134" t="s">
        <v>1603</v>
      </c>
      <c r="B82" s="65" t="s">
        <v>8490</v>
      </c>
      <c r="C82" s="67">
        <v>0.2</v>
      </c>
      <c r="D82" s="65" t="s">
        <v>9743</v>
      </c>
      <c r="E82" s="66">
        <v>59</v>
      </c>
      <c r="F82" s="66">
        <v>73</v>
      </c>
      <c r="G82" s="66" t="s">
        <v>5159</v>
      </c>
      <c r="H82" s="66">
        <v>123</v>
      </c>
      <c r="I82" s="69">
        <v>6045034600</v>
      </c>
      <c r="J82" s="5" t="s">
        <v>5167</v>
      </c>
      <c r="K82" s="66">
        <v>19</v>
      </c>
      <c r="L82" s="5">
        <v>330</v>
      </c>
      <c r="M82" s="5">
        <v>20</v>
      </c>
      <c r="N82" s="5">
        <v>0</v>
      </c>
      <c r="O82" s="125" t="s">
        <v>2467</v>
      </c>
      <c r="P82" s="94">
        <v>197</v>
      </c>
      <c r="Q82" s="94">
        <v>7</v>
      </c>
      <c r="R82" s="66">
        <f t="shared" si="3"/>
        <v>204</v>
      </c>
      <c r="S82" s="502">
        <f t="shared" si="2"/>
        <v>83.800000000000026</v>
      </c>
      <c r="T82" s="68">
        <v>19</v>
      </c>
    </row>
    <row r="83" spans="1:20" x14ac:dyDescent="0.2">
      <c r="A83" s="134" t="s">
        <v>3118</v>
      </c>
      <c r="B83" s="65" t="s">
        <v>8490</v>
      </c>
      <c r="C83" s="67">
        <v>0.2</v>
      </c>
      <c r="D83" s="65" t="s">
        <v>2468</v>
      </c>
      <c r="E83" s="66">
        <v>55</v>
      </c>
      <c r="F83" s="66">
        <v>65</v>
      </c>
      <c r="G83" s="66" t="s">
        <v>5263</v>
      </c>
      <c r="H83" s="66">
        <v>123</v>
      </c>
      <c r="I83" s="69">
        <v>6045034800</v>
      </c>
      <c r="J83" s="5"/>
      <c r="K83" s="66"/>
      <c r="L83" s="5">
        <f>112+10+R83</f>
        <v>122</v>
      </c>
      <c r="M83" s="5">
        <v>0</v>
      </c>
      <c r="N83" s="5">
        <v>0</v>
      </c>
      <c r="O83" s="125"/>
      <c r="P83" s="94"/>
      <c r="Q83" s="94"/>
      <c r="R83" s="66">
        <f t="shared" si="3"/>
        <v>0</v>
      </c>
      <c r="S83" s="502">
        <f t="shared" si="2"/>
        <v>287.8</v>
      </c>
    </row>
    <row r="84" spans="1:20" x14ac:dyDescent="0.2">
      <c r="A84" s="134" t="s">
        <v>8446</v>
      </c>
      <c r="B84" s="65" t="s">
        <v>8490</v>
      </c>
      <c r="C84" s="67">
        <v>0.2</v>
      </c>
      <c r="D84" s="65" t="s">
        <v>1048</v>
      </c>
      <c r="E84" s="66">
        <v>58</v>
      </c>
      <c r="F84" s="66">
        <v>71</v>
      </c>
      <c r="G84" s="66" t="s">
        <v>5159</v>
      </c>
      <c r="H84" s="66">
        <v>123</v>
      </c>
      <c r="I84" s="69"/>
      <c r="J84" s="5" t="s">
        <v>4415</v>
      </c>
      <c r="K84" s="66">
        <v>30</v>
      </c>
      <c r="L84" s="5">
        <v>284</v>
      </c>
      <c r="M84" s="5">
        <v>2</v>
      </c>
      <c r="N84" s="5">
        <v>0</v>
      </c>
      <c r="O84" s="125"/>
      <c r="P84" s="94">
        <v>152</v>
      </c>
      <c r="Q84" s="94">
        <v>7</v>
      </c>
      <c r="R84" s="66">
        <f t="shared" si="3"/>
        <v>159</v>
      </c>
      <c r="S84" s="502">
        <f t="shared" si="2"/>
        <v>128.80000000000001</v>
      </c>
      <c r="T84" s="68">
        <v>30</v>
      </c>
    </row>
    <row r="85" spans="1:20" x14ac:dyDescent="0.2">
      <c r="A85" s="134" t="s">
        <v>111</v>
      </c>
      <c r="B85" s="65" t="s">
        <v>8490</v>
      </c>
      <c r="C85" s="67">
        <v>0.2</v>
      </c>
      <c r="D85" s="65" t="s">
        <v>6045</v>
      </c>
      <c r="E85" s="66">
        <v>57</v>
      </c>
      <c r="F85" s="66">
        <v>69</v>
      </c>
      <c r="G85" s="66" t="s">
        <v>5263</v>
      </c>
      <c r="H85" s="66">
        <v>123</v>
      </c>
      <c r="I85" s="69"/>
      <c r="J85" s="5"/>
      <c r="K85" s="66">
        <v>22</v>
      </c>
      <c r="L85" s="5">
        <v>318</v>
      </c>
      <c r="M85" s="5">
        <v>0</v>
      </c>
      <c r="N85" s="5">
        <v>0</v>
      </c>
      <c r="O85" s="125"/>
      <c r="P85" s="94">
        <v>186</v>
      </c>
      <c r="Q85" s="94">
        <v>7</v>
      </c>
      <c r="R85" s="66">
        <f t="shared" si="3"/>
        <v>193</v>
      </c>
      <c r="S85" s="502">
        <f t="shared" si="2"/>
        <v>94.800000000000026</v>
      </c>
      <c r="T85" s="68">
        <v>22</v>
      </c>
    </row>
    <row r="86" spans="1:20" x14ac:dyDescent="0.2">
      <c r="A86" s="134" t="s">
        <v>111</v>
      </c>
      <c r="B86" s="65" t="s">
        <v>8490</v>
      </c>
      <c r="C86" s="67">
        <v>0.2</v>
      </c>
      <c r="D86" s="65" t="s">
        <v>2653</v>
      </c>
      <c r="E86" s="66">
        <v>57</v>
      </c>
      <c r="F86" s="66">
        <v>73</v>
      </c>
      <c r="G86" s="66" t="s">
        <v>5263</v>
      </c>
      <c r="H86" s="66">
        <v>123</v>
      </c>
      <c r="I86" s="69"/>
      <c r="J86" s="5" t="s">
        <v>6055</v>
      </c>
      <c r="K86" s="66">
        <v>22</v>
      </c>
      <c r="L86" s="5">
        <v>318</v>
      </c>
      <c r="M86" s="5">
        <v>11</v>
      </c>
      <c r="N86" s="5">
        <v>0</v>
      </c>
      <c r="O86" s="125"/>
      <c r="P86" s="94">
        <v>186</v>
      </c>
      <c r="Q86" s="94">
        <v>7</v>
      </c>
      <c r="R86" s="66">
        <f t="shared" si="3"/>
        <v>193</v>
      </c>
      <c r="S86" s="502">
        <f t="shared" si="2"/>
        <v>94.800000000000026</v>
      </c>
      <c r="T86" s="68">
        <v>22</v>
      </c>
    </row>
    <row r="87" spans="1:20" x14ac:dyDescent="0.2">
      <c r="A87" s="571" t="s">
        <v>12151</v>
      </c>
      <c r="B87" s="559" t="s">
        <v>8490</v>
      </c>
      <c r="C87" s="67">
        <v>0.2</v>
      </c>
      <c r="D87" s="559" t="s">
        <v>12152</v>
      </c>
      <c r="E87" s="66">
        <v>57</v>
      </c>
      <c r="F87" s="66">
        <v>69</v>
      </c>
      <c r="G87" s="560" t="s">
        <v>5159</v>
      </c>
      <c r="H87" s="66">
        <v>123</v>
      </c>
      <c r="I87" s="69"/>
      <c r="J87" s="5"/>
      <c r="K87" s="66">
        <v>26</v>
      </c>
      <c r="L87" s="5">
        <v>301</v>
      </c>
      <c r="M87" s="5">
        <v>0</v>
      </c>
      <c r="N87" s="5">
        <v>0</v>
      </c>
      <c r="O87" s="125"/>
      <c r="P87" s="94">
        <v>169</v>
      </c>
      <c r="Q87" s="94">
        <v>7</v>
      </c>
      <c r="R87" s="66">
        <f>P87+Q87</f>
        <v>176</v>
      </c>
      <c r="S87" s="502">
        <f>306.1-R87-10-8.3</f>
        <v>111.80000000000003</v>
      </c>
      <c r="T87" s="68">
        <v>26</v>
      </c>
    </row>
    <row r="88" spans="1:20" x14ac:dyDescent="0.2">
      <c r="A88" s="571" t="s">
        <v>12151</v>
      </c>
      <c r="B88" s="559" t="s">
        <v>8490</v>
      </c>
      <c r="C88" s="67">
        <v>0.2</v>
      </c>
      <c r="D88" s="559" t="s">
        <v>12153</v>
      </c>
      <c r="E88" s="66">
        <v>57</v>
      </c>
      <c r="F88" s="66">
        <v>73</v>
      </c>
      <c r="G88" s="560" t="s">
        <v>5159</v>
      </c>
      <c r="H88" s="66">
        <v>123</v>
      </c>
      <c r="I88" s="69"/>
      <c r="J88" s="5" t="s">
        <v>6055</v>
      </c>
      <c r="K88" s="66">
        <v>26</v>
      </c>
      <c r="L88" s="5">
        <v>301</v>
      </c>
      <c r="M88" s="5">
        <v>11</v>
      </c>
      <c r="N88" s="5">
        <v>0</v>
      </c>
      <c r="O88" s="125"/>
      <c r="P88" s="94">
        <v>169</v>
      </c>
      <c r="Q88" s="94">
        <v>7</v>
      </c>
      <c r="R88" s="66">
        <f>P88+Q88</f>
        <v>176</v>
      </c>
      <c r="S88" s="502">
        <f>306.1-R88-10-8.3</f>
        <v>111.80000000000003</v>
      </c>
      <c r="T88" s="68">
        <v>26</v>
      </c>
    </row>
    <row r="89" spans="1:20" x14ac:dyDescent="0.2">
      <c r="A89" s="134" t="s">
        <v>6209</v>
      </c>
      <c r="B89" s="65" t="s">
        <v>8490</v>
      </c>
      <c r="C89" s="67">
        <v>0.2</v>
      </c>
      <c r="D89" s="65" t="s">
        <v>3779</v>
      </c>
      <c r="E89" s="66">
        <v>59</v>
      </c>
      <c r="F89" s="66">
        <v>82</v>
      </c>
      <c r="G89" s="66" t="s">
        <v>5263</v>
      </c>
      <c r="H89" s="66">
        <v>125</v>
      </c>
      <c r="I89" s="69">
        <v>6065033600</v>
      </c>
      <c r="J89" s="5" t="s">
        <v>2078</v>
      </c>
      <c r="K89" s="66">
        <v>30</v>
      </c>
      <c r="L89" s="5">
        <v>284</v>
      </c>
      <c r="M89" s="5">
        <v>17</v>
      </c>
      <c r="N89" s="5">
        <v>0</v>
      </c>
      <c r="O89" s="125" t="s">
        <v>7511</v>
      </c>
      <c r="P89" s="94">
        <v>154</v>
      </c>
      <c r="Q89" s="94">
        <v>7</v>
      </c>
      <c r="R89" s="66">
        <f t="shared" si="3"/>
        <v>161</v>
      </c>
      <c r="S89" s="502">
        <f t="shared" si="2"/>
        <v>126.80000000000003</v>
      </c>
      <c r="T89" s="68">
        <v>30</v>
      </c>
    </row>
    <row r="90" spans="1:20" x14ac:dyDescent="0.2">
      <c r="A90" s="134" t="s">
        <v>6209</v>
      </c>
      <c r="B90" s="65" t="s">
        <v>8490</v>
      </c>
      <c r="C90" s="67">
        <v>0.2</v>
      </c>
      <c r="D90" s="65" t="s">
        <v>8791</v>
      </c>
      <c r="E90" s="66">
        <v>59</v>
      </c>
      <c r="F90" s="66">
        <v>82</v>
      </c>
      <c r="G90" s="66" t="s">
        <v>5263</v>
      </c>
      <c r="H90" s="66">
        <v>125</v>
      </c>
      <c r="I90" s="69"/>
      <c r="J90" s="5" t="s">
        <v>3780</v>
      </c>
      <c r="K90" s="66">
        <v>30</v>
      </c>
      <c r="L90" s="5">
        <v>284</v>
      </c>
      <c r="M90" s="5">
        <v>17</v>
      </c>
      <c r="N90" s="5">
        <v>0</v>
      </c>
      <c r="O90" s="125"/>
      <c r="P90" s="94">
        <v>154</v>
      </c>
      <c r="Q90" s="94">
        <v>7</v>
      </c>
      <c r="R90" s="66">
        <f t="shared" si="3"/>
        <v>161</v>
      </c>
      <c r="S90" s="502">
        <f t="shared" si="2"/>
        <v>126.80000000000003</v>
      </c>
      <c r="T90" s="68">
        <v>30</v>
      </c>
    </row>
    <row r="91" spans="1:20" x14ac:dyDescent="0.2">
      <c r="A91" s="134" t="s">
        <v>6209</v>
      </c>
      <c r="B91" s="65" t="s">
        <v>8490</v>
      </c>
      <c r="C91" s="67">
        <v>0.2</v>
      </c>
      <c r="D91" s="65" t="s">
        <v>5606</v>
      </c>
      <c r="E91" s="66">
        <v>59</v>
      </c>
      <c r="F91" s="66">
        <v>82</v>
      </c>
      <c r="G91" s="66" t="s">
        <v>5263</v>
      </c>
      <c r="H91" s="66">
        <v>125</v>
      </c>
      <c r="I91" s="69">
        <v>6035034200</v>
      </c>
      <c r="J91" s="5"/>
      <c r="K91" s="66">
        <v>30</v>
      </c>
      <c r="L91" s="5">
        <v>284</v>
      </c>
      <c r="M91" s="5">
        <v>0</v>
      </c>
      <c r="N91" s="5">
        <v>0</v>
      </c>
      <c r="O91" s="125" t="s">
        <v>7511</v>
      </c>
      <c r="P91" s="94">
        <v>154</v>
      </c>
      <c r="Q91" s="94">
        <v>7</v>
      </c>
      <c r="R91" s="66">
        <f t="shared" si="3"/>
        <v>161</v>
      </c>
      <c r="S91" s="502">
        <f t="shared" si="2"/>
        <v>126.80000000000003</v>
      </c>
      <c r="T91" s="68">
        <v>30</v>
      </c>
    </row>
    <row r="92" spans="1:20" x14ac:dyDescent="0.2">
      <c r="A92" s="134" t="s">
        <v>6209</v>
      </c>
      <c r="B92" s="65" t="s">
        <v>8490</v>
      </c>
      <c r="C92" s="67">
        <v>0.2</v>
      </c>
      <c r="D92" s="65" t="s">
        <v>1799</v>
      </c>
      <c r="E92" s="66">
        <v>59</v>
      </c>
      <c r="F92" s="66">
        <v>82</v>
      </c>
      <c r="G92" s="66" t="s">
        <v>5263</v>
      </c>
      <c r="H92" s="66">
        <v>125</v>
      </c>
      <c r="I92" s="69">
        <v>6405031700</v>
      </c>
      <c r="J92" s="5" t="s">
        <v>2077</v>
      </c>
      <c r="K92" s="66">
        <v>30</v>
      </c>
      <c r="L92" s="5">
        <v>284</v>
      </c>
      <c r="M92" s="5">
        <v>17</v>
      </c>
      <c r="N92" s="5">
        <v>0</v>
      </c>
      <c r="O92" s="125" t="s">
        <v>7511</v>
      </c>
      <c r="P92" s="94">
        <v>154</v>
      </c>
      <c r="Q92" s="94">
        <v>7</v>
      </c>
      <c r="R92" s="66">
        <f t="shared" si="3"/>
        <v>161</v>
      </c>
      <c r="S92" s="502">
        <f t="shared" si="2"/>
        <v>126.80000000000003</v>
      </c>
      <c r="T92" s="68">
        <v>30</v>
      </c>
    </row>
    <row r="93" spans="1:20" x14ac:dyDescent="0.2">
      <c r="A93" s="134" t="s">
        <v>6209</v>
      </c>
      <c r="B93" s="65" t="s">
        <v>8490</v>
      </c>
      <c r="C93" s="67">
        <v>0.2</v>
      </c>
      <c r="D93" s="65" t="s">
        <v>3337</v>
      </c>
      <c r="E93" s="66">
        <v>59</v>
      </c>
      <c r="F93" s="66">
        <v>82</v>
      </c>
      <c r="G93" s="66" t="s">
        <v>5263</v>
      </c>
      <c r="H93" s="66">
        <v>125</v>
      </c>
      <c r="I93" s="69"/>
      <c r="J93" s="5" t="s">
        <v>1212</v>
      </c>
      <c r="K93" s="66">
        <v>30</v>
      </c>
      <c r="L93" s="5">
        <v>284</v>
      </c>
      <c r="M93" s="5">
        <v>23</v>
      </c>
      <c r="N93" s="5">
        <v>0</v>
      </c>
      <c r="O93" s="125"/>
      <c r="P93" s="94">
        <v>154</v>
      </c>
      <c r="Q93" s="94">
        <v>7</v>
      </c>
      <c r="R93" s="66">
        <f t="shared" si="3"/>
        <v>161</v>
      </c>
      <c r="S93" s="502">
        <f t="shared" si="2"/>
        <v>126.80000000000003</v>
      </c>
      <c r="T93" s="68">
        <v>30</v>
      </c>
    </row>
    <row r="94" spans="1:20" x14ac:dyDescent="0.2">
      <c r="A94" s="134" t="s">
        <v>6209</v>
      </c>
      <c r="B94" s="65" t="s">
        <v>8490</v>
      </c>
      <c r="C94" s="67">
        <v>0.2</v>
      </c>
      <c r="D94" s="65" t="s">
        <v>270</v>
      </c>
      <c r="E94" s="66">
        <v>59</v>
      </c>
      <c r="F94" s="66">
        <v>82</v>
      </c>
      <c r="G94" s="66" t="s">
        <v>5263</v>
      </c>
      <c r="H94" s="66">
        <v>125</v>
      </c>
      <c r="I94" s="69"/>
      <c r="J94" s="5" t="s">
        <v>3780</v>
      </c>
      <c r="K94" s="66">
        <v>30</v>
      </c>
      <c r="L94" s="5">
        <v>284</v>
      </c>
      <c r="M94" s="5">
        <v>17</v>
      </c>
      <c r="N94" s="5">
        <v>0</v>
      </c>
      <c r="O94" s="125"/>
      <c r="P94" s="94">
        <v>154</v>
      </c>
      <c r="Q94" s="94">
        <v>7</v>
      </c>
      <c r="R94" s="66">
        <f t="shared" si="3"/>
        <v>161</v>
      </c>
      <c r="S94" s="502">
        <f t="shared" si="2"/>
        <v>126.80000000000003</v>
      </c>
      <c r="T94" s="68">
        <v>30</v>
      </c>
    </row>
    <row r="95" spans="1:20" x14ac:dyDescent="0.2">
      <c r="A95" s="134" t="s">
        <v>6209</v>
      </c>
      <c r="B95" s="65" t="s">
        <v>8490</v>
      </c>
      <c r="C95" s="67">
        <v>0.2</v>
      </c>
      <c r="D95" s="65" t="s">
        <v>4941</v>
      </c>
      <c r="E95" s="66">
        <v>59</v>
      </c>
      <c r="F95" s="66">
        <v>82</v>
      </c>
      <c r="G95" s="66" t="s">
        <v>5263</v>
      </c>
      <c r="H95" s="66">
        <v>125</v>
      </c>
      <c r="I95" s="69"/>
      <c r="J95" s="5" t="s">
        <v>10617</v>
      </c>
      <c r="K95" s="66">
        <v>30</v>
      </c>
      <c r="L95" s="5">
        <v>284</v>
      </c>
      <c r="M95" s="5">
        <v>17</v>
      </c>
      <c r="N95" s="5">
        <v>0</v>
      </c>
      <c r="O95" s="125"/>
      <c r="P95" s="94">
        <v>154</v>
      </c>
      <c r="Q95" s="94">
        <v>7</v>
      </c>
      <c r="R95" s="66">
        <f t="shared" si="3"/>
        <v>161</v>
      </c>
      <c r="S95" s="502">
        <f t="shared" si="2"/>
        <v>126.80000000000003</v>
      </c>
      <c r="T95" s="68">
        <v>30</v>
      </c>
    </row>
    <row r="96" spans="1:20" s="89" customFormat="1" x14ac:dyDescent="0.2">
      <c r="A96" s="134" t="s">
        <v>7133</v>
      </c>
      <c r="B96" s="65" t="s">
        <v>8490</v>
      </c>
      <c r="C96" s="67">
        <v>0.2</v>
      </c>
      <c r="D96" s="65" t="s">
        <v>2600</v>
      </c>
      <c r="E96" s="66">
        <v>55</v>
      </c>
      <c r="F96" s="66">
        <v>65</v>
      </c>
      <c r="G96" s="66" t="s">
        <v>5265</v>
      </c>
      <c r="H96" s="66">
        <v>123</v>
      </c>
      <c r="I96" s="69"/>
      <c r="J96" s="5"/>
      <c r="K96" s="69">
        <v>22</v>
      </c>
      <c r="L96" s="5">
        <v>318</v>
      </c>
      <c r="M96" s="5">
        <v>0</v>
      </c>
      <c r="N96" s="5">
        <v>0</v>
      </c>
      <c r="O96" s="267"/>
      <c r="P96" s="96">
        <v>186</v>
      </c>
      <c r="Q96" s="96">
        <v>7</v>
      </c>
      <c r="R96" s="66">
        <f t="shared" si="3"/>
        <v>193</v>
      </c>
      <c r="S96" s="502">
        <f t="shared" si="2"/>
        <v>94.800000000000026</v>
      </c>
      <c r="T96" s="88">
        <v>22</v>
      </c>
    </row>
    <row r="97" spans="1:20" x14ac:dyDescent="0.2">
      <c r="A97" s="134" t="s">
        <v>3116</v>
      </c>
      <c r="B97" s="65" t="s">
        <v>8490</v>
      </c>
      <c r="C97" s="67" t="s">
        <v>2601</v>
      </c>
      <c r="D97" s="65" t="s">
        <v>908</v>
      </c>
      <c r="E97" s="66">
        <v>58</v>
      </c>
      <c r="F97" s="66">
        <v>71</v>
      </c>
      <c r="G97" s="66" t="s">
        <v>5263</v>
      </c>
      <c r="H97" s="66">
        <v>123</v>
      </c>
      <c r="I97" s="69"/>
      <c r="J97" s="5" t="s">
        <v>4415</v>
      </c>
      <c r="K97" s="66">
        <v>20</v>
      </c>
      <c r="L97" s="5">
        <v>326</v>
      </c>
      <c r="M97" s="5">
        <v>2</v>
      </c>
      <c r="N97" s="5">
        <v>0</v>
      </c>
      <c r="O97" s="125"/>
      <c r="P97" s="94">
        <v>195</v>
      </c>
      <c r="Q97" s="94">
        <v>7</v>
      </c>
      <c r="R97" s="66">
        <f t="shared" si="3"/>
        <v>202</v>
      </c>
      <c r="S97" s="502">
        <f t="shared" si="2"/>
        <v>85.800000000000026</v>
      </c>
      <c r="T97" s="68">
        <v>20</v>
      </c>
    </row>
    <row r="98" spans="1:20" x14ac:dyDescent="0.2">
      <c r="A98" s="134" t="s">
        <v>3942</v>
      </c>
      <c r="B98" s="65" t="s">
        <v>8490</v>
      </c>
      <c r="C98" s="67">
        <v>0.2</v>
      </c>
      <c r="D98" s="65" t="s">
        <v>6980</v>
      </c>
      <c r="E98" s="66">
        <v>57</v>
      </c>
      <c r="F98" s="66">
        <v>80</v>
      </c>
      <c r="G98" s="66" t="s">
        <v>5263</v>
      </c>
      <c r="H98" s="66">
        <v>123</v>
      </c>
      <c r="I98" s="69">
        <v>6065733600</v>
      </c>
      <c r="J98" s="5"/>
      <c r="K98" s="66">
        <v>26</v>
      </c>
      <c r="L98" s="5">
        <v>301</v>
      </c>
      <c r="M98" s="5">
        <v>0</v>
      </c>
      <c r="N98" s="5">
        <v>0</v>
      </c>
      <c r="O98" s="125"/>
      <c r="P98" s="94">
        <v>168</v>
      </c>
      <c r="Q98" s="94">
        <v>7</v>
      </c>
      <c r="R98" s="66">
        <f t="shared" si="3"/>
        <v>175</v>
      </c>
      <c r="S98" s="502">
        <f t="shared" si="2"/>
        <v>112.80000000000003</v>
      </c>
      <c r="T98" s="68">
        <v>26</v>
      </c>
    </row>
    <row r="99" spans="1:20" x14ac:dyDescent="0.2">
      <c r="A99" s="134" t="s">
        <v>3942</v>
      </c>
      <c r="B99" s="65" t="s">
        <v>8490</v>
      </c>
      <c r="C99" s="67">
        <v>0.2</v>
      </c>
      <c r="D99" s="65" t="s">
        <v>3938</v>
      </c>
      <c r="E99" s="66">
        <v>57</v>
      </c>
      <c r="F99" s="66">
        <v>80</v>
      </c>
      <c r="G99" s="66" t="s">
        <v>5263</v>
      </c>
      <c r="H99" s="66">
        <v>123</v>
      </c>
      <c r="I99" s="69"/>
      <c r="J99" s="5" t="s">
        <v>2078</v>
      </c>
      <c r="K99" s="66">
        <v>26</v>
      </c>
      <c r="L99" s="5">
        <v>301</v>
      </c>
      <c r="M99" s="5">
        <v>17</v>
      </c>
      <c r="N99" s="5">
        <v>0</v>
      </c>
      <c r="O99" s="125"/>
      <c r="P99" s="94">
        <v>168</v>
      </c>
      <c r="Q99" s="94">
        <v>7</v>
      </c>
      <c r="R99" s="66">
        <f t="shared" si="3"/>
        <v>175</v>
      </c>
      <c r="S99" s="502">
        <f t="shared" si="2"/>
        <v>112.80000000000003</v>
      </c>
      <c r="T99" s="68">
        <v>26</v>
      </c>
    </row>
    <row r="100" spans="1:20" x14ac:dyDescent="0.2">
      <c r="A100" s="134" t="s">
        <v>3942</v>
      </c>
      <c r="B100" s="65" t="s">
        <v>8490</v>
      </c>
      <c r="C100" s="67">
        <v>0.2</v>
      </c>
      <c r="D100" s="65" t="s">
        <v>3940</v>
      </c>
      <c r="E100" s="66">
        <v>57</v>
      </c>
      <c r="F100" s="66">
        <v>80</v>
      </c>
      <c r="G100" s="66" t="s">
        <v>5263</v>
      </c>
      <c r="H100" s="66">
        <v>123</v>
      </c>
      <c r="I100" s="69"/>
      <c r="J100" s="5" t="s">
        <v>3780</v>
      </c>
      <c r="K100" s="66">
        <v>26</v>
      </c>
      <c r="L100" s="5">
        <v>301</v>
      </c>
      <c r="M100" s="5">
        <v>17</v>
      </c>
      <c r="N100" s="5">
        <v>0</v>
      </c>
      <c r="O100" s="125"/>
      <c r="P100" s="94">
        <v>168</v>
      </c>
      <c r="Q100" s="94">
        <v>7</v>
      </c>
      <c r="R100" s="66">
        <f t="shared" si="3"/>
        <v>175</v>
      </c>
      <c r="S100" s="502">
        <f t="shared" si="2"/>
        <v>112.80000000000003</v>
      </c>
      <c r="T100" s="68">
        <v>26</v>
      </c>
    </row>
    <row r="101" spans="1:20" x14ac:dyDescent="0.2">
      <c r="A101" s="134" t="s">
        <v>3942</v>
      </c>
      <c r="B101" s="65" t="s">
        <v>8490</v>
      </c>
      <c r="C101" s="67">
        <v>0.2</v>
      </c>
      <c r="D101" s="65" t="s">
        <v>3939</v>
      </c>
      <c r="E101" s="66">
        <v>57</v>
      </c>
      <c r="F101" s="66">
        <v>80</v>
      </c>
      <c r="G101" s="66" t="s">
        <v>5263</v>
      </c>
      <c r="H101" s="66">
        <v>123</v>
      </c>
      <c r="I101" s="69"/>
      <c r="J101" s="5" t="s">
        <v>2077</v>
      </c>
      <c r="K101" s="66">
        <v>26</v>
      </c>
      <c r="L101" s="5">
        <v>301</v>
      </c>
      <c r="M101" s="5">
        <v>17</v>
      </c>
      <c r="N101" s="5">
        <v>0</v>
      </c>
      <c r="O101" s="125"/>
      <c r="P101" s="94">
        <v>168</v>
      </c>
      <c r="Q101" s="94">
        <v>7</v>
      </c>
      <c r="R101" s="66">
        <f t="shared" si="3"/>
        <v>175</v>
      </c>
      <c r="S101" s="502">
        <f t="shared" si="2"/>
        <v>112.80000000000003</v>
      </c>
      <c r="T101" s="68">
        <v>26</v>
      </c>
    </row>
    <row r="102" spans="1:20" x14ac:dyDescent="0.2">
      <c r="A102" s="134" t="s">
        <v>3942</v>
      </c>
      <c r="B102" s="65" t="s">
        <v>8490</v>
      </c>
      <c r="C102" s="67">
        <v>0.2</v>
      </c>
      <c r="D102" s="65" t="s">
        <v>10649</v>
      </c>
      <c r="E102" s="66">
        <v>59</v>
      </c>
      <c r="F102" s="66">
        <v>82</v>
      </c>
      <c r="G102" s="66" t="s">
        <v>5263</v>
      </c>
      <c r="H102" s="66">
        <v>125</v>
      </c>
      <c r="I102" s="69"/>
      <c r="J102" s="5" t="s">
        <v>1212</v>
      </c>
      <c r="K102" s="66">
        <v>30</v>
      </c>
      <c r="L102" s="5">
        <v>284</v>
      </c>
      <c r="M102" s="5">
        <v>23</v>
      </c>
      <c r="N102" s="5">
        <v>0</v>
      </c>
      <c r="O102" s="125"/>
      <c r="P102" s="94">
        <v>154</v>
      </c>
      <c r="Q102" s="94">
        <v>7</v>
      </c>
      <c r="R102" s="66">
        <f>P102+Q102</f>
        <v>161</v>
      </c>
      <c r="S102" s="502">
        <f>306.1-R102-10-8.3</f>
        <v>126.80000000000003</v>
      </c>
      <c r="T102" s="68">
        <v>30</v>
      </c>
    </row>
    <row r="103" spans="1:20" x14ac:dyDescent="0.2">
      <c r="A103" s="134" t="s">
        <v>9086</v>
      </c>
      <c r="B103" s="65" t="s">
        <v>8490</v>
      </c>
      <c r="C103" s="67">
        <v>0.2</v>
      </c>
      <c r="D103" s="65" t="s">
        <v>10210</v>
      </c>
      <c r="E103" s="66">
        <v>55</v>
      </c>
      <c r="F103" s="66">
        <v>65</v>
      </c>
      <c r="G103" s="66" t="s">
        <v>5265</v>
      </c>
      <c r="H103" s="66">
        <v>123</v>
      </c>
      <c r="I103" s="69"/>
      <c r="J103" s="5"/>
      <c r="K103" s="66">
        <v>23</v>
      </c>
      <c r="L103" s="5">
        <v>314</v>
      </c>
      <c r="M103" s="5">
        <v>0</v>
      </c>
      <c r="N103" s="5">
        <v>0</v>
      </c>
      <c r="O103" s="267"/>
      <c r="P103" s="94">
        <v>181</v>
      </c>
      <c r="Q103" s="94">
        <v>7</v>
      </c>
      <c r="R103" s="66">
        <f t="shared" si="3"/>
        <v>188</v>
      </c>
      <c r="S103" s="502">
        <f t="shared" si="2"/>
        <v>99.800000000000026</v>
      </c>
      <c r="T103" s="68">
        <v>23</v>
      </c>
    </row>
    <row r="104" spans="1:20" x14ac:dyDescent="0.2">
      <c r="A104" s="134" t="s">
        <v>4473</v>
      </c>
      <c r="B104" s="65" t="s">
        <v>8490</v>
      </c>
      <c r="C104" s="67">
        <v>0.2</v>
      </c>
      <c r="D104" s="65" t="s">
        <v>9291</v>
      </c>
      <c r="E104" s="66">
        <v>56</v>
      </c>
      <c r="F104" s="66">
        <v>67</v>
      </c>
      <c r="G104" s="66" t="s">
        <v>5265</v>
      </c>
      <c r="H104" s="66">
        <v>123</v>
      </c>
      <c r="I104" s="69"/>
      <c r="J104" s="5"/>
      <c r="K104" s="66">
        <v>26</v>
      </c>
      <c r="L104" s="5">
        <v>301</v>
      </c>
      <c r="M104" s="5">
        <v>0</v>
      </c>
      <c r="N104" s="5">
        <v>0</v>
      </c>
      <c r="O104" s="267"/>
      <c r="P104" s="94">
        <v>170</v>
      </c>
      <c r="Q104" s="94">
        <v>7</v>
      </c>
      <c r="R104" s="66">
        <f t="shared" si="3"/>
        <v>177</v>
      </c>
      <c r="S104" s="502">
        <f t="shared" si="2"/>
        <v>110.80000000000003</v>
      </c>
      <c r="T104" s="68">
        <v>26</v>
      </c>
    </row>
    <row r="105" spans="1:20" x14ac:dyDescent="0.2">
      <c r="A105" s="97" t="s">
        <v>10150</v>
      </c>
      <c r="B105" s="65" t="s">
        <v>8490</v>
      </c>
      <c r="C105" s="67">
        <v>0.2</v>
      </c>
      <c r="D105" s="65" t="s">
        <v>6110</v>
      </c>
      <c r="E105" s="66">
        <v>53</v>
      </c>
      <c r="F105" s="66">
        <v>63</v>
      </c>
      <c r="G105" s="66" t="s">
        <v>5264</v>
      </c>
      <c r="H105" s="66">
        <v>123</v>
      </c>
      <c r="I105" s="69">
        <v>6050232300</v>
      </c>
      <c r="J105" s="5"/>
      <c r="K105" s="66">
        <v>24</v>
      </c>
      <c r="L105" s="5">
        <v>310</v>
      </c>
      <c r="M105" s="5">
        <v>0</v>
      </c>
      <c r="N105" s="5">
        <v>0</v>
      </c>
      <c r="O105" s="267"/>
      <c r="P105" s="94">
        <v>180</v>
      </c>
      <c r="Q105" s="94">
        <v>7</v>
      </c>
      <c r="R105" s="66">
        <f t="shared" si="3"/>
        <v>187</v>
      </c>
      <c r="S105" s="502">
        <f t="shared" si="2"/>
        <v>100.80000000000003</v>
      </c>
      <c r="T105" s="68">
        <v>24</v>
      </c>
    </row>
    <row r="106" spans="1:20" x14ac:dyDescent="0.2">
      <c r="A106" s="134" t="s">
        <v>9087</v>
      </c>
      <c r="B106" s="65" t="s">
        <v>8490</v>
      </c>
      <c r="C106" s="67">
        <v>0.2</v>
      </c>
      <c r="D106" s="65" t="s">
        <v>4684</v>
      </c>
      <c r="E106" s="66">
        <v>59</v>
      </c>
      <c r="F106" s="66">
        <v>73</v>
      </c>
      <c r="G106" s="66" t="s">
        <v>5159</v>
      </c>
      <c r="H106" s="66">
        <v>123</v>
      </c>
      <c r="I106" s="69"/>
      <c r="J106" s="5" t="s">
        <v>4415</v>
      </c>
      <c r="K106" s="66">
        <v>33</v>
      </c>
      <c r="L106" s="5">
        <f>112+10+R106</f>
        <v>268</v>
      </c>
      <c r="M106" s="5">
        <v>2</v>
      </c>
      <c r="N106" s="5">
        <v>0</v>
      </c>
      <c r="O106" s="267"/>
      <c r="P106" s="94">
        <v>139</v>
      </c>
      <c r="Q106" s="94">
        <v>7</v>
      </c>
      <c r="R106" s="66">
        <f t="shared" si="3"/>
        <v>146</v>
      </c>
      <c r="S106" s="502">
        <f t="shared" si="2"/>
        <v>141.80000000000001</v>
      </c>
      <c r="T106" s="68">
        <v>33</v>
      </c>
    </row>
    <row r="107" spans="1:20" x14ac:dyDescent="0.2">
      <c r="A107" s="134" t="s">
        <v>9152</v>
      </c>
      <c r="B107" s="65" t="s">
        <v>8490</v>
      </c>
      <c r="C107" s="67">
        <v>0.2</v>
      </c>
      <c r="D107" s="65" t="s">
        <v>9806</v>
      </c>
      <c r="E107" s="66">
        <v>55</v>
      </c>
      <c r="F107" s="66">
        <v>65</v>
      </c>
      <c r="G107" s="66" t="s">
        <v>5265</v>
      </c>
      <c r="H107" s="66">
        <v>123</v>
      </c>
      <c r="I107" s="69"/>
      <c r="J107" s="5"/>
      <c r="K107" s="66">
        <v>24</v>
      </c>
      <c r="L107" s="5">
        <v>310</v>
      </c>
      <c r="M107" s="5">
        <v>0</v>
      </c>
      <c r="N107" s="5">
        <v>0</v>
      </c>
      <c r="O107" s="6"/>
      <c r="P107" s="94">
        <v>180</v>
      </c>
      <c r="Q107" s="94">
        <v>7</v>
      </c>
      <c r="R107" s="66">
        <f t="shared" si="3"/>
        <v>187</v>
      </c>
      <c r="S107" s="502">
        <f t="shared" si="2"/>
        <v>100.80000000000003</v>
      </c>
      <c r="T107" s="68">
        <v>24</v>
      </c>
    </row>
    <row r="108" spans="1:20" x14ac:dyDescent="0.2">
      <c r="A108" s="134" t="s">
        <v>9152</v>
      </c>
      <c r="B108" s="65" t="s">
        <v>8490</v>
      </c>
      <c r="C108" s="67">
        <v>0.2</v>
      </c>
      <c r="D108" s="65" t="s">
        <v>5852</v>
      </c>
      <c r="E108" s="66">
        <v>55</v>
      </c>
      <c r="F108" s="66">
        <v>69</v>
      </c>
      <c r="G108" s="66" t="s">
        <v>5265</v>
      </c>
      <c r="H108" s="66">
        <v>123</v>
      </c>
      <c r="I108" s="69"/>
      <c r="J108" s="5" t="s">
        <v>6055</v>
      </c>
      <c r="K108" s="66">
        <v>24</v>
      </c>
      <c r="L108" s="5">
        <v>310</v>
      </c>
      <c r="M108" s="5">
        <v>11</v>
      </c>
      <c r="N108" s="5">
        <v>0</v>
      </c>
      <c r="O108" s="267"/>
      <c r="P108" s="94">
        <v>180</v>
      </c>
      <c r="Q108" s="94">
        <v>7</v>
      </c>
      <c r="R108" s="66">
        <f t="shared" si="3"/>
        <v>187</v>
      </c>
      <c r="S108" s="502">
        <f t="shared" si="2"/>
        <v>100.80000000000003</v>
      </c>
      <c r="T108" s="68">
        <v>24</v>
      </c>
    </row>
    <row r="109" spans="1:20" x14ac:dyDescent="0.2">
      <c r="A109" s="134" t="s">
        <v>3993</v>
      </c>
      <c r="B109" s="65" t="s">
        <v>8490</v>
      </c>
      <c r="C109" s="67">
        <v>0.2</v>
      </c>
      <c r="D109" s="65" t="s">
        <v>6789</v>
      </c>
      <c r="E109" s="66">
        <v>57</v>
      </c>
      <c r="F109" s="66">
        <v>69</v>
      </c>
      <c r="G109" s="66" t="s">
        <v>5263</v>
      </c>
      <c r="H109" s="66">
        <v>123</v>
      </c>
      <c r="I109" s="69"/>
      <c r="J109" s="5"/>
      <c r="K109" s="66">
        <v>16</v>
      </c>
      <c r="L109" s="5">
        <v>341</v>
      </c>
      <c r="M109" s="5">
        <v>0</v>
      </c>
      <c r="N109" s="5">
        <v>0</v>
      </c>
      <c r="O109" s="267"/>
      <c r="P109" s="94">
        <v>210</v>
      </c>
      <c r="Q109" s="94">
        <v>7</v>
      </c>
      <c r="R109" s="66">
        <f t="shared" si="3"/>
        <v>217</v>
      </c>
      <c r="S109" s="502">
        <f t="shared" si="2"/>
        <v>70.800000000000026</v>
      </c>
      <c r="T109" s="68">
        <v>16</v>
      </c>
    </row>
    <row r="110" spans="1:20" x14ac:dyDescent="0.2">
      <c r="A110" s="134" t="s">
        <v>3993</v>
      </c>
      <c r="B110" s="65" t="s">
        <v>8490</v>
      </c>
      <c r="C110" s="67">
        <v>0.2</v>
      </c>
      <c r="D110" s="65" t="s">
        <v>5499</v>
      </c>
      <c r="E110" s="66">
        <v>57</v>
      </c>
      <c r="F110" s="66">
        <v>73</v>
      </c>
      <c r="G110" s="66" t="s">
        <v>5263</v>
      </c>
      <c r="H110" s="66">
        <v>123</v>
      </c>
      <c r="I110" s="69"/>
      <c r="J110" s="5" t="s">
        <v>6055</v>
      </c>
      <c r="K110" s="66">
        <v>16</v>
      </c>
      <c r="L110" s="5">
        <v>341</v>
      </c>
      <c r="M110" s="5">
        <v>11</v>
      </c>
      <c r="N110" s="5">
        <v>0</v>
      </c>
      <c r="O110" s="267"/>
      <c r="P110" s="94">
        <v>210</v>
      </c>
      <c r="Q110" s="94">
        <v>7</v>
      </c>
      <c r="R110" s="66">
        <f t="shared" si="3"/>
        <v>217</v>
      </c>
      <c r="S110" s="502">
        <f t="shared" si="2"/>
        <v>70.800000000000026</v>
      </c>
      <c r="T110" s="68">
        <v>16</v>
      </c>
    </row>
    <row r="111" spans="1:20" x14ac:dyDescent="0.2">
      <c r="A111" s="97" t="s">
        <v>6200</v>
      </c>
      <c r="B111" s="65" t="s">
        <v>8490</v>
      </c>
      <c r="C111" s="67">
        <v>0.2</v>
      </c>
      <c r="D111" s="65" t="s">
        <v>5049</v>
      </c>
      <c r="E111" s="66">
        <v>53</v>
      </c>
      <c r="F111" s="66">
        <v>63</v>
      </c>
      <c r="G111" s="66" t="s">
        <v>5264</v>
      </c>
      <c r="H111" s="66">
        <v>123</v>
      </c>
      <c r="I111" s="69">
        <v>6050232300</v>
      </c>
      <c r="J111" s="5"/>
      <c r="K111" s="66">
        <v>27</v>
      </c>
      <c r="L111" s="5">
        <v>297</v>
      </c>
      <c r="M111" s="5">
        <v>0</v>
      </c>
      <c r="N111" s="5">
        <v>0</v>
      </c>
      <c r="O111" s="267"/>
      <c r="P111" s="94">
        <v>165</v>
      </c>
      <c r="Q111" s="94">
        <v>7</v>
      </c>
      <c r="R111" s="66">
        <f t="shared" si="3"/>
        <v>172</v>
      </c>
      <c r="S111" s="502">
        <f t="shared" si="2"/>
        <v>115.80000000000003</v>
      </c>
      <c r="T111" s="68">
        <v>27</v>
      </c>
    </row>
    <row r="112" spans="1:20" ht="25.5" x14ac:dyDescent="0.2">
      <c r="A112" s="134" t="s">
        <v>8235</v>
      </c>
      <c r="B112" s="65" t="s">
        <v>8490</v>
      </c>
      <c r="C112" s="67">
        <v>0.2</v>
      </c>
      <c r="D112" s="91" t="s">
        <v>1588</v>
      </c>
      <c r="E112" s="66">
        <v>59</v>
      </c>
      <c r="F112" s="66">
        <v>82</v>
      </c>
      <c r="G112" s="66" t="s">
        <v>5263</v>
      </c>
      <c r="H112" s="66">
        <v>125</v>
      </c>
      <c r="I112" s="69">
        <v>6065033600</v>
      </c>
      <c r="J112" s="5" t="s">
        <v>2078</v>
      </c>
      <c r="K112" s="66">
        <v>30</v>
      </c>
      <c r="L112" s="5">
        <v>284</v>
      </c>
      <c r="M112" s="5">
        <v>17</v>
      </c>
      <c r="N112" s="5">
        <v>0</v>
      </c>
      <c r="O112" s="665" t="s">
        <v>6781</v>
      </c>
      <c r="P112" s="94">
        <v>154</v>
      </c>
      <c r="Q112" s="94">
        <v>7</v>
      </c>
      <c r="R112" s="66">
        <f t="shared" si="3"/>
        <v>161</v>
      </c>
      <c r="S112" s="502">
        <f t="shared" si="2"/>
        <v>126.80000000000003</v>
      </c>
      <c r="T112" s="68">
        <v>30</v>
      </c>
    </row>
    <row r="113" spans="1:20" ht="25.5" x14ac:dyDescent="0.2">
      <c r="A113" s="134" t="s">
        <v>8235</v>
      </c>
      <c r="B113" s="65" t="s">
        <v>8490</v>
      </c>
      <c r="C113" s="67">
        <v>0.2</v>
      </c>
      <c r="D113" s="91" t="s">
        <v>4942</v>
      </c>
      <c r="E113" s="66">
        <v>59</v>
      </c>
      <c r="F113" s="66">
        <v>82</v>
      </c>
      <c r="G113" s="66" t="s">
        <v>5263</v>
      </c>
      <c r="H113" s="66">
        <v>125</v>
      </c>
      <c r="I113" s="69">
        <v>6035034200</v>
      </c>
      <c r="J113" s="5"/>
      <c r="K113" s="66">
        <v>30</v>
      </c>
      <c r="L113" s="5">
        <v>284</v>
      </c>
      <c r="M113" s="5">
        <v>0</v>
      </c>
      <c r="N113" s="5">
        <v>0</v>
      </c>
      <c r="O113" s="267"/>
      <c r="P113" s="94">
        <v>154</v>
      </c>
      <c r="Q113" s="94">
        <v>7</v>
      </c>
      <c r="R113" s="66">
        <f t="shared" si="3"/>
        <v>161</v>
      </c>
      <c r="S113" s="502">
        <f t="shared" si="2"/>
        <v>126.80000000000003</v>
      </c>
      <c r="T113" s="68">
        <v>30</v>
      </c>
    </row>
    <row r="114" spans="1:20" ht="25.5" x14ac:dyDescent="0.2">
      <c r="A114" s="134" t="s">
        <v>8235</v>
      </c>
      <c r="B114" s="65" t="s">
        <v>8490</v>
      </c>
      <c r="C114" s="67">
        <v>0.2</v>
      </c>
      <c r="D114" s="91" t="s">
        <v>5050</v>
      </c>
      <c r="E114" s="66">
        <v>59</v>
      </c>
      <c r="F114" s="66">
        <v>82</v>
      </c>
      <c r="G114" s="66" t="s">
        <v>5263</v>
      </c>
      <c r="H114" s="66">
        <v>125</v>
      </c>
      <c r="I114" s="69"/>
      <c r="J114" s="5" t="s">
        <v>3780</v>
      </c>
      <c r="K114" s="66">
        <v>30</v>
      </c>
      <c r="L114" s="5">
        <v>284</v>
      </c>
      <c r="M114" s="5">
        <v>17</v>
      </c>
      <c r="N114" s="5">
        <v>0</v>
      </c>
      <c r="O114" s="267"/>
      <c r="P114" s="94">
        <v>154</v>
      </c>
      <c r="Q114" s="94">
        <v>7</v>
      </c>
      <c r="R114" s="66">
        <f t="shared" si="3"/>
        <v>161</v>
      </c>
      <c r="S114" s="502">
        <f t="shared" si="2"/>
        <v>126.80000000000003</v>
      </c>
      <c r="T114" s="68">
        <v>30</v>
      </c>
    </row>
    <row r="115" spans="1:20" ht="25.5" x14ac:dyDescent="0.2">
      <c r="A115" s="134" t="s">
        <v>8235</v>
      </c>
      <c r="B115" s="65" t="s">
        <v>8490</v>
      </c>
      <c r="C115" s="67">
        <v>0.2</v>
      </c>
      <c r="D115" s="91" t="s">
        <v>4764</v>
      </c>
      <c r="E115" s="66">
        <v>59</v>
      </c>
      <c r="F115" s="66">
        <v>82</v>
      </c>
      <c r="G115" s="66" t="s">
        <v>5263</v>
      </c>
      <c r="H115" s="66">
        <v>125</v>
      </c>
      <c r="I115" s="5">
        <v>6405031700</v>
      </c>
      <c r="J115" s="5" t="s">
        <v>2077</v>
      </c>
      <c r="K115" s="66">
        <v>30</v>
      </c>
      <c r="L115" s="5">
        <v>284</v>
      </c>
      <c r="M115" s="5">
        <v>17</v>
      </c>
      <c r="N115" s="5">
        <v>0</v>
      </c>
      <c r="O115" s="267"/>
      <c r="P115" s="94">
        <v>154</v>
      </c>
      <c r="Q115" s="94">
        <v>7</v>
      </c>
      <c r="R115" s="66">
        <f t="shared" si="3"/>
        <v>161</v>
      </c>
      <c r="S115" s="502">
        <f t="shared" si="2"/>
        <v>126.80000000000003</v>
      </c>
      <c r="T115" s="68">
        <v>30</v>
      </c>
    </row>
    <row r="116" spans="1:20" ht="25.5" x14ac:dyDescent="0.2">
      <c r="A116" s="134" t="s">
        <v>8235</v>
      </c>
      <c r="B116" s="65" t="s">
        <v>8490</v>
      </c>
      <c r="C116" s="67">
        <v>0.2</v>
      </c>
      <c r="D116" s="91" t="s">
        <v>9966</v>
      </c>
      <c r="E116" s="66">
        <v>59</v>
      </c>
      <c r="F116" s="66">
        <v>82</v>
      </c>
      <c r="G116" s="66" t="s">
        <v>5263</v>
      </c>
      <c r="H116" s="66">
        <v>125</v>
      </c>
      <c r="I116" s="5"/>
      <c r="J116" s="5" t="s">
        <v>1212</v>
      </c>
      <c r="K116" s="66">
        <v>30</v>
      </c>
      <c r="L116" s="5">
        <v>284</v>
      </c>
      <c r="M116" s="5">
        <v>23</v>
      </c>
      <c r="N116" s="5">
        <v>0</v>
      </c>
      <c r="O116" s="267"/>
      <c r="P116" s="94">
        <v>154</v>
      </c>
      <c r="Q116" s="94">
        <v>7</v>
      </c>
      <c r="R116" s="66">
        <f t="shared" si="3"/>
        <v>161</v>
      </c>
      <c r="S116" s="502">
        <f t="shared" si="2"/>
        <v>126.80000000000003</v>
      </c>
      <c r="T116" s="68">
        <v>30</v>
      </c>
    </row>
    <row r="117" spans="1:20" x14ac:dyDescent="0.2">
      <c r="A117" s="134" t="s">
        <v>8539</v>
      </c>
      <c r="B117" s="65" t="s">
        <v>8490</v>
      </c>
      <c r="C117" s="67">
        <v>0.2</v>
      </c>
      <c r="D117" s="65" t="s">
        <v>4099</v>
      </c>
      <c r="E117" s="66">
        <v>56</v>
      </c>
      <c r="F117" s="66">
        <v>67</v>
      </c>
      <c r="G117" s="66" t="s">
        <v>5263</v>
      </c>
      <c r="H117" s="66">
        <v>123</v>
      </c>
      <c r="I117" s="69"/>
      <c r="J117" s="5"/>
      <c r="K117" s="66">
        <v>19</v>
      </c>
      <c r="L117" s="5">
        <v>330</v>
      </c>
      <c r="M117" s="5">
        <v>0</v>
      </c>
      <c r="N117" s="5">
        <v>0</v>
      </c>
      <c r="O117" s="267" t="s">
        <v>10109</v>
      </c>
      <c r="P117" s="94">
        <v>200</v>
      </c>
      <c r="Q117" s="94">
        <v>7</v>
      </c>
      <c r="R117" s="66">
        <f t="shared" si="3"/>
        <v>207</v>
      </c>
      <c r="S117" s="502">
        <f t="shared" si="2"/>
        <v>80.800000000000026</v>
      </c>
      <c r="T117" s="68">
        <v>19</v>
      </c>
    </row>
    <row r="118" spans="1:20" x14ac:dyDescent="0.2">
      <c r="A118" s="134" t="s">
        <v>8539</v>
      </c>
      <c r="B118" s="65" t="s">
        <v>8490</v>
      </c>
      <c r="C118" s="67">
        <v>0.2</v>
      </c>
      <c r="D118" s="65" t="s">
        <v>8540</v>
      </c>
      <c r="E118" s="66">
        <v>56</v>
      </c>
      <c r="F118" s="66">
        <v>71</v>
      </c>
      <c r="G118" s="66" t="s">
        <v>5263</v>
      </c>
      <c r="H118" s="66">
        <v>123</v>
      </c>
      <c r="I118" s="69"/>
      <c r="J118" s="5" t="s">
        <v>6055</v>
      </c>
      <c r="K118" s="66">
        <v>19</v>
      </c>
      <c r="L118" s="5">
        <v>330</v>
      </c>
      <c r="M118" s="5">
        <v>11</v>
      </c>
      <c r="N118" s="5">
        <v>0</v>
      </c>
      <c r="O118" s="267" t="s">
        <v>10109</v>
      </c>
      <c r="P118" s="94">
        <v>200</v>
      </c>
      <c r="Q118" s="94">
        <v>7</v>
      </c>
      <c r="R118" s="66">
        <f t="shared" si="3"/>
        <v>207</v>
      </c>
      <c r="S118" s="502">
        <f t="shared" si="2"/>
        <v>80.800000000000026</v>
      </c>
      <c r="T118" s="68">
        <v>19</v>
      </c>
    </row>
    <row r="119" spans="1:20" x14ac:dyDescent="0.2">
      <c r="A119" s="134" t="s">
        <v>429</v>
      </c>
      <c r="B119" s="65" t="s">
        <v>8490</v>
      </c>
      <c r="C119" s="67">
        <v>0.2</v>
      </c>
      <c r="D119" s="65" t="s">
        <v>8735</v>
      </c>
      <c r="E119" s="66">
        <v>68</v>
      </c>
      <c r="F119" s="66">
        <v>90</v>
      </c>
      <c r="G119" s="66" t="s">
        <v>5464</v>
      </c>
      <c r="H119" s="66">
        <v>133</v>
      </c>
      <c r="I119" s="69"/>
      <c r="J119" s="5" t="s">
        <v>4415</v>
      </c>
      <c r="K119" s="66"/>
      <c r="L119" s="5">
        <f>112+10+R119</f>
        <v>122</v>
      </c>
      <c r="M119" s="5">
        <v>2</v>
      </c>
      <c r="N119" s="5">
        <v>0</v>
      </c>
      <c r="O119" s="267"/>
      <c r="P119" s="94"/>
      <c r="Q119" s="94"/>
      <c r="R119" s="66">
        <f t="shared" si="3"/>
        <v>0</v>
      </c>
      <c r="S119" s="502">
        <f t="shared" si="2"/>
        <v>287.8</v>
      </c>
    </row>
    <row r="120" spans="1:20" x14ac:dyDescent="0.2">
      <c r="A120" s="134" t="s">
        <v>3996</v>
      </c>
      <c r="B120" s="65" t="s">
        <v>8490</v>
      </c>
      <c r="C120" s="90">
        <v>0.2</v>
      </c>
      <c r="D120" s="91" t="s">
        <v>6112</v>
      </c>
      <c r="E120" s="69">
        <v>58</v>
      </c>
      <c r="F120" s="69">
        <v>71</v>
      </c>
      <c r="G120" s="69" t="s">
        <v>5159</v>
      </c>
      <c r="H120" s="69">
        <v>123</v>
      </c>
      <c r="I120" s="69"/>
      <c r="J120" s="5" t="s">
        <v>4415</v>
      </c>
      <c r="K120" s="66"/>
      <c r="L120" s="5">
        <f>112+10+R120</f>
        <v>122</v>
      </c>
      <c r="M120" s="5">
        <v>2</v>
      </c>
      <c r="N120" s="5">
        <v>0</v>
      </c>
      <c r="O120" s="267"/>
      <c r="P120" s="94"/>
      <c r="Q120" s="94"/>
      <c r="R120" s="66">
        <f t="shared" si="3"/>
        <v>0</v>
      </c>
      <c r="S120" s="502">
        <f t="shared" si="2"/>
        <v>287.8</v>
      </c>
    </row>
    <row r="121" spans="1:20" x14ac:dyDescent="0.2">
      <c r="A121" s="134" t="s">
        <v>1602</v>
      </c>
      <c r="B121" s="65" t="s">
        <v>8490</v>
      </c>
      <c r="C121" s="90">
        <v>0.2</v>
      </c>
      <c r="D121" s="91" t="s">
        <v>4175</v>
      </c>
      <c r="E121" s="69">
        <v>56</v>
      </c>
      <c r="F121" s="69">
        <v>91</v>
      </c>
      <c r="G121" s="69" t="s">
        <v>5264</v>
      </c>
      <c r="H121" s="69">
        <v>134</v>
      </c>
      <c r="I121" s="69"/>
      <c r="J121" s="5" t="s">
        <v>2078</v>
      </c>
      <c r="K121" s="66">
        <v>18</v>
      </c>
      <c r="L121" s="5">
        <v>333</v>
      </c>
      <c r="M121" s="5">
        <v>17</v>
      </c>
      <c r="N121" s="5">
        <v>0</v>
      </c>
      <c r="O121" s="267"/>
      <c r="P121" s="94">
        <v>204</v>
      </c>
      <c r="Q121" s="94">
        <v>7</v>
      </c>
      <c r="R121" s="66">
        <f t="shared" si="3"/>
        <v>211</v>
      </c>
      <c r="S121" s="502">
        <f t="shared" si="2"/>
        <v>76.800000000000026</v>
      </c>
      <c r="T121" s="68">
        <v>18</v>
      </c>
    </row>
    <row r="122" spans="1:20" x14ac:dyDescent="0.2">
      <c r="A122" s="134" t="s">
        <v>1602</v>
      </c>
      <c r="B122" s="65" t="s">
        <v>8490</v>
      </c>
      <c r="C122" s="90">
        <v>0.2</v>
      </c>
      <c r="D122" s="91" t="s">
        <v>5955</v>
      </c>
      <c r="E122" s="69">
        <v>56</v>
      </c>
      <c r="F122" s="69">
        <v>91</v>
      </c>
      <c r="G122" s="69" t="s">
        <v>5264</v>
      </c>
      <c r="H122" s="69">
        <v>134</v>
      </c>
      <c r="I122" s="69"/>
      <c r="J122" s="5" t="s">
        <v>3780</v>
      </c>
      <c r="K122" s="66">
        <v>18</v>
      </c>
      <c r="L122" s="5">
        <v>333</v>
      </c>
      <c r="M122" s="5">
        <v>17</v>
      </c>
      <c r="N122" s="5">
        <v>0</v>
      </c>
      <c r="O122" s="267"/>
      <c r="P122" s="94">
        <v>204</v>
      </c>
      <c r="Q122" s="94">
        <v>7</v>
      </c>
      <c r="R122" s="66">
        <f t="shared" si="3"/>
        <v>211</v>
      </c>
      <c r="S122" s="502">
        <f t="shared" si="2"/>
        <v>76.800000000000026</v>
      </c>
      <c r="T122" s="68">
        <v>18</v>
      </c>
    </row>
    <row r="123" spans="1:20" x14ac:dyDescent="0.2">
      <c r="A123" s="134" t="s">
        <v>1602</v>
      </c>
      <c r="B123" s="65" t="s">
        <v>8490</v>
      </c>
      <c r="C123" s="90">
        <v>0.2</v>
      </c>
      <c r="D123" s="91" t="s">
        <v>4149</v>
      </c>
      <c r="E123" s="69">
        <v>56</v>
      </c>
      <c r="F123" s="69">
        <v>91</v>
      </c>
      <c r="G123" s="69" t="s">
        <v>5264</v>
      </c>
      <c r="H123" s="69">
        <v>134</v>
      </c>
      <c r="I123" s="69"/>
      <c r="J123" s="5" t="s">
        <v>2077</v>
      </c>
      <c r="K123" s="66">
        <v>18</v>
      </c>
      <c r="L123" s="5">
        <v>333</v>
      </c>
      <c r="M123" s="5">
        <v>17</v>
      </c>
      <c r="N123" s="5">
        <v>0</v>
      </c>
      <c r="O123" s="267"/>
      <c r="P123" s="94">
        <v>204</v>
      </c>
      <c r="Q123" s="94">
        <v>7</v>
      </c>
      <c r="R123" s="66">
        <f t="shared" si="3"/>
        <v>211</v>
      </c>
      <c r="S123" s="502">
        <f t="shared" si="2"/>
        <v>76.800000000000026</v>
      </c>
      <c r="T123" s="68">
        <v>18</v>
      </c>
    </row>
    <row r="124" spans="1:20" x14ac:dyDescent="0.2">
      <c r="A124" s="134" t="s">
        <v>7878</v>
      </c>
      <c r="B124" s="65" t="s">
        <v>8490</v>
      </c>
      <c r="C124" s="90">
        <v>0.2</v>
      </c>
      <c r="D124" s="91" t="s">
        <v>9668</v>
      </c>
      <c r="E124" s="69">
        <v>55</v>
      </c>
      <c r="F124" s="69">
        <v>65</v>
      </c>
      <c r="G124" s="69" t="s">
        <v>5265</v>
      </c>
      <c r="H124" s="69">
        <v>123</v>
      </c>
      <c r="I124" s="69"/>
      <c r="J124" s="5"/>
      <c r="K124" s="66">
        <v>16</v>
      </c>
      <c r="L124" s="5">
        <v>341</v>
      </c>
      <c r="M124" s="5"/>
      <c r="N124" s="5">
        <v>0</v>
      </c>
      <c r="O124" s="267"/>
      <c r="P124" s="94">
        <v>210</v>
      </c>
      <c r="Q124" s="94">
        <v>7</v>
      </c>
      <c r="R124" s="66">
        <f t="shared" si="3"/>
        <v>217</v>
      </c>
      <c r="S124" s="502">
        <f t="shared" si="2"/>
        <v>70.800000000000026</v>
      </c>
      <c r="T124" s="68">
        <v>16</v>
      </c>
    </row>
    <row r="125" spans="1:20" x14ac:dyDescent="0.2">
      <c r="A125" s="134" t="s">
        <v>7878</v>
      </c>
      <c r="B125" s="65" t="s">
        <v>8490</v>
      </c>
      <c r="C125" s="90">
        <v>0.2</v>
      </c>
      <c r="D125" s="91" t="s">
        <v>248</v>
      </c>
      <c r="E125" s="69">
        <v>55</v>
      </c>
      <c r="F125" s="69">
        <v>69</v>
      </c>
      <c r="G125" s="69" t="s">
        <v>5265</v>
      </c>
      <c r="H125" s="69">
        <v>123</v>
      </c>
      <c r="I125" s="69"/>
      <c r="J125" s="5" t="s">
        <v>6055</v>
      </c>
      <c r="K125" s="66">
        <v>16</v>
      </c>
      <c r="L125" s="5">
        <v>341</v>
      </c>
      <c r="M125" s="5">
        <v>11</v>
      </c>
      <c r="N125" s="5">
        <v>0</v>
      </c>
      <c r="O125" s="267"/>
      <c r="P125" s="94">
        <v>210</v>
      </c>
      <c r="Q125" s="94">
        <v>7</v>
      </c>
      <c r="R125" s="66">
        <f t="shared" si="3"/>
        <v>217</v>
      </c>
      <c r="S125" s="502">
        <f t="shared" si="2"/>
        <v>70.800000000000026</v>
      </c>
      <c r="T125" s="68">
        <v>16</v>
      </c>
    </row>
    <row r="126" spans="1:20" x14ac:dyDescent="0.2">
      <c r="A126" s="134" t="s">
        <v>2749</v>
      </c>
      <c r="B126" s="65" t="s">
        <v>8490</v>
      </c>
      <c r="C126" s="90">
        <v>0.2</v>
      </c>
      <c r="D126" s="583" t="s">
        <v>11712</v>
      </c>
      <c r="E126" s="69">
        <v>56</v>
      </c>
      <c r="F126" s="66">
        <v>67</v>
      </c>
      <c r="G126" s="69" t="s">
        <v>5265</v>
      </c>
      <c r="H126" s="66">
        <v>123</v>
      </c>
      <c r="I126" s="69"/>
      <c r="J126" s="5"/>
      <c r="K126" s="66">
        <v>19</v>
      </c>
      <c r="L126" s="5">
        <v>330</v>
      </c>
      <c r="M126" s="5">
        <v>0</v>
      </c>
      <c r="N126" s="5">
        <v>0</v>
      </c>
      <c r="O126" s="267" t="s">
        <v>2748</v>
      </c>
      <c r="P126" s="94">
        <v>197</v>
      </c>
      <c r="Q126" s="94">
        <v>7</v>
      </c>
      <c r="R126" s="66">
        <f t="shared" si="3"/>
        <v>204</v>
      </c>
      <c r="S126" s="502">
        <f t="shared" si="2"/>
        <v>83.800000000000026</v>
      </c>
      <c r="T126" s="68">
        <v>19</v>
      </c>
    </row>
    <row r="127" spans="1:20" x14ac:dyDescent="0.2">
      <c r="A127" s="134" t="s">
        <v>2749</v>
      </c>
      <c r="B127" s="65" t="s">
        <v>8490</v>
      </c>
      <c r="C127" s="90">
        <v>0.2</v>
      </c>
      <c r="D127" s="583" t="s">
        <v>11713</v>
      </c>
      <c r="E127" s="69">
        <v>56</v>
      </c>
      <c r="F127" s="66">
        <v>71</v>
      </c>
      <c r="G127" s="69" t="s">
        <v>5265</v>
      </c>
      <c r="H127" s="66">
        <v>123</v>
      </c>
      <c r="I127" s="69"/>
      <c r="J127" s="5" t="s">
        <v>6055</v>
      </c>
      <c r="K127" s="66">
        <v>19</v>
      </c>
      <c r="L127" s="5">
        <v>330</v>
      </c>
      <c r="M127" s="5">
        <v>11</v>
      </c>
      <c r="N127" s="5">
        <v>0</v>
      </c>
      <c r="O127" s="267" t="s">
        <v>2748</v>
      </c>
      <c r="P127" s="94">
        <v>197</v>
      </c>
      <c r="Q127" s="94">
        <v>7</v>
      </c>
      <c r="R127" s="66">
        <f t="shared" si="3"/>
        <v>204</v>
      </c>
      <c r="S127" s="502">
        <f t="shared" si="2"/>
        <v>83.800000000000026</v>
      </c>
      <c r="T127" s="68">
        <v>19</v>
      </c>
    </row>
    <row r="128" spans="1:20" x14ac:dyDescent="0.2">
      <c r="A128" s="97" t="s">
        <v>9153</v>
      </c>
      <c r="B128" s="65" t="s">
        <v>8490</v>
      </c>
      <c r="C128" s="67">
        <v>0.2</v>
      </c>
      <c r="D128" s="65" t="s">
        <v>8901</v>
      </c>
      <c r="E128" s="66">
        <v>55</v>
      </c>
      <c r="F128" s="66">
        <v>65</v>
      </c>
      <c r="G128" s="66" t="s">
        <v>5265</v>
      </c>
      <c r="H128" s="66">
        <v>123</v>
      </c>
      <c r="I128" s="69"/>
      <c r="J128" s="5"/>
      <c r="K128" s="66">
        <v>23</v>
      </c>
      <c r="L128" s="5">
        <v>314</v>
      </c>
      <c r="M128" s="5">
        <v>0</v>
      </c>
      <c r="N128" s="5">
        <v>0</v>
      </c>
      <c r="O128" s="267"/>
      <c r="P128" s="94">
        <v>182</v>
      </c>
      <c r="Q128" s="94">
        <v>7</v>
      </c>
      <c r="R128" s="66">
        <f t="shared" si="3"/>
        <v>189</v>
      </c>
      <c r="S128" s="502">
        <f t="shared" si="2"/>
        <v>98.800000000000026</v>
      </c>
      <c r="T128" s="68">
        <v>23</v>
      </c>
    </row>
    <row r="129" spans="1:20" x14ac:dyDescent="0.2">
      <c r="A129" s="97" t="s">
        <v>9153</v>
      </c>
      <c r="B129" s="65" t="s">
        <v>8490</v>
      </c>
      <c r="C129" s="67">
        <v>0.2</v>
      </c>
      <c r="D129" s="65" t="s">
        <v>3345</v>
      </c>
      <c r="E129" s="66">
        <v>55</v>
      </c>
      <c r="F129" s="66">
        <v>69</v>
      </c>
      <c r="G129" s="66" t="s">
        <v>5265</v>
      </c>
      <c r="H129" s="66">
        <v>123</v>
      </c>
      <c r="I129" s="69"/>
      <c r="J129" s="5" t="s">
        <v>6055</v>
      </c>
      <c r="K129" s="66">
        <v>23</v>
      </c>
      <c r="L129" s="5">
        <v>314</v>
      </c>
      <c r="M129" s="5">
        <v>11</v>
      </c>
      <c r="N129" s="5">
        <v>0</v>
      </c>
      <c r="O129" s="267"/>
      <c r="P129" s="94">
        <v>182</v>
      </c>
      <c r="Q129" s="94">
        <v>7</v>
      </c>
      <c r="R129" s="66">
        <f t="shared" si="3"/>
        <v>189</v>
      </c>
      <c r="S129" s="502">
        <f t="shared" si="2"/>
        <v>98.800000000000026</v>
      </c>
      <c r="T129" s="68">
        <v>23</v>
      </c>
    </row>
    <row r="130" spans="1:20" x14ac:dyDescent="0.2">
      <c r="A130" s="130" t="s">
        <v>8005</v>
      </c>
      <c r="B130" s="131" t="s">
        <v>8490</v>
      </c>
      <c r="C130" s="132">
        <v>0.2</v>
      </c>
      <c r="D130" s="131" t="s">
        <v>6455</v>
      </c>
      <c r="E130" s="133">
        <v>58</v>
      </c>
      <c r="F130" s="133">
        <v>71</v>
      </c>
      <c r="G130" s="133" t="s">
        <v>5159</v>
      </c>
      <c r="H130" s="133">
        <v>123</v>
      </c>
      <c r="I130" s="69"/>
      <c r="J130" s="5" t="s">
        <v>4415</v>
      </c>
      <c r="K130" s="66">
        <v>24</v>
      </c>
      <c r="L130" s="5">
        <v>310</v>
      </c>
      <c r="M130" s="5">
        <v>2</v>
      </c>
      <c r="N130" s="5">
        <v>0</v>
      </c>
      <c r="O130" s="65"/>
      <c r="P130" s="66">
        <v>180</v>
      </c>
      <c r="Q130" s="66">
        <v>7</v>
      </c>
      <c r="R130" s="66">
        <f t="shared" si="3"/>
        <v>187</v>
      </c>
      <c r="S130" s="502">
        <f t="shared" si="2"/>
        <v>100.80000000000003</v>
      </c>
      <c r="T130" s="68">
        <v>24</v>
      </c>
    </row>
    <row r="131" spans="1:20" x14ac:dyDescent="0.2">
      <c r="A131" s="130" t="s">
        <v>8336</v>
      </c>
      <c r="B131" s="131" t="s">
        <v>8490</v>
      </c>
      <c r="C131" s="132">
        <v>0.2</v>
      </c>
      <c r="D131" s="131" t="s">
        <v>6607</v>
      </c>
      <c r="E131" s="133">
        <v>55</v>
      </c>
      <c r="F131" s="133">
        <v>65</v>
      </c>
      <c r="G131" s="133" t="s">
        <v>5265</v>
      </c>
      <c r="H131" s="133">
        <v>123</v>
      </c>
      <c r="I131" s="69"/>
      <c r="J131" s="5"/>
      <c r="K131" s="66">
        <v>24</v>
      </c>
      <c r="L131" s="5">
        <v>310</v>
      </c>
      <c r="M131" s="5">
        <v>0</v>
      </c>
      <c r="N131" s="5">
        <v>0</v>
      </c>
      <c r="O131" s="65"/>
      <c r="P131" s="66">
        <v>180</v>
      </c>
      <c r="Q131" s="66">
        <v>7</v>
      </c>
      <c r="R131" s="66">
        <f t="shared" si="3"/>
        <v>187</v>
      </c>
      <c r="S131" s="502">
        <f t="shared" si="2"/>
        <v>100.80000000000003</v>
      </c>
      <c r="T131" s="68">
        <v>24</v>
      </c>
    </row>
    <row r="132" spans="1:20" x14ac:dyDescent="0.2">
      <c r="A132" s="130" t="s">
        <v>8336</v>
      </c>
      <c r="B132" s="131" t="s">
        <v>8490</v>
      </c>
      <c r="C132" s="132">
        <v>0.2</v>
      </c>
      <c r="D132" s="91" t="s">
        <v>5586</v>
      </c>
      <c r="E132" s="133">
        <v>55</v>
      </c>
      <c r="F132" s="133">
        <v>69</v>
      </c>
      <c r="G132" s="133" t="s">
        <v>5265</v>
      </c>
      <c r="H132" s="133">
        <v>123</v>
      </c>
      <c r="I132" s="69"/>
      <c r="J132" s="5" t="s">
        <v>6055</v>
      </c>
      <c r="K132" s="66">
        <v>24</v>
      </c>
      <c r="L132" s="5">
        <v>310</v>
      </c>
      <c r="M132" s="5">
        <v>11</v>
      </c>
      <c r="N132" s="5">
        <v>0</v>
      </c>
      <c r="O132" s="65"/>
      <c r="P132" s="66">
        <v>180</v>
      </c>
      <c r="Q132" s="66">
        <v>7</v>
      </c>
      <c r="R132" s="66">
        <f t="shared" si="3"/>
        <v>187</v>
      </c>
      <c r="S132" s="502">
        <f t="shared" si="2"/>
        <v>100.80000000000003</v>
      </c>
      <c r="T132" s="68">
        <v>24</v>
      </c>
    </row>
    <row r="133" spans="1:20" x14ac:dyDescent="0.2">
      <c r="A133" s="130" t="s">
        <v>9154</v>
      </c>
      <c r="B133" s="131" t="s">
        <v>8490</v>
      </c>
      <c r="C133" s="132">
        <v>0.2</v>
      </c>
      <c r="D133" s="131" t="s">
        <v>3306</v>
      </c>
      <c r="E133" s="133">
        <v>55</v>
      </c>
      <c r="F133" s="133">
        <v>65</v>
      </c>
      <c r="G133" s="133" t="s">
        <v>5265</v>
      </c>
      <c r="H133" s="133">
        <v>123</v>
      </c>
      <c r="I133" s="69"/>
      <c r="J133" s="5"/>
      <c r="K133" s="66">
        <v>24</v>
      </c>
      <c r="L133" s="5">
        <v>310</v>
      </c>
      <c r="M133" s="5">
        <v>0</v>
      </c>
      <c r="N133" s="5">
        <v>0</v>
      </c>
      <c r="O133" s="267"/>
      <c r="P133" s="94">
        <v>180</v>
      </c>
      <c r="Q133" s="94">
        <v>7</v>
      </c>
      <c r="R133" s="66">
        <f t="shared" si="3"/>
        <v>187</v>
      </c>
      <c r="S133" s="502">
        <f t="shared" si="2"/>
        <v>100.80000000000003</v>
      </c>
      <c r="T133" s="68">
        <v>24</v>
      </c>
    </row>
    <row r="134" spans="1:20" x14ac:dyDescent="0.2">
      <c r="A134" s="130" t="s">
        <v>9154</v>
      </c>
      <c r="B134" s="131" t="s">
        <v>8490</v>
      </c>
      <c r="C134" s="132">
        <v>0.2</v>
      </c>
      <c r="D134" s="131" t="s">
        <v>8470</v>
      </c>
      <c r="E134" s="133">
        <v>55</v>
      </c>
      <c r="F134" s="133">
        <v>69</v>
      </c>
      <c r="G134" s="133" t="s">
        <v>5265</v>
      </c>
      <c r="H134" s="133">
        <v>123</v>
      </c>
      <c r="I134" s="69"/>
      <c r="J134" s="5" t="s">
        <v>6055</v>
      </c>
      <c r="K134" s="66">
        <v>24</v>
      </c>
      <c r="L134" s="5">
        <v>310</v>
      </c>
      <c r="M134" s="5">
        <v>11</v>
      </c>
      <c r="N134" s="5">
        <v>0</v>
      </c>
      <c r="O134" s="267"/>
      <c r="P134" s="94">
        <v>180</v>
      </c>
      <c r="Q134" s="94">
        <v>7</v>
      </c>
      <c r="R134" s="66">
        <f t="shared" si="3"/>
        <v>187</v>
      </c>
      <c r="S134" s="502">
        <f t="shared" si="2"/>
        <v>100.80000000000003</v>
      </c>
      <c r="T134" s="68">
        <v>24</v>
      </c>
    </row>
    <row r="135" spans="1:20" x14ac:dyDescent="0.2">
      <c r="A135" s="130" t="s">
        <v>555</v>
      </c>
      <c r="B135" s="131" t="s">
        <v>8490</v>
      </c>
      <c r="C135" s="132">
        <v>0.2</v>
      </c>
      <c r="D135" s="131" t="s">
        <v>1364</v>
      </c>
      <c r="E135" s="133">
        <v>55</v>
      </c>
      <c r="F135" s="133">
        <v>65</v>
      </c>
      <c r="G135" s="133" t="s">
        <v>5265</v>
      </c>
      <c r="H135" s="133">
        <v>123</v>
      </c>
      <c r="I135" s="69"/>
      <c r="J135" s="5"/>
      <c r="K135" s="66">
        <v>24</v>
      </c>
      <c r="L135" s="5">
        <v>310</v>
      </c>
      <c r="M135" s="5">
        <v>0</v>
      </c>
      <c r="N135" s="5">
        <v>0</v>
      </c>
      <c r="O135" s="267"/>
      <c r="P135" s="94">
        <v>180</v>
      </c>
      <c r="Q135" s="94">
        <v>7</v>
      </c>
      <c r="R135" s="66">
        <f t="shared" si="3"/>
        <v>187</v>
      </c>
      <c r="S135" s="502">
        <f t="shared" si="2"/>
        <v>100.80000000000003</v>
      </c>
      <c r="T135" s="68">
        <v>24</v>
      </c>
    </row>
    <row r="136" spans="1:20" x14ac:dyDescent="0.2">
      <c r="A136" s="130" t="s">
        <v>555</v>
      </c>
      <c r="B136" s="131" t="s">
        <v>8490</v>
      </c>
      <c r="C136" s="132">
        <v>0.2</v>
      </c>
      <c r="D136" s="131" t="s">
        <v>6879</v>
      </c>
      <c r="E136" s="133">
        <v>55</v>
      </c>
      <c r="F136" s="133">
        <v>69</v>
      </c>
      <c r="G136" s="133" t="s">
        <v>5265</v>
      </c>
      <c r="H136" s="133">
        <v>123</v>
      </c>
      <c r="I136" s="69"/>
      <c r="J136" s="5" t="s">
        <v>6055</v>
      </c>
      <c r="K136" s="66">
        <v>24</v>
      </c>
      <c r="L136" s="5">
        <v>310</v>
      </c>
      <c r="M136" s="5">
        <v>11</v>
      </c>
      <c r="N136" s="5">
        <v>0</v>
      </c>
      <c r="O136" s="267"/>
      <c r="P136" s="94">
        <v>180</v>
      </c>
      <c r="Q136" s="94">
        <v>7</v>
      </c>
      <c r="R136" s="66">
        <f t="shared" si="3"/>
        <v>187</v>
      </c>
      <c r="S136" s="502">
        <f t="shared" si="2"/>
        <v>100.80000000000003</v>
      </c>
      <c r="T136" s="68">
        <v>24</v>
      </c>
    </row>
    <row r="137" spans="1:20" x14ac:dyDescent="0.2">
      <c r="A137" s="134" t="s">
        <v>1673</v>
      </c>
      <c r="B137" s="65" t="s">
        <v>8490</v>
      </c>
      <c r="C137" s="67">
        <v>0.2</v>
      </c>
      <c r="D137" s="91" t="s">
        <v>1500</v>
      </c>
      <c r="E137" s="133">
        <v>60</v>
      </c>
      <c r="F137" s="133">
        <v>84</v>
      </c>
      <c r="G137" s="133" t="s">
        <v>5263</v>
      </c>
      <c r="H137" s="133">
        <v>127</v>
      </c>
      <c r="I137" s="69"/>
      <c r="J137" s="5" t="s">
        <v>2078</v>
      </c>
      <c r="K137" s="66">
        <v>25</v>
      </c>
      <c r="L137" s="5">
        <v>305</v>
      </c>
      <c r="M137" s="5">
        <v>17</v>
      </c>
      <c r="N137" s="5">
        <v>0</v>
      </c>
      <c r="O137" s="267"/>
      <c r="P137" s="94">
        <v>173</v>
      </c>
      <c r="Q137" s="94">
        <v>7</v>
      </c>
      <c r="R137" s="66">
        <f t="shared" si="3"/>
        <v>180</v>
      </c>
      <c r="S137" s="502">
        <f t="shared" si="2"/>
        <v>107.80000000000003</v>
      </c>
      <c r="T137" s="68">
        <v>25</v>
      </c>
    </row>
    <row r="138" spans="1:20" x14ac:dyDescent="0.2">
      <c r="A138" s="134" t="s">
        <v>1673</v>
      </c>
      <c r="B138" s="65" t="s">
        <v>8490</v>
      </c>
      <c r="C138" s="67">
        <v>0.2</v>
      </c>
      <c r="D138" s="91" t="s">
        <v>6791</v>
      </c>
      <c r="E138" s="133">
        <v>60</v>
      </c>
      <c r="F138" s="133">
        <v>84</v>
      </c>
      <c r="G138" s="133" t="s">
        <v>5263</v>
      </c>
      <c r="H138" s="133">
        <v>127</v>
      </c>
      <c r="I138" s="69"/>
      <c r="J138" s="5" t="s">
        <v>3780</v>
      </c>
      <c r="K138" s="66">
        <v>25</v>
      </c>
      <c r="L138" s="5">
        <v>305</v>
      </c>
      <c r="M138" s="5">
        <v>17</v>
      </c>
      <c r="N138" s="5">
        <v>0</v>
      </c>
      <c r="O138" s="267"/>
      <c r="P138" s="94">
        <v>173</v>
      </c>
      <c r="Q138" s="94">
        <v>7</v>
      </c>
      <c r="R138" s="66">
        <f t="shared" si="3"/>
        <v>180</v>
      </c>
      <c r="S138" s="502">
        <f t="shared" si="2"/>
        <v>107.80000000000003</v>
      </c>
      <c r="T138" s="68">
        <v>25</v>
      </c>
    </row>
    <row r="139" spans="1:20" x14ac:dyDescent="0.2">
      <c r="A139" s="134" t="s">
        <v>1673</v>
      </c>
      <c r="B139" s="65" t="s">
        <v>8490</v>
      </c>
      <c r="C139" s="67">
        <v>0.2</v>
      </c>
      <c r="D139" s="91" t="s">
        <v>6792</v>
      </c>
      <c r="E139" s="133">
        <v>60</v>
      </c>
      <c r="F139" s="133">
        <v>84</v>
      </c>
      <c r="G139" s="133" t="s">
        <v>5263</v>
      </c>
      <c r="H139" s="133">
        <v>127</v>
      </c>
      <c r="I139" s="69"/>
      <c r="J139" s="5" t="s">
        <v>2077</v>
      </c>
      <c r="K139" s="66">
        <v>25</v>
      </c>
      <c r="L139" s="5">
        <v>305</v>
      </c>
      <c r="M139" s="5">
        <v>17</v>
      </c>
      <c r="N139" s="5">
        <v>0</v>
      </c>
      <c r="O139" s="267"/>
      <c r="P139" s="94">
        <v>173</v>
      </c>
      <c r="Q139" s="94">
        <v>7</v>
      </c>
      <c r="R139" s="66">
        <f t="shared" si="3"/>
        <v>180</v>
      </c>
      <c r="S139" s="502">
        <f t="shared" si="2"/>
        <v>107.80000000000003</v>
      </c>
      <c r="T139" s="68">
        <v>25</v>
      </c>
    </row>
    <row r="140" spans="1:20" x14ac:dyDescent="0.2">
      <c r="A140" s="134" t="s">
        <v>1673</v>
      </c>
      <c r="B140" s="65" t="s">
        <v>8490</v>
      </c>
      <c r="C140" s="67">
        <v>0.2</v>
      </c>
      <c r="D140" s="91" t="s">
        <v>9967</v>
      </c>
      <c r="E140" s="133">
        <v>60</v>
      </c>
      <c r="F140" s="133">
        <v>84</v>
      </c>
      <c r="G140" s="133" t="s">
        <v>5263</v>
      </c>
      <c r="H140" s="133">
        <v>127</v>
      </c>
      <c r="I140" s="69"/>
      <c r="J140" s="5" t="s">
        <v>1212</v>
      </c>
      <c r="K140" s="66">
        <v>25</v>
      </c>
      <c r="L140" s="5">
        <v>305</v>
      </c>
      <c r="M140" s="5">
        <v>23</v>
      </c>
      <c r="N140" s="5">
        <v>0</v>
      </c>
      <c r="O140" s="267"/>
      <c r="P140" s="94">
        <v>173</v>
      </c>
      <c r="Q140" s="94">
        <v>7</v>
      </c>
      <c r="R140" s="66">
        <f t="shared" si="3"/>
        <v>180</v>
      </c>
      <c r="S140" s="502">
        <f t="shared" si="2"/>
        <v>107.80000000000003</v>
      </c>
      <c r="T140" s="68">
        <v>25</v>
      </c>
    </row>
    <row r="141" spans="1:20" x14ac:dyDescent="0.2">
      <c r="A141" s="130" t="s">
        <v>3606</v>
      </c>
      <c r="B141" s="131" t="s">
        <v>8490</v>
      </c>
      <c r="C141" s="132">
        <v>0.2</v>
      </c>
      <c r="D141" s="131" t="s">
        <v>5669</v>
      </c>
      <c r="E141" s="133">
        <v>55</v>
      </c>
      <c r="F141" s="133">
        <v>65</v>
      </c>
      <c r="G141" s="133" t="s">
        <v>5265</v>
      </c>
      <c r="H141" s="133">
        <v>123</v>
      </c>
      <c r="I141" s="69"/>
      <c r="J141" s="5"/>
      <c r="K141" s="66">
        <v>24</v>
      </c>
      <c r="L141" s="5">
        <v>310</v>
      </c>
      <c r="M141" s="5">
        <v>0</v>
      </c>
      <c r="N141" s="5">
        <v>0</v>
      </c>
      <c r="O141" s="267"/>
      <c r="P141" s="94">
        <v>180</v>
      </c>
      <c r="Q141" s="94">
        <v>7</v>
      </c>
      <c r="R141" s="66">
        <f t="shared" si="3"/>
        <v>187</v>
      </c>
      <c r="S141" s="502">
        <f t="shared" si="2"/>
        <v>100.80000000000003</v>
      </c>
      <c r="T141" s="68">
        <v>24</v>
      </c>
    </row>
    <row r="142" spans="1:20" x14ac:dyDescent="0.2">
      <c r="A142" s="130" t="s">
        <v>3606</v>
      </c>
      <c r="B142" s="131" t="s">
        <v>8490</v>
      </c>
      <c r="C142" s="132">
        <v>0.2</v>
      </c>
      <c r="D142" s="249" t="s">
        <v>3561</v>
      </c>
      <c r="E142" s="133">
        <v>55</v>
      </c>
      <c r="F142" s="133">
        <v>69</v>
      </c>
      <c r="G142" s="133" t="s">
        <v>5265</v>
      </c>
      <c r="H142" s="133">
        <v>123</v>
      </c>
      <c r="I142" s="69"/>
      <c r="J142" s="5" t="s">
        <v>6055</v>
      </c>
      <c r="K142" s="66">
        <v>24</v>
      </c>
      <c r="L142" s="5">
        <v>310</v>
      </c>
      <c r="M142" s="5">
        <v>11</v>
      </c>
      <c r="N142" s="5">
        <v>0</v>
      </c>
      <c r="O142" s="267"/>
      <c r="P142" s="94">
        <v>180</v>
      </c>
      <c r="Q142" s="94">
        <v>7</v>
      </c>
      <c r="R142" s="66">
        <f t="shared" si="3"/>
        <v>187</v>
      </c>
      <c r="S142" s="502">
        <f t="shared" si="2"/>
        <v>100.80000000000003</v>
      </c>
      <c r="T142" s="68">
        <v>24</v>
      </c>
    </row>
    <row r="143" spans="1:20" x14ac:dyDescent="0.2">
      <c r="A143" s="130" t="s">
        <v>642</v>
      </c>
      <c r="B143" s="131" t="s">
        <v>8490</v>
      </c>
      <c r="C143" s="132">
        <v>0.2</v>
      </c>
      <c r="D143" s="131" t="s">
        <v>3274</v>
      </c>
      <c r="E143" s="133">
        <v>55</v>
      </c>
      <c r="F143" s="133">
        <v>65</v>
      </c>
      <c r="G143" s="133" t="s">
        <v>5265</v>
      </c>
      <c r="H143" s="133">
        <v>123</v>
      </c>
      <c r="I143" s="69"/>
      <c r="J143" s="5"/>
      <c r="K143" s="66">
        <v>24</v>
      </c>
      <c r="L143" s="5">
        <v>310</v>
      </c>
      <c r="M143" s="5">
        <v>0</v>
      </c>
      <c r="N143" s="5">
        <v>0</v>
      </c>
      <c r="O143" s="267"/>
      <c r="P143" s="94">
        <v>180</v>
      </c>
      <c r="Q143" s="94">
        <v>7</v>
      </c>
      <c r="R143" s="66">
        <f t="shared" si="3"/>
        <v>187</v>
      </c>
      <c r="S143" s="502">
        <f t="shared" si="2"/>
        <v>100.80000000000003</v>
      </c>
      <c r="T143" s="68">
        <v>24</v>
      </c>
    </row>
    <row r="144" spans="1:20" x14ac:dyDescent="0.2">
      <c r="A144" s="130" t="s">
        <v>642</v>
      </c>
      <c r="B144" s="131" t="s">
        <v>8490</v>
      </c>
      <c r="C144" s="132">
        <v>0.2</v>
      </c>
      <c r="D144" s="131" t="s">
        <v>3275</v>
      </c>
      <c r="E144" s="133">
        <v>55</v>
      </c>
      <c r="F144" s="133">
        <v>69</v>
      </c>
      <c r="G144" s="133" t="s">
        <v>5265</v>
      </c>
      <c r="H144" s="133">
        <v>123</v>
      </c>
      <c r="I144" s="69"/>
      <c r="J144" s="5" t="s">
        <v>6055</v>
      </c>
      <c r="K144" s="66">
        <v>24</v>
      </c>
      <c r="L144" s="5">
        <v>310</v>
      </c>
      <c r="M144" s="5">
        <v>11</v>
      </c>
      <c r="N144" s="5">
        <v>0</v>
      </c>
      <c r="O144" s="267"/>
      <c r="P144" s="94">
        <v>180</v>
      </c>
      <c r="Q144" s="94">
        <v>7</v>
      </c>
      <c r="R144" s="66">
        <f t="shared" si="3"/>
        <v>187</v>
      </c>
      <c r="S144" s="502">
        <f t="shared" ref="S144:S212" si="4">306.1-R144-10-8.3</f>
        <v>100.80000000000003</v>
      </c>
      <c r="T144" s="68">
        <v>24</v>
      </c>
    </row>
    <row r="145" spans="1:20" x14ac:dyDescent="0.2">
      <c r="A145" s="134" t="s">
        <v>7699</v>
      </c>
      <c r="B145" s="65" t="s">
        <v>8490</v>
      </c>
      <c r="C145" s="90">
        <v>0.2</v>
      </c>
      <c r="D145" s="91" t="s">
        <v>5477</v>
      </c>
      <c r="E145" s="69">
        <v>59</v>
      </c>
      <c r="F145" s="66">
        <v>80</v>
      </c>
      <c r="G145" s="66" t="s">
        <v>5263</v>
      </c>
      <c r="H145" s="66">
        <v>123</v>
      </c>
      <c r="I145" s="69">
        <v>6065733600</v>
      </c>
      <c r="J145" s="5"/>
      <c r="K145" s="66">
        <v>22</v>
      </c>
      <c r="L145" s="5">
        <v>318</v>
      </c>
      <c r="M145" s="5">
        <v>0</v>
      </c>
      <c r="N145" s="5">
        <v>0</v>
      </c>
      <c r="O145" s="267"/>
      <c r="P145" s="94">
        <v>185</v>
      </c>
      <c r="Q145" s="94">
        <v>7</v>
      </c>
      <c r="R145" s="66">
        <f t="shared" ref="R145:R211" si="5">P145+Q145</f>
        <v>192</v>
      </c>
      <c r="S145" s="502">
        <f t="shared" si="4"/>
        <v>95.800000000000026</v>
      </c>
      <c r="T145" s="68">
        <v>22</v>
      </c>
    </row>
    <row r="146" spans="1:20" x14ac:dyDescent="0.2">
      <c r="A146" s="134" t="s">
        <v>7699</v>
      </c>
      <c r="B146" s="65" t="s">
        <v>8490</v>
      </c>
      <c r="C146" s="90">
        <v>0.2</v>
      </c>
      <c r="D146" s="91" t="s">
        <v>5793</v>
      </c>
      <c r="E146" s="69">
        <v>59</v>
      </c>
      <c r="F146" s="66">
        <v>80</v>
      </c>
      <c r="G146" s="66" t="s">
        <v>5263</v>
      </c>
      <c r="H146" s="66">
        <v>123</v>
      </c>
      <c r="I146" s="69"/>
      <c r="J146" s="5" t="s">
        <v>2078</v>
      </c>
      <c r="K146" s="66">
        <v>22</v>
      </c>
      <c r="L146" s="5">
        <v>318</v>
      </c>
      <c r="M146" s="5">
        <v>17</v>
      </c>
      <c r="N146" s="5">
        <v>0</v>
      </c>
      <c r="O146" s="267"/>
      <c r="P146" s="94">
        <v>185</v>
      </c>
      <c r="Q146" s="94">
        <v>7</v>
      </c>
      <c r="R146" s="66">
        <f t="shared" si="5"/>
        <v>192</v>
      </c>
      <c r="S146" s="502">
        <f t="shared" si="4"/>
        <v>95.800000000000026</v>
      </c>
      <c r="T146" s="68">
        <v>22</v>
      </c>
    </row>
    <row r="147" spans="1:20" x14ac:dyDescent="0.2">
      <c r="A147" s="134" t="s">
        <v>7699</v>
      </c>
      <c r="B147" s="65" t="s">
        <v>8490</v>
      </c>
      <c r="C147" s="90">
        <v>0.2</v>
      </c>
      <c r="D147" s="91" t="s">
        <v>5359</v>
      </c>
      <c r="E147" s="69">
        <v>59</v>
      </c>
      <c r="F147" s="66">
        <v>80</v>
      </c>
      <c r="G147" s="66" t="s">
        <v>5263</v>
      </c>
      <c r="H147" s="66">
        <v>123</v>
      </c>
      <c r="I147" s="69"/>
      <c r="J147" s="5" t="s">
        <v>3780</v>
      </c>
      <c r="K147" s="66">
        <v>22</v>
      </c>
      <c r="L147" s="5">
        <v>318</v>
      </c>
      <c r="M147" s="5">
        <v>17</v>
      </c>
      <c r="N147" s="5">
        <v>0</v>
      </c>
      <c r="O147" s="267"/>
      <c r="P147" s="94">
        <v>185</v>
      </c>
      <c r="Q147" s="94">
        <v>7</v>
      </c>
      <c r="R147" s="66">
        <f t="shared" si="5"/>
        <v>192</v>
      </c>
      <c r="S147" s="502">
        <f t="shared" si="4"/>
        <v>95.800000000000026</v>
      </c>
      <c r="T147" s="68">
        <v>22</v>
      </c>
    </row>
    <row r="148" spans="1:20" x14ac:dyDescent="0.2">
      <c r="A148" s="134" t="s">
        <v>7699</v>
      </c>
      <c r="B148" s="65" t="s">
        <v>8490</v>
      </c>
      <c r="C148" s="90">
        <v>0.2</v>
      </c>
      <c r="D148" s="91" t="s">
        <v>5360</v>
      </c>
      <c r="E148" s="69">
        <v>59</v>
      </c>
      <c r="F148" s="66">
        <v>80</v>
      </c>
      <c r="G148" s="66" t="s">
        <v>5263</v>
      </c>
      <c r="H148" s="66">
        <v>123</v>
      </c>
      <c r="I148" s="69"/>
      <c r="J148" s="5" t="s">
        <v>2077</v>
      </c>
      <c r="K148" s="66">
        <v>22</v>
      </c>
      <c r="L148" s="5">
        <v>318</v>
      </c>
      <c r="M148" s="5">
        <v>17</v>
      </c>
      <c r="N148" s="5">
        <v>0</v>
      </c>
      <c r="O148" s="267"/>
      <c r="P148" s="94">
        <v>185</v>
      </c>
      <c r="Q148" s="94">
        <v>7</v>
      </c>
      <c r="R148" s="66">
        <f t="shared" si="5"/>
        <v>192</v>
      </c>
      <c r="S148" s="502">
        <f t="shared" si="4"/>
        <v>95.800000000000026</v>
      </c>
      <c r="T148" s="68">
        <v>22</v>
      </c>
    </row>
    <row r="149" spans="1:20" x14ac:dyDescent="0.2">
      <c r="A149" s="130" t="s">
        <v>8783</v>
      </c>
      <c r="B149" s="131" t="s">
        <v>8490</v>
      </c>
      <c r="C149" s="132">
        <v>0.2</v>
      </c>
      <c r="D149" s="131" t="s">
        <v>7290</v>
      </c>
      <c r="E149" s="133">
        <v>55</v>
      </c>
      <c r="F149" s="133">
        <v>65</v>
      </c>
      <c r="G149" s="133" t="s">
        <v>5265</v>
      </c>
      <c r="H149" s="133">
        <v>123</v>
      </c>
      <c r="I149" s="69"/>
      <c r="J149" s="5"/>
      <c r="K149" s="66">
        <v>22</v>
      </c>
      <c r="L149" s="5">
        <v>318</v>
      </c>
      <c r="M149" s="5">
        <v>0</v>
      </c>
      <c r="N149" s="5">
        <v>0</v>
      </c>
      <c r="O149" s="267"/>
      <c r="P149" s="94">
        <v>185</v>
      </c>
      <c r="Q149" s="94">
        <v>7</v>
      </c>
      <c r="R149" s="66">
        <f t="shared" si="5"/>
        <v>192</v>
      </c>
      <c r="S149" s="502">
        <f t="shared" si="4"/>
        <v>95.800000000000026</v>
      </c>
      <c r="T149" s="68">
        <v>22</v>
      </c>
    </row>
    <row r="150" spans="1:20" x14ac:dyDescent="0.2">
      <c r="A150" s="130" t="s">
        <v>8783</v>
      </c>
      <c r="B150" s="131" t="s">
        <v>8490</v>
      </c>
      <c r="C150" s="132">
        <v>0.2</v>
      </c>
      <c r="D150" s="249" t="s">
        <v>7291</v>
      </c>
      <c r="E150" s="133">
        <v>55</v>
      </c>
      <c r="F150" s="133">
        <v>69</v>
      </c>
      <c r="G150" s="133" t="s">
        <v>5265</v>
      </c>
      <c r="H150" s="133">
        <v>123</v>
      </c>
      <c r="I150" s="69"/>
      <c r="J150" s="5" t="s">
        <v>6055</v>
      </c>
      <c r="K150" s="66">
        <v>22</v>
      </c>
      <c r="L150" s="5">
        <v>318</v>
      </c>
      <c r="M150" s="5">
        <v>11</v>
      </c>
      <c r="N150" s="5">
        <v>0</v>
      </c>
      <c r="O150" s="267"/>
      <c r="P150" s="94">
        <v>185</v>
      </c>
      <c r="Q150" s="94">
        <v>7</v>
      </c>
      <c r="R150" s="66">
        <f t="shared" si="5"/>
        <v>192</v>
      </c>
      <c r="S150" s="502">
        <f t="shared" si="4"/>
        <v>95.800000000000026</v>
      </c>
      <c r="T150" s="68">
        <v>22</v>
      </c>
    </row>
    <row r="151" spans="1:20" x14ac:dyDescent="0.2">
      <c r="A151" s="134" t="s">
        <v>643</v>
      </c>
      <c r="B151" s="65" t="s">
        <v>8490</v>
      </c>
      <c r="C151" s="67">
        <v>0.2</v>
      </c>
      <c r="D151" s="65" t="s">
        <v>9313</v>
      </c>
      <c r="E151" s="66">
        <v>55</v>
      </c>
      <c r="F151" s="66">
        <v>65</v>
      </c>
      <c r="G151" s="66" t="s">
        <v>5265</v>
      </c>
      <c r="H151" s="66">
        <v>123</v>
      </c>
      <c r="I151" s="69"/>
      <c r="J151" s="5"/>
      <c r="K151" s="66">
        <v>24</v>
      </c>
      <c r="L151" s="5">
        <v>310</v>
      </c>
      <c r="M151" s="5">
        <v>0</v>
      </c>
      <c r="N151" s="5">
        <v>0</v>
      </c>
      <c r="O151" s="65"/>
      <c r="P151" s="66">
        <v>180</v>
      </c>
      <c r="Q151" s="66">
        <v>7</v>
      </c>
      <c r="R151" s="66">
        <f t="shared" si="5"/>
        <v>187</v>
      </c>
      <c r="S151" s="502">
        <f t="shared" si="4"/>
        <v>100.80000000000003</v>
      </c>
      <c r="T151" s="68">
        <v>24</v>
      </c>
    </row>
    <row r="152" spans="1:20" x14ac:dyDescent="0.2">
      <c r="A152" s="134" t="s">
        <v>643</v>
      </c>
      <c r="B152" s="65" t="s">
        <v>8490</v>
      </c>
      <c r="C152" s="67">
        <v>0.2</v>
      </c>
      <c r="D152" s="65" t="s">
        <v>8301</v>
      </c>
      <c r="E152" s="66">
        <v>55</v>
      </c>
      <c r="F152" s="66">
        <v>69</v>
      </c>
      <c r="G152" s="66" t="s">
        <v>5265</v>
      </c>
      <c r="H152" s="66">
        <v>123</v>
      </c>
      <c r="I152" s="69"/>
      <c r="J152" s="5" t="s">
        <v>6055</v>
      </c>
      <c r="K152" s="66">
        <v>24</v>
      </c>
      <c r="L152" s="5">
        <v>310</v>
      </c>
      <c r="M152" s="5">
        <v>11</v>
      </c>
      <c r="N152" s="5">
        <v>0</v>
      </c>
      <c r="O152" s="267"/>
      <c r="P152" s="94">
        <v>180</v>
      </c>
      <c r="Q152" s="94">
        <v>7</v>
      </c>
      <c r="R152" s="66">
        <f t="shared" si="5"/>
        <v>187</v>
      </c>
      <c r="S152" s="502">
        <f t="shared" si="4"/>
        <v>100.80000000000003</v>
      </c>
      <c r="T152" s="68">
        <v>24</v>
      </c>
    </row>
    <row r="153" spans="1:20" x14ac:dyDescent="0.2">
      <c r="A153" s="134" t="s">
        <v>7136</v>
      </c>
      <c r="B153" s="65" t="s">
        <v>8490</v>
      </c>
      <c r="C153" s="67">
        <v>0.2</v>
      </c>
      <c r="D153" s="65" t="s">
        <v>1581</v>
      </c>
      <c r="E153" s="66">
        <v>55</v>
      </c>
      <c r="F153" s="66">
        <v>65</v>
      </c>
      <c r="G153" s="66" t="s">
        <v>2920</v>
      </c>
      <c r="H153" s="66">
        <v>123</v>
      </c>
      <c r="I153" s="69"/>
      <c r="J153" s="5"/>
      <c r="K153" s="66">
        <v>30</v>
      </c>
      <c r="L153" s="5">
        <v>284</v>
      </c>
      <c r="M153" s="5">
        <v>0</v>
      </c>
      <c r="N153" s="5">
        <v>0</v>
      </c>
      <c r="O153" s="65"/>
      <c r="P153" s="66">
        <v>152</v>
      </c>
      <c r="Q153" s="66">
        <v>7</v>
      </c>
      <c r="R153" s="66">
        <f t="shared" si="5"/>
        <v>159</v>
      </c>
      <c r="S153" s="502">
        <f t="shared" si="4"/>
        <v>128.80000000000001</v>
      </c>
      <c r="T153" s="68">
        <v>30</v>
      </c>
    </row>
    <row r="154" spans="1:20" x14ac:dyDescent="0.2">
      <c r="A154" s="134" t="s">
        <v>7136</v>
      </c>
      <c r="B154" s="65" t="s">
        <v>8490</v>
      </c>
      <c r="C154" s="67">
        <v>0.2</v>
      </c>
      <c r="D154" s="249" t="s">
        <v>4992</v>
      </c>
      <c r="E154" s="66">
        <v>55</v>
      </c>
      <c r="F154" s="66">
        <v>69</v>
      </c>
      <c r="G154" s="66" t="s">
        <v>2920</v>
      </c>
      <c r="H154" s="66">
        <v>123</v>
      </c>
      <c r="I154" s="69"/>
      <c r="J154" s="5" t="s">
        <v>6055</v>
      </c>
      <c r="K154" s="66">
        <v>30</v>
      </c>
      <c r="L154" s="5">
        <v>284</v>
      </c>
      <c r="M154" s="5">
        <v>11</v>
      </c>
      <c r="N154" s="5">
        <v>0</v>
      </c>
      <c r="O154" s="65"/>
      <c r="P154" s="66">
        <v>152</v>
      </c>
      <c r="Q154" s="66">
        <v>7</v>
      </c>
      <c r="R154" s="66">
        <f t="shared" si="5"/>
        <v>159</v>
      </c>
      <c r="S154" s="502">
        <f t="shared" si="4"/>
        <v>128.80000000000001</v>
      </c>
      <c r="T154" s="68">
        <v>30</v>
      </c>
    </row>
    <row r="155" spans="1:20" x14ac:dyDescent="0.2">
      <c r="A155" s="97" t="s">
        <v>10376</v>
      </c>
      <c r="B155" s="65" t="s">
        <v>8490</v>
      </c>
      <c r="C155" s="67">
        <v>0.2</v>
      </c>
      <c r="D155" s="65" t="s">
        <v>10405</v>
      </c>
      <c r="E155" s="66">
        <v>55</v>
      </c>
      <c r="F155" s="66">
        <v>65</v>
      </c>
      <c r="G155" s="66" t="s">
        <v>5265</v>
      </c>
      <c r="H155" s="66">
        <v>123</v>
      </c>
      <c r="I155" s="69"/>
      <c r="J155" s="5"/>
      <c r="K155" s="66">
        <v>24</v>
      </c>
      <c r="L155" s="5">
        <v>310</v>
      </c>
      <c r="M155" s="5">
        <v>0</v>
      </c>
      <c r="N155" s="5">
        <v>0</v>
      </c>
      <c r="O155" s="65"/>
      <c r="P155" s="66">
        <v>180</v>
      </c>
      <c r="Q155" s="66">
        <v>7</v>
      </c>
      <c r="R155" s="66">
        <f t="shared" si="5"/>
        <v>187</v>
      </c>
      <c r="S155" s="502">
        <f t="shared" si="4"/>
        <v>100.80000000000003</v>
      </c>
      <c r="T155" s="68">
        <v>24</v>
      </c>
    </row>
    <row r="156" spans="1:20" x14ac:dyDescent="0.2">
      <c r="A156" s="97" t="s">
        <v>10376</v>
      </c>
      <c r="B156" s="65" t="s">
        <v>8490</v>
      </c>
      <c r="C156" s="67">
        <v>0.2</v>
      </c>
      <c r="D156" s="65" t="s">
        <v>7540</v>
      </c>
      <c r="E156" s="66">
        <v>55</v>
      </c>
      <c r="F156" s="66">
        <v>69</v>
      </c>
      <c r="G156" s="66" t="s">
        <v>5265</v>
      </c>
      <c r="H156" s="66">
        <v>123</v>
      </c>
      <c r="I156" s="69"/>
      <c r="J156" s="5" t="s">
        <v>6055</v>
      </c>
      <c r="K156" s="66">
        <v>24</v>
      </c>
      <c r="L156" s="5">
        <v>310</v>
      </c>
      <c r="M156" s="5">
        <v>11</v>
      </c>
      <c r="N156" s="5">
        <v>0</v>
      </c>
      <c r="O156" s="65"/>
      <c r="P156" s="66">
        <v>180</v>
      </c>
      <c r="Q156" s="66">
        <v>7</v>
      </c>
      <c r="R156" s="66">
        <f t="shared" si="5"/>
        <v>187</v>
      </c>
      <c r="S156" s="502">
        <f t="shared" si="4"/>
        <v>100.80000000000003</v>
      </c>
      <c r="T156" s="68">
        <v>24</v>
      </c>
    </row>
    <row r="157" spans="1:20" x14ac:dyDescent="0.2">
      <c r="A157" s="130" t="s">
        <v>10377</v>
      </c>
      <c r="B157" s="131" t="s">
        <v>8490</v>
      </c>
      <c r="C157" s="132">
        <v>0.2</v>
      </c>
      <c r="D157" s="131" t="s">
        <v>3347</v>
      </c>
      <c r="E157" s="133">
        <v>55</v>
      </c>
      <c r="F157" s="133">
        <v>65</v>
      </c>
      <c r="G157" s="133" t="s">
        <v>5265</v>
      </c>
      <c r="H157" s="133">
        <v>123</v>
      </c>
      <c r="I157" s="69"/>
      <c r="J157" s="5"/>
      <c r="K157" s="66">
        <v>24</v>
      </c>
      <c r="L157" s="5">
        <v>310</v>
      </c>
      <c r="M157" s="5">
        <v>0</v>
      </c>
      <c r="N157" s="5">
        <v>0</v>
      </c>
      <c r="O157" s="65"/>
      <c r="P157" s="66">
        <v>180</v>
      </c>
      <c r="Q157" s="66">
        <v>7</v>
      </c>
      <c r="R157" s="66">
        <f t="shared" si="5"/>
        <v>187</v>
      </c>
      <c r="S157" s="502">
        <f t="shared" si="4"/>
        <v>100.80000000000003</v>
      </c>
      <c r="T157" s="68">
        <v>24</v>
      </c>
    </row>
    <row r="158" spans="1:20" x14ac:dyDescent="0.2">
      <c r="A158" s="130" t="s">
        <v>10377</v>
      </c>
      <c r="B158" s="131" t="s">
        <v>8490</v>
      </c>
      <c r="C158" s="132">
        <v>0.2</v>
      </c>
      <c r="D158" s="131" t="s">
        <v>174</v>
      </c>
      <c r="E158" s="133">
        <v>55</v>
      </c>
      <c r="F158" s="133">
        <v>69</v>
      </c>
      <c r="G158" s="133" t="s">
        <v>5265</v>
      </c>
      <c r="H158" s="133">
        <v>123</v>
      </c>
      <c r="I158" s="69"/>
      <c r="J158" s="5" t="s">
        <v>6055</v>
      </c>
      <c r="K158" s="66">
        <v>24</v>
      </c>
      <c r="L158" s="5">
        <v>310</v>
      </c>
      <c r="M158" s="5">
        <v>11</v>
      </c>
      <c r="N158" s="5">
        <v>0</v>
      </c>
      <c r="O158" s="65"/>
      <c r="P158" s="66">
        <v>180</v>
      </c>
      <c r="Q158" s="66">
        <v>7</v>
      </c>
      <c r="R158" s="66">
        <f t="shared" si="5"/>
        <v>187</v>
      </c>
      <c r="S158" s="502">
        <f t="shared" si="4"/>
        <v>100.80000000000003</v>
      </c>
      <c r="T158" s="68">
        <v>24</v>
      </c>
    </row>
    <row r="159" spans="1:20" x14ac:dyDescent="0.2">
      <c r="A159" s="52" t="s">
        <v>10184</v>
      </c>
      <c r="B159" s="6" t="s">
        <v>8490</v>
      </c>
      <c r="C159" s="9">
        <v>0.2</v>
      </c>
      <c r="D159" s="6" t="s">
        <v>936</v>
      </c>
      <c r="E159" s="5">
        <v>62</v>
      </c>
      <c r="F159" s="5">
        <v>78</v>
      </c>
      <c r="G159" s="5" t="s">
        <v>2918</v>
      </c>
      <c r="H159" s="5">
        <v>123</v>
      </c>
      <c r="I159" s="5">
        <v>6360035400</v>
      </c>
      <c r="J159" s="5"/>
      <c r="K159" s="66">
        <v>35</v>
      </c>
      <c r="L159" s="5">
        <f>112+10+R159</f>
        <v>259</v>
      </c>
      <c r="M159" s="5">
        <v>0</v>
      </c>
      <c r="N159" s="5">
        <v>0</v>
      </c>
      <c r="O159" s="65"/>
      <c r="P159" s="66">
        <v>130</v>
      </c>
      <c r="Q159" s="66">
        <v>7</v>
      </c>
      <c r="R159" s="66">
        <f t="shared" si="5"/>
        <v>137</v>
      </c>
      <c r="S159" s="502">
        <f t="shared" si="4"/>
        <v>150.80000000000001</v>
      </c>
      <c r="T159" s="68">
        <v>35</v>
      </c>
    </row>
    <row r="160" spans="1:20" x14ac:dyDescent="0.2">
      <c r="A160" s="134" t="s">
        <v>7799</v>
      </c>
      <c r="B160" s="65" t="s">
        <v>8490</v>
      </c>
      <c r="C160" s="67">
        <v>0.2</v>
      </c>
      <c r="D160" s="65" t="s">
        <v>4783</v>
      </c>
      <c r="E160" s="66">
        <v>54</v>
      </c>
      <c r="F160" s="66">
        <v>63</v>
      </c>
      <c r="G160" s="66" t="s">
        <v>5265</v>
      </c>
      <c r="H160" s="66">
        <v>123</v>
      </c>
      <c r="I160" s="69"/>
      <c r="J160" s="5"/>
      <c r="K160" s="66">
        <v>21</v>
      </c>
      <c r="L160" s="5">
        <v>322</v>
      </c>
      <c r="M160" s="5">
        <v>0</v>
      </c>
      <c r="N160" s="5">
        <v>0</v>
      </c>
      <c r="O160" s="65"/>
      <c r="P160" s="66">
        <v>192</v>
      </c>
      <c r="Q160" s="66">
        <v>7</v>
      </c>
      <c r="R160" s="66">
        <f t="shared" si="5"/>
        <v>199</v>
      </c>
      <c r="S160" s="502">
        <f t="shared" si="4"/>
        <v>88.800000000000026</v>
      </c>
      <c r="T160" s="68">
        <v>21</v>
      </c>
    </row>
    <row r="161" spans="1:20" x14ac:dyDescent="0.2">
      <c r="A161" s="134" t="s">
        <v>7799</v>
      </c>
      <c r="B161" s="65" t="s">
        <v>8490</v>
      </c>
      <c r="C161" s="67">
        <v>0.2</v>
      </c>
      <c r="D161" s="65" t="s">
        <v>7798</v>
      </c>
      <c r="E161" s="66">
        <v>54</v>
      </c>
      <c r="F161" s="66">
        <v>67</v>
      </c>
      <c r="G161" s="66" t="s">
        <v>5265</v>
      </c>
      <c r="H161" s="66">
        <v>123</v>
      </c>
      <c r="I161" s="69"/>
      <c r="J161" s="5" t="s">
        <v>6055</v>
      </c>
      <c r="K161" s="66">
        <v>21</v>
      </c>
      <c r="L161" s="5">
        <v>322</v>
      </c>
      <c r="M161" s="5">
        <v>11</v>
      </c>
      <c r="N161" s="5">
        <v>0</v>
      </c>
      <c r="O161" s="65"/>
      <c r="P161" s="66">
        <v>192</v>
      </c>
      <c r="Q161" s="66">
        <v>7</v>
      </c>
      <c r="R161" s="66">
        <f t="shared" si="5"/>
        <v>199</v>
      </c>
      <c r="S161" s="502">
        <f t="shared" si="4"/>
        <v>88.800000000000026</v>
      </c>
      <c r="T161" s="68">
        <v>21</v>
      </c>
    </row>
    <row r="162" spans="1:20" x14ac:dyDescent="0.2">
      <c r="A162" s="134" t="s">
        <v>3117</v>
      </c>
      <c r="B162" s="65" t="s">
        <v>8490</v>
      </c>
      <c r="C162" s="67" t="s">
        <v>2601</v>
      </c>
      <c r="D162" s="65" t="s">
        <v>6139</v>
      </c>
      <c r="E162" s="66">
        <v>54</v>
      </c>
      <c r="F162" s="66">
        <v>63</v>
      </c>
      <c r="G162" s="66" t="s">
        <v>5264</v>
      </c>
      <c r="H162" s="66">
        <v>123</v>
      </c>
      <c r="I162" s="69">
        <v>6050232300</v>
      </c>
      <c r="J162" s="5"/>
      <c r="K162" s="66">
        <v>20</v>
      </c>
      <c r="L162" s="5">
        <v>326</v>
      </c>
      <c r="M162" s="5">
        <v>0</v>
      </c>
      <c r="N162" s="5">
        <v>0</v>
      </c>
      <c r="O162" s="65"/>
      <c r="P162" s="66">
        <v>194</v>
      </c>
      <c r="Q162" s="66">
        <v>7</v>
      </c>
      <c r="R162" s="66">
        <f t="shared" si="5"/>
        <v>201</v>
      </c>
      <c r="S162" s="502">
        <f t="shared" si="4"/>
        <v>86.800000000000026</v>
      </c>
      <c r="T162" s="68">
        <v>20</v>
      </c>
    </row>
    <row r="163" spans="1:20" x14ac:dyDescent="0.2">
      <c r="A163" s="134" t="s">
        <v>5416</v>
      </c>
      <c r="B163" s="65" t="s">
        <v>8490</v>
      </c>
      <c r="C163" s="67">
        <v>0.2</v>
      </c>
      <c r="D163" s="65" t="s">
        <v>3332</v>
      </c>
      <c r="E163" s="66">
        <v>53</v>
      </c>
      <c r="F163" s="66">
        <v>63</v>
      </c>
      <c r="G163" s="66" t="s">
        <v>5264</v>
      </c>
      <c r="H163" s="66">
        <v>123</v>
      </c>
      <c r="I163" s="69">
        <v>6050232300</v>
      </c>
      <c r="J163" s="5"/>
      <c r="K163" s="66">
        <v>29</v>
      </c>
      <c r="L163" s="5">
        <v>288</v>
      </c>
      <c r="M163" s="5"/>
      <c r="N163" s="5">
        <v>0</v>
      </c>
      <c r="O163" s="65"/>
      <c r="P163" s="66">
        <v>158</v>
      </c>
      <c r="Q163" s="66">
        <v>7</v>
      </c>
      <c r="R163" s="66">
        <f t="shared" si="5"/>
        <v>165</v>
      </c>
      <c r="S163" s="502">
        <f t="shared" si="4"/>
        <v>122.80000000000003</v>
      </c>
      <c r="T163" s="68">
        <v>29</v>
      </c>
    </row>
    <row r="164" spans="1:20" x14ac:dyDescent="0.2">
      <c r="A164" s="134" t="s">
        <v>5416</v>
      </c>
      <c r="B164" s="65" t="s">
        <v>8490</v>
      </c>
      <c r="C164" s="67">
        <v>0.2</v>
      </c>
      <c r="D164" s="65" t="s">
        <v>2781</v>
      </c>
      <c r="E164" s="66">
        <v>53</v>
      </c>
      <c r="F164" s="66">
        <v>67</v>
      </c>
      <c r="G164" s="66" t="s">
        <v>5264</v>
      </c>
      <c r="H164" s="66">
        <v>123</v>
      </c>
      <c r="I164" s="69"/>
      <c r="J164" s="5" t="s">
        <v>6055</v>
      </c>
      <c r="K164" s="66">
        <v>29</v>
      </c>
      <c r="L164" s="5">
        <v>288</v>
      </c>
      <c r="M164" s="5">
        <v>11</v>
      </c>
      <c r="N164" s="5">
        <v>0</v>
      </c>
      <c r="O164" s="65"/>
      <c r="P164" s="66">
        <v>158</v>
      </c>
      <c r="Q164" s="66">
        <v>7</v>
      </c>
      <c r="R164" s="66">
        <f t="shared" si="5"/>
        <v>165</v>
      </c>
      <c r="S164" s="502">
        <f t="shared" si="4"/>
        <v>122.80000000000003</v>
      </c>
      <c r="T164" s="68">
        <v>29</v>
      </c>
    </row>
    <row r="165" spans="1:20" x14ac:dyDescent="0.2">
      <c r="A165" s="134" t="s">
        <v>3995</v>
      </c>
      <c r="B165" s="65" t="s">
        <v>8490</v>
      </c>
      <c r="C165" s="67">
        <v>0.2</v>
      </c>
      <c r="D165" s="65" t="s">
        <v>8681</v>
      </c>
      <c r="E165" s="66">
        <v>56</v>
      </c>
      <c r="F165" s="66">
        <v>67</v>
      </c>
      <c r="G165" s="66" t="s">
        <v>5265</v>
      </c>
      <c r="H165" s="66">
        <v>123</v>
      </c>
      <c r="I165" s="69"/>
      <c r="J165" s="5"/>
      <c r="K165" s="66"/>
      <c r="L165" s="5">
        <f>112+10+R165</f>
        <v>314</v>
      </c>
      <c r="M165" s="5">
        <v>0</v>
      </c>
      <c r="N165" s="5">
        <v>0</v>
      </c>
      <c r="O165" s="65"/>
      <c r="P165" s="66">
        <v>192</v>
      </c>
      <c r="Q165" s="66"/>
      <c r="R165" s="66">
        <f t="shared" si="5"/>
        <v>192</v>
      </c>
      <c r="S165" s="502">
        <f t="shared" si="4"/>
        <v>95.800000000000026</v>
      </c>
    </row>
    <row r="166" spans="1:20" x14ac:dyDescent="0.2">
      <c r="A166" s="134" t="s">
        <v>3992</v>
      </c>
      <c r="B166" s="65" t="s">
        <v>8490</v>
      </c>
      <c r="C166" s="67">
        <v>0.2</v>
      </c>
      <c r="D166" s="65" t="s">
        <v>358</v>
      </c>
      <c r="E166" s="66">
        <v>56</v>
      </c>
      <c r="F166" s="66">
        <v>67</v>
      </c>
      <c r="G166" s="66" t="s">
        <v>5263</v>
      </c>
      <c r="H166" s="66">
        <v>123</v>
      </c>
      <c r="I166" s="69"/>
      <c r="J166" s="5"/>
      <c r="K166" s="66"/>
      <c r="L166" s="5">
        <f>112+10+R166</f>
        <v>122</v>
      </c>
      <c r="M166" s="5">
        <v>0</v>
      </c>
      <c r="N166" s="5">
        <v>0</v>
      </c>
      <c r="O166" s="65"/>
      <c r="P166" s="66"/>
      <c r="Q166" s="66"/>
      <c r="R166" s="66">
        <f t="shared" si="5"/>
        <v>0</v>
      </c>
      <c r="S166" s="502">
        <f t="shared" si="4"/>
        <v>287.8</v>
      </c>
    </row>
    <row r="167" spans="1:20" x14ac:dyDescent="0.2">
      <c r="A167" s="134" t="s">
        <v>3218</v>
      </c>
      <c r="B167" s="65" t="s">
        <v>8490</v>
      </c>
      <c r="C167" s="67">
        <v>0.2</v>
      </c>
      <c r="D167" s="65" t="s">
        <v>3219</v>
      </c>
      <c r="E167" s="66">
        <v>56</v>
      </c>
      <c r="F167" s="66">
        <v>67</v>
      </c>
      <c r="G167" s="66" t="s">
        <v>5161</v>
      </c>
      <c r="H167" s="66">
        <v>123</v>
      </c>
      <c r="I167" s="69"/>
      <c r="J167" s="5"/>
      <c r="K167" s="66"/>
      <c r="L167" s="5"/>
      <c r="M167" s="5"/>
      <c r="N167" s="5"/>
      <c r="O167" s="65"/>
      <c r="P167" s="66"/>
      <c r="Q167" s="66"/>
      <c r="R167" s="66"/>
      <c r="S167" s="502"/>
    </row>
    <row r="168" spans="1:20" x14ac:dyDescent="0.2">
      <c r="A168" s="134" t="s">
        <v>3218</v>
      </c>
      <c r="B168" s="65" t="s">
        <v>8490</v>
      </c>
      <c r="C168" s="67">
        <v>0.2</v>
      </c>
      <c r="D168" s="65" t="s">
        <v>3220</v>
      </c>
      <c r="E168" s="66">
        <v>56</v>
      </c>
      <c r="F168" s="66">
        <v>67</v>
      </c>
      <c r="G168" s="66" t="s">
        <v>5161</v>
      </c>
      <c r="H168" s="66">
        <v>123</v>
      </c>
      <c r="I168" s="69"/>
      <c r="J168" s="5"/>
      <c r="K168" s="66"/>
      <c r="L168" s="5"/>
      <c r="M168" s="5"/>
      <c r="N168" s="5"/>
      <c r="O168" s="65"/>
      <c r="P168" s="66"/>
      <c r="Q168" s="66"/>
      <c r="R168" s="66"/>
      <c r="S168" s="502"/>
    </row>
    <row r="169" spans="1:20" x14ac:dyDescent="0.2">
      <c r="A169" s="134" t="s">
        <v>9970</v>
      </c>
      <c r="B169" s="65" t="s">
        <v>8490</v>
      </c>
      <c r="C169" s="67">
        <v>0.2</v>
      </c>
      <c r="D169" s="249" t="s">
        <v>4344</v>
      </c>
      <c r="E169" s="66">
        <v>56</v>
      </c>
      <c r="F169" s="66">
        <v>67</v>
      </c>
      <c r="G169" s="66" t="s">
        <v>5265</v>
      </c>
      <c r="H169" s="66">
        <v>123</v>
      </c>
      <c r="I169" s="69"/>
      <c r="J169" s="5"/>
      <c r="K169" s="66">
        <v>19</v>
      </c>
      <c r="L169" s="5">
        <v>330</v>
      </c>
      <c r="M169" s="5"/>
      <c r="N169" s="5">
        <v>0</v>
      </c>
      <c r="O169" s="65"/>
      <c r="P169" s="66">
        <v>200</v>
      </c>
      <c r="Q169" s="66">
        <v>7</v>
      </c>
      <c r="R169" s="66">
        <f t="shared" si="5"/>
        <v>207</v>
      </c>
      <c r="S169" s="502">
        <f t="shared" si="4"/>
        <v>80.800000000000026</v>
      </c>
      <c r="T169" s="68">
        <v>19</v>
      </c>
    </row>
    <row r="170" spans="1:20" x14ac:dyDescent="0.2">
      <c r="A170" s="134" t="s">
        <v>9970</v>
      </c>
      <c r="B170" s="65" t="s">
        <v>8490</v>
      </c>
      <c r="C170" s="67">
        <v>0.2</v>
      </c>
      <c r="D170" s="503" t="s">
        <v>3272</v>
      </c>
      <c r="E170" s="66">
        <v>56</v>
      </c>
      <c r="F170" s="66">
        <v>71</v>
      </c>
      <c r="G170" s="66" t="s">
        <v>5265</v>
      </c>
      <c r="H170" s="66">
        <v>123</v>
      </c>
      <c r="I170" s="69"/>
      <c r="J170" s="5" t="s">
        <v>6055</v>
      </c>
      <c r="K170" s="66">
        <v>19</v>
      </c>
      <c r="L170" s="5">
        <v>330</v>
      </c>
      <c r="M170" s="5">
        <v>11</v>
      </c>
      <c r="N170" s="5">
        <v>0</v>
      </c>
      <c r="O170" s="65"/>
      <c r="P170" s="66">
        <v>200</v>
      </c>
      <c r="Q170" s="66">
        <v>7</v>
      </c>
      <c r="R170" s="66">
        <f t="shared" si="5"/>
        <v>207</v>
      </c>
      <c r="S170" s="502">
        <f t="shared" si="4"/>
        <v>80.800000000000026</v>
      </c>
      <c r="T170" s="68">
        <v>19</v>
      </c>
    </row>
    <row r="171" spans="1:20" x14ac:dyDescent="0.2">
      <c r="A171" s="134" t="s">
        <v>276</v>
      </c>
      <c r="B171" s="65" t="s">
        <v>8490</v>
      </c>
      <c r="C171" s="67">
        <v>0.2</v>
      </c>
      <c r="D171" s="65" t="s">
        <v>359</v>
      </c>
      <c r="E171" s="66">
        <v>56</v>
      </c>
      <c r="F171" s="66">
        <v>67</v>
      </c>
      <c r="G171" s="66" t="s">
        <v>5265</v>
      </c>
      <c r="H171" s="66">
        <v>123</v>
      </c>
      <c r="I171" s="69"/>
      <c r="J171" s="5"/>
      <c r="K171" s="66">
        <v>19</v>
      </c>
      <c r="L171" s="5">
        <v>330</v>
      </c>
      <c r="M171" s="5">
        <v>0</v>
      </c>
      <c r="N171" s="5">
        <v>0</v>
      </c>
      <c r="O171" s="65"/>
      <c r="P171" s="66">
        <v>200</v>
      </c>
      <c r="Q171" s="66">
        <v>7</v>
      </c>
      <c r="R171" s="66">
        <f t="shared" si="5"/>
        <v>207</v>
      </c>
      <c r="S171" s="502">
        <f t="shared" si="4"/>
        <v>80.800000000000026</v>
      </c>
      <c r="T171" s="68">
        <v>19</v>
      </c>
    </row>
    <row r="172" spans="1:20" x14ac:dyDescent="0.2">
      <c r="A172" s="134" t="s">
        <v>3504</v>
      </c>
      <c r="B172" s="65" t="s">
        <v>8490</v>
      </c>
      <c r="C172" s="67">
        <v>0.2</v>
      </c>
      <c r="D172" s="65" t="s">
        <v>5676</v>
      </c>
      <c r="E172" s="66">
        <v>56</v>
      </c>
      <c r="F172" s="66">
        <v>67</v>
      </c>
      <c r="G172" s="66" t="s">
        <v>5265</v>
      </c>
      <c r="H172" s="66">
        <v>123</v>
      </c>
      <c r="I172" s="69"/>
      <c r="J172" s="5"/>
      <c r="K172" s="66">
        <v>19</v>
      </c>
      <c r="L172" s="5">
        <v>330</v>
      </c>
      <c r="M172" s="5">
        <v>0</v>
      </c>
      <c r="N172" s="5">
        <v>0</v>
      </c>
      <c r="O172" s="65"/>
      <c r="P172" s="66">
        <v>197</v>
      </c>
      <c r="Q172" s="66">
        <v>7</v>
      </c>
      <c r="R172" s="66">
        <f t="shared" si="5"/>
        <v>204</v>
      </c>
      <c r="S172" s="502">
        <f t="shared" si="4"/>
        <v>83.800000000000026</v>
      </c>
      <c r="T172" s="68">
        <v>19</v>
      </c>
    </row>
    <row r="173" spans="1:20" x14ac:dyDescent="0.2">
      <c r="A173" s="134" t="s">
        <v>1815</v>
      </c>
      <c r="B173" s="65" t="s">
        <v>8490</v>
      </c>
      <c r="C173" s="67">
        <v>0.2</v>
      </c>
      <c r="D173" s="65" t="s">
        <v>4535</v>
      </c>
      <c r="E173" s="66">
        <v>56</v>
      </c>
      <c r="F173" s="66">
        <v>67</v>
      </c>
      <c r="G173" s="66" t="s">
        <v>5265</v>
      </c>
      <c r="H173" s="66">
        <v>123</v>
      </c>
      <c r="I173" s="69"/>
      <c r="J173" s="5"/>
      <c r="K173" s="66">
        <v>19</v>
      </c>
      <c r="L173" s="5">
        <v>330</v>
      </c>
      <c r="M173" s="5">
        <v>0</v>
      </c>
      <c r="N173" s="5">
        <v>0</v>
      </c>
      <c r="O173" s="65"/>
      <c r="P173" s="66">
        <v>200</v>
      </c>
      <c r="Q173" s="66">
        <v>7</v>
      </c>
      <c r="R173" s="66">
        <f t="shared" si="5"/>
        <v>207</v>
      </c>
      <c r="S173" s="502">
        <f t="shared" si="4"/>
        <v>80.800000000000026</v>
      </c>
      <c r="T173" s="68">
        <v>19</v>
      </c>
    </row>
    <row r="174" spans="1:20" x14ac:dyDescent="0.2">
      <c r="A174" s="134" t="s">
        <v>1815</v>
      </c>
      <c r="B174" s="65" t="s">
        <v>8490</v>
      </c>
      <c r="C174" s="67">
        <v>0.2</v>
      </c>
      <c r="D174" s="65" t="s">
        <v>4734</v>
      </c>
      <c r="E174" s="66">
        <v>56</v>
      </c>
      <c r="F174" s="66">
        <v>71</v>
      </c>
      <c r="G174" s="66" t="s">
        <v>5265</v>
      </c>
      <c r="H174" s="66">
        <v>123</v>
      </c>
      <c r="I174" s="69"/>
      <c r="J174" s="5" t="s">
        <v>6055</v>
      </c>
      <c r="K174" s="66">
        <v>19</v>
      </c>
      <c r="L174" s="5">
        <v>330</v>
      </c>
      <c r="M174" s="5">
        <v>11</v>
      </c>
      <c r="N174" s="5">
        <v>0</v>
      </c>
      <c r="O174" s="65"/>
      <c r="P174" s="66">
        <v>200</v>
      </c>
      <c r="Q174" s="66">
        <v>7</v>
      </c>
      <c r="R174" s="66">
        <f t="shared" si="5"/>
        <v>207</v>
      </c>
      <c r="S174" s="502">
        <f t="shared" si="4"/>
        <v>80.800000000000026</v>
      </c>
      <c r="T174" s="68">
        <v>19</v>
      </c>
    </row>
    <row r="175" spans="1:20" x14ac:dyDescent="0.2">
      <c r="A175" s="97" t="s">
        <v>3505</v>
      </c>
      <c r="B175" s="65" t="s">
        <v>8490</v>
      </c>
      <c r="C175" s="67">
        <v>0.2</v>
      </c>
      <c r="D175" s="65" t="s">
        <v>96</v>
      </c>
      <c r="E175" s="66">
        <v>56</v>
      </c>
      <c r="F175" s="66">
        <v>67</v>
      </c>
      <c r="G175" s="66" t="s">
        <v>5265</v>
      </c>
      <c r="H175" s="66">
        <v>123</v>
      </c>
      <c r="I175" s="69"/>
      <c r="J175" s="5"/>
      <c r="K175" s="66">
        <v>19</v>
      </c>
      <c r="L175" s="5">
        <v>330</v>
      </c>
      <c r="M175" s="5">
        <v>0</v>
      </c>
      <c r="N175" s="5">
        <v>0</v>
      </c>
      <c r="O175" s="65"/>
      <c r="P175" s="66">
        <v>198</v>
      </c>
      <c r="Q175" s="66">
        <v>7</v>
      </c>
      <c r="R175" s="66">
        <f t="shared" si="5"/>
        <v>205</v>
      </c>
      <c r="S175" s="502">
        <f t="shared" si="4"/>
        <v>82.800000000000026</v>
      </c>
      <c r="T175" s="68">
        <v>19</v>
      </c>
    </row>
    <row r="176" spans="1:20" x14ac:dyDescent="0.2">
      <c r="A176" s="97" t="s">
        <v>9911</v>
      </c>
      <c r="B176" s="65" t="s">
        <v>8490</v>
      </c>
      <c r="C176" s="67">
        <v>0.2</v>
      </c>
      <c r="D176" s="559" t="s">
        <v>12566</v>
      </c>
      <c r="E176" s="66">
        <v>57</v>
      </c>
      <c r="F176" s="66">
        <v>78</v>
      </c>
      <c r="G176" s="66" t="s">
        <v>5161</v>
      </c>
      <c r="H176" s="66">
        <v>123</v>
      </c>
      <c r="I176" s="69"/>
      <c r="J176" s="5" t="s">
        <v>2078</v>
      </c>
      <c r="K176" s="66">
        <v>21</v>
      </c>
      <c r="L176" s="5">
        <v>322</v>
      </c>
      <c r="M176" s="5">
        <v>17</v>
      </c>
      <c r="N176" s="5">
        <v>0</v>
      </c>
      <c r="O176" s="65"/>
      <c r="P176" s="66">
        <v>190</v>
      </c>
      <c r="Q176" s="66">
        <v>7</v>
      </c>
      <c r="R176" s="66">
        <f t="shared" si="5"/>
        <v>197</v>
      </c>
      <c r="S176" s="502">
        <f t="shared" si="4"/>
        <v>90.800000000000026</v>
      </c>
      <c r="T176" s="68">
        <v>21</v>
      </c>
    </row>
    <row r="177" spans="1:20" x14ac:dyDescent="0.2">
      <c r="A177" s="97" t="s">
        <v>9911</v>
      </c>
      <c r="B177" s="65" t="s">
        <v>8490</v>
      </c>
      <c r="C177" s="67">
        <v>0.2</v>
      </c>
      <c r="D177" s="559" t="s">
        <v>12567</v>
      </c>
      <c r="E177" s="66">
        <v>57</v>
      </c>
      <c r="F177" s="66">
        <v>78</v>
      </c>
      <c r="G177" s="66" t="s">
        <v>5161</v>
      </c>
      <c r="H177" s="66">
        <v>123</v>
      </c>
      <c r="I177" s="69"/>
      <c r="J177" s="5" t="s">
        <v>3780</v>
      </c>
      <c r="K177" s="66">
        <v>21</v>
      </c>
      <c r="L177" s="5">
        <v>322</v>
      </c>
      <c r="M177" s="5">
        <v>17</v>
      </c>
      <c r="N177" s="5">
        <v>0</v>
      </c>
      <c r="O177" s="65"/>
      <c r="P177" s="66">
        <v>190</v>
      </c>
      <c r="Q177" s="66">
        <v>7</v>
      </c>
      <c r="R177" s="66">
        <f t="shared" si="5"/>
        <v>197</v>
      </c>
      <c r="S177" s="502">
        <f t="shared" si="4"/>
        <v>90.800000000000026</v>
      </c>
      <c r="T177" s="68">
        <v>21</v>
      </c>
    </row>
    <row r="178" spans="1:20" x14ac:dyDescent="0.2">
      <c r="A178" s="97" t="s">
        <v>9911</v>
      </c>
      <c r="B178" s="65" t="s">
        <v>8490</v>
      </c>
      <c r="C178" s="67">
        <v>0.2</v>
      </c>
      <c r="D178" s="559" t="s">
        <v>12568</v>
      </c>
      <c r="E178" s="66">
        <v>57</v>
      </c>
      <c r="F178" s="66">
        <v>78</v>
      </c>
      <c r="G178" s="66" t="s">
        <v>5161</v>
      </c>
      <c r="H178" s="66">
        <v>123</v>
      </c>
      <c r="I178" s="69"/>
      <c r="J178" s="5"/>
      <c r="K178" s="66">
        <v>21</v>
      </c>
      <c r="L178" s="5">
        <v>322</v>
      </c>
      <c r="M178" s="5">
        <v>0</v>
      </c>
      <c r="N178" s="5">
        <v>0</v>
      </c>
      <c r="O178" s="65"/>
      <c r="P178" s="66">
        <v>190</v>
      </c>
      <c r="Q178" s="66">
        <v>7</v>
      </c>
      <c r="R178" s="66">
        <f t="shared" si="5"/>
        <v>197</v>
      </c>
      <c r="S178" s="502">
        <f t="shared" si="4"/>
        <v>90.800000000000026</v>
      </c>
      <c r="T178" s="68">
        <v>21</v>
      </c>
    </row>
    <row r="179" spans="1:20" x14ac:dyDescent="0.2">
      <c r="A179" s="97" t="s">
        <v>9911</v>
      </c>
      <c r="B179" s="65" t="s">
        <v>8490</v>
      </c>
      <c r="C179" s="67">
        <v>0.2</v>
      </c>
      <c r="D179" s="559" t="s">
        <v>12569</v>
      </c>
      <c r="E179" s="66">
        <v>57</v>
      </c>
      <c r="F179" s="66">
        <v>78</v>
      </c>
      <c r="G179" s="66" t="s">
        <v>5161</v>
      </c>
      <c r="H179" s="66">
        <v>123</v>
      </c>
      <c r="I179" s="69"/>
      <c r="J179" s="5" t="s">
        <v>2077</v>
      </c>
      <c r="K179" s="66">
        <v>21</v>
      </c>
      <c r="L179" s="5">
        <v>322</v>
      </c>
      <c r="M179" s="5">
        <v>17</v>
      </c>
      <c r="N179" s="5">
        <v>0</v>
      </c>
      <c r="O179" s="65"/>
      <c r="P179" s="66">
        <v>190</v>
      </c>
      <c r="Q179" s="66">
        <v>7</v>
      </c>
      <c r="R179" s="66">
        <f t="shared" si="5"/>
        <v>197</v>
      </c>
      <c r="S179" s="502">
        <f t="shared" si="4"/>
        <v>90.800000000000026</v>
      </c>
      <c r="T179" s="68">
        <v>21</v>
      </c>
    </row>
    <row r="180" spans="1:20" x14ac:dyDescent="0.2">
      <c r="A180" s="97" t="s">
        <v>9911</v>
      </c>
      <c r="B180" s="65" t="s">
        <v>8490</v>
      </c>
      <c r="C180" s="67">
        <v>0.2</v>
      </c>
      <c r="D180" s="559" t="s">
        <v>12570</v>
      </c>
      <c r="E180" s="66">
        <v>57</v>
      </c>
      <c r="F180" s="66">
        <v>78</v>
      </c>
      <c r="G180" s="66" t="s">
        <v>5161</v>
      </c>
      <c r="H180" s="66">
        <v>123</v>
      </c>
      <c r="I180" s="69"/>
      <c r="J180" s="5" t="s">
        <v>1212</v>
      </c>
      <c r="K180" s="66">
        <v>21</v>
      </c>
      <c r="L180" s="5">
        <v>322</v>
      </c>
      <c r="M180" s="5">
        <v>23</v>
      </c>
      <c r="N180" s="5">
        <v>0</v>
      </c>
      <c r="O180" s="65"/>
      <c r="P180" s="66">
        <v>190</v>
      </c>
      <c r="Q180" s="66">
        <v>7</v>
      </c>
      <c r="R180" s="66">
        <f t="shared" si="5"/>
        <v>197</v>
      </c>
      <c r="S180" s="502">
        <f t="shared" si="4"/>
        <v>90.800000000000026</v>
      </c>
      <c r="T180" s="68">
        <v>21</v>
      </c>
    </row>
    <row r="181" spans="1:20" x14ac:dyDescent="0.2">
      <c r="A181" s="97" t="s">
        <v>8677</v>
      </c>
      <c r="B181" s="65" t="s">
        <v>8490</v>
      </c>
      <c r="C181" s="67">
        <v>0.2</v>
      </c>
      <c r="D181" s="91" t="s">
        <v>5182</v>
      </c>
      <c r="E181" s="66">
        <v>58</v>
      </c>
      <c r="F181" s="66">
        <v>78</v>
      </c>
      <c r="G181" s="66" t="s">
        <v>5263</v>
      </c>
      <c r="H181" s="66">
        <v>123</v>
      </c>
      <c r="I181" s="69"/>
      <c r="J181" s="5" t="s">
        <v>2078</v>
      </c>
      <c r="K181" s="66">
        <v>21</v>
      </c>
      <c r="L181" s="5">
        <v>322</v>
      </c>
      <c r="M181" s="5">
        <v>17</v>
      </c>
      <c r="N181" s="5">
        <v>0</v>
      </c>
      <c r="O181" s="65"/>
      <c r="P181" s="66">
        <v>190</v>
      </c>
      <c r="Q181" s="66">
        <v>7</v>
      </c>
      <c r="R181" s="66">
        <f t="shared" si="5"/>
        <v>197</v>
      </c>
      <c r="S181" s="502">
        <f t="shared" si="4"/>
        <v>90.800000000000026</v>
      </c>
      <c r="T181" s="68">
        <v>21</v>
      </c>
    </row>
    <row r="182" spans="1:20" x14ac:dyDescent="0.2">
      <c r="A182" s="97" t="s">
        <v>8677</v>
      </c>
      <c r="B182" s="65" t="s">
        <v>8490</v>
      </c>
      <c r="C182" s="67">
        <v>0.2</v>
      </c>
      <c r="D182" s="91" t="s">
        <v>6350</v>
      </c>
      <c r="E182" s="66">
        <v>58</v>
      </c>
      <c r="F182" s="66">
        <v>78</v>
      </c>
      <c r="G182" s="66" t="s">
        <v>5263</v>
      </c>
      <c r="H182" s="66">
        <v>123</v>
      </c>
      <c r="I182" s="69"/>
      <c r="J182" s="5" t="s">
        <v>3780</v>
      </c>
      <c r="K182" s="66">
        <v>21</v>
      </c>
      <c r="L182" s="5">
        <v>322</v>
      </c>
      <c r="M182" s="5">
        <v>17</v>
      </c>
      <c r="N182" s="5">
        <v>0</v>
      </c>
      <c r="O182" s="65"/>
      <c r="P182" s="66">
        <v>190</v>
      </c>
      <c r="Q182" s="66">
        <v>7</v>
      </c>
      <c r="R182" s="66">
        <f t="shared" si="5"/>
        <v>197</v>
      </c>
      <c r="S182" s="502">
        <f t="shared" si="4"/>
        <v>90.800000000000026</v>
      </c>
      <c r="T182" s="68">
        <v>21</v>
      </c>
    </row>
    <row r="183" spans="1:20" x14ac:dyDescent="0.2">
      <c r="A183" s="97" t="s">
        <v>8677</v>
      </c>
      <c r="B183" s="65" t="s">
        <v>8490</v>
      </c>
      <c r="C183" s="67">
        <v>0.2</v>
      </c>
      <c r="D183" s="91" t="s">
        <v>5183</v>
      </c>
      <c r="E183" s="66">
        <v>58</v>
      </c>
      <c r="F183" s="66">
        <v>78</v>
      </c>
      <c r="G183" s="66" t="s">
        <v>5263</v>
      </c>
      <c r="H183" s="66">
        <v>123</v>
      </c>
      <c r="I183" s="69"/>
      <c r="J183" s="5"/>
      <c r="K183" s="66">
        <v>21</v>
      </c>
      <c r="L183" s="5">
        <v>322</v>
      </c>
      <c r="M183" s="5">
        <v>0</v>
      </c>
      <c r="N183" s="5">
        <v>0</v>
      </c>
      <c r="O183" s="65"/>
      <c r="P183" s="66">
        <v>190</v>
      </c>
      <c r="Q183" s="66">
        <v>7</v>
      </c>
      <c r="R183" s="66">
        <f t="shared" si="5"/>
        <v>197</v>
      </c>
      <c r="S183" s="502">
        <f t="shared" si="4"/>
        <v>90.800000000000026</v>
      </c>
      <c r="T183" s="68">
        <v>21</v>
      </c>
    </row>
    <row r="184" spans="1:20" x14ac:dyDescent="0.2">
      <c r="A184" s="97" t="s">
        <v>8677</v>
      </c>
      <c r="B184" s="65" t="s">
        <v>8490</v>
      </c>
      <c r="C184" s="67">
        <v>0.2</v>
      </c>
      <c r="D184" s="91" t="s">
        <v>4923</v>
      </c>
      <c r="E184" s="66">
        <v>58</v>
      </c>
      <c r="F184" s="66">
        <v>78</v>
      </c>
      <c r="G184" s="66" t="s">
        <v>5263</v>
      </c>
      <c r="H184" s="66">
        <v>123</v>
      </c>
      <c r="I184" s="69"/>
      <c r="J184" s="5" t="s">
        <v>2077</v>
      </c>
      <c r="K184" s="66">
        <v>21</v>
      </c>
      <c r="L184" s="5">
        <v>322</v>
      </c>
      <c r="M184" s="5">
        <v>17</v>
      </c>
      <c r="N184" s="5">
        <v>0</v>
      </c>
      <c r="O184" s="65"/>
      <c r="P184" s="66">
        <v>190</v>
      </c>
      <c r="Q184" s="66">
        <v>7</v>
      </c>
      <c r="R184" s="66">
        <f t="shared" si="5"/>
        <v>197</v>
      </c>
      <c r="S184" s="502">
        <f t="shared" si="4"/>
        <v>90.800000000000026</v>
      </c>
      <c r="T184" s="68">
        <v>21</v>
      </c>
    </row>
    <row r="185" spans="1:20" x14ac:dyDescent="0.2">
      <c r="A185" s="97" t="s">
        <v>8677</v>
      </c>
      <c r="B185" s="65" t="s">
        <v>8490</v>
      </c>
      <c r="C185" s="67">
        <v>0.2</v>
      </c>
      <c r="D185" s="91" t="s">
        <v>8676</v>
      </c>
      <c r="E185" s="66">
        <v>58</v>
      </c>
      <c r="F185" s="66">
        <v>78</v>
      </c>
      <c r="G185" s="66" t="s">
        <v>5263</v>
      </c>
      <c r="H185" s="66">
        <v>123</v>
      </c>
      <c r="I185" s="69"/>
      <c r="J185" s="5" t="s">
        <v>1212</v>
      </c>
      <c r="K185" s="66">
        <v>21</v>
      </c>
      <c r="L185" s="5">
        <v>322</v>
      </c>
      <c r="M185" s="5">
        <v>23</v>
      </c>
      <c r="N185" s="5">
        <v>0</v>
      </c>
      <c r="O185" s="65"/>
      <c r="P185" s="66">
        <v>190</v>
      </c>
      <c r="Q185" s="66">
        <v>7</v>
      </c>
      <c r="R185" s="66">
        <f t="shared" si="5"/>
        <v>197</v>
      </c>
      <c r="S185" s="502">
        <f t="shared" si="4"/>
        <v>90.800000000000026</v>
      </c>
      <c r="T185" s="68">
        <v>21</v>
      </c>
    </row>
    <row r="186" spans="1:20" x14ac:dyDescent="0.2">
      <c r="A186" s="97" t="s">
        <v>8677</v>
      </c>
      <c r="B186" s="65" t="s">
        <v>8490</v>
      </c>
      <c r="C186" s="67">
        <v>0.2</v>
      </c>
      <c r="D186" s="91" t="s">
        <v>5378</v>
      </c>
      <c r="E186" s="66">
        <v>58</v>
      </c>
      <c r="F186" s="66">
        <v>78</v>
      </c>
      <c r="G186" s="66" t="s">
        <v>5263</v>
      </c>
      <c r="H186" s="66">
        <v>123</v>
      </c>
      <c r="I186" s="69"/>
      <c r="J186" s="5" t="s">
        <v>2347</v>
      </c>
      <c r="K186" s="66">
        <v>21</v>
      </c>
      <c r="L186" s="5">
        <v>322</v>
      </c>
      <c r="M186" s="5">
        <v>23</v>
      </c>
      <c r="N186" s="5">
        <v>0</v>
      </c>
      <c r="O186" s="65"/>
      <c r="P186" s="66">
        <v>190</v>
      </c>
      <c r="Q186" s="66">
        <v>7</v>
      </c>
      <c r="R186" s="66">
        <f t="shared" si="5"/>
        <v>197</v>
      </c>
      <c r="S186" s="502">
        <f t="shared" si="4"/>
        <v>90.800000000000026</v>
      </c>
      <c r="T186" s="68">
        <v>21</v>
      </c>
    </row>
    <row r="187" spans="1:20" x14ac:dyDescent="0.2">
      <c r="A187" s="558" t="s">
        <v>11363</v>
      </c>
      <c r="B187" s="65" t="s">
        <v>8490</v>
      </c>
      <c r="C187" s="67">
        <v>0.2</v>
      </c>
      <c r="D187" s="583" t="s">
        <v>11371</v>
      </c>
      <c r="E187" s="66">
        <v>56</v>
      </c>
      <c r="F187" s="66">
        <v>67</v>
      </c>
      <c r="G187" s="66" t="s">
        <v>5265</v>
      </c>
      <c r="H187" s="66">
        <v>123</v>
      </c>
      <c r="I187" s="69"/>
      <c r="J187" s="5"/>
      <c r="K187" s="66">
        <v>19</v>
      </c>
      <c r="L187" s="5">
        <v>330</v>
      </c>
      <c r="M187" s="5">
        <v>0</v>
      </c>
      <c r="N187" s="5">
        <v>0</v>
      </c>
      <c r="O187" s="559" t="s">
        <v>11373</v>
      </c>
      <c r="P187" s="66">
        <v>198</v>
      </c>
      <c r="Q187" s="66">
        <v>7</v>
      </c>
      <c r="R187" s="66">
        <f>P187+Q187</f>
        <v>205</v>
      </c>
      <c r="S187" s="502">
        <f>306.1-R187-10-8.3</f>
        <v>82.800000000000026</v>
      </c>
      <c r="T187" s="68">
        <v>19</v>
      </c>
    </row>
    <row r="188" spans="1:20" x14ac:dyDescent="0.2">
      <c r="A188" s="558" t="s">
        <v>11363</v>
      </c>
      <c r="B188" s="65" t="s">
        <v>8490</v>
      </c>
      <c r="C188" s="67">
        <v>0.2</v>
      </c>
      <c r="D188" s="583" t="s">
        <v>11372</v>
      </c>
      <c r="E188" s="66">
        <v>56</v>
      </c>
      <c r="F188" s="66">
        <v>71</v>
      </c>
      <c r="G188" s="66" t="s">
        <v>5265</v>
      </c>
      <c r="H188" s="66">
        <v>123</v>
      </c>
      <c r="I188" s="69"/>
      <c r="J188" s="5" t="s">
        <v>6055</v>
      </c>
      <c r="K188" s="66">
        <v>19</v>
      </c>
      <c r="L188" s="5">
        <v>330</v>
      </c>
      <c r="M188" s="5">
        <v>11</v>
      </c>
      <c r="N188" s="5">
        <v>0</v>
      </c>
      <c r="O188" s="559" t="s">
        <v>11373</v>
      </c>
      <c r="P188" s="66">
        <v>198</v>
      </c>
      <c r="Q188" s="66">
        <v>7</v>
      </c>
      <c r="R188" s="66">
        <f>P188+Q188</f>
        <v>205</v>
      </c>
      <c r="S188" s="502">
        <f>306.1-R188-10-8.3</f>
        <v>82.800000000000026</v>
      </c>
      <c r="T188" s="68">
        <v>19</v>
      </c>
    </row>
    <row r="189" spans="1:20" x14ac:dyDescent="0.2">
      <c r="A189" s="97" t="s">
        <v>3612</v>
      </c>
      <c r="B189" s="65" t="s">
        <v>8490</v>
      </c>
      <c r="C189" s="67">
        <v>0.2</v>
      </c>
      <c r="D189" s="65" t="s">
        <v>9330</v>
      </c>
      <c r="E189" s="66">
        <v>55</v>
      </c>
      <c r="F189" s="66">
        <v>65</v>
      </c>
      <c r="G189" s="66" t="s">
        <v>5265</v>
      </c>
      <c r="H189" s="66">
        <v>123</v>
      </c>
      <c r="I189" s="69"/>
      <c r="J189" s="5"/>
      <c r="K189" s="66">
        <v>19</v>
      </c>
      <c r="L189" s="5">
        <v>330</v>
      </c>
      <c r="M189" s="5">
        <v>0</v>
      </c>
      <c r="N189" s="5">
        <v>0</v>
      </c>
      <c r="O189" s="65"/>
      <c r="P189" s="66">
        <v>200</v>
      </c>
      <c r="Q189" s="66">
        <v>7</v>
      </c>
      <c r="R189" s="66">
        <f t="shared" si="5"/>
        <v>207</v>
      </c>
      <c r="S189" s="502">
        <f t="shared" si="4"/>
        <v>80.800000000000026</v>
      </c>
      <c r="T189" s="68">
        <v>19</v>
      </c>
    </row>
    <row r="190" spans="1:20" x14ac:dyDescent="0.2">
      <c r="A190" s="97" t="s">
        <v>3506</v>
      </c>
      <c r="B190" s="65" t="s">
        <v>8490</v>
      </c>
      <c r="C190" s="67">
        <v>0.2</v>
      </c>
      <c r="D190" s="65" t="s">
        <v>3781</v>
      </c>
      <c r="E190" s="66">
        <v>56</v>
      </c>
      <c r="F190" s="66">
        <v>67</v>
      </c>
      <c r="G190" s="66" t="s">
        <v>5265</v>
      </c>
      <c r="H190" s="66">
        <v>123</v>
      </c>
      <c r="I190" s="69"/>
      <c r="J190" s="5"/>
      <c r="K190" s="66">
        <v>19</v>
      </c>
      <c r="L190" s="5">
        <v>330</v>
      </c>
      <c r="M190" s="5">
        <v>0</v>
      </c>
      <c r="N190" s="5">
        <v>0</v>
      </c>
      <c r="O190" s="65"/>
      <c r="P190" s="66">
        <v>198</v>
      </c>
      <c r="Q190" s="66">
        <v>7</v>
      </c>
      <c r="R190" s="66">
        <f t="shared" si="5"/>
        <v>205</v>
      </c>
      <c r="S190" s="502">
        <f t="shared" si="4"/>
        <v>82.800000000000026</v>
      </c>
      <c r="T190" s="68">
        <v>19</v>
      </c>
    </row>
    <row r="191" spans="1:20" x14ac:dyDescent="0.2">
      <c r="A191" s="97" t="s">
        <v>3506</v>
      </c>
      <c r="B191" s="65" t="s">
        <v>8490</v>
      </c>
      <c r="C191" s="67">
        <v>0.2</v>
      </c>
      <c r="D191" s="91" t="s">
        <v>7274</v>
      </c>
      <c r="E191" s="66">
        <v>56</v>
      </c>
      <c r="F191" s="66">
        <v>71</v>
      </c>
      <c r="G191" s="66" t="s">
        <v>5265</v>
      </c>
      <c r="H191" s="66">
        <v>123</v>
      </c>
      <c r="I191" s="69"/>
      <c r="J191" s="5" t="s">
        <v>6055</v>
      </c>
      <c r="K191" s="66">
        <v>19</v>
      </c>
      <c r="L191" s="5">
        <v>330</v>
      </c>
      <c r="M191" s="5">
        <v>11</v>
      </c>
      <c r="N191" s="5">
        <v>0</v>
      </c>
      <c r="O191" s="65"/>
      <c r="P191" s="66">
        <v>198</v>
      </c>
      <c r="Q191" s="66">
        <v>7</v>
      </c>
      <c r="R191" s="66">
        <f t="shared" si="5"/>
        <v>205</v>
      </c>
      <c r="S191" s="502">
        <f t="shared" si="4"/>
        <v>82.800000000000026</v>
      </c>
      <c r="T191" s="68">
        <v>19</v>
      </c>
    </row>
    <row r="192" spans="1:20" x14ac:dyDescent="0.2">
      <c r="A192" s="97" t="s">
        <v>5585</v>
      </c>
      <c r="B192" s="65" t="s">
        <v>8490</v>
      </c>
      <c r="C192" s="67">
        <v>0.2</v>
      </c>
      <c r="D192" s="91" t="s">
        <v>10480</v>
      </c>
      <c r="E192" s="66">
        <v>56</v>
      </c>
      <c r="F192" s="66">
        <v>67</v>
      </c>
      <c r="G192" s="66" t="s">
        <v>5265</v>
      </c>
      <c r="H192" s="66">
        <v>123</v>
      </c>
      <c r="I192" s="69"/>
      <c r="J192" s="5"/>
      <c r="K192" s="66">
        <v>19</v>
      </c>
      <c r="L192" s="5">
        <v>330</v>
      </c>
      <c r="M192" s="5">
        <v>0</v>
      </c>
      <c r="N192" s="5">
        <v>0</v>
      </c>
      <c r="O192" s="65"/>
      <c r="P192" s="66">
        <v>198</v>
      </c>
      <c r="Q192" s="66">
        <v>7</v>
      </c>
      <c r="R192" s="66">
        <f t="shared" si="5"/>
        <v>205</v>
      </c>
      <c r="S192" s="502">
        <f t="shared" si="4"/>
        <v>82.800000000000026</v>
      </c>
      <c r="T192" s="68">
        <v>19</v>
      </c>
    </row>
    <row r="193" spans="1:20" x14ac:dyDescent="0.2">
      <c r="A193" s="97" t="s">
        <v>5585</v>
      </c>
      <c r="B193" s="65" t="s">
        <v>8490</v>
      </c>
      <c r="C193" s="67">
        <v>0.2</v>
      </c>
      <c r="D193" s="91" t="s">
        <v>4113</v>
      </c>
      <c r="E193" s="66">
        <v>56</v>
      </c>
      <c r="F193" s="66">
        <v>71</v>
      </c>
      <c r="G193" s="66" t="s">
        <v>5265</v>
      </c>
      <c r="H193" s="66">
        <v>123</v>
      </c>
      <c r="I193" s="69"/>
      <c r="J193" s="5" t="s">
        <v>6055</v>
      </c>
      <c r="K193" s="66">
        <v>19</v>
      </c>
      <c r="L193" s="5">
        <v>330</v>
      </c>
      <c r="M193" s="5">
        <v>11</v>
      </c>
      <c r="N193" s="5">
        <v>0</v>
      </c>
      <c r="O193" s="65"/>
      <c r="P193" s="66">
        <v>198</v>
      </c>
      <c r="Q193" s="66">
        <v>7</v>
      </c>
      <c r="R193" s="66">
        <f t="shared" si="5"/>
        <v>205</v>
      </c>
      <c r="S193" s="502">
        <f t="shared" si="4"/>
        <v>82.800000000000026</v>
      </c>
      <c r="T193" s="68">
        <v>19</v>
      </c>
    </row>
    <row r="194" spans="1:20" x14ac:dyDescent="0.2">
      <c r="A194" s="97" t="s">
        <v>10728</v>
      </c>
      <c r="B194" s="65" t="s">
        <v>8490</v>
      </c>
      <c r="C194" s="67">
        <v>0.2</v>
      </c>
      <c r="D194" s="91" t="s">
        <v>10729</v>
      </c>
      <c r="E194" s="66">
        <v>56</v>
      </c>
      <c r="F194" s="66">
        <v>67</v>
      </c>
      <c r="G194" s="66" t="s">
        <v>5265</v>
      </c>
      <c r="H194" s="66">
        <v>123</v>
      </c>
      <c r="I194" s="69"/>
      <c r="J194" s="5"/>
      <c r="K194" s="66">
        <v>19</v>
      </c>
      <c r="L194" s="5">
        <v>330</v>
      </c>
      <c r="M194" s="5">
        <v>0</v>
      </c>
      <c r="N194" s="5">
        <v>0</v>
      </c>
      <c r="O194" s="65" t="s">
        <v>10683</v>
      </c>
      <c r="P194" s="66">
        <v>200</v>
      </c>
      <c r="Q194" s="66">
        <v>7</v>
      </c>
      <c r="R194" s="66">
        <f t="shared" si="5"/>
        <v>207</v>
      </c>
      <c r="S194" s="502">
        <f t="shared" si="4"/>
        <v>80.800000000000026</v>
      </c>
      <c r="T194" s="68">
        <v>19</v>
      </c>
    </row>
    <row r="195" spans="1:20" x14ac:dyDescent="0.2">
      <c r="A195" s="97" t="s">
        <v>10728</v>
      </c>
      <c r="B195" s="65" t="s">
        <v>8490</v>
      </c>
      <c r="C195" s="67">
        <v>0.2</v>
      </c>
      <c r="D195" s="91" t="s">
        <v>10730</v>
      </c>
      <c r="E195" s="66">
        <v>56</v>
      </c>
      <c r="F195" s="66">
        <v>71</v>
      </c>
      <c r="G195" s="66" t="s">
        <v>5265</v>
      </c>
      <c r="H195" s="66">
        <v>123</v>
      </c>
      <c r="I195" s="69"/>
      <c r="J195" s="5" t="s">
        <v>6055</v>
      </c>
      <c r="K195" s="66">
        <v>19</v>
      </c>
      <c r="L195" s="5">
        <v>330</v>
      </c>
      <c r="M195" s="5">
        <v>11</v>
      </c>
      <c r="N195" s="5">
        <v>0</v>
      </c>
      <c r="O195" s="65"/>
      <c r="P195" s="66">
        <v>200</v>
      </c>
      <c r="Q195" s="66">
        <v>7</v>
      </c>
      <c r="R195" s="66">
        <f t="shared" si="5"/>
        <v>207</v>
      </c>
      <c r="S195" s="502">
        <f t="shared" si="4"/>
        <v>80.800000000000026</v>
      </c>
      <c r="T195" s="68">
        <v>19</v>
      </c>
    </row>
    <row r="196" spans="1:20" x14ac:dyDescent="0.2">
      <c r="A196" s="97" t="s">
        <v>6819</v>
      </c>
      <c r="B196" s="65" t="s">
        <v>8490</v>
      </c>
      <c r="C196" s="67">
        <v>0.2</v>
      </c>
      <c r="D196" s="91" t="s">
        <v>5405</v>
      </c>
      <c r="E196" s="66">
        <v>58</v>
      </c>
      <c r="F196" s="66">
        <v>78</v>
      </c>
      <c r="G196" s="66" t="s">
        <v>5263</v>
      </c>
      <c r="H196" s="66">
        <v>123</v>
      </c>
      <c r="I196" s="69"/>
      <c r="J196" s="5" t="s">
        <v>2078</v>
      </c>
      <c r="K196" s="66">
        <v>21</v>
      </c>
      <c r="L196" s="5">
        <v>322</v>
      </c>
      <c r="M196" s="5">
        <v>17</v>
      </c>
      <c r="N196" s="5">
        <v>0</v>
      </c>
      <c r="O196" s="65"/>
      <c r="P196" s="66">
        <v>190</v>
      </c>
      <c r="Q196" s="66">
        <v>7</v>
      </c>
      <c r="R196" s="66">
        <f t="shared" si="5"/>
        <v>197</v>
      </c>
      <c r="S196" s="502">
        <f t="shared" si="4"/>
        <v>90.800000000000026</v>
      </c>
      <c r="T196" s="68">
        <v>21</v>
      </c>
    </row>
    <row r="197" spans="1:20" x14ac:dyDescent="0.2">
      <c r="A197" s="97" t="s">
        <v>6819</v>
      </c>
      <c r="B197" s="65" t="s">
        <v>8490</v>
      </c>
      <c r="C197" s="67">
        <v>0.2</v>
      </c>
      <c r="D197" s="91" t="s">
        <v>7895</v>
      </c>
      <c r="E197" s="66">
        <v>58</v>
      </c>
      <c r="F197" s="66">
        <v>78</v>
      </c>
      <c r="G197" s="66" t="s">
        <v>5263</v>
      </c>
      <c r="H197" s="66">
        <v>123</v>
      </c>
      <c r="I197" s="69"/>
      <c r="J197" s="5" t="s">
        <v>3780</v>
      </c>
      <c r="K197" s="66">
        <v>21</v>
      </c>
      <c r="L197" s="5">
        <v>322</v>
      </c>
      <c r="M197" s="5">
        <v>17</v>
      </c>
      <c r="N197" s="5">
        <v>0</v>
      </c>
      <c r="O197" s="65"/>
      <c r="P197" s="66">
        <v>190</v>
      </c>
      <c r="Q197" s="66">
        <v>7</v>
      </c>
      <c r="R197" s="66">
        <f t="shared" si="5"/>
        <v>197</v>
      </c>
      <c r="S197" s="502">
        <f t="shared" si="4"/>
        <v>90.800000000000026</v>
      </c>
      <c r="T197" s="68">
        <v>21</v>
      </c>
    </row>
    <row r="198" spans="1:20" x14ac:dyDescent="0.2">
      <c r="A198" s="97" t="s">
        <v>6819</v>
      </c>
      <c r="B198" s="65" t="s">
        <v>8490</v>
      </c>
      <c r="C198" s="67">
        <v>0.2</v>
      </c>
      <c r="D198" s="91" t="s">
        <v>946</v>
      </c>
      <c r="E198" s="66">
        <v>58</v>
      </c>
      <c r="F198" s="66">
        <v>78</v>
      </c>
      <c r="G198" s="66" t="s">
        <v>5263</v>
      </c>
      <c r="H198" s="66">
        <v>123</v>
      </c>
      <c r="I198" s="69"/>
      <c r="J198" s="5"/>
      <c r="K198" s="66">
        <v>21</v>
      </c>
      <c r="L198" s="5">
        <v>322</v>
      </c>
      <c r="M198" s="5">
        <v>0</v>
      </c>
      <c r="N198" s="5">
        <v>0</v>
      </c>
      <c r="O198" s="65"/>
      <c r="P198" s="66">
        <v>190</v>
      </c>
      <c r="Q198" s="66">
        <v>7</v>
      </c>
      <c r="R198" s="66">
        <f t="shared" si="5"/>
        <v>197</v>
      </c>
      <c r="S198" s="502">
        <f t="shared" si="4"/>
        <v>90.800000000000026</v>
      </c>
      <c r="T198" s="68">
        <v>21</v>
      </c>
    </row>
    <row r="199" spans="1:20" x14ac:dyDescent="0.2">
      <c r="A199" s="97" t="s">
        <v>6819</v>
      </c>
      <c r="B199" s="65" t="s">
        <v>8490</v>
      </c>
      <c r="C199" s="67">
        <v>0.2</v>
      </c>
      <c r="D199" s="91" t="s">
        <v>947</v>
      </c>
      <c r="E199" s="66">
        <v>58</v>
      </c>
      <c r="F199" s="66">
        <v>78</v>
      </c>
      <c r="G199" s="66" t="s">
        <v>5263</v>
      </c>
      <c r="H199" s="66">
        <v>123</v>
      </c>
      <c r="I199" s="69"/>
      <c r="J199" s="5" t="s">
        <v>2077</v>
      </c>
      <c r="K199" s="66">
        <v>21</v>
      </c>
      <c r="L199" s="5">
        <v>322</v>
      </c>
      <c r="M199" s="5">
        <v>17</v>
      </c>
      <c r="N199" s="5">
        <v>0</v>
      </c>
      <c r="O199" s="65"/>
      <c r="P199" s="66">
        <v>190</v>
      </c>
      <c r="Q199" s="66">
        <v>7</v>
      </c>
      <c r="R199" s="66">
        <f t="shared" si="5"/>
        <v>197</v>
      </c>
      <c r="S199" s="502">
        <f t="shared" si="4"/>
        <v>90.800000000000026</v>
      </c>
      <c r="T199" s="68">
        <v>21</v>
      </c>
    </row>
    <row r="200" spans="1:20" x14ac:dyDescent="0.2">
      <c r="A200" s="97" t="s">
        <v>6819</v>
      </c>
      <c r="B200" s="65" t="s">
        <v>8490</v>
      </c>
      <c r="C200" s="67">
        <v>0.2</v>
      </c>
      <c r="D200" s="91" t="s">
        <v>948</v>
      </c>
      <c r="E200" s="66">
        <v>58</v>
      </c>
      <c r="F200" s="66">
        <v>78</v>
      </c>
      <c r="G200" s="66" t="s">
        <v>5263</v>
      </c>
      <c r="H200" s="66">
        <v>123</v>
      </c>
      <c r="I200" s="69"/>
      <c r="J200" s="5" t="s">
        <v>1212</v>
      </c>
      <c r="K200" s="66">
        <v>21</v>
      </c>
      <c r="L200" s="5">
        <v>322</v>
      </c>
      <c r="M200" s="5">
        <v>23</v>
      </c>
      <c r="N200" s="5">
        <v>0</v>
      </c>
      <c r="O200" s="65"/>
      <c r="P200" s="66">
        <v>190</v>
      </c>
      <c r="Q200" s="66">
        <v>7</v>
      </c>
      <c r="R200" s="66">
        <f t="shared" si="5"/>
        <v>197</v>
      </c>
      <c r="S200" s="502">
        <f t="shared" si="4"/>
        <v>90.800000000000026</v>
      </c>
      <c r="T200" s="68">
        <v>21</v>
      </c>
    </row>
    <row r="201" spans="1:20" ht="25.5" x14ac:dyDescent="0.2">
      <c r="A201" s="97" t="s">
        <v>3989</v>
      </c>
      <c r="B201" s="65" t="s">
        <v>8490</v>
      </c>
      <c r="C201" s="67">
        <v>0.2</v>
      </c>
      <c r="D201" s="65" t="s">
        <v>97</v>
      </c>
      <c r="E201" s="66">
        <v>57</v>
      </c>
      <c r="F201" s="66">
        <v>69</v>
      </c>
      <c r="G201" s="66" t="s">
        <v>5262</v>
      </c>
      <c r="H201" s="66">
        <v>123</v>
      </c>
      <c r="I201" s="69" t="s">
        <v>430</v>
      </c>
      <c r="J201" s="5"/>
      <c r="K201" s="66">
        <v>20</v>
      </c>
      <c r="L201" s="5">
        <v>326</v>
      </c>
      <c r="M201" s="5">
        <v>0</v>
      </c>
      <c r="N201" s="5">
        <v>0</v>
      </c>
      <c r="O201" s="65"/>
      <c r="P201" s="66">
        <v>196</v>
      </c>
      <c r="Q201" s="66">
        <v>7</v>
      </c>
      <c r="R201" s="66">
        <f t="shared" si="5"/>
        <v>203</v>
      </c>
      <c r="S201" s="502">
        <f t="shared" si="4"/>
        <v>84.800000000000026</v>
      </c>
      <c r="T201" s="68">
        <v>20</v>
      </c>
    </row>
    <row r="202" spans="1:20" x14ac:dyDescent="0.2">
      <c r="A202" s="97" t="s">
        <v>4200</v>
      </c>
      <c r="B202" s="65" t="s">
        <v>8490</v>
      </c>
      <c r="C202" s="67">
        <v>0.2</v>
      </c>
      <c r="D202" s="65" t="s">
        <v>4201</v>
      </c>
      <c r="E202" s="66">
        <v>56</v>
      </c>
      <c r="F202" s="66">
        <v>88</v>
      </c>
      <c r="G202" s="66" t="s">
        <v>2918</v>
      </c>
      <c r="H202" s="66">
        <v>131</v>
      </c>
      <c r="I202" s="69"/>
      <c r="J202" s="5" t="s">
        <v>3780</v>
      </c>
      <c r="K202" s="66">
        <v>15</v>
      </c>
      <c r="L202" s="5">
        <v>345</v>
      </c>
      <c r="M202" s="5">
        <v>17</v>
      </c>
      <c r="N202" s="5">
        <v>0</v>
      </c>
      <c r="O202" s="65"/>
      <c r="P202" s="66">
        <v>215</v>
      </c>
      <c r="Q202" s="66">
        <v>7</v>
      </c>
      <c r="R202" s="66">
        <f t="shared" si="5"/>
        <v>222</v>
      </c>
      <c r="S202" s="502">
        <f t="shared" si="4"/>
        <v>65.800000000000026</v>
      </c>
      <c r="T202" s="68">
        <v>15</v>
      </c>
    </row>
    <row r="203" spans="1:20" x14ac:dyDescent="0.2">
      <c r="A203" s="97" t="s">
        <v>2665</v>
      </c>
      <c r="B203" s="65" t="s">
        <v>8490</v>
      </c>
      <c r="C203" s="67">
        <v>0.2</v>
      </c>
      <c r="D203" s="65" t="s">
        <v>4974</v>
      </c>
      <c r="E203" s="66">
        <v>57</v>
      </c>
      <c r="F203" s="66">
        <v>69</v>
      </c>
      <c r="G203" s="66" t="s">
        <v>5263</v>
      </c>
      <c r="H203" s="66">
        <v>123</v>
      </c>
      <c r="I203" s="69">
        <v>6065032300</v>
      </c>
      <c r="J203" s="5"/>
      <c r="K203" s="66">
        <v>20</v>
      </c>
      <c r="L203" s="5">
        <v>326</v>
      </c>
      <c r="M203" s="5">
        <v>0</v>
      </c>
      <c r="N203" s="5">
        <v>0</v>
      </c>
      <c r="O203" s="65"/>
      <c r="P203" s="66">
        <v>193</v>
      </c>
      <c r="Q203" s="66">
        <v>7</v>
      </c>
      <c r="R203" s="66">
        <f t="shared" si="5"/>
        <v>200</v>
      </c>
      <c r="S203" s="502">
        <f t="shared" si="4"/>
        <v>87.800000000000026</v>
      </c>
      <c r="T203" s="68">
        <v>20</v>
      </c>
    </row>
    <row r="204" spans="1:20" x14ac:dyDescent="0.2">
      <c r="A204" s="558" t="s">
        <v>11458</v>
      </c>
      <c r="B204" s="65" t="s">
        <v>8490</v>
      </c>
      <c r="C204" s="67">
        <v>0.2</v>
      </c>
      <c r="D204" s="583" t="s">
        <v>11455</v>
      </c>
      <c r="E204" s="66">
        <v>58</v>
      </c>
      <c r="F204" s="66">
        <v>80</v>
      </c>
      <c r="G204" s="66" t="s">
        <v>5263</v>
      </c>
      <c r="H204" s="66">
        <v>123</v>
      </c>
      <c r="I204" s="69"/>
      <c r="J204" s="5" t="s">
        <v>2078</v>
      </c>
      <c r="K204" s="66">
        <v>21</v>
      </c>
      <c r="L204" s="5">
        <v>322</v>
      </c>
      <c r="M204" s="5">
        <v>17</v>
      </c>
      <c r="N204" s="5">
        <v>0</v>
      </c>
      <c r="O204" s="559" t="s">
        <v>11453</v>
      </c>
      <c r="P204" s="66">
        <v>191</v>
      </c>
      <c r="Q204" s="66">
        <v>7</v>
      </c>
      <c r="R204" s="66">
        <f t="shared" si="5"/>
        <v>198</v>
      </c>
      <c r="S204" s="502">
        <f t="shared" si="4"/>
        <v>89.800000000000026</v>
      </c>
      <c r="T204" s="68">
        <v>21</v>
      </c>
    </row>
    <row r="205" spans="1:20" x14ac:dyDescent="0.2">
      <c r="A205" s="558" t="s">
        <v>11458</v>
      </c>
      <c r="B205" s="65" t="s">
        <v>8490</v>
      </c>
      <c r="C205" s="67">
        <v>0.2</v>
      </c>
      <c r="D205" s="583" t="s">
        <v>11456</v>
      </c>
      <c r="E205" s="66">
        <v>58</v>
      </c>
      <c r="F205" s="66">
        <v>80</v>
      </c>
      <c r="G205" s="66" t="s">
        <v>5263</v>
      </c>
      <c r="H205" s="66">
        <v>123</v>
      </c>
      <c r="I205" s="69"/>
      <c r="J205" s="5" t="s">
        <v>3780</v>
      </c>
      <c r="K205" s="66">
        <v>21</v>
      </c>
      <c r="L205" s="5">
        <v>322</v>
      </c>
      <c r="M205" s="5">
        <v>17</v>
      </c>
      <c r="N205" s="5">
        <v>0</v>
      </c>
      <c r="O205" s="559" t="s">
        <v>11453</v>
      </c>
      <c r="P205" s="66">
        <v>191</v>
      </c>
      <c r="Q205" s="66">
        <v>7</v>
      </c>
      <c r="R205" s="66">
        <f t="shared" si="5"/>
        <v>198</v>
      </c>
      <c r="S205" s="502">
        <f t="shared" si="4"/>
        <v>89.800000000000026</v>
      </c>
      <c r="T205" s="68">
        <v>21</v>
      </c>
    </row>
    <row r="206" spans="1:20" x14ac:dyDescent="0.2">
      <c r="A206" s="558" t="s">
        <v>11458</v>
      </c>
      <c r="B206" s="65" t="s">
        <v>8490</v>
      </c>
      <c r="C206" s="67">
        <v>0.2</v>
      </c>
      <c r="D206" s="583" t="s">
        <v>11457</v>
      </c>
      <c r="E206" s="66">
        <v>58</v>
      </c>
      <c r="F206" s="66">
        <v>80</v>
      </c>
      <c r="G206" s="66" t="s">
        <v>5263</v>
      </c>
      <c r="H206" s="66">
        <v>123</v>
      </c>
      <c r="I206" s="69"/>
      <c r="J206" s="5" t="s">
        <v>2077</v>
      </c>
      <c r="K206" s="66">
        <v>21</v>
      </c>
      <c r="L206" s="5">
        <v>322</v>
      </c>
      <c r="M206" s="5">
        <v>17</v>
      </c>
      <c r="N206" s="5">
        <v>0</v>
      </c>
      <c r="O206" s="559" t="s">
        <v>11453</v>
      </c>
      <c r="P206" s="66">
        <v>191</v>
      </c>
      <c r="Q206" s="66">
        <v>7</v>
      </c>
      <c r="R206" s="66">
        <f t="shared" si="5"/>
        <v>198</v>
      </c>
      <c r="S206" s="502">
        <f t="shared" si="4"/>
        <v>89.800000000000026</v>
      </c>
      <c r="T206" s="68">
        <v>21</v>
      </c>
    </row>
    <row r="207" spans="1:20" x14ac:dyDescent="0.2">
      <c r="A207" s="134" t="s">
        <v>4680</v>
      </c>
      <c r="B207" s="65" t="s">
        <v>8490</v>
      </c>
      <c r="C207" s="67">
        <v>0.2</v>
      </c>
      <c r="D207" s="91" t="s">
        <v>6106</v>
      </c>
      <c r="E207" s="66">
        <v>58</v>
      </c>
      <c r="F207" s="66">
        <v>82</v>
      </c>
      <c r="G207" s="66" t="s">
        <v>5263</v>
      </c>
      <c r="H207" s="66">
        <v>125</v>
      </c>
      <c r="I207" s="69"/>
      <c r="J207" s="5" t="s">
        <v>2078</v>
      </c>
      <c r="K207" s="66">
        <v>19</v>
      </c>
      <c r="L207" s="5">
        <v>330</v>
      </c>
      <c r="M207" s="5">
        <v>17</v>
      </c>
      <c r="N207" s="5">
        <v>0</v>
      </c>
      <c r="O207" s="65"/>
      <c r="P207" s="66">
        <v>200</v>
      </c>
      <c r="Q207" s="66">
        <v>7</v>
      </c>
      <c r="R207" s="66">
        <f t="shared" si="5"/>
        <v>207</v>
      </c>
      <c r="S207" s="502">
        <f t="shared" si="4"/>
        <v>80.800000000000026</v>
      </c>
      <c r="T207" s="68">
        <v>19</v>
      </c>
    </row>
    <row r="208" spans="1:20" x14ac:dyDescent="0.2">
      <c r="A208" s="134" t="s">
        <v>4680</v>
      </c>
      <c r="B208" s="65" t="s">
        <v>8490</v>
      </c>
      <c r="C208" s="67">
        <v>0.2</v>
      </c>
      <c r="D208" s="91" t="s">
        <v>6107</v>
      </c>
      <c r="E208" s="66">
        <v>58</v>
      </c>
      <c r="F208" s="66">
        <v>82</v>
      </c>
      <c r="G208" s="66" t="s">
        <v>5263</v>
      </c>
      <c r="H208" s="66">
        <v>125</v>
      </c>
      <c r="I208" s="69"/>
      <c r="J208" s="5" t="s">
        <v>3780</v>
      </c>
      <c r="K208" s="66">
        <v>19</v>
      </c>
      <c r="L208" s="5">
        <v>330</v>
      </c>
      <c r="M208" s="5">
        <v>17</v>
      </c>
      <c r="N208" s="5">
        <v>0</v>
      </c>
      <c r="O208" s="65"/>
      <c r="P208" s="66">
        <v>200</v>
      </c>
      <c r="Q208" s="66">
        <v>7</v>
      </c>
      <c r="R208" s="66">
        <f t="shared" si="5"/>
        <v>207</v>
      </c>
      <c r="S208" s="502">
        <f t="shared" si="4"/>
        <v>80.800000000000026</v>
      </c>
      <c r="T208" s="68">
        <v>19</v>
      </c>
    </row>
    <row r="209" spans="1:20" x14ac:dyDescent="0.2">
      <c r="A209" s="134" t="s">
        <v>4680</v>
      </c>
      <c r="B209" s="65" t="s">
        <v>8490</v>
      </c>
      <c r="C209" s="67">
        <v>0.2</v>
      </c>
      <c r="D209" s="91" t="s">
        <v>6108</v>
      </c>
      <c r="E209" s="66">
        <v>58</v>
      </c>
      <c r="F209" s="66">
        <v>82</v>
      </c>
      <c r="G209" s="66" t="s">
        <v>5263</v>
      </c>
      <c r="H209" s="66">
        <v>125</v>
      </c>
      <c r="I209" s="69"/>
      <c r="J209" s="5" t="s">
        <v>2077</v>
      </c>
      <c r="K209" s="66">
        <v>19</v>
      </c>
      <c r="L209" s="5">
        <v>330</v>
      </c>
      <c r="M209" s="5">
        <v>17</v>
      </c>
      <c r="N209" s="5">
        <v>0</v>
      </c>
      <c r="O209" s="65"/>
      <c r="P209" s="66">
        <v>200</v>
      </c>
      <c r="Q209" s="66">
        <v>7</v>
      </c>
      <c r="R209" s="66">
        <f t="shared" si="5"/>
        <v>207</v>
      </c>
      <c r="S209" s="502">
        <f t="shared" si="4"/>
        <v>80.800000000000026</v>
      </c>
      <c r="T209" s="68">
        <v>19</v>
      </c>
    </row>
    <row r="210" spans="1:20" x14ac:dyDescent="0.2">
      <c r="A210" s="134" t="s">
        <v>9970</v>
      </c>
      <c r="B210" s="65" t="s">
        <v>8490</v>
      </c>
      <c r="C210" s="67">
        <v>0.2</v>
      </c>
      <c r="D210" s="249" t="s">
        <v>28</v>
      </c>
      <c r="E210" s="66">
        <v>56</v>
      </c>
      <c r="F210" s="66">
        <v>67</v>
      </c>
      <c r="G210" s="66" t="s">
        <v>5265</v>
      </c>
      <c r="H210" s="66">
        <v>123</v>
      </c>
      <c r="I210" s="69"/>
      <c r="J210" s="5"/>
      <c r="K210" s="66">
        <v>19</v>
      </c>
      <c r="L210" s="5">
        <v>330</v>
      </c>
      <c r="M210" s="5"/>
      <c r="N210" s="5">
        <v>0</v>
      </c>
      <c r="O210" s="65"/>
      <c r="P210" s="66">
        <v>200</v>
      </c>
      <c r="Q210" s="66">
        <v>7</v>
      </c>
      <c r="R210" s="66">
        <f t="shared" si="5"/>
        <v>207</v>
      </c>
      <c r="S210" s="502">
        <f t="shared" si="4"/>
        <v>80.800000000000026</v>
      </c>
      <c r="T210" s="68">
        <v>19</v>
      </c>
    </row>
    <row r="211" spans="1:20" ht="13.5" customHeight="1" x14ac:dyDescent="0.2">
      <c r="A211" s="134" t="s">
        <v>9872</v>
      </c>
      <c r="B211" s="65" t="s">
        <v>8490</v>
      </c>
      <c r="C211" s="67">
        <v>0.2</v>
      </c>
      <c r="D211" s="65" t="s">
        <v>29</v>
      </c>
      <c r="E211" s="66">
        <v>56</v>
      </c>
      <c r="F211" s="66">
        <v>71</v>
      </c>
      <c r="G211" s="66" t="s">
        <v>5265</v>
      </c>
      <c r="H211" s="66">
        <v>123</v>
      </c>
      <c r="I211" s="69"/>
      <c r="J211" s="5" t="s">
        <v>6055</v>
      </c>
      <c r="K211" s="66">
        <v>19</v>
      </c>
      <c r="L211" s="5">
        <v>330</v>
      </c>
      <c r="M211" s="5">
        <v>11</v>
      </c>
      <c r="N211" s="66">
        <v>0</v>
      </c>
      <c r="O211" s="65"/>
      <c r="P211" s="66">
        <v>200</v>
      </c>
      <c r="Q211" s="66">
        <v>7</v>
      </c>
      <c r="R211" s="66">
        <f t="shared" si="5"/>
        <v>207</v>
      </c>
      <c r="S211" s="502">
        <f t="shared" si="4"/>
        <v>80.800000000000026</v>
      </c>
      <c r="T211" s="68">
        <v>19</v>
      </c>
    </row>
    <row r="212" spans="1:20" x14ac:dyDescent="0.2">
      <c r="A212" s="52" t="s">
        <v>8786</v>
      </c>
      <c r="B212" s="6" t="s">
        <v>8490</v>
      </c>
      <c r="C212" s="9">
        <v>0.2</v>
      </c>
      <c r="D212" s="6" t="s">
        <v>8170</v>
      </c>
      <c r="E212" s="5">
        <v>58</v>
      </c>
      <c r="F212" s="5">
        <v>71</v>
      </c>
      <c r="G212" s="5" t="s">
        <v>5159</v>
      </c>
      <c r="H212" s="5">
        <v>123</v>
      </c>
      <c r="I212" s="5">
        <v>6065032300</v>
      </c>
      <c r="J212" s="5"/>
      <c r="K212" s="66">
        <v>21</v>
      </c>
      <c r="L212" s="5">
        <v>322</v>
      </c>
      <c r="M212" s="5">
        <v>0</v>
      </c>
      <c r="N212" s="5">
        <v>0</v>
      </c>
      <c r="O212" s="65"/>
      <c r="P212" s="66">
        <v>190</v>
      </c>
      <c r="Q212" s="66">
        <v>7</v>
      </c>
      <c r="R212" s="66">
        <f t="shared" ref="R212:R279" si="6">P212+Q212</f>
        <v>197</v>
      </c>
      <c r="S212" s="502">
        <f t="shared" si="4"/>
        <v>90.800000000000026</v>
      </c>
      <c r="T212" s="68">
        <v>21</v>
      </c>
    </row>
    <row r="213" spans="1:20" x14ac:dyDescent="0.2">
      <c r="A213" s="134" t="s">
        <v>3997</v>
      </c>
      <c r="B213" s="65" t="s">
        <v>8490</v>
      </c>
      <c r="C213" s="67">
        <v>0.2</v>
      </c>
      <c r="D213" s="65" t="s">
        <v>2675</v>
      </c>
      <c r="E213" s="66">
        <v>56</v>
      </c>
      <c r="F213" s="66">
        <v>67</v>
      </c>
      <c r="G213" s="66" t="s">
        <v>8522</v>
      </c>
      <c r="H213" s="66">
        <v>123</v>
      </c>
      <c r="I213" s="69">
        <v>6065032300</v>
      </c>
      <c r="J213" s="5"/>
      <c r="K213" s="66"/>
      <c r="L213" s="5">
        <f>112+10+R213</f>
        <v>122</v>
      </c>
      <c r="M213" s="5">
        <v>0</v>
      </c>
      <c r="N213" s="5">
        <v>0</v>
      </c>
      <c r="O213" s="65"/>
      <c r="P213" s="66"/>
      <c r="Q213" s="66"/>
      <c r="R213" s="66">
        <f t="shared" si="6"/>
        <v>0</v>
      </c>
      <c r="S213" s="502">
        <f t="shared" ref="S213:S280" si="7">306.1-R213-10-8.3</f>
        <v>287.8</v>
      </c>
    </row>
    <row r="214" spans="1:20" x14ac:dyDescent="0.2">
      <c r="A214" s="134" t="s">
        <v>7546</v>
      </c>
      <c r="B214" s="65" t="s">
        <v>8490</v>
      </c>
      <c r="C214" s="67">
        <v>0.2</v>
      </c>
      <c r="D214" s="65" t="s">
        <v>7725</v>
      </c>
      <c r="E214" s="66">
        <v>56</v>
      </c>
      <c r="F214" s="66">
        <v>67</v>
      </c>
      <c r="G214" s="66" t="s">
        <v>5265</v>
      </c>
      <c r="H214" s="66">
        <v>123</v>
      </c>
      <c r="I214" s="69"/>
      <c r="J214" s="5"/>
      <c r="K214" s="66">
        <v>19</v>
      </c>
      <c r="L214" s="5">
        <v>330</v>
      </c>
      <c r="M214" s="5">
        <v>0</v>
      </c>
      <c r="N214" s="5">
        <v>0</v>
      </c>
      <c r="O214" s="65" t="s">
        <v>2748</v>
      </c>
      <c r="P214" s="66">
        <v>198</v>
      </c>
      <c r="Q214" s="66">
        <v>7</v>
      </c>
      <c r="R214" s="66">
        <f t="shared" si="6"/>
        <v>205</v>
      </c>
      <c r="S214" s="502">
        <f t="shared" si="7"/>
        <v>82.800000000000026</v>
      </c>
      <c r="T214" s="68">
        <v>19</v>
      </c>
    </row>
    <row r="215" spans="1:20" x14ac:dyDescent="0.2">
      <c r="A215" s="134" t="s">
        <v>7546</v>
      </c>
      <c r="B215" s="65" t="s">
        <v>8490</v>
      </c>
      <c r="C215" s="67">
        <v>0.2</v>
      </c>
      <c r="D215" s="91" t="s">
        <v>7726</v>
      </c>
      <c r="E215" s="66">
        <v>56</v>
      </c>
      <c r="F215" s="66">
        <v>71</v>
      </c>
      <c r="G215" s="66" t="s">
        <v>5265</v>
      </c>
      <c r="H215" s="66">
        <v>123</v>
      </c>
      <c r="I215" s="69"/>
      <c r="J215" s="5" t="s">
        <v>6055</v>
      </c>
      <c r="K215" s="66">
        <v>19</v>
      </c>
      <c r="L215" s="5">
        <v>330</v>
      </c>
      <c r="M215" s="5">
        <v>11</v>
      </c>
      <c r="N215" s="5">
        <v>0</v>
      </c>
      <c r="O215" s="65" t="s">
        <v>2748</v>
      </c>
      <c r="P215" s="66">
        <v>198</v>
      </c>
      <c r="Q215" s="66">
        <v>7</v>
      </c>
      <c r="R215" s="66">
        <f t="shared" si="6"/>
        <v>205</v>
      </c>
      <c r="S215" s="502">
        <f t="shared" si="7"/>
        <v>82.800000000000026</v>
      </c>
      <c r="T215" s="68">
        <v>19</v>
      </c>
    </row>
    <row r="216" spans="1:20" x14ac:dyDescent="0.2">
      <c r="A216" s="97" t="s">
        <v>10555</v>
      </c>
      <c r="B216" s="65" t="s">
        <v>8490</v>
      </c>
      <c r="C216" s="67">
        <v>0.2</v>
      </c>
      <c r="D216" s="65" t="s">
        <v>9123</v>
      </c>
      <c r="E216" s="66">
        <v>56</v>
      </c>
      <c r="F216" s="66">
        <v>67</v>
      </c>
      <c r="G216" s="66" t="s">
        <v>5263</v>
      </c>
      <c r="H216" s="66">
        <v>123</v>
      </c>
      <c r="I216" s="69"/>
      <c r="J216" s="5"/>
      <c r="K216" s="66">
        <v>18</v>
      </c>
      <c r="L216" s="5">
        <v>333</v>
      </c>
      <c r="M216" s="5">
        <v>0</v>
      </c>
      <c r="N216" s="5">
        <v>0</v>
      </c>
      <c r="O216" s="65"/>
      <c r="P216" s="66">
        <v>201</v>
      </c>
      <c r="Q216" s="66">
        <v>7</v>
      </c>
      <c r="R216" s="66">
        <f t="shared" si="6"/>
        <v>208</v>
      </c>
      <c r="S216" s="502">
        <f t="shared" si="7"/>
        <v>79.800000000000026</v>
      </c>
      <c r="T216" s="68">
        <v>18</v>
      </c>
    </row>
    <row r="217" spans="1:20" x14ac:dyDescent="0.2">
      <c r="A217" s="97" t="s">
        <v>10555</v>
      </c>
      <c r="B217" s="65" t="s">
        <v>8490</v>
      </c>
      <c r="C217" s="67">
        <v>0.2</v>
      </c>
      <c r="D217" s="65" t="s">
        <v>9438</v>
      </c>
      <c r="E217" s="66">
        <v>56</v>
      </c>
      <c r="F217" s="66">
        <v>71</v>
      </c>
      <c r="G217" s="66" t="s">
        <v>5263</v>
      </c>
      <c r="H217" s="66">
        <v>123</v>
      </c>
      <c r="I217" s="69"/>
      <c r="J217" s="5" t="s">
        <v>6055</v>
      </c>
      <c r="K217" s="66">
        <v>18</v>
      </c>
      <c r="L217" s="5">
        <v>333</v>
      </c>
      <c r="M217" s="5">
        <v>11</v>
      </c>
      <c r="N217" s="5">
        <v>0</v>
      </c>
      <c r="O217" s="65"/>
      <c r="P217" s="66">
        <v>201</v>
      </c>
      <c r="Q217" s="66">
        <v>7</v>
      </c>
      <c r="R217" s="66">
        <f t="shared" si="6"/>
        <v>208</v>
      </c>
      <c r="S217" s="502">
        <f t="shared" si="7"/>
        <v>79.800000000000026</v>
      </c>
      <c r="T217" s="68">
        <v>18</v>
      </c>
    </row>
    <row r="218" spans="1:20" x14ac:dyDescent="0.2">
      <c r="A218" s="571" t="s">
        <v>12418</v>
      </c>
      <c r="B218" s="65" t="s">
        <v>8490</v>
      </c>
      <c r="C218" s="67">
        <v>0.2</v>
      </c>
      <c r="D218" s="559" t="s">
        <v>12419</v>
      </c>
      <c r="E218" s="66">
        <v>56</v>
      </c>
      <c r="F218" s="66">
        <v>67</v>
      </c>
      <c r="G218" s="66" t="s">
        <v>5265</v>
      </c>
      <c r="H218" s="66">
        <v>123</v>
      </c>
      <c r="I218" s="69"/>
      <c r="J218" s="5" t="s">
        <v>6055</v>
      </c>
      <c r="K218" s="66">
        <v>19</v>
      </c>
      <c r="L218" s="5">
        <v>330</v>
      </c>
      <c r="M218" s="5">
        <v>0</v>
      </c>
      <c r="N218" s="5">
        <v>0</v>
      </c>
      <c r="O218" s="65"/>
      <c r="P218" s="66">
        <v>198</v>
      </c>
      <c r="Q218" s="66">
        <v>7</v>
      </c>
      <c r="R218" s="66">
        <f>P218+Q218</f>
        <v>205</v>
      </c>
      <c r="S218" s="502">
        <f>306.1-R218-10-8.3</f>
        <v>82.800000000000026</v>
      </c>
      <c r="T218" s="68">
        <v>19</v>
      </c>
    </row>
    <row r="219" spans="1:20" ht="25.5" x14ac:dyDescent="0.2">
      <c r="A219" s="52" t="s">
        <v>5296</v>
      </c>
      <c r="B219" s="6" t="s">
        <v>8490</v>
      </c>
      <c r="C219" s="9">
        <v>0.2</v>
      </c>
      <c r="D219" s="6" t="s">
        <v>8171</v>
      </c>
      <c r="E219" s="5">
        <v>57</v>
      </c>
      <c r="F219" s="5">
        <v>69</v>
      </c>
      <c r="G219" s="5" t="s">
        <v>5262</v>
      </c>
      <c r="H219" s="5">
        <v>123</v>
      </c>
      <c r="I219" s="145" t="s">
        <v>5881</v>
      </c>
      <c r="J219" s="5"/>
      <c r="K219" s="66">
        <v>19</v>
      </c>
      <c r="L219" s="5">
        <v>330</v>
      </c>
      <c r="M219" s="5">
        <v>0</v>
      </c>
      <c r="N219" s="5">
        <v>0</v>
      </c>
      <c r="O219" s="65"/>
      <c r="P219" s="66">
        <v>198</v>
      </c>
      <c r="Q219" s="66">
        <v>7</v>
      </c>
      <c r="R219" s="66">
        <f t="shared" si="6"/>
        <v>205</v>
      </c>
      <c r="S219" s="502">
        <f t="shared" si="7"/>
        <v>82.800000000000026</v>
      </c>
      <c r="T219" s="68">
        <v>19</v>
      </c>
    </row>
    <row r="220" spans="1:20" x14ac:dyDescent="0.2">
      <c r="A220" s="97" t="s">
        <v>3634</v>
      </c>
      <c r="B220" s="65" t="s">
        <v>8490</v>
      </c>
      <c r="C220" s="67">
        <v>0.2</v>
      </c>
      <c r="D220" s="65" t="s">
        <v>8172</v>
      </c>
      <c r="E220" s="66">
        <v>56</v>
      </c>
      <c r="F220" s="66">
        <v>67</v>
      </c>
      <c r="G220" s="66" t="s">
        <v>5265</v>
      </c>
      <c r="H220" s="66">
        <v>123</v>
      </c>
      <c r="I220" s="69"/>
      <c r="J220" s="5"/>
      <c r="K220" s="66">
        <v>19</v>
      </c>
      <c r="L220" s="5">
        <v>330</v>
      </c>
      <c r="M220" s="5">
        <v>0</v>
      </c>
      <c r="N220" s="5">
        <v>0</v>
      </c>
      <c r="O220" s="65"/>
      <c r="P220" s="66">
        <v>200</v>
      </c>
      <c r="Q220" s="66">
        <v>7</v>
      </c>
      <c r="R220" s="66">
        <f t="shared" si="6"/>
        <v>207</v>
      </c>
      <c r="S220" s="502">
        <f t="shared" si="7"/>
        <v>80.800000000000026</v>
      </c>
      <c r="T220" s="68">
        <v>19</v>
      </c>
    </row>
    <row r="221" spans="1:20" x14ac:dyDescent="0.2">
      <c r="A221" s="134" t="s">
        <v>9968</v>
      </c>
      <c r="B221" s="65" t="s">
        <v>8490</v>
      </c>
      <c r="C221" s="67">
        <v>0.2</v>
      </c>
      <c r="D221" s="65" t="s">
        <v>8346</v>
      </c>
      <c r="E221" s="66">
        <v>56</v>
      </c>
      <c r="F221" s="66">
        <v>67</v>
      </c>
      <c r="G221" s="66" t="s">
        <v>5263</v>
      </c>
      <c r="H221" s="66">
        <v>123</v>
      </c>
      <c r="I221" s="69">
        <v>6065032300</v>
      </c>
      <c r="J221" s="5"/>
      <c r="K221" s="66"/>
      <c r="L221" s="5">
        <f>112+10+R221</f>
        <v>122</v>
      </c>
      <c r="M221" s="5">
        <v>0</v>
      </c>
      <c r="N221" s="5">
        <v>0</v>
      </c>
      <c r="O221" s="65"/>
      <c r="P221" s="66"/>
      <c r="Q221" s="66"/>
      <c r="R221" s="66">
        <f t="shared" si="6"/>
        <v>0</v>
      </c>
      <c r="S221" s="502">
        <f t="shared" si="7"/>
        <v>287.8</v>
      </c>
    </row>
    <row r="222" spans="1:20" ht="25.5" x14ac:dyDescent="0.2">
      <c r="A222" s="97" t="s">
        <v>322</v>
      </c>
      <c r="B222" s="65" t="s">
        <v>8490</v>
      </c>
      <c r="C222" s="67">
        <v>0.2</v>
      </c>
      <c r="D222" s="65" t="s">
        <v>6462</v>
      </c>
      <c r="E222" s="66">
        <v>59</v>
      </c>
      <c r="F222" s="66">
        <v>73</v>
      </c>
      <c r="G222" s="66" t="s">
        <v>5159</v>
      </c>
      <c r="H222" s="66">
        <v>123</v>
      </c>
      <c r="I222" s="69" t="s">
        <v>3642</v>
      </c>
      <c r="J222" s="5"/>
      <c r="K222" s="66">
        <v>17</v>
      </c>
      <c r="L222" s="5">
        <v>337</v>
      </c>
      <c r="M222" s="5">
        <v>0</v>
      </c>
      <c r="N222" s="5">
        <v>0</v>
      </c>
      <c r="O222" s="65" t="s">
        <v>2853</v>
      </c>
      <c r="P222" s="66">
        <v>208</v>
      </c>
      <c r="Q222" s="66">
        <v>7</v>
      </c>
      <c r="R222" s="66">
        <f t="shared" si="6"/>
        <v>215</v>
      </c>
      <c r="S222" s="502">
        <f t="shared" si="7"/>
        <v>72.800000000000026</v>
      </c>
      <c r="T222" s="68">
        <v>17</v>
      </c>
    </row>
    <row r="223" spans="1:20" x14ac:dyDescent="0.2">
      <c r="A223" s="97" t="s">
        <v>3990</v>
      </c>
      <c r="B223" s="65" t="s">
        <v>8490</v>
      </c>
      <c r="C223" s="67">
        <v>0.2</v>
      </c>
      <c r="D223" s="65" t="s">
        <v>7674</v>
      </c>
      <c r="E223" s="66">
        <v>57</v>
      </c>
      <c r="F223" s="66">
        <v>69</v>
      </c>
      <c r="G223" s="66" t="s">
        <v>5262</v>
      </c>
      <c r="H223" s="66">
        <v>123</v>
      </c>
      <c r="I223" s="69">
        <v>6045034800</v>
      </c>
      <c r="J223" s="5"/>
      <c r="K223" s="66">
        <v>20</v>
      </c>
      <c r="L223" s="5">
        <v>326</v>
      </c>
      <c r="M223" s="5">
        <v>0</v>
      </c>
      <c r="N223" s="5">
        <v>0</v>
      </c>
      <c r="O223" s="65" t="s">
        <v>3589</v>
      </c>
      <c r="P223" s="66">
        <v>196</v>
      </c>
      <c r="Q223" s="66">
        <v>7</v>
      </c>
      <c r="R223" s="66">
        <f t="shared" si="6"/>
        <v>203</v>
      </c>
      <c r="S223" s="502">
        <f t="shared" si="7"/>
        <v>84.800000000000026</v>
      </c>
      <c r="T223" s="68">
        <v>20</v>
      </c>
    </row>
    <row r="224" spans="1:20" ht="13.5" customHeight="1" x14ac:dyDescent="0.2">
      <c r="A224" s="97" t="s">
        <v>9870</v>
      </c>
      <c r="B224" s="65" t="s">
        <v>8490</v>
      </c>
      <c r="C224" s="67">
        <v>0.2</v>
      </c>
      <c r="D224" s="67" t="s">
        <v>6120</v>
      </c>
      <c r="E224" s="66">
        <v>56</v>
      </c>
      <c r="F224" s="66">
        <v>71</v>
      </c>
      <c r="G224" s="66" t="s">
        <v>5265</v>
      </c>
      <c r="H224" s="66">
        <v>123</v>
      </c>
      <c r="I224" s="69"/>
      <c r="J224" s="5" t="s">
        <v>6055</v>
      </c>
      <c r="K224" s="66">
        <v>19</v>
      </c>
      <c r="L224" s="5">
        <v>330</v>
      </c>
      <c r="M224" s="5">
        <v>11</v>
      </c>
      <c r="N224" s="66">
        <v>0</v>
      </c>
      <c r="O224" s="65"/>
      <c r="P224" s="66">
        <v>198</v>
      </c>
      <c r="Q224" s="66">
        <v>7</v>
      </c>
      <c r="R224" s="66">
        <f t="shared" si="6"/>
        <v>205</v>
      </c>
      <c r="S224" s="502">
        <f t="shared" si="7"/>
        <v>82.800000000000026</v>
      </c>
      <c r="T224" s="68">
        <v>19</v>
      </c>
    </row>
    <row r="225" spans="1:20" ht="25.5" x14ac:dyDescent="0.2">
      <c r="A225" s="134" t="s">
        <v>5297</v>
      </c>
      <c r="B225" s="65" t="s">
        <v>8490</v>
      </c>
      <c r="C225" s="67">
        <v>0.2</v>
      </c>
      <c r="D225" s="65" t="s">
        <v>48</v>
      </c>
      <c r="E225" s="66">
        <v>59</v>
      </c>
      <c r="F225" s="66">
        <v>73</v>
      </c>
      <c r="G225" s="66" t="s">
        <v>5262</v>
      </c>
      <c r="H225" s="66">
        <v>123</v>
      </c>
      <c r="I225" s="69" t="s">
        <v>7447</v>
      </c>
      <c r="J225" s="5"/>
      <c r="K225" s="66">
        <v>17</v>
      </c>
      <c r="L225" s="5">
        <v>337</v>
      </c>
      <c r="M225" s="5">
        <v>0</v>
      </c>
      <c r="N225" s="5">
        <v>0</v>
      </c>
      <c r="O225" s="65"/>
      <c r="P225" s="66">
        <v>208</v>
      </c>
      <c r="Q225" s="66">
        <v>7</v>
      </c>
      <c r="R225" s="66">
        <f t="shared" si="6"/>
        <v>215</v>
      </c>
      <c r="S225" s="502">
        <f t="shared" si="7"/>
        <v>72.800000000000026</v>
      </c>
      <c r="T225" s="68">
        <v>17</v>
      </c>
    </row>
    <row r="226" spans="1:20" x14ac:dyDescent="0.2">
      <c r="A226" s="134" t="s">
        <v>1811</v>
      </c>
      <c r="B226" s="65" t="s">
        <v>8490</v>
      </c>
      <c r="C226" s="67">
        <v>0.2</v>
      </c>
      <c r="D226" s="65" t="s">
        <v>7675</v>
      </c>
      <c r="E226" s="66">
        <v>56</v>
      </c>
      <c r="F226" s="66">
        <v>67</v>
      </c>
      <c r="G226" s="66" t="s">
        <v>5265</v>
      </c>
      <c r="H226" s="66">
        <v>123</v>
      </c>
      <c r="I226" s="69"/>
      <c r="J226" s="5"/>
      <c r="K226" s="66">
        <v>19</v>
      </c>
      <c r="L226" s="5">
        <v>330</v>
      </c>
      <c r="M226" s="5">
        <v>0</v>
      </c>
      <c r="N226" s="5">
        <v>0</v>
      </c>
      <c r="O226" s="65"/>
      <c r="P226" s="66">
        <v>198</v>
      </c>
      <c r="Q226" s="66">
        <v>7</v>
      </c>
      <c r="R226" s="66">
        <f t="shared" si="6"/>
        <v>205</v>
      </c>
      <c r="S226" s="502">
        <f t="shared" si="7"/>
        <v>82.800000000000026</v>
      </c>
      <c r="T226" s="68">
        <v>19</v>
      </c>
    </row>
    <row r="227" spans="1:20" x14ac:dyDescent="0.2">
      <c r="A227" s="134" t="s">
        <v>1811</v>
      </c>
      <c r="B227" s="65" t="s">
        <v>8490</v>
      </c>
      <c r="C227" s="67">
        <v>0.2</v>
      </c>
      <c r="D227" s="65" t="s">
        <v>1679</v>
      </c>
      <c r="E227" s="66">
        <v>56</v>
      </c>
      <c r="F227" s="66">
        <v>71</v>
      </c>
      <c r="G227" s="66" t="s">
        <v>5265</v>
      </c>
      <c r="H227" s="66">
        <v>123</v>
      </c>
      <c r="I227" s="69"/>
      <c r="J227" s="5" t="s">
        <v>6055</v>
      </c>
      <c r="K227" s="66">
        <v>19</v>
      </c>
      <c r="L227" s="5">
        <v>330</v>
      </c>
      <c r="M227" s="5">
        <v>11</v>
      </c>
      <c r="N227" s="5">
        <v>0</v>
      </c>
      <c r="O227" s="65"/>
      <c r="P227" s="66">
        <v>198</v>
      </c>
      <c r="Q227" s="66">
        <v>7</v>
      </c>
      <c r="R227" s="66">
        <f t="shared" si="6"/>
        <v>205</v>
      </c>
      <c r="S227" s="502">
        <f t="shared" si="7"/>
        <v>82.800000000000026</v>
      </c>
      <c r="T227" s="68">
        <v>19</v>
      </c>
    </row>
    <row r="228" spans="1:20" x14ac:dyDescent="0.2">
      <c r="A228" s="134" t="s">
        <v>7300</v>
      </c>
      <c r="B228" s="65" t="s">
        <v>8490</v>
      </c>
      <c r="C228" s="67">
        <v>0.2</v>
      </c>
      <c r="D228" s="65" t="s">
        <v>10160</v>
      </c>
      <c r="E228" s="66">
        <v>56</v>
      </c>
      <c r="F228" s="66">
        <v>90</v>
      </c>
      <c r="G228" s="66" t="s">
        <v>5264</v>
      </c>
      <c r="H228" s="66">
        <v>123</v>
      </c>
      <c r="I228" s="69"/>
      <c r="J228" s="5" t="s">
        <v>2078</v>
      </c>
      <c r="K228" s="66">
        <v>19</v>
      </c>
      <c r="L228" s="5">
        <v>330</v>
      </c>
      <c r="M228" s="5">
        <v>17</v>
      </c>
      <c r="N228" s="5">
        <v>0</v>
      </c>
      <c r="O228" s="65"/>
      <c r="P228" s="66">
        <v>198</v>
      </c>
      <c r="Q228" s="66">
        <v>7</v>
      </c>
      <c r="R228" s="66">
        <f t="shared" si="6"/>
        <v>205</v>
      </c>
      <c r="S228" s="502">
        <f t="shared" si="7"/>
        <v>82.800000000000026</v>
      </c>
      <c r="T228" s="68">
        <v>19</v>
      </c>
    </row>
    <row r="229" spans="1:20" x14ac:dyDescent="0.2">
      <c r="A229" s="134" t="s">
        <v>7300</v>
      </c>
      <c r="B229" s="65" t="s">
        <v>8490</v>
      </c>
      <c r="C229" s="67">
        <v>0.2</v>
      </c>
      <c r="D229" s="65" t="s">
        <v>10161</v>
      </c>
      <c r="E229" s="66">
        <v>56</v>
      </c>
      <c r="F229" s="66">
        <v>90</v>
      </c>
      <c r="G229" s="66" t="s">
        <v>5263</v>
      </c>
      <c r="H229" s="66">
        <v>123</v>
      </c>
      <c r="I229" s="69"/>
      <c r="J229" s="5" t="s">
        <v>3780</v>
      </c>
      <c r="K229" s="66">
        <v>19</v>
      </c>
      <c r="L229" s="5">
        <v>330</v>
      </c>
      <c r="M229" s="5">
        <v>17</v>
      </c>
      <c r="N229" s="5">
        <v>0</v>
      </c>
      <c r="O229" s="65"/>
      <c r="P229" s="66">
        <v>198</v>
      </c>
      <c r="Q229" s="66">
        <v>7</v>
      </c>
      <c r="R229" s="66">
        <f t="shared" si="6"/>
        <v>205</v>
      </c>
      <c r="S229" s="502">
        <f t="shared" si="7"/>
        <v>82.800000000000026</v>
      </c>
      <c r="T229" s="68">
        <v>19</v>
      </c>
    </row>
    <row r="230" spans="1:20" x14ac:dyDescent="0.2">
      <c r="A230" s="134" t="s">
        <v>7300</v>
      </c>
      <c r="B230" s="65" t="s">
        <v>8490</v>
      </c>
      <c r="C230" s="67">
        <v>0.2</v>
      </c>
      <c r="D230" s="65" t="s">
        <v>10162</v>
      </c>
      <c r="E230" s="66">
        <v>56</v>
      </c>
      <c r="F230" s="66">
        <v>90</v>
      </c>
      <c r="G230" s="66" t="s">
        <v>5263</v>
      </c>
      <c r="H230" s="66">
        <v>123</v>
      </c>
      <c r="I230" s="69"/>
      <c r="J230" s="5" t="s">
        <v>2077</v>
      </c>
      <c r="K230" s="66">
        <v>19</v>
      </c>
      <c r="L230" s="5">
        <v>330</v>
      </c>
      <c r="M230" s="5">
        <v>17</v>
      </c>
      <c r="N230" s="5">
        <v>0</v>
      </c>
      <c r="O230" s="65"/>
      <c r="P230" s="66">
        <v>198</v>
      </c>
      <c r="Q230" s="66">
        <v>7</v>
      </c>
      <c r="R230" s="66">
        <f t="shared" si="6"/>
        <v>205</v>
      </c>
      <c r="S230" s="502">
        <f t="shared" si="7"/>
        <v>82.800000000000026</v>
      </c>
      <c r="T230" s="68">
        <v>19</v>
      </c>
    </row>
    <row r="231" spans="1:20" x14ac:dyDescent="0.2">
      <c r="A231" s="134" t="s">
        <v>3342</v>
      </c>
      <c r="B231" s="65" t="s">
        <v>8490</v>
      </c>
      <c r="C231" s="67">
        <v>0.2</v>
      </c>
      <c r="D231" s="65" t="s">
        <v>10117</v>
      </c>
      <c r="E231" s="66">
        <v>57</v>
      </c>
      <c r="F231" s="66">
        <v>71</v>
      </c>
      <c r="G231" s="66" t="s">
        <v>5263</v>
      </c>
      <c r="H231" s="66">
        <v>123</v>
      </c>
      <c r="I231" s="69">
        <v>6065034800</v>
      </c>
      <c r="J231" s="5"/>
      <c r="K231" s="66">
        <v>17</v>
      </c>
      <c r="L231" s="5">
        <v>337</v>
      </c>
      <c r="M231" s="5">
        <v>0</v>
      </c>
      <c r="N231" s="5">
        <v>0</v>
      </c>
      <c r="O231" s="65"/>
      <c r="P231" s="66">
        <v>208</v>
      </c>
      <c r="Q231" s="66">
        <v>7</v>
      </c>
      <c r="R231" s="66">
        <f t="shared" si="6"/>
        <v>215</v>
      </c>
      <c r="S231" s="502">
        <f t="shared" si="7"/>
        <v>72.800000000000026</v>
      </c>
      <c r="T231" s="68">
        <v>17</v>
      </c>
    </row>
    <row r="232" spans="1:20" x14ac:dyDescent="0.2">
      <c r="A232" s="134" t="s">
        <v>3342</v>
      </c>
      <c r="B232" s="65" t="s">
        <v>8490</v>
      </c>
      <c r="C232" s="67">
        <v>0.2</v>
      </c>
      <c r="D232" s="65" t="s">
        <v>3395</v>
      </c>
      <c r="E232" s="66">
        <v>57</v>
      </c>
      <c r="F232" s="66">
        <v>71</v>
      </c>
      <c r="G232" s="66" t="s">
        <v>5263</v>
      </c>
      <c r="H232" s="66">
        <v>123</v>
      </c>
      <c r="I232" s="69">
        <v>6035034800</v>
      </c>
      <c r="J232" s="5"/>
      <c r="K232" s="66">
        <v>17</v>
      </c>
      <c r="L232" s="5">
        <v>337</v>
      </c>
      <c r="M232" s="5">
        <v>0</v>
      </c>
      <c r="N232" s="5">
        <v>0</v>
      </c>
      <c r="O232" s="65"/>
      <c r="P232" s="66">
        <v>208</v>
      </c>
      <c r="Q232" s="66">
        <v>7</v>
      </c>
      <c r="R232" s="66">
        <f t="shared" si="6"/>
        <v>215</v>
      </c>
      <c r="S232" s="502">
        <f t="shared" si="7"/>
        <v>72.800000000000026</v>
      </c>
      <c r="T232" s="68">
        <v>17</v>
      </c>
    </row>
    <row r="233" spans="1:20" x14ac:dyDescent="0.2">
      <c r="A233" s="134" t="s">
        <v>3342</v>
      </c>
      <c r="B233" s="65" t="s">
        <v>8490</v>
      </c>
      <c r="C233" s="67">
        <v>0.2</v>
      </c>
      <c r="D233" s="65" t="s">
        <v>7941</v>
      </c>
      <c r="E233" s="66">
        <v>57</v>
      </c>
      <c r="F233" s="66">
        <v>71</v>
      </c>
      <c r="G233" s="66" t="s">
        <v>5263</v>
      </c>
      <c r="H233" s="66">
        <v>123</v>
      </c>
      <c r="I233" s="69">
        <v>6085034800</v>
      </c>
      <c r="J233" s="5"/>
      <c r="K233" s="66">
        <v>17</v>
      </c>
      <c r="L233" s="5">
        <v>337</v>
      </c>
      <c r="M233" s="5">
        <v>0</v>
      </c>
      <c r="N233" s="5">
        <v>0</v>
      </c>
      <c r="O233" s="65"/>
      <c r="P233" s="66">
        <v>208</v>
      </c>
      <c r="Q233" s="66">
        <v>7</v>
      </c>
      <c r="R233" s="66">
        <f t="shared" si="6"/>
        <v>215</v>
      </c>
      <c r="S233" s="502">
        <f t="shared" si="7"/>
        <v>72.800000000000026</v>
      </c>
      <c r="T233" s="68">
        <v>17</v>
      </c>
    </row>
    <row r="234" spans="1:20" x14ac:dyDescent="0.2">
      <c r="A234" s="97" t="s">
        <v>9380</v>
      </c>
      <c r="B234" s="65" t="s">
        <v>8490</v>
      </c>
      <c r="C234" s="67">
        <v>0.2</v>
      </c>
      <c r="D234" s="65" t="s">
        <v>2832</v>
      </c>
      <c r="E234" s="66">
        <v>56</v>
      </c>
      <c r="F234" s="66">
        <v>67</v>
      </c>
      <c r="G234" s="66" t="s">
        <v>5265</v>
      </c>
      <c r="H234" s="66">
        <v>123</v>
      </c>
      <c r="I234" s="69"/>
      <c r="J234" s="5"/>
      <c r="K234" s="66">
        <v>19</v>
      </c>
      <c r="L234" s="5">
        <v>330</v>
      </c>
      <c r="M234" s="5">
        <v>0</v>
      </c>
      <c r="N234" s="5">
        <v>0</v>
      </c>
      <c r="O234" s="6"/>
      <c r="P234" s="66">
        <v>198</v>
      </c>
      <c r="Q234" s="66">
        <v>7</v>
      </c>
      <c r="R234" s="66">
        <f t="shared" si="6"/>
        <v>205</v>
      </c>
      <c r="S234" s="502">
        <f t="shared" si="7"/>
        <v>82.800000000000026</v>
      </c>
      <c r="T234" s="68">
        <v>19</v>
      </c>
    </row>
    <row r="235" spans="1:20" x14ac:dyDescent="0.2">
      <c r="A235" s="97" t="s">
        <v>9380</v>
      </c>
      <c r="B235" s="65" t="s">
        <v>8490</v>
      </c>
      <c r="C235" s="67">
        <v>0.2</v>
      </c>
      <c r="D235" s="65" t="s">
        <v>7928</v>
      </c>
      <c r="E235" s="66">
        <v>56</v>
      </c>
      <c r="F235" s="66">
        <v>71</v>
      </c>
      <c r="G235" s="66" t="s">
        <v>5265</v>
      </c>
      <c r="H235" s="66">
        <v>123</v>
      </c>
      <c r="I235" s="69"/>
      <c r="J235" s="5" t="s">
        <v>6055</v>
      </c>
      <c r="K235" s="66">
        <v>19</v>
      </c>
      <c r="L235" s="5">
        <v>330</v>
      </c>
      <c r="M235" s="5">
        <v>11</v>
      </c>
      <c r="N235" s="5">
        <v>0</v>
      </c>
      <c r="O235" s="6"/>
      <c r="P235" s="66">
        <v>198</v>
      </c>
      <c r="Q235" s="66">
        <v>7</v>
      </c>
      <c r="R235" s="66">
        <f t="shared" si="6"/>
        <v>205</v>
      </c>
      <c r="S235" s="502">
        <f t="shared" si="7"/>
        <v>82.800000000000026</v>
      </c>
      <c r="T235" s="68">
        <v>19</v>
      </c>
    </row>
    <row r="236" spans="1:20" x14ac:dyDescent="0.2">
      <c r="A236" s="134" t="s">
        <v>9380</v>
      </c>
      <c r="B236" s="65" t="s">
        <v>8490</v>
      </c>
      <c r="C236" s="67">
        <v>0.2</v>
      </c>
      <c r="D236" s="65" t="s">
        <v>5155</v>
      </c>
      <c r="E236" s="66">
        <v>56</v>
      </c>
      <c r="F236" s="66">
        <v>67</v>
      </c>
      <c r="G236" s="66" t="s">
        <v>5265</v>
      </c>
      <c r="H236" s="66">
        <v>123</v>
      </c>
      <c r="I236" s="69"/>
      <c r="J236" s="5"/>
      <c r="K236" s="66">
        <v>19</v>
      </c>
      <c r="L236" s="5">
        <v>330</v>
      </c>
      <c r="M236" s="5">
        <v>0</v>
      </c>
      <c r="N236" s="5">
        <v>0</v>
      </c>
      <c r="O236" s="65"/>
      <c r="P236" s="66">
        <v>200</v>
      </c>
      <c r="Q236" s="66">
        <v>7</v>
      </c>
      <c r="R236" s="66">
        <f t="shared" si="6"/>
        <v>207</v>
      </c>
      <c r="S236" s="502">
        <f t="shared" si="7"/>
        <v>80.800000000000026</v>
      </c>
      <c r="T236" s="68">
        <v>19</v>
      </c>
    </row>
    <row r="237" spans="1:20" x14ac:dyDescent="0.2">
      <c r="A237" s="97" t="s">
        <v>9380</v>
      </c>
      <c r="B237" s="65" t="s">
        <v>8490</v>
      </c>
      <c r="C237" s="67">
        <v>0.2</v>
      </c>
      <c r="D237" s="65" t="s">
        <v>4471</v>
      </c>
      <c r="E237" s="66">
        <v>56</v>
      </c>
      <c r="F237" s="66">
        <v>71</v>
      </c>
      <c r="G237" s="66" t="s">
        <v>5265</v>
      </c>
      <c r="H237" s="66">
        <v>123</v>
      </c>
      <c r="I237" s="69"/>
      <c r="J237" s="5" t="s">
        <v>6055</v>
      </c>
      <c r="K237" s="66">
        <v>19</v>
      </c>
      <c r="L237" s="5">
        <v>330</v>
      </c>
      <c r="M237" s="5">
        <v>11</v>
      </c>
      <c r="N237" s="5">
        <v>0</v>
      </c>
      <c r="O237" s="6"/>
      <c r="P237" s="66">
        <v>200</v>
      </c>
      <c r="Q237" s="66">
        <v>7</v>
      </c>
      <c r="R237" s="66">
        <f t="shared" si="6"/>
        <v>207</v>
      </c>
      <c r="S237" s="502">
        <f t="shared" si="7"/>
        <v>80.800000000000026</v>
      </c>
      <c r="T237" s="68">
        <v>19</v>
      </c>
    </row>
    <row r="238" spans="1:20" x14ac:dyDescent="0.2">
      <c r="A238" s="134" t="s">
        <v>9381</v>
      </c>
      <c r="B238" s="65" t="s">
        <v>8490</v>
      </c>
      <c r="C238" s="67">
        <v>0.2</v>
      </c>
      <c r="D238" s="65" t="s">
        <v>2955</v>
      </c>
      <c r="E238" s="66">
        <v>56</v>
      </c>
      <c r="F238" s="66">
        <v>71</v>
      </c>
      <c r="G238" s="66" t="s">
        <v>5265</v>
      </c>
      <c r="H238" s="66">
        <v>123</v>
      </c>
      <c r="I238" s="69"/>
      <c r="J238" s="5"/>
      <c r="K238" s="66">
        <v>19</v>
      </c>
      <c r="L238" s="5">
        <v>330</v>
      </c>
      <c r="M238" s="5">
        <v>0</v>
      </c>
      <c r="N238" s="5">
        <v>0</v>
      </c>
      <c r="O238" s="65"/>
      <c r="P238" s="66">
        <v>198</v>
      </c>
      <c r="Q238" s="66">
        <v>7</v>
      </c>
      <c r="R238" s="66">
        <f t="shared" si="6"/>
        <v>205</v>
      </c>
      <c r="S238" s="502">
        <f t="shared" si="7"/>
        <v>82.800000000000026</v>
      </c>
      <c r="T238" s="68">
        <v>19</v>
      </c>
    </row>
    <row r="239" spans="1:20" x14ac:dyDescent="0.2">
      <c r="A239" s="134" t="s">
        <v>9381</v>
      </c>
      <c r="B239" s="65" t="s">
        <v>8490</v>
      </c>
      <c r="C239" s="67">
        <v>0.2</v>
      </c>
      <c r="D239" s="65" t="s">
        <v>7929</v>
      </c>
      <c r="E239" s="66">
        <v>56</v>
      </c>
      <c r="F239" s="66">
        <v>67</v>
      </c>
      <c r="G239" s="66" t="s">
        <v>5265</v>
      </c>
      <c r="H239" s="66">
        <v>123</v>
      </c>
      <c r="I239" s="69"/>
      <c r="J239" s="5" t="s">
        <v>6055</v>
      </c>
      <c r="K239" s="66">
        <v>19</v>
      </c>
      <c r="L239" s="5">
        <v>330</v>
      </c>
      <c r="M239" s="5">
        <v>11</v>
      </c>
      <c r="N239" s="5">
        <v>0</v>
      </c>
      <c r="O239" s="65"/>
      <c r="P239" s="66">
        <v>198</v>
      </c>
      <c r="Q239" s="66">
        <v>7</v>
      </c>
      <c r="R239" s="66">
        <f t="shared" si="6"/>
        <v>205</v>
      </c>
      <c r="S239" s="502">
        <f t="shared" si="7"/>
        <v>82.800000000000026</v>
      </c>
      <c r="T239" s="68">
        <v>19</v>
      </c>
    </row>
    <row r="240" spans="1:20" ht="25.5" x14ac:dyDescent="0.2">
      <c r="A240" s="134" t="s">
        <v>3991</v>
      </c>
      <c r="B240" s="65" t="s">
        <v>8490</v>
      </c>
      <c r="C240" s="67">
        <v>0.2</v>
      </c>
      <c r="D240" s="65" t="s">
        <v>4187</v>
      </c>
      <c r="E240" s="66">
        <v>57</v>
      </c>
      <c r="F240" s="66">
        <v>69</v>
      </c>
      <c r="G240" s="66" t="s">
        <v>5262</v>
      </c>
      <c r="H240" s="66">
        <v>123</v>
      </c>
      <c r="I240" s="69" t="s">
        <v>9774</v>
      </c>
      <c r="J240" s="5"/>
      <c r="K240" s="66">
        <v>20</v>
      </c>
      <c r="L240" s="5">
        <v>326</v>
      </c>
      <c r="M240" s="5">
        <v>0</v>
      </c>
      <c r="N240" s="5">
        <v>0</v>
      </c>
      <c r="O240" s="65"/>
      <c r="P240" s="66">
        <v>196</v>
      </c>
      <c r="Q240" s="66">
        <v>7</v>
      </c>
      <c r="R240" s="66">
        <f t="shared" si="6"/>
        <v>203</v>
      </c>
      <c r="S240" s="502">
        <f t="shared" si="7"/>
        <v>84.800000000000026</v>
      </c>
      <c r="T240" s="68">
        <v>20</v>
      </c>
    </row>
    <row r="241" spans="1:20" x14ac:dyDescent="0.2">
      <c r="A241" s="134" t="s">
        <v>9969</v>
      </c>
      <c r="B241" s="65" t="s">
        <v>8490</v>
      </c>
      <c r="C241" s="67">
        <v>0.2</v>
      </c>
      <c r="D241" s="65" t="s">
        <v>3175</v>
      </c>
      <c r="E241" s="66">
        <v>56</v>
      </c>
      <c r="F241" s="66">
        <v>67</v>
      </c>
      <c r="G241" s="66" t="s">
        <v>5265</v>
      </c>
      <c r="H241" s="66">
        <v>123</v>
      </c>
      <c r="I241" s="69">
        <v>6065032300</v>
      </c>
      <c r="J241" s="5"/>
      <c r="K241" s="66">
        <v>22</v>
      </c>
      <c r="L241" s="5">
        <v>318</v>
      </c>
      <c r="M241" s="5">
        <v>0</v>
      </c>
      <c r="N241" s="5">
        <v>0</v>
      </c>
      <c r="O241" s="65"/>
      <c r="P241" s="66">
        <v>186</v>
      </c>
      <c r="Q241" s="66">
        <v>7</v>
      </c>
      <c r="R241" s="66">
        <f t="shared" si="6"/>
        <v>193</v>
      </c>
      <c r="S241" s="502">
        <f t="shared" si="7"/>
        <v>94.800000000000026</v>
      </c>
      <c r="T241" s="68">
        <v>22</v>
      </c>
    </row>
    <row r="242" spans="1:20" x14ac:dyDescent="0.2">
      <c r="A242" s="134" t="s">
        <v>7877</v>
      </c>
      <c r="B242" s="65" t="s">
        <v>8490</v>
      </c>
      <c r="C242" s="67">
        <v>0.2</v>
      </c>
      <c r="D242" s="65" t="s">
        <v>8690</v>
      </c>
      <c r="E242" s="66">
        <v>55</v>
      </c>
      <c r="F242" s="133">
        <v>65</v>
      </c>
      <c r="G242" s="133" t="s">
        <v>5265</v>
      </c>
      <c r="H242" s="133">
        <v>123</v>
      </c>
      <c r="I242" s="69"/>
      <c r="J242" s="5"/>
      <c r="K242" s="66"/>
      <c r="L242" s="5">
        <f>112+10+R242</f>
        <v>122</v>
      </c>
      <c r="M242" s="5">
        <v>0</v>
      </c>
      <c r="N242" s="5">
        <v>0</v>
      </c>
      <c r="O242" s="65"/>
      <c r="P242" s="66"/>
      <c r="Q242" s="66"/>
      <c r="R242" s="66">
        <f t="shared" si="6"/>
        <v>0</v>
      </c>
      <c r="S242" s="502">
        <f t="shared" si="7"/>
        <v>287.8</v>
      </c>
    </row>
    <row r="243" spans="1:20" x14ac:dyDescent="0.2">
      <c r="A243" s="134" t="s">
        <v>7877</v>
      </c>
      <c r="B243" s="65" t="s">
        <v>8490</v>
      </c>
      <c r="C243" s="67">
        <v>0.2</v>
      </c>
      <c r="D243" s="65" t="s">
        <v>1783</v>
      </c>
      <c r="E243" s="66">
        <v>55</v>
      </c>
      <c r="F243" s="133">
        <v>69</v>
      </c>
      <c r="G243" s="133" t="s">
        <v>5265</v>
      </c>
      <c r="H243" s="133">
        <v>123</v>
      </c>
      <c r="I243" s="69"/>
      <c r="J243" s="5" t="s">
        <v>6055</v>
      </c>
      <c r="K243" s="66"/>
      <c r="L243" s="5">
        <f>112+10+R243</f>
        <v>122</v>
      </c>
      <c r="M243" s="5">
        <v>11</v>
      </c>
      <c r="N243" s="5">
        <v>0</v>
      </c>
      <c r="O243" s="65"/>
      <c r="P243" s="66"/>
      <c r="Q243" s="66"/>
      <c r="R243" s="66">
        <f t="shared" si="6"/>
        <v>0</v>
      </c>
      <c r="S243" s="502">
        <f t="shared" si="7"/>
        <v>287.8</v>
      </c>
    </row>
    <row r="244" spans="1:20" x14ac:dyDescent="0.2">
      <c r="A244" s="134" t="s">
        <v>9382</v>
      </c>
      <c r="B244" s="65" t="s">
        <v>8490</v>
      </c>
      <c r="C244" s="67">
        <v>0.2</v>
      </c>
      <c r="D244" s="65" t="s">
        <v>5507</v>
      </c>
      <c r="E244" s="66">
        <v>56</v>
      </c>
      <c r="F244" s="66">
        <v>67</v>
      </c>
      <c r="G244" s="66" t="s">
        <v>5265</v>
      </c>
      <c r="H244" s="66">
        <v>123</v>
      </c>
      <c r="I244" s="69"/>
      <c r="J244" s="5"/>
      <c r="K244" s="66">
        <v>20</v>
      </c>
      <c r="L244" s="5">
        <v>326</v>
      </c>
      <c r="M244" s="5"/>
      <c r="N244" s="5">
        <v>0</v>
      </c>
      <c r="O244" s="65"/>
      <c r="P244" s="66">
        <v>196</v>
      </c>
      <c r="Q244" s="66">
        <v>7</v>
      </c>
      <c r="R244" s="66">
        <f t="shared" si="6"/>
        <v>203</v>
      </c>
      <c r="S244" s="502">
        <f t="shared" si="7"/>
        <v>84.800000000000026</v>
      </c>
      <c r="T244" s="68">
        <v>20</v>
      </c>
    </row>
    <row r="245" spans="1:20" x14ac:dyDescent="0.2">
      <c r="A245" s="134" t="s">
        <v>9382</v>
      </c>
      <c r="B245" s="65" t="s">
        <v>8490</v>
      </c>
      <c r="C245" s="67">
        <v>0.2</v>
      </c>
      <c r="D245" s="65" t="s">
        <v>4188</v>
      </c>
      <c r="E245" s="66">
        <v>56</v>
      </c>
      <c r="F245" s="66">
        <v>71</v>
      </c>
      <c r="G245" s="66" t="s">
        <v>5265</v>
      </c>
      <c r="H245" s="66">
        <v>123</v>
      </c>
      <c r="I245" s="69"/>
      <c r="J245" s="5" t="s">
        <v>6055</v>
      </c>
      <c r="K245" s="66">
        <v>20</v>
      </c>
      <c r="L245" s="5">
        <v>326</v>
      </c>
      <c r="M245" s="5">
        <v>11</v>
      </c>
      <c r="N245" s="5">
        <v>0</v>
      </c>
      <c r="O245" s="65"/>
      <c r="P245" s="66">
        <v>196</v>
      </c>
      <c r="Q245" s="66">
        <v>7</v>
      </c>
      <c r="R245" s="66">
        <f t="shared" si="6"/>
        <v>203</v>
      </c>
      <c r="S245" s="502">
        <f t="shared" si="7"/>
        <v>84.800000000000026</v>
      </c>
      <c r="T245" s="68">
        <v>20</v>
      </c>
    </row>
    <row r="246" spans="1:20" x14ac:dyDescent="0.2">
      <c r="A246" s="134" t="s">
        <v>3921</v>
      </c>
      <c r="B246" s="65" t="s">
        <v>8490</v>
      </c>
      <c r="C246" s="67">
        <v>0.2</v>
      </c>
      <c r="D246" s="91" t="s">
        <v>8287</v>
      </c>
      <c r="E246" s="66">
        <v>56</v>
      </c>
      <c r="F246" s="66">
        <v>80</v>
      </c>
      <c r="G246" s="66" t="s">
        <v>5263</v>
      </c>
      <c r="H246" s="66">
        <v>123</v>
      </c>
      <c r="I246" s="69"/>
      <c r="J246" s="5" t="s">
        <v>2078</v>
      </c>
      <c r="K246" s="66">
        <v>19</v>
      </c>
      <c r="L246" s="5">
        <v>330</v>
      </c>
      <c r="M246" s="5">
        <v>17</v>
      </c>
      <c r="N246" s="5">
        <v>0</v>
      </c>
      <c r="O246" s="65"/>
      <c r="P246" s="66">
        <v>200</v>
      </c>
      <c r="Q246" s="66">
        <v>7</v>
      </c>
      <c r="R246" s="66">
        <f t="shared" si="6"/>
        <v>207</v>
      </c>
      <c r="S246" s="502">
        <f t="shared" si="7"/>
        <v>80.800000000000026</v>
      </c>
      <c r="T246" s="68">
        <v>19</v>
      </c>
    </row>
    <row r="247" spans="1:20" x14ac:dyDescent="0.2">
      <c r="A247" s="134" t="s">
        <v>3921</v>
      </c>
      <c r="B247" s="65" t="s">
        <v>8490</v>
      </c>
      <c r="C247" s="67">
        <v>0.2</v>
      </c>
      <c r="D247" s="91" t="s">
        <v>10438</v>
      </c>
      <c r="E247" s="66">
        <v>56</v>
      </c>
      <c r="F247" s="66">
        <v>80</v>
      </c>
      <c r="G247" s="66" t="s">
        <v>5263</v>
      </c>
      <c r="H247" s="66">
        <v>123</v>
      </c>
      <c r="I247" s="69"/>
      <c r="J247" s="5" t="s">
        <v>3780</v>
      </c>
      <c r="K247" s="66">
        <v>19</v>
      </c>
      <c r="L247" s="5">
        <v>330</v>
      </c>
      <c r="M247" s="5">
        <v>17</v>
      </c>
      <c r="N247" s="5">
        <v>0</v>
      </c>
      <c r="O247" s="65"/>
      <c r="P247" s="66">
        <v>200</v>
      </c>
      <c r="Q247" s="66">
        <v>7</v>
      </c>
      <c r="R247" s="66">
        <f t="shared" si="6"/>
        <v>207</v>
      </c>
      <c r="S247" s="502">
        <f t="shared" si="7"/>
        <v>80.800000000000026</v>
      </c>
      <c r="T247" s="68">
        <v>19</v>
      </c>
    </row>
    <row r="248" spans="1:20" x14ac:dyDescent="0.2">
      <c r="A248" s="134" t="s">
        <v>3921</v>
      </c>
      <c r="B248" s="65" t="s">
        <v>8490</v>
      </c>
      <c r="C248" s="67">
        <v>0.2</v>
      </c>
      <c r="D248" s="91" t="s">
        <v>4118</v>
      </c>
      <c r="E248" s="66">
        <v>56</v>
      </c>
      <c r="F248" s="66">
        <v>80</v>
      </c>
      <c r="G248" s="66" t="s">
        <v>5263</v>
      </c>
      <c r="H248" s="66">
        <v>123</v>
      </c>
      <c r="I248" s="69"/>
      <c r="J248" s="5" t="s">
        <v>2077</v>
      </c>
      <c r="K248" s="66">
        <v>19</v>
      </c>
      <c r="L248" s="5">
        <v>330</v>
      </c>
      <c r="M248" s="5">
        <v>17</v>
      </c>
      <c r="N248" s="5">
        <v>0</v>
      </c>
      <c r="O248" s="65"/>
      <c r="P248" s="66">
        <v>200</v>
      </c>
      <c r="Q248" s="66">
        <v>7</v>
      </c>
      <c r="R248" s="66">
        <f t="shared" si="6"/>
        <v>207</v>
      </c>
      <c r="S248" s="502">
        <f t="shared" si="7"/>
        <v>80.800000000000026</v>
      </c>
      <c r="T248" s="68">
        <v>19</v>
      </c>
    </row>
    <row r="249" spans="1:20" x14ac:dyDescent="0.2">
      <c r="A249" s="134" t="s">
        <v>9383</v>
      </c>
      <c r="B249" s="65" t="s">
        <v>8490</v>
      </c>
      <c r="C249" s="67">
        <v>0.2</v>
      </c>
      <c r="D249" s="65" t="s">
        <v>8460</v>
      </c>
      <c r="E249" s="66">
        <v>56</v>
      </c>
      <c r="F249" s="66">
        <v>67</v>
      </c>
      <c r="G249" s="66" t="s">
        <v>5265</v>
      </c>
      <c r="H249" s="66">
        <v>123</v>
      </c>
      <c r="I249" s="69"/>
      <c r="J249" s="5"/>
      <c r="K249" s="66">
        <v>19</v>
      </c>
      <c r="L249" s="5">
        <v>330</v>
      </c>
      <c r="M249" s="5">
        <v>0</v>
      </c>
      <c r="N249" s="5">
        <v>0</v>
      </c>
      <c r="O249" s="65"/>
      <c r="P249" s="66">
        <v>200</v>
      </c>
      <c r="Q249" s="66">
        <v>7</v>
      </c>
      <c r="R249" s="66">
        <f t="shared" si="6"/>
        <v>207</v>
      </c>
      <c r="S249" s="502">
        <f t="shared" si="7"/>
        <v>80.800000000000026</v>
      </c>
      <c r="T249" s="68">
        <v>19</v>
      </c>
    </row>
    <row r="250" spans="1:20" x14ac:dyDescent="0.2">
      <c r="A250" s="134" t="s">
        <v>2666</v>
      </c>
      <c r="B250" s="65" t="s">
        <v>8490</v>
      </c>
      <c r="C250" s="67">
        <v>0.2</v>
      </c>
      <c r="D250" s="65" t="s">
        <v>409</v>
      </c>
      <c r="E250" s="66">
        <v>58</v>
      </c>
      <c r="F250" s="66">
        <v>71</v>
      </c>
      <c r="G250" s="66" t="s">
        <v>5159</v>
      </c>
      <c r="H250" s="66">
        <v>123</v>
      </c>
      <c r="I250" s="69">
        <v>6065032300</v>
      </c>
      <c r="J250" s="5"/>
      <c r="K250" s="66">
        <v>20</v>
      </c>
      <c r="L250" s="5">
        <v>326</v>
      </c>
      <c r="M250" s="5">
        <v>0</v>
      </c>
      <c r="N250" s="5">
        <v>0</v>
      </c>
      <c r="O250" s="65"/>
      <c r="P250" s="66">
        <v>193</v>
      </c>
      <c r="Q250" s="66">
        <v>7</v>
      </c>
      <c r="R250" s="66">
        <f t="shared" si="6"/>
        <v>200</v>
      </c>
      <c r="S250" s="502">
        <f t="shared" si="7"/>
        <v>87.800000000000026</v>
      </c>
      <c r="T250" s="68">
        <v>20</v>
      </c>
    </row>
    <row r="251" spans="1:20" x14ac:dyDescent="0.2">
      <c r="A251" s="52" t="s">
        <v>5825</v>
      </c>
      <c r="B251" s="6" t="s">
        <v>8490</v>
      </c>
      <c r="C251" s="9">
        <v>0.2</v>
      </c>
      <c r="D251" s="6" t="s">
        <v>7406</v>
      </c>
      <c r="E251" s="5">
        <v>56</v>
      </c>
      <c r="F251" s="5">
        <v>67</v>
      </c>
      <c r="G251" s="5" t="s">
        <v>5265</v>
      </c>
      <c r="H251" s="5">
        <v>123</v>
      </c>
      <c r="I251" s="5"/>
      <c r="J251" s="5"/>
      <c r="K251" s="66">
        <v>19</v>
      </c>
      <c r="L251" s="5">
        <v>330</v>
      </c>
      <c r="M251" s="5">
        <v>0</v>
      </c>
      <c r="N251" s="5">
        <v>0</v>
      </c>
      <c r="O251" s="65"/>
      <c r="P251" s="66">
        <v>198</v>
      </c>
      <c r="Q251" s="66">
        <v>7</v>
      </c>
      <c r="R251" s="66">
        <f t="shared" si="6"/>
        <v>205</v>
      </c>
      <c r="S251" s="502">
        <f t="shared" si="7"/>
        <v>82.800000000000026</v>
      </c>
      <c r="T251" s="68">
        <v>19</v>
      </c>
    </row>
    <row r="252" spans="1:20" x14ac:dyDescent="0.2">
      <c r="A252" s="450" t="s">
        <v>5825</v>
      </c>
      <c r="B252" s="6" t="s">
        <v>8490</v>
      </c>
      <c r="C252" s="9">
        <v>0.2</v>
      </c>
      <c r="D252" s="174" t="s">
        <v>8229</v>
      </c>
      <c r="E252" s="5">
        <v>56</v>
      </c>
      <c r="F252" s="66">
        <v>71</v>
      </c>
      <c r="G252" s="66" t="s">
        <v>5265</v>
      </c>
      <c r="H252" s="66">
        <v>123</v>
      </c>
      <c r="I252" s="69"/>
      <c r="J252" s="5" t="s">
        <v>6055</v>
      </c>
      <c r="K252" s="66">
        <v>19</v>
      </c>
      <c r="L252" s="5">
        <v>330</v>
      </c>
      <c r="M252" s="5">
        <v>11</v>
      </c>
      <c r="N252" s="5">
        <v>0</v>
      </c>
      <c r="O252" s="65"/>
      <c r="P252" s="66">
        <v>198</v>
      </c>
      <c r="Q252" s="66">
        <v>7</v>
      </c>
      <c r="R252" s="66">
        <f t="shared" si="6"/>
        <v>205</v>
      </c>
      <c r="S252" s="502">
        <f t="shared" si="7"/>
        <v>82.800000000000026</v>
      </c>
      <c r="T252" s="68">
        <v>19</v>
      </c>
    </row>
    <row r="253" spans="1:20" x14ac:dyDescent="0.2">
      <c r="A253" s="450" t="s">
        <v>5825</v>
      </c>
      <c r="B253" s="65" t="s">
        <v>8490</v>
      </c>
      <c r="C253" s="9">
        <v>0.2</v>
      </c>
      <c r="D253" s="174" t="s">
        <v>8728</v>
      </c>
      <c r="E253" s="5">
        <v>56</v>
      </c>
      <c r="F253" s="66">
        <v>74</v>
      </c>
      <c r="G253" s="66" t="s">
        <v>5265</v>
      </c>
      <c r="H253" s="66">
        <v>123</v>
      </c>
      <c r="I253" s="69"/>
      <c r="J253" s="5" t="s">
        <v>8729</v>
      </c>
      <c r="K253" s="66">
        <v>19</v>
      </c>
      <c r="L253" s="5">
        <v>330</v>
      </c>
      <c r="M253" s="5">
        <v>51</v>
      </c>
      <c r="N253" s="5">
        <v>0</v>
      </c>
      <c r="O253" s="65" t="s">
        <v>2305</v>
      </c>
      <c r="P253" s="66">
        <v>198</v>
      </c>
      <c r="Q253" s="66">
        <v>7</v>
      </c>
      <c r="R253" s="66">
        <f t="shared" si="6"/>
        <v>205</v>
      </c>
      <c r="S253" s="502">
        <f t="shared" si="7"/>
        <v>82.800000000000026</v>
      </c>
      <c r="T253" s="68">
        <v>19</v>
      </c>
    </row>
    <row r="254" spans="1:20" x14ac:dyDescent="0.2">
      <c r="A254" s="52" t="s">
        <v>9695</v>
      </c>
      <c r="B254" s="6" t="s">
        <v>8490</v>
      </c>
      <c r="C254" s="9">
        <v>0.2</v>
      </c>
      <c r="D254" s="6" t="s">
        <v>6012</v>
      </c>
      <c r="E254" s="5">
        <v>56</v>
      </c>
      <c r="F254" s="5">
        <v>67</v>
      </c>
      <c r="G254" s="5" t="s">
        <v>5265</v>
      </c>
      <c r="H254" s="5">
        <v>123</v>
      </c>
      <c r="I254" s="5"/>
      <c r="J254" s="5"/>
      <c r="K254" s="66">
        <v>19</v>
      </c>
      <c r="L254" s="5">
        <v>330</v>
      </c>
      <c r="M254" s="5">
        <v>0</v>
      </c>
      <c r="N254" s="5">
        <v>0</v>
      </c>
      <c r="O254" s="65"/>
      <c r="P254" s="66">
        <v>200</v>
      </c>
      <c r="Q254" s="66">
        <v>7</v>
      </c>
      <c r="R254" s="66">
        <f t="shared" si="6"/>
        <v>207</v>
      </c>
      <c r="S254" s="502">
        <f t="shared" si="7"/>
        <v>80.800000000000026</v>
      </c>
      <c r="T254" s="68">
        <v>19</v>
      </c>
    </row>
    <row r="255" spans="1:20" x14ac:dyDescent="0.2">
      <c r="A255" s="52" t="s">
        <v>1940</v>
      </c>
      <c r="B255" s="6" t="s">
        <v>8490</v>
      </c>
      <c r="C255" s="9">
        <v>0.2</v>
      </c>
      <c r="D255" s="6" t="s">
        <v>5938</v>
      </c>
      <c r="E255" s="5">
        <v>56</v>
      </c>
      <c r="F255" s="5">
        <v>71</v>
      </c>
      <c r="G255" s="5" t="s">
        <v>2918</v>
      </c>
      <c r="H255" s="5">
        <v>123</v>
      </c>
      <c r="I255" s="5"/>
      <c r="J255" s="5"/>
      <c r="K255" s="66">
        <v>19</v>
      </c>
      <c r="L255" s="5">
        <v>330</v>
      </c>
      <c r="M255" s="5">
        <v>0</v>
      </c>
      <c r="N255" s="5">
        <v>0</v>
      </c>
      <c r="O255" s="65"/>
      <c r="P255" s="66">
        <v>206</v>
      </c>
      <c r="Q255" s="66"/>
      <c r="R255" s="66">
        <f t="shared" si="6"/>
        <v>206</v>
      </c>
      <c r="S255" s="502">
        <f t="shared" si="7"/>
        <v>81.800000000000026</v>
      </c>
      <c r="T255" s="68">
        <v>19</v>
      </c>
    </row>
    <row r="256" spans="1:20" x14ac:dyDescent="0.2">
      <c r="A256" s="52" t="s">
        <v>1940</v>
      </c>
      <c r="B256" s="6" t="s">
        <v>8490</v>
      </c>
      <c r="C256" s="9">
        <v>0.2</v>
      </c>
      <c r="D256" s="174" t="s">
        <v>1516</v>
      </c>
      <c r="E256" s="5">
        <v>56</v>
      </c>
      <c r="F256" s="5"/>
      <c r="G256" s="5" t="s">
        <v>2918</v>
      </c>
      <c r="H256" s="5">
        <v>123</v>
      </c>
      <c r="I256" s="5"/>
      <c r="J256" s="5" t="s">
        <v>202</v>
      </c>
      <c r="K256" s="66">
        <v>19</v>
      </c>
      <c r="L256" s="5">
        <v>330</v>
      </c>
      <c r="M256" s="5">
        <v>29</v>
      </c>
      <c r="N256" s="5">
        <v>0</v>
      </c>
      <c r="O256" s="65"/>
      <c r="P256" s="66">
        <v>206</v>
      </c>
      <c r="Q256" s="66"/>
      <c r="R256" s="66">
        <f t="shared" si="6"/>
        <v>206</v>
      </c>
      <c r="S256" s="502">
        <f t="shared" si="7"/>
        <v>81.800000000000026</v>
      </c>
      <c r="T256" s="68">
        <v>19</v>
      </c>
    </row>
    <row r="257" spans="1:20" x14ac:dyDescent="0.2">
      <c r="A257" s="134" t="s">
        <v>5196</v>
      </c>
      <c r="B257" s="65" t="s">
        <v>8490</v>
      </c>
      <c r="C257" s="67">
        <v>0.2</v>
      </c>
      <c r="D257" s="65" t="s">
        <v>8453</v>
      </c>
      <c r="E257" s="66">
        <v>56</v>
      </c>
      <c r="F257" s="66">
        <v>67</v>
      </c>
      <c r="G257" s="66" t="s">
        <v>5265</v>
      </c>
      <c r="H257" s="66">
        <v>123</v>
      </c>
      <c r="I257" s="69"/>
      <c r="J257" s="5"/>
      <c r="K257" s="66">
        <v>20</v>
      </c>
      <c r="L257" s="5">
        <v>326</v>
      </c>
      <c r="M257" s="5">
        <v>0</v>
      </c>
      <c r="N257" s="5">
        <v>0</v>
      </c>
      <c r="O257" s="65"/>
      <c r="P257" s="66">
        <v>195</v>
      </c>
      <c r="Q257" s="66">
        <v>7</v>
      </c>
      <c r="R257" s="66">
        <f t="shared" si="6"/>
        <v>202</v>
      </c>
      <c r="S257" s="502">
        <f t="shared" si="7"/>
        <v>85.800000000000026</v>
      </c>
      <c r="T257" s="68">
        <v>20</v>
      </c>
    </row>
    <row r="258" spans="1:20" x14ac:dyDescent="0.2">
      <c r="A258" s="134" t="s">
        <v>4695</v>
      </c>
      <c r="B258" s="65" t="s">
        <v>8490</v>
      </c>
      <c r="C258" s="67">
        <v>0.2</v>
      </c>
      <c r="D258" s="91" t="s">
        <v>7240</v>
      </c>
      <c r="E258" s="66">
        <v>56</v>
      </c>
      <c r="F258" s="66">
        <v>67</v>
      </c>
      <c r="G258" s="66" t="s">
        <v>5265</v>
      </c>
      <c r="H258" s="66">
        <v>123</v>
      </c>
      <c r="I258" s="69"/>
      <c r="J258" s="5"/>
      <c r="K258" s="66">
        <v>19</v>
      </c>
      <c r="L258" s="5">
        <v>330</v>
      </c>
      <c r="M258" s="5">
        <v>0</v>
      </c>
      <c r="N258" s="5">
        <v>0</v>
      </c>
      <c r="O258" s="65"/>
      <c r="P258" s="66">
        <v>198</v>
      </c>
      <c r="Q258" s="66">
        <v>7</v>
      </c>
      <c r="R258" s="66">
        <f t="shared" si="6"/>
        <v>205</v>
      </c>
      <c r="S258" s="502">
        <f t="shared" si="7"/>
        <v>82.800000000000026</v>
      </c>
      <c r="T258" s="68">
        <v>19</v>
      </c>
    </row>
    <row r="259" spans="1:20" x14ac:dyDescent="0.2">
      <c r="A259" s="134" t="s">
        <v>4695</v>
      </c>
      <c r="B259" s="65" t="s">
        <v>8490</v>
      </c>
      <c r="C259" s="67">
        <v>0.2</v>
      </c>
      <c r="D259" s="91" t="s">
        <v>8675</v>
      </c>
      <c r="E259" s="66">
        <v>56</v>
      </c>
      <c r="F259" s="66">
        <v>71</v>
      </c>
      <c r="G259" s="66" t="s">
        <v>5265</v>
      </c>
      <c r="H259" s="66">
        <v>123</v>
      </c>
      <c r="I259" s="69"/>
      <c r="J259" s="5" t="s">
        <v>6055</v>
      </c>
      <c r="K259" s="66">
        <v>19</v>
      </c>
      <c r="L259" s="5">
        <v>330</v>
      </c>
      <c r="M259" s="5">
        <v>11</v>
      </c>
      <c r="N259" s="5">
        <v>0</v>
      </c>
      <c r="O259" s="65"/>
      <c r="P259" s="66">
        <v>198</v>
      </c>
      <c r="Q259" s="66">
        <v>7</v>
      </c>
      <c r="R259" s="66">
        <f t="shared" si="6"/>
        <v>205</v>
      </c>
      <c r="S259" s="502">
        <f t="shared" si="7"/>
        <v>82.800000000000026</v>
      </c>
      <c r="T259" s="68">
        <v>19</v>
      </c>
    </row>
    <row r="260" spans="1:20" x14ac:dyDescent="0.2">
      <c r="A260" s="134" t="s">
        <v>3922</v>
      </c>
      <c r="B260" s="65" t="s">
        <v>8490</v>
      </c>
      <c r="C260" s="67">
        <v>0.2</v>
      </c>
      <c r="D260" s="91" t="s">
        <v>5301</v>
      </c>
      <c r="E260" s="66">
        <v>56</v>
      </c>
      <c r="F260" s="66">
        <v>82</v>
      </c>
      <c r="G260" s="66" t="s">
        <v>5263</v>
      </c>
      <c r="H260" s="66">
        <v>125</v>
      </c>
      <c r="I260" s="69"/>
      <c r="J260" s="5" t="s">
        <v>2078</v>
      </c>
      <c r="K260" s="66">
        <v>20</v>
      </c>
      <c r="L260" s="5">
        <v>326</v>
      </c>
      <c r="M260" s="5">
        <v>17</v>
      </c>
      <c r="N260" s="5">
        <v>0</v>
      </c>
      <c r="O260" s="65"/>
      <c r="P260" s="66">
        <v>195</v>
      </c>
      <c r="Q260" s="66">
        <v>7</v>
      </c>
      <c r="R260" s="66">
        <f t="shared" si="6"/>
        <v>202</v>
      </c>
      <c r="S260" s="502">
        <f t="shared" si="7"/>
        <v>85.800000000000026</v>
      </c>
      <c r="T260" s="68">
        <v>20</v>
      </c>
    </row>
    <row r="261" spans="1:20" x14ac:dyDescent="0.2">
      <c r="A261" s="134" t="s">
        <v>3922</v>
      </c>
      <c r="B261" s="65" t="s">
        <v>8490</v>
      </c>
      <c r="C261" s="67">
        <v>0.2</v>
      </c>
      <c r="D261" s="91" t="s">
        <v>9789</v>
      </c>
      <c r="E261" s="66">
        <v>56</v>
      </c>
      <c r="F261" s="66">
        <v>82</v>
      </c>
      <c r="G261" s="66" t="s">
        <v>5263</v>
      </c>
      <c r="H261" s="66">
        <v>125</v>
      </c>
      <c r="I261" s="69"/>
      <c r="J261" s="5" t="s">
        <v>3780</v>
      </c>
      <c r="K261" s="66">
        <v>20</v>
      </c>
      <c r="L261" s="5">
        <v>326</v>
      </c>
      <c r="M261" s="5">
        <v>17</v>
      </c>
      <c r="N261" s="5">
        <v>0</v>
      </c>
      <c r="O261" s="65"/>
      <c r="P261" s="66">
        <v>195</v>
      </c>
      <c r="Q261" s="66">
        <v>7</v>
      </c>
      <c r="R261" s="66">
        <f t="shared" si="6"/>
        <v>202</v>
      </c>
      <c r="S261" s="502">
        <f t="shared" si="7"/>
        <v>85.800000000000026</v>
      </c>
      <c r="T261" s="68">
        <v>20</v>
      </c>
    </row>
    <row r="262" spans="1:20" x14ac:dyDescent="0.2">
      <c r="A262" s="134" t="s">
        <v>3922</v>
      </c>
      <c r="B262" s="65" t="s">
        <v>8490</v>
      </c>
      <c r="C262" s="67">
        <v>0.2</v>
      </c>
      <c r="D262" s="91" t="s">
        <v>8828</v>
      </c>
      <c r="E262" s="66">
        <v>56</v>
      </c>
      <c r="F262" s="66">
        <v>82</v>
      </c>
      <c r="G262" s="66" t="s">
        <v>5263</v>
      </c>
      <c r="H262" s="66">
        <v>125</v>
      </c>
      <c r="I262" s="69"/>
      <c r="J262" s="5" t="s">
        <v>2077</v>
      </c>
      <c r="K262" s="66">
        <v>20</v>
      </c>
      <c r="L262" s="5">
        <v>326</v>
      </c>
      <c r="M262" s="5">
        <v>17</v>
      </c>
      <c r="N262" s="5">
        <v>0</v>
      </c>
      <c r="O262" s="65"/>
      <c r="P262" s="66">
        <v>195</v>
      </c>
      <c r="Q262" s="66">
        <v>7</v>
      </c>
      <c r="R262" s="66">
        <f t="shared" si="6"/>
        <v>202</v>
      </c>
      <c r="S262" s="502">
        <f t="shared" si="7"/>
        <v>85.800000000000026</v>
      </c>
      <c r="T262" s="68">
        <v>20</v>
      </c>
    </row>
    <row r="263" spans="1:20" x14ac:dyDescent="0.2">
      <c r="A263" s="97" t="s">
        <v>9509</v>
      </c>
      <c r="B263" s="65" t="s">
        <v>8490</v>
      </c>
      <c r="C263" s="67">
        <v>0.2</v>
      </c>
      <c r="D263" s="65" t="s">
        <v>5306</v>
      </c>
      <c r="E263" s="66">
        <v>58</v>
      </c>
      <c r="F263" s="66">
        <v>71</v>
      </c>
      <c r="G263" s="66" t="s">
        <v>5159</v>
      </c>
      <c r="H263" s="66">
        <v>123</v>
      </c>
      <c r="I263" s="69">
        <v>6065032300</v>
      </c>
      <c r="J263" s="5"/>
      <c r="K263" s="66">
        <v>21</v>
      </c>
      <c r="L263" s="5">
        <v>322</v>
      </c>
      <c r="M263" s="5">
        <v>0</v>
      </c>
      <c r="N263" s="5">
        <v>0</v>
      </c>
      <c r="O263" s="65"/>
      <c r="P263" s="66">
        <v>191</v>
      </c>
      <c r="Q263" s="66">
        <v>7</v>
      </c>
      <c r="R263" s="66">
        <f t="shared" si="6"/>
        <v>198</v>
      </c>
      <c r="S263" s="502">
        <f t="shared" si="7"/>
        <v>89.800000000000026</v>
      </c>
      <c r="T263" s="68">
        <v>21</v>
      </c>
    </row>
    <row r="264" spans="1:20" x14ac:dyDescent="0.2">
      <c r="A264" s="97" t="s">
        <v>9509</v>
      </c>
      <c r="B264" s="65" t="s">
        <v>8490</v>
      </c>
      <c r="C264" s="67">
        <v>0.2</v>
      </c>
      <c r="D264" s="91" t="s">
        <v>314</v>
      </c>
      <c r="E264" s="66">
        <v>58</v>
      </c>
      <c r="F264" s="66">
        <v>80</v>
      </c>
      <c r="G264" s="66" t="s">
        <v>5263</v>
      </c>
      <c r="H264" s="66">
        <v>123</v>
      </c>
      <c r="I264" s="69"/>
      <c r="J264" s="5" t="s">
        <v>2078</v>
      </c>
      <c r="K264" s="66">
        <v>21</v>
      </c>
      <c r="L264" s="5">
        <v>322</v>
      </c>
      <c r="M264" s="5">
        <v>17</v>
      </c>
      <c r="N264" s="5">
        <v>0</v>
      </c>
      <c r="O264" s="65"/>
      <c r="P264" s="66">
        <v>191</v>
      </c>
      <c r="Q264" s="66">
        <v>7</v>
      </c>
      <c r="R264" s="66">
        <f t="shared" si="6"/>
        <v>198</v>
      </c>
      <c r="S264" s="502">
        <f t="shared" si="7"/>
        <v>89.800000000000026</v>
      </c>
      <c r="T264" s="68">
        <v>21</v>
      </c>
    </row>
    <row r="265" spans="1:20" x14ac:dyDescent="0.2">
      <c r="A265" s="97" t="s">
        <v>9509</v>
      </c>
      <c r="B265" s="65" t="s">
        <v>8490</v>
      </c>
      <c r="C265" s="67">
        <v>0.2</v>
      </c>
      <c r="D265" s="91" t="s">
        <v>5695</v>
      </c>
      <c r="E265" s="66">
        <v>58</v>
      </c>
      <c r="F265" s="66">
        <v>80</v>
      </c>
      <c r="G265" s="66" t="s">
        <v>5263</v>
      </c>
      <c r="H265" s="66">
        <v>123</v>
      </c>
      <c r="I265" s="69"/>
      <c r="J265" s="5" t="s">
        <v>3780</v>
      </c>
      <c r="K265" s="66">
        <v>21</v>
      </c>
      <c r="L265" s="5">
        <v>322</v>
      </c>
      <c r="M265" s="5">
        <v>17</v>
      </c>
      <c r="N265" s="5">
        <v>0</v>
      </c>
      <c r="O265" s="65"/>
      <c r="P265" s="66">
        <v>191</v>
      </c>
      <c r="Q265" s="66">
        <v>7</v>
      </c>
      <c r="R265" s="66">
        <f t="shared" si="6"/>
        <v>198</v>
      </c>
      <c r="S265" s="502">
        <f t="shared" si="7"/>
        <v>89.800000000000026</v>
      </c>
      <c r="T265" s="68">
        <v>21</v>
      </c>
    </row>
    <row r="266" spans="1:20" x14ac:dyDescent="0.2">
      <c r="A266" s="97" t="s">
        <v>9509</v>
      </c>
      <c r="B266" s="65" t="s">
        <v>8490</v>
      </c>
      <c r="C266" s="67">
        <v>0.2</v>
      </c>
      <c r="D266" s="91" t="s">
        <v>3553</v>
      </c>
      <c r="E266" s="66">
        <v>58</v>
      </c>
      <c r="F266" s="66">
        <v>80</v>
      </c>
      <c r="G266" s="66" t="s">
        <v>5263</v>
      </c>
      <c r="H266" s="66">
        <v>123</v>
      </c>
      <c r="I266" s="69"/>
      <c r="J266" s="5" t="s">
        <v>2077</v>
      </c>
      <c r="K266" s="66">
        <v>21</v>
      </c>
      <c r="L266" s="5">
        <v>322</v>
      </c>
      <c r="M266" s="5">
        <v>17</v>
      </c>
      <c r="N266" s="5">
        <v>0</v>
      </c>
      <c r="O266" s="65"/>
      <c r="P266" s="66">
        <v>191</v>
      </c>
      <c r="Q266" s="66">
        <v>7</v>
      </c>
      <c r="R266" s="66">
        <f t="shared" si="6"/>
        <v>198</v>
      </c>
      <c r="S266" s="502">
        <f t="shared" si="7"/>
        <v>89.800000000000026</v>
      </c>
      <c r="T266" s="68">
        <v>21</v>
      </c>
    </row>
    <row r="267" spans="1:20" x14ac:dyDescent="0.2">
      <c r="A267" s="52" t="s">
        <v>5826</v>
      </c>
      <c r="B267" s="65" t="s">
        <v>8490</v>
      </c>
      <c r="C267" s="9">
        <v>0.2</v>
      </c>
      <c r="D267" s="65" t="s">
        <v>6013</v>
      </c>
      <c r="E267" s="5">
        <v>56</v>
      </c>
      <c r="F267" s="5">
        <v>67</v>
      </c>
      <c r="G267" s="5" t="s">
        <v>5265</v>
      </c>
      <c r="H267" s="5">
        <v>123</v>
      </c>
      <c r="I267" s="5"/>
      <c r="J267" s="5"/>
      <c r="K267" s="66">
        <v>19</v>
      </c>
      <c r="L267" s="5">
        <v>330</v>
      </c>
      <c r="M267" s="5"/>
      <c r="N267" s="5">
        <v>0</v>
      </c>
      <c r="O267" s="65"/>
      <c r="P267" s="66">
        <v>198</v>
      </c>
      <c r="Q267" s="66">
        <v>7</v>
      </c>
      <c r="R267" s="66">
        <f t="shared" si="6"/>
        <v>205</v>
      </c>
      <c r="S267" s="502">
        <f t="shared" si="7"/>
        <v>82.800000000000026</v>
      </c>
      <c r="T267" s="68">
        <v>19</v>
      </c>
    </row>
    <row r="268" spans="1:20" x14ac:dyDescent="0.2">
      <c r="A268" s="52" t="s">
        <v>5826</v>
      </c>
      <c r="B268" s="65" t="s">
        <v>8490</v>
      </c>
      <c r="C268" s="9">
        <v>0.2</v>
      </c>
      <c r="D268" s="65" t="s">
        <v>191</v>
      </c>
      <c r="E268" s="5">
        <v>56</v>
      </c>
      <c r="F268" s="5">
        <v>71</v>
      </c>
      <c r="G268" s="5" t="s">
        <v>5265</v>
      </c>
      <c r="H268" s="5">
        <v>123</v>
      </c>
      <c r="I268" s="5"/>
      <c r="J268" s="5" t="s">
        <v>6055</v>
      </c>
      <c r="K268" s="66">
        <v>19</v>
      </c>
      <c r="L268" s="5">
        <v>330</v>
      </c>
      <c r="M268" s="5">
        <v>11</v>
      </c>
      <c r="N268" s="5">
        <v>0</v>
      </c>
      <c r="O268" s="65"/>
      <c r="P268" s="66">
        <v>198</v>
      </c>
      <c r="Q268" s="66">
        <v>7</v>
      </c>
      <c r="R268" s="66">
        <f t="shared" si="6"/>
        <v>205</v>
      </c>
      <c r="S268" s="502">
        <f t="shared" si="7"/>
        <v>82.800000000000026</v>
      </c>
      <c r="T268" s="68">
        <v>19</v>
      </c>
    </row>
    <row r="269" spans="1:20" x14ac:dyDescent="0.2">
      <c r="A269" s="97" t="s">
        <v>5827</v>
      </c>
      <c r="B269" s="65" t="s">
        <v>8490</v>
      </c>
      <c r="C269" s="67">
        <v>0.2</v>
      </c>
      <c r="D269" s="65" t="s">
        <v>192</v>
      </c>
      <c r="E269" s="66">
        <v>56</v>
      </c>
      <c r="F269" s="66">
        <v>67</v>
      </c>
      <c r="G269" s="66" t="s">
        <v>5265</v>
      </c>
      <c r="H269" s="66">
        <v>123</v>
      </c>
      <c r="I269" s="69"/>
      <c r="J269" s="5"/>
      <c r="K269" s="66">
        <v>19</v>
      </c>
      <c r="L269" s="5">
        <v>330</v>
      </c>
      <c r="M269" s="5">
        <v>0</v>
      </c>
      <c r="N269" s="5">
        <v>0</v>
      </c>
      <c r="O269" s="65"/>
      <c r="P269" s="66">
        <v>197</v>
      </c>
      <c r="Q269" s="66">
        <v>7</v>
      </c>
      <c r="R269" s="66">
        <f t="shared" si="6"/>
        <v>204</v>
      </c>
      <c r="S269" s="502">
        <f t="shared" si="7"/>
        <v>83.800000000000026</v>
      </c>
      <c r="T269" s="68">
        <v>19</v>
      </c>
    </row>
    <row r="270" spans="1:20" x14ac:dyDescent="0.2">
      <c r="A270" s="97" t="s">
        <v>5827</v>
      </c>
      <c r="B270" s="65" t="s">
        <v>8490</v>
      </c>
      <c r="C270" s="67">
        <v>0.2</v>
      </c>
      <c r="D270" s="91" t="s">
        <v>4904</v>
      </c>
      <c r="E270" s="5">
        <v>56</v>
      </c>
      <c r="F270" s="66">
        <v>71</v>
      </c>
      <c r="G270" s="66" t="s">
        <v>5265</v>
      </c>
      <c r="H270" s="66">
        <v>123</v>
      </c>
      <c r="I270" s="69"/>
      <c r="J270" s="5" t="s">
        <v>6055</v>
      </c>
      <c r="K270" s="66">
        <v>19</v>
      </c>
      <c r="L270" s="5">
        <v>330</v>
      </c>
      <c r="M270" s="5">
        <v>11</v>
      </c>
      <c r="N270" s="5">
        <v>0</v>
      </c>
      <c r="O270" s="65"/>
      <c r="P270" s="66">
        <v>197</v>
      </c>
      <c r="Q270" s="66">
        <v>7</v>
      </c>
      <c r="R270" s="66">
        <f t="shared" si="6"/>
        <v>204</v>
      </c>
      <c r="S270" s="502">
        <f t="shared" si="7"/>
        <v>83.800000000000026</v>
      </c>
      <c r="T270" s="68">
        <v>19</v>
      </c>
    </row>
    <row r="271" spans="1:20" x14ac:dyDescent="0.2">
      <c r="A271" s="97" t="s">
        <v>2724</v>
      </c>
      <c r="B271" s="65" t="s">
        <v>8490</v>
      </c>
      <c r="C271" s="67">
        <v>0.2</v>
      </c>
      <c r="D271" s="65" t="s">
        <v>2725</v>
      </c>
      <c r="E271" s="5">
        <v>56</v>
      </c>
      <c r="F271" s="5">
        <v>67</v>
      </c>
      <c r="G271" s="5" t="s">
        <v>5265</v>
      </c>
      <c r="H271" s="5">
        <v>123</v>
      </c>
      <c r="I271" s="5"/>
      <c r="J271" s="5"/>
      <c r="K271" s="66">
        <v>19</v>
      </c>
      <c r="L271" s="5">
        <v>330</v>
      </c>
      <c r="M271" s="5">
        <v>0</v>
      </c>
      <c r="N271" s="5">
        <v>0</v>
      </c>
      <c r="O271" s="65"/>
      <c r="P271" s="66">
        <v>199</v>
      </c>
      <c r="Q271" s="66">
        <v>7</v>
      </c>
      <c r="R271" s="66">
        <f t="shared" si="6"/>
        <v>206</v>
      </c>
      <c r="S271" s="502">
        <f t="shared" si="7"/>
        <v>81.800000000000026</v>
      </c>
      <c r="T271" s="68">
        <v>19</v>
      </c>
    </row>
    <row r="272" spans="1:20" x14ac:dyDescent="0.2">
      <c r="A272" s="97" t="s">
        <v>2724</v>
      </c>
      <c r="B272" s="65" t="s">
        <v>8490</v>
      </c>
      <c r="C272" s="67">
        <v>0.2</v>
      </c>
      <c r="D272" s="91" t="s">
        <v>4903</v>
      </c>
      <c r="E272" s="5">
        <v>56</v>
      </c>
      <c r="F272" s="66">
        <v>71</v>
      </c>
      <c r="G272" s="66" t="s">
        <v>5265</v>
      </c>
      <c r="H272" s="66">
        <v>123</v>
      </c>
      <c r="I272" s="69"/>
      <c r="J272" s="5" t="s">
        <v>6055</v>
      </c>
      <c r="K272" s="66">
        <v>19</v>
      </c>
      <c r="L272" s="5">
        <v>330</v>
      </c>
      <c r="M272" s="5">
        <v>11</v>
      </c>
      <c r="N272" s="5">
        <v>0</v>
      </c>
      <c r="O272" s="65"/>
      <c r="P272" s="66">
        <v>199</v>
      </c>
      <c r="Q272" s="66">
        <v>7</v>
      </c>
      <c r="R272" s="66">
        <f t="shared" si="6"/>
        <v>206</v>
      </c>
      <c r="S272" s="502">
        <f t="shared" si="7"/>
        <v>81.800000000000026</v>
      </c>
      <c r="T272" s="68">
        <v>19</v>
      </c>
    </row>
    <row r="273" spans="1:20" x14ac:dyDescent="0.2">
      <c r="A273" s="97" t="s">
        <v>10554</v>
      </c>
      <c r="B273" s="65" t="s">
        <v>8490</v>
      </c>
      <c r="C273" s="67">
        <v>0.2</v>
      </c>
      <c r="D273" s="65" t="s">
        <v>5307</v>
      </c>
      <c r="E273" s="66">
        <v>58</v>
      </c>
      <c r="F273" s="66">
        <v>71</v>
      </c>
      <c r="G273" s="66" t="s">
        <v>5159</v>
      </c>
      <c r="H273" s="66">
        <v>123</v>
      </c>
      <c r="I273" s="69">
        <v>6065032300</v>
      </c>
      <c r="J273" s="5"/>
      <c r="K273" s="66">
        <v>21</v>
      </c>
      <c r="L273" s="5">
        <v>322</v>
      </c>
      <c r="M273" s="5">
        <v>0</v>
      </c>
      <c r="N273" s="5">
        <v>0</v>
      </c>
      <c r="O273" s="65"/>
      <c r="P273" s="66">
        <v>192</v>
      </c>
      <c r="Q273" s="66">
        <v>7</v>
      </c>
      <c r="R273" s="66">
        <f t="shared" si="6"/>
        <v>199</v>
      </c>
      <c r="S273" s="502">
        <f t="shared" si="7"/>
        <v>88.800000000000026</v>
      </c>
      <c r="T273" s="68">
        <v>21</v>
      </c>
    </row>
    <row r="274" spans="1:20" x14ac:dyDescent="0.2">
      <c r="A274" s="97" t="s">
        <v>8004</v>
      </c>
      <c r="B274" s="65" t="s">
        <v>8490</v>
      </c>
      <c r="C274" s="67">
        <v>0.2</v>
      </c>
      <c r="D274" s="65" t="s">
        <v>4148</v>
      </c>
      <c r="E274" s="66">
        <v>54</v>
      </c>
      <c r="F274" s="66">
        <v>63</v>
      </c>
      <c r="G274" s="66" t="s">
        <v>5264</v>
      </c>
      <c r="H274" s="66">
        <v>123</v>
      </c>
      <c r="I274" s="69"/>
      <c r="J274" s="5"/>
      <c r="K274" s="66">
        <v>17</v>
      </c>
      <c r="L274" s="5">
        <v>337</v>
      </c>
      <c r="M274" s="5">
        <v>0</v>
      </c>
      <c r="N274" s="5">
        <v>0</v>
      </c>
      <c r="O274" s="65"/>
      <c r="P274" s="66">
        <v>205</v>
      </c>
      <c r="Q274" s="66">
        <v>7</v>
      </c>
      <c r="R274" s="66">
        <f t="shared" si="6"/>
        <v>212</v>
      </c>
      <c r="S274" s="502">
        <f t="shared" si="7"/>
        <v>75.800000000000026</v>
      </c>
      <c r="T274" s="68">
        <v>17</v>
      </c>
    </row>
    <row r="275" spans="1:20" x14ac:dyDescent="0.2">
      <c r="A275" s="97" t="s">
        <v>8004</v>
      </c>
      <c r="B275" s="65" t="s">
        <v>8490</v>
      </c>
      <c r="C275" s="67">
        <v>0.2</v>
      </c>
      <c r="D275" s="65" t="s">
        <v>8283</v>
      </c>
      <c r="E275" s="66">
        <v>54</v>
      </c>
      <c r="F275" s="66">
        <v>67</v>
      </c>
      <c r="G275" s="66" t="s">
        <v>5264</v>
      </c>
      <c r="H275" s="66">
        <v>123</v>
      </c>
      <c r="I275" s="69"/>
      <c r="J275" s="5" t="s">
        <v>6055</v>
      </c>
      <c r="K275" s="66">
        <v>17</v>
      </c>
      <c r="L275" s="5">
        <v>337</v>
      </c>
      <c r="M275" s="5">
        <v>11</v>
      </c>
      <c r="N275" s="5">
        <v>0</v>
      </c>
      <c r="O275" s="65"/>
      <c r="P275" s="66">
        <v>205</v>
      </c>
      <c r="Q275" s="66">
        <v>7</v>
      </c>
      <c r="R275" s="66">
        <f t="shared" si="6"/>
        <v>212</v>
      </c>
      <c r="S275" s="502">
        <f t="shared" si="7"/>
        <v>75.800000000000026</v>
      </c>
      <c r="T275" s="68">
        <v>17</v>
      </c>
    </row>
    <row r="276" spans="1:20" x14ac:dyDescent="0.2">
      <c r="A276" s="134" t="s">
        <v>3115</v>
      </c>
      <c r="B276" s="65" t="s">
        <v>8490</v>
      </c>
      <c r="C276" s="67">
        <v>0.2</v>
      </c>
      <c r="D276" s="65" t="s">
        <v>6511</v>
      </c>
      <c r="E276" s="66">
        <v>58</v>
      </c>
      <c r="F276" s="66">
        <v>71</v>
      </c>
      <c r="G276" s="66" t="s">
        <v>6406</v>
      </c>
      <c r="H276" s="66">
        <v>123</v>
      </c>
      <c r="I276" s="69"/>
      <c r="J276" s="5" t="s">
        <v>4415</v>
      </c>
      <c r="K276" s="66">
        <v>23</v>
      </c>
      <c r="L276" s="5">
        <v>314</v>
      </c>
      <c r="M276" s="5">
        <v>2</v>
      </c>
      <c r="N276" s="5">
        <v>0</v>
      </c>
      <c r="O276" s="65"/>
      <c r="P276" s="66">
        <v>183</v>
      </c>
      <c r="Q276" s="66">
        <v>7</v>
      </c>
      <c r="R276" s="66">
        <f t="shared" si="6"/>
        <v>190</v>
      </c>
      <c r="S276" s="502">
        <f t="shared" si="7"/>
        <v>97.800000000000026</v>
      </c>
      <c r="T276" s="68">
        <v>23</v>
      </c>
    </row>
    <row r="277" spans="1:20" x14ac:dyDescent="0.2">
      <c r="A277" s="134" t="s">
        <v>3988</v>
      </c>
      <c r="B277" s="65" t="s">
        <v>8490</v>
      </c>
      <c r="C277" s="67">
        <v>0.2</v>
      </c>
      <c r="D277" s="65" t="s">
        <v>6407</v>
      </c>
      <c r="E277" s="66">
        <v>57</v>
      </c>
      <c r="F277" s="66">
        <v>69</v>
      </c>
      <c r="G277" s="66" t="s">
        <v>5263</v>
      </c>
      <c r="H277" s="66">
        <v>123</v>
      </c>
      <c r="I277" s="69"/>
      <c r="J277" s="5"/>
      <c r="K277" s="66">
        <v>16</v>
      </c>
      <c r="L277" s="5">
        <v>341</v>
      </c>
      <c r="M277" s="5">
        <v>0</v>
      </c>
      <c r="N277" s="5">
        <v>0</v>
      </c>
      <c r="O277" s="65"/>
      <c r="P277" s="66">
        <v>210</v>
      </c>
      <c r="Q277" s="66">
        <v>7</v>
      </c>
      <c r="R277" s="66">
        <f t="shared" si="6"/>
        <v>217</v>
      </c>
      <c r="S277" s="502">
        <f t="shared" si="7"/>
        <v>70.800000000000026</v>
      </c>
      <c r="T277" s="68">
        <v>16</v>
      </c>
    </row>
    <row r="278" spans="1:20" x14ac:dyDescent="0.2">
      <c r="A278" s="134" t="s">
        <v>3114</v>
      </c>
      <c r="B278" s="65" t="s">
        <v>8490</v>
      </c>
      <c r="C278" s="67">
        <v>0.2</v>
      </c>
      <c r="D278" s="65" t="s">
        <v>2122</v>
      </c>
      <c r="E278" s="66">
        <v>58</v>
      </c>
      <c r="F278" s="66">
        <v>71</v>
      </c>
      <c r="G278" s="66" t="s">
        <v>5263</v>
      </c>
      <c r="H278" s="66">
        <v>123</v>
      </c>
      <c r="I278" s="69"/>
      <c r="J278" s="5" t="s">
        <v>4415</v>
      </c>
      <c r="K278" s="66">
        <v>23</v>
      </c>
      <c r="L278" s="5">
        <v>314</v>
      </c>
      <c r="M278" s="5">
        <v>2</v>
      </c>
      <c r="N278" s="5">
        <v>0</v>
      </c>
      <c r="O278" s="65"/>
      <c r="P278" s="66">
        <v>183</v>
      </c>
      <c r="Q278" s="66">
        <v>7</v>
      </c>
      <c r="R278" s="66">
        <f t="shared" si="6"/>
        <v>190</v>
      </c>
      <c r="S278" s="502">
        <f t="shared" si="7"/>
        <v>97.800000000000026</v>
      </c>
      <c r="T278" s="68">
        <v>23</v>
      </c>
    </row>
    <row r="279" spans="1:20" x14ac:dyDescent="0.2">
      <c r="A279" s="571" t="s">
        <v>11714</v>
      </c>
      <c r="B279" s="559" t="s">
        <v>11715</v>
      </c>
      <c r="C279" s="67">
        <v>0.2</v>
      </c>
      <c r="D279" s="559" t="s">
        <v>11716</v>
      </c>
      <c r="E279" s="66">
        <v>58</v>
      </c>
      <c r="F279" s="66">
        <v>71</v>
      </c>
      <c r="G279" s="560" t="s">
        <v>5159</v>
      </c>
      <c r="H279" s="66">
        <v>123</v>
      </c>
      <c r="I279" s="69"/>
      <c r="J279" s="5" t="s">
        <v>4415</v>
      </c>
      <c r="K279" s="66">
        <v>19</v>
      </c>
      <c r="L279" s="5">
        <v>330</v>
      </c>
      <c r="M279" s="5">
        <v>2</v>
      </c>
      <c r="N279" s="5">
        <v>0</v>
      </c>
      <c r="O279" s="559" t="s">
        <v>11717</v>
      </c>
      <c r="P279" s="66">
        <v>198</v>
      </c>
      <c r="Q279" s="66">
        <v>7</v>
      </c>
      <c r="R279" s="66">
        <f t="shared" si="6"/>
        <v>205</v>
      </c>
      <c r="S279" s="502">
        <f t="shared" si="7"/>
        <v>82.800000000000026</v>
      </c>
      <c r="T279" s="68">
        <v>19</v>
      </c>
    </row>
    <row r="280" spans="1:20" x14ac:dyDescent="0.2">
      <c r="A280" s="134" t="s">
        <v>5380</v>
      </c>
      <c r="B280" s="65" t="s">
        <v>2123</v>
      </c>
      <c r="C280" s="67">
        <v>0.2</v>
      </c>
      <c r="D280" s="65" t="s">
        <v>2124</v>
      </c>
      <c r="E280" s="66">
        <v>54</v>
      </c>
      <c r="F280" s="66">
        <v>63</v>
      </c>
      <c r="G280" s="66" t="s">
        <v>5264</v>
      </c>
      <c r="H280" s="66">
        <v>123</v>
      </c>
      <c r="I280" s="69">
        <v>6045034600</v>
      </c>
      <c r="J280" s="5" t="s">
        <v>5167</v>
      </c>
      <c r="K280" s="66">
        <v>23</v>
      </c>
      <c r="L280" s="5">
        <v>314</v>
      </c>
      <c r="M280" s="5">
        <v>20</v>
      </c>
      <c r="N280" s="5">
        <v>0</v>
      </c>
      <c r="O280" s="65"/>
      <c r="P280" s="66">
        <v>183</v>
      </c>
      <c r="Q280" s="66">
        <v>7</v>
      </c>
      <c r="R280" s="66">
        <f t="shared" ref="R280:R347" si="8">P280+Q280</f>
        <v>190</v>
      </c>
      <c r="S280" s="502">
        <f t="shared" si="7"/>
        <v>97.800000000000026</v>
      </c>
      <c r="T280" s="68">
        <v>23</v>
      </c>
    </row>
    <row r="281" spans="1:20" x14ac:dyDescent="0.2">
      <c r="A281" s="134" t="s">
        <v>5828</v>
      </c>
      <c r="B281" s="65" t="s">
        <v>2125</v>
      </c>
      <c r="C281" s="67">
        <v>0.2</v>
      </c>
      <c r="D281" s="559" t="s">
        <v>1538</v>
      </c>
      <c r="E281" s="66">
        <v>55</v>
      </c>
      <c r="F281" s="66">
        <v>65</v>
      </c>
      <c r="G281" s="66" t="s">
        <v>5265</v>
      </c>
      <c r="H281" s="66">
        <v>123</v>
      </c>
      <c r="I281" s="69"/>
      <c r="J281" s="5"/>
      <c r="K281" s="66"/>
      <c r="L281" s="5">
        <f>112+10+R281</f>
        <v>122</v>
      </c>
      <c r="M281" s="5">
        <v>0</v>
      </c>
      <c r="N281" s="5">
        <v>0</v>
      </c>
      <c r="O281" s="65"/>
      <c r="P281" s="66"/>
      <c r="Q281" s="66"/>
      <c r="R281" s="66">
        <f t="shared" si="8"/>
        <v>0</v>
      </c>
      <c r="S281" s="502">
        <f t="shared" ref="S281:S348" si="9">306.1-R281-10-8.3</f>
        <v>287.8</v>
      </c>
    </row>
    <row r="282" spans="1:20" x14ac:dyDescent="0.2">
      <c r="A282" s="52" t="s">
        <v>1814</v>
      </c>
      <c r="B282" s="65" t="s">
        <v>1539</v>
      </c>
      <c r="C282" s="9">
        <v>0.2</v>
      </c>
      <c r="D282" s="65" t="s">
        <v>6005</v>
      </c>
      <c r="E282" s="5">
        <v>59</v>
      </c>
      <c r="F282" s="5">
        <v>73</v>
      </c>
      <c r="G282" s="5" t="s">
        <v>5159</v>
      </c>
      <c r="H282" s="5">
        <v>123</v>
      </c>
      <c r="I282" s="5"/>
      <c r="J282" s="5" t="s">
        <v>4415</v>
      </c>
      <c r="K282" s="66">
        <v>20</v>
      </c>
      <c r="L282" s="5">
        <v>326</v>
      </c>
      <c r="M282" s="5">
        <v>2</v>
      </c>
      <c r="N282" s="5">
        <v>0</v>
      </c>
      <c r="O282" s="65"/>
      <c r="P282" s="66">
        <v>195</v>
      </c>
      <c r="Q282" s="66">
        <v>7</v>
      </c>
      <c r="R282" s="66">
        <f t="shared" si="8"/>
        <v>202</v>
      </c>
      <c r="S282" s="502">
        <f t="shared" si="9"/>
        <v>85.800000000000026</v>
      </c>
      <c r="T282" s="68">
        <v>20</v>
      </c>
    </row>
    <row r="283" spans="1:20" x14ac:dyDescent="0.2">
      <c r="A283" s="52" t="s">
        <v>4250</v>
      </c>
      <c r="B283" s="6" t="s">
        <v>1539</v>
      </c>
      <c r="C283" s="9">
        <v>0.2</v>
      </c>
      <c r="D283" s="6" t="s">
        <v>4115</v>
      </c>
      <c r="E283" s="5">
        <v>58</v>
      </c>
      <c r="F283" s="5">
        <v>71</v>
      </c>
      <c r="G283" s="5" t="s">
        <v>5263</v>
      </c>
      <c r="H283" s="5">
        <v>123</v>
      </c>
      <c r="I283" s="5"/>
      <c r="J283" s="5" t="s">
        <v>4415</v>
      </c>
      <c r="K283" s="66">
        <v>19</v>
      </c>
      <c r="L283" s="5">
        <v>330</v>
      </c>
      <c r="M283" s="5">
        <v>2</v>
      </c>
      <c r="N283" s="5">
        <v>0</v>
      </c>
      <c r="O283" s="65"/>
      <c r="P283" s="66">
        <v>198</v>
      </c>
      <c r="Q283" s="66">
        <v>7</v>
      </c>
      <c r="R283" s="66">
        <f t="shared" si="8"/>
        <v>205</v>
      </c>
      <c r="S283" s="502">
        <f t="shared" si="9"/>
        <v>82.800000000000026</v>
      </c>
      <c r="T283" s="68">
        <v>19</v>
      </c>
    </row>
    <row r="284" spans="1:20" x14ac:dyDescent="0.2">
      <c r="A284" s="52" t="s">
        <v>4475</v>
      </c>
      <c r="B284" s="65" t="s">
        <v>5948</v>
      </c>
      <c r="C284" s="9">
        <v>0.2</v>
      </c>
      <c r="D284" s="65" t="s">
        <v>7943</v>
      </c>
      <c r="E284" s="5">
        <v>59</v>
      </c>
      <c r="F284" s="5">
        <v>73</v>
      </c>
      <c r="G284" s="5" t="s">
        <v>5159</v>
      </c>
      <c r="H284" s="5">
        <v>123</v>
      </c>
      <c r="I284" s="69">
        <v>6045034600</v>
      </c>
      <c r="J284" s="5" t="s">
        <v>5167</v>
      </c>
      <c r="K284" s="66">
        <v>19</v>
      </c>
      <c r="L284" s="5">
        <v>330</v>
      </c>
      <c r="M284" s="5">
        <v>20</v>
      </c>
      <c r="N284" s="5">
        <v>0</v>
      </c>
      <c r="O284" s="65"/>
      <c r="P284" s="66">
        <v>197</v>
      </c>
      <c r="Q284" s="66">
        <v>7</v>
      </c>
      <c r="R284" s="66">
        <f t="shared" si="8"/>
        <v>204</v>
      </c>
      <c r="S284" s="502">
        <f t="shared" si="9"/>
        <v>83.800000000000026</v>
      </c>
      <c r="T284" s="68">
        <v>19</v>
      </c>
    </row>
    <row r="285" spans="1:20" x14ac:dyDescent="0.2">
      <c r="A285" s="52" t="s">
        <v>2949</v>
      </c>
      <c r="B285" s="65" t="s">
        <v>5948</v>
      </c>
      <c r="C285" s="9">
        <v>0.2</v>
      </c>
      <c r="D285" s="65" t="s">
        <v>3875</v>
      </c>
      <c r="E285" s="5">
        <v>54</v>
      </c>
      <c r="F285" s="5">
        <v>63</v>
      </c>
      <c r="G285" s="5" t="s">
        <v>5265</v>
      </c>
      <c r="H285" s="5">
        <v>123</v>
      </c>
      <c r="I285" s="69"/>
      <c r="J285" s="5"/>
      <c r="K285" s="66">
        <v>21</v>
      </c>
      <c r="L285" s="5">
        <v>322</v>
      </c>
      <c r="M285" s="5">
        <v>0</v>
      </c>
      <c r="N285" s="5">
        <v>0</v>
      </c>
      <c r="O285" s="65"/>
      <c r="P285" s="66">
        <v>190</v>
      </c>
      <c r="Q285" s="66">
        <v>7</v>
      </c>
      <c r="R285" s="66">
        <f t="shared" si="8"/>
        <v>197</v>
      </c>
      <c r="S285" s="502">
        <f t="shared" si="9"/>
        <v>90.800000000000026</v>
      </c>
      <c r="T285" s="68">
        <v>21</v>
      </c>
    </row>
    <row r="286" spans="1:20" x14ac:dyDescent="0.2">
      <c r="A286" s="52" t="s">
        <v>2949</v>
      </c>
      <c r="B286" s="65" t="s">
        <v>5948</v>
      </c>
      <c r="C286" s="9">
        <v>0.2</v>
      </c>
      <c r="D286" s="65" t="s">
        <v>6690</v>
      </c>
      <c r="E286" s="5">
        <v>54</v>
      </c>
      <c r="F286" s="66">
        <v>67</v>
      </c>
      <c r="G286" s="66" t="s">
        <v>5265</v>
      </c>
      <c r="H286" s="66">
        <v>123</v>
      </c>
      <c r="I286" s="69"/>
      <c r="J286" s="5" t="s">
        <v>6055</v>
      </c>
      <c r="K286" s="66">
        <v>21</v>
      </c>
      <c r="L286" s="5">
        <v>322</v>
      </c>
      <c r="M286" s="5">
        <v>11</v>
      </c>
      <c r="N286" s="5">
        <v>0</v>
      </c>
      <c r="O286" s="65"/>
      <c r="P286" s="66">
        <v>190</v>
      </c>
      <c r="Q286" s="66">
        <v>7</v>
      </c>
      <c r="R286" s="66">
        <f t="shared" si="8"/>
        <v>197</v>
      </c>
      <c r="S286" s="502">
        <f t="shared" si="9"/>
        <v>90.800000000000026</v>
      </c>
      <c r="T286" s="68">
        <v>21</v>
      </c>
    </row>
    <row r="287" spans="1:20" x14ac:dyDescent="0.2">
      <c r="A287" s="52" t="s">
        <v>1828</v>
      </c>
      <c r="B287" s="65"/>
      <c r="C287" s="9">
        <v>0.2</v>
      </c>
      <c r="D287" s="65" t="s">
        <v>2783</v>
      </c>
      <c r="E287" s="5">
        <v>53</v>
      </c>
      <c r="F287" s="66">
        <v>65</v>
      </c>
      <c r="G287" s="95" t="s">
        <v>2784</v>
      </c>
      <c r="H287" s="66">
        <v>123</v>
      </c>
      <c r="I287" s="69"/>
      <c r="J287" s="5" t="s">
        <v>631</v>
      </c>
      <c r="K287" s="66"/>
      <c r="L287" s="5">
        <f>112+10+R287</f>
        <v>122</v>
      </c>
      <c r="M287" s="5">
        <v>5</v>
      </c>
      <c r="N287" s="5">
        <v>0</v>
      </c>
      <c r="O287" s="65"/>
      <c r="P287" s="66"/>
      <c r="Q287" s="66"/>
      <c r="R287" s="66">
        <f t="shared" si="8"/>
        <v>0</v>
      </c>
      <c r="S287" s="502">
        <f t="shared" si="9"/>
        <v>287.8</v>
      </c>
    </row>
    <row r="288" spans="1:20" x14ac:dyDescent="0.2">
      <c r="A288" s="97"/>
      <c r="B288" s="65"/>
      <c r="C288" s="67"/>
      <c r="E288" s="66"/>
      <c r="F288" s="66"/>
      <c r="G288" s="66"/>
      <c r="H288" s="66"/>
      <c r="I288" s="69"/>
      <c r="J288" s="5"/>
      <c r="K288" s="66"/>
      <c r="L288" s="5"/>
      <c r="M288" s="5"/>
      <c r="N288" s="5"/>
      <c r="O288" s="65"/>
      <c r="P288" s="66"/>
      <c r="Q288" s="66"/>
      <c r="R288" s="66"/>
      <c r="S288" s="502"/>
    </row>
    <row r="289" spans="1:20" x14ac:dyDescent="0.2">
      <c r="A289" s="558" t="s">
        <v>11918</v>
      </c>
      <c r="B289" s="559" t="s">
        <v>8490</v>
      </c>
      <c r="C289" s="67">
        <v>0.245</v>
      </c>
      <c r="D289" s="559" t="s">
        <v>11920</v>
      </c>
      <c r="E289" s="66">
        <v>58</v>
      </c>
      <c r="F289" s="66">
        <v>71</v>
      </c>
      <c r="G289" s="560" t="s">
        <v>5159</v>
      </c>
      <c r="H289" s="66">
        <v>123</v>
      </c>
      <c r="I289" s="69"/>
      <c r="J289" s="5" t="s">
        <v>4415</v>
      </c>
      <c r="K289" s="66">
        <v>22</v>
      </c>
      <c r="L289" s="5">
        <v>318</v>
      </c>
      <c r="M289" s="5">
        <v>2</v>
      </c>
      <c r="N289" s="5">
        <v>0</v>
      </c>
      <c r="O289" s="65"/>
      <c r="P289" s="66">
        <v>186</v>
      </c>
      <c r="Q289" s="66">
        <v>7</v>
      </c>
      <c r="R289" s="66">
        <f>P289+Q289</f>
        <v>193</v>
      </c>
      <c r="S289" s="502">
        <f>306.1-R289-10-8.3</f>
        <v>94.800000000000026</v>
      </c>
      <c r="T289" s="68">
        <v>22</v>
      </c>
    </row>
    <row r="290" spans="1:20" x14ac:dyDescent="0.2">
      <c r="A290" s="97"/>
      <c r="B290" s="65"/>
      <c r="C290" s="67"/>
      <c r="E290" s="66"/>
      <c r="F290" s="66"/>
      <c r="G290" s="66"/>
      <c r="H290" s="66"/>
      <c r="I290" s="69"/>
      <c r="J290" s="5"/>
      <c r="K290" s="66"/>
      <c r="L290" s="5"/>
      <c r="M290" s="5"/>
      <c r="N290" s="5"/>
      <c r="O290" s="65"/>
      <c r="P290" s="66"/>
      <c r="Q290" s="66"/>
      <c r="R290" s="66"/>
      <c r="S290" s="502"/>
    </row>
    <row r="291" spans="1:20" x14ac:dyDescent="0.2">
      <c r="A291" s="97" t="s">
        <v>2376</v>
      </c>
      <c r="B291" s="65" t="s">
        <v>3365</v>
      </c>
      <c r="C291" s="67">
        <v>0.25</v>
      </c>
      <c r="D291" s="65" t="s">
        <v>17</v>
      </c>
      <c r="E291" s="66">
        <v>58</v>
      </c>
      <c r="F291" s="66">
        <v>71</v>
      </c>
      <c r="G291" s="66" t="s">
        <v>5159</v>
      </c>
      <c r="H291" s="66">
        <v>123</v>
      </c>
      <c r="I291" s="69"/>
      <c r="J291" s="5" t="s">
        <v>4415</v>
      </c>
      <c r="K291" s="66">
        <v>16</v>
      </c>
      <c r="L291" s="5">
        <v>341</v>
      </c>
      <c r="M291" s="5">
        <v>2</v>
      </c>
      <c r="N291" s="5">
        <v>0</v>
      </c>
      <c r="O291" s="125" t="s">
        <v>8323</v>
      </c>
      <c r="P291" s="94">
        <v>211</v>
      </c>
      <c r="Q291" s="94">
        <v>7</v>
      </c>
      <c r="R291" s="66">
        <f t="shared" si="8"/>
        <v>218</v>
      </c>
      <c r="S291" s="502">
        <f t="shared" si="9"/>
        <v>69.800000000000026</v>
      </c>
      <c r="T291" s="68">
        <v>16</v>
      </c>
    </row>
    <row r="292" spans="1:20" x14ac:dyDescent="0.2">
      <c r="A292" s="97" t="s">
        <v>2677</v>
      </c>
      <c r="B292" s="65" t="s">
        <v>3365</v>
      </c>
      <c r="C292" s="67">
        <v>0.25</v>
      </c>
      <c r="D292" s="65" t="s">
        <v>1648</v>
      </c>
      <c r="E292" s="66">
        <v>59</v>
      </c>
      <c r="F292" s="66">
        <v>73</v>
      </c>
      <c r="G292" s="66" t="s">
        <v>5159</v>
      </c>
      <c r="H292" s="66">
        <v>123</v>
      </c>
      <c r="I292" s="69"/>
      <c r="J292" s="5" t="s">
        <v>4415</v>
      </c>
      <c r="K292" s="66">
        <v>21</v>
      </c>
      <c r="L292" s="5">
        <v>322</v>
      </c>
      <c r="M292" s="5">
        <v>2</v>
      </c>
      <c r="N292" s="5">
        <v>0</v>
      </c>
      <c r="O292" s="125"/>
      <c r="P292" s="94">
        <v>191</v>
      </c>
      <c r="Q292" s="94">
        <v>7</v>
      </c>
      <c r="R292" s="66">
        <f t="shared" si="8"/>
        <v>198</v>
      </c>
      <c r="S292" s="502">
        <f t="shared" si="9"/>
        <v>89.800000000000026</v>
      </c>
      <c r="T292" s="68">
        <v>21</v>
      </c>
    </row>
    <row r="293" spans="1:20" x14ac:dyDescent="0.2">
      <c r="A293" s="97" t="s">
        <v>554</v>
      </c>
      <c r="B293" s="65" t="s">
        <v>3365</v>
      </c>
      <c r="C293" s="67">
        <v>0.25</v>
      </c>
      <c r="D293" s="65" t="s">
        <v>553</v>
      </c>
      <c r="E293" s="66">
        <v>60</v>
      </c>
      <c r="F293" s="66">
        <v>74</v>
      </c>
      <c r="G293" s="66" t="s">
        <v>5159</v>
      </c>
      <c r="H293" s="66">
        <v>123</v>
      </c>
      <c r="I293" s="69"/>
      <c r="J293" s="5" t="s">
        <v>4415</v>
      </c>
      <c r="K293" s="66"/>
      <c r="L293" s="5">
        <f>112+10+R293</f>
        <v>335</v>
      </c>
      <c r="M293" s="5">
        <v>2</v>
      </c>
      <c r="N293" s="5">
        <v>0</v>
      </c>
      <c r="O293" s="125"/>
      <c r="P293" s="94">
        <v>206</v>
      </c>
      <c r="Q293" s="94">
        <v>7</v>
      </c>
      <c r="R293" s="66">
        <f t="shared" si="8"/>
        <v>213</v>
      </c>
      <c r="S293" s="502">
        <f t="shared" si="9"/>
        <v>74.800000000000026</v>
      </c>
    </row>
    <row r="294" spans="1:20" x14ac:dyDescent="0.2">
      <c r="A294" s="97" t="s">
        <v>5021</v>
      </c>
      <c r="B294" s="65" t="s">
        <v>3365</v>
      </c>
      <c r="C294" s="67">
        <v>0.25</v>
      </c>
      <c r="D294" s="65" t="s">
        <v>6789</v>
      </c>
      <c r="E294" s="66">
        <v>61</v>
      </c>
      <c r="F294" s="66">
        <v>76</v>
      </c>
      <c r="G294" s="66" t="s">
        <v>5159</v>
      </c>
      <c r="H294" s="66">
        <v>123</v>
      </c>
      <c r="I294" s="69"/>
      <c r="J294" s="5" t="s">
        <v>4415</v>
      </c>
      <c r="K294" s="66"/>
      <c r="L294" s="5">
        <f>112+10+R294</f>
        <v>122</v>
      </c>
      <c r="M294" s="5">
        <v>2</v>
      </c>
      <c r="N294" s="5">
        <v>0</v>
      </c>
      <c r="O294" s="125"/>
      <c r="P294" s="94"/>
      <c r="Q294" s="94"/>
      <c r="R294" s="66">
        <f t="shared" si="8"/>
        <v>0</v>
      </c>
      <c r="S294" s="502">
        <f t="shared" si="9"/>
        <v>287.8</v>
      </c>
    </row>
    <row r="295" spans="1:20" x14ac:dyDescent="0.2">
      <c r="A295" s="97" t="s">
        <v>4053</v>
      </c>
      <c r="B295" s="65" t="s">
        <v>3365</v>
      </c>
      <c r="C295" s="67">
        <v>0.25</v>
      </c>
      <c r="D295" s="65" t="s">
        <v>4054</v>
      </c>
      <c r="E295" s="66">
        <v>63</v>
      </c>
      <c r="F295" s="66">
        <v>84</v>
      </c>
      <c r="G295" s="95" t="s">
        <v>2784</v>
      </c>
      <c r="H295" s="66">
        <v>123</v>
      </c>
      <c r="I295" s="69"/>
      <c r="J295" s="5" t="s">
        <v>4651</v>
      </c>
      <c r="K295" s="66">
        <v>35</v>
      </c>
      <c r="L295" s="5">
        <f>112+10+R295</f>
        <v>258</v>
      </c>
      <c r="M295" s="5">
        <v>4</v>
      </c>
      <c r="N295" s="5">
        <v>0</v>
      </c>
      <c r="O295" s="125"/>
      <c r="P295" s="94">
        <v>129</v>
      </c>
      <c r="Q295" s="94">
        <v>7</v>
      </c>
      <c r="R295" s="66">
        <f t="shared" si="8"/>
        <v>136</v>
      </c>
      <c r="S295" s="502">
        <f t="shared" si="9"/>
        <v>151.80000000000001</v>
      </c>
      <c r="T295" s="68">
        <v>35</v>
      </c>
    </row>
    <row r="296" spans="1:20" x14ac:dyDescent="0.2">
      <c r="A296" s="97" t="s">
        <v>7671</v>
      </c>
      <c r="B296" s="65" t="s">
        <v>3365</v>
      </c>
      <c r="C296" s="67">
        <v>0.25</v>
      </c>
      <c r="D296" s="65" t="s">
        <v>5587</v>
      </c>
      <c r="E296" s="66">
        <v>63</v>
      </c>
      <c r="F296" s="66">
        <v>80</v>
      </c>
      <c r="G296" s="95" t="s">
        <v>2784</v>
      </c>
      <c r="H296" s="66">
        <v>123</v>
      </c>
      <c r="I296" s="69"/>
      <c r="J296" s="5"/>
      <c r="K296" s="66">
        <v>36</v>
      </c>
      <c r="L296" s="5">
        <f>112+10+R296</f>
        <v>257</v>
      </c>
      <c r="M296" s="5"/>
      <c r="N296" s="5">
        <v>0</v>
      </c>
      <c r="O296" s="125"/>
      <c r="P296" s="94">
        <v>128</v>
      </c>
      <c r="Q296" s="94">
        <v>7</v>
      </c>
      <c r="R296" s="66">
        <f t="shared" si="8"/>
        <v>135</v>
      </c>
      <c r="S296" s="502">
        <f t="shared" si="9"/>
        <v>152.80000000000001</v>
      </c>
      <c r="T296" s="68">
        <v>36</v>
      </c>
    </row>
    <row r="297" spans="1:20" s="65" customFormat="1" x14ac:dyDescent="0.2">
      <c r="A297" s="97" t="s">
        <v>5351</v>
      </c>
      <c r="B297" s="65" t="s">
        <v>3365</v>
      </c>
      <c r="C297" s="67">
        <v>0.25</v>
      </c>
      <c r="D297" s="65" t="s">
        <v>9074</v>
      </c>
      <c r="E297" s="66">
        <v>56</v>
      </c>
      <c r="F297" s="66">
        <v>67</v>
      </c>
      <c r="G297" s="66" t="s">
        <v>5265</v>
      </c>
      <c r="H297" s="66">
        <v>123</v>
      </c>
      <c r="I297" s="69"/>
      <c r="J297" s="5"/>
      <c r="K297" s="66">
        <v>15</v>
      </c>
      <c r="L297" s="5">
        <v>345</v>
      </c>
      <c r="M297" s="5">
        <v>0</v>
      </c>
      <c r="N297" s="5">
        <v>0</v>
      </c>
      <c r="O297" s="125"/>
      <c r="P297" s="94">
        <v>215</v>
      </c>
      <c r="Q297" s="94">
        <v>7</v>
      </c>
      <c r="R297" s="66">
        <f t="shared" si="8"/>
        <v>222</v>
      </c>
      <c r="S297" s="502">
        <f t="shared" si="9"/>
        <v>65.800000000000026</v>
      </c>
      <c r="T297" s="66">
        <v>15</v>
      </c>
    </row>
    <row r="298" spans="1:20" s="65" customFormat="1" x14ac:dyDescent="0.2">
      <c r="A298" s="97" t="s">
        <v>5351</v>
      </c>
      <c r="B298" s="65" t="s">
        <v>3365</v>
      </c>
      <c r="C298" s="67">
        <v>0.25</v>
      </c>
      <c r="D298" s="65" t="s">
        <v>7727</v>
      </c>
      <c r="E298" s="66">
        <v>56</v>
      </c>
      <c r="F298" s="66">
        <v>71</v>
      </c>
      <c r="G298" s="66" t="s">
        <v>5265</v>
      </c>
      <c r="H298" s="66">
        <v>123</v>
      </c>
      <c r="I298" s="69"/>
      <c r="J298" s="5" t="s">
        <v>6055</v>
      </c>
      <c r="K298" s="66">
        <v>15</v>
      </c>
      <c r="L298" s="5">
        <v>345</v>
      </c>
      <c r="M298" s="5">
        <v>11</v>
      </c>
      <c r="N298" s="5">
        <v>0</v>
      </c>
      <c r="O298" s="125"/>
      <c r="P298" s="94">
        <v>215</v>
      </c>
      <c r="Q298" s="94">
        <v>7</v>
      </c>
      <c r="R298" s="66">
        <f t="shared" si="8"/>
        <v>222</v>
      </c>
      <c r="S298" s="502">
        <f t="shared" si="9"/>
        <v>65.800000000000026</v>
      </c>
      <c r="T298" s="66">
        <v>15</v>
      </c>
    </row>
    <row r="299" spans="1:20" x14ac:dyDescent="0.2">
      <c r="A299" s="97" t="s">
        <v>3131</v>
      </c>
      <c r="B299" s="65" t="s">
        <v>3365</v>
      </c>
      <c r="C299" s="67">
        <v>0.25</v>
      </c>
      <c r="D299" s="65" t="s">
        <v>4573</v>
      </c>
      <c r="E299" s="66">
        <v>57</v>
      </c>
      <c r="F299" s="66">
        <v>69</v>
      </c>
      <c r="G299" s="66" t="s">
        <v>5159</v>
      </c>
      <c r="H299" s="66">
        <v>123</v>
      </c>
      <c r="I299" s="69"/>
      <c r="J299" s="5"/>
      <c r="K299" s="66">
        <v>24</v>
      </c>
      <c r="L299" s="5">
        <v>310</v>
      </c>
      <c r="M299" s="5">
        <v>0</v>
      </c>
      <c r="N299" s="5">
        <v>0</v>
      </c>
      <c r="O299" s="125"/>
      <c r="P299" s="94">
        <v>178</v>
      </c>
      <c r="Q299" s="94">
        <v>7</v>
      </c>
      <c r="R299" s="66">
        <f t="shared" si="8"/>
        <v>185</v>
      </c>
      <c r="S299" s="502">
        <f t="shared" si="9"/>
        <v>102.80000000000003</v>
      </c>
      <c r="T299" s="68">
        <v>24</v>
      </c>
    </row>
    <row r="300" spans="1:20" x14ac:dyDescent="0.2">
      <c r="A300" s="97" t="s">
        <v>3131</v>
      </c>
      <c r="B300" s="65" t="s">
        <v>3365</v>
      </c>
      <c r="C300" s="67">
        <v>0.25</v>
      </c>
      <c r="D300" s="65" t="s">
        <v>552</v>
      </c>
      <c r="E300" s="66">
        <v>57</v>
      </c>
      <c r="F300" s="66">
        <v>73</v>
      </c>
      <c r="G300" s="66" t="s">
        <v>5159</v>
      </c>
      <c r="H300" s="66">
        <v>123</v>
      </c>
      <c r="I300" s="69"/>
      <c r="J300" s="5" t="s">
        <v>6055</v>
      </c>
      <c r="K300" s="66">
        <v>24</v>
      </c>
      <c r="L300" s="5">
        <v>310</v>
      </c>
      <c r="M300" s="5">
        <v>11</v>
      </c>
      <c r="N300" s="5">
        <v>0</v>
      </c>
      <c r="O300" s="125"/>
      <c r="P300" s="94">
        <v>178</v>
      </c>
      <c r="Q300" s="94">
        <v>7</v>
      </c>
      <c r="R300" s="66">
        <f t="shared" si="8"/>
        <v>185</v>
      </c>
      <c r="S300" s="502">
        <f t="shared" si="9"/>
        <v>102.80000000000003</v>
      </c>
      <c r="T300" s="68">
        <v>24</v>
      </c>
    </row>
    <row r="301" spans="1:20" x14ac:dyDescent="0.2">
      <c r="A301" s="97" t="s">
        <v>1785</v>
      </c>
      <c r="B301" s="65" t="s">
        <v>3365</v>
      </c>
      <c r="C301" s="67">
        <v>0.25</v>
      </c>
      <c r="D301" s="65" t="s">
        <v>1786</v>
      </c>
      <c r="E301" s="66">
        <v>61</v>
      </c>
      <c r="F301" s="66">
        <v>76</v>
      </c>
      <c r="G301" s="66" t="s">
        <v>5161</v>
      </c>
      <c r="H301" s="66">
        <v>123</v>
      </c>
      <c r="I301" s="69"/>
      <c r="J301" s="5" t="s">
        <v>4415</v>
      </c>
      <c r="K301" s="66">
        <v>30</v>
      </c>
      <c r="L301" s="5">
        <v>284</v>
      </c>
      <c r="M301" s="5">
        <v>2</v>
      </c>
      <c r="N301" s="5">
        <v>0</v>
      </c>
      <c r="O301" s="125"/>
      <c r="P301" s="94">
        <v>154</v>
      </c>
      <c r="Q301" s="94">
        <v>7</v>
      </c>
      <c r="R301" s="66">
        <f t="shared" si="8"/>
        <v>161</v>
      </c>
      <c r="S301" s="502">
        <f t="shared" si="9"/>
        <v>126.80000000000003</v>
      </c>
      <c r="T301" s="68">
        <v>30</v>
      </c>
    </row>
    <row r="302" spans="1:20" x14ac:dyDescent="0.2">
      <c r="A302" s="97" t="s">
        <v>5100</v>
      </c>
      <c r="B302" s="65" t="s">
        <v>3365</v>
      </c>
      <c r="C302" s="67">
        <v>0.25</v>
      </c>
      <c r="D302" s="65" t="s">
        <v>2417</v>
      </c>
      <c r="E302" s="66">
        <v>54</v>
      </c>
      <c r="F302" s="66">
        <v>63</v>
      </c>
      <c r="G302" s="66" t="s">
        <v>5265</v>
      </c>
      <c r="H302" s="66">
        <v>123</v>
      </c>
      <c r="I302" s="69"/>
      <c r="J302" s="5"/>
      <c r="K302" s="66">
        <v>21</v>
      </c>
      <c r="L302" s="5">
        <v>322</v>
      </c>
      <c r="M302" s="5">
        <v>0</v>
      </c>
      <c r="N302" s="5">
        <v>0</v>
      </c>
      <c r="O302" s="125"/>
      <c r="P302" s="94">
        <v>190</v>
      </c>
      <c r="Q302" s="94">
        <v>7</v>
      </c>
      <c r="R302" s="66">
        <f t="shared" si="8"/>
        <v>197</v>
      </c>
      <c r="S302" s="502">
        <f t="shared" si="9"/>
        <v>90.800000000000026</v>
      </c>
      <c r="T302" s="68">
        <v>21</v>
      </c>
    </row>
    <row r="303" spans="1:20" x14ac:dyDescent="0.2">
      <c r="A303" s="97" t="s">
        <v>5100</v>
      </c>
      <c r="B303" s="65" t="s">
        <v>3365</v>
      </c>
      <c r="C303" s="67">
        <v>0.25</v>
      </c>
      <c r="D303" s="65" t="s">
        <v>4758</v>
      </c>
      <c r="E303" s="66">
        <v>54</v>
      </c>
      <c r="F303" s="66">
        <v>67</v>
      </c>
      <c r="G303" s="66" t="s">
        <v>5265</v>
      </c>
      <c r="H303" s="66">
        <v>123</v>
      </c>
      <c r="I303" s="69"/>
      <c r="J303" s="5" t="s">
        <v>6055</v>
      </c>
      <c r="K303" s="66">
        <v>21</v>
      </c>
      <c r="L303" s="5">
        <v>322</v>
      </c>
      <c r="M303" s="5">
        <v>11</v>
      </c>
      <c r="N303" s="5">
        <v>0</v>
      </c>
      <c r="O303" s="125"/>
      <c r="P303" s="94">
        <v>190</v>
      </c>
      <c r="Q303" s="94">
        <v>7</v>
      </c>
      <c r="R303" s="66">
        <f t="shared" si="8"/>
        <v>197</v>
      </c>
      <c r="S303" s="502">
        <f t="shared" si="9"/>
        <v>90.800000000000026</v>
      </c>
      <c r="T303" s="68">
        <v>21</v>
      </c>
    </row>
    <row r="304" spans="1:20" x14ac:dyDescent="0.2">
      <c r="A304" s="97" t="s">
        <v>4526</v>
      </c>
      <c r="B304" s="65" t="s">
        <v>3365</v>
      </c>
      <c r="C304" s="67">
        <v>0.25</v>
      </c>
      <c r="D304" s="65" t="s">
        <v>1075</v>
      </c>
      <c r="E304" s="66">
        <v>58</v>
      </c>
      <c r="F304" s="66">
        <v>71</v>
      </c>
      <c r="G304" s="66" t="s">
        <v>5263</v>
      </c>
      <c r="H304" s="66">
        <v>123</v>
      </c>
      <c r="I304" s="69"/>
      <c r="J304" s="5" t="s">
        <v>4415</v>
      </c>
      <c r="K304" s="66">
        <v>21</v>
      </c>
      <c r="L304" s="5">
        <v>322</v>
      </c>
      <c r="M304" s="5">
        <v>2</v>
      </c>
      <c r="N304" s="5">
        <v>0</v>
      </c>
      <c r="O304" s="267"/>
      <c r="P304" s="94">
        <v>190</v>
      </c>
      <c r="Q304" s="94">
        <v>7</v>
      </c>
      <c r="R304" s="66">
        <f t="shared" si="8"/>
        <v>197</v>
      </c>
      <c r="S304" s="502">
        <f t="shared" si="9"/>
        <v>90.800000000000026</v>
      </c>
      <c r="T304" s="68">
        <v>21</v>
      </c>
    </row>
    <row r="305" spans="1:20" x14ac:dyDescent="0.2">
      <c r="A305" s="97" t="s">
        <v>3316</v>
      </c>
      <c r="B305" s="65" t="s">
        <v>3365</v>
      </c>
      <c r="C305" s="67">
        <v>0.25</v>
      </c>
      <c r="D305" s="65" t="s">
        <v>9374</v>
      </c>
      <c r="E305" s="66">
        <v>58</v>
      </c>
      <c r="F305" s="66">
        <v>71</v>
      </c>
      <c r="G305" s="66" t="s">
        <v>5263</v>
      </c>
      <c r="H305" s="66">
        <v>123</v>
      </c>
      <c r="I305" s="69"/>
      <c r="J305" s="5" t="s">
        <v>4415</v>
      </c>
      <c r="K305" s="66">
        <v>21</v>
      </c>
      <c r="L305" s="5">
        <v>322</v>
      </c>
      <c r="M305" s="5">
        <v>2</v>
      </c>
      <c r="N305" s="5">
        <v>0</v>
      </c>
      <c r="O305" s="267"/>
      <c r="P305" s="94">
        <v>190</v>
      </c>
      <c r="Q305" s="94">
        <v>7</v>
      </c>
      <c r="R305" s="66">
        <f t="shared" si="8"/>
        <v>197</v>
      </c>
      <c r="S305" s="502">
        <f t="shared" si="9"/>
        <v>90.800000000000026</v>
      </c>
      <c r="T305" s="68">
        <v>21</v>
      </c>
    </row>
    <row r="306" spans="1:20" x14ac:dyDescent="0.2">
      <c r="A306" s="97" t="s">
        <v>5238</v>
      </c>
      <c r="B306" s="65" t="s">
        <v>3365</v>
      </c>
      <c r="C306" s="67">
        <v>0.25</v>
      </c>
      <c r="D306" s="65" t="s">
        <v>5237</v>
      </c>
      <c r="E306" s="66">
        <v>59</v>
      </c>
      <c r="F306" s="66">
        <v>80</v>
      </c>
      <c r="G306" s="95" t="s">
        <v>2784</v>
      </c>
      <c r="H306" s="66">
        <v>123</v>
      </c>
      <c r="I306" s="69"/>
      <c r="J306" s="5" t="s">
        <v>1888</v>
      </c>
      <c r="K306" s="66">
        <v>24</v>
      </c>
      <c r="L306" s="5">
        <v>310</v>
      </c>
      <c r="M306" s="5">
        <v>31</v>
      </c>
      <c r="N306" s="5">
        <v>0</v>
      </c>
      <c r="O306" s="267"/>
      <c r="P306" s="94">
        <v>177</v>
      </c>
      <c r="Q306" s="94">
        <v>7</v>
      </c>
      <c r="R306" s="66">
        <f t="shared" si="8"/>
        <v>184</v>
      </c>
      <c r="S306" s="502">
        <f t="shared" si="9"/>
        <v>103.80000000000003</v>
      </c>
      <c r="T306" s="68">
        <v>24</v>
      </c>
    </row>
    <row r="307" spans="1:20" x14ac:dyDescent="0.2">
      <c r="A307" s="134" t="s">
        <v>9800</v>
      </c>
      <c r="B307" s="65" t="s">
        <v>4416</v>
      </c>
      <c r="C307" s="67">
        <v>0.25</v>
      </c>
      <c r="D307" s="65" t="s">
        <v>7436</v>
      </c>
      <c r="E307" s="66">
        <v>62</v>
      </c>
      <c r="F307" s="66">
        <v>78</v>
      </c>
      <c r="G307" s="66" t="s">
        <v>5161</v>
      </c>
      <c r="H307" s="66">
        <v>123</v>
      </c>
      <c r="I307" s="69"/>
      <c r="J307" s="5" t="s">
        <v>4415</v>
      </c>
      <c r="K307" s="66">
        <v>21</v>
      </c>
      <c r="L307" s="5">
        <v>322</v>
      </c>
      <c r="M307" s="5">
        <v>2</v>
      </c>
      <c r="N307" s="5">
        <v>0</v>
      </c>
      <c r="O307" s="125"/>
      <c r="P307" s="94">
        <v>189</v>
      </c>
      <c r="Q307" s="94">
        <v>7</v>
      </c>
      <c r="R307" s="66">
        <f t="shared" si="8"/>
        <v>196</v>
      </c>
      <c r="S307" s="502">
        <f t="shared" si="9"/>
        <v>91.800000000000026</v>
      </c>
      <c r="T307" s="68">
        <v>21</v>
      </c>
    </row>
    <row r="308" spans="1:20" x14ac:dyDescent="0.2">
      <c r="A308" s="134" t="s">
        <v>9904</v>
      </c>
      <c r="B308" s="65" t="s">
        <v>4416</v>
      </c>
      <c r="C308" s="67">
        <v>0.25</v>
      </c>
      <c r="D308" s="65" t="s">
        <v>9902</v>
      </c>
      <c r="E308" s="66">
        <v>57</v>
      </c>
      <c r="F308" s="66">
        <v>69</v>
      </c>
      <c r="G308" s="66" t="s">
        <v>5263</v>
      </c>
      <c r="H308" s="66">
        <v>123</v>
      </c>
      <c r="I308" s="69"/>
      <c r="J308" s="5"/>
      <c r="K308" s="66">
        <v>15</v>
      </c>
      <c r="L308" s="5">
        <v>345</v>
      </c>
      <c r="M308" s="5">
        <v>0</v>
      </c>
      <c r="N308" s="5">
        <v>0</v>
      </c>
      <c r="O308" s="125"/>
      <c r="P308" s="94">
        <v>215</v>
      </c>
      <c r="Q308" s="94">
        <v>7</v>
      </c>
      <c r="R308" s="66">
        <f t="shared" si="8"/>
        <v>222</v>
      </c>
      <c r="S308" s="502">
        <f t="shared" si="9"/>
        <v>65.800000000000026</v>
      </c>
      <c r="T308" s="68">
        <v>15</v>
      </c>
    </row>
    <row r="309" spans="1:20" x14ac:dyDescent="0.2">
      <c r="A309" s="134" t="s">
        <v>9904</v>
      </c>
      <c r="B309" s="65" t="s">
        <v>4416</v>
      </c>
      <c r="C309" s="67">
        <v>0.25</v>
      </c>
      <c r="D309" s="91" t="s">
        <v>9362</v>
      </c>
      <c r="E309" s="66">
        <v>57</v>
      </c>
      <c r="F309" s="66">
        <v>73</v>
      </c>
      <c r="G309" s="66" t="s">
        <v>5263</v>
      </c>
      <c r="H309" s="66">
        <v>123</v>
      </c>
      <c r="I309" s="69"/>
      <c r="J309" s="5" t="s">
        <v>6055</v>
      </c>
      <c r="K309" s="66">
        <v>15</v>
      </c>
      <c r="L309" s="5">
        <v>345</v>
      </c>
      <c r="M309" s="5">
        <v>11</v>
      </c>
      <c r="N309" s="5">
        <v>0</v>
      </c>
      <c r="O309" s="125"/>
      <c r="P309" s="94">
        <v>215</v>
      </c>
      <c r="Q309" s="94">
        <v>7</v>
      </c>
      <c r="R309" s="66">
        <f t="shared" si="8"/>
        <v>222</v>
      </c>
      <c r="S309" s="502">
        <f t="shared" si="9"/>
        <v>65.800000000000026</v>
      </c>
      <c r="T309" s="68">
        <v>15</v>
      </c>
    </row>
    <row r="310" spans="1:20" x14ac:dyDescent="0.2">
      <c r="A310" s="134" t="s">
        <v>9235</v>
      </c>
      <c r="B310" s="65" t="s">
        <v>4416</v>
      </c>
      <c r="C310" s="67">
        <v>0.25</v>
      </c>
      <c r="D310" s="65" t="s">
        <v>448</v>
      </c>
      <c r="E310" s="66">
        <v>60</v>
      </c>
      <c r="F310" s="66">
        <v>74</v>
      </c>
      <c r="G310" s="66" t="s">
        <v>5159</v>
      </c>
      <c r="H310" s="66">
        <v>123</v>
      </c>
      <c r="I310" s="69"/>
      <c r="J310" s="5" t="s">
        <v>4415</v>
      </c>
      <c r="K310" s="66">
        <v>21</v>
      </c>
      <c r="L310" s="5">
        <v>322</v>
      </c>
      <c r="M310" s="5">
        <v>2</v>
      </c>
      <c r="N310" s="5">
        <v>0</v>
      </c>
      <c r="O310" s="125"/>
      <c r="P310" s="94">
        <v>189</v>
      </c>
      <c r="Q310" s="94">
        <v>7</v>
      </c>
      <c r="R310" s="66">
        <f t="shared" si="8"/>
        <v>196</v>
      </c>
      <c r="S310" s="502">
        <f t="shared" si="9"/>
        <v>91.800000000000026</v>
      </c>
      <c r="T310" s="68">
        <v>21</v>
      </c>
    </row>
    <row r="311" spans="1:20" x14ac:dyDescent="0.2">
      <c r="A311" s="134" t="s">
        <v>895</v>
      </c>
      <c r="B311" s="65" t="s">
        <v>4416</v>
      </c>
      <c r="C311" s="67">
        <v>0.25</v>
      </c>
      <c r="D311" s="65" t="s">
        <v>1762</v>
      </c>
      <c r="E311" s="66">
        <v>61</v>
      </c>
      <c r="F311" s="66">
        <v>76</v>
      </c>
      <c r="G311" s="66" t="s">
        <v>5159</v>
      </c>
      <c r="H311" s="66">
        <v>123</v>
      </c>
      <c r="I311" s="69"/>
      <c r="J311" s="5" t="s">
        <v>4415</v>
      </c>
      <c r="K311" s="66">
        <v>25</v>
      </c>
      <c r="L311" s="5">
        <v>305</v>
      </c>
      <c r="M311" s="5">
        <v>2</v>
      </c>
      <c r="N311" s="5">
        <v>0</v>
      </c>
      <c r="O311" s="125"/>
      <c r="P311" s="94">
        <v>173</v>
      </c>
      <c r="Q311" s="94">
        <v>7</v>
      </c>
      <c r="R311" s="66">
        <f t="shared" si="8"/>
        <v>180</v>
      </c>
      <c r="S311" s="502">
        <f t="shared" si="9"/>
        <v>107.80000000000003</v>
      </c>
      <c r="T311" s="68">
        <v>25</v>
      </c>
    </row>
    <row r="312" spans="1:20" x14ac:dyDescent="0.2">
      <c r="A312" s="134" t="s">
        <v>4529</v>
      </c>
      <c r="B312" s="65" t="s">
        <v>4416</v>
      </c>
      <c r="C312" s="67">
        <v>0.25</v>
      </c>
      <c r="D312" s="65" t="s">
        <v>8799</v>
      </c>
      <c r="E312" s="66">
        <v>60</v>
      </c>
      <c r="F312" s="66">
        <v>74</v>
      </c>
      <c r="G312" s="66" t="s">
        <v>5161</v>
      </c>
      <c r="H312" s="66">
        <v>123</v>
      </c>
      <c r="I312" s="69"/>
      <c r="J312" s="5" t="s">
        <v>4415</v>
      </c>
      <c r="K312" s="66">
        <v>30</v>
      </c>
      <c r="L312" s="5">
        <v>284</v>
      </c>
      <c r="M312" s="5">
        <v>2</v>
      </c>
      <c r="N312" s="5">
        <v>0</v>
      </c>
      <c r="O312" s="125"/>
      <c r="P312" s="94">
        <v>155</v>
      </c>
      <c r="Q312" s="94">
        <v>7</v>
      </c>
      <c r="R312" s="66">
        <f t="shared" si="8"/>
        <v>162</v>
      </c>
      <c r="S312" s="502">
        <f t="shared" si="9"/>
        <v>125.80000000000003</v>
      </c>
      <c r="T312" s="68">
        <v>30</v>
      </c>
    </row>
    <row r="313" spans="1:20" x14ac:dyDescent="0.2">
      <c r="A313" s="558" t="s">
        <v>11573</v>
      </c>
      <c r="B313" s="65" t="s">
        <v>8490</v>
      </c>
      <c r="C313" s="67">
        <v>0.25</v>
      </c>
      <c r="D313" s="65" t="s">
        <v>1297</v>
      </c>
      <c r="E313" s="66">
        <v>57</v>
      </c>
      <c r="F313" s="66">
        <v>69</v>
      </c>
      <c r="G313" s="66" t="s">
        <v>5263</v>
      </c>
      <c r="H313" s="66">
        <v>123</v>
      </c>
      <c r="I313" s="69"/>
      <c r="J313" s="5"/>
      <c r="K313" s="66">
        <v>15</v>
      </c>
      <c r="L313" s="5">
        <v>345</v>
      </c>
      <c r="M313" s="5">
        <v>0</v>
      </c>
      <c r="N313" s="5">
        <v>0</v>
      </c>
      <c r="O313" s="125"/>
      <c r="P313" s="94">
        <v>215</v>
      </c>
      <c r="Q313" s="94">
        <v>7</v>
      </c>
      <c r="R313" s="66">
        <f t="shared" si="8"/>
        <v>222</v>
      </c>
      <c r="S313" s="502">
        <f t="shared" si="9"/>
        <v>65.800000000000026</v>
      </c>
      <c r="T313" s="68">
        <v>15</v>
      </c>
    </row>
    <row r="314" spans="1:20" x14ac:dyDescent="0.2">
      <c r="A314" s="558" t="s">
        <v>11573</v>
      </c>
      <c r="B314" s="65" t="s">
        <v>8490</v>
      </c>
      <c r="C314" s="67">
        <v>0.25</v>
      </c>
      <c r="D314" s="65" t="s">
        <v>1298</v>
      </c>
      <c r="E314" s="66">
        <v>57</v>
      </c>
      <c r="F314" s="66">
        <v>73</v>
      </c>
      <c r="G314" s="66" t="s">
        <v>5263</v>
      </c>
      <c r="H314" s="66">
        <v>123</v>
      </c>
      <c r="I314" s="66"/>
      <c r="J314" s="5" t="s">
        <v>6055</v>
      </c>
      <c r="K314" s="66">
        <v>15</v>
      </c>
      <c r="L314" s="5">
        <v>345</v>
      </c>
      <c r="M314" s="5">
        <v>11</v>
      </c>
      <c r="N314" s="5">
        <v>0</v>
      </c>
      <c r="O314" s="125"/>
      <c r="P314" s="94">
        <v>215</v>
      </c>
      <c r="Q314" s="94">
        <v>7</v>
      </c>
      <c r="R314" s="66">
        <f t="shared" si="8"/>
        <v>222</v>
      </c>
      <c r="S314" s="502">
        <f t="shared" si="9"/>
        <v>65.800000000000026</v>
      </c>
      <c r="T314" s="68">
        <v>15</v>
      </c>
    </row>
    <row r="315" spans="1:20" x14ac:dyDescent="0.2">
      <c r="A315" s="134" t="s">
        <v>9802</v>
      </c>
      <c r="B315" s="65" t="s">
        <v>4416</v>
      </c>
      <c r="C315" s="67">
        <v>0.25</v>
      </c>
      <c r="D315" s="65" t="s">
        <v>1764</v>
      </c>
      <c r="E315" s="66">
        <v>57</v>
      </c>
      <c r="F315" s="66">
        <v>69</v>
      </c>
      <c r="G315" s="66" t="s">
        <v>5263</v>
      </c>
      <c r="H315" s="66">
        <v>123</v>
      </c>
      <c r="I315" s="69"/>
      <c r="J315" s="5"/>
      <c r="K315" s="66">
        <v>16</v>
      </c>
      <c r="L315" s="5">
        <v>341</v>
      </c>
      <c r="M315" s="5">
        <v>0</v>
      </c>
      <c r="N315" s="5">
        <v>0</v>
      </c>
      <c r="O315" s="267"/>
      <c r="P315" s="94">
        <v>211</v>
      </c>
      <c r="Q315" s="94">
        <v>7</v>
      </c>
      <c r="R315" s="66">
        <f t="shared" si="8"/>
        <v>218</v>
      </c>
      <c r="S315" s="502">
        <f t="shared" si="9"/>
        <v>69.800000000000026</v>
      </c>
      <c r="T315" s="68">
        <v>16</v>
      </c>
    </row>
    <row r="316" spans="1:20" x14ac:dyDescent="0.2">
      <c r="A316" s="134" t="s">
        <v>10297</v>
      </c>
      <c r="B316" s="65" t="s">
        <v>4416</v>
      </c>
      <c r="C316" s="67">
        <v>0.25</v>
      </c>
      <c r="D316" s="65" t="s">
        <v>6789</v>
      </c>
      <c r="E316" s="66">
        <v>56</v>
      </c>
      <c r="F316" s="66">
        <v>67</v>
      </c>
      <c r="G316" s="66" t="s">
        <v>5265</v>
      </c>
      <c r="H316" s="66">
        <v>123</v>
      </c>
      <c r="I316" s="69"/>
      <c r="J316" s="5"/>
      <c r="K316" s="66">
        <v>19</v>
      </c>
      <c r="L316" s="5">
        <v>330</v>
      </c>
      <c r="M316" s="5">
        <v>0</v>
      </c>
      <c r="N316" s="5">
        <v>0</v>
      </c>
      <c r="O316" s="267"/>
      <c r="P316" s="94">
        <v>199</v>
      </c>
      <c r="Q316" s="94">
        <v>7</v>
      </c>
      <c r="R316" s="66">
        <f t="shared" si="8"/>
        <v>206</v>
      </c>
      <c r="S316" s="502">
        <f t="shared" si="9"/>
        <v>81.800000000000026</v>
      </c>
      <c r="T316" s="68">
        <v>19</v>
      </c>
    </row>
    <row r="317" spans="1:20" x14ac:dyDescent="0.2">
      <c r="A317" s="134" t="s">
        <v>10297</v>
      </c>
      <c r="B317" s="65" t="s">
        <v>4416</v>
      </c>
      <c r="C317" s="67">
        <v>0.25</v>
      </c>
      <c r="D317" s="65" t="s">
        <v>10024</v>
      </c>
      <c r="E317" s="66">
        <v>56</v>
      </c>
      <c r="F317" s="66">
        <v>71</v>
      </c>
      <c r="G317" s="66" t="s">
        <v>5265</v>
      </c>
      <c r="H317" s="66">
        <v>123</v>
      </c>
      <c r="I317" s="69"/>
      <c r="J317" s="5" t="s">
        <v>6055</v>
      </c>
      <c r="K317" s="66">
        <v>19</v>
      </c>
      <c r="L317" s="5">
        <v>330</v>
      </c>
      <c r="M317" s="5">
        <v>11</v>
      </c>
      <c r="N317" s="5">
        <v>0</v>
      </c>
      <c r="O317" s="267"/>
      <c r="P317" s="94">
        <v>199</v>
      </c>
      <c r="Q317" s="94">
        <v>7</v>
      </c>
      <c r="R317" s="66">
        <f t="shared" si="8"/>
        <v>206</v>
      </c>
      <c r="S317" s="502">
        <f t="shared" si="9"/>
        <v>81.800000000000026</v>
      </c>
      <c r="T317" s="68">
        <v>19</v>
      </c>
    </row>
    <row r="318" spans="1:20" x14ac:dyDescent="0.2">
      <c r="A318" s="134" t="s">
        <v>7192</v>
      </c>
      <c r="B318" s="65" t="s">
        <v>4416</v>
      </c>
      <c r="C318" s="67">
        <v>0.25</v>
      </c>
      <c r="D318" s="65" t="s">
        <v>7786</v>
      </c>
      <c r="E318" s="66">
        <v>56</v>
      </c>
      <c r="F318" s="66">
        <v>67</v>
      </c>
      <c r="G318" s="95" t="s">
        <v>2784</v>
      </c>
      <c r="H318" s="66">
        <v>123</v>
      </c>
      <c r="I318" s="69"/>
      <c r="J318" s="5"/>
      <c r="K318" s="66">
        <v>31</v>
      </c>
      <c r="L318" s="5">
        <f>112+10+R318</f>
        <v>277</v>
      </c>
      <c r="M318" s="5"/>
      <c r="N318" s="5"/>
      <c r="O318" s="267" t="s">
        <v>10109</v>
      </c>
      <c r="P318" s="94">
        <v>148</v>
      </c>
      <c r="Q318" s="94">
        <v>7</v>
      </c>
      <c r="R318" s="66">
        <f t="shared" si="8"/>
        <v>155</v>
      </c>
      <c r="S318" s="502">
        <f t="shared" si="9"/>
        <v>132.80000000000001</v>
      </c>
      <c r="T318" s="68">
        <v>31</v>
      </c>
    </row>
    <row r="319" spans="1:20" x14ac:dyDescent="0.2">
      <c r="A319" s="134" t="s">
        <v>7192</v>
      </c>
      <c r="B319" s="65" t="s">
        <v>4416</v>
      </c>
      <c r="C319" s="67">
        <v>0.25</v>
      </c>
      <c r="D319" s="65" t="s">
        <v>6100</v>
      </c>
      <c r="E319" s="66">
        <v>56</v>
      </c>
      <c r="F319" s="66">
        <v>71</v>
      </c>
      <c r="G319" s="95" t="s">
        <v>2784</v>
      </c>
      <c r="H319" s="66">
        <v>123</v>
      </c>
      <c r="I319" s="69"/>
      <c r="J319" s="5" t="s">
        <v>733</v>
      </c>
      <c r="K319" s="66">
        <v>31</v>
      </c>
      <c r="L319" s="5">
        <f>112+10+R319</f>
        <v>277</v>
      </c>
      <c r="M319" s="5"/>
      <c r="N319" s="5">
        <v>0</v>
      </c>
      <c r="O319" s="267" t="s">
        <v>10109</v>
      </c>
      <c r="P319" s="94">
        <v>148</v>
      </c>
      <c r="Q319" s="94">
        <v>7</v>
      </c>
      <c r="R319" s="66">
        <f t="shared" si="8"/>
        <v>155</v>
      </c>
      <c r="S319" s="502">
        <f t="shared" si="9"/>
        <v>132.80000000000001</v>
      </c>
      <c r="T319" s="68">
        <v>31</v>
      </c>
    </row>
    <row r="320" spans="1:20" x14ac:dyDescent="0.2">
      <c r="A320" s="134" t="s">
        <v>10089</v>
      </c>
      <c r="B320" s="65" t="s">
        <v>4416</v>
      </c>
      <c r="C320" s="67">
        <v>0.25</v>
      </c>
      <c r="D320" s="65" t="s">
        <v>1765</v>
      </c>
      <c r="E320" s="66">
        <v>58</v>
      </c>
      <c r="F320" s="66">
        <v>71</v>
      </c>
      <c r="G320" s="66" t="s">
        <v>5263</v>
      </c>
      <c r="H320" s="66">
        <v>123</v>
      </c>
      <c r="I320" s="69"/>
      <c r="J320" s="5" t="s">
        <v>4415</v>
      </c>
      <c r="K320" s="66">
        <v>15</v>
      </c>
      <c r="L320" s="5">
        <v>345</v>
      </c>
      <c r="M320" s="5">
        <v>2</v>
      </c>
      <c r="N320" s="5">
        <v>0</v>
      </c>
      <c r="O320" s="267"/>
      <c r="P320" s="94">
        <v>213</v>
      </c>
      <c r="Q320" s="94">
        <v>7</v>
      </c>
      <c r="R320" s="66">
        <f t="shared" si="8"/>
        <v>220</v>
      </c>
      <c r="S320" s="502">
        <f t="shared" si="9"/>
        <v>67.800000000000026</v>
      </c>
      <c r="T320" s="68">
        <v>15</v>
      </c>
    </row>
    <row r="321" spans="1:24" x14ac:dyDescent="0.2">
      <c r="A321" s="571" t="s">
        <v>10827</v>
      </c>
      <c r="B321" s="65" t="s">
        <v>4416</v>
      </c>
      <c r="C321" s="67">
        <v>0.25</v>
      </c>
      <c r="D321" s="65" t="s">
        <v>3571</v>
      </c>
      <c r="E321" s="66">
        <v>57</v>
      </c>
      <c r="F321" s="66">
        <v>69</v>
      </c>
      <c r="G321" s="66" t="s">
        <v>5263</v>
      </c>
      <c r="H321" s="66">
        <v>123</v>
      </c>
      <c r="I321" s="69"/>
      <c r="J321" s="5"/>
      <c r="K321" s="66">
        <v>19</v>
      </c>
      <c r="L321" s="5">
        <v>330</v>
      </c>
      <c r="M321" s="5">
        <v>0</v>
      </c>
      <c r="N321" s="5">
        <v>0</v>
      </c>
      <c r="O321" s="267"/>
      <c r="P321" s="94">
        <v>200</v>
      </c>
      <c r="Q321" s="94">
        <v>7</v>
      </c>
      <c r="R321" s="66">
        <f t="shared" si="8"/>
        <v>207</v>
      </c>
      <c r="S321" s="502">
        <f t="shared" si="9"/>
        <v>80.800000000000026</v>
      </c>
      <c r="T321" s="68">
        <v>19</v>
      </c>
    </row>
    <row r="322" spans="1:24" x14ac:dyDescent="0.2">
      <c r="A322" s="571" t="s">
        <v>10827</v>
      </c>
      <c r="B322" s="65" t="s">
        <v>4416</v>
      </c>
      <c r="C322" s="67">
        <v>0.25</v>
      </c>
      <c r="D322" s="65" t="s">
        <v>3573</v>
      </c>
      <c r="E322" s="66">
        <v>57</v>
      </c>
      <c r="F322" s="66">
        <v>73</v>
      </c>
      <c r="G322" s="66" t="s">
        <v>5263</v>
      </c>
      <c r="H322" s="66">
        <v>123</v>
      </c>
      <c r="I322" s="69"/>
      <c r="J322" s="5" t="s">
        <v>6055</v>
      </c>
      <c r="K322" s="66">
        <v>19</v>
      </c>
      <c r="L322" s="5">
        <v>330</v>
      </c>
      <c r="M322" s="5">
        <v>11</v>
      </c>
      <c r="N322" s="5">
        <v>0</v>
      </c>
      <c r="O322" s="267"/>
      <c r="P322" s="94">
        <v>200</v>
      </c>
      <c r="Q322" s="94">
        <v>7</v>
      </c>
      <c r="R322" s="66">
        <f t="shared" si="8"/>
        <v>207</v>
      </c>
      <c r="S322" s="502">
        <f t="shared" si="9"/>
        <v>80.800000000000026</v>
      </c>
      <c r="T322" s="68">
        <v>19</v>
      </c>
    </row>
    <row r="323" spans="1:24" x14ac:dyDescent="0.2">
      <c r="A323" s="134" t="s">
        <v>9471</v>
      </c>
      <c r="B323" s="65" t="s">
        <v>4416</v>
      </c>
      <c r="C323" s="67">
        <v>0.25</v>
      </c>
      <c r="D323" s="65" t="s">
        <v>10299</v>
      </c>
      <c r="E323" s="66">
        <v>58</v>
      </c>
      <c r="F323" s="66">
        <v>71</v>
      </c>
      <c r="G323" s="66" t="s">
        <v>5263</v>
      </c>
      <c r="H323" s="66">
        <v>123</v>
      </c>
      <c r="I323" s="69"/>
      <c r="J323" s="5" t="s">
        <v>4415</v>
      </c>
      <c r="K323" s="66">
        <v>18</v>
      </c>
      <c r="L323" s="5">
        <v>333</v>
      </c>
      <c r="M323" s="5">
        <v>2</v>
      </c>
      <c r="N323" s="5">
        <v>0</v>
      </c>
      <c r="O323" s="125"/>
      <c r="P323" s="94">
        <v>204</v>
      </c>
      <c r="Q323" s="94">
        <v>7</v>
      </c>
      <c r="R323" s="66">
        <f t="shared" si="8"/>
        <v>211</v>
      </c>
      <c r="S323" s="502">
        <f t="shared" si="9"/>
        <v>76.800000000000026</v>
      </c>
      <c r="T323" s="68">
        <v>18</v>
      </c>
    </row>
    <row r="324" spans="1:24" x14ac:dyDescent="0.2">
      <c r="A324" s="134" t="s">
        <v>3569</v>
      </c>
      <c r="B324" s="65" t="s">
        <v>4416</v>
      </c>
      <c r="C324" s="67">
        <v>0.25</v>
      </c>
      <c r="D324" s="65" t="s">
        <v>3572</v>
      </c>
      <c r="E324" s="66">
        <v>53</v>
      </c>
      <c r="F324" s="66">
        <v>65</v>
      </c>
      <c r="G324" s="66" t="s">
        <v>5264</v>
      </c>
      <c r="H324" s="66">
        <v>123</v>
      </c>
      <c r="I324" s="69"/>
      <c r="J324" s="5" t="s">
        <v>6055</v>
      </c>
      <c r="K324" s="66">
        <v>19</v>
      </c>
      <c r="L324" s="5">
        <v>330</v>
      </c>
      <c r="M324" s="5">
        <v>11</v>
      </c>
      <c r="N324" s="5">
        <v>0</v>
      </c>
      <c r="O324" s="125"/>
      <c r="P324" s="94">
        <v>200</v>
      </c>
      <c r="Q324" s="94">
        <v>7</v>
      </c>
      <c r="R324" s="66">
        <f t="shared" si="8"/>
        <v>207</v>
      </c>
      <c r="S324" s="502">
        <f t="shared" si="9"/>
        <v>80.800000000000026</v>
      </c>
      <c r="T324" s="68">
        <v>19</v>
      </c>
    </row>
    <row r="325" spans="1:24" x14ac:dyDescent="0.2">
      <c r="A325" s="97" t="s">
        <v>4523</v>
      </c>
      <c r="B325" s="65" t="s">
        <v>8490</v>
      </c>
      <c r="C325" s="67">
        <v>0.25</v>
      </c>
      <c r="D325" s="65" t="s">
        <v>8617</v>
      </c>
      <c r="E325" s="66">
        <v>63</v>
      </c>
      <c r="F325" s="66">
        <v>80</v>
      </c>
      <c r="G325" s="66" t="s">
        <v>4585</v>
      </c>
      <c r="H325" s="66">
        <v>123</v>
      </c>
      <c r="I325" s="69">
        <v>6065730500</v>
      </c>
      <c r="J325" s="5"/>
      <c r="K325" s="66">
        <v>34</v>
      </c>
      <c r="L325" s="5">
        <f>112+10+R325</f>
        <v>266</v>
      </c>
      <c r="M325" s="5">
        <v>0</v>
      </c>
      <c r="N325" s="5">
        <v>0</v>
      </c>
      <c r="O325" s="65"/>
      <c r="P325" s="66">
        <v>137</v>
      </c>
      <c r="Q325" s="66">
        <v>7</v>
      </c>
      <c r="R325" s="66">
        <f t="shared" si="8"/>
        <v>144</v>
      </c>
      <c r="S325" s="502">
        <f t="shared" si="9"/>
        <v>143.80000000000001</v>
      </c>
      <c r="T325" s="68">
        <v>34</v>
      </c>
    </row>
    <row r="326" spans="1:24" x14ac:dyDescent="0.2">
      <c r="A326" s="97" t="s">
        <v>4523</v>
      </c>
      <c r="B326" s="65" t="s">
        <v>8490</v>
      </c>
      <c r="C326" s="67">
        <v>0.25</v>
      </c>
      <c r="D326" s="65" t="s">
        <v>1130</v>
      </c>
      <c r="E326" s="66">
        <v>63</v>
      </c>
      <c r="F326" s="66">
        <v>80</v>
      </c>
      <c r="G326" s="66" t="s">
        <v>4585</v>
      </c>
      <c r="H326" s="66">
        <v>123</v>
      </c>
      <c r="I326" s="69">
        <v>6045730600</v>
      </c>
      <c r="J326" s="5"/>
      <c r="K326" s="5">
        <v>34</v>
      </c>
      <c r="L326" s="5">
        <f>112+10+R326</f>
        <v>266</v>
      </c>
      <c r="M326" s="5">
        <v>0</v>
      </c>
      <c r="N326" s="5">
        <v>0</v>
      </c>
      <c r="O326" s="6"/>
      <c r="P326" s="5">
        <v>137</v>
      </c>
      <c r="Q326" s="5">
        <v>7</v>
      </c>
      <c r="R326" s="66">
        <f t="shared" si="8"/>
        <v>144</v>
      </c>
      <c r="S326" s="502">
        <f t="shared" si="9"/>
        <v>143.80000000000001</v>
      </c>
      <c r="T326" s="4">
        <v>34</v>
      </c>
      <c r="U326"/>
      <c r="V326"/>
      <c r="W326"/>
      <c r="X326" s="4"/>
    </row>
    <row r="327" spans="1:24" x14ac:dyDescent="0.2">
      <c r="A327" s="97" t="s">
        <v>4523</v>
      </c>
      <c r="B327" s="65" t="s">
        <v>8490</v>
      </c>
      <c r="C327" s="67">
        <v>0.25</v>
      </c>
      <c r="D327" s="65" t="s">
        <v>8900</v>
      </c>
      <c r="E327" s="66">
        <v>63</v>
      </c>
      <c r="F327" s="66">
        <v>80</v>
      </c>
      <c r="G327" s="66" t="s">
        <v>4585</v>
      </c>
      <c r="H327" s="66">
        <v>123</v>
      </c>
      <c r="I327" s="69">
        <v>6055630600</v>
      </c>
      <c r="J327" s="5"/>
      <c r="K327" s="66">
        <v>34</v>
      </c>
      <c r="L327" s="5">
        <f>112+10+R327</f>
        <v>266</v>
      </c>
      <c r="M327" s="5">
        <v>0</v>
      </c>
      <c r="N327" s="5">
        <v>0</v>
      </c>
      <c r="O327" s="125"/>
      <c r="P327" s="94">
        <v>137</v>
      </c>
      <c r="Q327" s="94">
        <v>7</v>
      </c>
      <c r="R327" s="66">
        <f t="shared" si="8"/>
        <v>144</v>
      </c>
      <c r="S327" s="502">
        <f t="shared" si="9"/>
        <v>143.80000000000001</v>
      </c>
      <c r="T327" s="68">
        <v>34</v>
      </c>
    </row>
    <row r="328" spans="1:24" x14ac:dyDescent="0.2">
      <c r="A328" s="97" t="s">
        <v>4523</v>
      </c>
      <c r="B328" s="65" t="s">
        <v>8490</v>
      </c>
      <c r="C328" s="67">
        <v>0.25</v>
      </c>
      <c r="D328" s="65" t="s">
        <v>4652</v>
      </c>
      <c r="E328" s="66">
        <v>63</v>
      </c>
      <c r="F328" s="66">
        <v>80</v>
      </c>
      <c r="G328" s="66" t="s">
        <v>4585</v>
      </c>
      <c r="H328" s="66">
        <v>123</v>
      </c>
      <c r="I328" s="69">
        <v>6405731600</v>
      </c>
      <c r="J328" s="5"/>
      <c r="K328" s="66">
        <v>34</v>
      </c>
      <c r="L328" s="5">
        <f>112+10+R328</f>
        <v>266</v>
      </c>
      <c r="M328" s="5">
        <v>0</v>
      </c>
      <c r="N328" s="5">
        <v>0</v>
      </c>
      <c r="O328" s="125"/>
      <c r="P328" s="94">
        <v>137</v>
      </c>
      <c r="Q328" s="94">
        <v>7</v>
      </c>
      <c r="R328" s="66">
        <f t="shared" si="8"/>
        <v>144</v>
      </c>
      <c r="S328" s="502">
        <f t="shared" si="9"/>
        <v>143.80000000000001</v>
      </c>
      <c r="T328" s="68">
        <v>34</v>
      </c>
    </row>
    <row r="329" spans="1:24" x14ac:dyDescent="0.2">
      <c r="A329" s="97" t="s">
        <v>4524</v>
      </c>
      <c r="B329" s="65" t="s">
        <v>8490</v>
      </c>
      <c r="C329" s="67">
        <v>0.25</v>
      </c>
      <c r="D329" s="65" t="s">
        <v>7537</v>
      </c>
      <c r="E329" s="66">
        <v>64</v>
      </c>
      <c r="F329" s="66">
        <v>93</v>
      </c>
      <c r="G329" s="66" t="s">
        <v>2918</v>
      </c>
      <c r="H329" s="66">
        <v>136</v>
      </c>
      <c r="I329" s="69">
        <v>6065133600</v>
      </c>
      <c r="J329" s="6"/>
      <c r="K329" s="66">
        <v>20</v>
      </c>
      <c r="L329" s="5">
        <v>326</v>
      </c>
      <c r="M329" s="5">
        <v>0</v>
      </c>
      <c r="N329" s="5">
        <v>0</v>
      </c>
      <c r="O329" s="125"/>
      <c r="P329" s="94">
        <v>193</v>
      </c>
      <c r="Q329" s="94">
        <v>7</v>
      </c>
      <c r="R329" s="66">
        <f t="shared" si="8"/>
        <v>200</v>
      </c>
      <c r="S329" s="502">
        <f t="shared" si="9"/>
        <v>87.800000000000026</v>
      </c>
      <c r="T329" s="68">
        <v>20</v>
      </c>
    </row>
    <row r="330" spans="1:24" x14ac:dyDescent="0.2">
      <c r="A330" s="97" t="s">
        <v>4524</v>
      </c>
      <c r="B330" s="65" t="s">
        <v>8490</v>
      </c>
      <c r="C330" s="67">
        <v>0.25</v>
      </c>
      <c r="D330" s="65" t="s">
        <v>388</v>
      </c>
      <c r="E330" s="66">
        <v>64</v>
      </c>
      <c r="F330" s="66">
        <v>93</v>
      </c>
      <c r="G330" s="66" t="s">
        <v>2918</v>
      </c>
      <c r="H330" s="66">
        <v>136</v>
      </c>
      <c r="I330" s="69">
        <v>6035234200</v>
      </c>
      <c r="J330" s="5"/>
      <c r="K330" s="66">
        <v>20</v>
      </c>
      <c r="L330" s="5">
        <v>326</v>
      </c>
      <c r="M330" s="5">
        <v>0</v>
      </c>
      <c r="N330" s="5">
        <v>0</v>
      </c>
      <c r="O330" s="6"/>
      <c r="P330" s="94">
        <v>193</v>
      </c>
      <c r="Q330" s="94">
        <v>7</v>
      </c>
      <c r="R330" s="66">
        <f t="shared" si="8"/>
        <v>200</v>
      </c>
      <c r="S330" s="502">
        <f t="shared" si="9"/>
        <v>87.800000000000026</v>
      </c>
      <c r="T330" s="68">
        <v>20</v>
      </c>
    </row>
    <row r="331" spans="1:24" x14ac:dyDescent="0.2">
      <c r="A331" s="97" t="s">
        <v>4524</v>
      </c>
      <c r="B331" s="65" t="s">
        <v>8490</v>
      </c>
      <c r="C331" s="67">
        <v>0.25</v>
      </c>
      <c r="D331" s="65" t="s">
        <v>389</v>
      </c>
      <c r="E331" s="66">
        <v>64</v>
      </c>
      <c r="F331" s="66">
        <v>93</v>
      </c>
      <c r="G331" s="66" t="s">
        <v>2918</v>
      </c>
      <c r="H331" s="66">
        <v>136</v>
      </c>
      <c r="I331" s="69">
        <v>6405131700</v>
      </c>
      <c r="J331" s="5" t="s">
        <v>3780</v>
      </c>
      <c r="K331" s="66">
        <v>20</v>
      </c>
      <c r="L331" s="5">
        <v>326</v>
      </c>
      <c r="M331" s="5">
        <v>17</v>
      </c>
      <c r="N331" s="5">
        <v>0</v>
      </c>
      <c r="O331" s="125"/>
      <c r="P331" s="94">
        <v>193</v>
      </c>
      <c r="Q331" s="94">
        <v>7</v>
      </c>
      <c r="R331" s="66">
        <f t="shared" si="8"/>
        <v>200</v>
      </c>
      <c r="S331" s="502">
        <f t="shared" si="9"/>
        <v>87.800000000000026</v>
      </c>
      <c r="T331" s="68">
        <v>20</v>
      </c>
    </row>
    <row r="332" spans="1:24" x14ac:dyDescent="0.2">
      <c r="A332" s="97" t="s">
        <v>4524</v>
      </c>
      <c r="B332" s="65" t="s">
        <v>8490</v>
      </c>
      <c r="C332" s="67">
        <v>0.25</v>
      </c>
      <c r="D332" s="65" t="s">
        <v>5347</v>
      </c>
      <c r="E332" s="66">
        <v>64</v>
      </c>
      <c r="F332" s="66">
        <v>93</v>
      </c>
      <c r="G332" s="66" t="s">
        <v>2918</v>
      </c>
      <c r="H332" s="66">
        <v>136</v>
      </c>
      <c r="I332" s="69"/>
      <c r="J332" s="5" t="s">
        <v>3780</v>
      </c>
      <c r="K332" s="66">
        <v>20</v>
      </c>
      <c r="L332" s="5">
        <v>326</v>
      </c>
      <c r="M332" s="5">
        <v>17</v>
      </c>
      <c r="N332" s="5">
        <v>0</v>
      </c>
      <c r="O332" s="125"/>
      <c r="P332" s="94">
        <v>193</v>
      </c>
      <c r="Q332" s="94">
        <v>7</v>
      </c>
      <c r="R332" s="66">
        <f t="shared" si="8"/>
        <v>200</v>
      </c>
      <c r="S332" s="502">
        <f t="shared" si="9"/>
        <v>87.800000000000026</v>
      </c>
      <c r="T332" s="68">
        <v>20</v>
      </c>
    </row>
    <row r="333" spans="1:24" x14ac:dyDescent="0.2">
      <c r="A333" s="97" t="s">
        <v>4524</v>
      </c>
      <c r="B333" s="65" t="s">
        <v>8490</v>
      </c>
      <c r="C333" s="67">
        <v>0.25</v>
      </c>
      <c r="D333" s="65" t="s">
        <v>8992</v>
      </c>
      <c r="E333" s="66">
        <v>64</v>
      </c>
      <c r="F333" s="66">
        <v>93</v>
      </c>
      <c r="G333" s="66" t="s">
        <v>2918</v>
      </c>
      <c r="H333" s="66">
        <v>136</v>
      </c>
      <c r="I333" s="69"/>
      <c r="J333" s="5" t="s">
        <v>1212</v>
      </c>
      <c r="K333" s="66"/>
      <c r="L333" s="5">
        <f>112+10+R333</f>
        <v>122</v>
      </c>
      <c r="M333" s="5">
        <v>23</v>
      </c>
      <c r="N333" s="5">
        <v>0</v>
      </c>
      <c r="O333" s="125"/>
      <c r="P333" s="94"/>
      <c r="Q333" s="94"/>
      <c r="R333" s="66">
        <f t="shared" si="8"/>
        <v>0</v>
      </c>
      <c r="S333" s="502">
        <f t="shared" si="9"/>
        <v>287.8</v>
      </c>
    </row>
    <row r="334" spans="1:24" x14ac:dyDescent="0.2">
      <c r="A334" s="97" t="s">
        <v>6088</v>
      </c>
      <c r="B334" s="65" t="s">
        <v>8490</v>
      </c>
      <c r="C334" s="67">
        <v>0.25</v>
      </c>
      <c r="D334" s="91" t="s">
        <v>7777</v>
      </c>
      <c r="E334" s="66">
        <v>58</v>
      </c>
      <c r="F334" s="66">
        <v>94</v>
      </c>
      <c r="G334" s="66" t="s">
        <v>5263</v>
      </c>
      <c r="H334" s="66">
        <v>137</v>
      </c>
      <c r="I334" s="66"/>
      <c r="J334" s="5" t="s">
        <v>2078</v>
      </c>
      <c r="K334" s="66">
        <v>15</v>
      </c>
      <c r="L334" s="5">
        <v>345</v>
      </c>
      <c r="M334" s="5">
        <v>17</v>
      </c>
      <c r="N334" s="5">
        <v>0</v>
      </c>
      <c r="O334" s="125"/>
      <c r="P334" s="94">
        <v>215</v>
      </c>
      <c r="Q334" s="94">
        <v>7</v>
      </c>
      <c r="R334" s="66">
        <f t="shared" si="8"/>
        <v>222</v>
      </c>
      <c r="S334" s="502">
        <f t="shared" si="9"/>
        <v>65.800000000000026</v>
      </c>
      <c r="T334" s="68">
        <v>15</v>
      </c>
    </row>
    <row r="335" spans="1:24" x14ac:dyDescent="0.2">
      <c r="A335" s="97" t="s">
        <v>6088</v>
      </c>
      <c r="B335" s="65" t="s">
        <v>8490</v>
      </c>
      <c r="C335" s="67">
        <v>0.25</v>
      </c>
      <c r="D335" s="91" t="s">
        <v>6099</v>
      </c>
      <c r="E335" s="66">
        <v>58</v>
      </c>
      <c r="F335" s="66">
        <v>94</v>
      </c>
      <c r="G335" s="66" t="s">
        <v>5263</v>
      </c>
      <c r="H335" s="66">
        <v>137</v>
      </c>
      <c r="I335" s="66"/>
      <c r="J335" s="5" t="s">
        <v>3780</v>
      </c>
      <c r="K335" s="66">
        <v>15</v>
      </c>
      <c r="L335" s="5">
        <v>345</v>
      </c>
      <c r="M335" s="5">
        <v>17</v>
      </c>
      <c r="N335" s="5">
        <v>0</v>
      </c>
      <c r="O335" s="125"/>
      <c r="P335" s="94">
        <v>215</v>
      </c>
      <c r="Q335" s="94">
        <v>7</v>
      </c>
      <c r="R335" s="66">
        <f t="shared" si="8"/>
        <v>222</v>
      </c>
      <c r="S335" s="502">
        <f t="shared" si="9"/>
        <v>65.800000000000026</v>
      </c>
      <c r="T335" s="68">
        <v>15</v>
      </c>
    </row>
    <row r="336" spans="1:24" x14ac:dyDescent="0.2">
      <c r="A336" s="97" t="s">
        <v>6088</v>
      </c>
      <c r="B336" s="65" t="s">
        <v>8490</v>
      </c>
      <c r="C336" s="67">
        <v>0.25</v>
      </c>
      <c r="D336" s="91" t="s">
        <v>634</v>
      </c>
      <c r="E336" s="66">
        <v>58</v>
      </c>
      <c r="F336" s="66">
        <v>94</v>
      </c>
      <c r="G336" s="66" t="s">
        <v>5263</v>
      </c>
      <c r="H336" s="66">
        <v>137</v>
      </c>
      <c r="I336" s="66"/>
      <c r="J336" s="5" t="s">
        <v>2077</v>
      </c>
      <c r="K336" s="66">
        <v>15</v>
      </c>
      <c r="L336" s="5">
        <v>345</v>
      </c>
      <c r="M336" s="5">
        <v>17</v>
      </c>
      <c r="N336" s="5">
        <v>0</v>
      </c>
      <c r="O336" s="125"/>
      <c r="P336" s="94">
        <v>215</v>
      </c>
      <c r="Q336" s="94">
        <v>7</v>
      </c>
      <c r="R336" s="66">
        <f t="shared" si="8"/>
        <v>222</v>
      </c>
      <c r="S336" s="502">
        <f t="shared" si="9"/>
        <v>65.800000000000026</v>
      </c>
      <c r="T336" s="68">
        <v>15</v>
      </c>
    </row>
    <row r="337" spans="1:20" x14ac:dyDescent="0.2">
      <c r="A337" s="97" t="s">
        <v>443</v>
      </c>
      <c r="B337" s="65" t="s">
        <v>8490</v>
      </c>
      <c r="C337" s="67">
        <v>0.25</v>
      </c>
      <c r="D337" s="91" t="s">
        <v>8334</v>
      </c>
      <c r="E337" s="66">
        <v>57</v>
      </c>
      <c r="F337" s="66">
        <v>82</v>
      </c>
      <c r="G337" s="66" t="s">
        <v>5263</v>
      </c>
      <c r="H337" s="66">
        <v>125</v>
      </c>
      <c r="I337" s="66"/>
      <c r="J337" s="5" t="s">
        <v>2078</v>
      </c>
      <c r="K337" s="66">
        <v>16</v>
      </c>
      <c r="L337" s="5">
        <v>341</v>
      </c>
      <c r="M337" s="5">
        <v>17</v>
      </c>
      <c r="N337" s="5">
        <v>0</v>
      </c>
      <c r="O337" s="125"/>
      <c r="P337" s="94">
        <v>209</v>
      </c>
      <c r="Q337" s="94">
        <v>7</v>
      </c>
      <c r="R337" s="66">
        <f t="shared" si="8"/>
        <v>216</v>
      </c>
      <c r="S337" s="502">
        <f t="shared" si="9"/>
        <v>71.800000000000026</v>
      </c>
      <c r="T337" s="68">
        <v>16</v>
      </c>
    </row>
    <row r="338" spans="1:20" x14ac:dyDescent="0.2">
      <c r="A338" s="97" t="s">
        <v>443</v>
      </c>
      <c r="B338" s="65" t="s">
        <v>8490</v>
      </c>
      <c r="C338" s="67">
        <v>0.25</v>
      </c>
      <c r="D338" s="91" t="s">
        <v>1300</v>
      </c>
      <c r="E338" s="66">
        <v>57</v>
      </c>
      <c r="F338" s="66">
        <v>82</v>
      </c>
      <c r="G338" s="66" t="s">
        <v>5263</v>
      </c>
      <c r="H338" s="66">
        <v>125</v>
      </c>
      <c r="I338" s="66"/>
      <c r="J338" s="5" t="s">
        <v>3780</v>
      </c>
      <c r="K338" s="66">
        <v>16</v>
      </c>
      <c r="L338" s="5">
        <v>341</v>
      </c>
      <c r="M338" s="5">
        <v>17</v>
      </c>
      <c r="N338" s="5">
        <v>0</v>
      </c>
      <c r="O338" s="125"/>
      <c r="P338" s="94">
        <v>209</v>
      </c>
      <c r="Q338" s="94">
        <v>7</v>
      </c>
      <c r="R338" s="66">
        <f t="shared" si="8"/>
        <v>216</v>
      </c>
      <c r="S338" s="502">
        <f t="shared" si="9"/>
        <v>71.800000000000026</v>
      </c>
      <c r="T338" s="68">
        <v>16</v>
      </c>
    </row>
    <row r="339" spans="1:20" x14ac:dyDescent="0.2">
      <c r="A339" s="97" t="s">
        <v>443</v>
      </c>
      <c r="B339" s="65" t="s">
        <v>8490</v>
      </c>
      <c r="C339" s="67">
        <v>0.25</v>
      </c>
      <c r="D339" s="91" t="s">
        <v>1301</v>
      </c>
      <c r="E339" s="66">
        <v>57</v>
      </c>
      <c r="F339" s="66">
        <v>82</v>
      </c>
      <c r="G339" s="66" t="s">
        <v>5263</v>
      </c>
      <c r="H339" s="66">
        <v>125</v>
      </c>
      <c r="I339" s="66"/>
      <c r="J339" s="5" t="s">
        <v>2077</v>
      </c>
      <c r="K339" s="66">
        <v>16</v>
      </c>
      <c r="L339" s="5">
        <v>341</v>
      </c>
      <c r="M339" s="5">
        <v>17</v>
      </c>
      <c r="N339" s="5">
        <v>0</v>
      </c>
      <c r="O339" s="125"/>
      <c r="P339" s="94">
        <v>209</v>
      </c>
      <c r="Q339" s="94">
        <v>7</v>
      </c>
      <c r="R339" s="66">
        <f t="shared" si="8"/>
        <v>216</v>
      </c>
      <c r="S339" s="502">
        <f t="shared" si="9"/>
        <v>71.800000000000026</v>
      </c>
      <c r="T339" s="68">
        <v>16</v>
      </c>
    </row>
    <row r="340" spans="1:20" x14ac:dyDescent="0.2">
      <c r="A340" s="97" t="s">
        <v>443</v>
      </c>
      <c r="B340" s="65" t="s">
        <v>8490</v>
      </c>
      <c r="C340" s="67">
        <v>0.25</v>
      </c>
      <c r="D340" s="91" t="s">
        <v>7028</v>
      </c>
      <c r="E340" s="66">
        <v>57</v>
      </c>
      <c r="F340" s="66">
        <v>82</v>
      </c>
      <c r="G340" s="66" t="s">
        <v>5263</v>
      </c>
      <c r="H340" s="66">
        <v>125</v>
      </c>
      <c r="I340" s="66"/>
      <c r="J340" s="5" t="s">
        <v>7840</v>
      </c>
      <c r="K340" s="66">
        <v>16</v>
      </c>
      <c r="L340" s="5">
        <v>341</v>
      </c>
      <c r="M340" s="5">
        <v>17</v>
      </c>
      <c r="N340" s="5">
        <v>0</v>
      </c>
      <c r="O340" s="125"/>
      <c r="P340" s="94">
        <v>209</v>
      </c>
      <c r="Q340" s="94">
        <v>7</v>
      </c>
      <c r="R340" s="66">
        <f>P340+Q340</f>
        <v>216</v>
      </c>
      <c r="S340" s="502">
        <f t="shared" si="9"/>
        <v>71.800000000000026</v>
      </c>
      <c r="T340" s="68">
        <v>16</v>
      </c>
    </row>
    <row r="341" spans="1:20" x14ac:dyDescent="0.2">
      <c r="A341" s="97" t="s">
        <v>4210</v>
      </c>
      <c r="B341" s="65" t="s">
        <v>8490</v>
      </c>
      <c r="C341" s="9">
        <v>0.25</v>
      </c>
      <c r="D341" s="565" t="s">
        <v>12450</v>
      </c>
      <c r="E341" s="66">
        <v>57</v>
      </c>
      <c r="F341" s="66">
        <v>80</v>
      </c>
      <c r="G341" s="66" t="s">
        <v>5263</v>
      </c>
      <c r="H341" s="5">
        <v>123</v>
      </c>
      <c r="I341" s="66">
        <v>6065035000</v>
      </c>
      <c r="J341" s="5" t="s">
        <v>3871</v>
      </c>
      <c r="K341" s="66"/>
      <c r="L341" s="5"/>
      <c r="M341" s="5">
        <v>15</v>
      </c>
      <c r="N341" s="5">
        <v>0</v>
      </c>
      <c r="O341" s="125"/>
      <c r="P341" s="94">
        <v>203</v>
      </c>
      <c r="Q341" s="94">
        <v>7</v>
      </c>
      <c r="R341" s="66">
        <f t="shared" si="8"/>
        <v>210</v>
      </c>
      <c r="S341" s="502">
        <f t="shared" si="9"/>
        <v>77.800000000000026</v>
      </c>
      <c r="T341" s="68">
        <v>18</v>
      </c>
    </row>
    <row r="342" spans="1:20" x14ac:dyDescent="0.2">
      <c r="A342" s="97" t="s">
        <v>4210</v>
      </c>
      <c r="B342" s="65" t="s">
        <v>8490</v>
      </c>
      <c r="C342" s="9">
        <v>0.25</v>
      </c>
      <c r="D342" s="565" t="s">
        <v>12451</v>
      </c>
      <c r="E342" s="66">
        <v>57</v>
      </c>
      <c r="F342" s="66">
        <v>80</v>
      </c>
      <c r="G342" s="66" t="s">
        <v>5263</v>
      </c>
      <c r="H342" s="5">
        <v>123</v>
      </c>
      <c r="I342" s="66"/>
      <c r="J342" s="5" t="s">
        <v>3059</v>
      </c>
      <c r="K342" s="66"/>
      <c r="L342" s="5"/>
      <c r="M342" s="5">
        <v>15</v>
      </c>
      <c r="N342" s="5">
        <v>0</v>
      </c>
      <c r="O342" s="125"/>
      <c r="P342" s="94">
        <v>203</v>
      </c>
      <c r="Q342" s="94">
        <v>7</v>
      </c>
      <c r="R342" s="66">
        <f t="shared" si="8"/>
        <v>210</v>
      </c>
      <c r="S342" s="502">
        <f t="shared" si="9"/>
        <v>77.800000000000026</v>
      </c>
      <c r="T342" s="68">
        <v>18</v>
      </c>
    </row>
    <row r="343" spans="1:20" x14ac:dyDescent="0.2">
      <c r="A343" s="97" t="s">
        <v>4210</v>
      </c>
      <c r="B343" s="65" t="s">
        <v>8490</v>
      </c>
      <c r="C343" s="9">
        <v>0.25</v>
      </c>
      <c r="D343" s="565" t="s">
        <v>12452</v>
      </c>
      <c r="E343" s="66">
        <v>57</v>
      </c>
      <c r="F343" s="66">
        <v>80</v>
      </c>
      <c r="G343" s="66" t="s">
        <v>5263</v>
      </c>
      <c r="H343" s="5">
        <v>123</v>
      </c>
      <c r="I343" s="66">
        <v>6035434200</v>
      </c>
      <c r="J343" s="5"/>
      <c r="K343" s="66">
        <v>18</v>
      </c>
      <c r="L343" s="5">
        <v>333</v>
      </c>
      <c r="M343" s="5">
        <v>0</v>
      </c>
      <c r="N343" s="5">
        <v>0</v>
      </c>
      <c r="O343" s="125"/>
      <c r="P343" s="94">
        <v>203</v>
      </c>
      <c r="Q343" s="94">
        <v>7</v>
      </c>
      <c r="R343" s="66">
        <f t="shared" si="8"/>
        <v>210</v>
      </c>
      <c r="S343" s="502">
        <f t="shared" si="9"/>
        <v>77.800000000000026</v>
      </c>
      <c r="T343" s="68">
        <v>18</v>
      </c>
    </row>
    <row r="344" spans="1:20" x14ac:dyDescent="0.2">
      <c r="A344" s="97" t="s">
        <v>4210</v>
      </c>
      <c r="B344" s="65" t="s">
        <v>8490</v>
      </c>
      <c r="C344" s="9">
        <v>0.25</v>
      </c>
      <c r="D344" s="565" t="s">
        <v>12453</v>
      </c>
      <c r="E344" s="66">
        <v>57</v>
      </c>
      <c r="F344" s="66">
        <v>80</v>
      </c>
      <c r="G344" s="66" t="s">
        <v>5263</v>
      </c>
      <c r="H344" s="5">
        <v>123</v>
      </c>
      <c r="I344" s="66">
        <v>6085133900</v>
      </c>
      <c r="J344" s="5" t="s">
        <v>3870</v>
      </c>
      <c r="K344" s="66"/>
      <c r="L344" s="5"/>
      <c r="M344" s="5">
        <v>15</v>
      </c>
      <c r="N344" s="5">
        <v>0</v>
      </c>
      <c r="O344" s="125"/>
      <c r="P344" s="94">
        <v>203</v>
      </c>
      <c r="Q344" s="94">
        <v>7</v>
      </c>
      <c r="R344" s="66">
        <f t="shared" si="8"/>
        <v>210</v>
      </c>
      <c r="S344" s="502">
        <f t="shared" si="9"/>
        <v>77.800000000000026</v>
      </c>
      <c r="T344" s="68">
        <v>18</v>
      </c>
    </row>
    <row r="345" spans="1:20" x14ac:dyDescent="0.2">
      <c r="A345" s="97" t="s">
        <v>4210</v>
      </c>
      <c r="B345" s="65" t="s">
        <v>8490</v>
      </c>
      <c r="C345" s="9">
        <v>0.25</v>
      </c>
      <c r="D345" s="565" t="s">
        <v>12454</v>
      </c>
      <c r="E345" s="66">
        <v>57</v>
      </c>
      <c r="F345" s="66">
        <v>80</v>
      </c>
      <c r="G345" s="66" t="s">
        <v>5263</v>
      </c>
      <c r="H345" s="5">
        <v>123</v>
      </c>
      <c r="I345" s="66"/>
      <c r="J345" s="5" t="s">
        <v>3059</v>
      </c>
      <c r="K345" s="66"/>
      <c r="L345" s="5"/>
      <c r="M345" s="5">
        <v>15</v>
      </c>
      <c r="N345" s="5">
        <v>0</v>
      </c>
      <c r="O345" s="125"/>
      <c r="P345" s="94">
        <v>203</v>
      </c>
      <c r="Q345" s="94">
        <v>7</v>
      </c>
      <c r="R345" s="66">
        <f t="shared" si="8"/>
        <v>210</v>
      </c>
      <c r="S345" s="502">
        <f t="shared" si="9"/>
        <v>77.800000000000026</v>
      </c>
      <c r="T345" s="68">
        <v>18</v>
      </c>
    </row>
    <row r="346" spans="1:20" x14ac:dyDescent="0.2">
      <c r="A346" s="97" t="s">
        <v>4210</v>
      </c>
      <c r="B346" s="65" t="s">
        <v>8490</v>
      </c>
      <c r="C346" s="9">
        <v>0.25</v>
      </c>
      <c r="D346" s="565" t="s">
        <v>12455</v>
      </c>
      <c r="E346" s="66">
        <v>57</v>
      </c>
      <c r="F346" s="66">
        <v>80</v>
      </c>
      <c r="G346" s="66" t="s">
        <v>5263</v>
      </c>
      <c r="H346" s="5">
        <v>123</v>
      </c>
      <c r="I346" s="66"/>
      <c r="J346" s="5" t="s">
        <v>3059</v>
      </c>
      <c r="K346" s="66"/>
      <c r="L346" s="5"/>
      <c r="M346" s="5">
        <v>15</v>
      </c>
      <c r="N346" s="5">
        <v>0</v>
      </c>
      <c r="O346" s="125"/>
      <c r="P346" s="94">
        <v>203</v>
      </c>
      <c r="Q346" s="94">
        <v>7</v>
      </c>
      <c r="R346" s="66">
        <f t="shared" si="8"/>
        <v>210</v>
      </c>
      <c r="S346" s="502">
        <f t="shared" si="9"/>
        <v>77.800000000000026</v>
      </c>
      <c r="T346" s="68">
        <v>18</v>
      </c>
    </row>
    <row r="347" spans="1:20" x14ac:dyDescent="0.2">
      <c r="A347" s="558" t="s">
        <v>12602</v>
      </c>
      <c r="B347" s="559" t="s">
        <v>8490</v>
      </c>
      <c r="C347" s="9">
        <v>0.25</v>
      </c>
      <c r="D347" s="565" t="s">
        <v>12604</v>
      </c>
      <c r="E347" s="66">
        <v>59</v>
      </c>
      <c r="F347" s="66">
        <v>73</v>
      </c>
      <c r="G347" s="560" t="s">
        <v>5159</v>
      </c>
      <c r="H347" s="5">
        <v>123</v>
      </c>
      <c r="I347" s="66"/>
      <c r="J347" s="5" t="s">
        <v>4415</v>
      </c>
      <c r="K347" s="66">
        <v>20</v>
      </c>
      <c r="L347" s="5">
        <v>330</v>
      </c>
      <c r="M347" s="5">
        <v>2</v>
      </c>
      <c r="N347" s="5">
        <v>0</v>
      </c>
      <c r="O347" s="575" t="s">
        <v>12605</v>
      </c>
      <c r="P347" s="94">
        <v>196</v>
      </c>
      <c r="Q347" s="94">
        <v>7</v>
      </c>
      <c r="R347" s="66">
        <f t="shared" si="8"/>
        <v>203</v>
      </c>
      <c r="S347" s="502">
        <f t="shared" si="9"/>
        <v>84.800000000000026</v>
      </c>
      <c r="T347" s="68">
        <v>20</v>
      </c>
    </row>
    <row r="348" spans="1:20" x14ac:dyDescent="0.2">
      <c r="A348" s="97" t="s">
        <v>7051</v>
      </c>
      <c r="B348" s="65" t="s">
        <v>8490</v>
      </c>
      <c r="C348" s="9">
        <v>0.25</v>
      </c>
      <c r="D348" s="67" t="s">
        <v>2045</v>
      </c>
      <c r="E348" s="66">
        <v>57</v>
      </c>
      <c r="F348" s="66">
        <v>69</v>
      </c>
      <c r="G348" s="66" t="s">
        <v>5263</v>
      </c>
      <c r="H348" s="5">
        <v>123</v>
      </c>
      <c r="I348" s="66"/>
      <c r="J348" s="5"/>
      <c r="K348" s="66">
        <v>15</v>
      </c>
      <c r="L348" s="5">
        <v>345</v>
      </c>
      <c r="M348" s="5">
        <v>0</v>
      </c>
      <c r="N348" s="5">
        <v>0</v>
      </c>
      <c r="O348" s="125"/>
      <c r="P348" s="94">
        <v>215</v>
      </c>
      <c r="Q348" s="94">
        <v>7</v>
      </c>
      <c r="R348" s="66">
        <f t="shared" ref="R348:R395" si="10">P348+Q348</f>
        <v>222</v>
      </c>
      <c r="S348" s="502">
        <f t="shared" si="9"/>
        <v>65.800000000000026</v>
      </c>
      <c r="T348" s="68">
        <v>15</v>
      </c>
    </row>
    <row r="349" spans="1:20" x14ac:dyDescent="0.2">
      <c r="A349" s="97" t="s">
        <v>7051</v>
      </c>
      <c r="B349" s="65" t="s">
        <v>8490</v>
      </c>
      <c r="C349" s="67">
        <v>0.25</v>
      </c>
      <c r="D349" s="65" t="s">
        <v>4915</v>
      </c>
      <c r="E349" s="66">
        <v>57</v>
      </c>
      <c r="F349" s="66">
        <v>73</v>
      </c>
      <c r="G349" s="66" t="s">
        <v>5263</v>
      </c>
      <c r="H349" s="66">
        <v>123</v>
      </c>
      <c r="I349" s="66"/>
      <c r="J349" s="5" t="s">
        <v>6055</v>
      </c>
      <c r="K349" s="66">
        <v>15</v>
      </c>
      <c r="L349" s="5">
        <v>345</v>
      </c>
      <c r="M349" s="5">
        <v>11</v>
      </c>
      <c r="N349" s="5">
        <v>0</v>
      </c>
      <c r="O349" s="125"/>
      <c r="P349" s="94">
        <v>215</v>
      </c>
      <c r="Q349" s="94">
        <v>7</v>
      </c>
      <c r="R349" s="66">
        <f t="shared" si="10"/>
        <v>222</v>
      </c>
      <c r="S349" s="502">
        <f t="shared" ref="S349:S419" si="11">306.1-R349-10-8.3</f>
        <v>65.800000000000026</v>
      </c>
      <c r="T349" s="68">
        <v>15</v>
      </c>
    </row>
    <row r="350" spans="1:20" x14ac:dyDescent="0.2">
      <c r="A350" s="97" t="s">
        <v>8956</v>
      </c>
      <c r="B350" s="65" t="s">
        <v>8490</v>
      </c>
      <c r="C350" s="9">
        <v>0.25</v>
      </c>
      <c r="D350" s="67" t="s">
        <v>10553</v>
      </c>
      <c r="E350" s="66">
        <v>55</v>
      </c>
      <c r="F350" s="66">
        <v>65</v>
      </c>
      <c r="G350" s="66" t="s">
        <v>5265</v>
      </c>
      <c r="H350" s="5">
        <v>123</v>
      </c>
      <c r="I350" s="66"/>
      <c r="J350" s="5"/>
      <c r="K350" s="66">
        <v>12</v>
      </c>
      <c r="L350" s="5">
        <v>357</v>
      </c>
      <c r="M350" s="5">
        <v>0</v>
      </c>
      <c r="N350" s="5">
        <v>0</v>
      </c>
      <c r="O350" s="125"/>
      <c r="P350" s="94">
        <v>226</v>
      </c>
      <c r="Q350" s="94">
        <v>7</v>
      </c>
      <c r="R350" s="66">
        <f t="shared" si="10"/>
        <v>233</v>
      </c>
      <c r="S350" s="502">
        <f t="shared" si="11"/>
        <v>54.800000000000026</v>
      </c>
      <c r="T350" s="68">
        <v>12</v>
      </c>
    </row>
    <row r="351" spans="1:20" x14ac:dyDescent="0.2">
      <c r="A351" s="97" t="s">
        <v>8956</v>
      </c>
      <c r="B351" s="65" t="s">
        <v>8490</v>
      </c>
      <c r="C351" s="9">
        <v>0.25</v>
      </c>
      <c r="D351" s="67" t="s">
        <v>7620</v>
      </c>
      <c r="E351" s="66">
        <v>55</v>
      </c>
      <c r="F351" s="66">
        <v>69</v>
      </c>
      <c r="G351" s="66" t="s">
        <v>5265</v>
      </c>
      <c r="H351" s="5">
        <v>123</v>
      </c>
      <c r="I351" s="66"/>
      <c r="J351" s="5" t="s">
        <v>6055</v>
      </c>
      <c r="K351" s="66">
        <v>12</v>
      </c>
      <c r="L351" s="5">
        <v>357</v>
      </c>
      <c r="M351" s="5">
        <v>11</v>
      </c>
      <c r="N351" s="5">
        <v>0</v>
      </c>
      <c r="O351" s="125"/>
      <c r="P351" s="94">
        <v>226</v>
      </c>
      <c r="Q351" s="94">
        <v>7</v>
      </c>
      <c r="R351" s="66">
        <f t="shared" si="10"/>
        <v>233</v>
      </c>
      <c r="S351" s="502">
        <f t="shared" si="11"/>
        <v>54.800000000000026</v>
      </c>
      <c r="T351" s="68">
        <v>12</v>
      </c>
    </row>
    <row r="352" spans="1:20" x14ac:dyDescent="0.2">
      <c r="A352" s="134" t="s">
        <v>147</v>
      </c>
      <c r="B352" s="65" t="s">
        <v>8490</v>
      </c>
      <c r="C352" s="67">
        <v>0.25</v>
      </c>
      <c r="D352" s="65" t="s">
        <v>6551</v>
      </c>
      <c r="E352" s="66">
        <v>56</v>
      </c>
      <c r="F352" s="66">
        <v>67</v>
      </c>
      <c r="G352" s="66" t="s">
        <v>5265</v>
      </c>
      <c r="H352" s="66">
        <v>123</v>
      </c>
      <c r="I352" s="69"/>
      <c r="J352" s="5"/>
      <c r="K352" s="66">
        <v>14</v>
      </c>
      <c r="L352" s="5">
        <v>349</v>
      </c>
      <c r="M352" s="5">
        <v>0</v>
      </c>
      <c r="N352" s="5">
        <v>0</v>
      </c>
      <c r="O352" s="125"/>
      <c r="P352" s="94">
        <v>218</v>
      </c>
      <c r="Q352" s="94">
        <v>7</v>
      </c>
      <c r="R352" s="66">
        <f t="shared" si="10"/>
        <v>225</v>
      </c>
      <c r="S352" s="502">
        <f t="shared" si="11"/>
        <v>62.800000000000026</v>
      </c>
      <c r="T352" s="68">
        <v>14</v>
      </c>
    </row>
    <row r="353" spans="1:20" x14ac:dyDescent="0.2">
      <c r="A353" s="134" t="s">
        <v>6888</v>
      </c>
      <c r="B353" s="65" t="s">
        <v>8490</v>
      </c>
      <c r="C353" s="67">
        <v>0.25</v>
      </c>
      <c r="D353" s="65" t="s">
        <v>301</v>
      </c>
      <c r="E353" s="66">
        <v>57</v>
      </c>
      <c r="F353" s="66">
        <v>86</v>
      </c>
      <c r="G353" s="66" t="s">
        <v>5263</v>
      </c>
      <c r="H353" s="66">
        <v>129</v>
      </c>
      <c r="I353" s="69">
        <v>6065533600</v>
      </c>
      <c r="J353" s="5" t="s">
        <v>2078</v>
      </c>
      <c r="K353" s="66">
        <v>17</v>
      </c>
      <c r="L353" s="5">
        <v>337</v>
      </c>
      <c r="M353" s="5">
        <v>17</v>
      </c>
      <c r="N353" s="5">
        <v>0</v>
      </c>
      <c r="O353" s="125"/>
      <c r="P353" s="94">
        <v>207</v>
      </c>
      <c r="Q353" s="94">
        <v>7</v>
      </c>
      <c r="R353" s="66">
        <f t="shared" si="10"/>
        <v>214</v>
      </c>
      <c r="S353" s="502">
        <f t="shared" si="11"/>
        <v>73.800000000000026</v>
      </c>
      <c r="T353" s="68">
        <v>17</v>
      </c>
    </row>
    <row r="354" spans="1:20" x14ac:dyDescent="0.2">
      <c r="A354" s="134" t="s">
        <v>6888</v>
      </c>
      <c r="B354" s="65" t="s">
        <v>8490</v>
      </c>
      <c r="C354" s="67">
        <v>0.25</v>
      </c>
      <c r="D354" s="65" t="s">
        <v>1164</v>
      </c>
      <c r="E354" s="66">
        <v>57</v>
      </c>
      <c r="F354" s="66">
        <v>86</v>
      </c>
      <c r="G354" s="66" t="s">
        <v>5263</v>
      </c>
      <c r="H354" s="66">
        <v>129</v>
      </c>
      <c r="I354" s="69">
        <v>6035734200</v>
      </c>
      <c r="J354" s="5"/>
      <c r="K354" s="66">
        <v>17</v>
      </c>
      <c r="L354" s="5">
        <v>337</v>
      </c>
      <c r="M354" s="5"/>
      <c r="N354" s="5">
        <v>0</v>
      </c>
      <c r="O354" s="125"/>
      <c r="P354" s="94">
        <v>207</v>
      </c>
      <c r="Q354" s="94">
        <v>7</v>
      </c>
      <c r="R354" s="66">
        <f t="shared" si="10"/>
        <v>214</v>
      </c>
      <c r="S354" s="502">
        <f t="shared" si="11"/>
        <v>73.800000000000026</v>
      </c>
      <c r="T354" s="68">
        <v>17</v>
      </c>
    </row>
    <row r="355" spans="1:20" x14ac:dyDescent="0.2">
      <c r="A355" s="134" t="s">
        <v>6888</v>
      </c>
      <c r="B355" s="65" t="s">
        <v>8490</v>
      </c>
      <c r="C355" s="67">
        <v>0.25</v>
      </c>
      <c r="D355" s="65" t="s">
        <v>6600</v>
      </c>
      <c r="E355" s="66">
        <v>57</v>
      </c>
      <c r="F355" s="66">
        <v>86</v>
      </c>
      <c r="G355" s="66" t="s">
        <v>5263</v>
      </c>
      <c r="H355" s="66">
        <v>129</v>
      </c>
      <c r="I355" s="69">
        <v>6405531700</v>
      </c>
      <c r="J355" s="5" t="s">
        <v>2077</v>
      </c>
      <c r="K355" s="66">
        <v>17</v>
      </c>
      <c r="L355" s="5">
        <v>337</v>
      </c>
      <c r="M355" s="5">
        <v>17</v>
      </c>
      <c r="N355" s="5">
        <v>0</v>
      </c>
      <c r="O355" s="125"/>
      <c r="P355" s="94">
        <v>207</v>
      </c>
      <c r="Q355" s="94">
        <v>7</v>
      </c>
      <c r="R355" s="66">
        <f t="shared" si="10"/>
        <v>214</v>
      </c>
      <c r="S355" s="502">
        <f t="shared" si="11"/>
        <v>73.800000000000026</v>
      </c>
      <c r="T355" s="68">
        <v>17</v>
      </c>
    </row>
    <row r="356" spans="1:20" x14ac:dyDescent="0.2">
      <c r="A356" s="134" t="s">
        <v>6888</v>
      </c>
      <c r="B356" s="65" t="s">
        <v>8490</v>
      </c>
      <c r="C356" s="67">
        <v>0.25</v>
      </c>
      <c r="D356" s="65" t="s">
        <v>2929</v>
      </c>
      <c r="E356" s="66">
        <v>57</v>
      </c>
      <c r="F356" s="66">
        <v>86</v>
      </c>
      <c r="G356" s="66" t="s">
        <v>5263</v>
      </c>
      <c r="H356" s="66">
        <v>129</v>
      </c>
      <c r="I356" s="69"/>
      <c r="J356" s="5" t="s">
        <v>3780</v>
      </c>
      <c r="K356" s="66">
        <v>17</v>
      </c>
      <c r="L356" s="5">
        <v>337</v>
      </c>
      <c r="M356" s="5">
        <v>17</v>
      </c>
      <c r="N356" s="5">
        <v>0</v>
      </c>
      <c r="O356" s="125"/>
      <c r="P356" s="94">
        <v>207</v>
      </c>
      <c r="Q356" s="94">
        <v>7</v>
      </c>
      <c r="R356" s="66">
        <f t="shared" si="10"/>
        <v>214</v>
      </c>
      <c r="S356" s="502">
        <f t="shared" si="11"/>
        <v>73.800000000000026</v>
      </c>
      <c r="T356" s="68">
        <v>17</v>
      </c>
    </row>
    <row r="357" spans="1:20" x14ac:dyDescent="0.2">
      <c r="A357" s="134" t="s">
        <v>6888</v>
      </c>
      <c r="B357" s="65" t="s">
        <v>8490</v>
      </c>
      <c r="C357" s="67">
        <v>0.25</v>
      </c>
      <c r="D357" s="65" t="s">
        <v>4757</v>
      </c>
      <c r="E357" s="66">
        <v>57</v>
      </c>
      <c r="F357" s="66">
        <v>86</v>
      </c>
      <c r="G357" s="66" t="s">
        <v>5263</v>
      </c>
      <c r="H357" s="66">
        <v>129</v>
      </c>
      <c r="I357" s="69"/>
      <c r="J357" s="5" t="s">
        <v>1212</v>
      </c>
      <c r="K357" s="66">
        <v>17</v>
      </c>
      <c r="L357" s="5">
        <v>337</v>
      </c>
      <c r="M357" s="5">
        <v>23</v>
      </c>
      <c r="N357" s="5">
        <v>0</v>
      </c>
      <c r="O357" s="125"/>
      <c r="P357" s="94">
        <v>207</v>
      </c>
      <c r="Q357" s="94">
        <v>7</v>
      </c>
      <c r="R357" s="66">
        <f t="shared" si="10"/>
        <v>214</v>
      </c>
      <c r="S357" s="502">
        <f t="shared" si="11"/>
        <v>73.800000000000026</v>
      </c>
      <c r="T357" s="68">
        <v>17</v>
      </c>
    </row>
    <row r="358" spans="1:20" x14ac:dyDescent="0.2">
      <c r="A358" s="571" t="s">
        <v>11450</v>
      </c>
      <c r="B358" s="559" t="s">
        <v>8490</v>
      </c>
      <c r="C358" s="67">
        <v>0.25</v>
      </c>
      <c r="D358" s="559" t="s">
        <v>11451</v>
      </c>
      <c r="E358" s="66">
        <v>57</v>
      </c>
      <c r="F358" s="66">
        <v>69</v>
      </c>
      <c r="G358" s="560" t="s">
        <v>5263</v>
      </c>
      <c r="H358" s="66">
        <v>123</v>
      </c>
      <c r="I358" s="69"/>
      <c r="J358" s="5"/>
      <c r="K358" s="66">
        <v>18</v>
      </c>
      <c r="L358" s="5">
        <v>333</v>
      </c>
      <c r="M358" s="5">
        <v>0</v>
      </c>
      <c r="N358" s="5">
        <v>0</v>
      </c>
      <c r="O358" s="575" t="s">
        <v>11453</v>
      </c>
      <c r="P358" s="94">
        <v>204</v>
      </c>
      <c r="Q358" s="94">
        <v>7</v>
      </c>
      <c r="R358" s="66">
        <f t="shared" si="10"/>
        <v>211</v>
      </c>
      <c r="S358" s="502">
        <f t="shared" si="11"/>
        <v>76.800000000000026</v>
      </c>
      <c r="T358" s="68">
        <v>18</v>
      </c>
    </row>
    <row r="359" spans="1:20" x14ac:dyDescent="0.2">
      <c r="A359" s="571" t="s">
        <v>11450</v>
      </c>
      <c r="B359" s="559" t="s">
        <v>8490</v>
      </c>
      <c r="C359" s="67">
        <v>0.25</v>
      </c>
      <c r="D359" s="90" t="s">
        <v>11452</v>
      </c>
      <c r="E359" s="66">
        <v>57</v>
      </c>
      <c r="F359" s="66">
        <v>73</v>
      </c>
      <c r="G359" s="560" t="s">
        <v>5263</v>
      </c>
      <c r="H359" s="66">
        <v>123</v>
      </c>
      <c r="I359" s="69"/>
      <c r="J359" s="5" t="s">
        <v>6055</v>
      </c>
      <c r="K359" s="66">
        <v>18</v>
      </c>
      <c r="L359" s="5">
        <v>333</v>
      </c>
      <c r="M359" s="5">
        <v>11</v>
      </c>
      <c r="N359" s="5">
        <v>0</v>
      </c>
      <c r="O359" s="575" t="s">
        <v>11453</v>
      </c>
      <c r="P359" s="94">
        <v>204</v>
      </c>
      <c r="Q359" s="94">
        <v>7</v>
      </c>
      <c r="R359" s="66">
        <f t="shared" si="10"/>
        <v>211</v>
      </c>
      <c r="S359" s="502">
        <f t="shared" si="11"/>
        <v>76.800000000000026</v>
      </c>
      <c r="T359" s="68">
        <v>18</v>
      </c>
    </row>
    <row r="360" spans="1:20" x14ac:dyDescent="0.2">
      <c r="A360" s="97" t="s">
        <v>10320</v>
      </c>
      <c r="B360" s="65" t="s">
        <v>8490</v>
      </c>
      <c r="C360" s="9">
        <v>0.25</v>
      </c>
      <c r="D360" s="67" t="s">
        <v>5015</v>
      </c>
      <c r="E360" s="66">
        <v>55</v>
      </c>
      <c r="F360" s="66">
        <v>82</v>
      </c>
      <c r="G360" s="66" t="s">
        <v>5265</v>
      </c>
      <c r="H360" s="5">
        <v>125</v>
      </c>
      <c r="I360" s="66">
        <v>6065033600</v>
      </c>
      <c r="J360" s="5" t="s">
        <v>2078</v>
      </c>
      <c r="K360" s="66">
        <v>14</v>
      </c>
      <c r="L360" s="5">
        <v>349</v>
      </c>
      <c r="M360" s="5">
        <v>17</v>
      </c>
      <c r="N360" s="5">
        <v>0</v>
      </c>
      <c r="O360" s="125" t="s">
        <v>1324</v>
      </c>
      <c r="P360" s="94">
        <v>220</v>
      </c>
      <c r="Q360" s="94">
        <v>7</v>
      </c>
      <c r="R360" s="66">
        <f t="shared" si="10"/>
        <v>227</v>
      </c>
      <c r="S360" s="502">
        <f t="shared" si="11"/>
        <v>60.800000000000026</v>
      </c>
      <c r="T360" s="68">
        <v>14</v>
      </c>
    </row>
    <row r="361" spans="1:20" x14ac:dyDescent="0.2">
      <c r="A361" s="97" t="s">
        <v>10320</v>
      </c>
      <c r="B361" s="65" t="s">
        <v>8490</v>
      </c>
      <c r="C361" s="9">
        <v>0.25</v>
      </c>
      <c r="D361" s="67" t="s">
        <v>9178</v>
      </c>
      <c r="E361" s="66">
        <v>55</v>
      </c>
      <c r="F361" s="66">
        <v>82</v>
      </c>
      <c r="G361" s="66" t="s">
        <v>5265</v>
      </c>
      <c r="H361" s="5">
        <v>125</v>
      </c>
      <c r="I361" s="66">
        <v>6035834200</v>
      </c>
      <c r="J361" s="5"/>
      <c r="K361" s="66">
        <v>14</v>
      </c>
      <c r="L361" s="5">
        <v>349</v>
      </c>
      <c r="M361" s="5"/>
      <c r="N361" s="5">
        <v>0</v>
      </c>
      <c r="O361" s="125" t="s">
        <v>1324</v>
      </c>
      <c r="P361" s="94">
        <v>220</v>
      </c>
      <c r="Q361" s="94">
        <v>7</v>
      </c>
      <c r="R361" s="66">
        <f t="shared" si="10"/>
        <v>227</v>
      </c>
      <c r="S361" s="502">
        <f t="shared" si="11"/>
        <v>60.800000000000026</v>
      </c>
      <c r="T361" s="68">
        <v>14</v>
      </c>
    </row>
    <row r="362" spans="1:20" x14ac:dyDescent="0.2">
      <c r="A362" s="97" t="s">
        <v>10320</v>
      </c>
      <c r="B362" s="65" t="s">
        <v>8490</v>
      </c>
      <c r="C362" s="9">
        <v>0.25</v>
      </c>
      <c r="D362" s="67" t="s">
        <v>8508</v>
      </c>
      <c r="E362" s="66">
        <v>55</v>
      </c>
      <c r="F362" s="66">
        <v>82</v>
      </c>
      <c r="G362" s="66" t="s">
        <v>5265</v>
      </c>
      <c r="H362" s="5">
        <v>125</v>
      </c>
      <c r="I362" s="66">
        <v>6405631700</v>
      </c>
      <c r="J362" s="5" t="s">
        <v>2077</v>
      </c>
      <c r="K362" s="66">
        <v>14</v>
      </c>
      <c r="L362" s="5">
        <v>349</v>
      </c>
      <c r="M362" s="5">
        <v>17</v>
      </c>
      <c r="N362" s="5">
        <v>0</v>
      </c>
      <c r="O362" s="125" t="s">
        <v>1324</v>
      </c>
      <c r="P362" s="94">
        <v>220</v>
      </c>
      <c r="Q362" s="94">
        <v>7</v>
      </c>
      <c r="R362" s="66">
        <f t="shared" si="10"/>
        <v>227</v>
      </c>
      <c r="S362" s="502">
        <f t="shared" si="11"/>
        <v>60.800000000000026</v>
      </c>
      <c r="T362" s="68">
        <v>14</v>
      </c>
    </row>
    <row r="363" spans="1:20" x14ac:dyDescent="0.2">
      <c r="A363" s="97" t="s">
        <v>10320</v>
      </c>
      <c r="B363" s="65" t="s">
        <v>8490</v>
      </c>
      <c r="C363" s="9">
        <v>0.25</v>
      </c>
      <c r="D363" s="67" t="s">
        <v>8509</v>
      </c>
      <c r="E363" s="66">
        <v>55</v>
      </c>
      <c r="F363" s="66">
        <v>82</v>
      </c>
      <c r="G363" s="66" t="s">
        <v>5265</v>
      </c>
      <c r="H363" s="5">
        <v>125</v>
      </c>
      <c r="I363" s="66"/>
      <c r="J363" s="5" t="s">
        <v>3780</v>
      </c>
      <c r="K363" s="66">
        <v>14</v>
      </c>
      <c r="L363" s="5">
        <v>349</v>
      </c>
      <c r="M363" s="5">
        <v>17</v>
      </c>
      <c r="N363" s="5">
        <v>0</v>
      </c>
      <c r="O363" s="125" t="s">
        <v>1324</v>
      </c>
      <c r="P363" s="94">
        <v>220</v>
      </c>
      <c r="Q363" s="94">
        <v>7</v>
      </c>
      <c r="R363" s="66">
        <f t="shared" si="10"/>
        <v>227</v>
      </c>
      <c r="S363" s="502">
        <f t="shared" si="11"/>
        <v>60.800000000000026</v>
      </c>
      <c r="T363" s="68">
        <v>14</v>
      </c>
    </row>
    <row r="364" spans="1:20" x14ac:dyDescent="0.2">
      <c r="A364" s="97" t="s">
        <v>10320</v>
      </c>
      <c r="B364" s="65" t="s">
        <v>8490</v>
      </c>
      <c r="C364" s="9">
        <v>0.25</v>
      </c>
      <c r="D364" s="67" t="s">
        <v>6314</v>
      </c>
      <c r="E364" s="66">
        <v>55</v>
      </c>
      <c r="F364" s="66">
        <v>82</v>
      </c>
      <c r="G364" s="66" t="s">
        <v>5265</v>
      </c>
      <c r="H364" s="5">
        <v>125</v>
      </c>
      <c r="I364" s="66"/>
      <c r="J364" s="5" t="s">
        <v>1212</v>
      </c>
      <c r="K364" s="66">
        <v>14</v>
      </c>
      <c r="L364" s="5">
        <v>349</v>
      </c>
      <c r="M364" s="5">
        <v>23</v>
      </c>
      <c r="N364" s="5">
        <v>0</v>
      </c>
      <c r="O364" s="125"/>
      <c r="P364" s="94">
        <v>220</v>
      </c>
      <c r="Q364" s="94">
        <v>7</v>
      </c>
      <c r="R364" s="66">
        <f t="shared" si="10"/>
        <v>227</v>
      </c>
      <c r="S364" s="502">
        <f t="shared" si="11"/>
        <v>60.800000000000026</v>
      </c>
      <c r="T364" s="68">
        <v>14</v>
      </c>
    </row>
    <row r="365" spans="1:20" x14ac:dyDescent="0.2">
      <c r="A365" s="97" t="s">
        <v>10443</v>
      </c>
      <c r="B365" s="65" t="s">
        <v>8490</v>
      </c>
      <c r="C365" s="9">
        <v>0.25</v>
      </c>
      <c r="D365" s="67" t="s">
        <v>10444</v>
      </c>
      <c r="E365" s="66">
        <v>57</v>
      </c>
      <c r="F365" s="66">
        <v>69</v>
      </c>
      <c r="G365" s="66" t="s">
        <v>5263</v>
      </c>
      <c r="H365" s="66">
        <v>123</v>
      </c>
      <c r="I365" s="69"/>
      <c r="J365" s="5"/>
      <c r="K365" s="66">
        <v>14</v>
      </c>
      <c r="L365" s="5">
        <v>349</v>
      </c>
      <c r="M365" s="5">
        <v>0</v>
      </c>
      <c r="N365" s="5">
        <v>0</v>
      </c>
      <c r="O365" s="125"/>
      <c r="P365" s="94">
        <v>217</v>
      </c>
      <c r="Q365" s="94">
        <v>7</v>
      </c>
      <c r="R365" s="66">
        <f t="shared" si="10"/>
        <v>224</v>
      </c>
      <c r="S365" s="502">
        <f t="shared" si="11"/>
        <v>63.800000000000026</v>
      </c>
      <c r="T365" s="68">
        <v>14</v>
      </c>
    </row>
    <row r="366" spans="1:20" x14ac:dyDescent="0.2">
      <c r="A366" s="558" t="s">
        <v>12446</v>
      </c>
      <c r="B366" s="559" t="s">
        <v>8490</v>
      </c>
      <c r="C366" s="9">
        <v>0.25</v>
      </c>
      <c r="D366" s="565" t="s">
        <v>12448</v>
      </c>
      <c r="E366" s="66">
        <v>56</v>
      </c>
      <c r="F366" s="66">
        <v>71</v>
      </c>
      <c r="G366" s="560" t="s">
        <v>5265</v>
      </c>
      <c r="H366" s="66">
        <v>123</v>
      </c>
      <c r="I366" s="69"/>
      <c r="J366" s="5" t="s">
        <v>6055</v>
      </c>
      <c r="K366" s="66">
        <v>18</v>
      </c>
      <c r="L366" s="5">
        <v>333</v>
      </c>
      <c r="M366" s="5">
        <v>11</v>
      </c>
      <c r="N366" s="5">
        <v>1</v>
      </c>
      <c r="O366" s="575" t="s">
        <v>12449</v>
      </c>
      <c r="P366" s="94">
        <v>204</v>
      </c>
      <c r="Q366" s="94">
        <v>7</v>
      </c>
      <c r="R366" s="66">
        <f t="shared" si="10"/>
        <v>211</v>
      </c>
      <c r="S366" s="502">
        <f t="shared" si="11"/>
        <v>76.800000000000026</v>
      </c>
      <c r="T366" s="68">
        <v>18</v>
      </c>
    </row>
    <row r="367" spans="1:20" x14ac:dyDescent="0.2">
      <c r="A367" s="97" t="s">
        <v>10443</v>
      </c>
      <c r="B367" s="65" t="s">
        <v>8490</v>
      </c>
      <c r="C367" s="9">
        <v>0.25</v>
      </c>
      <c r="D367" s="90" t="s">
        <v>7480</v>
      </c>
      <c r="E367" s="66">
        <v>57</v>
      </c>
      <c r="F367" s="66">
        <v>73</v>
      </c>
      <c r="G367" s="66" t="s">
        <v>5263</v>
      </c>
      <c r="H367" s="66">
        <v>123</v>
      </c>
      <c r="I367" s="66"/>
      <c r="J367" s="5" t="s">
        <v>6055</v>
      </c>
      <c r="K367" s="66">
        <v>14</v>
      </c>
      <c r="L367" s="5">
        <v>349</v>
      </c>
      <c r="M367" s="5">
        <v>11</v>
      </c>
      <c r="N367" s="5">
        <v>0</v>
      </c>
      <c r="O367" s="125"/>
      <c r="P367" s="94">
        <v>217</v>
      </c>
      <c r="Q367" s="94">
        <v>7</v>
      </c>
      <c r="R367" s="66">
        <f t="shared" si="10"/>
        <v>224</v>
      </c>
      <c r="S367" s="502">
        <f t="shared" si="11"/>
        <v>63.800000000000026</v>
      </c>
      <c r="T367" s="68">
        <v>14</v>
      </c>
    </row>
    <row r="368" spans="1:20" x14ac:dyDescent="0.2">
      <c r="A368" s="134" t="s">
        <v>5614</v>
      </c>
      <c r="B368" s="65" t="s">
        <v>8490</v>
      </c>
      <c r="C368" s="67">
        <v>0.25</v>
      </c>
      <c r="D368" s="65" t="s">
        <v>5893</v>
      </c>
      <c r="E368" s="66">
        <v>59</v>
      </c>
      <c r="F368" s="66">
        <v>89</v>
      </c>
      <c r="G368" s="66" t="s">
        <v>5263</v>
      </c>
      <c r="H368" s="66">
        <v>132</v>
      </c>
      <c r="I368" s="69"/>
      <c r="J368" s="5" t="s">
        <v>3780</v>
      </c>
      <c r="K368" s="66">
        <v>16</v>
      </c>
      <c r="L368" s="5">
        <v>345</v>
      </c>
      <c r="M368" s="5">
        <v>17</v>
      </c>
      <c r="N368" s="5">
        <v>1</v>
      </c>
      <c r="O368" s="575" t="s">
        <v>12300</v>
      </c>
      <c r="P368" s="94">
        <v>210</v>
      </c>
      <c r="Q368" s="94">
        <v>7</v>
      </c>
      <c r="R368" s="66">
        <f t="shared" si="10"/>
        <v>217</v>
      </c>
      <c r="S368" s="502">
        <f t="shared" si="11"/>
        <v>70.800000000000026</v>
      </c>
      <c r="T368" s="68">
        <v>16</v>
      </c>
    </row>
    <row r="369" spans="1:20" x14ac:dyDescent="0.2">
      <c r="A369" s="134" t="s">
        <v>9296</v>
      </c>
      <c r="B369" s="65" t="s">
        <v>8490</v>
      </c>
      <c r="C369" s="67">
        <v>0.25</v>
      </c>
      <c r="D369" s="65" t="s">
        <v>6869</v>
      </c>
      <c r="E369" s="66">
        <v>56</v>
      </c>
      <c r="F369" s="66">
        <v>67</v>
      </c>
      <c r="G369" s="66" t="s">
        <v>5265</v>
      </c>
      <c r="H369" s="66">
        <v>123</v>
      </c>
      <c r="I369" s="69"/>
      <c r="J369" s="5"/>
      <c r="K369" s="66">
        <v>15</v>
      </c>
      <c r="L369" s="5">
        <v>345</v>
      </c>
      <c r="M369" s="5">
        <v>0</v>
      </c>
      <c r="N369" s="5">
        <v>0</v>
      </c>
      <c r="O369" s="125"/>
      <c r="P369" s="94">
        <v>213</v>
      </c>
      <c r="Q369" s="94">
        <v>7</v>
      </c>
      <c r="R369" s="66">
        <f t="shared" si="10"/>
        <v>220</v>
      </c>
      <c r="S369" s="502">
        <f t="shared" si="11"/>
        <v>67.800000000000026</v>
      </c>
      <c r="T369" s="68">
        <v>15</v>
      </c>
    </row>
    <row r="370" spans="1:20" x14ac:dyDescent="0.2">
      <c r="A370" s="134" t="s">
        <v>9296</v>
      </c>
      <c r="B370" s="65" t="s">
        <v>8490</v>
      </c>
      <c r="C370" s="67">
        <v>0.25</v>
      </c>
      <c r="D370" s="91" t="s">
        <v>6870</v>
      </c>
      <c r="E370" s="66">
        <v>56</v>
      </c>
      <c r="F370" s="66">
        <v>71</v>
      </c>
      <c r="G370" s="66" t="s">
        <v>5265</v>
      </c>
      <c r="H370" s="66">
        <v>123</v>
      </c>
      <c r="I370" s="69"/>
      <c r="J370" s="5" t="s">
        <v>6055</v>
      </c>
      <c r="K370" s="66">
        <v>15</v>
      </c>
      <c r="L370" s="5">
        <v>345</v>
      </c>
      <c r="M370" s="5">
        <v>11</v>
      </c>
      <c r="N370" s="5">
        <v>0</v>
      </c>
      <c r="O370" s="125" t="s">
        <v>1114</v>
      </c>
      <c r="P370" s="94">
        <v>213</v>
      </c>
      <c r="Q370" s="94">
        <v>7</v>
      </c>
      <c r="R370" s="66">
        <f t="shared" si="10"/>
        <v>220</v>
      </c>
      <c r="S370" s="502">
        <f t="shared" si="11"/>
        <v>67.800000000000026</v>
      </c>
      <c r="T370" s="68">
        <v>15</v>
      </c>
    </row>
    <row r="371" spans="1:20" x14ac:dyDescent="0.2">
      <c r="A371" s="558" t="s">
        <v>11229</v>
      </c>
      <c r="B371" s="65" t="s">
        <v>8490</v>
      </c>
      <c r="C371" s="9">
        <v>0.25</v>
      </c>
      <c r="D371" s="565" t="s">
        <v>11230</v>
      </c>
      <c r="E371" s="66">
        <v>56</v>
      </c>
      <c r="F371" s="66">
        <v>67</v>
      </c>
      <c r="G371" s="66" t="s">
        <v>5265</v>
      </c>
      <c r="H371" s="5">
        <v>123</v>
      </c>
      <c r="I371" s="66"/>
      <c r="J371" s="5"/>
      <c r="K371" s="66">
        <v>14</v>
      </c>
      <c r="L371" s="5">
        <v>349</v>
      </c>
      <c r="M371" s="5">
        <v>0</v>
      </c>
      <c r="N371" s="5">
        <v>0</v>
      </c>
      <c r="O371" s="575" t="s">
        <v>11198</v>
      </c>
      <c r="P371" s="94">
        <v>218</v>
      </c>
      <c r="Q371" s="94">
        <v>7</v>
      </c>
      <c r="R371" s="66">
        <f t="shared" si="10"/>
        <v>225</v>
      </c>
      <c r="S371" s="502">
        <f t="shared" si="11"/>
        <v>62.800000000000026</v>
      </c>
      <c r="T371" s="68">
        <v>14</v>
      </c>
    </row>
    <row r="372" spans="1:20" x14ac:dyDescent="0.2">
      <c r="A372" s="558" t="s">
        <v>11229</v>
      </c>
      <c r="B372" s="65" t="s">
        <v>8490</v>
      </c>
      <c r="C372" s="9">
        <v>0.25</v>
      </c>
      <c r="D372" s="565" t="s">
        <v>11231</v>
      </c>
      <c r="E372" s="66">
        <v>56</v>
      </c>
      <c r="F372" s="66">
        <v>71</v>
      </c>
      <c r="G372" s="66" t="s">
        <v>5265</v>
      </c>
      <c r="H372" s="5">
        <v>123</v>
      </c>
      <c r="I372" s="66"/>
      <c r="J372" s="5" t="s">
        <v>6055</v>
      </c>
      <c r="K372" s="66">
        <v>14</v>
      </c>
      <c r="L372" s="5">
        <v>349</v>
      </c>
      <c r="M372" s="5">
        <v>11</v>
      </c>
      <c r="N372" s="5">
        <v>0</v>
      </c>
      <c r="O372" s="575" t="s">
        <v>11198</v>
      </c>
      <c r="P372" s="94">
        <v>218</v>
      </c>
      <c r="Q372" s="94">
        <v>7</v>
      </c>
      <c r="R372" s="66">
        <f t="shared" si="10"/>
        <v>225</v>
      </c>
      <c r="S372" s="502">
        <f t="shared" si="11"/>
        <v>62.800000000000026</v>
      </c>
      <c r="T372" s="68">
        <v>14</v>
      </c>
    </row>
    <row r="373" spans="1:20" x14ac:dyDescent="0.2">
      <c r="A373" s="134" t="s">
        <v>4462</v>
      </c>
      <c r="B373" s="65" t="s">
        <v>8490</v>
      </c>
      <c r="C373" s="67">
        <v>0.25</v>
      </c>
      <c r="D373" s="65" t="s">
        <v>5894</v>
      </c>
      <c r="E373" s="66">
        <v>60</v>
      </c>
      <c r="F373" s="66">
        <v>74</v>
      </c>
      <c r="G373" s="66" t="s">
        <v>5159</v>
      </c>
      <c r="H373" s="66">
        <v>123</v>
      </c>
      <c r="I373" s="69"/>
      <c r="J373" s="5" t="s">
        <v>4415</v>
      </c>
      <c r="K373" s="66">
        <v>18</v>
      </c>
      <c r="L373" s="5">
        <v>333</v>
      </c>
      <c r="M373" s="5">
        <v>2</v>
      </c>
      <c r="N373" s="5">
        <v>0</v>
      </c>
      <c r="O373" s="575"/>
      <c r="P373" s="94">
        <v>201</v>
      </c>
      <c r="Q373" s="94">
        <v>7</v>
      </c>
      <c r="R373" s="66">
        <f t="shared" si="10"/>
        <v>208</v>
      </c>
      <c r="S373" s="502">
        <f t="shared" si="11"/>
        <v>79.800000000000026</v>
      </c>
      <c r="T373" s="68">
        <v>18</v>
      </c>
    </row>
    <row r="374" spans="1:20" x14ac:dyDescent="0.2">
      <c r="A374" s="134" t="s">
        <v>5247</v>
      </c>
      <c r="B374" s="65" t="s">
        <v>8490</v>
      </c>
      <c r="C374" s="67">
        <v>0.25</v>
      </c>
      <c r="D374" s="91" t="s">
        <v>8683</v>
      </c>
      <c r="E374" s="66">
        <v>57</v>
      </c>
      <c r="F374" s="66">
        <v>80</v>
      </c>
      <c r="G374" s="66" t="s">
        <v>5265</v>
      </c>
      <c r="H374" s="66">
        <v>123</v>
      </c>
      <c r="I374" s="69"/>
      <c r="J374" s="5" t="s">
        <v>2078</v>
      </c>
      <c r="K374" s="66">
        <v>14</v>
      </c>
      <c r="L374" s="5">
        <v>349</v>
      </c>
      <c r="M374" s="5">
        <v>17</v>
      </c>
      <c r="N374" s="5">
        <v>0</v>
      </c>
      <c r="O374" s="125"/>
      <c r="P374" s="94">
        <v>218</v>
      </c>
      <c r="Q374" s="94">
        <v>7</v>
      </c>
      <c r="R374" s="66">
        <f t="shared" si="10"/>
        <v>225</v>
      </c>
      <c r="S374" s="502">
        <f t="shared" si="11"/>
        <v>62.800000000000026</v>
      </c>
      <c r="T374" s="68">
        <v>14</v>
      </c>
    </row>
    <row r="375" spans="1:20" x14ac:dyDescent="0.2">
      <c r="A375" s="134" t="s">
        <v>5247</v>
      </c>
      <c r="B375" s="65" t="s">
        <v>8490</v>
      </c>
      <c r="C375" s="67">
        <v>0.25</v>
      </c>
      <c r="D375" s="91" t="s">
        <v>5250</v>
      </c>
      <c r="E375" s="66">
        <v>57</v>
      </c>
      <c r="F375" s="66">
        <v>80</v>
      </c>
      <c r="G375" s="66" t="s">
        <v>5265</v>
      </c>
      <c r="H375" s="66">
        <v>123</v>
      </c>
      <c r="I375" s="69"/>
      <c r="J375" s="5" t="s">
        <v>3780</v>
      </c>
      <c r="K375" s="66">
        <v>14</v>
      </c>
      <c r="L375" s="5">
        <v>349</v>
      </c>
      <c r="M375" s="5">
        <v>17</v>
      </c>
      <c r="N375" s="5">
        <v>0</v>
      </c>
      <c r="O375" s="125"/>
      <c r="P375" s="94">
        <v>218</v>
      </c>
      <c r="Q375" s="94">
        <v>7</v>
      </c>
      <c r="R375" s="66">
        <f t="shared" si="10"/>
        <v>225</v>
      </c>
      <c r="S375" s="502">
        <f t="shared" si="11"/>
        <v>62.800000000000026</v>
      </c>
      <c r="T375" s="68">
        <v>14</v>
      </c>
    </row>
    <row r="376" spans="1:20" x14ac:dyDescent="0.2">
      <c r="A376" s="134" t="s">
        <v>5247</v>
      </c>
      <c r="B376" s="65" t="s">
        <v>8490</v>
      </c>
      <c r="C376" s="67">
        <v>0.25</v>
      </c>
      <c r="D376" s="91" t="s">
        <v>8682</v>
      </c>
      <c r="E376" s="66">
        <v>57</v>
      </c>
      <c r="F376" s="66">
        <v>80</v>
      </c>
      <c r="G376" s="66" t="s">
        <v>5265</v>
      </c>
      <c r="H376" s="66">
        <v>123</v>
      </c>
      <c r="I376" s="69"/>
      <c r="J376" s="5" t="s">
        <v>2077</v>
      </c>
      <c r="K376" s="66">
        <v>14</v>
      </c>
      <c r="L376" s="5">
        <v>349</v>
      </c>
      <c r="M376" s="5">
        <v>17</v>
      </c>
      <c r="N376" s="5">
        <v>0</v>
      </c>
      <c r="O376" s="125"/>
      <c r="P376" s="94">
        <v>218</v>
      </c>
      <c r="Q376" s="94">
        <v>7</v>
      </c>
      <c r="R376" s="66">
        <f t="shared" si="10"/>
        <v>225</v>
      </c>
      <c r="S376" s="502">
        <f t="shared" si="11"/>
        <v>62.800000000000026</v>
      </c>
      <c r="T376" s="68">
        <v>14</v>
      </c>
    </row>
    <row r="377" spans="1:20" x14ac:dyDescent="0.2">
      <c r="A377" s="97" t="s">
        <v>4855</v>
      </c>
      <c r="B377" s="65" t="s">
        <v>8490</v>
      </c>
      <c r="C377" s="67">
        <v>0.25</v>
      </c>
      <c r="D377" s="65" t="s">
        <v>732</v>
      </c>
      <c r="E377" s="66">
        <v>62</v>
      </c>
      <c r="F377" s="66">
        <v>78</v>
      </c>
      <c r="G377" s="95" t="s">
        <v>5161</v>
      </c>
      <c r="H377" s="66">
        <v>123</v>
      </c>
      <c r="I377" s="69"/>
      <c r="J377" s="5" t="s">
        <v>4415</v>
      </c>
      <c r="K377" s="66">
        <v>16</v>
      </c>
      <c r="L377" s="5">
        <v>341</v>
      </c>
      <c r="M377" s="5">
        <v>2</v>
      </c>
      <c r="N377" s="5">
        <v>0</v>
      </c>
      <c r="O377" s="125"/>
      <c r="P377" s="94">
        <v>210</v>
      </c>
      <c r="Q377" s="94">
        <v>7</v>
      </c>
      <c r="R377" s="66">
        <f t="shared" si="10"/>
        <v>217</v>
      </c>
      <c r="S377" s="502">
        <f t="shared" si="11"/>
        <v>70.800000000000026</v>
      </c>
      <c r="T377" s="68">
        <v>16</v>
      </c>
    </row>
    <row r="378" spans="1:20" x14ac:dyDescent="0.2">
      <c r="A378" s="97" t="s">
        <v>5098</v>
      </c>
      <c r="B378" s="65" t="s">
        <v>8490</v>
      </c>
      <c r="C378" s="67">
        <v>0.25</v>
      </c>
      <c r="D378" s="65" t="s">
        <v>10472</v>
      </c>
      <c r="E378" s="66">
        <v>56</v>
      </c>
      <c r="F378" s="66">
        <v>67</v>
      </c>
      <c r="G378" s="95" t="s">
        <v>5265</v>
      </c>
      <c r="H378" s="66">
        <v>123</v>
      </c>
      <c r="I378" s="69"/>
      <c r="J378" s="5"/>
      <c r="K378" s="66">
        <v>19</v>
      </c>
      <c r="L378" s="5">
        <v>330</v>
      </c>
      <c r="M378" s="5"/>
      <c r="N378" s="5">
        <v>0</v>
      </c>
      <c r="O378" s="125"/>
      <c r="P378" s="94">
        <v>200</v>
      </c>
      <c r="Q378" s="94">
        <v>7</v>
      </c>
      <c r="R378" s="66">
        <f t="shared" si="10"/>
        <v>207</v>
      </c>
      <c r="S378" s="502">
        <f t="shared" si="11"/>
        <v>80.800000000000026</v>
      </c>
      <c r="T378" s="68">
        <v>19</v>
      </c>
    </row>
    <row r="379" spans="1:20" x14ac:dyDescent="0.2">
      <c r="A379" s="97" t="s">
        <v>5098</v>
      </c>
      <c r="B379" s="65" t="s">
        <v>8490</v>
      </c>
      <c r="C379" s="67">
        <v>0.25</v>
      </c>
      <c r="D379" s="65" t="s">
        <v>5627</v>
      </c>
      <c r="E379" s="66">
        <v>56</v>
      </c>
      <c r="F379" s="66">
        <v>71</v>
      </c>
      <c r="G379" s="95" t="s">
        <v>5265</v>
      </c>
      <c r="H379" s="66">
        <v>123</v>
      </c>
      <c r="I379" s="69"/>
      <c r="J379" s="5" t="s">
        <v>6055</v>
      </c>
      <c r="K379" s="66">
        <v>19</v>
      </c>
      <c r="L379" s="5">
        <v>330</v>
      </c>
      <c r="M379" s="5">
        <v>11</v>
      </c>
      <c r="N379" s="5">
        <v>0</v>
      </c>
      <c r="O379" s="125"/>
      <c r="P379" s="94">
        <v>200</v>
      </c>
      <c r="Q379" s="94">
        <v>7</v>
      </c>
      <c r="R379" s="66">
        <f t="shared" si="10"/>
        <v>207</v>
      </c>
      <c r="S379" s="502">
        <f t="shared" si="11"/>
        <v>80.800000000000026</v>
      </c>
      <c r="T379" s="68">
        <v>19</v>
      </c>
    </row>
    <row r="380" spans="1:20" x14ac:dyDescent="0.2">
      <c r="A380" s="97" t="s">
        <v>9278</v>
      </c>
      <c r="B380" s="65" t="s">
        <v>8490</v>
      </c>
      <c r="C380" s="67">
        <v>0.25</v>
      </c>
      <c r="D380" s="65" t="s">
        <v>10464</v>
      </c>
      <c r="E380" s="66">
        <v>59</v>
      </c>
      <c r="F380" s="66">
        <v>73</v>
      </c>
      <c r="G380" s="66" t="s">
        <v>5159</v>
      </c>
      <c r="H380" s="66">
        <v>123</v>
      </c>
      <c r="I380" s="69"/>
      <c r="J380" s="5" t="s">
        <v>4415</v>
      </c>
      <c r="K380" s="66">
        <v>20</v>
      </c>
      <c r="L380" s="5">
        <v>326</v>
      </c>
      <c r="M380" s="5">
        <v>2</v>
      </c>
      <c r="N380" s="5">
        <v>0</v>
      </c>
      <c r="O380" s="125"/>
      <c r="P380" s="94">
        <v>195</v>
      </c>
      <c r="Q380" s="94">
        <v>7</v>
      </c>
      <c r="R380" s="66">
        <f t="shared" si="10"/>
        <v>202</v>
      </c>
      <c r="S380" s="502">
        <f t="shared" si="11"/>
        <v>85.800000000000026</v>
      </c>
      <c r="T380" s="68">
        <v>20</v>
      </c>
    </row>
    <row r="381" spans="1:20" x14ac:dyDescent="0.2">
      <c r="A381" s="97" t="s">
        <v>5099</v>
      </c>
      <c r="B381" s="65" t="s">
        <v>8490</v>
      </c>
      <c r="C381" s="67">
        <v>0.25</v>
      </c>
      <c r="D381" s="65" t="s">
        <v>10071</v>
      </c>
      <c r="E381" s="66">
        <v>56</v>
      </c>
      <c r="F381" s="66">
        <v>67</v>
      </c>
      <c r="G381" s="66" t="s">
        <v>5265</v>
      </c>
      <c r="H381" s="66">
        <v>123</v>
      </c>
      <c r="I381" s="69"/>
      <c r="J381" s="5"/>
      <c r="K381" s="66">
        <v>16</v>
      </c>
      <c r="L381" s="5">
        <v>341</v>
      </c>
      <c r="M381" s="5">
        <v>0</v>
      </c>
      <c r="N381" s="5">
        <v>0</v>
      </c>
      <c r="O381" s="125"/>
      <c r="P381" s="94">
        <v>212</v>
      </c>
      <c r="Q381" s="94">
        <v>7</v>
      </c>
      <c r="R381" s="66">
        <f t="shared" si="10"/>
        <v>219</v>
      </c>
      <c r="S381" s="502">
        <f t="shared" si="11"/>
        <v>68.800000000000026</v>
      </c>
      <c r="T381" s="68">
        <v>16</v>
      </c>
    </row>
    <row r="382" spans="1:20" x14ac:dyDescent="0.2">
      <c r="A382" s="97" t="s">
        <v>5099</v>
      </c>
      <c r="B382" s="65" t="s">
        <v>8490</v>
      </c>
      <c r="C382" s="67">
        <v>0.25</v>
      </c>
      <c r="D382" s="65" t="s">
        <v>8994</v>
      </c>
      <c r="E382" s="66">
        <v>56</v>
      </c>
      <c r="F382" s="66">
        <v>71</v>
      </c>
      <c r="G382" s="66" t="s">
        <v>5265</v>
      </c>
      <c r="H382" s="66">
        <v>123</v>
      </c>
      <c r="I382" s="69"/>
      <c r="J382" s="5" t="s">
        <v>6055</v>
      </c>
      <c r="K382" s="66">
        <v>16</v>
      </c>
      <c r="L382" s="5">
        <v>341</v>
      </c>
      <c r="M382" s="5">
        <v>11</v>
      </c>
      <c r="N382" s="5">
        <v>0</v>
      </c>
      <c r="O382" s="125"/>
      <c r="P382" s="94">
        <v>212</v>
      </c>
      <c r="Q382" s="94">
        <v>7</v>
      </c>
      <c r="R382" s="66">
        <f t="shared" si="10"/>
        <v>219</v>
      </c>
      <c r="S382" s="502">
        <f t="shared" si="11"/>
        <v>68.800000000000026</v>
      </c>
      <c r="T382" s="68">
        <v>16</v>
      </c>
    </row>
    <row r="383" spans="1:20" x14ac:dyDescent="0.2">
      <c r="A383" s="97" t="s">
        <v>7629</v>
      </c>
      <c r="B383" s="65" t="s">
        <v>8490</v>
      </c>
      <c r="C383" s="67">
        <v>0.25</v>
      </c>
      <c r="D383" s="65" t="s">
        <v>3799</v>
      </c>
      <c r="E383" s="66">
        <v>59</v>
      </c>
      <c r="F383" s="66">
        <v>73</v>
      </c>
      <c r="G383" s="66" t="s">
        <v>5159</v>
      </c>
      <c r="H383" s="66">
        <v>123</v>
      </c>
      <c r="I383" s="69"/>
      <c r="J383" s="5" t="s">
        <v>4415</v>
      </c>
      <c r="K383" s="66">
        <v>19</v>
      </c>
      <c r="L383" s="5">
        <v>330</v>
      </c>
      <c r="M383" s="5">
        <v>2</v>
      </c>
      <c r="N383" s="5">
        <v>0</v>
      </c>
      <c r="O383" s="125" t="s">
        <v>3798</v>
      </c>
      <c r="P383" s="94">
        <v>198</v>
      </c>
      <c r="Q383" s="94">
        <v>7</v>
      </c>
      <c r="R383" s="66">
        <f t="shared" si="10"/>
        <v>205</v>
      </c>
      <c r="S383" s="502">
        <f t="shared" si="11"/>
        <v>82.800000000000026</v>
      </c>
      <c r="T383" s="68">
        <v>19</v>
      </c>
    </row>
    <row r="384" spans="1:20" x14ac:dyDescent="0.2">
      <c r="A384" s="97" t="s">
        <v>2546</v>
      </c>
      <c r="B384" s="65" t="s">
        <v>8490</v>
      </c>
      <c r="C384" s="67">
        <v>0.25</v>
      </c>
      <c r="D384" s="65" t="s">
        <v>5558</v>
      </c>
      <c r="E384" s="66">
        <v>57</v>
      </c>
      <c r="F384" s="66">
        <v>69</v>
      </c>
      <c r="G384" s="66" t="s">
        <v>5263</v>
      </c>
      <c r="H384" s="66">
        <v>123</v>
      </c>
      <c r="I384" s="69"/>
      <c r="J384" s="5"/>
      <c r="K384" s="66">
        <v>17</v>
      </c>
      <c r="L384" s="5">
        <v>337</v>
      </c>
      <c r="M384" s="5">
        <v>0</v>
      </c>
      <c r="N384" s="5">
        <v>0</v>
      </c>
      <c r="O384" s="125"/>
      <c r="P384" s="94">
        <v>205</v>
      </c>
      <c r="Q384" s="94">
        <v>7</v>
      </c>
      <c r="R384" s="66">
        <f t="shared" si="10"/>
        <v>212</v>
      </c>
      <c r="S384" s="502">
        <f t="shared" si="11"/>
        <v>75.800000000000026</v>
      </c>
      <c r="T384" s="68">
        <v>17</v>
      </c>
    </row>
    <row r="385" spans="1:20" x14ac:dyDescent="0.2">
      <c r="A385" s="97" t="s">
        <v>2546</v>
      </c>
      <c r="B385" s="65" t="s">
        <v>8490</v>
      </c>
      <c r="C385" s="67">
        <v>0.25</v>
      </c>
      <c r="D385" s="65" t="s">
        <v>5559</v>
      </c>
      <c r="E385" s="66">
        <v>57</v>
      </c>
      <c r="F385" s="66">
        <v>73</v>
      </c>
      <c r="G385" s="66" t="s">
        <v>5263</v>
      </c>
      <c r="H385" s="66">
        <v>123</v>
      </c>
      <c r="I385" s="69"/>
      <c r="J385" s="5" t="s">
        <v>6055</v>
      </c>
      <c r="K385" s="66">
        <v>17</v>
      </c>
      <c r="L385" s="5">
        <v>337</v>
      </c>
      <c r="M385" s="5">
        <v>11</v>
      </c>
      <c r="N385" s="5">
        <v>0</v>
      </c>
      <c r="O385" s="125"/>
      <c r="P385" s="94">
        <v>205</v>
      </c>
      <c r="Q385" s="94">
        <v>7</v>
      </c>
      <c r="R385" s="66">
        <f t="shared" si="10"/>
        <v>212</v>
      </c>
      <c r="S385" s="502">
        <f t="shared" si="11"/>
        <v>75.800000000000026</v>
      </c>
      <c r="T385" s="68">
        <v>17</v>
      </c>
    </row>
    <row r="386" spans="1:20" ht="13.5" customHeight="1" x14ac:dyDescent="0.2">
      <c r="A386" s="97" t="s">
        <v>7321</v>
      </c>
      <c r="B386" s="65" t="s">
        <v>8490</v>
      </c>
      <c r="C386" s="67">
        <v>0.25</v>
      </c>
      <c r="D386" s="65" t="s">
        <v>5321</v>
      </c>
      <c r="E386" s="66">
        <v>55</v>
      </c>
      <c r="F386" s="66">
        <v>65</v>
      </c>
      <c r="G386" s="66" t="s">
        <v>5265</v>
      </c>
      <c r="H386" s="66">
        <v>123</v>
      </c>
      <c r="I386" s="69" t="s">
        <v>442</v>
      </c>
      <c r="J386" s="5"/>
      <c r="K386" s="66">
        <v>24</v>
      </c>
      <c r="L386" s="5">
        <v>310</v>
      </c>
      <c r="M386" s="5">
        <v>0</v>
      </c>
      <c r="N386" s="5">
        <v>0</v>
      </c>
      <c r="O386" s="125" t="s">
        <v>7322</v>
      </c>
      <c r="P386" s="94">
        <v>182</v>
      </c>
      <c r="Q386" s="94">
        <v>4</v>
      </c>
      <c r="R386" s="66">
        <f t="shared" si="10"/>
        <v>186</v>
      </c>
      <c r="S386" s="502">
        <f t="shared" si="11"/>
        <v>101.80000000000003</v>
      </c>
      <c r="T386" s="68">
        <v>24</v>
      </c>
    </row>
    <row r="387" spans="1:20" ht="13.5" customHeight="1" x14ac:dyDescent="0.2">
      <c r="A387" s="97" t="s">
        <v>7321</v>
      </c>
      <c r="B387" s="65" t="s">
        <v>8490</v>
      </c>
      <c r="C387" s="67">
        <v>0.25</v>
      </c>
      <c r="D387" s="65" t="s">
        <v>5276</v>
      </c>
      <c r="E387" s="66">
        <v>55</v>
      </c>
      <c r="F387" s="66">
        <v>69</v>
      </c>
      <c r="G387" s="66" t="s">
        <v>5265</v>
      </c>
      <c r="H387" s="66">
        <v>123</v>
      </c>
      <c r="I387" s="69"/>
      <c r="J387" s="5" t="s">
        <v>202</v>
      </c>
      <c r="K387" s="66">
        <v>24</v>
      </c>
      <c r="L387" s="5">
        <v>310</v>
      </c>
      <c r="M387" s="5">
        <v>29</v>
      </c>
      <c r="N387" s="5">
        <v>0</v>
      </c>
      <c r="O387" s="125"/>
      <c r="P387" s="94">
        <v>182</v>
      </c>
      <c r="Q387" s="94">
        <v>4</v>
      </c>
      <c r="R387" s="66">
        <f t="shared" si="10"/>
        <v>186</v>
      </c>
      <c r="S387" s="502">
        <f t="shared" si="11"/>
        <v>101.80000000000003</v>
      </c>
      <c r="T387" s="68">
        <v>24</v>
      </c>
    </row>
    <row r="388" spans="1:20" x14ac:dyDescent="0.2">
      <c r="A388" s="97" t="s">
        <v>4525</v>
      </c>
      <c r="B388" s="65" t="s">
        <v>8490</v>
      </c>
      <c r="C388" s="67">
        <v>0.25</v>
      </c>
      <c r="D388" s="91" t="s">
        <v>1772</v>
      </c>
      <c r="E388" s="66">
        <v>64</v>
      </c>
      <c r="F388" s="66">
        <v>93</v>
      </c>
      <c r="G388" s="66" t="s">
        <v>2918</v>
      </c>
      <c r="H388" s="66">
        <v>136</v>
      </c>
      <c r="I388" s="69">
        <v>6065133600</v>
      </c>
      <c r="J388" s="5" t="s">
        <v>2078</v>
      </c>
      <c r="K388" s="66">
        <v>20</v>
      </c>
      <c r="L388" s="5">
        <v>326</v>
      </c>
      <c r="M388" s="5">
        <v>17</v>
      </c>
      <c r="N388" s="5">
        <v>0</v>
      </c>
      <c r="O388" s="65" t="s">
        <v>6268</v>
      </c>
      <c r="P388" s="66">
        <v>193</v>
      </c>
      <c r="Q388" s="66">
        <v>7</v>
      </c>
      <c r="R388" s="66">
        <f t="shared" si="10"/>
        <v>200</v>
      </c>
      <c r="S388" s="502">
        <f t="shared" si="11"/>
        <v>87.800000000000026</v>
      </c>
      <c r="T388" s="68">
        <v>20</v>
      </c>
    </row>
    <row r="389" spans="1:20" x14ac:dyDescent="0.2">
      <c r="A389" s="97" t="s">
        <v>4525</v>
      </c>
      <c r="B389" s="65" t="s">
        <v>8490</v>
      </c>
      <c r="C389" s="67">
        <v>0.25</v>
      </c>
      <c r="D389" s="91" t="s">
        <v>726</v>
      </c>
      <c r="E389" s="66">
        <v>64</v>
      </c>
      <c r="F389" s="66">
        <v>93</v>
      </c>
      <c r="G389" s="66" t="s">
        <v>2918</v>
      </c>
      <c r="H389" s="66">
        <v>136</v>
      </c>
      <c r="I389" s="69">
        <v>6035234200</v>
      </c>
      <c r="J389" s="5"/>
      <c r="K389" s="66">
        <v>20</v>
      </c>
      <c r="L389" s="5">
        <v>326</v>
      </c>
      <c r="M389" s="5">
        <v>0</v>
      </c>
      <c r="N389" s="5">
        <v>0</v>
      </c>
      <c r="O389" s="65" t="s">
        <v>6268</v>
      </c>
      <c r="P389" s="66">
        <v>193</v>
      </c>
      <c r="Q389" s="66">
        <v>7</v>
      </c>
      <c r="R389" s="66">
        <f t="shared" si="10"/>
        <v>200</v>
      </c>
      <c r="S389" s="502">
        <f t="shared" si="11"/>
        <v>87.800000000000026</v>
      </c>
      <c r="T389" s="68">
        <v>20</v>
      </c>
    </row>
    <row r="390" spans="1:20" x14ac:dyDescent="0.2">
      <c r="A390" s="97" t="s">
        <v>4525</v>
      </c>
      <c r="B390" s="65" t="s">
        <v>8490</v>
      </c>
      <c r="C390" s="67">
        <v>0.25</v>
      </c>
      <c r="D390" s="91" t="s">
        <v>9592</v>
      </c>
      <c r="E390" s="66">
        <v>64</v>
      </c>
      <c r="F390" s="66">
        <v>93</v>
      </c>
      <c r="G390" s="66" t="s">
        <v>2918</v>
      </c>
      <c r="H390" s="66">
        <v>136</v>
      </c>
      <c r="I390" s="69">
        <v>6405131700</v>
      </c>
      <c r="J390" s="5" t="s">
        <v>2077</v>
      </c>
      <c r="K390" s="66">
        <v>20</v>
      </c>
      <c r="L390" s="5">
        <v>326</v>
      </c>
      <c r="M390" s="5">
        <v>17</v>
      </c>
      <c r="N390" s="5">
        <v>0</v>
      </c>
      <c r="O390" s="65" t="s">
        <v>6268</v>
      </c>
      <c r="P390" s="66">
        <v>193</v>
      </c>
      <c r="Q390" s="66">
        <v>7</v>
      </c>
      <c r="R390" s="66">
        <f t="shared" si="10"/>
        <v>200</v>
      </c>
      <c r="S390" s="502">
        <f t="shared" si="11"/>
        <v>87.800000000000026</v>
      </c>
      <c r="T390" s="68">
        <v>20</v>
      </c>
    </row>
    <row r="391" spans="1:20" x14ac:dyDescent="0.2">
      <c r="A391" s="97" t="s">
        <v>4525</v>
      </c>
      <c r="B391" s="65" t="s">
        <v>8490</v>
      </c>
      <c r="C391" s="67">
        <v>0.25</v>
      </c>
      <c r="D391" s="91" t="s">
        <v>8087</v>
      </c>
      <c r="E391" s="66">
        <v>64</v>
      </c>
      <c r="F391" s="66">
        <v>93</v>
      </c>
      <c r="G391" s="66" t="s">
        <v>2918</v>
      </c>
      <c r="H391" s="66">
        <v>136</v>
      </c>
      <c r="I391" s="69"/>
      <c r="J391" s="5" t="s">
        <v>3780</v>
      </c>
      <c r="K391" s="66">
        <v>20</v>
      </c>
      <c r="L391" s="5">
        <v>326</v>
      </c>
      <c r="M391" s="5">
        <v>17</v>
      </c>
      <c r="N391" s="5">
        <v>0</v>
      </c>
      <c r="O391" s="65" t="s">
        <v>6268</v>
      </c>
      <c r="P391" s="66">
        <v>193</v>
      </c>
      <c r="Q391" s="66">
        <v>7</v>
      </c>
      <c r="R391" s="66">
        <f t="shared" si="10"/>
        <v>200</v>
      </c>
      <c r="S391" s="502">
        <f t="shared" si="11"/>
        <v>87.800000000000026</v>
      </c>
      <c r="T391" s="68">
        <v>20</v>
      </c>
    </row>
    <row r="392" spans="1:20" x14ac:dyDescent="0.2">
      <c r="A392" s="97" t="s">
        <v>4525</v>
      </c>
      <c r="B392" s="65" t="s">
        <v>8490</v>
      </c>
      <c r="C392" s="67">
        <v>0.25</v>
      </c>
      <c r="D392" s="91" t="s">
        <v>8386</v>
      </c>
      <c r="E392" s="66">
        <v>64</v>
      </c>
      <c r="F392" s="66">
        <v>93</v>
      </c>
      <c r="G392" s="66" t="s">
        <v>2918</v>
      </c>
      <c r="H392" s="66">
        <v>136</v>
      </c>
      <c r="I392" s="69"/>
      <c r="J392" s="5" t="s">
        <v>1212</v>
      </c>
      <c r="K392" s="66"/>
      <c r="L392" s="5">
        <f>112+10+R392</f>
        <v>122</v>
      </c>
      <c r="M392" s="5">
        <v>23</v>
      </c>
      <c r="N392" s="5">
        <v>0</v>
      </c>
      <c r="O392" s="65" t="s">
        <v>6268</v>
      </c>
      <c r="P392" s="66"/>
      <c r="Q392" s="66"/>
      <c r="R392" s="66">
        <f t="shared" si="10"/>
        <v>0</v>
      </c>
      <c r="S392" s="502">
        <f t="shared" si="11"/>
        <v>287.8</v>
      </c>
    </row>
    <row r="393" spans="1:20" x14ac:dyDescent="0.2">
      <c r="A393" s="97" t="s">
        <v>2676</v>
      </c>
      <c r="B393" s="65" t="s">
        <v>8490</v>
      </c>
      <c r="C393" s="67">
        <v>0.25</v>
      </c>
      <c r="D393" s="65" t="s">
        <v>5036</v>
      </c>
      <c r="E393" s="66">
        <v>58</v>
      </c>
      <c r="F393" s="66">
        <v>71</v>
      </c>
      <c r="G393" s="66" t="s">
        <v>5263</v>
      </c>
      <c r="H393" s="66">
        <v>123</v>
      </c>
      <c r="I393" s="69"/>
      <c r="J393" s="5" t="s">
        <v>4415</v>
      </c>
      <c r="K393" s="66">
        <v>20</v>
      </c>
      <c r="L393" s="5">
        <v>326</v>
      </c>
      <c r="M393" s="5">
        <v>2</v>
      </c>
      <c r="N393" s="5">
        <v>0</v>
      </c>
      <c r="O393" s="125"/>
      <c r="P393" s="94">
        <v>193</v>
      </c>
      <c r="Q393" s="94">
        <v>7</v>
      </c>
      <c r="R393" s="66">
        <f t="shared" si="10"/>
        <v>200</v>
      </c>
      <c r="S393" s="502">
        <f t="shared" si="11"/>
        <v>87.800000000000026</v>
      </c>
      <c r="T393" s="68">
        <v>20</v>
      </c>
    </row>
    <row r="394" spans="1:20" x14ac:dyDescent="0.2">
      <c r="A394" s="97" t="s">
        <v>1573</v>
      </c>
      <c r="B394" s="65" t="s">
        <v>8490</v>
      </c>
      <c r="C394" s="67">
        <v>0.25</v>
      </c>
      <c r="D394" s="65" t="s">
        <v>7974</v>
      </c>
      <c r="E394" s="66">
        <v>56</v>
      </c>
      <c r="F394" s="66">
        <v>67</v>
      </c>
      <c r="G394" s="66" t="s">
        <v>5265</v>
      </c>
      <c r="H394" s="66">
        <v>123</v>
      </c>
      <c r="I394" s="69"/>
      <c r="J394" s="5"/>
      <c r="K394" s="66">
        <v>17</v>
      </c>
      <c r="L394" s="5">
        <v>337</v>
      </c>
      <c r="M394" s="5">
        <v>0</v>
      </c>
      <c r="N394" s="5">
        <v>0</v>
      </c>
      <c r="O394" s="125"/>
      <c r="P394" s="94">
        <v>215</v>
      </c>
      <c r="Q394" s="94"/>
      <c r="R394" s="66">
        <f t="shared" si="10"/>
        <v>215</v>
      </c>
      <c r="S394" s="502">
        <f t="shared" si="11"/>
        <v>72.800000000000026</v>
      </c>
      <c r="T394" s="68">
        <v>17</v>
      </c>
    </row>
    <row r="395" spans="1:20" x14ac:dyDescent="0.2">
      <c r="A395" s="97" t="s">
        <v>1573</v>
      </c>
      <c r="B395" s="65" t="s">
        <v>8490</v>
      </c>
      <c r="C395" s="67">
        <v>0.25</v>
      </c>
      <c r="D395" s="91" t="s">
        <v>5064</v>
      </c>
      <c r="E395" s="66">
        <v>56</v>
      </c>
      <c r="F395" s="66">
        <v>71</v>
      </c>
      <c r="G395" s="66" t="s">
        <v>5265</v>
      </c>
      <c r="H395" s="66">
        <v>123</v>
      </c>
      <c r="I395" s="69"/>
      <c r="J395" s="5" t="s">
        <v>6055</v>
      </c>
      <c r="K395" s="66">
        <v>15</v>
      </c>
      <c r="L395" s="5">
        <v>345</v>
      </c>
      <c r="M395" s="5">
        <v>11</v>
      </c>
      <c r="N395" s="5">
        <v>0</v>
      </c>
      <c r="O395" s="125"/>
      <c r="P395" s="94">
        <v>215</v>
      </c>
      <c r="Q395" s="94">
        <v>7</v>
      </c>
      <c r="R395" s="66">
        <f t="shared" si="10"/>
        <v>222</v>
      </c>
      <c r="S395" s="502">
        <f t="shared" si="11"/>
        <v>65.800000000000026</v>
      </c>
      <c r="T395" s="68">
        <v>15</v>
      </c>
    </row>
    <row r="396" spans="1:20" x14ac:dyDescent="0.2">
      <c r="A396" s="97" t="s">
        <v>1573</v>
      </c>
      <c r="B396" s="65" t="s">
        <v>8490</v>
      </c>
      <c r="C396" s="67">
        <v>0.25</v>
      </c>
      <c r="D396" s="91" t="s">
        <v>8075</v>
      </c>
      <c r="E396" s="66">
        <v>56</v>
      </c>
      <c r="F396" s="66">
        <v>74</v>
      </c>
      <c r="G396" s="95" t="s">
        <v>2784</v>
      </c>
      <c r="H396" s="66">
        <v>123</v>
      </c>
      <c r="I396" s="69"/>
      <c r="J396" s="5" t="s">
        <v>8757</v>
      </c>
      <c r="K396" s="66">
        <v>15</v>
      </c>
      <c r="L396" s="5">
        <v>345</v>
      </c>
      <c r="M396" s="5">
        <v>39</v>
      </c>
      <c r="N396" s="5">
        <v>0</v>
      </c>
      <c r="O396" s="125"/>
      <c r="P396" s="94">
        <v>215</v>
      </c>
      <c r="Q396" s="94">
        <v>7</v>
      </c>
      <c r="R396" s="66">
        <f t="shared" ref="R396:R461" si="12">P396+Q396</f>
        <v>222</v>
      </c>
      <c r="S396" s="502">
        <f t="shared" si="11"/>
        <v>65.800000000000026</v>
      </c>
      <c r="T396" s="68">
        <v>15</v>
      </c>
    </row>
    <row r="397" spans="1:20" x14ac:dyDescent="0.2">
      <c r="A397" s="134" t="s">
        <v>1334</v>
      </c>
      <c r="B397" s="65" t="s">
        <v>8490</v>
      </c>
      <c r="C397" s="67">
        <v>0.25</v>
      </c>
      <c r="D397" s="65" t="s">
        <v>7881</v>
      </c>
      <c r="E397" s="66">
        <v>61</v>
      </c>
      <c r="F397" s="66">
        <v>76</v>
      </c>
      <c r="G397" s="66" t="s">
        <v>5263</v>
      </c>
      <c r="H397" s="66">
        <v>123</v>
      </c>
      <c r="I397" s="66">
        <v>6065433600</v>
      </c>
      <c r="J397" s="5" t="s">
        <v>2078</v>
      </c>
      <c r="K397" s="66">
        <v>12</v>
      </c>
      <c r="L397" s="5">
        <v>357</v>
      </c>
      <c r="M397" s="5">
        <v>17</v>
      </c>
      <c r="N397" s="5">
        <v>0</v>
      </c>
      <c r="O397" s="125"/>
      <c r="P397" s="94">
        <v>225</v>
      </c>
      <c r="Q397" s="94">
        <v>7</v>
      </c>
      <c r="R397" s="66">
        <f t="shared" si="12"/>
        <v>232</v>
      </c>
      <c r="S397" s="502">
        <f t="shared" si="11"/>
        <v>55.800000000000026</v>
      </c>
      <c r="T397" s="68">
        <v>12</v>
      </c>
    </row>
    <row r="398" spans="1:20" x14ac:dyDescent="0.2">
      <c r="A398" s="134" t="s">
        <v>1334</v>
      </c>
      <c r="B398" s="65" t="s">
        <v>8490</v>
      </c>
      <c r="C398" s="67">
        <v>0.25</v>
      </c>
      <c r="D398" s="65" t="s">
        <v>7882</v>
      </c>
      <c r="E398" s="66">
        <v>61</v>
      </c>
      <c r="F398" s="66">
        <v>76</v>
      </c>
      <c r="G398" s="66" t="s">
        <v>5263</v>
      </c>
      <c r="H398" s="66">
        <v>123</v>
      </c>
      <c r="I398" s="66">
        <v>6035634200</v>
      </c>
      <c r="J398" s="5"/>
      <c r="K398" s="66">
        <v>12</v>
      </c>
      <c r="L398" s="5">
        <v>357</v>
      </c>
      <c r="M398" s="5">
        <v>0</v>
      </c>
      <c r="N398" s="5">
        <v>0</v>
      </c>
      <c r="O398" s="125"/>
      <c r="P398" s="94">
        <v>225</v>
      </c>
      <c r="Q398" s="94">
        <v>7</v>
      </c>
      <c r="R398" s="66">
        <f t="shared" si="12"/>
        <v>232</v>
      </c>
      <c r="S398" s="502">
        <f t="shared" si="11"/>
        <v>55.800000000000026</v>
      </c>
      <c r="T398" s="68">
        <v>12</v>
      </c>
    </row>
    <row r="399" spans="1:20" x14ac:dyDescent="0.2">
      <c r="A399" s="134" t="s">
        <v>1334</v>
      </c>
      <c r="B399" s="65" t="s">
        <v>8490</v>
      </c>
      <c r="C399" s="67">
        <v>0.25</v>
      </c>
      <c r="D399" s="65" t="s">
        <v>4982</v>
      </c>
      <c r="E399" s="66">
        <v>61</v>
      </c>
      <c r="F399" s="66">
        <v>76</v>
      </c>
      <c r="G399" s="66" t="s">
        <v>5263</v>
      </c>
      <c r="H399" s="66">
        <v>123</v>
      </c>
      <c r="I399" s="66">
        <v>6405431700</v>
      </c>
      <c r="J399" s="5" t="s">
        <v>2077</v>
      </c>
      <c r="K399" s="66">
        <v>12</v>
      </c>
      <c r="L399" s="5">
        <v>357</v>
      </c>
      <c r="M399" s="5">
        <v>17</v>
      </c>
      <c r="N399" s="5">
        <v>0</v>
      </c>
      <c r="O399" s="125"/>
      <c r="P399" s="94">
        <v>225</v>
      </c>
      <c r="Q399" s="94">
        <v>7</v>
      </c>
      <c r="R399" s="66">
        <f t="shared" si="12"/>
        <v>232</v>
      </c>
      <c r="S399" s="502">
        <f t="shared" si="11"/>
        <v>55.800000000000026</v>
      </c>
      <c r="T399" s="68">
        <v>12</v>
      </c>
    </row>
    <row r="400" spans="1:20" x14ac:dyDescent="0.2">
      <c r="A400" s="134" t="s">
        <v>1334</v>
      </c>
      <c r="B400" s="65" t="s">
        <v>8490</v>
      </c>
      <c r="C400" s="67">
        <v>0.25</v>
      </c>
      <c r="D400" s="65" t="s">
        <v>3680</v>
      </c>
      <c r="E400" s="66">
        <v>61</v>
      </c>
      <c r="F400" s="66">
        <v>76</v>
      </c>
      <c r="G400" s="66" t="s">
        <v>5263</v>
      </c>
      <c r="H400" s="66">
        <v>123</v>
      </c>
      <c r="I400" s="66"/>
      <c r="J400" s="5" t="s">
        <v>3780</v>
      </c>
      <c r="K400" s="66">
        <v>12</v>
      </c>
      <c r="L400" s="5">
        <v>357</v>
      </c>
      <c r="M400" s="5">
        <v>17</v>
      </c>
      <c r="N400" s="5">
        <v>0</v>
      </c>
      <c r="O400" s="125"/>
      <c r="P400" s="94">
        <v>225</v>
      </c>
      <c r="Q400" s="94">
        <v>7</v>
      </c>
      <c r="R400" s="66">
        <f t="shared" si="12"/>
        <v>232</v>
      </c>
      <c r="S400" s="502">
        <f t="shared" si="11"/>
        <v>55.800000000000026</v>
      </c>
      <c r="T400" s="68">
        <v>12</v>
      </c>
    </row>
    <row r="401" spans="1:20" x14ac:dyDescent="0.2">
      <c r="A401" s="134" t="s">
        <v>1334</v>
      </c>
      <c r="B401" s="65" t="s">
        <v>8490</v>
      </c>
      <c r="C401" s="67">
        <v>0.25</v>
      </c>
      <c r="D401" s="65" t="s">
        <v>1070</v>
      </c>
      <c r="E401" s="66">
        <v>61</v>
      </c>
      <c r="F401" s="66">
        <v>76</v>
      </c>
      <c r="G401" s="66" t="s">
        <v>5263</v>
      </c>
      <c r="H401" s="66">
        <v>123</v>
      </c>
      <c r="I401" s="66"/>
      <c r="J401" s="5" t="s">
        <v>1212</v>
      </c>
      <c r="K401" s="66">
        <v>12</v>
      </c>
      <c r="L401" s="5">
        <v>357</v>
      </c>
      <c r="M401" s="5">
        <v>23</v>
      </c>
      <c r="N401" s="5">
        <v>0</v>
      </c>
      <c r="O401" s="125"/>
      <c r="P401" s="94">
        <v>225</v>
      </c>
      <c r="Q401" s="94">
        <v>7</v>
      </c>
      <c r="R401" s="66">
        <f t="shared" si="12"/>
        <v>232</v>
      </c>
      <c r="S401" s="502">
        <f t="shared" si="11"/>
        <v>55.800000000000026</v>
      </c>
      <c r="T401" s="68">
        <v>12</v>
      </c>
    </row>
    <row r="402" spans="1:20" x14ac:dyDescent="0.2">
      <c r="A402" s="571" t="s">
        <v>10842</v>
      </c>
      <c r="B402" s="559" t="s">
        <v>8490</v>
      </c>
      <c r="C402" s="67">
        <v>0.25</v>
      </c>
      <c r="D402" s="559" t="s">
        <v>10900</v>
      </c>
      <c r="E402" s="66">
        <v>57</v>
      </c>
      <c r="F402" s="66">
        <v>69</v>
      </c>
      <c r="G402" s="560" t="s">
        <v>5263</v>
      </c>
      <c r="H402" s="66">
        <v>123</v>
      </c>
      <c r="I402" s="69"/>
      <c r="J402" s="5"/>
      <c r="K402" s="66">
        <v>19</v>
      </c>
      <c r="L402" s="5">
        <v>330</v>
      </c>
      <c r="M402" s="5">
        <v>0</v>
      </c>
      <c r="N402" s="5">
        <v>0</v>
      </c>
      <c r="O402" s="575" t="s">
        <v>10891</v>
      </c>
      <c r="P402" s="94">
        <v>197</v>
      </c>
      <c r="Q402" s="94">
        <v>7</v>
      </c>
      <c r="R402" s="66">
        <f t="shared" si="12"/>
        <v>204</v>
      </c>
      <c r="S402" s="502">
        <f t="shared" si="11"/>
        <v>83.800000000000026</v>
      </c>
      <c r="T402" s="68">
        <v>19</v>
      </c>
    </row>
    <row r="403" spans="1:20" x14ac:dyDescent="0.2">
      <c r="A403" s="571" t="s">
        <v>10842</v>
      </c>
      <c r="B403" s="559" t="s">
        <v>8490</v>
      </c>
      <c r="C403" s="67">
        <v>0.25</v>
      </c>
      <c r="D403" s="559" t="s">
        <v>10901</v>
      </c>
      <c r="E403" s="66">
        <v>57</v>
      </c>
      <c r="F403" s="66">
        <v>69</v>
      </c>
      <c r="G403" s="560" t="s">
        <v>5263</v>
      </c>
      <c r="H403" s="66">
        <v>123</v>
      </c>
      <c r="I403" s="69"/>
      <c r="J403" s="5" t="s">
        <v>6055</v>
      </c>
      <c r="K403" s="66">
        <v>19</v>
      </c>
      <c r="L403" s="5">
        <v>330</v>
      </c>
      <c r="M403" s="5">
        <v>11</v>
      </c>
      <c r="N403" s="5">
        <v>0</v>
      </c>
      <c r="O403" s="575" t="s">
        <v>10891</v>
      </c>
      <c r="P403" s="94">
        <v>197</v>
      </c>
      <c r="Q403" s="94">
        <v>7</v>
      </c>
      <c r="R403" s="66">
        <f t="shared" si="12"/>
        <v>204</v>
      </c>
      <c r="S403" s="502">
        <f t="shared" si="11"/>
        <v>83.800000000000026</v>
      </c>
      <c r="T403" s="68">
        <v>19</v>
      </c>
    </row>
    <row r="404" spans="1:20" x14ac:dyDescent="0.2">
      <c r="A404" s="134" t="s">
        <v>5032</v>
      </c>
      <c r="B404" s="65" t="s">
        <v>8490</v>
      </c>
      <c r="C404" s="67">
        <v>0.25</v>
      </c>
      <c r="D404" s="65" t="s">
        <v>682</v>
      </c>
      <c r="E404" s="66">
        <v>56</v>
      </c>
      <c r="F404" s="66">
        <v>67</v>
      </c>
      <c r="G404" s="66" t="s">
        <v>5161</v>
      </c>
      <c r="H404" s="66">
        <v>123</v>
      </c>
      <c r="I404" s="66"/>
      <c r="J404" s="5"/>
      <c r="K404" s="66">
        <v>18</v>
      </c>
      <c r="L404" s="5">
        <v>333</v>
      </c>
      <c r="M404" s="5"/>
      <c r="N404" s="5">
        <v>0</v>
      </c>
      <c r="O404" s="125"/>
      <c r="P404" s="94">
        <v>204</v>
      </c>
      <c r="Q404" s="94">
        <v>7</v>
      </c>
      <c r="R404" s="66">
        <f t="shared" si="12"/>
        <v>211</v>
      </c>
      <c r="S404" s="502">
        <f t="shared" si="11"/>
        <v>76.800000000000026</v>
      </c>
      <c r="T404" s="68">
        <v>18</v>
      </c>
    </row>
    <row r="405" spans="1:20" x14ac:dyDescent="0.2">
      <c r="A405" s="134" t="s">
        <v>5032</v>
      </c>
      <c r="B405" s="65" t="s">
        <v>8490</v>
      </c>
      <c r="C405" s="67">
        <v>0.25</v>
      </c>
      <c r="D405" s="65" t="s">
        <v>7639</v>
      </c>
      <c r="E405" s="66">
        <v>56</v>
      </c>
      <c r="F405" s="66">
        <v>71</v>
      </c>
      <c r="G405" s="66" t="s">
        <v>5161</v>
      </c>
      <c r="H405" s="66">
        <v>123</v>
      </c>
      <c r="I405" s="66"/>
      <c r="J405" s="5" t="s">
        <v>6055</v>
      </c>
      <c r="K405" s="66">
        <v>18</v>
      </c>
      <c r="L405" s="5">
        <v>333</v>
      </c>
      <c r="M405" s="5">
        <v>11</v>
      </c>
      <c r="N405" s="5">
        <v>0</v>
      </c>
      <c r="O405" s="125"/>
      <c r="P405" s="94">
        <v>204</v>
      </c>
      <c r="Q405" s="94">
        <v>7</v>
      </c>
      <c r="R405" s="66">
        <f t="shared" si="12"/>
        <v>211</v>
      </c>
      <c r="S405" s="502">
        <f t="shared" si="11"/>
        <v>76.800000000000026</v>
      </c>
      <c r="T405" s="68">
        <v>18</v>
      </c>
    </row>
    <row r="406" spans="1:20" x14ac:dyDescent="0.2">
      <c r="A406" s="134" t="s">
        <v>8899</v>
      </c>
      <c r="B406" s="65" t="s">
        <v>8490</v>
      </c>
      <c r="C406" s="67">
        <v>0.25</v>
      </c>
      <c r="D406" s="91" t="s">
        <v>10037</v>
      </c>
      <c r="E406" s="66">
        <v>57</v>
      </c>
      <c r="F406" s="66">
        <v>76</v>
      </c>
      <c r="G406" s="66" t="s">
        <v>5263</v>
      </c>
      <c r="H406" s="66">
        <v>123</v>
      </c>
      <c r="I406" s="66"/>
      <c r="J406" s="5" t="s">
        <v>10038</v>
      </c>
      <c r="K406" s="66">
        <v>31</v>
      </c>
      <c r="L406" s="5">
        <f>112+10+R406</f>
        <v>279</v>
      </c>
      <c r="M406" s="5">
        <v>48</v>
      </c>
      <c r="N406" s="66">
        <v>0</v>
      </c>
      <c r="O406" s="125"/>
      <c r="P406" s="94">
        <v>153</v>
      </c>
      <c r="Q406" s="94">
        <v>4</v>
      </c>
      <c r="R406" s="66">
        <f t="shared" si="12"/>
        <v>157</v>
      </c>
      <c r="S406" s="502">
        <f t="shared" si="11"/>
        <v>130.80000000000001</v>
      </c>
      <c r="T406" s="68">
        <v>31</v>
      </c>
    </row>
    <row r="407" spans="1:20" x14ac:dyDescent="0.2">
      <c r="A407" s="134" t="s">
        <v>9140</v>
      </c>
      <c r="B407" s="65" t="s">
        <v>8490</v>
      </c>
      <c r="C407" s="67">
        <v>0.25</v>
      </c>
      <c r="D407" s="65" t="s">
        <v>6793</v>
      </c>
      <c r="E407" s="66">
        <v>59</v>
      </c>
      <c r="F407" s="66">
        <v>73</v>
      </c>
      <c r="G407" s="66" t="s">
        <v>5159</v>
      </c>
      <c r="H407" s="66">
        <v>123</v>
      </c>
      <c r="I407" s="66"/>
      <c r="J407" s="5" t="s">
        <v>4415</v>
      </c>
      <c r="K407" s="66">
        <v>12</v>
      </c>
      <c r="L407" s="5">
        <v>357</v>
      </c>
      <c r="M407" s="5">
        <v>2</v>
      </c>
      <c r="N407" s="5">
        <v>0</v>
      </c>
      <c r="O407" s="65"/>
      <c r="P407" s="66">
        <v>228</v>
      </c>
      <c r="Q407" s="66">
        <v>7</v>
      </c>
      <c r="R407" s="66">
        <f t="shared" si="12"/>
        <v>235</v>
      </c>
      <c r="S407" s="502">
        <f t="shared" si="11"/>
        <v>52.800000000000026</v>
      </c>
      <c r="T407" s="68">
        <v>12</v>
      </c>
    </row>
    <row r="408" spans="1:20" x14ac:dyDescent="0.2">
      <c r="A408" s="134" t="s">
        <v>1349</v>
      </c>
      <c r="B408" s="65" t="s">
        <v>8490</v>
      </c>
      <c r="C408" s="67">
        <v>0.25</v>
      </c>
      <c r="D408" s="65" t="s">
        <v>412</v>
      </c>
      <c r="E408" s="66">
        <v>63</v>
      </c>
      <c r="F408" s="66">
        <v>90</v>
      </c>
      <c r="G408" s="66" t="s">
        <v>5263</v>
      </c>
      <c r="H408" s="66">
        <v>133</v>
      </c>
      <c r="I408" s="66">
        <v>6065333600</v>
      </c>
      <c r="J408" s="5" t="s">
        <v>2078</v>
      </c>
      <c r="K408" s="66"/>
      <c r="L408" s="5">
        <f t="shared" ref="L408:L413" si="13">112+10+R408</f>
        <v>122</v>
      </c>
      <c r="M408" s="5">
        <v>17</v>
      </c>
      <c r="N408" s="5">
        <v>0</v>
      </c>
      <c r="O408" s="65"/>
      <c r="P408" s="66"/>
      <c r="Q408" s="66"/>
      <c r="R408" s="66">
        <f t="shared" si="12"/>
        <v>0</v>
      </c>
      <c r="S408" s="502">
        <f t="shared" si="11"/>
        <v>287.8</v>
      </c>
    </row>
    <row r="409" spans="1:20" x14ac:dyDescent="0.2">
      <c r="A409" s="134" t="s">
        <v>1349</v>
      </c>
      <c r="B409" s="65" t="s">
        <v>8490</v>
      </c>
      <c r="C409" s="67">
        <v>0.25</v>
      </c>
      <c r="D409" s="65" t="s">
        <v>2791</v>
      </c>
      <c r="E409" s="66">
        <v>63</v>
      </c>
      <c r="F409" s="66">
        <v>90</v>
      </c>
      <c r="G409" s="66" t="s">
        <v>5263</v>
      </c>
      <c r="H409" s="66">
        <v>133</v>
      </c>
      <c r="I409" s="66">
        <v>6035534200</v>
      </c>
      <c r="J409" s="5"/>
      <c r="K409" s="66"/>
      <c r="L409" s="5">
        <f t="shared" si="13"/>
        <v>122</v>
      </c>
      <c r="M409" s="5">
        <v>0</v>
      </c>
      <c r="N409" s="5">
        <v>0</v>
      </c>
      <c r="O409" s="65"/>
      <c r="P409" s="66"/>
      <c r="Q409" s="66"/>
      <c r="R409" s="66">
        <f t="shared" si="12"/>
        <v>0</v>
      </c>
      <c r="S409" s="502">
        <f t="shared" si="11"/>
        <v>287.8</v>
      </c>
    </row>
    <row r="410" spans="1:20" x14ac:dyDescent="0.2">
      <c r="A410" s="134" t="s">
        <v>1349</v>
      </c>
      <c r="B410" s="65" t="s">
        <v>8490</v>
      </c>
      <c r="C410" s="67">
        <v>0.25</v>
      </c>
      <c r="D410" s="65" t="s">
        <v>7405</v>
      </c>
      <c r="E410" s="66">
        <v>63</v>
      </c>
      <c r="F410" s="66">
        <v>90</v>
      </c>
      <c r="G410" s="66" t="s">
        <v>5263</v>
      </c>
      <c r="H410" s="66">
        <v>133</v>
      </c>
      <c r="I410" s="66">
        <v>6405331700</v>
      </c>
      <c r="J410" s="5" t="s">
        <v>2077</v>
      </c>
      <c r="K410" s="66"/>
      <c r="L410" s="5">
        <f t="shared" si="13"/>
        <v>122</v>
      </c>
      <c r="M410" s="5">
        <v>17</v>
      </c>
      <c r="N410" s="5">
        <v>0</v>
      </c>
      <c r="O410" s="65"/>
      <c r="P410" s="66"/>
      <c r="Q410" s="66"/>
      <c r="R410" s="66">
        <f t="shared" si="12"/>
        <v>0</v>
      </c>
      <c r="S410" s="502">
        <f t="shared" si="11"/>
        <v>287.8</v>
      </c>
    </row>
    <row r="411" spans="1:20" x14ac:dyDescent="0.2">
      <c r="A411" s="134" t="s">
        <v>1349</v>
      </c>
      <c r="B411" s="65" t="s">
        <v>8490</v>
      </c>
      <c r="C411" s="67">
        <v>0.25</v>
      </c>
      <c r="D411" s="65" t="s">
        <v>10294</v>
      </c>
      <c r="E411" s="66">
        <v>63</v>
      </c>
      <c r="F411" s="66">
        <v>90</v>
      </c>
      <c r="G411" s="66" t="s">
        <v>5263</v>
      </c>
      <c r="H411" s="66">
        <v>133</v>
      </c>
      <c r="I411" s="66"/>
      <c r="J411" s="5" t="s">
        <v>3780</v>
      </c>
      <c r="K411" s="66"/>
      <c r="L411" s="5">
        <f t="shared" si="13"/>
        <v>122</v>
      </c>
      <c r="M411" s="5">
        <v>17</v>
      </c>
      <c r="N411" s="5">
        <v>0</v>
      </c>
      <c r="O411" s="65"/>
      <c r="P411" s="66"/>
      <c r="Q411" s="66"/>
      <c r="R411" s="66">
        <f t="shared" si="12"/>
        <v>0</v>
      </c>
      <c r="S411" s="502">
        <f t="shared" si="11"/>
        <v>287.8</v>
      </c>
    </row>
    <row r="412" spans="1:20" x14ac:dyDescent="0.2">
      <c r="A412" s="134" t="s">
        <v>1349</v>
      </c>
      <c r="B412" s="65" t="s">
        <v>8490</v>
      </c>
      <c r="C412" s="67">
        <v>0.25</v>
      </c>
      <c r="D412" s="65" t="s">
        <v>4333</v>
      </c>
      <c r="E412" s="66">
        <v>63</v>
      </c>
      <c r="F412" s="66">
        <v>90</v>
      </c>
      <c r="G412" s="66" t="s">
        <v>5263</v>
      </c>
      <c r="H412" s="66">
        <v>133</v>
      </c>
      <c r="I412" s="66"/>
      <c r="J412" s="5" t="s">
        <v>1212</v>
      </c>
      <c r="K412" s="66"/>
      <c r="L412" s="5">
        <f t="shared" si="13"/>
        <v>122</v>
      </c>
      <c r="M412" s="5">
        <v>23</v>
      </c>
      <c r="N412" s="5">
        <v>0</v>
      </c>
      <c r="O412" s="65"/>
      <c r="P412" s="66"/>
      <c r="Q412" s="66"/>
      <c r="R412" s="66">
        <f t="shared" si="12"/>
        <v>0</v>
      </c>
      <c r="S412" s="502">
        <f t="shared" si="11"/>
        <v>287.8</v>
      </c>
    </row>
    <row r="413" spans="1:20" x14ac:dyDescent="0.2">
      <c r="A413" s="134" t="s">
        <v>1349</v>
      </c>
      <c r="B413" s="65" t="s">
        <v>8490</v>
      </c>
      <c r="C413" s="67">
        <v>0.25</v>
      </c>
      <c r="D413" s="65" t="s">
        <v>7839</v>
      </c>
      <c r="E413" s="66">
        <v>63</v>
      </c>
      <c r="F413" s="66">
        <v>90</v>
      </c>
      <c r="G413" s="66" t="s">
        <v>5263</v>
      </c>
      <c r="H413" s="66">
        <v>133</v>
      </c>
      <c r="I413" s="66"/>
      <c r="J413" s="5" t="s">
        <v>7840</v>
      </c>
      <c r="K413" s="66"/>
      <c r="L413" s="5">
        <f t="shared" si="13"/>
        <v>122</v>
      </c>
      <c r="M413" s="5">
        <v>23</v>
      </c>
      <c r="N413" s="5">
        <v>0</v>
      </c>
      <c r="O413" s="65" t="s">
        <v>3622</v>
      </c>
      <c r="P413" s="66"/>
      <c r="Q413" s="66"/>
      <c r="R413" s="66">
        <f t="shared" si="12"/>
        <v>0</v>
      </c>
      <c r="S413" s="502">
        <f t="shared" si="11"/>
        <v>287.8</v>
      </c>
    </row>
    <row r="414" spans="1:20" x14ac:dyDescent="0.2">
      <c r="A414" s="134" t="s">
        <v>7303</v>
      </c>
      <c r="B414" s="65" t="s">
        <v>8490</v>
      </c>
      <c r="C414" s="67">
        <v>0.25</v>
      </c>
      <c r="D414" s="65" t="s">
        <v>4586</v>
      </c>
      <c r="E414" s="66">
        <v>57</v>
      </c>
      <c r="F414" s="66">
        <v>69</v>
      </c>
      <c r="G414" s="66" t="s">
        <v>5263</v>
      </c>
      <c r="H414" s="66">
        <v>123</v>
      </c>
      <c r="I414" s="66"/>
      <c r="J414" s="5"/>
      <c r="K414" s="66">
        <v>15</v>
      </c>
      <c r="L414" s="5">
        <v>345</v>
      </c>
      <c r="M414" s="5">
        <v>0</v>
      </c>
      <c r="N414" s="5">
        <v>0</v>
      </c>
      <c r="O414" s="65"/>
      <c r="P414" s="66">
        <v>215</v>
      </c>
      <c r="Q414" s="66">
        <v>7</v>
      </c>
      <c r="R414" s="66">
        <f t="shared" si="12"/>
        <v>222</v>
      </c>
      <c r="S414" s="502">
        <f t="shared" si="11"/>
        <v>65.800000000000026</v>
      </c>
      <c r="T414" s="68">
        <v>15</v>
      </c>
    </row>
    <row r="415" spans="1:20" x14ac:dyDescent="0.2">
      <c r="A415" s="134" t="s">
        <v>7303</v>
      </c>
      <c r="B415" s="65" t="s">
        <v>8490</v>
      </c>
      <c r="C415" s="67">
        <v>0.25</v>
      </c>
      <c r="D415" s="91" t="s">
        <v>7467</v>
      </c>
      <c r="E415" s="66">
        <v>57</v>
      </c>
      <c r="F415" s="66">
        <v>73</v>
      </c>
      <c r="G415" s="66" t="s">
        <v>5263</v>
      </c>
      <c r="H415" s="66">
        <v>123</v>
      </c>
      <c r="I415" s="66"/>
      <c r="J415" s="5" t="s">
        <v>6055</v>
      </c>
      <c r="K415" s="66">
        <v>15</v>
      </c>
      <c r="L415" s="5">
        <v>345</v>
      </c>
      <c r="M415" s="5">
        <v>11</v>
      </c>
      <c r="N415" s="5">
        <v>0</v>
      </c>
      <c r="O415" s="65"/>
      <c r="P415" s="66">
        <v>215</v>
      </c>
      <c r="Q415" s="66">
        <v>7</v>
      </c>
      <c r="R415" s="66">
        <f t="shared" si="12"/>
        <v>222</v>
      </c>
      <c r="S415" s="502">
        <f t="shared" si="11"/>
        <v>65.800000000000026</v>
      </c>
      <c r="T415" s="68">
        <v>15</v>
      </c>
    </row>
    <row r="416" spans="1:20" x14ac:dyDescent="0.2">
      <c r="A416" s="97" t="s">
        <v>2168</v>
      </c>
      <c r="B416" s="65" t="s">
        <v>8490</v>
      </c>
      <c r="C416" s="67">
        <v>0.25</v>
      </c>
      <c r="D416" s="65" t="s">
        <v>5851</v>
      </c>
      <c r="E416" s="66">
        <v>62</v>
      </c>
      <c r="F416" s="66">
        <v>82</v>
      </c>
      <c r="G416" s="66" t="s">
        <v>2918</v>
      </c>
      <c r="H416" s="66">
        <v>125</v>
      </c>
      <c r="I416" s="69">
        <v>6065233600</v>
      </c>
      <c r="J416" s="5" t="s">
        <v>2078</v>
      </c>
      <c r="K416" s="66">
        <v>13</v>
      </c>
      <c r="L416" s="5">
        <v>353</v>
      </c>
      <c r="M416" s="5">
        <v>17</v>
      </c>
      <c r="N416" s="5">
        <v>0</v>
      </c>
      <c r="O416" s="65"/>
      <c r="P416" s="66">
        <v>221</v>
      </c>
      <c r="Q416" s="66">
        <v>7</v>
      </c>
      <c r="R416" s="66">
        <f t="shared" si="12"/>
        <v>228</v>
      </c>
      <c r="S416" s="502">
        <f t="shared" si="11"/>
        <v>59.800000000000026</v>
      </c>
      <c r="T416" s="68">
        <v>13</v>
      </c>
    </row>
    <row r="417" spans="1:20" x14ac:dyDescent="0.2">
      <c r="A417" s="97" t="s">
        <v>2168</v>
      </c>
      <c r="B417" s="65" t="s">
        <v>8490</v>
      </c>
      <c r="C417" s="67">
        <v>0.25</v>
      </c>
      <c r="D417" s="65" t="s">
        <v>1496</v>
      </c>
      <c r="E417" s="66">
        <v>62</v>
      </c>
      <c r="F417" s="66">
        <v>82</v>
      </c>
      <c r="G417" s="66" t="s">
        <v>2918</v>
      </c>
      <c r="H417" s="66">
        <v>125</v>
      </c>
      <c r="I417" s="69">
        <v>6035334200</v>
      </c>
      <c r="J417" s="5"/>
      <c r="K417" s="66">
        <v>13</v>
      </c>
      <c r="L417" s="5">
        <v>353</v>
      </c>
      <c r="M417" s="5">
        <v>0</v>
      </c>
      <c r="N417" s="5">
        <v>0</v>
      </c>
      <c r="O417" s="65"/>
      <c r="P417" s="66">
        <v>221</v>
      </c>
      <c r="Q417" s="66">
        <v>7</v>
      </c>
      <c r="R417" s="66">
        <f t="shared" si="12"/>
        <v>228</v>
      </c>
      <c r="S417" s="502">
        <f t="shared" si="11"/>
        <v>59.800000000000026</v>
      </c>
      <c r="T417" s="68">
        <v>13</v>
      </c>
    </row>
    <row r="418" spans="1:20" x14ac:dyDescent="0.2">
      <c r="A418" s="97" t="s">
        <v>2168</v>
      </c>
      <c r="B418" s="65" t="s">
        <v>8490</v>
      </c>
      <c r="C418" s="67">
        <v>0.25</v>
      </c>
      <c r="D418" s="65" t="s">
        <v>5367</v>
      </c>
      <c r="E418" s="66">
        <v>62</v>
      </c>
      <c r="F418" s="66">
        <v>82</v>
      </c>
      <c r="G418" s="66" t="s">
        <v>2918</v>
      </c>
      <c r="H418" s="5">
        <v>125</v>
      </c>
      <c r="I418" s="66">
        <v>6405231700</v>
      </c>
      <c r="J418" s="5" t="s">
        <v>2077</v>
      </c>
      <c r="K418" s="66">
        <v>13</v>
      </c>
      <c r="L418" s="5">
        <v>353</v>
      </c>
      <c r="M418" s="5">
        <v>17</v>
      </c>
      <c r="N418" s="5">
        <v>0</v>
      </c>
      <c r="O418" s="65"/>
      <c r="P418" s="66">
        <v>221</v>
      </c>
      <c r="Q418" s="66">
        <v>7</v>
      </c>
      <c r="R418" s="66">
        <f t="shared" si="12"/>
        <v>228</v>
      </c>
      <c r="S418" s="502">
        <f t="shared" si="11"/>
        <v>59.800000000000026</v>
      </c>
      <c r="T418" s="68">
        <v>13</v>
      </c>
    </row>
    <row r="419" spans="1:20" x14ac:dyDescent="0.2">
      <c r="A419" s="97" t="s">
        <v>2168</v>
      </c>
      <c r="B419" s="65" t="s">
        <v>8490</v>
      </c>
      <c r="C419" s="67">
        <v>0.25</v>
      </c>
      <c r="D419" s="65" t="s">
        <v>3681</v>
      </c>
      <c r="E419" s="66">
        <v>62</v>
      </c>
      <c r="F419" s="66">
        <v>82</v>
      </c>
      <c r="G419" s="66" t="s">
        <v>2918</v>
      </c>
      <c r="H419" s="5">
        <v>125</v>
      </c>
      <c r="I419" s="66"/>
      <c r="J419" s="5" t="s">
        <v>3780</v>
      </c>
      <c r="K419" s="66">
        <v>13</v>
      </c>
      <c r="L419" s="5">
        <v>353</v>
      </c>
      <c r="M419" s="5">
        <v>17</v>
      </c>
      <c r="N419" s="5">
        <v>0</v>
      </c>
      <c r="O419" s="65"/>
      <c r="P419" s="66">
        <v>221</v>
      </c>
      <c r="Q419" s="66">
        <v>7</v>
      </c>
      <c r="R419" s="66">
        <f t="shared" si="12"/>
        <v>228</v>
      </c>
      <c r="S419" s="502">
        <f t="shared" si="11"/>
        <v>59.800000000000026</v>
      </c>
      <c r="T419" s="68">
        <v>13</v>
      </c>
    </row>
    <row r="420" spans="1:20" x14ac:dyDescent="0.2">
      <c r="A420" s="97" t="s">
        <v>2168</v>
      </c>
      <c r="B420" s="65" t="s">
        <v>8490</v>
      </c>
      <c r="C420" s="67">
        <v>0.25</v>
      </c>
      <c r="D420" s="65" t="s">
        <v>3249</v>
      </c>
      <c r="E420" s="66">
        <v>62</v>
      </c>
      <c r="F420" s="66">
        <v>82</v>
      </c>
      <c r="G420" s="66" t="s">
        <v>2918</v>
      </c>
      <c r="H420" s="5">
        <v>125</v>
      </c>
      <c r="I420" s="66"/>
      <c r="J420" s="5" t="s">
        <v>1212</v>
      </c>
      <c r="K420" s="66">
        <v>13</v>
      </c>
      <c r="L420" s="5">
        <v>353</v>
      </c>
      <c r="M420" s="5">
        <v>23</v>
      </c>
      <c r="N420" s="5">
        <v>0</v>
      </c>
      <c r="O420" s="65"/>
      <c r="P420" s="66">
        <v>221</v>
      </c>
      <c r="Q420" s="66">
        <v>7</v>
      </c>
      <c r="R420" s="66">
        <f t="shared" si="12"/>
        <v>228</v>
      </c>
      <c r="S420" s="502">
        <f t="shared" ref="S420:S481" si="14">306.1-R420-10-8.3</f>
        <v>59.800000000000026</v>
      </c>
      <c r="T420" s="68">
        <v>13</v>
      </c>
    </row>
    <row r="421" spans="1:20" x14ac:dyDescent="0.2">
      <c r="A421" s="97" t="s">
        <v>10321</v>
      </c>
      <c r="B421" s="65" t="s">
        <v>8490</v>
      </c>
      <c r="C421" s="9">
        <v>0.25</v>
      </c>
      <c r="D421" s="90" t="s">
        <v>3710</v>
      </c>
      <c r="E421" s="66">
        <v>55</v>
      </c>
      <c r="F421" s="66">
        <v>82</v>
      </c>
      <c r="G421" s="66" t="s">
        <v>5265</v>
      </c>
      <c r="H421" s="5">
        <v>125</v>
      </c>
      <c r="I421" s="66">
        <v>6065033600</v>
      </c>
      <c r="J421" s="5" t="s">
        <v>2078</v>
      </c>
      <c r="K421" s="66"/>
      <c r="L421" s="5">
        <f>112+10+R421</f>
        <v>122</v>
      </c>
      <c r="M421" s="5">
        <v>17</v>
      </c>
      <c r="N421" s="5">
        <v>0</v>
      </c>
      <c r="O421" s="125"/>
      <c r="P421" s="94"/>
      <c r="Q421" s="94"/>
      <c r="R421" s="66">
        <f t="shared" si="12"/>
        <v>0</v>
      </c>
      <c r="S421" s="502">
        <f t="shared" si="14"/>
        <v>287.8</v>
      </c>
    </row>
    <row r="422" spans="1:20" x14ac:dyDescent="0.2">
      <c r="A422" s="97" t="s">
        <v>10321</v>
      </c>
      <c r="B422" s="65" t="s">
        <v>8490</v>
      </c>
      <c r="C422" s="9">
        <v>0.25</v>
      </c>
      <c r="D422" s="90" t="s">
        <v>7802</v>
      </c>
      <c r="E422" s="66">
        <v>55</v>
      </c>
      <c r="F422" s="66">
        <v>82</v>
      </c>
      <c r="G422" s="66" t="s">
        <v>5265</v>
      </c>
      <c r="H422" s="5">
        <v>125</v>
      </c>
      <c r="I422" s="66">
        <v>6035834200</v>
      </c>
      <c r="J422" s="5"/>
      <c r="K422" s="66"/>
      <c r="L422" s="5">
        <f>112+10+R422</f>
        <v>122</v>
      </c>
      <c r="M422" s="5"/>
      <c r="N422" s="5">
        <v>0</v>
      </c>
      <c r="O422" s="125"/>
      <c r="P422" s="94"/>
      <c r="Q422" s="94"/>
      <c r="R422" s="66">
        <f t="shared" si="12"/>
        <v>0</v>
      </c>
      <c r="S422" s="502">
        <f t="shared" si="14"/>
        <v>287.8</v>
      </c>
    </row>
    <row r="423" spans="1:20" x14ac:dyDescent="0.2">
      <c r="A423" s="97" t="s">
        <v>10321</v>
      </c>
      <c r="B423" s="65" t="s">
        <v>8490</v>
      </c>
      <c r="C423" s="9">
        <v>0.25</v>
      </c>
      <c r="D423" s="90" t="s">
        <v>7801</v>
      </c>
      <c r="E423" s="66">
        <v>55</v>
      </c>
      <c r="F423" s="66">
        <v>82</v>
      </c>
      <c r="G423" s="66" t="s">
        <v>5265</v>
      </c>
      <c r="H423" s="5">
        <v>125</v>
      </c>
      <c r="I423" s="66">
        <v>6405631700</v>
      </c>
      <c r="J423" s="5" t="s">
        <v>2077</v>
      </c>
      <c r="K423" s="66"/>
      <c r="L423" s="5">
        <f>112+10+R423</f>
        <v>122</v>
      </c>
      <c r="M423" s="5">
        <v>17</v>
      </c>
      <c r="N423" s="5">
        <v>0</v>
      </c>
      <c r="O423" s="125"/>
      <c r="P423" s="94"/>
      <c r="Q423" s="94"/>
      <c r="R423" s="66">
        <f t="shared" si="12"/>
        <v>0</v>
      </c>
      <c r="S423" s="502">
        <f t="shared" si="14"/>
        <v>287.8</v>
      </c>
    </row>
    <row r="424" spans="1:20" x14ac:dyDescent="0.2">
      <c r="A424" s="97" t="s">
        <v>10321</v>
      </c>
      <c r="B424" s="65" t="s">
        <v>8490</v>
      </c>
      <c r="C424" s="9">
        <v>0.25</v>
      </c>
      <c r="D424" s="90" t="s">
        <v>740</v>
      </c>
      <c r="E424" s="66">
        <v>55</v>
      </c>
      <c r="F424" s="66">
        <v>82</v>
      </c>
      <c r="G424" s="66" t="s">
        <v>5265</v>
      </c>
      <c r="H424" s="5">
        <v>125</v>
      </c>
      <c r="I424" s="66"/>
      <c r="J424" s="5" t="s">
        <v>3780</v>
      </c>
      <c r="K424" s="66"/>
      <c r="L424" s="5">
        <f>112+10+R424</f>
        <v>122</v>
      </c>
      <c r="M424" s="5">
        <v>17</v>
      </c>
      <c r="N424" s="5">
        <v>0</v>
      </c>
      <c r="O424" s="125"/>
      <c r="P424" s="94"/>
      <c r="Q424" s="94"/>
      <c r="R424" s="66">
        <f t="shared" si="12"/>
        <v>0</v>
      </c>
      <c r="S424" s="502">
        <f t="shared" si="14"/>
        <v>287.8</v>
      </c>
    </row>
    <row r="425" spans="1:20" x14ac:dyDescent="0.2">
      <c r="A425" s="97" t="s">
        <v>10321</v>
      </c>
      <c r="B425" s="65" t="s">
        <v>8490</v>
      </c>
      <c r="C425" s="9">
        <v>0.25</v>
      </c>
      <c r="D425" s="90" t="s">
        <v>7649</v>
      </c>
      <c r="E425" s="66">
        <v>55</v>
      </c>
      <c r="F425" s="66">
        <v>82</v>
      </c>
      <c r="G425" s="66" t="s">
        <v>5265</v>
      </c>
      <c r="H425" s="5">
        <v>125</v>
      </c>
      <c r="I425" s="66"/>
      <c r="J425" s="5" t="s">
        <v>1212</v>
      </c>
      <c r="K425" s="66"/>
      <c r="L425" s="5">
        <f>112+10+R425</f>
        <v>122</v>
      </c>
      <c r="M425" s="5">
        <v>23</v>
      </c>
      <c r="N425" s="5">
        <v>0</v>
      </c>
      <c r="O425" s="125"/>
      <c r="P425" s="94"/>
      <c r="Q425" s="94"/>
      <c r="R425" s="66">
        <f t="shared" si="12"/>
        <v>0</v>
      </c>
      <c r="S425" s="502">
        <f t="shared" si="14"/>
        <v>287.8</v>
      </c>
    </row>
    <row r="426" spans="1:20" x14ac:dyDescent="0.2">
      <c r="A426" s="97" t="s">
        <v>6942</v>
      </c>
      <c r="B426" s="65" t="s">
        <v>8490</v>
      </c>
      <c r="C426" s="67">
        <v>0.25</v>
      </c>
      <c r="D426" s="65" t="s">
        <v>2160</v>
      </c>
      <c r="E426" s="66">
        <v>56</v>
      </c>
      <c r="F426" s="66">
        <v>67</v>
      </c>
      <c r="G426" s="66" t="s">
        <v>5263</v>
      </c>
      <c r="H426" s="66">
        <v>123</v>
      </c>
      <c r="I426" s="69"/>
      <c r="J426" s="5"/>
      <c r="K426" s="66">
        <v>12</v>
      </c>
      <c r="L426" s="5">
        <v>357</v>
      </c>
      <c r="M426" s="5">
        <v>0</v>
      </c>
      <c r="N426" s="5">
        <v>0</v>
      </c>
      <c r="O426" s="65"/>
      <c r="P426" s="66">
        <v>228</v>
      </c>
      <c r="Q426" s="66">
        <v>7</v>
      </c>
      <c r="R426" s="66">
        <f t="shared" si="12"/>
        <v>235</v>
      </c>
      <c r="S426" s="502">
        <f t="shared" si="14"/>
        <v>52.800000000000026</v>
      </c>
      <c r="T426" s="68">
        <v>12</v>
      </c>
    </row>
    <row r="427" spans="1:20" x14ac:dyDescent="0.2">
      <c r="A427" s="97" t="s">
        <v>6942</v>
      </c>
      <c r="B427" s="65" t="s">
        <v>8490</v>
      </c>
      <c r="C427" s="67">
        <v>0.25</v>
      </c>
      <c r="D427" s="65" t="s">
        <v>2161</v>
      </c>
      <c r="E427" s="66">
        <v>56</v>
      </c>
      <c r="F427" s="66">
        <v>71</v>
      </c>
      <c r="G427" s="66" t="s">
        <v>5263</v>
      </c>
      <c r="H427" s="66">
        <v>123</v>
      </c>
      <c r="I427" s="66"/>
      <c r="J427" s="5" t="s">
        <v>6055</v>
      </c>
      <c r="K427" s="66">
        <v>12</v>
      </c>
      <c r="L427" s="5">
        <v>357</v>
      </c>
      <c r="M427" s="5">
        <v>11</v>
      </c>
      <c r="N427" s="5">
        <v>0</v>
      </c>
      <c r="O427" s="65"/>
      <c r="P427" s="66">
        <v>228</v>
      </c>
      <c r="Q427" s="66">
        <v>7</v>
      </c>
      <c r="R427" s="66">
        <f t="shared" si="12"/>
        <v>235</v>
      </c>
      <c r="S427" s="502">
        <f t="shared" si="14"/>
        <v>52.800000000000026</v>
      </c>
      <c r="T427" s="68">
        <v>12</v>
      </c>
    </row>
    <row r="428" spans="1:20" x14ac:dyDescent="0.2">
      <c r="A428" s="97" t="s">
        <v>4525</v>
      </c>
      <c r="B428" s="65" t="s">
        <v>8490</v>
      </c>
      <c r="C428" s="67">
        <v>0.25</v>
      </c>
      <c r="D428" s="65" t="s">
        <v>6654</v>
      </c>
      <c r="E428" s="66">
        <v>64</v>
      </c>
      <c r="F428" s="66">
        <v>93</v>
      </c>
      <c r="G428" s="66" t="s">
        <v>2918</v>
      </c>
      <c r="H428" s="66">
        <v>136</v>
      </c>
      <c r="I428" s="69">
        <v>6065133600</v>
      </c>
      <c r="J428" s="5" t="s">
        <v>2078</v>
      </c>
      <c r="K428" s="66">
        <v>20</v>
      </c>
      <c r="L428" s="5">
        <v>326</v>
      </c>
      <c r="M428" s="5">
        <v>17</v>
      </c>
      <c r="N428" s="5">
        <v>0</v>
      </c>
      <c r="O428" s="65"/>
      <c r="P428" s="66">
        <v>193</v>
      </c>
      <c r="Q428" s="66">
        <v>7</v>
      </c>
      <c r="R428" s="66">
        <f t="shared" si="12"/>
        <v>200</v>
      </c>
      <c r="S428" s="502">
        <f t="shared" si="14"/>
        <v>87.800000000000026</v>
      </c>
      <c r="T428" s="68">
        <v>20</v>
      </c>
    </row>
    <row r="429" spans="1:20" x14ac:dyDescent="0.2">
      <c r="A429" s="97" t="s">
        <v>4525</v>
      </c>
      <c r="B429" s="65" t="s">
        <v>8490</v>
      </c>
      <c r="C429" s="67">
        <v>0.25</v>
      </c>
      <c r="D429" s="65" t="s">
        <v>3461</v>
      </c>
      <c r="E429" s="66">
        <v>64</v>
      </c>
      <c r="F429" s="66">
        <v>93</v>
      </c>
      <c r="G429" s="66" t="s">
        <v>2918</v>
      </c>
      <c r="H429" s="66">
        <v>136</v>
      </c>
      <c r="I429" s="69">
        <v>6035234200</v>
      </c>
      <c r="J429" s="5"/>
      <c r="K429" s="66">
        <v>20</v>
      </c>
      <c r="L429" s="5">
        <v>326</v>
      </c>
      <c r="M429" s="5">
        <v>0</v>
      </c>
      <c r="N429" s="5">
        <v>0</v>
      </c>
      <c r="O429" s="65"/>
      <c r="P429" s="66">
        <v>193</v>
      </c>
      <c r="Q429" s="66">
        <v>7</v>
      </c>
      <c r="R429" s="66">
        <f t="shared" si="12"/>
        <v>200</v>
      </c>
      <c r="S429" s="502">
        <f t="shared" si="14"/>
        <v>87.800000000000026</v>
      </c>
      <c r="T429" s="68">
        <v>20</v>
      </c>
    </row>
    <row r="430" spans="1:20" x14ac:dyDescent="0.2">
      <c r="A430" s="97" t="s">
        <v>4525</v>
      </c>
      <c r="B430" s="65" t="s">
        <v>8490</v>
      </c>
      <c r="C430" s="67">
        <v>0.25</v>
      </c>
      <c r="D430" s="65" t="s">
        <v>5796</v>
      </c>
      <c r="E430" s="66">
        <v>64</v>
      </c>
      <c r="F430" s="66">
        <v>93</v>
      </c>
      <c r="G430" s="66" t="s">
        <v>2918</v>
      </c>
      <c r="H430" s="66">
        <v>136</v>
      </c>
      <c r="I430" s="69">
        <v>6405131700</v>
      </c>
      <c r="J430" s="5" t="s">
        <v>2077</v>
      </c>
      <c r="K430" s="66">
        <v>20</v>
      </c>
      <c r="L430" s="5">
        <v>326</v>
      </c>
      <c r="M430" s="5">
        <v>17</v>
      </c>
      <c r="N430" s="5">
        <v>0</v>
      </c>
      <c r="O430" s="65"/>
      <c r="P430" s="66">
        <v>193</v>
      </c>
      <c r="Q430" s="66">
        <v>7</v>
      </c>
      <c r="R430" s="66">
        <f t="shared" si="12"/>
        <v>200</v>
      </c>
      <c r="S430" s="502">
        <f t="shared" si="14"/>
        <v>87.800000000000026</v>
      </c>
      <c r="T430" s="68">
        <v>20</v>
      </c>
    </row>
    <row r="431" spans="1:20" x14ac:dyDescent="0.2">
      <c r="A431" s="97" t="s">
        <v>4525</v>
      </c>
      <c r="B431" s="65" t="s">
        <v>8490</v>
      </c>
      <c r="C431" s="67">
        <v>0.25</v>
      </c>
      <c r="D431" s="65" t="s">
        <v>8372</v>
      </c>
      <c r="E431" s="66">
        <v>64</v>
      </c>
      <c r="F431" s="66">
        <v>93</v>
      </c>
      <c r="G431" s="66" t="s">
        <v>2918</v>
      </c>
      <c r="H431" s="66">
        <v>136</v>
      </c>
      <c r="I431" s="69"/>
      <c r="J431" s="5" t="s">
        <v>3780</v>
      </c>
      <c r="K431" s="66">
        <v>20</v>
      </c>
      <c r="L431" s="5">
        <v>326</v>
      </c>
      <c r="M431" s="5">
        <v>17</v>
      </c>
      <c r="N431" s="5">
        <v>0</v>
      </c>
      <c r="O431" s="65"/>
      <c r="P431" s="66">
        <v>193</v>
      </c>
      <c r="Q431" s="66">
        <v>7</v>
      </c>
      <c r="R431" s="66">
        <f t="shared" si="12"/>
        <v>200</v>
      </c>
      <c r="S431" s="502">
        <f t="shared" si="14"/>
        <v>87.800000000000026</v>
      </c>
      <c r="T431" s="68">
        <v>20</v>
      </c>
    </row>
    <row r="432" spans="1:20" x14ac:dyDescent="0.2">
      <c r="A432" s="97" t="s">
        <v>4525</v>
      </c>
      <c r="B432" s="65" t="s">
        <v>8490</v>
      </c>
      <c r="C432" s="67">
        <v>0.25</v>
      </c>
      <c r="D432" s="65" t="s">
        <v>223</v>
      </c>
      <c r="E432" s="66">
        <v>64</v>
      </c>
      <c r="F432" s="66">
        <v>93</v>
      </c>
      <c r="G432" s="66" t="s">
        <v>2918</v>
      </c>
      <c r="H432" s="66">
        <v>136</v>
      </c>
      <c r="I432" s="69"/>
      <c r="J432" s="5" t="s">
        <v>1212</v>
      </c>
      <c r="K432" s="66">
        <v>20</v>
      </c>
      <c r="L432" s="5">
        <v>326</v>
      </c>
      <c r="M432" s="5">
        <v>23</v>
      </c>
      <c r="N432" s="5">
        <v>0</v>
      </c>
      <c r="O432" s="65"/>
      <c r="P432" s="66">
        <v>193</v>
      </c>
      <c r="Q432" s="66">
        <v>7</v>
      </c>
      <c r="R432" s="66">
        <f t="shared" si="12"/>
        <v>200</v>
      </c>
      <c r="S432" s="502">
        <f t="shared" si="14"/>
        <v>87.800000000000026</v>
      </c>
      <c r="T432" s="68">
        <v>20</v>
      </c>
    </row>
    <row r="433" spans="1:20" x14ac:dyDescent="0.2">
      <c r="A433" s="97" t="s">
        <v>5411</v>
      </c>
      <c r="B433" s="65" t="s">
        <v>8490</v>
      </c>
      <c r="C433" s="67">
        <v>0.25</v>
      </c>
      <c r="D433" s="65" t="s">
        <v>4331</v>
      </c>
      <c r="E433" s="66">
        <v>57</v>
      </c>
      <c r="F433" s="66">
        <v>69</v>
      </c>
      <c r="G433" s="66" t="s">
        <v>5263</v>
      </c>
      <c r="H433" s="66">
        <v>123</v>
      </c>
      <c r="I433" s="69"/>
      <c r="J433" s="5"/>
      <c r="K433" s="66">
        <v>15</v>
      </c>
      <c r="L433" s="5">
        <v>345</v>
      </c>
      <c r="M433" s="5">
        <v>0</v>
      </c>
      <c r="N433" s="5">
        <v>0</v>
      </c>
      <c r="O433" s="65"/>
      <c r="P433" s="66">
        <v>215</v>
      </c>
      <c r="Q433" s="66">
        <v>7</v>
      </c>
      <c r="R433" s="66">
        <f t="shared" si="12"/>
        <v>222</v>
      </c>
      <c r="S433" s="502">
        <f t="shared" si="14"/>
        <v>65.800000000000026</v>
      </c>
      <c r="T433" s="68">
        <v>15</v>
      </c>
    </row>
    <row r="434" spans="1:20" x14ac:dyDescent="0.2">
      <c r="A434" s="97" t="s">
        <v>5411</v>
      </c>
      <c r="B434" s="65" t="s">
        <v>8490</v>
      </c>
      <c r="C434" s="67">
        <v>0.25</v>
      </c>
      <c r="D434" s="65" t="s">
        <v>4332</v>
      </c>
      <c r="E434" s="66">
        <v>57</v>
      </c>
      <c r="F434" s="66">
        <v>73</v>
      </c>
      <c r="G434" s="66" t="s">
        <v>5263</v>
      </c>
      <c r="H434" s="66">
        <v>123</v>
      </c>
      <c r="I434" s="69"/>
      <c r="J434" s="5" t="s">
        <v>6055</v>
      </c>
      <c r="K434" s="66">
        <v>15</v>
      </c>
      <c r="L434" s="5">
        <v>345</v>
      </c>
      <c r="M434" s="5">
        <v>11</v>
      </c>
      <c r="N434" s="5">
        <v>0</v>
      </c>
      <c r="O434" s="65"/>
      <c r="P434" s="66">
        <v>215</v>
      </c>
      <c r="Q434" s="66">
        <v>7</v>
      </c>
      <c r="R434" s="66">
        <f t="shared" si="12"/>
        <v>222</v>
      </c>
      <c r="S434" s="502">
        <f t="shared" si="14"/>
        <v>65.800000000000026</v>
      </c>
      <c r="T434" s="68">
        <v>15</v>
      </c>
    </row>
    <row r="435" spans="1:20" x14ac:dyDescent="0.2">
      <c r="A435" s="97" t="s">
        <v>8914</v>
      </c>
      <c r="B435" s="65" t="s">
        <v>8490</v>
      </c>
      <c r="C435" s="67">
        <v>0.25</v>
      </c>
      <c r="D435" s="65" t="s">
        <v>9693</v>
      </c>
      <c r="E435" s="66">
        <v>59</v>
      </c>
      <c r="F435" s="66">
        <v>73</v>
      </c>
      <c r="G435" s="66" t="s">
        <v>5159</v>
      </c>
      <c r="H435" s="66">
        <v>123</v>
      </c>
      <c r="I435" s="69"/>
      <c r="J435" s="5" t="s">
        <v>4415</v>
      </c>
      <c r="K435" s="66">
        <v>23</v>
      </c>
      <c r="L435" s="5">
        <v>314</v>
      </c>
      <c r="M435" s="5">
        <v>2</v>
      </c>
      <c r="N435" s="5">
        <v>0</v>
      </c>
      <c r="O435" s="65"/>
      <c r="P435" s="66">
        <v>182</v>
      </c>
      <c r="Q435" s="66">
        <v>7</v>
      </c>
      <c r="R435" s="66">
        <f t="shared" si="12"/>
        <v>189</v>
      </c>
      <c r="S435" s="502">
        <f t="shared" si="14"/>
        <v>98.800000000000026</v>
      </c>
      <c r="T435" s="68">
        <v>23</v>
      </c>
    </row>
    <row r="436" spans="1:20" x14ac:dyDescent="0.2">
      <c r="A436" s="97" t="s">
        <v>5488</v>
      </c>
      <c r="B436" s="65" t="s">
        <v>8490</v>
      </c>
      <c r="C436" s="67">
        <v>0.25</v>
      </c>
      <c r="D436" s="65" t="s">
        <v>5489</v>
      </c>
      <c r="E436" s="66">
        <v>57</v>
      </c>
      <c r="F436" s="66">
        <v>69</v>
      </c>
      <c r="G436" s="66" t="s">
        <v>5263</v>
      </c>
      <c r="H436" s="66">
        <v>123</v>
      </c>
      <c r="I436" s="69"/>
      <c r="J436" s="5"/>
      <c r="K436" s="66">
        <v>20</v>
      </c>
      <c r="L436" s="5">
        <v>326</v>
      </c>
      <c r="M436" s="5">
        <v>0</v>
      </c>
      <c r="N436" s="5">
        <v>0</v>
      </c>
      <c r="O436" s="65"/>
      <c r="P436" s="66">
        <v>195</v>
      </c>
      <c r="Q436" s="66">
        <v>7</v>
      </c>
      <c r="R436" s="66">
        <f t="shared" si="12"/>
        <v>202</v>
      </c>
      <c r="S436" s="502">
        <f t="shared" si="14"/>
        <v>85.800000000000026</v>
      </c>
      <c r="T436" s="68">
        <v>20</v>
      </c>
    </row>
    <row r="437" spans="1:20" x14ac:dyDescent="0.2">
      <c r="A437" s="97" t="s">
        <v>5488</v>
      </c>
      <c r="B437" s="65" t="s">
        <v>8490</v>
      </c>
      <c r="C437" s="67">
        <v>0.25</v>
      </c>
      <c r="D437" s="65" t="s">
        <v>2720</v>
      </c>
      <c r="E437" s="66">
        <v>57</v>
      </c>
      <c r="F437" s="66">
        <v>73</v>
      </c>
      <c r="G437" s="66" t="s">
        <v>5263</v>
      </c>
      <c r="H437" s="66">
        <v>123</v>
      </c>
      <c r="I437" s="69"/>
      <c r="J437" s="5" t="s">
        <v>6055</v>
      </c>
      <c r="K437" s="66">
        <v>20</v>
      </c>
      <c r="L437" s="5">
        <v>326</v>
      </c>
      <c r="M437" s="5">
        <v>11</v>
      </c>
      <c r="N437" s="5">
        <v>0</v>
      </c>
      <c r="O437" s="65"/>
      <c r="P437" s="66">
        <v>195</v>
      </c>
      <c r="Q437" s="66">
        <v>7</v>
      </c>
      <c r="R437" s="66">
        <f t="shared" si="12"/>
        <v>202</v>
      </c>
      <c r="S437" s="502">
        <f t="shared" si="14"/>
        <v>85.800000000000026</v>
      </c>
      <c r="T437" s="68">
        <v>20</v>
      </c>
    </row>
    <row r="438" spans="1:20" x14ac:dyDescent="0.2">
      <c r="A438" s="134" t="s">
        <v>7630</v>
      </c>
      <c r="B438" s="65" t="s">
        <v>8490</v>
      </c>
      <c r="C438" s="67">
        <v>0.25</v>
      </c>
      <c r="D438" s="65" t="s">
        <v>5324</v>
      </c>
      <c r="E438" s="66">
        <v>56</v>
      </c>
      <c r="F438" s="66">
        <v>67</v>
      </c>
      <c r="G438" s="66" t="s">
        <v>5263</v>
      </c>
      <c r="H438" s="66">
        <v>123</v>
      </c>
      <c r="I438" s="69"/>
      <c r="J438" s="5"/>
      <c r="K438" s="66">
        <v>22</v>
      </c>
      <c r="L438" s="5">
        <v>318</v>
      </c>
      <c r="M438" s="5">
        <v>0</v>
      </c>
      <c r="N438" s="5">
        <v>0</v>
      </c>
      <c r="O438" s="65"/>
      <c r="P438" s="66">
        <v>188</v>
      </c>
      <c r="Q438" s="66">
        <v>7</v>
      </c>
      <c r="R438" s="66">
        <f t="shared" si="12"/>
        <v>195</v>
      </c>
      <c r="S438" s="502">
        <f t="shared" si="14"/>
        <v>92.800000000000026</v>
      </c>
      <c r="T438" s="68">
        <v>22</v>
      </c>
    </row>
    <row r="439" spans="1:20" x14ac:dyDescent="0.2">
      <c r="A439" s="134" t="s">
        <v>7630</v>
      </c>
      <c r="B439" s="65" t="s">
        <v>8490</v>
      </c>
      <c r="C439" s="67">
        <v>0.25</v>
      </c>
      <c r="D439" s="65" t="s">
        <v>8224</v>
      </c>
      <c r="E439" s="66">
        <v>56</v>
      </c>
      <c r="F439" s="66">
        <v>71</v>
      </c>
      <c r="G439" s="66" t="s">
        <v>5263</v>
      </c>
      <c r="H439" s="66">
        <v>123</v>
      </c>
      <c r="I439" s="69"/>
      <c r="J439" s="5" t="s">
        <v>6055</v>
      </c>
      <c r="K439" s="66">
        <v>22</v>
      </c>
      <c r="L439" s="5">
        <v>318</v>
      </c>
      <c r="M439" s="5">
        <v>11</v>
      </c>
      <c r="N439" s="5">
        <v>0</v>
      </c>
      <c r="O439" s="65"/>
      <c r="P439" s="66">
        <v>188</v>
      </c>
      <c r="Q439" s="66">
        <v>7</v>
      </c>
      <c r="R439" s="66">
        <f t="shared" si="12"/>
        <v>195</v>
      </c>
      <c r="S439" s="502">
        <f t="shared" si="14"/>
        <v>92.800000000000026</v>
      </c>
      <c r="T439" s="68">
        <v>22</v>
      </c>
    </row>
    <row r="440" spans="1:20" x14ac:dyDescent="0.2">
      <c r="A440" s="134" t="s">
        <v>9032</v>
      </c>
      <c r="B440" s="65" t="s">
        <v>8490</v>
      </c>
      <c r="C440" s="67">
        <v>0.25</v>
      </c>
      <c r="D440" s="65" t="s">
        <v>508</v>
      </c>
      <c r="E440" s="66">
        <v>56</v>
      </c>
      <c r="F440" s="66">
        <v>67</v>
      </c>
      <c r="G440" s="66" t="s">
        <v>5263</v>
      </c>
      <c r="H440" s="66">
        <v>123</v>
      </c>
      <c r="I440" s="69"/>
      <c r="J440" s="5"/>
      <c r="K440" s="66">
        <v>22</v>
      </c>
      <c r="L440" s="5">
        <v>318</v>
      </c>
      <c r="M440" s="5">
        <v>0</v>
      </c>
      <c r="N440" s="5">
        <v>0</v>
      </c>
      <c r="O440" s="125"/>
      <c r="P440" s="94">
        <v>188</v>
      </c>
      <c r="Q440" s="94">
        <v>7</v>
      </c>
      <c r="R440" s="66">
        <f t="shared" si="12"/>
        <v>195</v>
      </c>
      <c r="S440" s="502">
        <f t="shared" si="14"/>
        <v>92.800000000000026</v>
      </c>
      <c r="T440" s="68">
        <v>22</v>
      </c>
    </row>
    <row r="441" spans="1:20" x14ac:dyDescent="0.2">
      <c r="A441" s="134" t="s">
        <v>4528</v>
      </c>
      <c r="B441" s="65" t="s">
        <v>8490</v>
      </c>
      <c r="C441" s="67">
        <v>0.25</v>
      </c>
      <c r="D441" s="65" t="s">
        <v>6135</v>
      </c>
      <c r="E441" s="66">
        <v>53</v>
      </c>
      <c r="F441" s="66">
        <v>65</v>
      </c>
      <c r="G441" s="66" t="s">
        <v>5264</v>
      </c>
      <c r="H441" s="66">
        <v>123</v>
      </c>
      <c r="I441" s="69"/>
      <c r="J441" s="5" t="s">
        <v>6055</v>
      </c>
      <c r="K441" s="66">
        <v>21</v>
      </c>
      <c r="L441" s="5">
        <v>322</v>
      </c>
      <c r="M441" s="5">
        <v>11</v>
      </c>
      <c r="N441" s="5">
        <v>0</v>
      </c>
      <c r="O441" s="125"/>
      <c r="P441" s="94">
        <v>189</v>
      </c>
      <c r="Q441" s="94">
        <v>7</v>
      </c>
      <c r="R441" s="66">
        <f t="shared" si="12"/>
        <v>196</v>
      </c>
      <c r="S441" s="502">
        <f t="shared" si="14"/>
        <v>91.800000000000026</v>
      </c>
      <c r="T441" s="68">
        <v>21</v>
      </c>
    </row>
    <row r="442" spans="1:20" x14ac:dyDescent="0.2">
      <c r="A442" s="134" t="s">
        <v>6247</v>
      </c>
      <c r="B442" s="65" t="s">
        <v>8490</v>
      </c>
      <c r="C442" s="67">
        <v>0.25</v>
      </c>
      <c r="D442" s="65" t="s">
        <v>7981</v>
      </c>
      <c r="E442" s="66">
        <v>58</v>
      </c>
      <c r="F442" s="66">
        <v>71</v>
      </c>
      <c r="G442" s="66" t="s">
        <v>5263</v>
      </c>
      <c r="H442" s="66">
        <v>123</v>
      </c>
      <c r="I442" s="69"/>
      <c r="J442" s="5" t="s">
        <v>4415</v>
      </c>
      <c r="K442" s="66">
        <v>13</v>
      </c>
      <c r="L442" s="5">
        <v>353</v>
      </c>
      <c r="M442" s="5">
        <v>2</v>
      </c>
      <c r="N442" s="5">
        <v>0</v>
      </c>
      <c r="O442" s="125"/>
      <c r="P442" s="94">
        <v>224</v>
      </c>
      <c r="Q442" s="94">
        <v>7</v>
      </c>
      <c r="R442" s="66">
        <f t="shared" si="12"/>
        <v>231</v>
      </c>
      <c r="S442" s="502">
        <f t="shared" si="14"/>
        <v>56.800000000000026</v>
      </c>
      <c r="T442" s="68">
        <v>13</v>
      </c>
    </row>
    <row r="443" spans="1:20" x14ac:dyDescent="0.2">
      <c r="A443" s="134" t="s">
        <v>1608</v>
      </c>
      <c r="B443" s="65" t="s">
        <v>8490</v>
      </c>
      <c r="C443" s="67">
        <v>0.25</v>
      </c>
      <c r="D443" s="65" t="s">
        <v>1764</v>
      </c>
      <c r="E443" s="66">
        <v>59</v>
      </c>
      <c r="F443" s="66">
        <v>73</v>
      </c>
      <c r="G443" s="66" t="s">
        <v>5161</v>
      </c>
      <c r="H443" s="66">
        <v>123</v>
      </c>
      <c r="I443" s="69"/>
      <c r="J443" s="5" t="s">
        <v>4415</v>
      </c>
      <c r="K443" s="66">
        <v>29</v>
      </c>
      <c r="L443" s="5">
        <v>288</v>
      </c>
      <c r="M443" s="5">
        <v>2</v>
      </c>
      <c r="N443" s="5">
        <v>0</v>
      </c>
      <c r="O443" s="125"/>
      <c r="P443" s="94">
        <v>158</v>
      </c>
      <c r="Q443" s="94">
        <v>7</v>
      </c>
      <c r="R443" s="66">
        <f t="shared" si="12"/>
        <v>165</v>
      </c>
      <c r="S443" s="502">
        <f t="shared" si="14"/>
        <v>122.80000000000003</v>
      </c>
      <c r="T443" s="68">
        <v>29</v>
      </c>
    </row>
    <row r="444" spans="1:20" x14ac:dyDescent="0.2">
      <c r="A444" s="134" t="s">
        <v>977</v>
      </c>
      <c r="B444" s="65" t="s">
        <v>8490</v>
      </c>
      <c r="C444" s="67">
        <v>0.25</v>
      </c>
      <c r="D444" s="65" t="s">
        <v>344</v>
      </c>
      <c r="E444" s="66">
        <v>62</v>
      </c>
      <c r="F444" s="66">
        <v>78</v>
      </c>
      <c r="G444" s="66" t="s">
        <v>6995</v>
      </c>
      <c r="H444" s="66">
        <v>123</v>
      </c>
      <c r="I444" s="69"/>
      <c r="J444" s="5" t="s">
        <v>4415</v>
      </c>
      <c r="K444" s="66">
        <v>32</v>
      </c>
      <c r="L444" s="5">
        <f>112+10+R444</f>
        <v>272</v>
      </c>
      <c r="M444" s="5">
        <v>2</v>
      </c>
      <c r="N444" s="5">
        <v>0</v>
      </c>
      <c r="O444" s="125"/>
      <c r="P444" s="94">
        <v>143</v>
      </c>
      <c r="Q444" s="94">
        <v>7</v>
      </c>
      <c r="R444" s="66">
        <f t="shared" si="12"/>
        <v>150</v>
      </c>
      <c r="S444" s="502">
        <f t="shared" si="14"/>
        <v>137.80000000000001</v>
      </c>
      <c r="T444" s="68">
        <v>32</v>
      </c>
    </row>
    <row r="445" spans="1:20" x14ac:dyDescent="0.2">
      <c r="A445" s="97" t="s">
        <v>5069</v>
      </c>
      <c r="B445" s="65" t="s">
        <v>8490</v>
      </c>
      <c r="C445" s="67">
        <v>0.25</v>
      </c>
      <c r="D445" s="91" t="s">
        <v>5945</v>
      </c>
      <c r="E445" s="66">
        <v>64</v>
      </c>
      <c r="F445" s="66">
        <v>93</v>
      </c>
      <c r="G445" s="66" t="s">
        <v>2918</v>
      </c>
      <c r="H445" s="66">
        <v>136</v>
      </c>
      <c r="I445" s="69">
        <v>6065133600</v>
      </c>
      <c r="J445" s="5" t="s">
        <v>2078</v>
      </c>
      <c r="K445" s="66">
        <v>20</v>
      </c>
      <c r="L445" s="5">
        <v>326</v>
      </c>
      <c r="M445" s="5">
        <v>17</v>
      </c>
      <c r="N445" s="5">
        <v>0</v>
      </c>
      <c r="O445" s="65"/>
      <c r="P445" s="66">
        <v>193</v>
      </c>
      <c r="Q445" s="66">
        <v>7</v>
      </c>
      <c r="R445" s="66">
        <f t="shared" si="12"/>
        <v>200</v>
      </c>
      <c r="S445" s="502">
        <f t="shared" si="14"/>
        <v>87.800000000000026</v>
      </c>
      <c r="T445" s="68">
        <v>20</v>
      </c>
    </row>
    <row r="446" spans="1:20" x14ac:dyDescent="0.2">
      <c r="A446" s="97" t="s">
        <v>5069</v>
      </c>
      <c r="B446" s="65" t="s">
        <v>8490</v>
      </c>
      <c r="C446" s="67">
        <v>0.25</v>
      </c>
      <c r="D446" s="91" t="s">
        <v>271</v>
      </c>
      <c r="E446" s="66">
        <v>64</v>
      </c>
      <c r="F446" s="66">
        <v>93</v>
      </c>
      <c r="G446" s="66" t="s">
        <v>2918</v>
      </c>
      <c r="H446" s="66">
        <v>136</v>
      </c>
      <c r="I446" s="69">
        <v>6035234200</v>
      </c>
      <c r="J446" s="5"/>
      <c r="K446" s="66">
        <v>20</v>
      </c>
      <c r="L446" s="5">
        <v>326</v>
      </c>
      <c r="M446" s="5">
        <v>0</v>
      </c>
      <c r="N446" s="5">
        <v>0</v>
      </c>
      <c r="O446" s="65"/>
      <c r="P446" s="66">
        <v>193</v>
      </c>
      <c r="Q446" s="66">
        <v>7</v>
      </c>
      <c r="R446" s="66">
        <f t="shared" si="12"/>
        <v>200</v>
      </c>
      <c r="S446" s="502">
        <f t="shared" si="14"/>
        <v>87.800000000000026</v>
      </c>
      <c r="T446" s="68">
        <v>20</v>
      </c>
    </row>
    <row r="447" spans="1:20" x14ac:dyDescent="0.2">
      <c r="A447" s="97" t="s">
        <v>5069</v>
      </c>
      <c r="B447" s="65" t="s">
        <v>8490</v>
      </c>
      <c r="C447" s="67">
        <v>0.25</v>
      </c>
      <c r="D447" s="91" t="s">
        <v>5883</v>
      </c>
      <c r="E447" s="66">
        <v>64</v>
      </c>
      <c r="F447" s="66">
        <v>93</v>
      </c>
      <c r="G447" s="66" t="s">
        <v>2918</v>
      </c>
      <c r="H447" s="66">
        <v>136</v>
      </c>
      <c r="I447" s="69">
        <v>6405131700</v>
      </c>
      <c r="J447" s="5" t="s">
        <v>2077</v>
      </c>
      <c r="K447" s="66">
        <v>20</v>
      </c>
      <c r="L447" s="5">
        <v>326</v>
      </c>
      <c r="M447" s="5">
        <v>17</v>
      </c>
      <c r="N447" s="5">
        <v>0</v>
      </c>
      <c r="O447" s="65"/>
      <c r="P447" s="66">
        <v>193</v>
      </c>
      <c r="Q447" s="66">
        <v>7</v>
      </c>
      <c r="R447" s="66">
        <f t="shared" si="12"/>
        <v>200</v>
      </c>
      <c r="S447" s="502">
        <f t="shared" si="14"/>
        <v>87.800000000000026</v>
      </c>
      <c r="T447" s="68">
        <v>20</v>
      </c>
    </row>
    <row r="448" spans="1:20" x14ac:dyDescent="0.2">
      <c r="A448" s="97" t="s">
        <v>5069</v>
      </c>
      <c r="B448" s="65" t="s">
        <v>8490</v>
      </c>
      <c r="C448" s="67">
        <v>0.25</v>
      </c>
      <c r="D448" s="91" t="s">
        <v>5006</v>
      </c>
      <c r="E448" s="66">
        <v>64</v>
      </c>
      <c r="F448" s="66">
        <v>93</v>
      </c>
      <c r="G448" s="66" t="s">
        <v>2918</v>
      </c>
      <c r="H448" s="66">
        <v>136</v>
      </c>
      <c r="I448" s="69"/>
      <c r="J448" s="5" t="s">
        <v>3780</v>
      </c>
      <c r="K448" s="66">
        <v>20</v>
      </c>
      <c r="L448" s="5">
        <v>326</v>
      </c>
      <c r="M448" s="5">
        <v>17</v>
      </c>
      <c r="N448" s="5">
        <v>0</v>
      </c>
      <c r="O448" s="65"/>
      <c r="P448" s="66">
        <v>193</v>
      </c>
      <c r="Q448" s="66">
        <v>7</v>
      </c>
      <c r="R448" s="66">
        <f t="shared" si="12"/>
        <v>200</v>
      </c>
      <c r="S448" s="502">
        <f t="shared" si="14"/>
        <v>87.800000000000026</v>
      </c>
      <c r="T448" s="68">
        <v>20</v>
      </c>
    </row>
    <row r="449" spans="1:20" x14ac:dyDescent="0.2">
      <c r="A449" s="97" t="s">
        <v>5069</v>
      </c>
      <c r="B449" s="65" t="s">
        <v>8490</v>
      </c>
      <c r="C449" s="67">
        <v>0.25</v>
      </c>
      <c r="D449" s="91" t="s">
        <v>5007</v>
      </c>
      <c r="E449" s="66">
        <v>64</v>
      </c>
      <c r="F449" s="66">
        <v>93</v>
      </c>
      <c r="G449" s="66" t="s">
        <v>2918</v>
      </c>
      <c r="H449" s="66">
        <v>136</v>
      </c>
      <c r="I449" s="69"/>
      <c r="J449" s="5" t="s">
        <v>1212</v>
      </c>
      <c r="K449" s="66">
        <v>20</v>
      </c>
      <c r="L449" s="5">
        <v>326</v>
      </c>
      <c r="M449" s="5">
        <v>23</v>
      </c>
      <c r="N449" s="5">
        <v>0</v>
      </c>
      <c r="O449" s="65"/>
      <c r="P449" s="66">
        <v>193</v>
      </c>
      <c r="Q449" s="66">
        <v>7</v>
      </c>
      <c r="R449" s="66">
        <f t="shared" si="12"/>
        <v>200</v>
      </c>
      <c r="S449" s="502">
        <f t="shared" si="14"/>
        <v>87.800000000000026</v>
      </c>
      <c r="T449" s="68">
        <v>20</v>
      </c>
    </row>
    <row r="450" spans="1:20" x14ac:dyDescent="0.2">
      <c r="A450" s="97" t="s">
        <v>5069</v>
      </c>
      <c r="B450" s="65" t="s">
        <v>8490</v>
      </c>
      <c r="C450" s="67">
        <v>0.25</v>
      </c>
      <c r="D450" s="91" t="s">
        <v>5008</v>
      </c>
      <c r="E450" s="66">
        <v>64</v>
      </c>
      <c r="F450" s="66">
        <v>93</v>
      </c>
      <c r="G450" s="66" t="s">
        <v>2918</v>
      </c>
      <c r="H450" s="66">
        <v>136</v>
      </c>
      <c r="I450" s="69"/>
      <c r="J450" s="5" t="s">
        <v>3780</v>
      </c>
      <c r="K450" s="66">
        <v>20</v>
      </c>
      <c r="L450" s="5">
        <v>326</v>
      </c>
      <c r="M450" s="5">
        <v>17</v>
      </c>
      <c r="N450" s="5">
        <v>0</v>
      </c>
      <c r="O450" s="65"/>
      <c r="P450" s="66">
        <v>193</v>
      </c>
      <c r="Q450" s="66">
        <v>7</v>
      </c>
      <c r="R450" s="66">
        <f t="shared" si="12"/>
        <v>200</v>
      </c>
      <c r="S450" s="502">
        <f t="shared" si="14"/>
        <v>87.800000000000026</v>
      </c>
      <c r="T450" s="68">
        <v>20</v>
      </c>
    </row>
    <row r="451" spans="1:20" x14ac:dyDescent="0.2">
      <c r="A451" s="97" t="s">
        <v>5069</v>
      </c>
      <c r="B451" s="65" t="s">
        <v>8490</v>
      </c>
      <c r="C451" s="67">
        <v>0.25</v>
      </c>
      <c r="D451" s="91" t="s">
        <v>5853</v>
      </c>
      <c r="E451" s="66">
        <v>64</v>
      </c>
      <c r="F451" s="66">
        <v>93</v>
      </c>
      <c r="G451" s="66" t="s">
        <v>2918</v>
      </c>
      <c r="H451" s="66">
        <v>136</v>
      </c>
      <c r="I451" s="69"/>
      <c r="J451" s="5" t="s">
        <v>10617</v>
      </c>
      <c r="K451" s="66">
        <v>20</v>
      </c>
      <c r="L451" s="5">
        <v>326</v>
      </c>
      <c r="M451" s="5">
        <v>17</v>
      </c>
      <c r="N451" s="5">
        <v>0</v>
      </c>
      <c r="O451" s="65"/>
      <c r="P451" s="66">
        <v>193</v>
      </c>
      <c r="Q451" s="66">
        <v>7</v>
      </c>
      <c r="R451" s="66">
        <f t="shared" si="12"/>
        <v>200</v>
      </c>
      <c r="S451" s="502">
        <f t="shared" si="14"/>
        <v>87.800000000000026</v>
      </c>
      <c r="T451" s="68">
        <v>20</v>
      </c>
    </row>
    <row r="452" spans="1:20" x14ac:dyDescent="0.2">
      <c r="A452" s="97" t="s">
        <v>6813</v>
      </c>
      <c r="B452" s="65" t="s">
        <v>8490</v>
      </c>
      <c r="C452" s="67">
        <v>0.25</v>
      </c>
      <c r="D452" s="91" t="s">
        <v>6814</v>
      </c>
      <c r="E452" s="66">
        <v>62</v>
      </c>
      <c r="F452" s="66">
        <v>84</v>
      </c>
      <c r="G452" s="66" t="s">
        <v>5263</v>
      </c>
      <c r="H452" s="66">
        <v>127</v>
      </c>
      <c r="I452" s="69"/>
      <c r="J452" s="5" t="s">
        <v>2078</v>
      </c>
      <c r="K452" s="66">
        <v>12</v>
      </c>
      <c r="L452" s="5">
        <v>357</v>
      </c>
      <c r="M452" s="5">
        <v>17</v>
      </c>
      <c r="N452" s="5">
        <v>0</v>
      </c>
      <c r="O452" s="65"/>
      <c r="P452" s="66">
        <v>225</v>
      </c>
      <c r="Q452" s="66">
        <v>7</v>
      </c>
      <c r="R452" s="66">
        <f t="shared" si="12"/>
        <v>232</v>
      </c>
      <c r="S452" s="502">
        <f t="shared" si="14"/>
        <v>55.800000000000026</v>
      </c>
      <c r="T452" s="68">
        <v>12</v>
      </c>
    </row>
    <row r="453" spans="1:20" ht="25.5" x14ac:dyDescent="0.2">
      <c r="A453" s="97" t="s">
        <v>6813</v>
      </c>
      <c r="B453" s="65" t="s">
        <v>8490</v>
      </c>
      <c r="C453" s="67">
        <v>0.25</v>
      </c>
      <c r="D453" s="91" t="s">
        <v>7607</v>
      </c>
      <c r="E453" s="66">
        <v>62</v>
      </c>
      <c r="F453" s="66">
        <v>84</v>
      </c>
      <c r="G453" s="66" t="s">
        <v>5263</v>
      </c>
      <c r="H453" s="66">
        <v>127</v>
      </c>
      <c r="I453" s="69"/>
      <c r="J453" s="5" t="s">
        <v>3780</v>
      </c>
      <c r="K453" s="66">
        <v>12</v>
      </c>
      <c r="L453" s="5">
        <v>357</v>
      </c>
      <c r="M453" s="5">
        <v>17</v>
      </c>
      <c r="N453" s="5">
        <v>0</v>
      </c>
      <c r="O453" s="65"/>
      <c r="P453" s="66">
        <v>225</v>
      </c>
      <c r="Q453" s="66">
        <v>7</v>
      </c>
      <c r="R453" s="66">
        <f t="shared" si="12"/>
        <v>232</v>
      </c>
      <c r="S453" s="502">
        <f t="shared" si="14"/>
        <v>55.800000000000026</v>
      </c>
      <c r="T453" s="68">
        <v>12</v>
      </c>
    </row>
    <row r="454" spans="1:20" x14ac:dyDescent="0.2">
      <c r="A454" s="97" t="s">
        <v>6813</v>
      </c>
      <c r="B454" s="65" t="s">
        <v>8490</v>
      </c>
      <c r="C454" s="67">
        <v>0.25</v>
      </c>
      <c r="D454" s="91" t="s">
        <v>8600</v>
      </c>
      <c r="E454" s="66">
        <v>62</v>
      </c>
      <c r="F454" s="66">
        <v>84</v>
      </c>
      <c r="G454" s="66" t="s">
        <v>5263</v>
      </c>
      <c r="H454" s="66">
        <v>127</v>
      </c>
      <c r="I454" s="69"/>
      <c r="J454" s="5" t="s">
        <v>2077</v>
      </c>
      <c r="K454" s="66">
        <v>12</v>
      </c>
      <c r="L454" s="5">
        <v>357</v>
      </c>
      <c r="M454" s="5">
        <v>17</v>
      </c>
      <c r="N454" s="5">
        <v>0</v>
      </c>
      <c r="O454" s="65"/>
      <c r="P454" s="66">
        <v>225</v>
      </c>
      <c r="Q454" s="66">
        <v>7</v>
      </c>
      <c r="R454" s="66">
        <f t="shared" si="12"/>
        <v>232</v>
      </c>
      <c r="S454" s="502">
        <f t="shared" si="14"/>
        <v>55.800000000000026</v>
      </c>
      <c r="T454" s="68">
        <v>12</v>
      </c>
    </row>
    <row r="455" spans="1:20" ht="25.5" x14ac:dyDescent="0.2">
      <c r="A455" s="97" t="s">
        <v>6813</v>
      </c>
      <c r="B455" s="65" t="s">
        <v>8490</v>
      </c>
      <c r="C455" s="67">
        <v>0.25</v>
      </c>
      <c r="D455" s="91" t="s">
        <v>4454</v>
      </c>
      <c r="E455" s="66">
        <v>62</v>
      </c>
      <c r="F455" s="66">
        <v>84</v>
      </c>
      <c r="G455" s="66" t="s">
        <v>5263</v>
      </c>
      <c r="H455" s="66">
        <v>127</v>
      </c>
      <c r="I455" s="69"/>
      <c r="J455" s="5" t="s">
        <v>1212</v>
      </c>
      <c r="K455" s="66">
        <v>12</v>
      </c>
      <c r="L455" s="5">
        <v>357</v>
      </c>
      <c r="M455" s="5">
        <v>23</v>
      </c>
      <c r="N455" s="5">
        <v>0</v>
      </c>
      <c r="O455" s="65"/>
      <c r="P455" s="66">
        <v>225</v>
      </c>
      <c r="Q455" s="66">
        <v>7</v>
      </c>
      <c r="R455" s="66">
        <f t="shared" si="12"/>
        <v>232</v>
      </c>
      <c r="S455" s="502">
        <f t="shared" si="14"/>
        <v>55.800000000000026</v>
      </c>
      <c r="T455" s="68">
        <v>12</v>
      </c>
    </row>
    <row r="456" spans="1:20" x14ac:dyDescent="0.2">
      <c r="A456" s="97" t="s">
        <v>6813</v>
      </c>
      <c r="B456" s="65" t="s">
        <v>8490</v>
      </c>
      <c r="C456" s="67">
        <v>0.25</v>
      </c>
      <c r="D456" s="91" t="s">
        <v>2072</v>
      </c>
      <c r="E456" s="66">
        <v>62</v>
      </c>
      <c r="F456" s="66">
        <v>84</v>
      </c>
      <c r="G456" s="66" t="s">
        <v>5263</v>
      </c>
      <c r="H456" s="66">
        <v>127</v>
      </c>
      <c r="I456" s="69"/>
      <c r="J456" s="5" t="s">
        <v>3780</v>
      </c>
      <c r="K456" s="66">
        <v>12</v>
      </c>
      <c r="L456" s="5">
        <v>357</v>
      </c>
      <c r="M456" s="5">
        <v>17</v>
      </c>
      <c r="N456" s="5">
        <v>0</v>
      </c>
      <c r="O456" s="65"/>
      <c r="P456" s="66">
        <v>225</v>
      </c>
      <c r="Q456" s="66">
        <v>7</v>
      </c>
      <c r="R456" s="66">
        <f t="shared" si="12"/>
        <v>232</v>
      </c>
      <c r="S456" s="502">
        <f t="shared" si="14"/>
        <v>55.800000000000026</v>
      </c>
      <c r="T456" s="68">
        <v>12</v>
      </c>
    </row>
    <row r="457" spans="1:20" ht="25.5" x14ac:dyDescent="0.2">
      <c r="A457" s="97" t="s">
        <v>6813</v>
      </c>
      <c r="B457" s="65" t="s">
        <v>8490</v>
      </c>
      <c r="C457" s="67">
        <v>0.25</v>
      </c>
      <c r="D457" s="91" t="s">
        <v>1482</v>
      </c>
      <c r="E457" s="66">
        <v>62</v>
      </c>
      <c r="F457" s="66">
        <v>84</v>
      </c>
      <c r="G457" s="66" t="s">
        <v>5263</v>
      </c>
      <c r="H457" s="66">
        <v>127</v>
      </c>
      <c r="I457" s="69"/>
      <c r="J457" s="5" t="s">
        <v>10617</v>
      </c>
      <c r="K457" s="66">
        <v>12</v>
      </c>
      <c r="L457" s="5">
        <v>357</v>
      </c>
      <c r="M457" s="5">
        <v>17</v>
      </c>
      <c r="N457" s="5">
        <v>0</v>
      </c>
      <c r="O457" s="65"/>
      <c r="P457" s="66">
        <v>225</v>
      </c>
      <c r="Q457" s="66">
        <v>7</v>
      </c>
      <c r="R457" s="66">
        <f t="shared" si="12"/>
        <v>232</v>
      </c>
      <c r="S457" s="502">
        <f t="shared" si="14"/>
        <v>55.800000000000026</v>
      </c>
      <c r="T457" s="68">
        <v>12</v>
      </c>
    </row>
    <row r="458" spans="1:20" x14ac:dyDescent="0.2">
      <c r="A458" s="97" t="s">
        <v>5973</v>
      </c>
      <c r="B458" s="65" t="s">
        <v>8490</v>
      </c>
      <c r="C458" s="67">
        <v>0.25</v>
      </c>
      <c r="D458" s="91" t="s">
        <v>1930</v>
      </c>
      <c r="E458" s="66">
        <v>60</v>
      </c>
      <c r="F458" s="66">
        <v>74</v>
      </c>
      <c r="G458" s="66" t="s">
        <v>5262</v>
      </c>
      <c r="H458" s="66">
        <v>123</v>
      </c>
      <c r="I458" s="69" t="s">
        <v>442</v>
      </c>
      <c r="J458" s="5" t="s">
        <v>2469</v>
      </c>
      <c r="K458" s="66">
        <v>33</v>
      </c>
      <c r="L458" s="5">
        <f>112+10+R458</f>
        <v>271</v>
      </c>
      <c r="M458" s="5">
        <v>3</v>
      </c>
      <c r="N458" s="5">
        <v>0</v>
      </c>
      <c r="O458" s="65"/>
      <c r="P458" s="66">
        <v>145</v>
      </c>
      <c r="Q458" s="66">
        <v>4</v>
      </c>
      <c r="R458" s="66">
        <f t="shared" si="12"/>
        <v>149</v>
      </c>
      <c r="S458" s="502">
        <f t="shared" si="14"/>
        <v>138.80000000000001</v>
      </c>
      <c r="T458" s="68">
        <v>33</v>
      </c>
    </row>
    <row r="459" spans="1:20" x14ac:dyDescent="0.2">
      <c r="A459" s="134" t="s">
        <v>3198</v>
      </c>
      <c r="B459" s="65" t="s">
        <v>8490</v>
      </c>
      <c r="C459" s="67">
        <v>0.25</v>
      </c>
      <c r="D459" s="91" t="s">
        <v>6825</v>
      </c>
      <c r="E459" s="66">
        <v>59</v>
      </c>
      <c r="F459" s="66">
        <v>80</v>
      </c>
      <c r="G459" s="66" t="s">
        <v>5263</v>
      </c>
      <c r="H459" s="66">
        <v>123</v>
      </c>
      <c r="I459" s="69"/>
      <c r="J459" s="5" t="s">
        <v>2078</v>
      </c>
      <c r="K459" s="66">
        <v>15</v>
      </c>
      <c r="L459" s="5">
        <v>345</v>
      </c>
      <c r="M459" s="5">
        <v>17</v>
      </c>
      <c r="N459" s="5">
        <v>0</v>
      </c>
      <c r="O459" s="125"/>
      <c r="P459" s="94">
        <v>215</v>
      </c>
      <c r="Q459" s="94">
        <v>7</v>
      </c>
      <c r="R459" s="66">
        <f t="shared" si="12"/>
        <v>222</v>
      </c>
      <c r="S459" s="502">
        <f t="shared" si="14"/>
        <v>65.800000000000026</v>
      </c>
      <c r="T459" s="68">
        <v>15</v>
      </c>
    </row>
    <row r="460" spans="1:20" x14ac:dyDescent="0.2">
      <c r="A460" s="134" t="s">
        <v>3198</v>
      </c>
      <c r="B460" s="65" t="s">
        <v>8490</v>
      </c>
      <c r="C460" s="67">
        <v>0.25</v>
      </c>
      <c r="D460" s="91" t="s">
        <v>2150</v>
      </c>
      <c r="E460" s="66">
        <v>59</v>
      </c>
      <c r="F460" s="66">
        <v>80</v>
      </c>
      <c r="G460" s="66" t="s">
        <v>5263</v>
      </c>
      <c r="H460" s="66">
        <v>123</v>
      </c>
      <c r="I460" s="69"/>
      <c r="J460" s="5" t="s">
        <v>3780</v>
      </c>
      <c r="K460" s="66">
        <v>15</v>
      </c>
      <c r="L460" s="5">
        <v>345</v>
      </c>
      <c r="M460" s="5">
        <v>17</v>
      </c>
      <c r="N460" s="5">
        <v>0</v>
      </c>
      <c r="O460" s="125"/>
      <c r="P460" s="94">
        <v>215</v>
      </c>
      <c r="Q460" s="94">
        <v>7</v>
      </c>
      <c r="R460" s="66">
        <f t="shared" si="12"/>
        <v>222</v>
      </c>
      <c r="S460" s="502">
        <f t="shared" si="14"/>
        <v>65.800000000000026</v>
      </c>
      <c r="T460" s="68">
        <v>15</v>
      </c>
    </row>
    <row r="461" spans="1:20" x14ac:dyDescent="0.2">
      <c r="A461" s="134" t="s">
        <v>3198</v>
      </c>
      <c r="B461" s="65" t="s">
        <v>8490</v>
      </c>
      <c r="C461" s="67">
        <v>0.25</v>
      </c>
      <c r="D461" s="91" t="s">
        <v>6188</v>
      </c>
      <c r="E461" s="66">
        <v>59</v>
      </c>
      <c r="F461" s="66">
        <v>80</v>
      </c>
      <c r="G461" s="66" t="s">
        <v>5263</v>
      </c>
      <c r="H461" s="66">
        <v>123</v>
      </c>
      <c r="I461" s="69"/>
      <c r="J461" s="5" t="s">
        <v>2077</v>
      </c>
      <c r="K461" s="66">
        <v>15</v>
      </c>
      <c r="L461" s="5">
        <v>345</v>
      </c>
      <c r="M461" s="5">
        <v>17</v>
      </c>
      <c r="N461" s="5">
        <v>0</v>
      </c>
      <c r="O461" s="125"/>
      <c r="P461" s="94">
        <v>215</v>
      </c>
      <c r="Q461" s="94">
        <v>7</v>
      </c>
      <c r="R461" s="66">
        <f t="shared" si="12"/>
        <v>222</v>
      </c>
      <c r="S461" s="502">
        <f t="shared" si="14"/>
        <v>65.800000000000026</v>
      </c>
      <c r="T461" s="68">
        <v>15</v>
      </c>
    </row>
    <row r="462" spans="1:20" x14ac:dyDescent="0.2">
      <c r="A462" s="134" t="s">
        <v>8761</v>
      </c>
      <c r="B462" s="65" t="s">
        <v>8490</v>
      </c>
      <c r="C462" s="67">
        <v>0.25</v>
      </c>
      <c r="D462" s="65" t="s">
        <v>6989</v>
      </c>
      <c r="E462" s="66">
        <v>59</v>
      </c>
      <c r="F462" s="66">
        <v>73</v>
      </c>
      <c r="G462" s="66" t="s">
        <v>5159</v>
      </c>
      <c r="H462" s="66">
        <v>123</v>
      </c>
      <c r="I462" s="69"/>
      <c r="J462" s="5" t="s">
        <v>4415</v>
      </c>
      <c r="K462" s="66">
        <v>19</v>
      </c>
      <c r="L462" s="5">
        <v>330</v>
      </c>
      <c r="M462" s="5">
        <v>2</v>
      </c>
      <c r="N462" s="5">
        <v>0</v>
      </c>
      <c r="O462" s="125"/>
      <c r="P462" s="94">
        <v>198</v>
      </c>
      <c r="Q462" s="94">
        <v>7</v>
      </c>
      <c r="R462" s="66">
        <f t="shared" ref="R462:R534" si="15">P462+Q462</f>
        <v>205</v>
      </c>
      <c r="S462" s="502">
        <f t="shared" si="14"/>
        <v>82.800000000000026</v>
      </c>
      <c r="T462" s="68">
        <v>19</v>
      </c>
    </row>
    <row r="463" spans="1:20" x14ac:dyDescent="0.2">
      <c r="A463" s="134" t="s">
        <v>8959</v>
      </c>
      <c r="B463" s="65" t="s">
        <v>8490</v>
      </c>
      <c r="C463" s="67">
        <v>0.25</v>
      </c>
      <c r="D463" s="65" t="s">
        <v>7918</v>
      </c>
      <c r="E463" s="66">
        <v>59</v>
      </c>
      <c r="F463" s="66">
        <v>73</v>
      </c>
      <c r="G463" s="66" t="s">
        <v>5159</v>
      </c>
      <c r="H463" s="66">
        <v>123</v>
      </c>
      <c r="I463" s="69"/>
      <c r="J463" s="5" t="s">
        <v>4415</v>
      </c>
      <c r="K463" s="66">
        <v>23</v>
      </c>
      <c r="L463" s="5">
        <v>314</v>
      </c>
      <c r="M463" s="5">
        <v>2</v>
      </c>
      <c r="N463" s="5">
        <v>0</v>
      </c>
      <c r="O463" s="125"/>
      <c r="P463" s="94">
        <v>182</v>
      </c>
      <c r="Q463" s="94">
        <v>7</v>
      </c>
      <c r="R463" s="66">
        <f t="shared" si="15"/>
        <v>189</v>
      </c>
      <c r="S463" s="502">
        <f t="shared" si="14"/>
        <v>98.800000000000026</v>
      </c>
      <c r="T463" s="68">
        <v>23</v>
      </c>
    </row>
    <row r="464" spans="1:20" x14ac:dyDescent="0.2">
      <c r="A464" s="134" t="s">
        <v>9996</v>
      </c>
      <c r="B464" s="65" t="s">
        <v>8490</v>
      </c>
      <c r="C464" s="67">
        <v>0.25</v>
      </c>
      <c r="D464" s="65" t="s">
        <v>591</v>
      </c>
      <c r="E464" s="66">
        <v>54</v>
      </c>
      <c r="F464" s="66">
        <v>63</v>
      </c>
      <c r="G464" s="66" t="s">
        <v>5265</v>
      </c>
      <c r="H464" s="66">
        <v>123</v>
      </c>
      <c r="I464" s="69"/>
      <c r="J464" s="5"/>
      <c r="K464" s="66">
        <v>22</v>
      </c>
      <c r="L464" s="5">
        <v>318</v>
      </c>
      <c r="M464" s="5">
        <v>0</v>
      </c>
      <c r="N464" s="5">
        <v>0</v>
      </c>
      <c r="O464" s="125"/>
      <c r="P464" s="94">
        <v>188</v>
      </c>
      <c r="Q464" s="94">
        <v>7</v>
      </c>
      <c r="R464" s="66">
        <f t="shared" si="15"/>
        <v>195</v>
      </c>
      <c r="S464" s="502">
        <f t="shared" si="14"/>
        <v>92.800000000000026</v>
      </c>
      <c r="T464" s="68">
        <v>22</v>
      </c>
    </row>
    <row r="465" spans="1:20" x14ac:dyDescent="0.2">
      <c r="A465" s="134" t="s">
        <v>9996</v>
      </c>
      <c r="B465" s="65" t="s">
        <v>8490</v>
      </c>
      <c r="C465" s="67">
        <v>0.25</v>
      </c>
      <c r="D465" s="65" t="s">
        <v>7245</v>
      </c>
      <c r="E465" s="66">
        <v>54</v>
      </c>
      <c r="F465" s="66">
        <v>67</v>
      </c>
      <c r="G465" s="66" t="s">
        <v>5265</v>
      </c>
      <c r="H465" s="66">
        <v>123</v>
      </c>
      <c r="I465" s="69"/>
      <c r="J465" s="5" t="s">
        <v>6055</v>
      </c>
      <c r="K465" s="66">
        <v>22</v>
      </c>
      <c r="L465" s="5">
        <v>318</v>
      </c>
      <c r="M465" s="5">
        <v>11</v>
      </c>
      <c r="N465" s="5">
        <v>0</v>
      </c>
      <c r="O465" s="125"/>
      <c r="P465" s="94">
        <v>188</v>
      </c>
      <c r="Q465" s="94">
        <v>7</v>
      </c>
      <c r="R465" s="66">
        <f t="shared" si="15"/>
        <v>195</v>
      </c>
      <c r="S465" s="502">
        <f t="shared" si="14"/>
        <v>92.800000000000026</v>
      </c>
      <c r="T465" s="68">
        <v>22</v>
      </c>
    </row>
    <row r="466" spans="1:20" x14ac:dyDescent="0.2">
      <c r="A466" s="134" t="s">
        <v>8960</v>
      </c>
      <c r="B466" s="65" t="s">
        <v>8490</v>
      </c>
      <c r="C466" s="67">
        <v>0.25</v>
      </c>
      <c r="D466" s="65" t="s">
        <v>7919</v>
      </c>
      <c r="E466" s="66">
        <v>59</v>
      </c>
      <c r="F466" s="66">
        <v>73</v>
      </c>
      <c r="G466" s="66" t="s">
        <v>5159</v>
      </c>
      <c r="H466" s="66">
        <v>123</v>
      </c>
      <c r="I466" s="66"/>
      <c r="J466" s="5" t="s">
        <v>4415</v>
      </c>
      <c r="K466" s="66">
        <v>23</v>
      </c>
      <c r="L466" s="5">
        <v>314</v>
      </c>
      <c r="M466" s="5">
        <v>2</v>
      </c>
      <c r="N466" s="5">
        <v>0</v>
      </c>
      <c r="O466" s="125"/>
      <c r="P466" s="94">
        <v>184</v>
      </c>
      <c r="Q466" s="94">
        <v>7</v>
      </c>
      <c r="R466" s="66">
        <f t="shared" si="15"/>
        <v>191</v>
      </c>
      <c r="S466" s="502">
        <f t="shared" si="14"/>
        <v>96.800000000000026</v>
      </c>
      <c r="T466" s="68">
        <v>23</v>
      </c>
    </row>
    <row r="467" spans="1:20" x14ac:dyDescent="0.2">
      <c r="A467" s="97" t="s">
        <v>5033</v>
      </c>
      <c r="B467" s="65" t="s">
        <v>8490</v>
      </c>
      <c r="C467" s="67">
        <v>0.25</v>
      </c>
      <c r="D467" s="65" t="s">
        <v>3429</v>
      </c>
      <c r="E467" s="66">
        <v>56</v>
      </c>
      <c r="F467" s="66">
        <v>67</v>
      </c>
      <c r="G467" s="66" t="s">
        <v>5265</v>
      </c>
      <c r="H467" s="66">
        <v>123</v>
      </c>
      <c r="I467" s="69"/>
      <c r="J467" s="5"/>
      <c r="K467" s="66">
        <v>22</v>
      </c>
      <c r="L467" s="5">
        <v>318</v>
      </c>
      <c r="M467" s="5">
        <v>0</v>
      </c>
      <c r="N467" s="5">
        <v>0</v>
      </c>
      <c r="O467" s="125"/>
      <c r="P467" s="94">
        <v>218</v>
      </c>
      <c r="Q467" s="94">
        <v>7</v>
      </c>
      <c r="R467" s="66">
        <f t="shared" si="15"/>
        <v>225</v>
      </c>
      <c r="S467" s="502">
        <f t="shared" si="14"/>
        <v>62.800000000000026</v>
      </c>
      <c r="T467" s="68">
        <v>22</v>
      </c>
    </row>
    <row r="468" spans="1:20" x14ac:dyDescent="0.2">
      <c r="A468" s="97" t="s">
        <v>5033</v>
      </c>
      <c r="B468" s="65" t="s">
        <v>8490</v>
      </c>
      <c r="C468" s="67">
        <v>0.25</v>
      </c>
      <c r="D468" s="65" t="s">
        <v>1041</v>
      </c>
      <c r="E468" s="66">
        <v>56</v>
      </c>
      <c r="F468" s="66">
        <v>71</v>
      </c>
      <c r="G468" s="66" t="s">
        <v>5265</v>
      </c>
      <c r="H468" s="66">
        <v>123</v>
      </c>
      <c r="I468" s="69"/>
      <c r="J468" s="5" t="s">
        <v>6055</v>
      </c>
      <c r="K468" s="66">
        <v>22</v>
      </c>
      <c r="L468" s="5">
        <v>318</v>
      </c>
      <c r="M468" s="5">
        <v>11</v>
      </c>
      <c r="N468" s="5">
        <v>0</v>
      </c>
      <c r="O468" s="125"/>
      <c r="P468" s="94">
        <v>218</v>
      </c>
      <c r="Q468" s="94">
        <v>7</v>
      </c>
      <c r="R468" s="66">
        <f t="shared" si="15"/>
        <v>225</v>
      </c>
      <c r="S468" s="502">
        <f t="shared" si="14"/>
        <v>62.800000000000026</v>
      </c>
      <c r="T468" s="68">
        <v>22</v>
      </c>
    </row>
    <row r="469" spans="1:20" x14ac:dyDescent="0.2">
      <c r="A469" s="97" t="s">
        <v>6248</v>
      </c>
      <c r="B469" s="65" t="s">
        <v>8490</v>
      </c>
      <c r="C469" s="67">
        <v>0.25</v>
      </c>
      <c r="D469" s="91" t="s">
        <v>1421</v>
      </c>
      <c r="E469" s="66">
        <v>56</v>
      </c>
      <c r="F469" s="66">
        <v>71</v>
      </c>
      <c r="G469" s="66" t="s">
        <v>5265</v>
      </c>
      <c r="H469" s="5">
        <v>123</v>
      </c>
      <c r="I469" s="66"/>
      <c r="J469" s="5" t="s">
        <v>6055</v>
      </c>
      <c r="K469" s="66">
        <v>15</v>
      </c>
      <c r="L469" s="5">
        <v>345</v>
      </c>
      <c r="M469" s="5">
        <v>11</v>
      </c>
      <c r="N469" s="5">
        <v>0</v>
      </c>
      <c r="O469" s="125"/>
      <c r="P469" s="94">
        <v>215</v>
      </c>
      <c r="Q469" s="94">
        <v>7</v>
      </c>
      <c r="R469" s="66">
        <f t="shared" si="15"/>
        <v>222</v>
      </c>
      <c r="S469" s="502">
        <f t="shared" si="14"/>
        <v>65.800000000000026</v>
      </c>
      <c r="T469" s="68">
        <v>15</v>
      </c>
    </row>
    <row r="470" spans="1:20" x14ac:dyDescent="0.2">
      <c r="A470" s="558" t="s">
        <v>6248</v>
      </c>
      <c r="B470" s="559" t="s">
        <v>8490</v>
      </c>
      <c r="C470" s="67">
        <v>0.25</v>
      </c>
      <c r="D470" s="583" t="s">
        <v>12220</v>
      </c>
      <c r="E470" s="66">
        <v>56</v>
      </c>
      <c r="F470" s="66">
        <v>71</v>
      </c>
      <c r="G470" s="66" t="s">
        <v>5265</v>
      </c>
      <c r="H470" s="5">
        <v>123</v>
      </c>
      <c r="I470" s="66"/>
      <c r="J470" s="5" t="s">
        <v>12221</v>
      </c>
      <c r="K470" s="66">
        <v>15</v>
      </c>
      <c r="L470" s="5">
        <v>345</v>
      </c>
      <c r="M470" s="5">
        <v>11</v>
      </c>
      <c r="N470" s="5">
        <v>0</v>
      </c>
      <c r="O470" s="125"/>
      <c r="P470" s="94">
        <v>215</v>
      </c>
      <c r="Q470" s="94">
        <v>7</v>
      </c>
      <c r="R470" s="66">
        <f>P470+Q470</f>
        <v>222</v>
      </c>
      <c r="S470" s="502">
        <f>306.1-R470-10-8.3</f>
        <v>65.800000000000026</v>
      </c>
      <c r="T470" s="68">
        <v>15</v>
      </c>
    </row>
    <row r="471" spans="1:20" x14ac:dyDescent="0.2">
      <c r="A471" s="97" t="s">
        <v>1174</v>
      </c>
      <c r="B471" s="65" t="s">
        <v>8490</v>
      </c>
      <c r="C471" s="67">
        <v>0.25</v>
      </c>
      <c r="D471" s="91" t="s">
        <v>3440</v>
      </c>
      <c r="E471" s="66">
        <v>60</v>
      </c>
      <c r="F471" s="66">
        <v>78</v>
      </c>
      <c r="G471" s="66" t="s">
        <v>5263</v>
      </c>
      <c r="H471" s="66">
        <v>123</v>
      </c>
      <c r="I471" s="69"/>
      <c r="J471" s="5" t="s">
        <v>2078</v>
      </c>
      <c r="K471" s="66">
        <v>13</v>
      </c>
      <c r="L471" s="5">
        <v>353</v>
      </c>
      <c r="M471" s="5">
        <v>17</v>
      </c>
      <c r="N471" s="5">
        <v>0</v>
      </c>
      <c r="O471" s="125"/>
      <c r="P471" s="94">
        <v>222</v>
      </c>
      <c r="Q471" s="94">
        <v>7</v>
      </c>
      <c r="R471" s="66">
        <f t="shared" si="15"/>
        <v>229</v>
      </c>
      <c r="S471" s="502">
        <f t="shared" si="14"/>
        <v>58.800000000000026</v>
      </c>
      <c r="T471" s="68">
        <v>13</v>
      </c>
    </row>
    <row r="472" spans="1:20" x14ac:dyDescent="0.2">
      <c r="A472" s="97" t="s">
        <v>1174</v>
      </c>
      <c r="B472" s="65" t="s">
        <v>8490</v>
      </c>
      <c r="C472" s="67">
        <v>0.25</v>
      </c>
      <c r="D472" s="91" t="s">
        <v>9406</v>
      </c>
      <c r="E472" s="66">
        <v>60</v>
      </c>
      <c r="F472" s="66">
        <v>78</v>
      </c>
      <c r="G472" s="66" t="s">
        <v>5263</v>
      </c>
      <c r="H472" s="66">
        <v>123</v>
      </c>
      <c r="I472" s="69"/>
      <c r="J472" s="5" t="s">
        <v>3780</v>
      </c>
      <c r="K472" s="66">
        <v>13</v>
      </c>
      <c r="L472" s="5">
        <v>353</v>
      </c>
      <c r="M472" s="5">
        <v>17</v>
      </c>
      <c r="N472" s="5">
        <v>0</v>
      </c>
      <c r="O472" s="125"/>
      <c r="P472" s="94">
        <v>222</v>
      </c>
      <c r="Q472" s="94">
        <v>7</v>
      </c>
      <c r="R472" s="66">
        <f t="shared" si="15"/>
        <v>229</v>
      </c>
      <c r="S472" s="502">
        <f t="shared" si="14"/>
        <v>58.800000000000026</v>
      </c>
      <c r="T472" s="68">
        <v>13</v>
      </c>
    </row>
    <row r="473" spans="1:20" x14ac:dyDescent="0.2">
      <c r="A473" s="97" t="s">
        <v>1174</v>
      </c>
      <c r="B473" s="65" t="s">
        <v>8490</v>
      </c>
      <c r="C473" s="67">
        <v>0.25</v>
      </c>
      <c r="D473" s="91" t="s">
        <v>7025</v>
      </c>
      <c r="E473" s="66">
        <v>60</v>
      </c>
      <c r="F473" s="66">
        <v>78</v>
      </c>
      <c r="G473" s="66" t="s">
        <v>5263</v>
      </c>
      <c r="H473" s="66">
        <v>123</v>
      </c>
      <c r="I473" s="69"/>
      <c r="J473" s="5" t="s">
        <v>2077</v>
      </c>
      <c r="K473" s="66">
        <v>13</v>
      </c>
      <c r="L473" s="5">
        <v>353</v>
      </c>
      <c r="M473" s="5">
        <v>17</v>
      </c>
      <c r="N473" s="5">
        <v>0</v>
      </c>
      <c r="O473" s="125"/>
      <c r="P473" s="94">
        <v>222</v>
      </c>
      <c r="Q473" s="94">
        <v>7</v>
      </c>
      <c r="R473" s="66">
        <f t="shared" si="15"/>
        <v>229</v>
      </c>
      <c r="S473" s="502">
        <f t="shared" si="14"/>
        <v>58.800000000000026</v>
      </c>
      <c r="T473" s="68">
        <v>13</v>
      </c>
    </row>
    <row r="474" spans="1:20" x14ac:dyDescent="0.2">
      <c r="A474" s="97" t="s">
        <v>1556</v>
      </c>
      <c r="B474" s="65" t="s">
        <v>8490</v>
      </c>
      <c r="C474" s="67">
        <v>0.25</v>
      </c>
      <c r="D474" s="65" t="s">
        <v>186</v>
      </c>
      <c r="E474" s="66">
        <v>57</v>
      </c>
      <c r="F474" s="66">
        <v>69</v>
      </c>
      <c r="G474" s="66" t="s">
        <v>5263</v>
      </c>
      <c r="H474" s="66">
        <v>123</v>
      </c>
      <c r="I474" s="69"/>
      <c r="J474" s="5"/>
      <c r="K474" s="66">
        <v>15</v>
      </c>
      <c r="L474" s="5">
        <v>345</v>
      </c>
      <c r="M474" s="5">
        <v>0</v>
      </c>
      <c r="N474" s="5">
        <v>0</v>
      </c>
      <c r="O474" s="125"/>
      <c r="P474" s="94">
        <v>215</v>
      </c>
      <c r="Q474" s="94">
        <v>7</v>
      </c>
      <c r="R474" s="66">
        <f t="shared" si="15"/>
        <v>222</v>
      </c>
      <c r="S474" s="502">
        <f t="shared" si="14"/>
        <v>65.800000000000026</v>
      </c>
      <c r="T474" s="68">
        <v>15</v>
      </c>
    </row>
    <row r="475" spans="1:20" ht="25.5" x14ac:dyDescent="0.2">
      <c r="A475" s="97" t="s">
        <v>1556</v>
      </c>
      <c r="B475" s="65" t="s">
        <v>8490</v>
      </c>
      <c r="C475" s="67">
        <v>0.25</v>
      </c>
      <c r="D475" s="91" t="s">
        <v>8703</v>
      </c>
      <c r="E475" s="66">
        <v>57</v>
      </c>
      <c r="F475" s="66">
        <v>73</v>
      </c>
      <c r="G475" s="66" t="s">
        <v>5263</v>
      </c>
      <c r="H475" s="66">
        <v>123</v>
      </c>
      <c r="I475" s="69"/>
      <c r="J475" s="5" t="s">
        <v>6055</v>
      </c>
      <c r="K475" s="66">
        <v>15</v>
      </c>
      <c r="L475" s="5">
        <v>345</v>
      </c>
      <c r="M475" s="5">
        <v>11</v>
      </c>
      <c r="N475" s="5">
        <v>0</v>
      </c>
      <c r="O475" s="125"/>
      <c r="P475" s="94">
        <v>215</v>
      </c>
      <c r="Q475" s="94">
        <v>7</v>
      </c>
      <c r="R475" s="66">
        <f t="shared" si="15"/>
        <v>222</v>
      </c>
      <c r="S475" s="502">
        <f t="shared" si="14"/>
        <v>65.800000000000026</v>
      </c>
      <c r="T475" s="68">
        <v>15</v>
      </c>
    </row>
    <row r="476" spans="1:20" x14ac:dyDescent="0.2">
      <c r="A476" s="97" t="s">
        <v>7672</v>
      </c>
      <c r="B476" s="65" t="s">
        <v>8490</v>
      </c>
      <c r="C476" s="67">
        <v>0.25</v>
      </c>
      <c r="D476" s="65" t="s">
        <v>3987</v>
      </c>
      <c r="E476" s="66">
        <v>57</v>
      </c>
      <c r="F476" s="66">
        <v>69</v>
      </c>
      <c r="G476" s="66" t="s">
        <v>5263</v>
      </c>
      <c r="H476" s="66">
        <v>123</v>
      </c>
      <c r="I476" s="69"/>
      <c r="J476" s="5"/>
      <c r="K476" s="66">
        <v>15</v>
      </c>
      <c r="L476" s="5">
        <v>345</v>
      </c>
      <c r="M476" s="5">
        <v>0</v>
      </c>
      <c r="N476" s="5">
        <v>0</v>
      </c>
      <c r="O476" s="125"/>
      <c r="P476" s="94">
        <v>215</v>
      </c>
      <c r="Q476" s="94">
        <v>7</v>
      </c>
      <c r="R476" s="66">
        <f t="shared" si="15"/>
        <v>222</v>
      </c>
      <c r="S476" s="502">
        <f t="shared" si="14"/>
        <v>65.800000000000026</v>
      </c>
      <c r="T476" s="68">
        <v>15</v>
      </c>
    </row>
    <row r="477" spans="1:20" x14ac:dyDescent="0.2">
      <c r="A477" s="97" t="s">
        <v>7672</v>
      </c>
      <c r="B477" s="65" t="s">
        <v>8490</v>
      </c>
      <c r="C477" s="67">
        <v>0.25</v>
      </c>
      <c r="D477" s="91" t="s">
        <v>7011</v>
      </c>
      <c r="E477" s="66">
        <v>57</v>
      </c>
      <c r="F477" s="66">
        <v>73</v>
      </c>
      <c r="G477" s="66" t="s">
        <v>5263</v>
      </c>
      <c r="H477" s="66">
        <v>123</v>
      </c>
      <c r="I477" s="69"/>
      <c r="J477" s="5" t="s">
        <v>6055</v>
      </c>
      <c r="K477" s="66">
        <v>15</v>
      </c>
      <c r="L477" s="5">
        <v>345</v>
      </c>
      <c r="M477" s="5">
        <v>11</v>
      </c>
      <c r="N477" s="5">
        <v>0</v>
      </c>
      <c r="O477" s="125"/>
      <c r="P477" s="94">
        <v>215</v>
      </c>
      <c r="Q477" s="94">
        <v>7</v>
      </c>
      <c r="R477" s="66">
        <f t="shared" si="15"/>
        <v>222</v>
      </c>
      <c r="S477" s="502">
        <f t="shared" si="14"/>
        <v>65.800000000000026</v>
      </c>
      <c r="T477" s="68">
        <v>15</v>
      </c>
    </row>
    <row r="478" spans="1:20" x14ac:dyDescent="0.2">
      <c r="A478" s="134" t="s">
        <v>964</v>
      </c>
      <c r="B478" s="65" t="s">
        <v>8490</v>
      </c>
      <c r="C478" s="67">
        <v>0.25</v>
      </c>
      <c r="D478" s="91" t="s">
        <v>5392</v>
      </c>
      <c r="E478" s="66">
        <v>57</v>
      </c>
      <c r="F478" s="66">
        <v>80</v>
      </c>
      <c r="G478" s="66" t="s">
        <v>5263</v>
      </c>
      <c r="H478" s="66">
        <v>123</v>
      </c>
      <c r="I478" s="69" t="s">
        <v>5668</v>
      </c>
      <c r="J478" s="5" t="s">
        <v>2078</v>
      </c>
      <c r="K478" s="66">
        <v>15</v>
      </c>
      <c r="L478" s="5">
        <v>345</v>
      </c>
      <c r="M478" s="5">
        <v>17</v>
      </c>
      <c r="N478" s="5">
        <v>0</v>
      </c>
      <c r="O478" s="125"/>
      <c r="P478" s="94">
        <v>215</v>
      </c>
      <c r="Q478" s="94">
        <v>7</v>
      </c>
      <c r="R478" s="66">
        <f t="shared" si="15"/>
        <v>222</v>
      </c>
      <c r="S478" s="502">
        <f t="shared" si="14"/>
        <v>65.800000000000026</v>
      </c>
      <c r="T478" s="68">
        <v>15</v>
      </c>
    </row>
    <row r="479" spans="1:20" x14ac:dyDescent="0.2">
      <c r="A479" s="134" t="s">
        <v>964</v>
      </c>
      <c r="B479" s="65" t="s">
        <v>8490</v>
      </c>
      <c r="C479" s="67">
        <v>0.25</v>
      </c>
      <c r="D479" s="91" t="s">
        <v>885</v>
      </c>
      <c r="E479" s="66">
        <v>57</v>
      </c>
      <c r="F479" s="66">
        <v>80</v>
      </c>
      <c r="G479" s="66" t="s">
        <v>5263</v>
      </c>
      <c r="H479" s="66">
        <v>123</v>
      </c>
      <c r="I479" s="69"/>
      <c r="J479" s="5" t="s">
        <v>3780</v>
      </c>
      <c r="K479" s="66">
        <v>15</v>
      </c>
      <c r="L479" s="5">
        <v>345</v>
      </c>
      <c r="M479" s="5">
        <v>17</v>
      </c>
      <c r="N479" s="5">
        <v>0</v>
      </c>
      <c r="O479" s="125"/>
      <c r="P479" s="94">
        <v>215</v>
      </c>
      <c r="Q479" s="94">
        <v>7</v>
      </c>
      <c r="R479" s="66">
        <f t="shared" si="15"/>
        <v>222</v>
      </c>
      <c r="S479" s="502">
        <f t="shared" si="14"/>
        <v>65.800000000000026</v>
      </c>
      <c r="T479" s="68">
        <v>15</v>
      </c>
    </row>
    <row r="480" spans="1:20" x14ac:dyDescent="0.2">
      <c r="A480" s="134" t="s">
        <v>964</v>
      </c>
      <c r="B480" s="65" t="s">
        <v>8490</v>
      </c>
      <c r="C480" s="67">
        <v>0.25</v>
      </c>
      <c r="D480" s="91" t="s">
        <v>2</v>
      </c>
      <c r="E480" s="66">
        <v>57</v>
      </c>
      <c r="F480" s="66">
        <v>80</v>
      </c>
      <c r="G480" s="66" t="s">
        <v>5263</v>
      </c>
      <c r="H480" s="66">
        <v>123</v>
      </c>
      <c r="I480" s="69" t="s">
        <v>3780</v>
      </c>
      <c r="J480" s="5"/>
      <c r="K480" s="66">
        <v>15</v>
      </c>
      <c r="L480" s="5">
        <v>345</v>
      </c>
      <c r="M480" s="5">
        <v>0</v>
      </c>
      <c r="N480" s="5">
        <v>0</v>
      </c>
      <c r="O480" s="125"/>
      <c r="P480" s="94">
        <v>215</v>
      </c>
      <c r="Q480" s="94">
        <v>7</v>
      </c>
      <c r="R480" s="66">
        <f t="shared" si="15"/>
        <v>222</v>
      </c>
      <c r="S480" s="502">
        <f t="shared" si="14"/>
        <v>65.800000000000026</v>
      </c>
      <c r="T480" s="68">
        <v>15</v>
      </c>
    </row>
    <row r="481" spans="1:20" x14ac:dyDescent="0.2">
      <c r="A481" s="134" t="s">
        <v>964</v>
      </c>
      <c r="B481" s="65" t="s">
        <v>8490</v>
      </c>
      <c r="C481" s="67">
        <v>0.25</v>
      </c>
      <c r="D481" s="91" t="s">
        <v>886</v>
      </c>
      <c r="E481" s="66">
        <v>57</v>
      </c>
      <c r="F481" s="66">
        <v>80</v>
      </c>
      <c r="G481" s="66" t="s">
        <v>5263</v>
      </c>
      <c r="H481" s="66">
        <v>123</v>
      </c>
      <c r="I481" s="5" t="s">
        <v>2077</v>
      </c>
      <c r="J481" s="5" t="s">
        <v>2077</v>
      </c>
      <c r="K481" s="66">
        <v>15</v>
      </c>
      <c r="L481" s="5">
        <v>345</v>
      </c>
      <c r="M481" s="5">
        <v>17</v>
      </c>
      <c r="N481" s="5">
        <v>0</v>
      </c>
      <c r="O481" s="125"/>
      <c r="P481" s="94">
        <v>215</v>
      </c>
      <c r="Q481" s="94">
        <v>7</v>
      </c>
      <c r="R481" s="66">
        <f t="shared" si="15"/>
        <v>222</v>
      </c>
      <c r="S481" s="502">
        <f t="shared" si="14"/>
        <v>65.800000000000026</v>
      </c>
      <c r="T481" s="68">
        <v>15</v>
      </c>
    </row>
    <row r="482" spans="1:20" x14ac:dyDescent="0.2">
      <c r="A482" s="134" t="s">
        <v>9141</v>
      </c>
      <c r="B482" s="65" t="s">
        <v>8490</v>
      </c>
      <c r="C482" s="67">
        <v>0.25</v>
      </c>
      <c r="D482" s="65" t="s">
        <v>8127</v>
      </c>
      <c r="E482" s="66">
        <v>56</v>
      </c>
      <c r="F482" s="66">
        <v>67</v>
      </c>
      <c r="G482" s="66" t="s">
        <v>5265</v>
      </c>
      <c r="H482" s="5">
        <v>123</v>
      </c>
      <c r="I482" s="66"/>
      <c r="J482" s="5"/>
      <c r="K482" s="66">
        <v>20</v>
      </c>
      <c r="L482" s="5">
        <v>326</v>
      </c>
      <c r="M482" s="5">
        <v>0</v>
      </c>
      <c r="N482" s="5">
        <v>0</v>
      </c>
      <c r="O482" s="125"/>
      <c r="P482" s="94">
        <v>195</v>
      </c>
      <c r="Q482" s="94">
        <v>7</v>
      </c>
      <c r="R482" s="66">
        <f t="shared" si="15"/>
        <v>202</v>
      </c>
      <c r="S482" s="502">
        <f t="shared" ref="S482:S558" si="16">306.1-R482-10-8.3</f>
        <v>85.800000000000026</v>
      </c>
      <c r="T482" s="68">
        <v>20</v>
      </c>
    </row>
    <row r="483" spans="1:20" x14ac:dyDescent="0.2">
      <c r="A483" s="134" t="s">
        <v>9141</v>
      </c>
      <c r="B483" s="65" t="s">
        <v>8490</v>
      </c>
      <c r="C483" s="67">
        <v>0.25</v>
      </c>
      <c r="D483" s="65" t="s">
        <v>181</v>
      </c>
      <c r="E483" s="66">
        <v>56</v>
      </c>
      <c r="F483" s="66">
        <v>71</v>
      </c>
      <c r="G483" s="66" t="s">
        <v>5265</v>
      </c>
      <c r="H483" s="5">
        <v>123</v>
      </c>
      <c r="I483" s="66"/>
      <c r="J483" s="5" t="s">
        <v>6055</v>
      </c>
      <c r="K483" s="66">
        <v>20</v>
      </c>
      <c r="L483" s="5">
        <v>326</v>
      </c>
      <c r="M483" s="5">
        <v>11</v>
      </c>
      <c r="N483" s="5">
        <v>0</v>
      </c>
      <c r="O483" s="125"/>
      <c r="P483" s="94">
        <v>195</v>
      </c>
      <c r="Q483" s="94">
        <v>7</v>
      </c>
      <c r="R483" s="66">
        <f t="shared" si="15"/>
        <v>202</v>
      </c>
      <c r="S483" s="502">
        <f t="shared" si="16"/>
        <v>85.800000000000026</v>
      </c>
      <c r="T483" s="68">
        <v>20</v>
      </c>
    </row>
    <row r="484" spans="1:20" x14ac:dyDescent="0.2">
      <c r="A484" s="97" t="s">
        <v>5034</v>
      </c>
      <c r="B484" s="65" t="s">
        <v>8490</v>
      </c>
      <c r="C484" s="67">
        <v>0.25</v>
      </c>
      <c r="D484" s="65" t="s">
        <v>1363</v>
      </c>
      <c r="E484" s="66">
        <v>56</v>
      </c>
      <c r="F484" s="66">
        <v>67</v>
      </c>
      <c r="G484" s="66" t="s">
        <v>5161</v>
      </c>
      <c r="H484" s="66">
        <v>123</v>
      </c>
      <c r="I484" s="69"/>
      <c r="J484" s="5"/>
      <c r="K484" s="66">
        <v>18</v>
      </c>
      <c r="L484" s="5">
        <v>333</v>
      </c>
      <c r="M484" s="5">
        <v>0</v>
      </c>
      <c r="N484" s="5">
        <v>0</v>
      </c>
      <c r="O484" s="125"/>
      <c r="P484" s="94">
        <v>204</v>
      </c>
      <c r="Q484" s="94">
        <v>7</v>
      </c>
      <c r="R484" s="66">
        <f t="shared" si="15"/>
        <v>211</v>
      </c>
      <c r="S484" s="502">
        <f t="shared" si="16"/>
        <v>76.800000000000026</v>
      </c>
      <c r="T484" s="68">
        <v>18</v>
      </c>
    </row>
    <row r="485" spans="1:20" x14ac:dyDescent="0.2">
      <c r="A485" s="97" t="s">
        <v>5034</v>
      </c>
      <c r="B485" s="65" t="s">
        <v>8490</v>
      </c>
      <c r="C485" s="67">
        <v>0.25</v>
      </c>
      <c r="D485" s="65" t="s">
        <v>8225</v>
      </c>
      <c r="E485" s="66">
        <v>56</v>
      </c>
      <c r="F485" s="66">
        <v>71</v>
      </c>
      <c r="G485" s="66" t="s">
        <v>5161</v>
      </c>
      <c r="H485" s="66">
        <v>123</v>
      </c>
      <c r="I485" s="69"/>
      <c r="J485" s="5" t="s">
        <v>6055</v>
      </c>
      <c r="K485" s="66">
        <v>18</v>
      </c>
      <c r="L485" s="5">
        <v>333</v>
      </c>
      <c r="M485" s="5">
        <v>11</v>
      </c>
      <c r="N485" s="5">
        <v>0</v>
      </c>
      <c r="O485" s="125"/>
      <c r="P485" s="94">
        <v>204</v>
      </c>
      <c r="Q485" s="94">
        <v>7</v>
      </c>
      <c r="R485" s="66">
        <f t="shared" si="15"/>
        <v>211</v>
      </c>
      <c r="S485" s="502">
        <f t="shared" si="16"/>
        <v>76.800000000000026</v>
      </c>
      <c r="T485" s="68">
        <v>18</v>
      </c>
    </row>
    <row r="486" spans="1:20" x14ac:dyDescent="0.2">
      <c r="A486" s="97" t="s">
        <v>4211</v>
      </c>
      <c r="B486" s="65" t="s">
        <v>8490</v>
      </c>
      <c r="C486" s="9">
        <v>0.25</v>
      </c>
      <c r="D486" s="67" t="s">
        <v>5207</v>
      </c>
      <c r="E486" s="66">
        <v>56</v>
      </c>
      <c r="F486" s="66">
        <v>67</v>
      </c>
      <c r="G486" s="66" t="s">
        <v>5265</v>
      </c>
      <c r="H486" s="5">
        <v>123</v>
      </c>
      <c r="I486" s="66"/>
      <c r="J486" s="5"/>
      <c r="K486" s="66">
        <v>14</v>
      </c>
      <c r="L486" s="5">
        <v>349</v>
      </c>
      <c r="M486" s="5">
        <v>0</v>
      </c>
      <c r="N486" s="5">
        <v>0</v>
      </c>
      <c r="O486" s="125"/>
      <c r="P486" s="94">
        <v>218</v>
      </c>
      <c r="Q486" s="94">
        <v>7</v>
      </c>
      <c r="R486" s="66">
        <f t="shared" si="15"/>
        <v>225</v>
      </c>
      <c r="S486" s="502">
        <f t="shared" si="16"/>
        <v>62.800000000000026</v>
      </c>
      <c r="T486" s="68">
        <v>14</v>
      </c>
    </row>
    <row r="487" spans="1:20" x14ac:dyDescent="0.2">
      <c r="A487" s="97" t="s">
        <v>4211</v>
      </c>
      <c r="B487" s="65" t="s">
        <v>8490</v>
      </c>
      <c r="C487" s="9">
        <v>0.25</v>
      </c>
      <c r="D487" s="67" t="s">
        <v>10439</v>
      </c>
      <c r="E487" s="66">
        <v>56</v>
      </c>
      <c r="F487" s="66">
        <v>71</v>
      </c>
      <c r="G487" s="66" t="s">
        <v>5265</v>
      </c>
      <c r="H487" s="5">
        <v>123</v>
      </c>
      <c r="I487" s="66"/>
      <c r="J487" s="5" t="s">
        <v>6055</v>
      </c>
      <c r="K487" s="66">
        <v>14</v>
      </c>
      <c r="L487" s="5">
        <v>349</v>
      </c>
      <c r="M487" s="5">
        <v>11</v>
      </c>
      <c r="N487" s="5">
        <v>0</v>
      </c>
      <c r="O487" s="125"/>
      <c r="P487" s="94">
        <v>218</v>
      </c>
      <c r="Q487" s="94">
        <v>7</v>
      </c>
      <c r="R487" s="66">
        <f t="shared" si="15"/>
        <v>225</v>
      </c>
      <c r="S487" s="502">
        <f t="shared" si="16"/>
        <v>62.800000000000026</v>
      </c>
      <c r="T487" s="68">
        <v>14</v>
      </c>
    </row>
    <row r="488" spans="1:20" x14ac:dyDescent="0.2">
      <c r="A488" s="97" t="s">
        <v>8119</v>
      </c>
      <c r="B488" s="65" t="s">
        <v>8490</v>
      </c>
      <c r="C488" s="9">
        <v>0.25</v>
      </c>
      <c r="D488" s="67" t="s">
        <v>6433</v>
      </c>
      <c r="E488" s="66">
        <v>62</v>
      </c>
      <c r="F488" s="66">
        <v>93</v>
      </c>
      <c r="G488" s="66" t="s">
        <v>5264</v>
      </c>
      <c r="H488" s="5">
        <v>136</v>
      </c>
      <c r="I488" s="66"/>
      <c r="J488" s="5" t="s">
        <v>2078</v>
      </c>
      <c r="K488" s="66">
        <v>16</v>
      </c>
      <c r="L488" s="5">
        <v>341</v>
      </c>
      <c r="M488" s="5">
        <v>17</v>
      </c>
      <c r="N488" s="5">
        <v>0</v>
      </c>
      <c r="O488" s="125"/>
      <c r="P488" s="94">
        <v>212</v>
      </c>
      <c r="Q488" s="94">
        <v>7</v>
      </c>
      <c r="R488" s="66">
        <f t="shared" si="15"/>
        <v>219</v>
      </c>
      <c r="S488" s="502">
        <f t="shared" si="16"/>
        <v>68.800000000000026</v>
      </c>
      <c r="T488" s="68">
        <v>16</v>
      </c>
    </row>
    <row r="489" spans="1:20" x14ac:dyDescent="0.2">
      <c r="A489" s="97" t="s">
        <v>8119</v>
      </c>
      <c r="B489" s="65" t="s">
        <v>8490</v>
      </c>
      <c r="C489" s="9">
        <v>0.25</v>
      </c>
      <c r="D489" s="67" t="s">
        <v>3527</v>
      </c>
      <c r="E489" s="66">
        <v>62</v>
      </c>
      <c r="F489" s="66">
        <v>93</v>
      </c>
      <c r="G489" s="66" t="s">
        <v>5264</v>
      </c>
      <c r="H489" s="5">
        <v>136</v>
      </c>
      <c r="I489" s="66"/>
      <c r="J489" s="5" t="s">
        <v>3780</v>
      </c>
      <c r="K489" s="66">
        <v>16</v>
      </c>
      <c r="L489" s="5">
        <v>341</v>
      </c>
      <c r="M489" s="5">
        <v>17</v>
      </c>
      <c r="N489" s="5">
        <v>0</v>
      </c>
      <c r="O489" s="125"/>
      <c r="P489" s="94">
        <v>212</v>
      </c>
      <c r="Q489" s="94">
        <v>7</v>
      </c>
      <c r="R489" s="66">
        <f t="shared" si="15"/>
        <v>219</v>
      </c>
      <c r="S489" s="502">
        <f t="shared" si="16"/>
        <v>68.800000000000026</v>
      </c>
      <c r="T489" s="68">
        <v>16</v>
      </c>
    </row>
    <row r="490" spans="1:20" x14ac:dyDescent="0.2">
      <c r="A490" s="97" t="s">
        <v>8119</v>
      </c>
      <c r="B490" s="65" t="s">
        <v>8490</v>
      </c>
      <c r="C490" s="9">
        <v>0.25</v>
      </c>
      <c r="D490" s="67" t="s">
        <v>3528</v>
      </c>
      <c r="E490" s="66">
        <v>62</v>
      </c>
      <c r="F490" s="66">
        <v>93</v>
      </c>
      <c r="G490" s="66" t="s">
        <v>5264</v>
      </c>
      <c r="H490" s="5">
        <v>136</v>
      </c>
      <c r="I490" s="66"/>
      <c r="J490" s="5" t="s">
        <v>2077</v>
      </c>
      <c r="K490" s="66">
        <v>16</v>
      </c>
      <c r="L490" s="5">
        <v>341</v>
      </c>
      <c r="M490" s="5">
        <v>17</v>
      </c>
      <c r="N490" s="5">
        <v>0</v>
      </c>
      <c r="O490" s="125"/>
      <c r="P490" s="94">
        <v>212</v>
      </c>
      <c r="Q490" s="94">
        <v>7</v>
      </c>
      <c r="R490" s="66">
        <f t="shared" si="15"/>
        <v>219</v>
      </c>
      <c r="S490" s="502">
        <f t="shared" si="16"/>
        <v>68.800000000000026</v>
      </c>
      <c r="T490" s="68">
        <v>16</v>
      </c>
    </row>
    <row r="491" spans="1:20" x14ac:dyDescent="0.2">
      <c r="A491" s="97" t="s">
        <v>8119</v>
      </c>
      <c r="B491" s="65" t="s">
        <v>8490</v>
      </c>
      <c r="C491" s="9">
        <v>0.25</v>
      </c>
      <c r="D491" s="67" t="s">
        <v>6204</v>
      </c>
      <c r="E491" s="66">
        <v>62</v>
      </c>
      <c r="F491" s="66">
        <v>93</v>
      </c>
      <c r="G491" s="66" t="s">
        <v>5264</v>
      </c>
      <c r="H491" s="5">
        <v>136</v>
      </c>
      <c r="I491" s="66"/>
      <c r="J491" s="5" t="s">
        <v>1212</v>
      </c>
      <c r="K491" s="66">
        <v>16</v>
      </c>
      <c r="L491" s="5">
        <v>341</v>
      </c>
      <c r="M491" s="5">
        <v>23</v>
      </c>
      <c r="N491" s="5">
        <v>0</v>
      </c>
      <c r="O491" s="125"/>
      <c r="P491" s="94">
        <v>212</v>
      </c>
      <c r="Q491" s="94">
        <v>7</v>
      </c>
      <c r="R491" s="66">
        <f t="shared" si="15"/>
        <v>219</v>
      </c>
      <c r="S491" s="502">
        <f t="shared" si="16"/>
        <v>68.800000000000026</v>
      </c>
      <c r="T491" s="68">
        <v>16</v>
      </c>
    </row>
    <row r="492" spans="1:20" x14ac:dyDescent="0.2">
      <c r="A492" s="97" t="s">
        <v>9047</v>
      </c>
      <c r="B492" s="65" t="s">
        <v>8490</v>
      </c>
      <c r="C492" s="9">
        <v>0.25</v>
      </c>
      <c r="D492" s="67" t="s">
        <v>9048</v>
      </c>
      <c r="E492" s="66">
        <v>55</v>
      </c>
      <c r="F492" s="66">
        <v>76</v>
      </c>
      <c r="G492" s="66" t="s">
        <v>4076</v>
      </c>
      <c r="H492" s="5">
        <v>123</v>
      </c>
      <c r="I492" s="66"/>
      <c r="J492" s="5" t="s">
        <v>7938</v>
      </c>
      <c r="K492" s="66" t="s">
        <v>9187</v>
      </c>
      <c r="L492" s="5" t="s">
        <v>237</v>
      </c>
      <c r="M492" s="5">
        <v>39</v>
      </c>
      <c r="N492" s="5">
        <v>0</v>
      </c>
      <c r="O492" s="125"/>
      <c r="P492" s="94">
        <v>215</v>
      </c>
      <c r="Q492" s="94">
        <v>7</v>
      </c>
      <c r="R492" s="66">
        <f t="shared" si="15"/>
        <v>222</v>
      </c>
      <c r="S492" s="502">
        <f t="shared" si="16"/>
        <v>65.800000000000026</v>
      </c>
      <c r="T492" s="68" t="s">
        <v>9187</v>
      </c>
    </row>
    <row r="493" spans="1:20" x14ac:dyDescent="0.2">
      <c r="A493" s="97" t="s">
        <v>9047</v>
      </c>
      <c r="B493" s="65" t="s">
        <v>8490</v>
      </c>
      <c r="C493" s="9">
        <v>0.25</v>
      </c>
      <c r="D493" s="67" t="s">
        <v>9049</v>
      </c>
      <c r="E493" s="66">
        <v>55</v>
      </c>
      <c r="F493" s="66">
        <v>76</v>
      </c>
      <c r="G493" s="66" t="s">
        <v>4076</v>
      </c>
      <c r="H493" s="5">
        <v>123</v>
      </c>
      <c r="I493" s="66"/>
      <c r="J493" s="5" t="s">
        <v>8351</v>
      </c>
      <c r="K493" s="66" t="s">
        <v>9187</v>
      </c>
      <c r="L493" s="5" t="s">
        <v>237</v>
      </c>
      <c r="M493" s="5">
        <v>39</v>
      </c>
      <c r="N493" s="5">
        <v>0</v>
      </c>
      <c r="O493" s="125"/>
      <c r="P493" s="94">
        <v>215</v>
      </c>
      <c r="Q493" s="94">
        <v>7</v>
      </c>
      <c r="R493" s="66">
        <f>P493+Q493</f>
        <v>222</v>
      </c>
      <c r="S493" s="502">
        <f t="shared" si="16"/>
        <v>65.800000000000026</v>
      </c>
      <c r="T493" s="68" t="s">
        <v>9187</v>
      </c>
    </row>
    <row r="494" spans="1:20" x14ac:dyDescent="0.2">
      <c r="A494" s="97" t="s">
        <v>9047</v>
      </c>
      <c r="B494" s="65" t="s">
        <v>8490</v>
      </c>
      <c r="C494" s="9">
        <v>0.25</v>
      </c>
      <c r="D494" s="67" t="s">
        <v>9050</v>
      </c>
      <c r="E494" s="66">
        <v>55</v>
      </c>
      <c r="F494" s="66">
        <v>76</v>
      </c>
      <c r="G494" s="66" t="s">
        <v>4076</v>
      </c>
      <c r="H494" s="5">
        <v>123</v>
      </c>
      <c r="I494" s="66"/>
      <c r="J494" s="5" t="s">
        <v>7937</v>
      </c>
      <c r="K494" s="66" t="s">
        <v>9187</v>
      </c>
      <c r="L494" s="5" t="s">
        <v>237</v>
      </c>
      <c r="M494" s="5">
        <v>39</v>
      </c>
      <c r="N494" s="5">
        <v>0</v>
      </c>
      <c r="O494" s="125"/>
      <c r="P494" s="94">
        <v>215</v>
      </c>
      <c r="Q494" s="94">
        <v>7</v>
      </c>
      <c r="R494" s="66">
        <f>P494+Q494</f>
        <v>222</v>
      </c>
      <c r="S494" s="502">
        <f t="shared" si="16"/>
        <v>65.800000000000026</v>
      </c>
      <c r="T494" s="68" t="s">
        <v>9187</v>
      </c>
    </row>
    <row r="495" spans="1:20" x14ac:dyDescent="0.2">
      <c r="A495" s="97" t="s">
        <v>148</v>
      </c>
      <c r="B495" s="65" t="s">
        <v>8490</v>
      </c>
      <c r="C495" s="67">
        <v>0.25</v>
      </c>
      <c r="D495" s="65" t="s">
        <v>9108</v>
      </c>
      <c r="E495" s="66">
        <v>56</v>
      </c>
      <c r="F495" s="66">
        <v>67</v>
      </c>
      <c r="G495" s="66" t="s">
        <v>5263</v>
      </c>
      <c r="H495" s="66">
        <v>123</v>
      </c>
      <c r="I495" s="69"/>
      <c r="J495" s="5"/>
      <c r="K495" s="66">
        <v>14</v>
      </c>
      <c r="L495" s="5">
        <v>349</v>
      </c>
      <c r="M495" s="5">
        <v>0</v>
      </c>
      <c r="N495" s="5">
        <v>0</v>
      </c>
      <c r="O495" s="125"/>
      <c r="P495" s="94">
        <v>217</v>
      </c>
      <c r="Q495" s="94">
        <v>7</v>
      </c>
      <c r="R495" s="66">
        <f t="shared" si="15"/>
        <v>224</v>
      </c>
      <c r="S495" s="502">
        <f t="shared" si="16"/>
        <v>63.800000000000026</v>
      </c>
      <c r="T495" s="68">
        <v>14</v>
      </c>
    </row>
    <row r="496" spans="1:20" x14ac:dyDescent="0.2">
      <c r="A496" s="97" t="s">
        <v>148</v>
      </c>
      <c r="B496" s="65" t="s">
        <v>8490</v>
      </c>
      <c r="C496" s="67">
        <v>0.25</v>
      </c>
      <c r="D496" s="65" t="s">
        <v>6983</v>
      </c>
      <c r="E496" s="66">
        <v>56</v>
      </c>
      <c r="F496" s="66">
        <v>71</v>
      </c>
      <c r="G496" s="66" t="s">
        <v>5263</v>
      </c>
      <c r="H496" s="66">
        <v>123</v>
      </c>
      <c r="I496" s="69"/>
      <c r="J496" s="5" t="s">
        <v>6055</v>
      </c>
      <c r="K496" s="66">
        <v>14</v>
      </c>
      <c r="L496" s="5">
        <v>349</v>
      </c>
      <c r="M496" s="5">
        <v>11</v>
      </c>
      <c r="N496" s="5">
        <v>0</v>
      </c>
      <c r="O496" s="125"/>
      <c r="P496" s="94">
        <v>217</v>
      </c>
      <c r="Q496" s="94">
        <v>7</v>
      </c>
      <c r="R496" s="66">
        <f t="shared" si="15"/>
        <v>224</v>
      </c>
      <c r="S496" s="502">
        <f t="shared" si="16"/>
        <v>63.800000000000026</v>
      </c>
      <c r="T496" s="68">
        <v>14</v>
      </c>
    </row>
    <row r="497" spans="1:20" x14ac:dyDescent="0.2">
      <c r="A497" s="97" t="s">
        <v>976</v>
      </c>
      <c r="B497" s="65" t="s">
        <v>8490</v>
      </c>
      <c r="C497" s="67">
        <v>0.25</v>
      </c>
      <c r="D497" s="65" t="s">
        <v>9074</v>
      </c>
      <c r="E497" s="66">
        <v>57</v>
      </c>
      <c r="F497" s="66">
        <v>69</v>
      </c>
      <c r="G497" s="66" t="s">
        <v>5159</v>
      </c>
      <c r="H497" s="66">
        <v>123</v>
      </c>
      <c r="I497" s="69"/>
      <c r="J497" s="5"/>
      <c r="K497" s="66">
        <v>15</v>
      </c>
      <c r="L497" s="5">
        <v>345</v>
      </c>
      <c r="M497" s="5">
        <v>0</v>
      </c>
      <c r="N497" s="5">
        <v>0</v>
      </c>
      <c r="O497" s="125"/>
      <c r="P497" s="94">
        <v>216</v>
      </c>
      <c r="Q497" s="94">
        <v>7</v>
      </c>
      <c r="R497" s="66">
        <f t="shared" si="15"/>
        <v>223</v>
      </c>
      <c r="S497" s="502">
        <f t="shared" si="16"/>
        <v>64.800000000000026</v>
      </c>
      <c r="T497" s="68">
        <v>15</v>
      </c>
    </row>
    <row r="498" spans="1:20" x14ac:dyDescent="0.2">
      <c r="A498" s="97" t="s">
        <v>7590</v>
      </c>
      <c r="B498" s="65" t="s">
        <v>8490</v>
      </c>
      <c r="C498" s="67">
        <v>0.25</v>
      </c>
      <c r="D498" s="65" t="s">
        <v>680</v>
      </c>
      <c r="E498" s="66">
        <v>55</v>
      </c>
      <c r="F498" s="66">
        <v>65</v>
      </c>
      <c r="G498" s="66" t="s">
        <v>5263</v>
      </c>
      <c r="H498" s="66">
        <v>123</v>
      </c>
      <c r="I498" s="69"/>
      <c r="J498" s="5"/>
      <c r="K498" s="66">
        <v>20</v>
      </c>
      <c r="L498" s="5">
        <v>326</v>
      </c>
      <c r="M498" s="5">
        <v>0</v>
      </c>
      <c r="N498" s="5">
        <v>0</v>
      </c>
      <c r="O498" s="125"/>
      <c r="P498" s="94">
        <v>195</v>
      </c>
      <c r="Q498" s="94">
        <v>7</v>
      </c>
      <c r="R498" s="66">
        <f t="shared" si="15"/>
        <v>202</v>
      </c>
      <c r="S498" s="502">
        <f t="shared" si="16"/>
        <v>85.800000000000026</v>
      </c>
      <c r="T498" s="68">
        <v>20</v>
      </c>
    </row>
    <row r="499" spans="1:20" x14ac:dyDescent="0.2">
      <c r="A499" s="97" t="s">
        <v>7590</v>
      </c>
      <c r="B499" s="65" t="s">
        <v>8490</v>
      </c>
      <c r="C499" s="67">
        <v>0.25</v>
      </c>
      <c r="D499" s="65" t="s">
        <v>3813</v>
      </c>
      <c r="E499" s="66">
        <v>55</v>
      </c>
      <c r="F499" s="66">
        <v>69</v>
      </c>
      <c r="G499" s="66" t="s">
        <v>5263</v>
      </c>
      <c r="H499" s="66">
        <v>123</v>
      </c>
      <c r="I499" s="69"/>
      <c r="J499" s="5" t="s">
        <v>6055</v>
      </c>
      <c r="K499" s="66">
        <v>20</v>
      </c>
      <c r="L499" s="5">
        <v>326</v>
      </c>
      <c r="M499" s="5">
        <v>11</v>
      </c>
      <c r="N499" s="5">
        <v>0</v>
      </c>
      <c r="O499" s="125"/>
      <c r="P499" s="94">
        <v>195</v>
      </c>
      <c r="Q499" s="94">
        <v>7</v>
      </c>
      <c r="R499" s="66">
        <f t="shared" si="15"/>
        <v>202</v>
      </c>
      <c r="S499" s="502">
        <f t="shared" si="16"/>
        <v>85.800000000000026</v>
      </c>
      <c r="T499" s="68">
        <v>20</v>
      </c>
    </row>
    <row r="500" spans="1:20" x14ac:dyDescent="0.2">
      <c r="A500" s="97" t="s">
        <v>1128</v>
      </c>
      <c r="B500" s="65" t="s">
        <v>8490</v>
      </c>
      <c r="C500" s="67">
        <v>0.25</v>
      </c>
      <c r="D500" s="65" t="s">
        <v>1356</v>
      </c>
      <c r="E500" s="66">
        <v>61</v>
      </c>
      <c r="F500" s="66">
        <v>76</v>
      </c>
      <c r="G500" s="66" t="s">
        <v>5161</v>
      </c>
      <c r="H500" s="66">
        <v>123</v>
      </c>
      <c r="I500" s="69"/>
      <c r="J500" s="5" t="s">
        <v>4415</v>
      </c>
      <c r="K500" s="66">
        <v>30</v>
      </c>
      <c r="L500" s="5">
        <v>284</v>
      </c>
      <c r="M500" s="5">
        <v>2</v>
      </c>
      <c r="N500" s="5">
        <v>0</v>
      </c>
      <c r="O500" s="125"/>
      <c r="P500" s="94">
        <v>155</v>
      </c>
      <c r="Q500" s="94">
        <v>7</v>
      </c>
      <c r="R500" s="66">
        <f t="shared" si="15"/>
        <v>162</v>
      </c>
      <c r="S500" s="502">
        <f t="shared" si="16"/>
        <v>125.80000000000003</v>
      </c>
      <c r="T500" s="68">
        <v>30</v>
      </c>
    </row>
    <row r="501" spans="1:20" x14ac:dyDescent="0.2">
      <c r="A501" s="97" t="s">
        <v>4877</v>
      </c>
      <c r="B501" s="65" t="s">
        <v>8490</v>
      </c>
      <c r="C501" s="67">
        <v>0.25</v>
      </c>
      <c r="D501" s="65" t="s">
        <v>4199</v>
      </c>
      <c r="E501" s="66">
        <v>55</v>
      </c>
      <c r="F501" s="66">
        <v>65</v>
      </c>
      <c r="G501" s="66" t="s">
        <v>5263</v>
      </c>
      <c r="H501" s="66">
        <v>123</v>
      </c>
      <c r="I501" s="69"/>
      <c r="J501" s="5"/>
      <c r="K501" s="66">
        <v>20</v>
      </c>
      <c r="L501" s="5">
        <v>326</v>
      </c>
      <c r="M501" s="5">
        <v>0</v>
      </c>
      <c r="N501" s="5">
        <v>0</v>
      </c>
      <c r="O501" s="125"/>
      <c r="P501" s="94">
        <v>193</v>
      </c>
      <c r="Q501" s="94">
        <v>7</v>
      </c>
      <c r="R501" s="66">
        <f t="shared" si="15"/>
        <v>200</v>
      </c>
      <c r="S501" s="502">
        <f t="shared" si="16"/>
        <v>87.800000000000026</v>
      </c>
      <c r="T501" s="68">
        <v>20</v>
      </c>
    </row>
    <row r="502" spans="1:20" x14ac:dyDescent="0.2">
      <c r="A502" s="97" t="s">
        <v>4877</v>
      </c>
      <c r="B502" s="65" t="s">
        <v>8490</v>
      </c>
      <c r="C502" s="67">
        <v>0.25</v>
      </c>
      <c r="D502" s="65" t="s">
        <v>4876</v>
      </c>
      <c r="E502" s="66">
        <v>55</v>
      </c>
      <c r="F502" s="66">
        <v>69</v>
      </c>
      <c r="G502" s="66" t="s">
        <v>5263</v>
      </c>
      <c r="H502" s="5">
        <v>123</v>
      </c>
      <c r="I502" s="69"/>
      <c r="J502" s="5" t="s">
        <v>6055</v>
      </c>
      <c r="K502" s="66">
        <v>20</v>
      </c>
      <c r="L502" s="5">
        <v>326</v>
      </c>
      <c r="M502" s="5">
        <v>11</v>
      </c>
      <c r="N502" s="5">
        <v>0</v>
      </c>
      <c r="O502" s="125"/>
      <c r="P502" s="94">
        <v>193</v>
      </c>
      <c r="Q502" s="94">
        <v>7</v>
      </c>
      <c r="R502" s="66">
        <f t="shared" si="15"/>
        <v>200</v>
      </c>
      <c r="S502" s="502">
        <f t="shared" si="16"/>
        <v>87.800000000000026</v>
      </c>
      <c r="T502" s="68">
        <v>20</v>
      </c>
    </row>
    <row r="503" spans="1:20" x14ac:dyDescent="0.2">
      <c r="A503" s="558" t="s">
        <v>11081</v>
      </c>
      <c r="B503" s="559" t="s">
        <v>8490</v>
      </c>
      <c r="C503" s="67">
        <v>0.25</v>
      </c>
      <c r="D503" s="559" t="s">
        <v>11090</v>
      </c>
      <c r="E503" s="66">
        <v>57</v>
      </c>
      <c r="F503" s="66">
        <v>69</v>
      </c>
      <c r="G503" s="560" t="s">
        <v>5263</v>
      </c>
      <c r="H503" s="5">
        <v>123</v>
      </c>
      <c r="I503" s="69"/>
      <c r="J503" s="5"/>
      <c r="K503" s="66">
        <v>15</v>
      </c>
      <c r="L503" s="5">
        <v>345</v>
      </c>
      <c r="M503" s="5">
        <v>11</v>
      </c>
      <c r="N503" s="5">
        <v>0</v>
      </c>
      <c r="O503" s="575" t="s">
        <v>11085</v>
      </c>
      <c r="P503" s="94">
        <v>213</v>
      </c>
      <c r="Q503" s="94">
        <v>7</v>
      </c>
      <c r="R503" s="66">
        <f>P503+Q503</f>
        <v>220</v>
      </c>
      <c r="S503" s="502">
        <f>306.1-R503-10-8.3</f>
        <v>67.800000000000026</v>
      </c>
      <c r="T503" s="68">
        <v>15</v>
      </c>
    </row>
    <row r="504" spans="1:20" x14ac:dyDescent="0.2">
      <c r="A504" s="558" t="s">
        <v>11081</v>
      </c>
      <c r="B504" s="559" t="s">
        <v>8490</v>
      </c>
      <c r="C504" s="67">
        <v>0.25</v>
      </c>
      <c r="D504" s="559" t="s">
        <v>11089</v>
      </c>
      <c r="E504" s="66">
        <v>57</v>
      </c>
      <c r="F504" s="66">
        <v>73</v>
      </c>
      <c r="G504" s="560" t="s">
        <v>5263</v>
      </c>
      <c r="H504" s="5">
        <v>123</v>
      </c>
      <c r="I504" s="69"/>
      <c r="J504" s="5" t="s">
        <v>6055</v>
      </c>
      <c r="K504" s="66">
        <v>15</v>
      </c>
      <c r="L504" s="5">
        <v>345</v>
      </c>
      <c r="M504" s="5">
        <v>11</v>
      </c>
      <c r="N504" s="5">
        <v>0</v>
      </c>
      <c r="O504" s="575" t="s">
        <v>11085</v>
      </c>
      <c r="P504" s="94">
        <v>213</v>
      </c>
      <c r="Q504" s="94">
        <v>7</v>
      </c>
      <c r="R504" s="66">
        <f t="shared" si="15"/>
        <v>220</v>
      </c>
      <c r="S504" s="502">
        <f t="shared" si="16"/>
        <v>67.800000000000026</v>
      </c>
      <c r="T504" s="68">
        <v>15</v>
      </c>
    </row>
    <row r="505" spans="1:20" x14ac:dyDescent="0.2">
      <c r="A505" s="97" t="s">
        <v>7052</v>
      </c>
      <c r="B505" s="65" t="s">
        <v>8490</v>
      </c>
      <c r="C505" s="67">
        <v>0.25</v>
      </c>
      <c r="D505" s="65" t="s">
        <v>7428</v>
      </c>
      <c r="E505" s="66">
        <v>57</v>
      </c>
      <c r="F505" s="66">
        <v>69</v>
      </c>
      <c r="G505" s="66" t="s">
        <v>5263</v>
      </c>
      <c r="H505" s="5">
        <v>123</v>
      </c>
      <c r="I505" s="66"/>
      <c r="J505" s="5"/>
      <c r="K505" s="66">
        <v>14</v>
      </c>
      <c r="L505" s="5">
        <v>349</v>
      </c>
      <c r="M505" s="5">
        <v>0</v>
      </c>
      <c r="N505" s="5">
        <v>0</v>
      </c>
      <c r="O505" s="125"/>
      <c r="P505" s="94">
        <v>217</v>
      </c>
      <c r="Q505" s="94">
        <v>7</v>
      </c>
      <c r="R505" s="66">
        <f t="shared" si="15"/>
        <v>224</v>
      </c>
      <c r="S505" s="502">
        <f t="shared" si="16"/>
        <v>63.800000000000026</v>
      </c>
      <c r="T505" s="68">
        <v>14</v>
      </c>
    </row>
    <row r="506" spans="1:20" x14ac:dyDescent="0.2">
      <c r="A506" s="97" t="s">
        <v>7052</v>
      </c>
      <c r="B506" s="65" t="s">
        <v>8490</v>
      </c>
      <c r="C506" s="67">
        <v>0.25</v>
      </c>
      <c r="D506" s="65" t="s">
        <v>7692</v>
      </c>
      <c r="E506" s="66">
        <v>57</v>
      </c>
      <c r="F506" s="66">
        <v>73</v>
      </c>
      <c r="G506" s="66" t="s">
        <v>5263</v>
      </c>
      <c r="H506" s="5">
        <v>123</v>
      </c>
      <c r="I506" s="66"/>
      <c r="J506" s="5" t="s">
        <v>6055</v>
      </c>
      <c r="K506" s="66">
        <v>14</v>
      </c>
      <c r="L506" s="5">
        <v>349</v>
      </c>
      <c r="M506" s="5">
        <v>11</v>
      </c>
      <c r="N506" s="5">
        <v>0</v>
      </c>
      <c r="O506" s="125"/>
      <c r="P506" s="94">
        <v>217</v>
      </c>
      <c r="Q506" s="94">
        <v>7</v>
      </c>
      <c r="R506" s="66">
        <f t="shared" si="15"/>
        <v>224</v>
      </c>
      <c r="S506" s="502">
        <f t="shared" si="16"/>
        <v>63.800000000000026</v>
      </c>
      <c r="T506" s="68">
        <v>14</v>
      </c>
    </row>
    <row r="507" spans="1:20" x14ac:dyDescent="0.2">
      <c r="A507" s="97" t="s">
        <v>2171</v>
      </c>
      <c r="B507" s="65" t="s">
        <v>8490</v>
      </c>
      <c r="C507" s="67">
        <v>0.25</v>
      </c>
      <c r="D507" s="65" t="s">
        <v>1509</v>
      </c>
      <c r="E507" s="66">
        <v>57</v>
      </c>
      <c r="F507" s="66">
        <v>69</v>
      </c>
      <c r="G507" s="66" t="s">
        <v>5263</v>
      </c>
      <c r="H507" s="5">
        <v>123</v>
      </c>
      <c r="I507" s="66"/>
      <c r="J507" s="5"/>
      <c r="K507" s="66">
        <v>18</v>
      </c>
      <c r="L507" s="5">
        <v>333</v>
      </c>
      <c r="M507" s="5">
        <v>0</v>
      </c>
      <c r="N507" s="5">
        <v>0</v>
      </c>
      <c r="O507" s="125"/>
      <c r="P507" s="94">
        <v>204</v>
      </c>
      <c r="Q507" s="94">
        <v>7</v>
      </c>
      <c r="R507" s="66">
        <f t="shared" si="15"/>
        <v>211</v>
      </c>
      <c r="S507" s="502">
        <f t="shared" si="16"/>
        <v>76.800000000000026</v>
      </c>
      <c r="T507" s="68">
        <v>18</v>
      </c>
    </row>
    <row r="508" spans="1:20" x14ac:dyDescent="0.2">
      <c r="A508" s="97" t="s">
        <v>2171</v>
      </c>
      <c r="B508" s="65" t="s">
        <v>8490</v>
      </c>
      <c r="C508" s="67">
        <v>0.25</v>
      </c>
      <c r="D508" s="65" t="s">
        <v>1806</v>
      </c>
      <c r="E508" s="66">
        <v>57</v>
      </c>
      <c r="F508" s="66">
        <v>73</v>
      </c>
      <c r="G508" s="66" t="s">
        <v>5263</v>
      </c>
      <c r="H508" s="5">
        <v>123</v>
      </c>
      <c r="I508" s="69"/>
      <c r="J508" s="5" t="s">
        <v>6055</v>
      </c>
      <c r="K508" s="66">
        <v>18</v>
      </c>
      <c r="L508" s="5">
        <v>333</v>
      </c>
      <c r="M508" s="5">
        <v>11</v>
      </c>
      <c r="N508" s="5">
        <v>0</v>
      </c>
      <c r="O508" s="125"/>
      <c r="P508" s="94">
        <v>204</v>
      </c>
      <c r="Q508" s="94">
        <v>7</v>
      </c>
      <c r="R508" s="66">
        <f t="shared" si="15"/>
        <v>211</v>
      </c>
      <c r="S508" s="502">
        <f t="shared" si="16"/>
        <v>76.800000000000026</v>
      </c>
      <c r="T508" s="68">
        <v>18</v>
      </c>
    </row>
    <row r="509" spans="1:20" x14ac:dyDescent="0.2">
      <c r="A509" s="97" t="s">
        <v>5546</v>
      </c>
      <c r="B509" s="65" t="s">
        <v>8490</v>
      </c>
      <c r="C509" s="67">
        <v>0.25</v>
      </c>
      <c r="D509" s="65" t="s">
        <v>2571</v>
      </c>
      <c r="E509" s="66">
        <v>56</v>
      </c>
      <c r="F509" s="66">
        <v>67</v>
      </c>
      <c r="G509" s="66" t="s">
        <v>5265</v>
      </c>
      <c r="H509" s="5">
        <v>123</v>
      </c>
      <c r="I509" s="69"/>
      <c r="J509" s="5"/>
      <c r="K509" s="66">
        <v>16</v>
      </c>
      <c r="L509" s="5">
        <v>341</v>
      </c>
      <c r="M509" s="5">
        <v>0</v>
      </c>
      <c r="N509" s="5">
        <v>0</v>
      </c>
      <c r="O509" s="125"/>
      <c r="P509" s="94">
        <v>210</v>
      </c>
      <c r="Q509" s="94">
        <v>7</v>
      </c>
      <c r="R509" s="66">
        <f t="shared" si="15"/>
        <v>217</v>
      </c>
      <c r="S509" s="502">
        <f t="shared" si="16"/>
        <v>70.800000000000026</v>
      </c>
      <c r="T509" s="68">
        <v>16</v>
      </c>
    </row>
    <row r="510" spans="1:20" x14ac:dyDescent="0.2">
      <c r="A510" s="97" t="s">
        <v>5546</v>
      </c>
      <c r="B510" s="65" t="s">
        <v>8490</v>
      </c>
      <c r="C510" s="67">
        <v>0.25</v>
      </c>
      <c r="D510" s="65" t="s">
        <v>8283</v>
      </c>
      <c r="E510" s="66">
        <v>56</v>
      </c>
      <c r="F510" s="66">
        <v>71</v>
      </c>
      <c r="G510" s="66" t="s">
        <v>5265</v>
      </c>
      <c r="H510" s="5">
        <v>123</v>
      </c>
      <c r="I510" s="69"/>
      <c r="J510" s="5" t="s">
        <v>6055</v>
      </c>
      <c r="K510" s="66">
        <v>16</v>
      </c>
      <c r="L510" s="5">
        <v>341</v>
      </c>
      <c r="M510" s="5">
        <v>11</v>
      </c>
      <c r="N510" s="5">
        <v>0</v>
      </c>
      <c r="O510" s="125"/>
      <c r="P510" s="94">
        <v>210</v>
      </c>
      <c r="Q510" s="94">
        <v>7</v>
      </c>
      <c r="R510" s="66">
        <f t="shared" si="15"/>
        <v>217</v>
      </c>
      <c r="S510" s="502">
        <f t="shared" si="16"/>
        <v>70.800000000000026</v>
      </c>
      <c r="T510" s="68">
        <v>16</v>
      </c>
    </row>
    <row r="511" spans="1:20" x14ac:dyDescent="0.2">
      <c r="A511" s="97" t="s">
        <v>2403</v>
      </c>
      <c r="B511" s="65" t="s">
        <v>8490</v>
      </c>
      <c r="C511" s="67">
        <v>0.25</v>
      </c>
      <c r="D511" s="65" t="s">
        <v>2402</v>
      </c>
      <c r="E511" s="66">
        <v>55</v>
      </c>
      <c r="F511" s="66">
        <v>65</v>
      </c>
      <c r="G511" s="66" t="s">
        <v>5265</v>
      </c>
      <c r="H511" s="5">
        <v>123</v>
      </c>
      <c r="I511" s="69"/>
      <c r="J511" s="5"/>
      <c r="K511" s="66">
        <v>12</v>
      </c>
      <c r="L511" s="5">
        <v>357</v>
      </c>
      <c r="M511" s="5">
        <v>0</v>
      </c>
      <c r="N511" s="5">
        <v>0</v>
      </c>
      <c r="O511" s="125"/>
      <c r="P511" s="94">
        <v>226</v>
      </c>
      <c r="Q511" s="94">
        <v>7</v>
      </c>
      <c r="R511" s="66">
        <f t="shared" si="15"/>
        <v>233</v>
      </c>
      <c r="S511" s="502">
        <f t="shared" si="16"/>
        <v>54.800000000000026</v>
      </c>
      <c r="T511" s="68">
        <v>12</v>
      </c>
    </row>
    <row r="512" spans="1:20" x14ac:dyDescent="0.2">
      <c r="A512" s="97" t="s">
        <v>2403</v>
      </c>
      <c r="B512" s="65" t="s">
        <v>8490</v>
      </c>
      <c r="C512" s="67">
        <v>0.25</v>
      </c>
      <c r="D512" s="91" t="s">
        <v>7815</v>
      </c>
      <c r="E512" s="66">
        <v>55</v>
      </c>
      <c r="F512" s="66">
        <v>69</v>
      </c>
      <c r="G512" s="66" t="s">
        <v>5265</v>
      </c>
      <c r="H512" s="5">
        <v>123</v>
      </c>
      <c r="I512" s="69"/>
      <c r="J512" s="5" t="s">
        <v>6055</v>
      </c>
      <c r="K512" s="66">
        <v>12</v>
      </c>
      <c r="L512" s="5">
        <v>357</v>
      </c>
      <c r="M512" s="5">
        <v>11</v>
      </c>
      <c r="N512" s="5">
        <v>0</v>
      </c>
      <c r="O512" s="125"/>
      <c r="P512" s="94">
        <v>226</v>
      </c>
      <c r="Q512" s="94">
        <v>7</v>
      </c>
      <c r="R512" s="66">
        <f t="shared" si="15"/>
        <v>233</v>
      </c>
      <c r="S512" s="502">
        <f t="shared" si="16"/>
        <v>54.800000000000026</v>
      </c>
      <c r="T512" s="68">
        <v>12</v>
      </c>
    </row>
    <row r="513" spans="1:20" x14ac:dyDescent="0.2">
      <c r="A513" s="558" t="s">
        <v>11943</v>
      </c>
      <c r="B513" s="559" t="s">
        <v>8490</v>
      </c>
      <c r="C513" s="67">
        <v>0.25</v>
      </c>
      <c r="D513" s="583" t="s">
        <v>11944</v>
      </c>
      <c r="E513" s="66">
        <v>57</v>
      </c>
      <c r="F513" s="66">
        <v>69</v>
      </c>
      <c r="G513" s="560" t="s">
        <v>5263</v>
      </c>
      <c r="H513" s="5">
        <v>123</v>
      </c>
      <c r="I513" s="69"/>
      <c r="J513" s="5" t="s">
        <v>4415</v>
      </c>
      <c r="K513" s="66">
        <v>15</v>
      </c>
      <c r="L513" s="5">
        <v>345</v>
      </c>
      <c r="M513" s="5">
        <v>15</v>
      </c>
      <c r="N513" s="5">
        <v>0</v>
      </c>
      <c r="O513" s="575" t="s">
        <v>11937</v>
      </c>
      <c r="P513" s="94">
        <v>215</v>
      </c>
      <c r="Q513" s="94">
        <v>7</v>
      </c>
      <c r="R513" s="66">
        <f t="shared" si="15"/>
        <v>222</v>
      </c>
      <c r="S513" s="502">
        <f t="shared" si="16"/>
        <v>65.800000000000026</v>
      </c>
      <c r="T513" s="68">
        <v>15</v>
      </c>
    </row>
    <row r="514" spans="1:20" x14ac:dyDescent="0.2">
      <c r="A514" s="97" t="s">
        <v>3923</v>
      </c>
      <c r="B514" s="65" t="s">
        <v>8490</v>
      </c>
      <c r="C514" s="67">
        <v>0.25</v>
      </c>
      <c r="D514" s="65" t="s">
        <v>5629</v>
      </c>
      <c r="E514" s="66">
        <v>59</v>
      </c>
      <c r="F514" s="66">
        <v>73</v>
      </c>
      <c r="G514" s="66" t="s">
        <v>5159</v>
      </c>
      <c r="H514" s="66">
        <v>123</v>
      </c>
      <c r="I514" s="69"/>
      <c r="J514" s="5" t="s">
        <v>4415</v>
      </c>
      <c r="K514" s="66">
        <v>23</v>
      </c>
      <c r="L514" s="5">
        <v>314</v>
      </c>
      <c r="M514" s="5">
        <v>2</v>
      </c>
      <c r="N514" s="5">
        <v>0</v>
      </c>
      <c r="O514" s="125"/>
      <c r="P514" s="94">
        <v>182</v>
      </c>
      <c r="Q514" s="94">
        <v>7</v>
      </c>
      <c r="R514" s="66">
        <f t="shared" si="15"/>
        <v>189</v>
      </c>
      <c r="S514" s="502">
        <f t="shared" si="16"/>
        <v>98.800000000000026</v>
      </c>
      <c r="T514" s="68">
        <v>23</v>
      </c>
    </row>
    <row r="515" spans="1:20" x14ac:dyDescent="0.2">
      <c r="A515" s="97" t="s">
        <v>8533</v>
      </c>
      <c r="B515" s="65" t="s">
        <v>8490</v>
      </c>
      <c r="C515" s="67">
        <v>0.25</v>
      </c>
      <c r="D515" s="65" t="s">
        <v>2754</v>
      </c>
      <c r="E515" s="66">
        <v>57</v>
      </c>
      <c r="F515" s="66">
        <v>69</v>
      </c>
      <c r="G515" s="66" t="s">
        <v>5263</v>
      </c>
      <c r="H515" s="66">
        <v>123</v>
      </c>
      <c r="I515" s="69"/>
      <c r="J515" s="5"/>
      <c r="K515" s="66">
        <v>16</v>
      </c>
      <c r="L515" s="5">
        <v>341</v>
      </c>
      <c r="M515" s="5">
        <v>0</v>
      </c>
      <c r="N515" s="5">
        <v>0</v>
      </c>
      <c r="O515" s="125"/>
      <c r="P515" s="94">
        <v>212</v>
      </c>
      <c r="Q515" s="94">
        <v>7</v>
      </c>
      <c r="R515" s="66">
        <f t="shared" si="15"/>
        <v>219</v>
      </c>
      <c r="S515" s="502">
        <f t="shared" si="16"/>
        <v>68.800000000000026</v>
      </c>
      <c r="T515" s="68">
        <v>16</v>
      </c>
    </row>
    <row r="516" spans="1:20" x14ac:dyDescent="0.2">
      <c r="A516" s="97" t="s">
        <v>8533</v>
      </c>
      <c r="B516" s="65" t="s">
        <v>8490</v>
      </c>
      <c r="C516" s="67">
        <v>0.25</v>
      </c>
      <c r="D516" s="65" t="s">
        <v>8820</v>
      </c>
      <c r="E516" s="66">
        <v>57</v>
      </c>
      <c r="F516" s="66">
        <v>73</v>
      </c>
      <c r="G516" s="66" t="s">
        <v>5263</v>
      </c>
      <c r="H516" s="66">
        <v>123</v>
      </c>
      <c r="I516" s="69"/>
      <c r="J516" s="5" t="s">
        <v>6055</v>
      </c>
      <c r="K516" s="66">
        <v>16</v>
      </c>
      <c r="L516" s="5">
        <v>341</v>
      </c>
      <c r="M516" s="5">
        <v>11</v>
      </c>
      <c r="N516" s="5">
        <v>0</v>
      </c>
      <c r="O516" s="125"/>
      <c r="P516" s="94">
        <v>212</v>
      </c>
      <c r="Q516" s="94">
        <v>7</v>
      </c>
      <c r="R516" s="66">
        <f t="shared" si="15"/>
        <v>219</v>
      </c>
      <c r="S516" s="502">
        <f t="shared" si="16"/>
        <v>68.800000000000026</v>
      </c>
      <c r="T516" s="68">
        <v>16</v>
      </c>
    </row>
    <row r="517" spans="1:20" x14ac:dyDescent="0.2">
      <c r="A517" s="558" t="s">
        <v>11525</v>
      </c>
      <c r="B517" s="559" t="s">
        <v>8490</v>
      </c>
      <c r="C517" s="67">
        <v>0.25</v>
      </c>
      <c r="D517" s="91" t="s">
        <v>11537</v>
      </c>
      <c r="E517" s="66">
        <v>57</v>
      </c>
      <c r="F517" s="66">
        <v>88</v>
      </c>
      <c r="G517" s="560" t="s">
        <v>5263</v>
      </c>
      <c r="H517" s="66">
        <v>131</v>
      </c>
      <c r="I517" s="69"/>
      <c r="J517" s="5" t="s">
        <v>2078</v>
      </c>
      <c r="K517" s="66"/>
      <c r="L517" s="5"/>
      <c r="M517" s="5">
        <v>17</v>
      </c>
      <c r="N517" s="5">
        <v>0</v>
      </c>
      <c r="O517" s="575" t="s">
        <v>11511</v>
      </c>
      <c r="P517" s="94">
        <v>222</v>
      </c>
      <c r="Q517" s="94">
        <v>7</v>
      </c>
      <c r="R517" s="66">
        <f t="shared" si="15"/>
        <v>229</v>
      </c>
      <c r="S517" s="502">
        <f t="shared" si="16"/>
        <v>58.800000000000026</v>
      </c>
    </row>
    <row r="518" spans="1:20" x14ac:dyDescent="0.2">
      <c r="A518" s="558" t="s">
        <v>11525</v>
      </c>
      <c r="B518" s="559" t="s">
        <v>8490</v>
      </c>
      <c r="C518" s="67">
        <v>0.25</v>
      </c>
      <c r="D518" s="583" t="s">
        <v>11538</v>
      </c>
      <c r="E518" s="66">
        <v>57</v>
      </c>
      <c r="F518" s="66">
        <v>88</v>
      </c>
      <c r="G518" s="560" t="s">
        <v>5263</v>
      </c>
      <c r="H518" s="66">
        <v>131</v>
      </c>
      <c r="I518" s="69"/>
      <c r="J518" s="5" t="s">
        <v>3780</v>
      </c>
      <c r="K518" s="66"/>
      <c r="L518" s="5"/>
      <c r="M518" s="5">
        <v>17</v>
      </c>
      <c r="N518" s="5">
        <v>0</v>
      </c>
      <c r="O518" s="575" t="s">
        <v>11511</v>
      </c>
      <c r="P518" s="94">
        <v>222</v>
      </c>
      <c r="Q518" s="94">
        <v>7</v>
      </c>
      <c r="R518" s="66">
        <f>P518+Q518</f>
        <v>229</v>
      </c>
      <c r="S518" s="502">
        <f>306.1-R518-10-8.3</f>
        <v>58.800000000000026</v>
      </c>
    </row>
    <row r="519" spans="1:20" x14ac:dyDescent="0.2">
      <c r="A519" s="558" t="s">
        <v>11525</v>
      </c>
      <c r="B519" s="559" t="s">
        <v>8490</v>
      </c>
      <c r="C519" s="67">
        <v>0.25</v>
      </c>
      <c r="D519" s="583" t="s">
        <v>11539</v>
      </c>
      <c r="E519" s="66">
        <v>57</v>
      </c>
      <c r="F519" s="66">
        <v>88</v>
      </c>
      <c r="G519" s="560" t="s">
        <v>5263</v>
      </c>
      <c r="H519" s="66">
        <v>131</v>
      </c>
      <c r="I519" s="69"/>
      <c r="J519" s="5" t="s">
        <v>2077</v>
      </c>
      <c r="K519" s="66"/>
      <c r="L519" s="5"/>
      <c r="M519" s="5">
        <v>17</v>
      </c>
      <c r="N519" s="5">
        <v>0</v>
      </c>
      <c r="O519" s="575" t="s">
        <v>11511</v>
      </c>
      <c r="P519" s="94">
        <v>222</v>
      </c>
      <c r="Q519" s="94">
        <v>7</v>
      </c>
      <c r="R519" s="66">
        <f>P519+Q519</f>
        <v>229</v>
      </c>
      <c r="S519" s="502">
        <f>306.1-R519-10-8.3</f>
        <v>58.800000000000026</v>
      </c>
    </row>
    <row r="520" spans="1:20" x14ac:dyDescent="0.2">
      <c r="A520" s="558" t="s">
        <v>11525</v>
      </c>
      <c r="B520" s="559" t="s">
        <v>8490</v>
      </c>
      <c r="C520" s="67">
        <v>0.25</v>
      </c>
      <c r="D520" s="583" t="s">
        <v>11540</v>
      </c>
      <c r="E520" s="66">
        <v>57</v>
      </c>
      <c r="F520" s="66">
        <v>88</v>
      </c>
      <c r="G520" s="560" t="s">
        <v>5263</v>
      </c>
      <c r="H520" s="66">
        <v>131</v>
      </c>
      <c r="I520" s="69"/>
      <c r="J520" s="5" t="s">
        <v>10617</v>
      </c>
      <c r="K520" s="66"/>
      <c r="L520" s="5"/>
      <c r="M520" s="5">
        <v>17</v>
      </c>
      <c r="N520" s="5">
        <v>0</v>
      </c>
      <c r="O520" s="575" t="s">
        <v>11511</v>
      </c>
      <c r="P520" s="94">
        <v>222</v>
      </c>
      <c r="Q520" s="94">
        <v>7</v>
      </c>
      <c r="R520" s="66">
        <f>P520+Q520</f>
        <v>229</v>
      </c>
      <c r="S520" s="502">
        <f>306.1-R520-10-8.3</f>
        <v>58.800000000000026</v>
      </c>
    </row>
    <row r="521" spans="1:20" x14ac:dyDescent="0.2">
      <c r="A521" s="134" t="s">
        <v>1606</v>
      </c>
      <c r="B521" s="65" t="s">
        <v>8490</v>
      </c>
      <c r="C521" s="67">
        <v>0.25</v>
      </c>
      <c r="D521" s="65" t="s">
        <v>9539</v>
      </c>
      <c r="E521" s="66">
        <v>58</v>
      </c>
      <c r="F521" s="66">
        <v>71</v>
      </c>
      <c r="G521" s="66" t="s">
        <v>5263</v>
      </c>
      <c r="H521" s="66">
        <v>123</v>
      </c>
      <c r="I521" s="69"/>
      <c r="J521" s="5" t="s">
        <v>4415</v>
      </c>
      <c r="K521" s="66">
        <v>15</v>
      </c>
      <c r="L521" s="5">
        <v>345</v>
      </c>
      <c r="M521" s="5">
        <v>2</v>
      </c>
      <c r="N521" s="5">
        <v>0</v>
      </c>
      <c r="O521" s="6"/>
      <c r="P521" s="94">
        <v>215</v>
      </c>
      <c r="Q521" s="94">
        <v>7</v>
      </c>
      <c r="R521" s="66">
        <f t="shared" si="15"/>
        <v>222</v>
      </c>
      <c r="S521" s="502">
        <f t="shared" si="16"/>
        <v>65.800000000000026</v>
      </c>
      <c r="T521" s="68">
        <v>15</v>
      </c>
    </row>
    <row r="522" spans="1:20" x14ac:dyDescent="0.2">
      <c r="A522" s="134" t="s">
        <v>7304</v>
      </c>
      <c r="B522" s="65" t="s">
        <v>8490</v>
      </c>
      <c r="C522" s="67">
        <v>0.25</v>
      </c>
      <c r="D522" s="65" t="s">
        <v>876</v>
      </c>
      <c r="E522" s="66">
        <v>57</v>
      </c>
      <c r="F522" s="66">
        <v>69</v>
      </c>
      <c r="G522" s="66" t="s">
        <v>5263</v>
      </c>
      <c r="H522" s="66">
        <v>123</v>
      </c>
      <c r="I522" s="69"/>
      <c r="J522" s="5"/>
      <c r="K522" s="66">
        <v>14</v>
      </c>
      <c r="L522" s="5">
        <v>349</v>
      </c>
      <c r="M522" s="5">
        <v>0</v>
      </c>
      <c r="N522" s="5">
        <v>0</v>
      </c>
      <c r="O522" s="6"/>
      <c r="P522" s="94">
        <v>218</v>
      </c>
      <c r="Q522" s="94">
        <v>7</v>
      </c>
      <c r="R522" s="66">
        <f t="shared" si="15"/>
        <v>225</v>
      </c>
      <c r="S522" s="502">
        <f t="shared" si="16"/>
        <v>62.800000000000026</v>
      </c>
      <c r="T522" s="68">
        <v>14</v>
      </c>
    </row>
    <row r="523" spans="1:20" x14ac:dyDescent="0.2">
      <c r="A523" s="134" t="s">
        <v>7304</v>
      </c>
      <c r="B523" s="65" t="s">
        <v>8490</v>
      </c>
      <c r="C523" s="67">
        <v>0.25</v>
      </c>
      <c r="D523" s="65" t="s">
        <v>4606</v>
      </c>
      <c r="E523" s="66">
        <v>57</v>
      </c>
      <c r="F523" s="66">
        <v>73</v>
      </c>
      <c r="G523" s="66" t="s">
        <v>5263</v>
      </c>
      <c r="H523" s="66">
        <v>123</v>
      </c>
      <c r="I523" s="69"/>
      <c r="J523" s="5" t="s">
        <v>6055</v>
      </c>
      <c r="K523" s="66">
        <v>14</v>
      </c>
      <c r="L523" s="5">
        <v>349</v>
      </c>
      <c r="M523" s="5">
        <v>11</v>
      </c>
      <c r="N523" s="5">
        <v>0</v>
      </c>
      <c r="O523" s="6"/>
      <c r="P523" s="94">
        <v>218</v>
      </c>
      <c r="Q523" s="94">
        <v>7</v>
      </c>
      <c r="R523" s="66">
        <f t="shared" si="15"/>
        <v>225</v>
      </c>
      <c r="S523" s="502">
        <f t="shared" si="16"/>
        <v>62.800000000000026</v>
      </c>
      <c r="T523" s="68">
        <v>14</v>
      </c>
    </row>
    <row r="524" spans="1:20" x14ac:dyDescent="0.2">
      <c r="A524" s="134" t="s">
        <v>776</v>
      </c>
      <c r="B524" s="65" t="s">
        <v>8490</v>
      </c>
      <c r="C524" s="67">
        <v>0.25</v>
      </c>
      <c r="D524" s="91" t="s">
        <v>7779</v>
      </c>
      <c r="E524" s="66">
        <v>68</v>
      </c>
      <c r="F524" s="66">
        <v>102</v>
      </c>
      <c r="G524" s="66" t="s">
        <v>5264</v>
      </c>
      <c r="H524" s="66">
        <v>145</v>
      </c>
      <c r="I524" s="69"/>
      <c r="J524" s="5" t="s">
        <v>2078</v>
      </c>
      <c r="K524" s="66">
        <v>19</v>
      </c>
      <c r="L524" s="5">
        <v>330</v>
      </c>
      <c r="M524" s="5">
        <v>17</v>
      </c>
      <c r="N524" s="5">
        <v>0</v>
      </c>
      <c r="O524" s="6"/>
      <c r="P524" s="94">
        <v>200</v>
      </c>
      <c r="Q524" s="94">
        <v>7</v>
      </c>
      <c r="R524" s="66">
        <f t="shared" si="15"/>
        <v>207</v>
      </c>
      <c r="S524" s="502">
        <f t="shared" si="16"/>
        <v>80.800000000000026</v>
      </c>
      <c r="T524" s="68">
        <v>19</v>
      </c>
    </row>
    <row r="525" spans="1:20" x14ac:dyDescent="0.2">
      <c r="A525" s="134" t="s">
        <v>776</v>
      </c>
      <c r="B525" s="65" t="s">
        <v>8490</v>
      </c>
      <c r="C525" s="67">
        <v>0.25</v>
      </c>
      <c r="D525" s="91" t="s">
        <v>5656</v>
      </c>
      <c r="E525" s="66">
        <v>68</v>
      </c>
      <c r="F525" s="66">
        <v>102</v>
      </c>
      <c r="G525" s="66" t="s">
        <v>5264</v>
      </c>
      <c r="H525" s="66">
        <v>145</v>
      </c>
      <c r="I525" s="69"/>
      <c r="J525" s="5" t="s">
        <v>3780</v>
      </c>
      <c r="K525" s="66">
        <v>19</v>
      </c>
      <c r="L525" s="5">
        <v>330</v>
      </c>
      <c r="M525" s="5">
        <v>17</v>
      </c>
      <c r="N525" s="5">
        <v>0</v>
      </c>
      <c r="O525" s="6"/>
      <c r="P525" s="94">
        <v>200</v>
      </c>
      <c r="Q525" s="94">
        <v>7</v>
      </c>
      <c r="R525" s="66">
        <f t="shared" si="15"/>
        <v>207</v>
      </c>
      <c r="S525" s="502">
        <f t="shared" si="16"/>
        <v>80.800000000000026</v>
      </c>
      <c r="T525" s="68">
        <v>19</v>
      </c>
    </row>
    <row r="526" spans="1:20" x14ac:dyDescent="0.2">
      <c r="A526" s="134" t="s">
        <v>776</v>
      </c>
      <c r="B526" s="65" t="s">
        <v>8490</v>
      </c>
      <c r="C526" s="67">
        <v>0.25</v>
      </c>
      <c r="D526" s="91" t="s">
        <v>2341</v>
      </c>
      <c r="E526" s="66">
        <v>68</v>
      </c>
      <c r="F526" s="66">
        <v>102</v>
      </c>
      <c r="G526" s="66" t="s">
        <v>5264</v>
      </c>
      <c r="H526" s="66">
        <v>145</v>
      </c>
      <c r="I526" s="69"/>
      <c r="J526" s="5" t="s">
        <v>2077</v>
      </c>
      <c r="K526" s="66">
        <v>19</v>
      </c>
      <c r="L526" s="5">
        <v>330</v>
      </c>
      <c r="M526" s="5">
        <v>17</v>
      </c>
      <c r="N526" s="5">
        <v>0</v>
      </c>
      <c r="O526" s="6"/>
      <c r="P526" s="94">
        <v>200</v>
      </c>
      <c r="Q526" s="94">
        <v>7</v>
      </c>
      <c r="R526" s="66">
        <f t="shared" si="15"/>
        <v>207</v>
      </c>
      <c r="S526" s="502">
        <f t="shared" si="16"/>
        <v>80.800000000000026</v>
      </c>
      <c r="T526" s="68">
        <v>19</v>
      </c>
    </row>
    <row r="527" spans="1:20" x14ac:dyDescent="0.2">
      <c r="A527" s="134" t="s">
        <v>776</v>
      </c>
      <c r="B527" s="65" t="s">
        <v>8490</v>
      </c>
      <c r="C527" s="67">
        <v>0.25</v>
      </c>
      <c r="D527" s="91" t="s">
        <v>10608</v>
      </c>
      <c r="E527" s="66">
        <v>68</v>
      </c>
      <c r="F527" s="66">
        <v>102</v>
      </c>
      <c r="G527" s="66" t="s">
        <v>5264</v>
      </c>
      <c r="H527" s="66">
        <v>145</v>
      </c>
      <c r="I527" s="69"/>
      <c r="J527" s="5" t="s">
        <v>10617</v>
      </c>
      <c r="K527" s="66">
        <v>19</v>
      </c>
      <c r="L527" s="5">
        <v>330</v>
      </c>
      <c r="M527" s="5">
        <v>17</v>
      </c>
      <c r="N527" s="5">
        <v>0</v>
      </c>
      <c r="O527" s="6" t="s">
        <v>10606</v>
      </c>
      <c r="P527" s="94">
        <v>200</v>
      </c>
      <c r="Q527" s="94">
        <v>7</v>
      </c>
      <c r="R527" s="66">
        <f>P527+Q527</f>
        <v>207</v>
      </c>
      <c r="S527" s="502">
        <f>306.1-R527-10-8.3</f>
        <v>80.800000000000026</v>
      </c>
      <c r="T527" s="68">
        <v>19</v>
      </c>
    </row>
    <row r="528" spans="1:20" x14ac:dyDescent="0.2">
      <c r="A528" s="134" t="s">
        <v>10481</v>
      </c>
      <c r="B528" s="65" t="s">
        <v>8490</v>
      </c>
      <c r="C528" s="67">
        <v>0.25</v>
      </c>
      <c r="D528" s="559" t="s">
        <v>11177</v>
      </c>
      <c r="E528" s="66">
        <v>57</v>
      </c>
      <c r="F528" s="66">
        <v>69</v>
      </c>
      <c r="G528" s="66" t="s">
        <v>5263</v>
      </c>
      <c r="H528" s="66">
        <v>123</v>
      </c>
      <c r="I528" s="69"/>
      <c r="J528" s="5"/>
      <c r="K528" s="66">
        <v>17</v>
      </c>
      <c r="L528" s="5">
        <v>337</v>
      </c>
      <c r="M528" s="5">
        <v>0</v>
      </c>
      <c r="N528" s="5">
        <v>0</v>
      </c>
      <c r="O528" s="6"/>
      <c r="P528" s="94">
        <v>205</v>
      </c>
      <c r="Q528" s="94">
        <v>7</v>
      </c>
      <c r="R528" s="66">
        <f t="shared" si="15"/>
        <v>212</v>
      </c>
      <c r="S528" s="502">
        <f t="shared" si="16"/>
        <v>75.800000000000026</v>
      </c>
      <c r="T528" s="68">
        <v>17</v>
      </c>
    </row>
    <row r="529" spans="1:20" ht="25.5" x14ac:dyDescent="0.2">
      <c r="A529" s="134" t="s">
        <v>10481</v>
      </c>
      <c r="B529" s="65" t="s">
        <v>8490</v>
      </c>
      <c r="C529" s="67">
        <v>0.25</v>
      </c>
      <c r="D529" s="583" t="s">
        <v>11178</v>
      </c>
      <c r="E529" s="66">
        <v>57</v>
      </c>
      <c r="F529" s="66">
        <v>73</v>
      </c>
      <c r="G529" s="66" t="s">
        <v>5263</v>
      </c>
      <c r="H529" s="66">
        <v>123</v>
      </c>
      <c r="I529" s="69"/>
      <c r="J529" s="5" t="s">
        <v>6055</v>
      </c>
      <c r="K529" s="66">
        <v>17</v>
      </c>
      <c r="L529" s="5">
        <v>337</v>
      </c>
      <c r="M529" s="5">
        <v>11</v>
      </c>
      <c r="N529" s="5">
        <v>0</v>
      </c>
      <c r="O529" s="6"/>
      <c r="P529" s="94">
        <v>205</v>
      </c>
      <c r="Q529" s="94">
        <v>7</v>
      </c>
      <c r="R529" s="66">
        <f t="shared" si="15"/>
        <v>212</v>
      </c>
      <c r="S529" s="502">
        <f t="shared" si="16"/>
        <v>75.800000000000026</v>
      </c>
      <c r="T529" s="68">
        <v>17</v>
      </c>
    </row>
    <row r="530" spans="1:20" ht="25.5" x14ac:dyDescent="0.2">
      <c r="A530" s="134" t="s">
        <v>8961</v>
      </c>
      <c r="B530" s="65" t="s">
        <v>8490</v>
      </c>
      <c r="C530" s="67">
        <v>0.25</v>
      </c>
      <c r="D530" s="91" t="s">
        <v>8798</v>
      </c>
      <c r="E530" s="66">
        <v>59</v>
      </c>
      <c r="F530" s="66">
        <v>73</v>
      </c>
      <c r="G530" s="66" t="s">
        <v>5159</v>
      </c>
      <c r="H530" s="66">
        <v>123</v>
      </c>
      <c r="I530" s="69" t="s">
        <v>6379</v>
      </c>
      <c r="J530" s="5"/>
      <c r="K530" s="66">
        <v>11</v>
      </c>
      <c r="L530" s="5">
        <v>361</v>
      </c>
      <c r="M530" s="5">
        <v>0</v>
      </c>
      <c r="N530" s="5">
        <v>0</v>
      </c>
      <c r="O530" s="125"/>
      <c r="P530" s="94">
        <v>230</v>
      </c>
      <c r="Q530" s="94">
        <v>7</v>
      </c>
      <c r="R530" s="66">
        <f t="shared" si="15"/>
        <v>237</v>
      </c>
      <c r="S530" s="502">
        <f t="shared" si="16"/>
        <v>50.800000000000026</v>
      </c>
      <c r="T530" s="68">
        <v>11</v>
      </c>
    </row>
    <row r="531" spans="1:20" x14ac:dyDescent="0.2">
      <c r="A531" s="134" t="s">
        <v>8961</v>
      </c>
      <c r="B531" s="65" t="s">
        <v>8490</v>
      </c>
      <c r="C531" s="67">
        <v>0.25</v>
      </c>
      <c r="D531" s="91" t="s">
        <v>7791</v>
      </c>
      <c r="E531" s="66">
        <v>59</v>
      </c>
      <c r="F531" s="66">
        <v>93</v>
      </c>
      <c r="G531" s="66" t="s">
        <v>5263</v>
      </c>
      <c r="H531" s="66">
        <v>136</v>
      </c>
      <c r="I531" s="69"/>
      <c r="J531" s="5" t="s">
        <v>2078</v>
      </c>
      <c r="K531" s="66">
        <v>11</v>
      </c>
      <c r="L531" s="5">
        <v>361</v>
      </c>
      <c r="M531" s="5">
        <v>17</v>
      </c>
      <c r="N531" s="5">
        <v>0</v>
      </c>
      <c r="O531" s="125"/>
      <c r="P531" s="94">
        <v>230</v>
      </c>
      <c r="Q531" s="94">
        <v>7</v>
      </c>
      <c r="R531" s="66">
        <f t="shared" si="15"/>
        <v>237</v>
      </c>
      <c r="S531" s="502">
        <f t="shared" si="16"/>
        <v>50.800000000000026</v>
      </c>
      <c r="T531" s="68">
        <v>11</v>
      </c>
    </row>
    <row r="532" spans="1:20" ht="25.5" x14ac:dyDescent="0.2">
      <c r="A532" s="134" t="s">
        <v>8961</v>
      </c>
      <c r="B532" s="65" t="s">
        <v>8490</v>
      </c>
      <c r="C532" s="67">
        <v>0.25</v>
      </c>
      <c r="D532" s="91" t="s">
        <v>7792</v>
      </c>
      <c r="E532" s="66">
        <v>59</v>
      </c>
      <c r="F532" s="66">
        <v>93</v>
      </c>
      <c r="G532" s="66" t="s">
        <v>5263</v>
      </c>
      <c r="H532" s="66">
        <v>136</v>
      </c>
      <c r="I532" s="69"/>
      <c r="J532" s="5" t="s">
        <v>3780</v>
      </c>
      <c r="K532" s="66">
        <v>11</v>
      </c>
      <c r="L532" s="5">
        <v>361</v>
      </c>
      <c r="M532" s="5">
        <v>17</v>
      </c>
      <c r="N532" s="5">
        <v>0</v>
      </c>
      <c r="O532" s="125"/>
      <c r="P532" s="94">
        <v>230</v>
      </c>
      <c r="Q532" s="94">
        <v>7</v>
      </c>
      <c r="R532" s="66">
        <f t="shared" si="15"/>
        <v>237</v>
      </c>
      <c r="S532" s="502">
        <f t="shared" si="16"/>
        <v>50.800000000000026</v>
      </c>
      <c r="T532" s="68">
        <v>11</v>
      </c>
    </row>
    <row r="533" spans="1:20" x14ac:dyDescent="0.2">
      <c r="A533" s="134" t="s">
        <v>8961</v>
      </c>
      <c r="B533" s="65" t="s">
        <v>8490</v>
      </c>
      <c r="C533" s="67">
        <v>0.25</v>
      </c>
      <c r="D533" s="91" t="s">
        <v>7793</v>
      </c>
      <c r="E533" s="66">
        <v>59</v>
      </c>
      <c r="F533" s="66">
        <v>93</v>
      </c>
      <c r="G533" s="66" t="s">
        <v>5263</v>
      </c>
      <c r="H533" s="66">
        <v>136</v>
      </c>
      <c r="I533" s="69"/>
      <c r="J533" s="5" t="s">
        <v>2077</v>
      </c>
      <c r="K533" s="66">
        <v>11</v>
      </c>
      <c r="L533" s="5">
        <v>361</v>
      </c>
      <c r="M533" s="5">
        <v>17</v>
      </c>
      <c r="N533" s="5">
        <v>0</v>
      </c>
      <c r="O533" s="125"/>
      <c r="P533" s="94">
        <v>230</v>
      </c>
      <c r="Q533" s="94">
        <v>7</v>
      </c>
      <c r="R533" s="66">
        <f t="shared" si="15"/>
        <v>237</v>
      </c>
      <c r="S533" s="502">
        <f t="shared" si="16"/>
        <v>50.800000000000026</v>
      </c>
      <c r="T533" s="68">
        <v>11</v>
      </c>
    </row>
    <row r="534" spans="1:20" x14ac:dyDescent="0.2">
      <c r="A534" s="134" t="s">
        <v>8961</v>
      </c>
      <c r="B534" s="65" t="s">
        <v>8490</v>
      </c>
      <c r="C534" s="67">
        <v>0.25</v>
      </c>
      <c r="D534" s="91" t="s">
        <v>5236</v>
      </c>
      <c r="E534" s="66">
        <v>59</v>
      </c>
      <c r="F534" s="66">
        <v>93</v>
      </c>
      <c r="G534" s="66" t="s">
        <v>5263</v>
      </c>
      <c r="H534" s="66">
        <v>136</v>
      </c>
      <c r="I534" s="69"/>
      <c r="J534" s="5" t="s">
        <v>3780</v>
      </c>
      <c r="K534" s="66">
        <v>11</v>
      </c>
      <c r="L534" s="5">
        <v>361</v>
      </c>
      <c r="M534" s="5">
        <v>17</v>
      </c>
      <c r="N534" s="66">
        <v>0</v>
      </c>
      <c r="O534" s="125"/>
      <c r="P534" s="94">
        <v>230</v>
      </c>
      <c r="Q534" s="94">
        <v>7</v>
      </c>
      <c r="R534" s="66">
        <f t="shared" si="15"/>
        <v>237</v>
      </c>
      <c r="S534" s="502">
        <f t="shared" si="16"/>
        <v>50.800000000000026</v>
      </c>
      <c r="T534" s="68">
        <v>11</v>
      </c>
    </row>
    <row r="535" spans="1:20" ht="25.5" x14ac:dyDescent="0.2">
      <c r="A535" s="134" t="s">
        <v>8961</v>
      </c>
      <c r="B535" s="65" t="s">
        <v>8490</v>
      </c>
      <c r="C535" s="67">
        <v>0.25</v>
      </c>
      <c r="D535" s="91" t="s">
        <v>3382</v>
      </c>
      <c r="E535" s="66">
        <v>59</v>
      </c>
      <c r="F535" s="66">
        <v>93</v>
      </c>
      <c r="G535" s="66" t="s">
        <v>5263</v>
      </c>
      <c r="H535" s="66">
        <v>136</v>
      </c>
      <c r="I535" s="69"/>
      <c r="J535" s="5" t="s">
        <v>10617</v>
      </c>
      <c r="K535" s="66">
        <v>11</v>
      </c>
      <c r="L535" s="5">
        <v>361</v>
      </c>
      <c r="M535" s="5">
        <v>17</v>
      </c>
      <c r="N535" s="66">
        <v>0</v>
      </c>
      <c r="O535" s="125"/>
      <c r="P535" s="94">
        <v>230</v>
      </c>
      <c r="Q535" s="94">
        <v>7</v>
      </c>
      <c r="R535" s="66">
        <f t="shared" ref="R535:R611" si="17">P535+Q535</f>
        <v>237</v>
      </c>
      <c r="S535" s="502">
        <f t="shared" si="16"/>
        <v>50.800000000000026</v>
      </c>
      <c r="T535" s="68">
        <v>11</v>
      </c>
    </row>
    <row r="536" spans="1:20" x14ac:dyDescent="0.2">
      <c r="A536" s="97" t="s">
        <v>1607</v>
      </c>
      <c r="B536" s="65" t="s">
        <v>8490</v>
      </c>
      <c r="C536" s="67">
        <v>0.25</v>
      </c>
      <c r="D536" s="65" t="s">
        <v>6380</v>
      </c>
      <c r="E536" s="66">
        <v>59</v>
      </c>
      <c r="F536" s="66">
        <v>73</v>
      </c>
      <c r="G536" s="66" t="s">
        <v>5161</v>
      </c>
      <c r="H536" s="66">
        <v>123</v>
      </c>
      <c r="I536" s="69"/>
      <c r="J536" s="5" t="s">
        <v>4415</v>
      </c>
      <c r="K536" s="66">
        <v>22</v>
      </c>
      <c r="L536" s="5">
        <v>318</v>
      </c>
      <c r="M536" s="5">
        <v>2</v>
      </c>
      <c r="N536" s="5">
        <v>0</v>
      </c>
      <c r="O536" s="125"/>
      <c r="P536" s="94">
        <v>185</v>
      </c>
      <c r="Q536" s="94">
        <v>7</v>
      </c>
      <c r="R536" s="66">
        <f t="shared" si="17"/>
        <v>192</v>
      </c>
      <c r="S536" s="502">
        <f t="shared" si="16"/>
        <v>95.800000000000026</v>
      </c>
      <c r="T536" s="68">
        <v>22</v>
      </c>
    </row>
    <row r="537" spans="1:20" x14ac:dyDescent="0.2">
      <c r="A537" s="134" t="s">
        <v>9472</v>
      </c>
      <c r="B537" s="65" t="s">
        <v>8490</v>
      </c>
      <c r="C537" s="67">
        <v>0.25</v>
      </c>
      <c r="D537" s="65" t="s">
        <v>1416</v>
      </c>
      <c r="E537" s="66">
        <v>57</v>
      </c>
      <c r="F537" s="66">
        <v>69</v>
      </c>
      <c r="G537" s="66" t="s">
        <v>5263</v>
      </c>
      <c r="H537" s="66">
        <v>123</v>
      </c>
      <c r="I537" s="69"/>
      <c r="J537" s="5"/>
      <c r="K537" s="66">
        <v>15</v>
      </c>
      <c r="L537" s="5">
        <v>345</v>
      </c>
      <c r="M537" s="5">
        <v>0</v>
      </c>
      <c r="N537" s="5">
        <v>0</v>
      </c>
      <c r="O537" s="125"/>
      <c r="P537" s="94">
        <v>215</v>
      </c>
      <c r="Q537" s="94">
        <v>7</v>
      </c>
      <c r="R537" s="66">
        <f t="shared" si="17"/>
        <v>222</v>
      </c>
      <c r="S537" s="502">
        <f t="shared" si="16"/>
        <v>65.800000000000026</v>
      </c>
      <c r="T537" s="68">
        <v>15</v>
      </c>
    </row>
    <row r="538" spans="1:20" x14ac:dyDescent="0.2">
      <c r="A538" s="134" t="s">
        <v>2450</v>
      </c>
      <c r="B538" s="65" t="s">
        <v>8490</v>
      </c>
      <c r="C538" s="67">
        <v>0.25</v>
      </c>
      <c r="D538" s="65" t="s">
        <v>2765</v>
      </c>
      <c r="E538" s="66">
        <v>55</v>
      </c>
      <c r="F538" s="66">
        <v>65</v>
      </c>
      <c r="G538" s="66" t="s">
        <v>5265</v>
      </c>
      <c r="H538" s="66">
        <v>123</v>
      </c>
      <c r="I538" s="69"/>
      <c r="J538" s="5"/>
      <c r="K538" s="66">
        <v>13</v>
      </c>
      <c r="L538" s="5">
        <v>353</v>
      </c>
      <c r="M538" s="5">
        <v>0</v>
      </c>
      <c r="N538" s="5">
        <v>0</v>
      </c>
      <c r="O538" s="125"/>
      <c r="P538" s="94">
        <v>222</v>
      </c>
      <c r="Q538" s="94">
        <v>7</v>
      </c>
      <c r="R538" s="66">
        <f t="shared" si="17"/>
        <v>229</v>
      </c>
      <c r="S538" s="502">
        <f t="shared" si="16"/>
        <v>58.800000000000026</v>
      </c>
      <c r="T538" s="68">
        <v>13</v>
      </c>
    </row>
    <row r="539" spans="1:20" x14ac:dyDescent="0.2">
      <c r="A539" s="134" t="s">
        <v>2450</v>
      </c>
      <c r="B539" s="65" t="s">
        <v>8490</v>
      </c>
      <c r="C539" s="67">
        <v>0.25</v>
      </c>
      <c r="D539" s="67" t="s">
        <v>992</v>
      </c>
      <c r="E539" s="66">
        <v>55</v>
      </c>
      <c r="F539" s="66">
        <v>69</v>
      </c>
      <c r="G539" s="66" t="s">
        <v>5265</v>
      </c>
      <c r="H539" s="66">
        <v>123</v>
      </c>
      <c r="I539" s="69"/>
      <c r="J539" s="5" t="s">
        <v>6055</v>
      </c>
      <c r="K539" s="66">
        <v>13</v>
      </c>
      <c r="L539" s="5">
        <v>353</v>
      </c>
      <c r="M539" s="5">
        <v>11</v>
      </c>
      <c r="N539" s="5">
        <v>0</v>
      </c>
      <c r="O539" s="125"/>
      <c r="P539" s="94">
        <v>222</v>
      </c>
      <c r="Q539" s="94">
        <v>7</v>
      </c>
      <c r="R539" s="66">
        <f t="shared" si="17"/>
        <v>229</v>
      </c>
      <c r="S539" s="502">
        <f t="shared" si="16"/>
        <v>58.800000000000026</v>
      </c>
      <c r="T539" s="68">
        <v>13</v>
      </c>
    </row>
    <row r="540" spans="1:20" ht="13.5" customHeight="1" x14ac:dyDescent="0.2">
      <c r="A540" s="97" t="s">
        <v>7053</v>
      </c>
      <c r="B540" s="65" t="s">
        <v>8490</v>
      </c>
      <c r="C540" s="67">
        <v>0.25</v>
      </c>
      <c r="D540" s="65" t="s">
        <v>5726</v>
      </c>
      <c r="E540" s="66">
        <v>57</v>
      </c>
      <c r="F540" s="66">
        <v>69</v>
      </c>
      <c r="G540" s="66" t="s">
        <v>5263</v>
      </c>
      <c r="H540" s="66">
        <v>123</v>
      </c>
      <c r="I540" s="69"/>
      <c r="J540" s="5"/>
      <c r="K540" s="66">
        <v>15</v>
      </c>
      <c r="L540" s="5">
        <v>345</v>
      </c>
      <c r="M540" s="5">
        <v>0</v>
      </c>
      <c r="N540" s="5">
        <v>0</v>
      </c>
      <c r="O540" s="125"/>
      <c r="P540" s="94">
        <v>215</v>
      </c>
      <c r="Q540" s="94">
        <v>7</v>
      </c>
      <c r="R540" s="66">
        <f t="shared" si="17"/>
        <v>222</v>
      </c>
      <c r="S540" s="502">
        <f t="shared" si="16"/>
        <v>65.800000000000026</v>
      </c>
      <c r="T540" s="68">
        <v>15</v>
      </c>
    </row>
    <row r="541" spans="1:20" ht="13.5" customHeight="1" x14ac:dyDescent="0.2">
      <c r="A541" s="97" t="s">
        <v>7053</v>
      </c>
      <c r="B541" s="65" t="s">
        <v>8490</v>
      </c>
      <c r="C541" s="67">
        <v>0.25</v>
      </c>
      <c r="D541" s="65" t="s">
        <v>10331</v>
      </c>
      <c r="E541" s="66">
        <v>57</v>
      </c>
      <c r="F541" s="66">
        <v>73</v>
      </c>
      <c r="G541" s="66" t="s">
        <v>5263</v>
      </c>
      <c r="H541" s="66">
        <v>123</v>
      </c>
      <c r="I541" s="66"/>
      <c r="J541" s="5" t="s">
        <v>6055</v>
      </c>
      <c r="K541" s="66">
        <v>15</v>
      </c>
      <c r="L541" s="5">
        <v>345</v>
      </c>
      <c r="M541" s="5">
        <v>11</v>
      </c>
      <c r="N541" s="5">
        <v>0</v>
      </c>
      <c r="O541" s="125"/>
      <c r="P541" s="94">
        <v>215</v>
      </c>
      <c r="Q541" s="94">
        <v>7</v>
      </c>
      <c r="R541" s="66">
        <f t="shared" si="17"/>
        <v>222</v>
      </c>
      <c r="S541" s="502">
        <f t="shared" si="16"/>
        <v>65.800000000000026</v>
      </c>
      <c r="T541" s="68">
        <v>15</v>
      </c>
    </row>
    <row r="542" spans="1:20" ht="13.5" customHeight="1" x14ac:dyDescent="0.2">
      <c r="A542" s="97" t="s">
        <v>6191</v>
      </c>
      <c r="B542" s="65" t="s">
        <v>8490</v>
      </c>
      <c r="C542" s="67">
        <v>0.25</v>
      </c>
      <c r="D542" s="65" t="s">
        <v>10352</v>
      </c>
      <c r="E542" s="66">
        <v>57</v>
      </c>
      <c r="F542" s="66">
        <v>69</v>
      </c>
      <c r="G542" s="66" t="s">
        <v>5263</v>
      </c>
      <c r="H542" s="66">
        <v>123</v>
      </c>
      <c r="I542" s="69"/>
      <c r="J542" s="5"/>
      <c r="K542" s="66">
        <v>18</v>
      </c>
      <c r="L542" s="5">
        <v>333</v>
      </c>
      <c r="M542" s="5">
        <v>0</v>
      </c>
      <c r="N542" s="5">
        <v>0</v>
      </c>
      <c r="O542" s="125"/>
      <c r="P542" s="94">
        <v>201</v>
      </c>
      <c r="Q542" s="94">
        <v>7</v>
      </c>
      <c r="R542" s="66">
        <f t="shared" si="17"/>
        <v>208</v>
      </c>
      <c r="S542" s="502">
        <f t="shared" si="16"/>
        <v>79.800000000000026</v>
      </c>
      <c r="T542" s="68">
        <v>18</v>
      </c>
    </row>
    <row r="543" spans="1:20" ht="13.5" customHeight="1" x14ac:dyDescent="0.2">
      <c r="A543" s="97" t="s">
        <v>6191</v>
      </c>
      <c r="B543" s="65" t="s">
        <v>8490</v>
      </c>
      <c r="C543" s="67">
        <v>0.25</v>
      </c>
      <c r="D543" s="65" t="s">
        <v>10353</v>
      </c>
      <c r="E543" s="66">
        <v>57</v>
      </c>
      <c r="F543" s="66">
        <v>73</v>
      </c>
      <c r="G543" s="66" t="s">
        <v>5263</v>
      </c>
      <c r="H543" s="66">
        <v>123</v>
      </c>
      <c r="I543" s="66"/>
      <c r="J543" s="5" t="s">
        <v>6055</v>
      </c>
      <c r="K543" s="66">
        <v>18</v>
      </c>
      <c r="L543" s="5">
        <v>333</v>
      </c>
      <c r="M543" s="5">
        <v>11</v>
      </c>
      <c r="N543" s="5">
        <v>0</v>
      </c>
      <c r="O543" s="125"/>
      <c r="P543" s="94">
        <v>201</v>
      </c>
      <c r="Q543" s="94">
        <v>7</v>
      </c>
      <c r="R543" s="66">
        <f t="shared" si="17"/>
        <v>208</v>
      </c>
      <c r="S543" s="502">
        <f t="shared" si="16"/>
        <v>79.800000000000026</v>
      </c>
      <c r="T543" s="68">
        <v>18</v>
      </c>
    </row>
    <row r="544" spans="1:20" x14ac:dyDescent="0.2">
      <c r="A544" s="97" t="s">
        <v>8028</v>
      </c>
      <c r="B544" s="65" t="s">
        <v>8490</v>
      </c>
      <c r="C544" s="67">
        <v>0.25</v>
      </c>
      <c r="D544" s="91" t="s">
        <v>9018</v>
      </c>
      <c r="E544" s="66">
        <v>56</v>
      </c>
      <c r="F544" s="66">
        <v>78</v>
      </c>
      <c r="G544" s="66" t="s">
        <v>5263</v>
      </c>
      <c r="H544" s="66">
        <v>123</v>
      </c>
      <c r="I544" s="69"/>
      <c r="J544" s="5" t="s">
        <v>2078</v>
      </c>
      <c r="K544" s="66">
        <v>15</v>
      </c>
      <c r="L544" s="5">
        <v>345</v>
      </c>
      <c r="M544" s="5">
        <v>17</v>
      </c>
      <c r="N544" s="5">
        <v>0</v>
      </c>
      <c r="O544" s="125"/>
      <c r="P544" s="94">
        <v>214</v>
      </c>
      <c r="Q544" s="94">
        <v>7</v>
      </c>
      <c r="R544" s="66">
        <f t="shared" si="17"/>
        <v>221</v>
      </c>
      <c r="S544" s="502">
        <f t="shared" si="16"/>
        <v>66.800000000000026</v>
      </c>
      <c r="T544" s="68">
        <v>15</v>
      </c>
    </row>
    <row r="545" spans="1:20" x14ac:dyDescent="0.2">
      <c r="A545" s="97" t="s">
        <v>8028</v>
      </c>
      <c r="B545" s="65" t="s">
        <v>8490</v>
      </c>
      <c r="C545" s="67">
        <v>0.25</v>
      </c>
      <c r="D545" s="91" t="s">
        <v>5117</v>
      </c>
      <c r="E545" s="66">
        <v>56</v>
      </c>
      <c r="F545" s="66">
        <v>78</v>
      </c>
      <c r="G545" s="66" t="s">
        <v>5263</v>
      </c>
      <c r="H545" s="66">
        <v>123</v>
      </c>
      <c r="I545" s="69"/>
      <c r="J545" s="5" t="s">
        <v>3780</v>
      </c>
      <c r="K545" s="66">
        <v>15</v>
      </c>
      <c r="L545" s="5">
        <v>345</v>
      </c>
      <c r="M545" s="5">
        <v>17</v>
      </c>
      <c r="N545" s="5">
        <v>0</v>
      </c>
      <c r="O545" s="125"/>
      <c r="P545" s="94">
        <v>214</v>
      </c>
      <c r="Q545" s="94">
        <v>7</v>
      </c>
      <c r="R545" s="66">
        <f t="shared" si="17"/>
        <v>221</v>
      </c>
      <c r="S545" s="502">
        <f t="shared" si="16"/>
        <v>66.800000000000026</v>
      </c>
      <c r="T545" s="68">
        <v>15</v>
      </c>
    </row>
    <row r="546" spans="1:20" x14ac:dyDescent="0.2">
      <c r="A546" s="97" t="s">
        <v>8028</v>
      </c>
      <c r="B546" s="65" t="s">
        <v>8490</v>
      </c>
      <c r="C546" s="67">
        <v>0.25</v>
      </c>
      <c r="D546" s="91" t="s">
        <v>3444</v>
      </c>
      <c r="E546" s="66">
        <v>56</v>
      </c>
      <c r="F546" s="66">
        <v>78</v>
      </c>
      <c r="G546" s="66" t="s">
        <v>5263</v>
      </c>
      <c r="H546" s="66">
        <v>123</v>
      </c>
      <c r="I546" s="69"/>
      <c r="J546" s="5" t="s">
        <v>2077</v>
      </c>
      <c r="K546" s="66">
        <v>15</v>
      </c>
      <c r="L546" s="5">
        <v>345</v>
      </c>
      <c r="M546" s="5">
        <v>17</v>
      </c>
      <c r="N546" s="5">
        <v>0</v>
      </c>
      <c r="O546" s="125"/>
      <c r="P546" s="94">
        <v>214</v>
      </c>
      <c r="Q546" s="94">
        <v>7</v>
      </c>
      <c r="R546" s="66">
        <f t="shared" si="17"/>
        <v>221</v>
      </c>
      <c r="S546" s="502">
        <f t="shared" si="16"/>
        <v>66.800000000000026</v>
      </c>
      <c r="T546" s="68">
        <v>15</v>
      </c>
    </row>
    <row r="547" spans="1:20" x14ac:dyDescent="0.2">
      <c r="A547" s="97" t="s">
        <v>3882</v>
      </c>
      <c r="B547" s="65" t="s">
        <v>8490</v>
      </c>
      <c r="C547" s="67">
        <v>0.25</v>
      </c>
      <c r="D547" s="91" t="s">
        <v>3881</v>
      </c>
      <c r="E547" s="66">
        <v>56</v>
      </c>
      <c r="F547" s="66">
        <v>67</v>
      </c>
      <c r="G547" s="66" t="s">
        <v>5265</v>
      </c>
      <c r="H547" s="5">
        <v>123</v>
      </c>
      <c r="I547" s="69"/>
      <c r="J547" s="5"/>
      <c r="K547" s="66">
        <v>19</v>
      </c>
      <c r="L547" s="5">
        <v>330</v>
      </c>
      <c r="M547" s="5">
        <v>0</v>
      </c>
      <c r="N547" s="5">
        <v>0</v>
      </c>
      <c r="O547" s="125" t="s">
        <v>604</v>
      </c>
      <c r="P547" s="94">
        <v>198</v>
      </c>
      <c r="Q547" s="94">
        <v>7</v>
      </c>
      <c r="R547" s="66">
        <f>P547+Q547</f>
        <v>205</v>
      </c>
      <c r="S547" s="502">
        <f t="shared" si="16"/>
        <v>82.800000000000026</v>
      </c>
      <c r="T547" s="68">
        <v>19</v>
      </c>
    </row>
    <row r="548" spans="1:20" x14ac:dyDescent="0.2">
      <c r="A548" s="97" t="s">
        <v>3882</v>
      </c>
      <c r="B548" s="65" t="s">
        <v>8490</v>
      </c>
      <c r="C548" s="67">
        <v>0.25</v>
      </c>
      <c r="D548" s="91" t="s">
        <v>3883</v>
      </c>
      <c r="E548" s="66">
        <v>56</v>
      </c>
      <c r="F548" s="66">
        <v>71</v>
      </c>
      <c r="G548" s="66" t="s">
        <v>5265</v>
      </c>
      <c r="H548" s="5">
        <v>123</v>
      </c>
      <c r="I548" s="69"/>
      <c r="J548" s="5" t="s">
        <v>6055</v>
      </c>
      <c r="K548" s="66">
        <v>19</v>
      </c>
      <c r="L548" s="5">
        <v>330</v>
      </c>
      <c r="M548" s="5">
        <v>11</v>
      </c>
      <c r="N548" s="5">
        <v>0</v>
      </c>
      <c r="O548" s="125" t="s">
        <v>604</v>
      </c>
      <c r="P548" s="94">
        <v>198</v>
      </c>
      <c r="Q548" s="94">
        <v>7</v>
      </c>
      <c r="R548" s="66">
        <f>P548+Q548</f>
        <v>205</v>
      </c>
      <c r="S548" s="502">
        <f t="shared" si="16"/>
        <v>82.800000000000026</v>
      </c>
      <c r="T548" s="68">
        <v>19</v>
      </c>
    </row>
    <row r="549" spans="1:20" x14ac:dyDescent="0.2">
      <c r="A549" s="97" t="s">
        <v>8078</v>
      </c>
      <c r="B549" s="65" t="s">
        <v>8490</v>
      </c>
      <c r="C549" s="67">
        <v>0.25</v>
      </c>
      <c r="D549" s="65" t="s">
        <v>8076</v>
      </c>
      <c r="E549" s="66">
        <v>56</v>
      </c>
      <c r="F549" s="66">
        <v>67</v>
      </c>
      <c r="G549" s="66" t="s">
        <v>5265</v>
      </c>
      <c r="H549" s="5">
        <v>123</v>
      </c>
      <c r="I549" s="69"/>
      <c r="J549" s="5"/>
      <c r="K549" s="66">
        <v>19</v>
      </c>
      <c r="L549" s="5">
        <v>330</v>
      </c>
      <c r="M549" s="5">
        <v>0</v>
      </c>
      <c r="N549" s="5">
        <v>0</v>
      </c>
      <c r="O549" s="125"/>
      <c r="P549" s="94">
        <v>198</v>
      </c>
      <c r="Q549" s="94">
        <v>7</v>
      </c>
      <c r="R549" s="66">
        <f t="shared" si="17"/>
        <v>205</v>
      </c>
      <c r="S549" s="502">
        <f t="shared" si="16"/>
        <v>82.800000000000026</v>
      </c>
      <c r="T549" s="68">
        <v>19</v>
      </c>
    </row>
    <row r="550" spans="1:20" x14ac:dyDescent="0.2">
      <c r="A550" s="97" t="s">
        <v>8078</v>
      </c>
      <c r="B550" s="65" t="s">
        <v>8490</v>
      </c>
      <c r="C550" s="67">
        <v>0.25</v>
      </c>
      <c r="D550" s="65" t="s">
        <v>8077</v>
      </c>
      <c r="E550" s="66">
        <v>56</v>
      </c>
      <c r="F550" s="66">
        <v>71</v>
      </c>
      <c r="G550" s="66" t="s">
        <v>5265</v>
      </c>
      <c r="H550" s="5">
        <v>123</v>
      </c>
      <c r="I550" s="69"/>
      <c r="J550" s="5" t="s">
        <v>6055</v>
      </c>
      <c r="K550" s="66">
        <v>19</v>
      </c>
      <c r="L550" s="5">
        <v>330</v>
      </c>
      <c r="M550" s="5">
        <v>11</v>
      </c>
      <c r="N550" s="5">
        <v>0</v>
      </c>
      <c r="O550" s="125"/>
      <c r="P550" s="94">
        <v>198</v>
      </c>
      <c r="Q550" s="94">
        <v>7</v>
      </c>
      <c r="R550" s="66">
        <f t="shared" si="17"/>
        <v>205</v>
      </c>
      <c r="S550" s="502">
        <f t="shared" si="16"/>
        <v>82.800000000000026</v>
      </c>
      <c r="T550" s="68">
        <v>19</v>
      </c>
    </row>
    <row r="551" spans="1:20" x14ac:dyDescent="0.2">
      <c r="A551" s="97" t="s">
        <v>1767</v>
      </c>
      <c r="B551" s="65" t="s">
        <v>8490</v>
      </c>
      <c r="C551" s="67">
        <v>0.25</v>
      </c>
      <c r="D551" s="65" t="s">
        <v>335</v>
      </c>
      <c r="E551" s="66">
        <v>68</v>
      </c>
      <c r="F551" s="66">
        <v>89</v>
      </c>
      <c r="G551" s="66" t="s">
        <v>5464</v>
      </c>
      <c r="H551" s="66">
        <v>132</v>
      </c>
      <c r="I551" s="69"/>
      <c r="J551" s="5" t="s">
        <v>4415</v>
      </c>
      <c r="K551" s="66">
        <v>24</v>
      </c>
      <c r="L551" s="5">
        <v>310</v>
      </c>
      <c r="M551" s="5">
        <v>2</v>
      </c>
      <c r="N551" s="5">
        <v>0</v>
      </c>
      <c r="O551" s="125"/>
      <c r="P551" s="94">
        <v>180</v>
      </c>
      <c r="Q551" s="94">
        <v>7</v>
      </c>
      <c r="R551" s="66">
        <f t="shared" si="17"/>
        <v>187</v>
      </c>
      <c r="S551" s="502">
        <f t="shared" si="16"/>
        <v>100.80000000000003</v>
      </c>
      <c r="T551" s="68">
        <v>24</v>
      </c>
    </row>
    <row r="552" spans="1:20" x14ac:dyDescent="0.2">
      <c r="A552" s="97" t="s">
        <v>1768</v>
      </c>
      <c r="B552" s="65" t="s">
        <v>8490</v>
      </c>
      <c r="C552" s="67">
        <v>0.25</v>
      </c>
      <c r="D552" s="65" t="s">
        <v>10381</v>
      </c>
      <c r="E552" s="66">
        <v>68</v>
      </c>
      <c r="F552" s="66">
        <v>89</v>
      </c>
      <c r="G552" s="66" t="s">
        <v>5464</v>
      </c>
      <c r="H552" s="66">
        <v>132</v>
      </c>
      <c r="I552" s="69"/>
      <c r="J552" s="5" t="s">
        <v>4415</v>
      </c>
      <c r="K552" s="66">
        <v>24</v>
      </c>
      <c r="L552" s="5">
        <v>310</v>
      </c>
      <c r="M552" s="5">
        <v>2</v>
      </c>
      <c r="N552" s="5">
        <v>0</v>
      </c>
      <c r="O552" s="125"/>
      <c r="P552" s="94">
        <v>180</v>
      </c>
      <c r="Q552" s="94">
        <v>7</v>
      </c>
      <c r="R552" s="66">
        <f t="shared" si="17"/>
        <v>187</v>
      </c>
      <c r="S552" s="502">
        <f t="shared" si="16"/>
        <v>100.80000000000003</v>
      </c>
      <c r="T552" s="68">
        <v>24</v>
      </c>
    </row>
    <row r="553" spans="1:20" x14ac:dyDescent="0.2">
      <c r="A553" s="97" t="s">
        <v>1609</v>
      </c>
      <c r="B553" s="65" t="s">
        <v>8490</v>
      </c>
      <c r="C553" s="67">
        <v>0.25</v>
      </c>
      <c r="D553" s="65" t="s">
        <v>2023</v>
      </c>
      <c r="E553" s="66">
        <v>56</v>
      </c>
      <c r="F553" s="66">
        <v>67</v>
      </c>
      <c r="G553" s="66" t="s">
        <v>5265</v>
      </c>
      <c r="H553" s="5">
        <v>123</v>
      </c>
      <c r="I553" s="69"/>
      <c r="J553" s="5"/>
      <c r="K553" s="66">
        <v>19</v>
      </c>
      <c r="L553" s="5">
        <v>330</v>
      </c>
      <c r="M553" s="5">
        <v>0</v>
      </c>
      <c r="N553" s="5">
        <v>0</v>
      </c>
      <c r="O553" s="125"/>
      <c r="P553" s="94">
        <v>198</v>
      </c>
      <c r="Q553" s="94">
        <v>7</v>
      </c>
      <c r="R553" s="66">
        <f t="shared" si="17"/>
        <v>205</v>
      </c>
      <c r="S553" s="502">
        <f t="shared" si="16"/>
        <v>82.800000000000026</v>
      </c>
      <c r="T553" s="68">
        <v>19</v>
      </c>
    </row>
    <row r="554" spans="1:20" x14ac:dyDescent="0.2">
      <c r="A554" s="97" t="s">
        <v>1609</v>
      </c>
      <c r="B554" s="65" t="s">
        <v>8490</v>
      </c>
      <c r="C554" s="67">
        <v>0.25</v>
      </c>
      <c r="D554" s="65" t="s">
        <v>705</v>
      </c>
      <c r="E554" s="66">
        <v>56</v>
      </c>
      <c r="F554" s="66">
        <v>71</v>
      </c>
      <c r="G554" s="66" t="s">
        <v>5265</v>
      </c>
      <c r="H554" s="5">
        <v>123</v>
      </c>
      <c r="I554" s="69"/>
      <c r="J554" s="5" t="s">
        <v>6055</v>
      </c>
      <c r="K554" s="66">
        <v>19</v>
      </c>
      <c r="L554" s="5">
        <v>330</v>
      </c>
      <c r="M554" s="5">
        <v>11</v>
      </c>
      <c r="N554" s="5">
        <v>0</v>
      </c>
      <c r="O554" s="125"/>
      <c r="P554" s="94">
        <v>198</v>
      </c>
      <c r="Q554" s="94">
        <v>7</v>
      </c>
      <c r="R554" s="66">
        <f t="shared" si="17"/>
        <v>205</v>
      </c>
      <c r="S554" s="502">
        <f t="shared" si="16"/>
        <v>82.800000000000026</v>
      </c>
      <c r="T554" s="68">
        <v>19</v>
      </c>
    </row>
    <row r="555" spans="1:20" x14ac:dyDescent="0.2">
      <c r="A555" s="97" t="s">
        <v>4461</v>
      </c>
      <c r="B555" s="65" t="s">
        <v>8490</v>
      </c>
      <c r="C555" s="67">
        <v>0.25</v>
      </c>
      <c r="D555" s="65" t="s">
        <v>8046</v>
      </c>
      <c r="E555" s="66">
        <v>68</v>
      </c>
      <c r="F555" s="66">
        <v>89</v>
      </c>
      <c r="G555" s="66" t="s">
        <v>5464</v>
      </c>
      <c r="H555" s="66">
        <v>132</v>
      </c>
      <c r="I555" s="69"/>
      <c r="J555" s="5" t="s">
        <v>4415</v>
      </c>
      <c r="K555" s="66"/>
      <c r="L555" s="5">
        <f>112+10+R555</f>
        <v>122</v>
      </c>
      <c r="M555" s="5">
        <v>2</v>
      </c>
      <c r="N555" s="5">
        <v>0</v>
      </c>
      <c r="O555" s="125"/>
      <c r="P555" s="94"/>
      <c r="Q555" s="94"/>
      <c r="R555" s="66">
        <f t="shared" si="17"/>
        <v>0</v>
      </c>
      <c r="S555" s="502">
        <f t="shared" si="16"/>
        <v>287.8</v>
      </c>
    </row>
    <row r="556" spans="1:20" x14ac:dyDescent="0.2">
      <c r="A556" s="97" t="s">
        <v>10322</v>
      </c>
      <c r="B556" s="65" t="s">
        <v>8490</v>
      </c>
      <c r="C556" s="67">
        <v>0.25</v>
      </c>
      <c r="D556" s="65" t="s">
        <v>5770</v>
      </c>
      <c r="E556" s="66">
        <v>58</v>
      </c>
      <c r="F556" s="66">
        <v>71</v>
      </c>
      <c r="G556" s="66" t="s">
        <v>5263</v>
      </c>
      <c r="H556" s="66">
        <v>123</v>
      </c>
      <c r="I556" s="69"/>
      <c r="J556" s="5" t="s">
        <v>4415</v>
      </c>
      <c r="K556" s="66"/>
      <c r="L556" s="5">
        <f>112+10+R556</f>
        <v>122</v>
      </c>
      <c r="M556" s="5">
        <v>2</v>
      </c>
      <c r="N556" s="5">
        <v>0</v>
      </c>
      <c r="O556" s="125"/>
      <c r="P556" s="94"/>
      <c r="Q556" s="94"/>
      <c r="R556" s="66">
        <f t="shared" si="17"/>
        <v>0</v>
      </c>
      <c r="S556" s="502">
        <f t="shared" si="16"/>
        <v>287.8</v>
      </c>
    </row>
    <row r="557" spans="1:20" x14ac:dyDescent="0.2">
      <c r="A557" s="97" t="s">
        <v>1129</v>
      </c>
      <c r="B557" s="65" t="s">
        <v>8490</v>
      </c>
      <c r="C557" s="67">
        <v>0.25</v>
      </c>
      <c r="D557" s="65" t="s">
        <v>5781</v>
      </c>
      <c r="E557" s="66">
        <v>56</v>
      </c>
      <c r="F557" s="66">
        <v>67</v>
      </c>
      <c r="G557" s="66" t="s">
        <v>5265</v>
      </c>
      <c r="H557" s="5">
        <v>123</v>
      </c>
      <c r="I557" s="69"/>
      <c r="J557" s="5"/>
      <c r="K557" s="66">
        <v>19</v>
      </c>
      <c r="L557" s="5">
        <v>330</v>
      </c>
      <c r="M557" s="5">
        <v>0</v>
      </c>
      <c r="N557" s="5">
        <v>0</v>
      </c>
      <c r="O557" s="125"/>
      <c r="P557" s="94">
        <v>198</v>
      </c>
      <c r="Q557" s="94">
        <v>7</v>
      </c>
      <c r="R557" s="66">
        <f t="shared" si="17"/>
        <v>205</v>
      </c>
      <c r="S557" s="502">
        <f t="shared" si="16"/>
        <v>82.800000000000026</v>
      </c>
      <c r="T557" s="68">
        <v>19</v>
      </c>
    </row>
    <row r="558" spans="1:20" x14ac:dyDescent="0.2">
      <c r="A558" s="97" t="s">
        <v>1129</v>
      </c>
      <c r="B558" s="65" t="s">
        <v>8490</v>
      </c>
      <c r="C558" s="67">
        <v>0.25</v>
      </c>
      <c r="D558" s="65" t="s">
        <v>5590</v>
      </c>
      <c r="E558" s="66">
        <v>56</v>
      </c>
      <c r="F558" s="66">
        <v>71</v>
      </c>
      <c r="G558" s="66" t="s">
        <v>5265</v>
      </c>
      <c r="H558" s="5">
        <v>123</v>
      </c>
      <c r="I558" s="69"/>
      <c r="J558" s="5" t="s">
        <v>6055</v>
      </c>
      <c r="K558" s="66">
        <v>19</v>
      </c>
      <c r="L558" s="5">
        <v>330</v>
      </c>
      <c r="M558" s="5">
        <v>11</v>
      </c>
      <c r="N558" s="5">
        <v>0</v>
      </c>
      <c r="O558" s="125"/>
      <c r="P558" s="94">
        <v>198</v>
      </c>
      <c r="Q558" s="94">
        <v>7</v>
      </c>
      <c r="R558" s="66">
        <f t="shared" si="17"/>
        <v>205</v>
      </c>
      <c r="S558" s="502">
        <f t="shared" si="16"/>
        <v>82.800000000000026</v>
      </c>
      <c r="T558" s="68">
        <v>19</v>
      </c>
    </row>
    <row r="559" spans="1:20" x14ac:dyDescent="0.2">
      <c r="A559" s="97" t="s">
        <v>7851</v>
      </c>
      <c r="B559" s="65" t="s">
        <v>8490</v>
      </c>
      <c r="C559" s="67">
        <v>0.25</v>
      </c>
      <c r="D559" s="65" t="s">
        <v>7852</v>
      </c>
      <c r="E559" s="66">
        <v>56</v>
      </c>
      <c r="F559" s="66">
        <v>67</v>
      </c>
      <c r="G559" s="66" t="s">
        <v>5265</v>
      </c>
      <c r="H559" s="5">
        <v>123</v>
      </c>
      <c r="I559" s="69"/>
      <c r="J559" s="5"/>
      <c r="K559" s="66">
        <v>19</v>
      </c>
      <c r="L559" s="5">
        <v>330</v>
      </c>
      <c r="M559" s="5">
        <v>0</v>
      </c>
      <c r="N559" s="5">
        <v>0</v>
      </c>
      <c r="O559" s="125" t="s">
        <v>914</v>
      </c>
      <c r="P559" s="94">
        <v>198</v>
      </c>
      <c r="Q559" s="94">
        <v>7</v>
      </c>
      <c r="R559" s="66">
        <f t="shared" si="17"/>
        <v>205</v>
      </c>
      <c r="S559" s="502">
        <f t="shared" ref="S559:S638" si="18">306.1-R559-10-8.3</f>
        <v>82.800000000000026</v>
      </c>
      <c r="T559" s="68">
        <v>19</v>
      </c>
    </row>
    <row r="560" spans="1:20" x14ac:dyDescent="0.2">
      <c r="A560" s="97" t="s">
        <v>7851</v>
      </c>
      <c r="B560" s="65" t="s">
        <v>8490</v>
      </c>
      <c r="C560" s="67">
        <v>0.25</v>
      </c>
      <c r="D560" s="65" t="s">
        <v>6642</v>
      </c>
      <c r="E560" s="66">
        <v>56</v>
      </c>
      <c r="F560" s="66">
        <v>71</v>
      </c>
      <c r="G560" s="66" t="s">
        <v>5265</v>
      </c>
      <c r="H560" s="5">
        <v>123</v>
      </c>
      <c r="I560" s="69"/>
      <c r="J560" s="5" t="s">
        <v>6055</v>
      </c>
      <c r="K560" s="66">
        <v>19</v>
      </c>
      <c r="L560" s="5">
        <v>330</v>
      </c>
      <c r="M560" s="5">
        <v>11</v>
      </c>
      <c r="N560" s="5">
        <v>0</v>
      </c>
      <c r="O560" s="125" t="s">
        <v>914</v>
      </c>
      <c r="P560" s="94">
        <v>198</v>
      </c>
      <c r="Q560" s="94">
        <v>7</v>
      </c>
      <c r="R560" s="66">
        <f t="shared" si="17"/>
        <v>205</v>
      </c>
      <c r="S560" s="502">
        <f t="shared" si="18"/>
        <v>82.800000000000026</v>
      </c>
      <c r="T560" s="68">
        <v>19</v>
      </c>
    </row>
    <row r="561" spans="1:20" x14ac:dyDescent="0.2">
      <c r="A561" s="97" t="s">
        <v>5449</v>
      </c>
      <c r="B561" s="65" t="s">
        <v>8490</v>
      </c>
      <c r="C561" s="67">
        <v>0.25</v>
      </c>
      <c r="D561" s="65" t="s">
        <v>447</v>
      </c>
      <c r="E561" s="66">
        <v>58</v>
      </c>
      <c r="F561" s="66">
        <v>71</v>
      </c>
      <c r="G561" s="66" t="s">
        <v>5263</v>
      </c>
      <c r="H561" s="66">
        <v>123</v>
      </c>
      <c r="I561" s="69"/>
      <c r="J561" s="5" t="s">
        <v>4415</v>
      </c>
      <c r="K561" s="66">
        <v>17</v>
      </c>
      <c r="L561" s="5">
        <v>337</v>
      </c>
      <c r="M561" s="5">
        <v>2</v>
      </c>
      <c r="N561" s="5">
        <v>0</v>
      </c>
      <c r="O561" s="125"/>
      <c r="P561" s="94">
        <v>207</v>
      </c>
      <c r="Q561" s="94">
        <v>7</v>
      </c>
      <c r="R561" s="66">
        <f t="shared" si="17"/>
        <v>214</v>
      </c>
      <c r="S561" s="502">
        <f t="shared" si="18"/>
        <v>73.800000000000026</v>
      </c>
      <c r="T561" s="68">
        <v>17</v>
      </c>
    </row>
    <row r="562" spans="1:20" x14ac:dyDescent="0.2">
      <c r="A562" s="97" t="s">
        <v>2228</v>
      </c>
      <c r="B562" s="65" t="s">
        <v>8490</v>
      </c>
      <c r="C562" s="67">
        <v>0.25</v>
      </c>
      <c r="D562" s="65" t="s">
        <v>3302</v>
      </c>
      <c r="E562" s="66">
        <v>58</v>
      </c>
      <c r="F562" s="66">
        <v>71</v>
      </c>
      <c r="G562" s="66" t="s">
        <v>5263</v>
      </c>
      <c r="H562" s="66">
        <v>123</v>
      </c>
      <c r="I562" s="69"/>
      <c r="J562" s="5" t="s">
        <v>4415</v>
      </c>
      <c r="K562" s="66">
        <v>22</v>
      </c>
      <c r="L562" s="5">
        <v>318</v>
      </c>
      <c r="M562" s="5">
        <v>2</v>
      </c>
      <c r="N562" s="5">
        <v>0</v>
      </c>
      <c r="O562" s="125"/>
      <c r="P562" s="94">
        <v>188</v>
      </c>
      <c r="Q562" s="94">
        <v>7</v>
      </c>
      <c r="R562" s="66">
        <f t="shared" si="17"/>
        <v>195</v>
      </c>
      <c r="S562" s="502">
        <f t="shared" si="18"/>
        <v>92.800000000000026</v>
      </c>
      <c r="T562" s="68">
        <v>22</v>
      </c>
    </row>
    <row r="563" spans="1:20" x14ac:dyDescent="0.2">
      <c r="A563" s="97" t="s">
        <v>10319</v>
      </c>
      <c r="B563" s="65" t="s">
        <v>8490</v>
      </c>
      <c r="C563" s="67">
        <v>0.25</v>
      </c>
      <c r="D563" s="559" t="s">
        <v>12571</v>
      </c>
      <c r="E563" s="66">
        <v>58</v>
      </c>
      <c r="F563" s="66">
        <v>71</v>
      </c>
      <c r="G563" s="66" t="s">
        <v>5263</v>
      </c>
      <c r="H563" s="66">
        <v>123</v>
      </c>
      <c r="I563" s="69"/>
      <c r="J563" s="5" t="s">
        <v>4415</v>
      </c>
      <c r="K563" s="66">
        <v>22</v>
      </c>
      <c r="L563" s="5">
        <v>318</v>
      </c>
      <c r="M563" s="5">
        <v>2</v>
      </c>
      <c r="N563" s="5">
        <v>0</v>
      </c>
      <c r="O563" s="125"/>
      <c r="P563" s="94">
        <v>188</v>
      </c>
      <c r="Q563" s="94">
        <v>7</v>
      </c>
      <c r="R563" s="66">
        <f t="shared" si="17"/>
        <v>195</v>
      </c>
      <c r="S563" s="502">
        <f t="shared" si="18"/>
        <v>92.800000000000026</v>
      </c>
      <c r="T563" s="68">
        <v>22</v>
      </c>
    </row>
    <row r="564" spans="1:20" x14ac:dyDescent="0.2">
      <c r="A564" s="97" t="s">
        <v>4349</v>
      </c>
      <c r="B564" s="65" t="s">
        <v>8490</v>
      </c>
      <c r="C564" s="67">
        <v>0.25</v>
      </c>
      <c r="D564" s="65" t="s">
        <v>4352</v>
      </c>
      <c r="E564" s="66">
        <v>54</v>
      </c>
      <c r="F564" s="66">
        <v>63</v>
      </c>
      <c r="G564" s="66" t="s">
        <v>5264</v>
      </c>
      <c r="H564" s="66">
        <v>123</v>
      </c>
      <c r="I564" s="69"/>
      <c r="J564" s="5"/>
      <c r="K564" s="66">
        <v>16</v>
      </c>
      <c r="L564" s="5">
        <v>341</v>
      </c>
      <c r="M564" s="5">
        <v>0</v>
      </c>
      <c r="N564" s="5">
        <v>0</v>
      </c>
      <c r="O564" s="125"/>
      <c r="P564" s="94">
        <v>212</v>
      </c>
      <c r="Q564" s="94">
        <v>7</v>
      </c>
      <c r="R564" s="66">
        <f t="shared" si="17"/>
        <v>219</v>
      </c>
      <c r="S564" s="502">
        <f t="shared" si="18"/>
        <v>68.800000000000026</v>
      </c>
      <c r="T564" s="68">
        <v>16</v>
      </c>
    </row>
    <row r="565" spans="1:20" x14ac:dyDescent="0.2">
      <c r="A565" s="97" t="s">
        <v>4349</v>
      </c>
      <c r="B565" s="65" t="s">
        <v>8490</v>
      </c>
      <c r="C565" s="67">
        <v>0.25</v>
      </c>
      <c r="D565" s="65" t="s">
        <v>4352</v>
      </c>
      <c r="E565" s="66">
        <v>54</v>
      </c>
      <c r="F565" s="66">
        <v>67</v>
      </c>
      <c r="G565" s="66" t="s">
        <v>5264</v>
      </c>
      <c r="H565" s="66">
        <v>123</v>
      </c>
      <c r="I565" s="69"/>
      <c r="J565" s="5" t="s">
        <v>6055</v>
      </c>
      <c r="K565" s="66">
        <v>16</v>
      </c>
      <c r="L565" s="5">
        <v>341</v>
      </c>
      <c r="M565" s="5">
        <v>11</v>
      </c>
      <c r="N565" s="5">
        <v>0</v>
      </c>
      <c r="O565" s="125"/>
      <c r="P565" s="94">
        <v>212</v>
      </c>
      <c r="Q565" s="94">
        <v>7</v>
      </c>
      <c r="R565" s="66">
        <f t="shared" si="17"/>
        <v>219</v>
      </c>
      <c r="S565" s="502">
        <f t="shared" si="18"/>
        <v>68.800000000000026</v>
      </c>
      <c r="T565" s="68">
        <v>16</v>
      </c>
    </row>
    <row r="566" spans="1:20" x14ac:dyDescent="0.2">
      <c r="A566" s="97" t="s">
        <v>6087</v>
      </c>
      <c r="B566" s="65" t="s">
        <v>8490</v>
      </c>
      <c r="C566" s="67">
        <v>0.25</v>
      </c>
      <c r="D566" s="65" t="s">
        <v>1358</v>
      </c>
      <c r="E566" s="66">
        <v>67</v>
      </c>
      <c r="F566" s="66">
        <v>88</v>
      </c>
      <c r="G566" s="66" t="s">
        <v>2918</v>
      </c>
      <c r="H566" s="66">
        <v>131</v>
      </c>
      <c r="I566" s="69"/>
      <c r="J566" s="5" t="s">
        <v>4415</v>
      </c>
      <c r="K566" s="66">
        <v>26</v>
      </c>
      <c r="L566" s="5">
        <v>301</v>
      </c>
      <c r="M566" s="5">
        <v>2</v>
      </c>
      <c r="N566" s="5">
        <v>0</v>
      </c>
      <c r="O566" s="125"/>
      <c r="P566" s="94">
        <v>170</v>
      </c>
      <c r="Q566" s="94">
        <v>7</v>
      </c>
      <c r="R566" s="66">
        <f t="shared" si="17"/>
        <v>177</v>
      </c>
      <c r="S566" s="502">
        <f t="shared" si="18"/>
        <v>110.80000000000003</v>
      </c>
      <c r="T566" s="68">
        <v>26</v>
      </c>
    </row>
    <row r="567" spans="1:20" x14ac:dyDescent="0.2">
      <c r="A567" s="97" t="s">
        <v>5406</v>
      </c>
      <c r="B567" s="65" t="s">
        <v>8490</v>
      </c>
      <c r="C567" s="67">
        <v>0.25</v>
      </c>
      <c r="D567" s="65" t="s">
        <v>8609</v>
      </c>
      <c r="E567" s="66">
        <v>57</v>
      </c>
      <c r="F567" s="66">
        <v>69</v>
      </c>
      <c r="G567" s="66" t="s">
        <v>5263</v>
      </c>
      <c r="H567" s="66">
        <v>123</v>
      </c>
      <c r="I567" s="69"/>
      <c r="J567" s="5"/>
      <c r="K567" s="66">
        <v>15</v>
      </c>
      <c r="L567" s="5">
        <v>345</v>
      </c>
      <c r="M567" s="5">
        <v>0</v>
      </c>
      <c r="N567" s="5">
        <v>0</v>
      </c>
      <c r="O567" s="125"/>
      <c r="P567" s="94">
        <v>214</v>
      </c>
      <c r="Q567" s="94">
        <v>7</v>
      </c>
      <c r="R567" s="66">
        <f t="shared" si="17"/>
        <v>221</v>
      </c>
      <c r="S567" s="502">
        <f t="shared" si="18"/>
        <v>66.800000000000026</v>
      </c>
      <c r="T567" s="68">
        <v>15</v>
      </c>
    </row>
    <row r="568" spans="1:20" ht="27.75" customHeight="1" x14ac:dyDescent="0.2">
      <c r="A568" s="97" t="s">
        <v>5406</v>
      </c>
      <c r="B568" s="65" t="s">
        <v>8490</v>
      </c>
      <c r="C568" s="67">
        <v>0.25</v>
      </c>
      <c r="D568" s="91" t="s">
        <v>8610</v>
      </c>
      <c r="E568" s="66">
        <v>57</v>
      </c>
      <c r="F568" s="66">
        <v>73</v>
      </c>
      <c r="G568" s="66" t="s">
        <v>5263</v>
      </c>
      <c r="H568" s="66">
        <v>123</v>
      </c>
      <c r="I568" s="69"/>
      <c r="J568" s="5" t="s">
        <v>6055</v>
      </c>
      <c r="K568" s="66">
        <v>15</v>
      </c>
      <c r="L568" s="5">
        <v>345</v>
      </c>
      <c r="M568" s="5">
        <v>11</v>
      </c>
      <c r="N568" s="5">
        <v>0</v>
      </c>
      <c r="O568" s="125"/>
      <c r="P568" s="94">
        <v>214</v>
      </c>
      <c r="Q568" s="94">
        <v>7</v>
      </c>
      <c r="R568" s="66">
        <f t="shared" si="17"/>
        <v>221</v>
      </c>
      <c r="S568" s="502">
        <f t="shared" si="18"/>
        <v>66.800000000000026</v>
      </c>
      <c r="T568" s="68">
        <v>15</v>
      </c>
    </row>
    <row r="569" spans="1:20" ht="27.75" customHeight="1" x14ac:dyDescent="0.2">
      <c r="A569" s="558" t="s">
        <v>11981</v>
      </c>
      <c r="B569" s="559" t="s">
        <v>8490</v>
      </c>
      <c r="C569" s="67">
        <v>0.25</v>
      </c>
      <c r="D569" s="583" t="s">
        <v>11987</v>
      </c>
      <c r="E569" s="66">
        <v>56</v>
      </c>
      <c r="F569" s="66">
        <v>67</v>
      </c>
      <c r="G569" s="66" t="s">
        <v>5265</v>
      </c>
      <c r="H569" s="5">
        <v>123</v>
      </c>
      <c r="I569" s="69"/>
      <c r="J569" s="5"/>
      <c r="K569" s="66">
        <v>19</v>
      </c>
      <c r="L569" s="5">
        <v>330</v>
      </c>
      <c r="M569" s="5">
        <v>0</v>
      </c>
      <c r="N569" s="5">
        <v>0</v>
      </c>
      <c r="O569" s="575" t="s">
        <v>11968</v>
      </c>
      <c r="P569" s="94">
        <v>198</v>
      </c>
      <c r="Q569" s="94">
        <v>7</v>
      </c>
      <c r="R569" s="66">
        <f>P569+Q569</f>
        <v>205</v>
      </c>
      <c r="S569" s="502">
        <f t="shared" si="18"/>
        <v>82.800000000000026</v>
      </c>
      <c r="T569" s="68">
        <v>19</v>
      </c>
    </row>
    <row r="570" spans="1:20" ht="27.75" customHeight="1" x14ac:dyDescent="0.2">
      <c r="A570" s="558" t="s">
        <v>11981</v>
      </c>
      <c r="B570" s="559" t="s">
        <v>8490</v>
      </c>
      <c r="C570" s="67">
        <v>0.25</v>
      </c>
      <c r="D570" s="583" t="s">
        <v>11988</v>
      </c>
      <c r="E570" s="66">
        <v>56</v>
      </c>
      <c r="F570" s="66">
        <v>71</v>
      </c>
      <c r="G570" s="66" t="s">
        <v>5265</v>
      </c>
      <c r="H570" s="5">
        <v>123</v>
      </c>
      <c r="I570" s="69"/>
      <c r="J570" s="5" t="s">
        <v>6055</v>
      </c>
      <c r="K570" s="66">
        <v>19</v>
      </c>
      <c r="L570" s="5">
        <v>330</v>
      </c>
      <c r="M570" s="5">
        <v>11</v>
      </c>
      <c r="N570" s="5">
        <v>0</v>
      </c>
      <c r="O570" s="575" t="s">
        <v>11968</v>
      </c>
      <c r="P570" s="94">
        <v>198</v>
      </c>
      <c r="Q570" s="94">
        <v>7</v>
      </c>
      <c r="R570" s="66">
        <f>P570+Q570</f>
        <v>205</v>
      </c>
      <c r="S570" s="502">
        <f>306.1-R570-10-8.3</f>
        <v>82.800000000000026</v>
      </c>
      <c r="T570" s="68">
        <v>19</v>
      </c>
    </row>
    <row r="571" spans="1:20" x14ac:dyDescent="0.2">
      <c r="A571" s="97" t="s">
        <v>7159</v>
      </c>
      <c r="B571" s="65" t="s">
        <v>8490</v>
      </c>
      <c r="C571" s="67">
        <v>0.25</v>
      </c>
      <c r="D571" s="65" t="s">
        <v>4905</v>
      </c>
      <c r="E571" s="66">
        <v>53</v>
      </c>
      <c r="F571" s="66">
        <v>65</v>
      </c>
      <c r="G571" s="66" t="s">
        <v>5264</v>
      </c>
      <c r="H571" s="66">
        <v>123</v>
      </c>
      <c r="I571" s="69"/>
      <c r="J571" s="5" t="s">
        <v>6055</v>
      </c>
      <c r="K571" s="66">
        <v>13</v>
      </c>
      <c r="L571" s="5">
        <v>353</v>
      </c>
      <c r="M571" s="5">
        <v>11</v>
      </c>
      <c r="N571" s="5">
        <v>0</v>
      </c>
      <c r="O571" s="125"/>
      <c r="P571" s="94">
        <v>222</v>
      </c>
      <c r="Q571" s="94">
        <v>7</v>
      </c>
      <c r="R571" s="66">
        <f t="shared" si="17"/>
        <v>229</v>
      </c>
      <c r="S571" s="502">
        <f t="shared" si="18"/>
        <v>58.800000000000026</v>
      </c>
      <c r="T571" s="68">
        <v>13</v>
      </c>
    </row>
    <row r="572" spans="1:20" x14ac:dyDescent="0.2">
      <c r="A572" s="97" t="s">
        <v>3924</v>
      </c>
      <c r="B572" s="65" t="s">
        <v>8490</v>
      </c>
      <c r="C572" s="67">
        <v>0.25</v>
      </c>
      <c r="D572" s="65" t="s">
        <v>2543</v>
      </c>
      <c r="E572" s="66">
        <v>58</v>
      </c>
      <c r="F572" s="66">
        <v>71</v>
      </c>
      <c r="G572" s="66" t="s">
        <v>5263</v>
      </c>
      <c r="H572" s="66">
        <v>123</v>
      </c>
      <c r="I572" s="69"/>
      <c r="J572" s="5" t="s">
        <v>4415</v>
      </c>
      <c r="K572" s="66">
        <v>22</v>
      </c>
      <c r="L572" s="5">
        <v>318</v>
      </c>
      <c r="M572" s="5">
        <v>2</v>
      </c>
      <c r="N572" s="5">
        <v>0</v>
      </c>
      <c r="O572" s="125"/>
      <c r="P572" s="94">
        <v>187</v>
      </c>
      <c r="Q572" s="94">
        <v>7</v>
      </c>
      <c r="R572" s="66">
        <f t="shared" si="17"/>
        <v>194</v>
      </c>
      <c r="S572" s="502">
        <f t="shared" si="18"/>
        <v>93.800000000000026</v>
      </c>
      <c r="T572" s="68">
        <v>22</v>
      </c>
    </row>
    <row r="573" spans="1:20" x14ac:dyDescent="0.2">
      <c r="A573" s="97" t="s">
        <v>145</v>
      </c>
      <c r="B573" s="65" t="s">
        <v>8490</v>
      </c>
      <c r="C573" s="67">
        <v>0.25</v>
      </c>
      <c r="D573" s="65" t="s">
        <v>2098</v>
      </c>
      <c r="E573" s="66">
        <v>56</v>
      </c>
      <c r="F573" s="66">
        <v>67</v>
      </c>
      <c r="G573" s="66" t="s">
        <v>5263</v>
      </c>
      <c r="H573" s="66">
        <v>123</v>
      </c>
      <c r="I573" s="69"/>
      <c r="J573" s="5"/>
      <c r="K573" s="66">
        <v>15</v>
      </c>
      <c r="L573" s="5">
        <v>345</v>
      </c>
      <c r="M573" s="5">
        <v>0</v>
      </c>
      <c r="N573" s="5">
        <v>0</v>
      </c>
      <c r="O573" s="125"/>
      <c r="P573" s="94">
        <v>215</v>
      </c>
      <c r="Q573" s="94">
        <v>7</v>
      </c>
      <c r="R573" s="66">
        <f t="shared" si="17"/>
        <v>222</v>
      </c>
      <c r="S573" s="502">
        <f t="shared" si="18"/>
        <v>65.800000000000026</v>
      </c>
      <c r="T573" s="68">
        <v>15</v>
      </c>
    </row>
    <row r="574" spans="1:20" x14ac:dyDescent="0.2">
      <c r="A574" s="97" t="s">
        <v>145</v>
      </c>
      <c r="B574" s="65" t="s">
        <v>8490</v>
      </c>
      <c r="C574" s="67">
        <v>0.25</v>
      </c>
      <c r="D574" s="65" t="s">
        <v>8404</v>
      </c>
      <c r="E574" s="66">
        <v>56</v>
      </c>
      <c r="F574" s="66">
        <v>71</v>
      </c>
      <c r="G574" s="66" t="s">
        <v>5263</v>
      </c>
      <c r="H574" s="66">
        <v>123</v>
      </c>
      <c r="I574" s="69"/>
      <c r="J574" s="5" t="s">
        <v>6055</v>
      </c>
      <c r="K574" s="66">
        <v>15</v>
      </c>
      <c r="L574" s="5">
        <v>345</v>
      </c>
      <c r="M574" s="5">
        <v>11</v>
      </c>
      <c r="N574" s="5">
        <v>0</v>
      </c>
      <c r="O574" s="125"/>
      <c r="P574" s="94">
        <v>215</v>
      </c>
      <c r="Q574" s="94">
        <v>7</v>
      </c>
      <c r="R574" s="66">
        <f t="shared" si="17"/>
        <v>222</v>
      </c>
      <c r="S574" s="502">
        <f t="shared" si="18"/>
        <v>65.800000000000026</v>
      </c>
      <c r="T574" s="68">
        <v>15</v>
      </c>
    </row>
    <row r="575" spans="1:20" x14ac:dyDescent="0.2">
      <c r="A575" s="97" t="s">
        <v>5137</v>
      </c>
      <c r="B575" s="65" t="s">
        <v>8490</v>
      </c>
      <c r="C575" s="67">
        <v>0.25</v>
      </c>
      <c r="D575" s="65" t="s">
        <v>5933</v>
      </c>
      <c r="E575" s="66">
        <v>58</v>
      </c>
      <c r="F575" s="66">
        <v>71</v>
      </c>
      <c r="G575" s="66" t="s">
        <v>5263</v>
      </c>
      <c r="H575" s="5">
        <v>123</v>
      </c>
      <c r="I575" s="66"/>
      <c r="J575" s="5" t="s">
        <v>4415</v>
      </c>
      <c r="K575" s="66">
        <v>22</v>
      </c>
      <c r="L575" s="5">
        <v>318</v>
      </c>
      <c r="M575" s="5">
        <v>1</v>
      </c>
      <c r="N575" s="5">
        <v>0</v>
      </c>
      <c r="O575" s="125"/>
      <c r="P575" s="94">
        <v>186</v>
      </c>
      <c r="Q575" s="94">
        <v>7</v>
      </c>
      <c r="R575" s="66">
        <f t="shared" si="17"/>
        <v>193</v>
      </c>
      <c r="S575" s="502">
        <f t="shared" si="18"/>
        <v>94.800000000000026</v>
      </c>
      <c r="T575" s="68">
        <v>22</v>
      </c>
    </row>
    <row r="576" spans="1:20" x14ac:dyDescent="0.2">
      <c r="A576" s="97" t="s">
        <v>1775</v>
      </c>
      <c r="B576" s="65" t="s">
        <v>8490</v>
      </c>
      <c r="C576" s="67">
        <v>0.25</v>
      </c>
      <c r="D576" s="65" t="s">
        <v>5612</v>
      </c>
      <c r="E576" s="66">
        <v>57</v>
      </c>
      <c r="F576" s="66">
        <v>69</v>
      </c>
      <c r="G576" s="66" t="s">
        <v>5263</v>
      </c>
      <c r="H576" s="66">
        <v>123</v>
      </c>
      <c r="I576" s="69"/>
      <c r="J576" s="5"/>
      <c r="K576" s="66">
        <v>17</v>
      </c>
      <c r="L576" s="5">
        <v>337</v>
      </c>
      <c r="M576" s="5">
        <v>0</v>
      </c>
      <c r="N576" s="5">
        <v>0</v>
      </c>
      <c r="O576" s="125"/>
      <c r="P576" s="94">
        <v>206</v>
      </c>
      <c r="Q576" s="94">
        <v>7</v>
      </c>
      <c r="R576" s="66">
        <f t="shared" si="17"/>
        <v>213</v>
      </c>
      <c r="S576" s="502">
        <f t="shared" si="18"/>
        <v>74.800000000000026</v>
      </c>
      <c r="T576" s="68">
        <v>17</v>
      </c>
    </row>
    <row r="577" spans="1:20" x14ac:dyDescent="0.2">
      <c r="A577" s="97" t="s">
        <v>1775</v>
      </c>
      <c r="B577" s="65" t="s">
        <v>8490</v>
      </c>
      <c r="C577" s="67">
        <v>0.25</v>
      </c>
      <c r="D577" s="65" t="s">
        <v>1750</v>
      </c>
      <c r="E577" s="66">
        <v>57</v>
      </c>
      <c r="F577" s="66">
        <v>73</v>
      </c>
      <c r="G577" s="66" t="s">
        <v>5263</v>
      </c>
      <c r="H577" s="66">
        <v>123</v>
      </c>
      <c r="I577" s="69"/>
      <c r="J577" s="5" t="s">
        <v>6055</v>
      </c>
      <c r="K577" s="66">
        <v>17</v>
      </c>
      <c r="L577" s="5">
        <v>337</v>
      </c>
      <c r="M577" s="5">
        <v>11</v>
      </c>
      <c r="N577" s="5">
        <v>0</v>
      </c>
      <c r="O577" s="125"/>
      <c r="P577" s="94">
        <v>206</v>
      </c>
      <c r="Q577" s="94">
        <v>7</v>
      </c>
      <c r="R577" s="66">
        <f t="shared" si="17"/>
        <v>213</v>
      </c>
      <c r="S577" s="502">
        <f t="shared" si="18"/>
        <v>74.800000000000026</v>
      </c>
      <c r="T577" s="68">
        <v>17</v>
      </c>
    </row>
    <row r="578" spans="1:20" x14ac:dyDescent="0.2">
      <c r="A578" s="97" t="s">
        <v>8153</v>
      </c>
      <c r="B578" s="65" t="s">
        <v>8490</v>
      </c>
      <c r="C578" s="67">
        <v>0.25</v>
      </c>
      <c r="D578" s="65" t="s">
        <v>906</v>
      </c>
      <c r="E578" s="66">
        <v>58</v>
      </c>
      <c r="F578" s="66">
        <v>71</v>
      </c>
      <c r="G578" s="66" t="s">
        <v>5159</v>
      </c>
      <c r="H578" s="66">
        <v>123</v>
      </c>
      <c r="I578" s="69"/>
      <c r="J578" s="5" t="s">
        <v>4415</v>
      </c>
      <c r="K578" s="66">
        <v>21</v>
      </c>
      <c r="L578" s="5">
        <v>322</v>
      </c>
      <c r="M578" s="5">
        <v>2</v>
      </c>
      <c r="N578" s="5">
        <v>0</v>
      </c>
      <c r="O578" s="125"/>
      <c r="P578" s="94">
        <v>190</v>
      </c>
      <c r="Q578" s="94">
        <v>7</v>
      </c>
      <c r="R578" s="66">
        <f t="shared" si="17"/>
        <v>197</v>
      </c>
      <c r="S578" s="502">
        <f t="shared" si="18"/>
        <v>90.800000000000026</v>
      </c>
      <c r="T578" s="68">
        <v>21</v>
      </c>
    </row>
    <row r="579" spans="1:20" x14ac:dyDescent="0.2">
      <c r="A579" s="558" t="s">
        <v>11366</v>
      </c>
      <c r="B579" s="65" t="s">
        <v>8490</v>
      </c>
      <c r="C579" s="9">
        <v>0.25</v>
      </c>
      <c r="D579" s="601" t="s">
        <v>11369</v>
      </c>
      <c r="E579" s="66">
        <v>56</v>
      </c>
      <c r="F579" s="66">
        <v>67</v>
      </c>
      <c r="G579" s="66" t="s">
        <v>5265</v>
      </c>
      <c r="H579" s="5">
        <v>123</v>
      </c>
      <c r="I579" s="66"/>
      <c r="J579" s="5"/>
      <c r="K579" s="66">
        <v>19</v>
      </c>
      <c r="L579" s="5">
        <v>330</v>
      </c>
      <c r="M579" s="5">
        <v>0</v>
      </c>
      <c r="N579" s="5">
        <v>0</v>
      </c>
      <c r="O579" s="575" t="s">
        <v>11370</v>
      </c>
      <c r="P579" s="94">
        <v>198</v>
      </c>
      <c r="Q579" s="94">
        <v>7</v>
      </c>
      <c r="R579" s="66">
        <f>P579+Q579</f>
        <v>205</v>
      </c>
      <c r="S579" s="502">
        <f>306.1-R579-10-8.3</f>
        <v>82.800000000000026</v>
      </c>
      <c r="T579" s="68">
        <v>19</v>
      </c>
    </row>
    <row r="580" spans="1:20" x14ac:dyDescent="0.2">
      <c r="A580" s="558" t="s">
        <v>11366</v>
      </c>
      <c r="B580" s="65" t="s">
        <v>8490</v>
      </c>
      <c r="C580" s="9">
        <v>0.25</v>
      </c>
      <c r="D580" s="601" t="s">
        <v>11368</v>
      </c>
      <c r="E580" s="66">
        <v>56</v>
      </c>
      <c r="F580" s="66">
        <v>71</v>
      </c>
      <c r="G580" s="66" t="s">
        <v>5265</v>
      </c>
      <c r="H580" s="5">
        <v>123</v>
      </c>
      <c r="I580" s="69"/>
      <c r="J580" s="5" t="s">
        <v>6055</v>
      </c>
      <c r="K580" s="66">
        <v>19</v>
      </c>
      <c r="L580" s="5">
        <v>330</v>
      </c>
      <c r="M580" s="5">
        <v>11</v>
      </c>
      <c r="N580" s="5">
        <v>0</v>
      </c>
      <c r="O580" s="575" t="s">
        <v>11370</v>
      </c>
      <c r="P580" s="94">
        <v>198</v>
      </c>
      <c r="Q580" s="94">
        <v>7</v>
      </c>
      <c r="R580" s="66">
        <f>P580+Q580</f>
        <v>205</v>
      </c>
      <c r="S580" s="502">
        <f>306.1-R580-10-8.3</f>
        <v>82.800000000000026</v>
      </c>
      <c r="T580" s="68">
        <v>19</v>
      </c>
    </row>
    <row r="581" spans="1:20" x14ac:dyDescent="0.2">
      <c r="A581" s="97" t="s">
        <v>6941</v>
      </c>
      <c r="B581" s="65" t="s">
        <v>8490</v>
      </c>
      <c r="C581" s="67">
        <v>0.25</v>
      </c>
      <c r="D581" s="65" t="s">
        <v>2544</v>
      </c>
      <c r="E581" s="66">
        <v>58</v>
      </c>
      <c r="F581" s="66">
        <v>71</v>
      </c>
      <c r="G581" s="66" t="s">
        <v>5159</v>
      </c>
      <c r="H581" s="66">
        <v>123</v>
      </c>
      <c r="I581" s="69"/>
      <c r="J581" s="5" t="s">
        <v>4415</v>
      </c>
      <c r="K581" s="66">
        <v>17</v>
      </c>
      <c r="L581" s="5">
        <v>337</v>
      </c>
      <c r="M581" s="5">
        <v>2</v>
      </c>
      <c r="N581" s="5">
        <v>0</v>
      </c>
      <c r="O581" s="125"/>
      <c r="P581" s="94">
        <v>208</v>
      </c>
      <c r="Q581" s="94">
        <v>7</v>
      </c>
      <c r="R581" s="66">
        <f t="shared" si="17"/>
        <v>215</v>
      </c>
      <c r="S581" s="502">
        <f t="shared" si="18"/>
        <v>72.800000000000026</v>
      </c>
      <c r="T581" s="68">
        <v>17</v>
      </c>
    </row>
    <row r="582" spans="1:20" x14ac:dyDescent="0.2">
      <c r="A582" s="558" t="s">
        <v>11281</v>
      </c>
      <c r="B582" s="65" t="s">
        <v>8490</v>
      </c>
      <c r="C582" s="9">
        <v>0.25</v>
      </c>
      <c r="D582" s="601" t="s">
        <v>11282</v>
      </c>
      <c r="E582" s="66">
        <v>56</v>
      </c>
      <c r="F582" s="66">
        <v>67</v>
      </c>
      <c r="G582" s="66" t="s">
        <v>5265</v>
      </c>
      <c r="H582" s="5">
        <v>123</v>
      </c>
      <c r="I582" s="66"/>
      <c r="J582" s="5"/>
      <c r="K582" s="66">
        <v>19</v>
      </c>
      <c r="L582" s="5">
        <v>330</v>
      </c>
      <c r="M582" s="5">
        <v>0</v>
      </c>
      <c r="N582" s="5">
        <v>0</v>
      </c>
      <c r="O582" s="575" t="s">
        <v>11284</v>
      </c>
      <c r="P582" s="94">
        <v>198</v>
      </c>
      <c r="Q582" s="94">
        <v>7</v>
      </c>
      <c r="R582" s="66">
        <f>P582+Q582</f>
        <v>205</v>
      </c>
      <c r="S582" s="502">
        <f>306.1-R582-10-8.3</f>
        <v>82.800000000000026</v>
      </c>
      <c r="T582" s="68">
        <v>19</v>
      </c>
    </row>
    <row r="583" spans="1:20" x14ac:dyDescent="0.2">
      <c r="A583" s="558" t="s">
        <v>11281</v>
      </c>
      <c r="B583" s="65" t="s">
        <v>8490</v>
      </c>
      <c r="C583" s="9">
        <v>0.25</v>
      </c>
      <c r="D583" s="601" t="s">
        <v>11283</v>
      </c>
      <c r="E583" s="66">
        <v>56</v>
      </c>
      <c r="F583" s="66">
        <v>71</v>
      </c>
      <c r="G583" s="66" t="s">
        <v>5265</v>
      </c>
      <c r="H583" s="5">
        <v>123</v>
      </c>
      <c r="I583" s="69"/>
      <c r="J583" s="5" t="s">
        <v>6055</v>
      </c>
      <c r="K583" s="66">
        <v>19</v>
      </c>
      <c r="L583" s="5">
        <v>330</v>
      </c>
      <c r="M583" s="5">
        <v>11</v>
      </c>
      <c r="N583" s="5">
        <v>0</v>
      </c>
      <c r="O583" s="575" t="s">
        <v>11284</v>
      </c>
      <c r="P583" s="94">
        <v>198</v>
      </c>
      <c r="Q583" s="94">
        <v>7</v>
      </c>
      <c r="R583" s="66">
        <f>P583+Q583</f>
        <v>205</v>
      </c>
      <c r="S583" s="502">
        <f>306.1-R583-10-8.3</f>
        <v>82.800000000000026</v>
      </c>
      <c r="T583" s="68">
        <v>19</v>
      </c>
    </row>
    <row r="584" spans="1:20" x14ac:dyDescent="0.2">
      <c r="A584" s="97" t="s">
        <v>2712</v>
      </c>
      <c r="B584" s="65" t="s">
        <v>8490</v>
      </c>
      <c r="C584" s="67">
        <v>0.25</v>
      </c>
      <c r="D584" s="65" t="s">
        <v>4641</v>
      </c>
      <c r="E584" s="66">
        <v>58</v>
      </c>
      <c r="F584" s="66">
        <v>71</v>
      </c>
      <c r="G584" s="66" t="s">
        <v>5159</v>
      </c>
      <c r="H584" s="66">
        <v>123</v>
      </c>
      <c r="I584" s="69"/>
      <c r="J584" s="5" t="s">
        <v>4415</v>
      </c>
      <c r="K584" s="66">
        <v>17</v>
      </c>
      <c r="L584" s="5">
        <v>337</v>
      </c>
      <c r="M584" s="5">
        <v>2</v>
      </c>
      <c r="N584" s="5">
        <v>0</v>
      </c>
      <c r="O584" s="125"/>
      <c r="P584" s="94">
        <v>208</v>
      </c>
      <c r="Q584" s="94">
        <v>7</v>
      </c>
      <c r="R584" s="66">
        <f t="shared" si="17"/>
        <v>215</v>
      </c>
      <c r="S584" s="502">
        <f t="shared" si="18"/>
        <v>72.800000000000026</v>
      </c>
      <c r="T584" s="68">
        <v>17</v>
      </c>
    </row>
    <row r="585" spans="1:20" x14ac:dyDescent="0.2">
      <c r="A585" s="97" t="s">
        <v>5450</v>
      </c>
      <c r="B585" s="65" t="s">
        <v>8490</v>
      </c>
      <c r="C585" s="67">
        <v>0.25</v>
      </c>
      <c r="D585" s="65" t="s">
        <v>9324</v>
      </c>
      <c r="E585" s="66">
        <v>58</v>
      </c>
      <c r="F585" s="66">
        <v>71</v>
      </c>
      <c r="G585" s="66" t="s">
        <v>5263</v>
      </c>
      <c r="H585" s="66">
        <v>123</v>
      </c>
      <c r="I585" s="69"/>
      <c r="J585" s="5" t="s">
        <v>4415</v>
      </c>
      <c r="K585" s="66">
        <v>17</v>
      </c>
      <c r="L585" s="5">
        <v>337</v>
      </c>
      <c r="M585" s="5">
        <v>2</v>
      </c>
      <c r="N585" s="5">
        <v>0</v>
      </c>
      <c r="O585" s="125"/>
      <c r="P585" s="94">
        <v>208</v>
      </c>
      <c r="Q585" s="94">
        <v>7</v>
      </c>
      <c r="R585" s="66">
        <f t="shared" si="17"/>
        <v>215</v>
      </c>
      <c r="S585" s="502">
        <f t="shared" si="18"/>
        <v>72.800000000000026</v>
      </c>
      <c r="T585" s="68">
        <v>17</v>
      </c>
    </row>
    <row r="586" spans="1:20" x14ac:dyDescent="0.2">
      <c r="A586" s="97" t="s">
        <v>10548</v>
      </c>
      <c r="B586" s="65" t="s">
        <v>8490</v>
      </c>
      <c r="C586" s="67">
        <v>0.25</v>
      </c>
      <c r="D586" s="65" t="s">
        <v>318</v>
      </c>
      <c r="E586" s="66">
        <v>58</v>
      </c>
      <c r="F586" s="66">
        <v>71</v>
      </c>
      <c r="G586" s="66" t="s">
        <v>5263</v>
      </c>
      <c r="H586" s="66">
        <v>123</v>
      </c>
      <c r="I586" s="69"/>
      <c r="J586" s="5" t="s">
        <v>4415</v>
      </c>
      <c r="K586" s="66">
        <v>16</v>
      </c>
      <c r="L586" s="5">
        <v>341</v>
      </c>
      <c r="M586" s="5">
        <v>2</v>
      </c>
      <c r="N586" s="5">
        <v>0</v>
      </c>
      <c r="O586" s="125"/>
      <c r="P586" s="94">
        <v>209</v>
      </c>
      <c r="Q586" s="94">
        <v>7</v>
      </c>
      <c r="R586" s="66">
        <f t="shared" si="17"/>
        <v>216</v>
      </c>
      <c r="S586" s="502">
        <f t="shared" si="18"/>
        <v>71.800000000000026</v>
      </c>
      <c r="T586" s="68">
        <v>16</v>
      </c>
    </row>
    <row r="587" spans="1:20" x14ac:dyDescent="0.2">
      <c r="A587" s="134" t="s">
        <v>3064</v>
      </c>
      <c r="B587" s="65" t="s">
        <v>8490</v>
      </c>
      <c r="C587" s="67">
        <v>0.25</v>
      </c>
      <c r="D587" s="65" t="s">
        <v>3957</v>
      </c>
      <c r="E587" s="66">
        <v>68</v>
      </c>
      <c r="F587" s="66">
        <v>89</v>
      </c>
      <c r="G587" s="66" t="s">
        <v>5464</v>
      </c>
      <c r="H587" s="66">
        <v>132</v>
      </c>
      <c r="I587" s="69"/>
      <c r="J587" s="5" t="s">
        <v>4415</v>
      </c>
      <c r="K587" s="66">
        <v>24</v>
      </c>
      <c r="L587" s="5">
        <v>310</v>
      </c>
      <c r="M587" s="5">
        <v>2</v>
      </c>
      <c r="N587" s="5">
        <v>0</v>
      </c>
      <c r="O587" s="125"/>
      <c r="P587" s="94">
        <v>180</v>
      </c>
      <c r="Q587" s="94">
        <v>7</v>
      </c>
      <c r="R587" s="66">
        <f t="shared" si="17"/>
        <v>187</v>
      </c>
      <c r="S587" s="502">
        <f t="shared" si="18"/>
        <v>100.80000000000003</v>
      </c>
      <c r="T587" s="68">
        <v>24</v>
      </c>
    </row>
    <row r="588" spans="1:20" x14ac:dyDescent="0.2">
      <c r="A588" s="97" t="s">
        <v>4309</v>
      </c>
      <c r="B588" s="65" t="s">
        <v>8490</v>
      </c>
      <c r="C588" s="9">
        <v>0.25</v>
      </c>
      <c r="D588" s="90" t="s">
        <v>8591</v>
      </c>
      <c r="E588" s="66">
        <v>56</v>
      </c>
      <c r="F588" s="66">
        <v>67</v>
      </c>
      <c r="G588" s="66" t="s">
        <v>5265</v>
      </c>
      <c r="H588" s="5">
        <v>123</v>
      </c>
      <c r="I588" s="66"/>
      <c r="J588" s="5"/>
      <c r="K588" s="66">
        <v>19</v>
      </c>
      <c r="L588" s="5">
        <v>330</v>
      </c>
      <c r="M588" s="5">
        <v>0</v>
      </c>
      <c r="N588" s="5">
        <v>0</v>
      </c>
      <c r="O588" s="125"/>
      <c r="P588" s="94">
        <v>198</v>
      </c>
      <c r="Q588" s="94">
        <v>7</v>
      </c>
      <c r="R588" s="66">
        <f t="shared" si="17"/>
        <v>205</v>
      </c>
      <c r="S588" s="502">
        <f t="shared" si="18"/>
        <v>82.800000000000026</v>
      </c>
      <c r="T588" s="68">
        <v>19</v>
      </c>
    </row>
    <row r="589" spans="1:20" x14ac:dyDescent="0.2">
      <c r="A589" s="97" t="s">
        <v>4309</v>
      </c>
      <c r="B589" s="65" t="s">
        <v>8490</v>
      </c>
      <c r="C589" s="9">
        <v>0.25</v>
      </c>
      <c r="D589" s="90" t="s">
        <v>4277</v>
      </c>
      <c r="E589" s="66">
        <v>56</v>
      </c>
      <c r="F589" s="66">
        <v>71</v>
      </c>
      <c r="G589" s="66" t="s">
        <v>5265</v>
      </c>
      <c r="H589" s="5">
        <v>123</v>
      </c>
      <c r="I589" s="69"/>
      <c r="J589" s="5" t="s">
        <v>6055</v>
      </c>
      <c r="K589" s="66">
        <v>19</v>
      </c>
      <c r="L589" s="5">
        <v>330</v>
      </c>
      <c r="M589" s="5">
        <v>11</v>
      </c>
      <c r="N589" s="5">
        <v>0</v>
      </c>
      <c r="O589" s="125"/>
      <c r="P589" s="94">
        <v>198</v>
      </c>
      <c r="Q589" s="94">
        <v>7</v>
      </c>
      <c r="R589" s="66">
        <f t="shared" si="17"/>
        <v>205</v>
      </c>
      <c r="S589" s="502">
        <f t="shared" si="18"/>
        <v>82.800000000000026</v>
      </c>
      <c r="T589" s="68">
        <v>19</v>
      </c>
    </row>
    <row r="590" spans="1:20" x14ac:dyDescent="0.2">
      <c r="A590" s="97" t="s">
        <v>5138</v>
      </c>
      <c r="B590" s="65" t="s">
        <v>8490</v>
      </c>
      <c r="C590" s="9">
        <v>0.25</v>
      </c>
      <c r="D590" s="90" t="s">
        <v>3070</v>
      </c>
      <c r="E590" s="66">
        <v>58</v>
      </c>
      <c r="F590" s="66">
        <v>71</v>
      </c>
      <c r="G590" s="66" t="s">
        <v>5159</v>
      </c>
      <c r="H590" s="5">
        <v>123</v>
      </c>
      <c r="I590" s="69"/>
      <c r="J590" s="5" t="s">
        <v>4415</v>
      </c>
      <c r="K590" s="66">
        <v>22</v>
      </c>
      <c r="L590" s="5">
        <v>318</v>
      </c>
      <c r="M590" s="5">
        <v>2</v>
      </c>
      <c r="N590" s="5">
        <v>0</v>
      </c>
      <c r="O590" s="125"/>
      <c r="P590" s="94">
        <v>185</v>
      </c>
      <c r="Q590" s="94">
        <v>7</v>
      </c>
      <c r="R590" s="66">
        <f t="shared" si="17"/>
        <v>192</v>
      </c>
      <c r="S590" s="502">
        <f t="shared" si="18"/>
        <v>95.800000000000026</v>
      </c>
      <c r="T590" s="68">
        <v>22</v>
      </c>
    </row>
    <row r="591" spans="1:20" x14ac:dyDescent="0.2">
      <c r="A591" s="97" t="s">
        <v>10549</v>
      </c>
      <c r="B591" s="65" t="s">
        <v>8490</v>
      </c>
      <c r="C591" s="9">
        <v>0.25</v>
      </c>
      <c r="D591" s="67" t="s">
        <v>9325</v>
      </c>
      <c r="E591" s="66">
        <v>58</v>
      </c>
      <c r="F591" s="66">
        <v>69</v>
      </c>
      <c r="G591" s="66" t="s">
        <v>5263</v>
      </c>
      <c r="H591" s="5">
        <v>123</v>
      </c>
      <c r="I591" s="66"/>
      <c r="J591" s="5" t="s">
        <v>4415</v>
      </c>
      <c r="K591" s="66">
        <v>17</v>
      </c>
      <c r="L591" s="5">
        <v>337</v>
      </c>
      <c r="M591" s="5">
        <v>2</v>
      </c>
      <c r="N591" s="5">
        <v>0</v>
      </c>
      <c r="O591" s="125"/>
      <c r="P591" s="94">
        <v>208</v>
      </c>
      <c r="Q591" s="94">
        <v>7</v>
      </c>
      <c r="R591" s="66">
        <f t="shared" si="17"/>
        <v>215</v>
      </c>
      <c r="S591" s="502">
        <f t="shared" si="18"/>
        <v>72.800000000000026</v>
      </c>
      <c r="T591" s="68">
        <v>17</v>
      </c>
    </row>
    <row r="592" spans="1:20" x14ac:dyDescent="0.2">
      <c r="A592" s="97" t="s">
        <v>10550</v>
      </c>
      <c r="B592" s="65" t="s">
        <v>8490</v>
      </c>
      <c r="C592" s="9">
        <v>0.25</v>
      </c>
      <c r="D592" s="67" t="s">
        <v>2357</v>
      </c>
      <c r="E592" s="66">
        <v>58</v>
      </c>
      <c r="F592" s="66">
        <v>71</v>
      </c>
      <c r="G592" s="66" t="s">
        <v>5263</v>
      </c>
      <c r="H592" s="5">
        <v>123</v>
      </c>
      <c r="I592" s="66"/>
      <c r="J592" s="5" t="s">
        <v>4415</v>
      </c>
      <c r="K592" s="66">
        <v>15</v>
      </c>
      <c r="L592" s="5">
        <v>345</v>
      </c>
      <c r="M592" s="5">
        <v>2</v>
      </c>
      <c r="N592" s="5">
        <v>0</v>
      </c>
      <c r="O592" s="125"/>
      <c r="P592" s="94">
        <v>215</v>
      </c>
      <c r="Q592" s="94">
        <v>7</v>
      </c>
      <c r="R592" s="66">
        <f t="shared" si="17"/>
        <v>222</v>
      </c>
      <c r="S592" s="502">
        <f t="shared" si="18"/>
        <v>65.800000000000026</v>
      </c>
      <c r="T592" s="68">
        <v>15</v>
      </c>
    </row>
    <row r="593" spans="1:20" x14ac:dyDescent="0.2">
      <c r="A593" s="97" t="s">
        <v>2169</v>
      </c>
      <c r="B593" s="65" t="s">
        <v>8490</v>
      </c>
      <c r="C593" s="67">
        <v>0.25</v>
      </c>
      <c r="D593" s="65" t="s">
        <v>78</v>
      </c>
      <c r="E593" s="66">
        <v>57</v>
      </c>
      <c r="F593" s="66">
        <v>69</v>
      </c>
      <c r="G593" s="66" t="s">
        <v>5265</v>
      </c>
      <c r="H593" s="5">
        <v>123</v>
      </c>
      <c r="I593" s="66"/>
      <c r="J593" s="5"/>
      <c r="K593" s="66">
        <v>19</v>
      </c>
      <c r="L593" s="5">
        <v>330</v>
      </c>
      <c r="M593" s="5">
        <v>0</v>
      </c>
      <c r="N593" s="5">
        <v>0</v>
      </c>
      <c r="O593" s="125"/>
      <c r="P593" s="94">
        <v>200</v>
      </c>
      <c r="Q593" s="94">
        <v>7</v>
      </c>
      <c r="R593" s="66">
        <f t="shared" si="17"/>
        <v>207</v>
      </c>
      <c r="S593" s="502">
        <f t="shared" si="18"/>
        <v>80.800000000000026</v>
      </c>
      <c r="T593" s="68">
        <v>19</v>
      </c>
    </row>
    <row r="594" spans="1:20" x14ac:dyDescent="0.2">
      <c r="A594" s="97" t="s">
        <v>4310</v>
      </c>
      <c r="B594" s="65" t="s">
        <v>8490</v>
      </c>
      <c r="C594" s="67">
        <v>0.25</v>
      </c>
      <c r="D594" s="65" t="s">
        <v>7276</v>
      </c>
      <c r="E594" s="66">
        <v>56</v>
      </c>
      <c r="F594" s="66">
        <v>67</v>
      </c>
      <c r="G594" s="66" t="s">
        <v>5265</v>
      </c>
      <c r="H594" s="5">
        <v>123</v>
      </c>
      <c r="I594" s="66"/>
      <c r="J594" s="5"/>
      <c r="K594" s="66">
        <v>19</v>
      </c>
      <c r="L594" s="5">
        <v>330</v>
      </c>
      <c r="M594" s="5">
        <v>0</v>
      </c>
      <c r="N594" s="5">
        <v>0</v>
      </c>
      <c r="O594" s="125"/>
      <c r="P594" s="94">
        <v>198</v>
      </c>
      <c r="Q594" s="94">
        <v>7</v>
      </c>
      <c r="R594" s="66">
        <f t="shared" si="17"/>
        <v>205</v>
      </c>
      <c r="S594" s="502">
        <f t="shared" si="18"/>
        <v>82.800000000000026</v>
      </c>
      <c r="T594" s="68">
        <v>19</v>
      </c>
    </row>
    <row r="595" spans="1:20" x14ac:dyDescent="0.2">
      <c r="A595" s="97" t="s">
        <v>4310</v>
      </c>
      <c r="B595" s="65" t="s">
        <v>8490</v>
      </c>
      <c r="C595" s="67">
        <v>0.25</v>
      </c>
      <c r="D595" s="91" t="s">
        <v>7185</v>
      </c>
      <c r="E595" s="66">
        <v>56</v>
      </c>
      <c r="F595" s="66">
        <v>71</v>
      </c>
      <c r="G595" s="66" t="s">
        <v>5265</v>
      </c>
      <c r="H595" s="5">
        <v>123</v>
      </c>
      <c r="I595" s="69"/>
      <c r="J595" s="5" t="s">
        <v>6055</v>
      </c>
      <c r="K595" s="66">
        <v>19</v>
      </c>
      <c r="L595" s="5">
        <v>330</v>
      </c>
      <c r="M595" s="5">
        <v>11</v>
      </c>
      <c r="N595" s="5">
        <v>0</v>
      </c>
      <c r="O595" s="125"/>
      <c r="P595" s="94">
        <v>198</v>
      </c>
      <c r="Q595" s="94">
        <v>7</v>
      </c>
      <c r="R595" s="66">
        <f t="shared" si="17"/>
        <v>205</v>
      </c>
      <c r="S595" s="502">
        <f t="shared" si="18"/>
        <v>82.800000000000026</v>
      </c>
      <c r="T595" s="68">
        <v>19</v>
      </c>
    </row>
    <row r="596" spans="1:20" x14ac:dyDescent="0.2">
      <c r="A596" s="97" t="s">
        <v>8594</v>
      </c>
      <c r="B596" s="65" t="s">
        <v>8490</v>
      </c>
      <c r="C596" s="67">
        <v>0.25</v>
      </c>
      <c r="D596" s="91" t="s">
        <v>2835</v>
      </c>
      <c r="E596" s="66">
        <v>68</v>
      </c>
      <c r="F596" s="66">
        <v>89</v>
      </c>
      <c r="G596" s="66" t="s">
        <v>5464</v>
      </c>
      <c r="H596" s="66">
        <v>132</v>
      </c>
      <c r="I596" s="69"/>
      <c r="J596" s="5" t="s">
        <v>4415</v>
      </c>
      <c r="K596" s="66">
        <v>24</v>
      </c>
      <c r="L596" s="5">
        <v>310</v>
      </c>
      <c r="M596" s="5">
        <v>2</v>
      </c>
      <c r="N596" s="5">
        <v>0</v>
      </c>
      <c r="O596" s="125"/>
      <c r="P596" s="94">
        <v>180</v>
      </c>
      <c r="Q596" s="94">
        <v>7</v>
      </c>
      <c r="R596" s="66">
        <f t="shared" si="17"/>
        <v>187</v>
      </c>
      <c r="S596" s="502">
        <f t="shared" si="18"/>
        <v>100.80000000000003</v>
      </c>
      <c r="T596" s="68">
        <v>24</v>
      </c>
    </row>
    <row r="597" spans="1:20" x14ac:dyDescent="0.2">
      <c r="A597" s="97" t="s">
        <v>9238</v>
      </c>
      <c r="B597" s="65" t="s">
        <v>8490</v>
      </c>
      <c r="C597" s="67">
        <v>0.25</v>
      </c>
      <c r="D597" s="65" t="s">
        <v>3503</v>
      </c>
      <c r="E597" s="66">
        <v>58</v>
      </c>
      <c r="F597" s="66">
        <v>71</v>
      </c>
      <c r="G597" s="66" t="s">
        <v>5263</v>
      </c>
      <c r="H597" s="5">
        <v>123</v>
      </c>
      <c r="I597" s="66"/>
      <c r="J597" s="5" t="s">
        <v>4415</v>
      </c>
      <c r="K597" s="66">
        <v>22</v>
      </c>
      <c r="L597" s="5">
        <v>318</v>
      </c>
      <c r="M597" s="5">
        <v>1</v>
      </c>
      <c r="N597" s="5">
        <v>0</v>
      </c>
      <c r="O597" s="125"/>
      <c r="P597" s="94">
        <v>186</v>
      </c>
      <c r="Q597" s="94">
        <v>7</v>
      </c>
      <c r="R597" s="66">
        <f t="shared" si="17"/>
        <v>193</v>
      </c>
      <c r="S597" s="502">
        <f t="shared" si="18"/>
        <v>94.800000000000026</v>
      </c>
      <c r="T597" s="68">
        <v>22</v>
      </c>
    </row>
    <row r="598" spans="1:20" x14ac:dyDescent="0.2">
      <c r="A598" s="97" t="s">
        <v>650</v>
      </c>
      <c r="B598" s="65" t="s">
        <v>8490</v>
      </c>
      <c r="C598" s="9">
        <v>0.25</v>
      </c>
      <c r="D598" s="90" t="s">
        <v>4887</v>
      </c>
      <c r="E598" s="66">
        <v>56</v>
      </c>
      <c r="F598" s="66">
        <v>67</v>
      </c>
      <c r="G598" s="66" t="s">
        <v>5265</v>
      </c>
      <c r="H598" s="5">
        <v>123</v>
      </c>
      <c r="I598" s="66"/>
      <c r="J598" s="5"/>
      <c r="K598" s="66">
        <v>19</v>
      </c>
      <c r="L598" s="5">
        <v>330</v>
      </c>
      <c r="M598" s="5">
        <v>0</v>
      </c>
      <c r="N598" s="5">
        <v>0</v>
      </c>
      <c r="O598" s="125"/>
      <c r="P598" s="94">
        <v>198</v>
      </c>
      <c r="Q598" s="94">
        <v>7</v>
      </c>
      <c r="R598" s="66">
        <f t="shared" si="17"/>
        <v>205</v>
      </c>
      <c r="S598" s="502">
        <f t="shared" si="18"/>
        <v>82.800000000000026</v>
      </c>
      <c r="T598" s="68">
        <v>19</v>
      </c>
    </row>
    <row r="599" spans="1:20" ht="25.5" x14ac:dyDescent="0.2">
      <c r="A599" s="97" t="s">
        <v>650</v>
      </c>
      <c r="B599" s="65" t="s">
        <v>8490</v>
      </c>
      <c r="C599" s="9">
        <v>0.25</v>
      </c>
      <c r="D599" s="90" t="s">
        <v>8651</v>
      </c>
      <c r="E599" s="66">
        <v>56</v>
      </c>
      <c r="F599" s="66">
        <v>71</v>
      </c>
      <c r="G599" s="66" t="s">
        <v>5265</v>
      </c>
      <c r="H599" s="5">
        <v>123</v>
      </c>
      <c r="I599" s="69"/>
      <c r="J599" s="5" t="s">
        <v>6055</v>
      </c>
      <c r="K599" s="66">
        <v>19</v>
      </c>
      <c r="L599" s="5">
        <v>330</v>
      </c>
      <c r="M599" s="5">
        <v>11</v>
      </c>
      <c r="N599" s="5">
        <v>0</v>
      </c>
      <c r="O599" s="125"/>
      <c r="P599" s="94">
        <v>198</v>
      </c>
      <c r="Q599" s="94">
        <v>7</v>
      </c>
      <c r="R599" s="66">
        <f t="shared" si="17"/>
        <v>205</v>
      </c>
      <c r="S599" s="502">
        <f t="shared" si="18"/>
        <v>82.800000000000026</v>
      </c>
      <c r="T599" s="68">
        <v>19</v>
      </c>
    </row>
    <row r="600" spans="1:20" x14ac:dyDescent="0.2">
      <c r="A600" s="558" t="s">
        <v>11483</v>
      </c>
      <c r="B600" s="65" t="s">
        <v>8490</v>
      </c>
      <c r="C600" s="9">
        <v>0.25</v>
      </c>
      <c r="D600" s="601" t="s">
        <v>11477</v>
      </c>
      <c r="E600" s="66">
        <v>56</v>
      </c>
      <c r="F600" s="66">
        <v>67</v>
      </c>
      <c r="G600" s="66" t="s">
        <v>5265</v>
      </c>
      <c r="H600" s="5">
        <v>123</v>
      </c>
      <c r="I600" s="66"/>
      <c r="J600" s="5"/>
      <c r="K600" s="66">
        <v>19</v>
      </c>
      <c r="L600" s="5">
        <v>330</v>
      </c>
      <c r="M600" s="5">
        <v>0</v>
      </c>
      <c r="N600" s="5">
        <v>0</v>
      </c>
      <c r="O600" s="575" t="s">
        <v>11471</v>
      </c>
      <c r="P600" s="94">
        <v>198</v>
      </c>
      <c r="Q600" s="94">
        <v>7</v>
      </c>
      <c r="R600" s="66">
        <f t="shared" ref="R600:R607" si="19">P600+Q600</f>
        <v>205</v>
      </c>
      <c r="S600" s="502">
        <f>306.1-R600-10-8.3</f>
        <v>82.800000000000026</v>
      </c>
      <c r="T600" s="68">
        <v>19</v>
      </c>
    </row>
    <row r="601" spans="1:20" x14ac:dyDescent="0.2">
      <c r="A601" s="558" t="s">
        <v>11483</v>
      </c>
      <c r="B601" s="65" t="s">
        <v>8490</v>
      </c>
      <c r="C601" s="9">
        <v>0.25</v>
      </c>
      <c r="D601" s="601" t="s">
        <v>11478</v>
      </c>
      <c r="E601" s="66">
        <v>56</v>
      </c>
      <c r="F601" s="66">
        <v>71</v>
      </c>
      <c r="G601" s="66" t="s">
        <v>5265</v>
      </c>
      <c r="H601" s="5">
        <v>123</v>
      </c>
      <c r="I601" s="69"/>
      <c r="J601" s="5" t="s">
        <v>6055</v>
      </c>
      <c r="K601" s="66">
        <v>19</v>
      </c>
      <c r="L601" s="5">
        <v>330</v>
      </c>
      <c r="M601" s="5">
        <v>11</v>
      </c>
      <c r="N601" s="5">
        <v>0</v>
      </c>
      <c r="O601" s="575" t="s">
        <v>11471</v>
      </c>
      <c r="P601" s="94">
        <v>198</v>
      </c>
      <c r="Q601" s="94">
        <v>7</v>
      </c>
      <c r="R601" s="66">
        <f t="shared" si="19"/>
        <v>205</v>
      </c>
      <c r="S601" s="502">
        <f>306.1-R601-10-8.3</f>
        <v>82.800000000000026</v>
      </c>
      <c r="T601" s="68">
        <v>19</v>
      </c>
    </row>
    <row r="602" spans="1:20" x14ac:dyDescent="0.2">
      <c r="A602" s="97" t="s">
        <v>5257</v>
      </c>
      <c r="B602" s="65" t="s">
        <v>8490</v>
      </c>
      <c r="C602" s="9">
        <v>0.25</v>
      </c>
      <c r="D602" s="90" t="s">
        <v>4222</v>
      </c>
      <c r="E602" s="66">
        <v>56</v>
      </c>
      <c r="F602" s="66">
        <v>67</v>
      </c>
      <c r="G602" s="66" t="s">
        <v>5265</v>
      </c>
      <c r="H602" s="5">
        <v>123</v>
      </c>
      <c r="I602" s="66"/>
      <c r="J602" s="5"/>
      <c r="K602" s="66">
        <v>19</v>
      </c>
      <c r="L602" s="5">
        <v>330</v>
      </c>
      <c r="M602" s="5">
        <v>0</v>
      </c>
      <c r="N602" s="5">
        <v>0</v>
      </c>
      <c r="O602" s="125" t="s">
        <v>4226</v>
      </c>
      <c r="P602" s="94">
        <v>198</v>
      </c>
      <c r="Q602" s="94">
        <v>7</v>
      </c>
      <c r="R602" s="66">
        <f t="shared" si="19"/>
        <v>205</v>
      </c>
      <c r="S602" s="502">
        <f t="shared" si="18"/>
        <v>82.800000000000026</v>
      </c>
      <c r="T602" s="68">
        <v>19</v>
      </c>
    </row>
    <row r="603" spans="1:20" x14ac:dyDescent="0.2">
      <c r="A603" s="97" t="s">
        <v>5257</v>
      </c>
      <c r="B603" s="65" t="s">
        <v>8490</v>
      </c>
      <c r="C603" s="9">
        <v>0.25</v>
      </c>
      <c r="D603" s="90" t="s">
        <v>4225</v>
      </c>
      <c r="E603" s="66">
        <v>56</v>
      </c>
      <c r="F603" s="66">
        <v>71</v>
      </c>
      <c r="G603" s="66" t="s">
        <v>5265</v>
      </c>
      <c r="H603" s="5">
        <v>123</v>
      </c>
      <c r="I603" s="69"/>
      <c r="J603" s="5" t="s">
        <v>6055</v>
      </c>
      <c r="K603" s="66">
        <v>19</v>
      </c>
      <c r="L603" s="5">
        <v>330</v>
      </c>
      <c r="M603" s="5">
        <v>11</v>
      </c>
      <c r="N603" s="5">
        <v>0</v>
      </c>
      <c r="O603" s="125" t="s">
        <v>4226</v>
      </c>
      <c r="P603" s="94">
        <v>198</v>
      </c>
      <c r="Q603" s="94">
        <v>7</v>
      </c>
      <c r="R603" s="66">
        <f t="shared" si="19"/>
        <v>205</v>
      </c>
      <c r="S603" s="502">
        <f t="shared" si="18"/>
        <v>82.800000000000026</v>
      </c>
      <c r="T603" s="68">
        <v>19</v>
      </c>
    </row>
    <row r="604" spans="1:20" x14ac:dyDescent="0.2">
      <c r="A604" s="558" t="s">
        <v>11485</v>
      </c>
      <c r="B604" s="65" t="s">
        <v>8490</v>
      </c>
      <c r="C604" s="9">
        <v>0.25</v>
      </c>
      <c r="D604" s="601" t="s">
        <v>11486</v>
      </c>
      <c r="E604" s="66">
        <v>56</v>
      </c>
      <c r="F604" s="66">
        <v>67</v>
      </c>
      <c r="G604" s="66" t="s">
        <v>5265</v>
      </c>
      <c r="H604" s="5">
        <v>123</v>
      </c>
      <c r="I604" s="66"/>
      <c r="J604" s="5"/>
      <c r="K604" s="66">
        <v>19</v>
      </c>
      <c r="L604" s="5">
        <v>330</v>
      </c>
      <c r="M604" s="5">
        <v>0</v>
      </c>
      <c r="N604" s="5">
        <v>0</v>
      </c>
      <c r="O604" s="575" t="s">
        <v>11471</v>
      </c>
      <c r="P604" s="94">
        <v>198</v>
      </c>
      <c r="Q604" s="94">
        <v>7</v>
      </c>
      <c r="R604" s="66">
        <f>P604+Q604</f>
        <v>205</v>
      </c>
      <c r="S604" s="502">
        <f>306.1-R604-10-8.3</f>
        <v>82.800000000000026</v>
      </c>
      <c r="T604" s="68">
        <v>19</v>
      </c>
    </row>
    <row r="605" spans="1:20" x14ac:dyDescent="0.2">
      <c r="A605" s="558" t="s">
        <v>11485</v>
      </c>
      <c r="B605" s="65" t="s">
        <v>8490</v>
      </c>
      <c r="C605" s="9">
        <v>0.25</v>
      </c>
      <c r="D605" s="601" t="s">
        <v>11487</v>
      </c>
      <c r="E605" s="66">
        <v>56</v>
      </c>
      <c r="F605" s="66">
        <v>71</v>
      </c>
      <c r="G605" s="66" t="s">
        <v>5265</v>
      </c>
      <c r="H605" s="5">
        <v>123</v>
      </c>
      <c r="I605" s="69"/>
      <c r="J605" s="5" t="s">
        <v>6055</v>
      </c>
      <c r="K605" s="66">
        <v>19</v>
      </c>
      <c r="L605" s="5">
        <v>330</v>
      </c>
      <c r="M605" s="5">
        <v>11</v>
      </c>
      <c r="N605" s="5">
        <v>0</v>
      </c>
      <c r="O605" s="575" t="s">
        <v>11471</v>
      </c>
      <c r="P605" s="94">
        <v>198</v>
      </c>
      <c r="Q605" s="94">
        <v>7</v>
      </c>
      <c r="R605" s="66">
        <f>P605+Q605</f>
        <v>205</v>
      </c>
      <c r="S605" s="502">
        <f>306.1-R605-10-8.3</f>
        <v>82.800000000000026</v>
      </c>
      <c r="T605" s="68">
        <v>19</v>
      </c>
    </row>
    <row r="606" spans="1:20" x14ac:dyDescent="0.2">
      <c r="A606" s="558" t="s">
        <v>11258</v>
      </c>
      <c r="B606" s="65" t="s">
        <v>8490</v>
      </c>
      <c r="C606" s="9">
        <v>0.25</v>
      </c>
      <c r="D606" s="601" t="s">
        <v>11256</v>
      </c>
      <c r="E606" s="66">
        <v>56</v>
      </c>
      <c r="F606" s="66">
        <v>67</v>
      </c>
      <c r="G606" s="66" t="s">
        <v>5265</v>
      </c>
      <c r="H606" s="5">
        <v>123</v>
      </c>
      <c r="I606" s="66"/>
      <c r="J606" s="5"/>
      <c r="K606" s="66">
        <v>19</v>
      </c>
      <c r="L606" s="5">
        <v>330</v>
      </c>
      <c r="M606" s="5">
        <v>0</v>
      </c>
      <c r="N606" s="5">
        <v>0</v>
      </c>
      <c r="O606" s="575" t="s">
        <v>11259</v>
      </c>
      <c r="P606" s="94">
        <v>198</v>
      </c>
      <c r="Q606" s="94">
        <v>7</v>
      </c>
      <c r="R606" s="66">
        <f t="shared" si="19"/>
        <v>205</v>
      </c>
      <c r="S606" s="502">
        <f>306.1-R606-10-8.3</f>
        <v>82.800000000000026</v>
      </c>
      <c r="T606" s="68">
        <v>19</v>
      </c>
    </row>
    <row r="607" spans="1:20" x14ac:dyDescent="0.2">
      <c r="A607" s="558" t="s">
        <v>11258</v>
      </c>
      <c r="B607" s="65" t="s">
        <v>8490</v>
      </c>
      <c r="C607" s="9">
        <v>0.25</v>
      </c>
      <c r="D607" s="601" t="s">
        <v>11257</v>
      </c>
      <c r="E607" s="66">
        <v>56</v>
      </c>
      <c r="F607" s="66">
        <v>71</v>
      </c>
      <c r="G607" s="66" t="s">
        <v>5265</v>
      </c>
      <c r="H607" s="5">
        <v>123</v>
      </c>
      <c r="I607" s="69"/>
      <c r="J607" s="5" t="s">
        <v>6055</v>
      </c>
      <c r="K607" s="66">
        <v>19</v>
      </c>
      <c r="L607" s="5">
        <v>330</v>
      </c>
      <c r="M607" s="5">
        <v>11</v>
      </c>
      <c r="N607" s="5">
        <v>0</v>
      </c>
      <c r="O607" s="575" t="s">
        <v>11259</v>
      </c>
      <c r="P607" s="94">
        <v>198</v>
      </c>
      <c r="Q607" s="94">
        <v>7</v>
      </c>
      <c r="R607" s="66">
        <f t="shared" si="19"/>
        <v>205</v>
      </c>
      <c r="S607" s="502">
        <f>306.1-R607-10-8.3</f>
        <v>82.800000000000026</v>
      </c>
      <c r="T607" s="68">
        <v>19</v>
      </c>
    </row>
    <row r="608" spans="1:20" x14ac:dyDescent="0.2">
      <c r="A608" s="97" t="s">
        <v>4349</v>
      </c>
      <c r="B608" s="65" t="s">
        <v>8490</v>
      </c>
      <c r="C608" s="67">
        <v>0.25</v>
      </c>
      <c r="D608" s="65" t="s">
        <v>4352</v>
      </c>
      <c r="E608" s="66">
        <v>54</v>
      </c>
      <c r="F608" s="66">
        <v>63</v>
      </c>
      <c r="G608" s="66" t="s">
        <v>5264</v>
      </c>
      <c r="H608" s="66">
        <v>123</v>
      </c>
      <c r="I608" s="69"/>
      <c r="J608" s="5"/>
      <c r="K608" s="66">
        <v>16</v>
      </c>
      <c r="L608" s="5">
        <v>341</v>
      </c>
      <c r="M608" s="5">
        <v>0</v>
      </c>
      <c r="N608" s="5">
        <v>0</v>
      </c>
      <c r="O608" s="125"/>
      <c r="P608" s="94">
        <v>212</v>
      </c>
      <c r="Q608" s="94">
        <v>7</v>
      </c>
      <c r="R608" s="66">
        <f t="shared" si="17"/>
        <v>219</v>
      </c>
      <c r="S608" s="502">
        <f t="shared" si="18"/>
        <v>68.800000000000026</v>
      </c>
      <c r="T608" s="68">
        <v>16</v>
      </c>
    </row>
    <row r="609" spans="1:20" x14ac:dyDescent="0.2">
      <c r="A609" s="97" t="s">
        <v>4349</v>
      </c>
      <c r="B609" s="65" t="s">
        <v>8490</v>
      </c>
      <c r="C609" s="67">
        <v>0.25</v>
      </c>
      <c r="D609" s="65" t="s">
        <v>4352</v>
      </c>
      <c r="E609" s="66">
        <v>54</v>
      </c>
      <c r="F609" s="66">
        <v>67</v>
      </c>
      <c r="G609" s="66" t="s">
        <v>5264</v>
      </c>
      <c r="H609" s="66">
        <v>123</v>
      </c>
      <c r="I609" s="69"/>
      <c r="J609" s="5" t="s">
        <v>6055</v>
      </c>
      <c r="K609" s="66">
        <v>16</v>
      </c>
      <c r="L609" s="5">
        <v>341</v>
      </c>
      <c r="M609" s="5">
        <v>11</v>
      </c>
      <c r="N609" s="5">
        <v>0</v>
      </c>
      <c r="O609" s="125"/>
      <c r="P609" s="94">
        <v>212</v>
      </c>
      <c r="Q609" s="94">
        <v>7</v>
      </c>
      <c r="R609" s="66">
        <f t="shared" si="17"/>
        <v>219</v>
      </c>
      <c r="S609" s="502">
        <f t="shared" si="18"/>
        <v>68.800000000000026</v>
      </c>
      <c r="T609" s="68">
        <v>16</v>
      </c>
    </row>
    <row r="610" spans="1:20" x14ac:dyDescent="0.2">
      <c r="A610" s="97" t="s">
        <v>5863</v>
      </c>
      <c r="B610" s="65" t="s">
        <v>8490</v>
      </c>
      <c r="C610" s="67">
        <v>0.25</v>
      </c>
      <c r="D610" s="65" t="s">
        <v>8843</v>
      </c>
      <c r="E610" s="66">
        <v>57</v>
      </c>
      <c r="F610" s="66">
        <v>69</v>
      </c>
      <c r="G610" s="66" t="s">
        <v>5263</v>
      </c>
      <c r="H610" s="66">
        <v>123</v>
      </c>
      <c r="I610" s="69"/>
      <c r="J610" s="5"/>
      <c r="K610" s="66">
        <v>16</v>
      </c>
      <c r="L610" s="5">
        <v>341</v>
      </c>
      <c r="M610" s="5">
        <v>0</v>
      </c>
      <c r="N610" s="5">
        <v>0</v>
      </c>
      <c r="O610" s="125"/>
      <c r="P610" s="94">
        <v>210</v>
      </c>
      <c r="Q610" s="94">
        <v>7</v>
      </c>
      <c r="R610" s="66">
        <f t="shared" si="17"/>
        <v>217</v>
      </c>
      <c r="S610" s="502">
        <f t="shared" si="18"/>
        <v>70.800000000000026</v>
      </c>
      <c r="T610" s="68">
        <v>16</v>
      </c>
    </row>
    <row r="611" spans="1:20" x14ac:dyDescent="0.2">
      <c r="A611" s="97" t="s">
        <v>5863</v>
      </c>
      <c r="B611" s="65" t="s">
        <v>8490</v>
      </c>
      <c r="C611" s="67">
        <v>0.25</v>
      </c>
      <c r="D611" s="65" t="s">
        <v>8844</v>
      </c>
      <c r="E611" s="66">
        <v>57</v>
      </c>
      <c r="F611" s="66">
        <v>73</v>
      </c>
      <c r="G611" s="66" t="s">
        <v>5263</v>
      </c>
      <c r="H611" s="66">
        <v>123</v>
      </c>
      <c r="I611" s="69"/>
      <c r="J611" s="5" t="s">
        <v>6055</v>
      </c>
      <c r="K611" s="66">
        <v>16</v>
      </c>
      <c r="L611" s="5">
        <v>341</v>
      </c>
      <c r="M611" s="5">
        <v>11</v>
      </c>
      <c r="N611" s="5">
        <v>0</v>
      </c>
      <c r="O611" s="125"/>
      <c r="P611" s="94">
        <v>210</v>
      </c>
      <c r="Q611" s="94">
        <v>7</v>
      </c>
      <c r="R611" s="66">
        <f t="shared" si="17"/>
        <v>217</v>
      </c>
      <c r="S611" s="502">
        <f t="shared" si="18"/>
        <v>70.800000000000026</v>
      </c>
      <c r="T611" s="68">
        <v>16</v>
      </c>
    </row>
    <row r="612" spans="1:20" x14ac:dyDescent="0.2">
      <c r="A612" s="97" t="s">
        <v>651</v>
      </c>
      <c r="B612" s="65" t="s">
        <v>8490</v>
      </c>
      <c r="C612" s="9">
        <v>0.25</v>
      </c>
      <c r="D612" s="565" t="s">
        <v>6214</v>
      </c>
      <c r="E612" s="66">
        <v>56</v>
      </c>
      <c r="F612" s="66">
        <v>67</v>
      </c>
      <c r="G612" s="66" t="s">
        <v>5265</v>
      </c>
      <c r="H612" s="5">
        <v>123</v>
      </c>
      <c r="I612" s="66"/>
      <c r="J612" s="5"/>
      <c r="K612" s="66">
        <v>19</v>
      </c>
      <c r="L612" s="5">
        <v>330</v>
      </c>
      <c r="M612" s="5">
        <v>0</v>
      </c>
      <c r="N612" s="5">
        <v>0</v>
      </c>
      <c r="O612" s="575" t="s">
        <v>11029</v>
      </c>
      <c r="P612" s="94">
        <v>198</v>
      </c>
      <c r="Q612" s="94">
        <v>7</v>
      </c>
      <c r="R612" s="66">
        <f t="shared" ref="R612:R685" si="20">P612+Q612</f>
        <v>205</v>
      </c>
      <c r="S612" s="502">
        <f t="shared" si="18"/>
        <v>82.800000000000026</v>
      </c>
      <c r="T612" s="68">
        <v>19</v>
      </c>
    </row>
    <row r="613" spans="1:20" x14ac:dyDescent="0.2">
      <c r="A613" s="97" t="s">
        <v>651</v>
      </c>
      <c r="B613" s="65" t="s">
        <v>8490</v>
      </c>
      <c r="C613" s="9">
        <v>0.25</v>
      </c>
      <c r="D613" s="601" t="s">
        <v>11028</v>
      </c>
      <c r="E613" s="66">
        <v>56</v>
      </c>
      <c r="F613" s="66">
        <v>71</v>
      </c>
      <c r="G613" s="66" t="s">
        <v>5265</v>
      </c>
      <c r="H613" s="5">
        <v>123</v>
      </c>
      <c r="I613" s="69"/>
      <c r="J613" s="5" t="s">
        <v>6055</v>
      </c>
      <c r="K613" s="66">
        <v>19</v>
      </c>
      <c r="L613" s="5">
        <v>330</v>
      </c>
      <c r="M613" s="5">
        <v>11</v>
      </c>
      <c r="N613" s="5">
        <v>0</v>
      </c>
      <c r="O613" s="575" t="s">
        <v>11029</v>
      </c>
      <c r="P613" s="94">
        <v>198</v>
      </c>
      <c r="Q613" s="94">
        <v>7</v>
      </c>
      <c r="R613" s="66">
        <f t="shared" si="20"/>
        <v>205</v>
      </c>
      <c r="S613" s="502">
        <f t="shared" si="18"/>
        <v>82.800000000000026</v>
      </c>
      <c r="T613" s="68">
        <v>19</v>
      </c>
    </row>
    <row r="614" spans="1:20" x14ac:dyDescent="0.2">
      <c r="A614" s="97" t="s">
        <v>652</v>
      </c>
      <c r="B614" s="65" t="s">
        <v>8490</v>
      </c>
      <c r="C614" s="9">
        <v>0.25</v>
      </c>
      <c r="D614" s="67" t="s">
        <v>627</v>
      </c>
      <c r="E614" s="66">
        <v>56</v>
      </c>
      <c r="F614" s="66">
        <v>67</v>
      </c>
      <c r="G614" s="66" t="s">
        <v>5265</v>
      </c>
      <c r="H614" s="5">
        <v>123</v>
      </c>
      <c r="I614" s="66"/>
      <c r="J614" s="5"/>
      <c r="K614" s="66">
        <v>19</v>
      </c>
      <c r="L614" s="5">
        <v>330</v>
      </c>
      <c r="M614" s="5">
        <v>0</v>
      </c>
      <c r="N614" s="5">
        <v>0</v>
      </c>
      <c r="O614" s="125"/>
      <c r="P614" s="94">
        <v>198</v>
      </c>
      <c r="Q614" s="94">
        <v>7</v>
      </c>
      <c r="R614" s="66">
        <f t="shared" si="20"/>
        <v>205</v>
      </c>
      <c r="S614" s="502">
        <f t="shared" si="18"/>
        <v>82.800000000000026</v>
      </c>
      <c r="T614" s="68">
        <v>19</v>
      </c>
    </row>
    <row r="615" spans="1:20" x14ac:dyDescent="0.2">
      <c r="A615" s="97" t="s">
        <v>652</v>
      </c>
      <c r="B615" s="65" t="s">
        <v>8490</v>
      </c>
      <c r="C615" s="9">
        <v>0.25</v>
      </c>
      <c r="D615" s="67" t="s">
        <v>10330</v>
      </c>
      <c r="E615" s="66">
        <v>56</v>
      </c>
      <c r="F615" s="66">
        <v>71</v>
      </c>
      <c r="G615" s="66" t="s">
        <v>5265</v>
      </c>
      <c r="H615" s="5">
        <v>123</v>
      </c>
      <c r="I615" s="69"/>
      <c r="J615" s="5" t="s">
        <v>6055</v>
      </c>
      <c r="K615" s="66">
        <v>19</v>
      </c>
      <c r="L615" s="5">
        <v>330</v>
      </c>
      <c r="M615" s="5">
        <v>11</v>
      </c>
      <c r="N615" s="5">
        <v>0</v>
      </c>
      <c r="O615" s="125"/>
      <c r="P615" s="94">
        <v>198</v>
      </c>
      <c r="Q615" s="94">
        <v>7</v>
      </c>
      <c r="R615" s="66">
        <f t="shared" si="20"/>
        <v>205</v>
      </c>
      <c r="S615" s="502">
        <f t="shared" si="18"/>
        <v>82.800000000000026</v>
      </c>
      <c r="T615" s="68">
        <v>19</v>
      </c>
    </row>
    <row r="616" spans="1:20" x14ac:dyDescent="0.2">
      <c r="A616" s="97" t="s">
        <v>10694</v>
      </c>
      <c r="B616" s="65" t="s">
        <v>8490</v>
      </c>
      <c r="C616" s="9">
        <v>0.25</v>
      </c>
      <c r="D616" s="67" t="s">
        <v>4633</v>
      </c>
      <c r="E616" s="66">
        <v>56</v>
      </c>
      <c r="F616" s="66">
        <v>67</v>
      </c>
      <c r="G616" s="66" t="s">
        <v>5265</v>
      </c>
      <c r="H616" s="5">
        <v>123</v>
      </c>
      <c r="I616" s="66"/>
      <c r="J616" s="5"/>
      <c r="K616" s="66">
        <v>19</v>
      </c>
      <c r="L616" s="5">
        <v>330</v>
      </c>
      <c r="M616" s="5">
        <v>0</v>
      </c>
      <c r="N616" s="5">
        <v>0</v>
      </c>
      <c r="O616" s="125"/>
      <c r="P616" s="94">
        <v>200</v>
      </c>
      <c r="Q616" s="94">
        <v>7</v>
      </c>
      <c r="R616" s="66">
        <f t="shared" si="20"/>
        <v>207</v>
      </c>
      <c r="S616" s="502">
        <f t="shared" si="18"/>
        <v>80.800000000000026</v>
      </c>
      <c r="T616" s="68">
        <v>19</v>
      </c>
    </row>
    <row r="617" spans="1:20" x14ac:dyDescent="0.2">
      <c r="A617" s="97" t="s">
        <v>10694</v>
      </c>
      <c r="B617" s="65" t="s">
        <v>8490</v>
      </c>
      <c r="C617" s="9">
        <v>0.25</v>
      </c>
      <c r="D617" s="90" t="s">
        <v>9963</v>
      </c>
      <c r="E617" s="66">
        <v>56</v>
      </c>
      <c r="F617" s="66">
        <v>71</v>
      </c>
      <c r="G617" s="66" t="s">
        <v>5265</v>
      </c>
      <c r="H617" s="5">
        <v>123</v>
      </c>
      <c r="I617" s="69"/>
      <c r="J617" s="5" t="s">
        <v>6055</v>
      </c>
      <c r="K617" s="66">
        <v>19</v>
      </c>
      <c r="L617" s="5">
        <v>330</v>
      </c>
      <c r="M617" s="5">
        <v>11</v>
      </c>
      <c r="N617" s="5">
        <v>0</v>
      </c>
      <c r="O617" s="125"/>
      <c r="P617" s="94">
        <v>200</v>
      </c>
      <c r="Q617" s="94">
        <v>7</v>
      </c>
      <c r="R617" s="66">
        <f t="shared" si="20"/>
        <v>207</v>
      </c>
      <c r="S617" s="502">
        <f t="shared" si="18"/>
        <v>80.800000000000026</v>
      </c>
      <c r="T617" s="68">
        <v>19</v>
      </c>
    </row>
    <row r="618" spans="1:20" x14ac:dyDescent="0.2">
      <c r="A618" s="97" t="s">
        <v>10551</v>
      </c>
      <c r="B618" s="65" t="s">
        <v>8490</v>
      </c>
      <c r="C618" s="67">
        <v>0.25</v>
      </c>
      <c r="D618" s="65" t="s">
        <v>6672</v>
      </c>
      <c r="E618" s="66">
        <v>58</v>
      </c>
      <c r="F618" s="66">
        <v>71</v>
      </c>
      <c r="G618" s="66" t="s">
        <v>5263</v>
      </c>
      <c r="H618" s="66">
        <v>123</v>
      </c>
      <c r="I618" s="69"/>
      <c r="J618" s="5" t="s">
        <v>4415</v>
      </c>
      <c r="K618" s="66"/>
      <c r="L618" s="5">
        <f>112+10+R618</f>
        <v>342</v>
      </c>
      <c r="M618" s="5">
        <v>2</v>
      </c>
      <c r="N618" s="5">
        <v>0</v>
      </c>
      <c r="O618" s="125"/>
      <c r="P618" s="94">
        <v>213</v>
      </c>
      <c r="Q618" s="94">
        <v>7</v>
      </c>
      <c r="R618" s="66">
        <f t="shared" si="20"/>
        <v>220</v>
      </c>
      <c r="S618" s="502">
        <f t="shared" si="18"/>
        <v>67.800000000000026</v>
      </c>
    </row>
    <row r="619" spans="1:20" x14ac:dyDescent="0.2">
      <c r="A619" s="97" t="s">
        <v>3296</v>
      </c>
      <c r="B619" s="65" t="s">
        <v>8490</v>
      </c>
      <c r="C619" s="67">
        <v>0.25</v>
      </c>
      <c r="D619" s="65" t="s">
        <v>7425</v>
      </c>
      <c r="E619" s="66">
        <v>58</v>
      </c>
      <c r="F619" s="66">
        <v>71</v>
      </c>
      <c r="G619" s="66" t="s">
        <v>5263</v>
      </c>
      <c r="H619" s="5">
        <v>123</v>
      </c>
      <c r="I619" s="66"/>
      <c r="J619" s="5" t="s">
        <v>4415</v>
      </c>
      <c r="K619" s="66">
        <v>22</v>
      </c>
      <c r="L619" s="5">
        <v>318</v>
      </c>
      <c r="M619" s="5">
        <v>1</v>
      </c>
      <c r="N619" s="5">
        <v>0</v>
      </c>
      <c r="O619" s="125"/>
      <c r="P619" s="94">
        <v>186</v>
      </c>
      <c r="Q619" s="94">
        <v>7</v>
      </c>
      <c r="R619" s="66">
        <f t="shared" si="20"/>
        <v>193</v>
      </c>
      <c r="S619" s="502">
        <f t="shared" si="18"/>
        <v>94.800000000000026</v>
      </c>
      <c r="T619" s="68">
        <v>22</v>
      </c>
    </row>
    <row r="620" spans="1:20" x14ac:dyDescent="0.2">
      <c r="A620" s="571" t="s">
        <v>11190</v>
      </c>
      <c r="B620" s="65" t="s">
        <v>8490</v>
      </c>
      <c r="C620" s="67">
        <v>0.25</v>
      </c>
      <c r="D620" s="559" t="s">
        <v>11192</v>
      </c>
      <c r="E620" s="66">
        <v>56</v>
      </c>
      <c r="F620" s="66">
        <v>67</v>
      </c>
      <c r="G620" s="560" t="s">
        <v>5264</v>
      </c>
      <c r="H620" s="66">
        <v>123</v>
      </c>
      <c r="I620" s="66"/>
      <c r="J620" s="5"/>
      <c r="K620" s="66">
        <v>16</v>
      </c>
      <c r="L620" s="5">
        <v>341</v>
      </c>
      <c r="M620" s="5">
        <v>0</v>
      </c>
      <c r="N620" s="5">
        <v>0</v>
      </c>
      <c r="O620" s="575" t="s">
        <v>11175</v>
      </c>
      <c r="P620" s="94">
        <v>210</v>
      </c>
      <c r="Q620" s="94">
        <v>7</v>
      </c>
      <c r="R620" s="66">
        <f>P620+Q620</f>
        <v>217</v>
      </c>
      <c r="S620" s="502">
        <f t="shared" si="18"/>
        <v>70.800000000000026</v>
      </c>
      <c r="T620" s="68">
        <v>16</v>
      </c>
    </row>
    <row r="621" spans="1:20" x14ac:dyDescent="0.2">
      <c r="A621" s="571" t="s">
        <v>11190</v>
      </c>
      <c r="B621" s="65" t="s">
        <v>8490</v>
      </c>
      <c r="C621" s="67">
        <v>0.25</v>
      </c>
      <c r="D621" s="583" t="s">
        <v>11193</v>
      </c>
      <c r="E621" s="66">
        <v>56</v>
      </c>
      <c r="F621" s="66">
        <v>71</v>
      </c>
      <c r="G621" s="560" t="s">
        <v>5264</v>
      </c>
      <c r="H621" s="66">
        <v>123</v>
      </c>
      <c r="I621" s="66"/>
      <c r="J621" s="5" t="s">
        <v>6055</v>
      </c>
      <c r="K621" s="66">
        <v>16</v>
      </c>
      <c r="L621" s="5">
        <v>341</v>
      </c>
      <c r="M621" s="5">
        <v>11</v>
      </c>
      <c r="N621" s="5">
        <v>0</v>
      </c>
      <c r="O621" s="575" t="s">
        <v>11175</v>
      </c>
      <c r="P621" s="94">
        <v>210</v>
      </c>
      <c r="Q621" s="94">
        <v>7</v>
      </c>
      <c r="R621" s="66">
        <f>P621+Q621</f>
        <v>217</v>
      </c>
      <c r="S621" s="502">
        <f t="shared" si="18"/>
        <v>70.800000000000026</v>
      </c>
      <c r="T621" s="68">
        <v>16</v>
      </c>
    </row>
    <row r="622" spans="1:20" x14ac:dyDescent="0.2">
      <c r="A622" s="97" t="s">
        <v>1137</v>
      </c>
      <c r="B622" s="65" t="s">
        <v>8490</v>
      </c>
      <c r="C622" s="67">
        <v>0.25</v>
      </c>
      <c r="D622" s="65" t="s">
        <v>5493</v>
      </c>
      <c r="E622" s="66">
        <v>57</v>
      </c>
      <c r="F622" s="66">
        <v>69</v>
      </c>
      <c r="G622" s="66" t="s">
        <v>5263</v>
      </c>
      <c r="H622" s="66">
        <v>123</v>
      </c>
      <c r="I622" s="69"/>
      <c r="J622" s="5"/>
      <c r="K622" s="66">
        <v>16</v>
      </c>
      <c r="L622" s="5">
        <v>341</v>
      </c>
      <c r="M622" s="5">
        <v>0</v>
      </c>
      <c r="N622" s="5">
        <v>0</v>
      </c>
      <c r="O622" s="125"/>
      <c r="P622" s="94">
        <v>210</v>
      </c>
      <c r="Q622" s="94">
        <v>7</v>
      </c>
      <c r="R622" s="66">
        <f t="shared" si="20"/>
        <v>217</v>
      </c>
      <c r="S622" s="502">
        <f t="shared" si="18"/>
        <v>70.800000000000026</v>
      </c>
      <c r="T622" s="68">
        <v>16</v>
      </c>
    </row>
    <row r="623" spans="1:20" x14ac:dyDescent="0.2">
      <c r="A623" s="558" t="s">
        <v>11156</v>
      </c>
      <c r="B623" s="559" t="s">
        <v>8490</v>
      </c>
      <c r="C623" s="67">
        <v>0.25</v>
      </c>
      <c r="D623" s="559" t="s">
        <v>11157</v>
      </c>
      <c r="E623" s="66">
        <v>56</v>
      </c>
      <c r="F623" s="66">
        <v>67</v>
      </c>
      <c r="G623" s="66" t="s">
        <v>5265</v>
      </c>
      <c r="H623" s="5">
        <v>123</v>
      </c>
      <c r="I623" s="66"/>
      <c r="J623" s="5"/>
      <c r="K623" s="66">
        <v>19</v>
      </c>
      <c r="L623" s="5">
        <v>330</v>
      </c>
      <c r="M623" s="5">
        <v>11</v>
      </c>
      <c r="N623" s="5">
        <v>0</v>
      </c>
      <c r="O623" s="575" t="s">
        <v>11128</v>
      </c>
      <c r="P623" s="94">
        <v>198</v>
      </c>
      <c r="Q623" s="94">
        <v>7</v>
      </c>
      <c r="R623" s="66">
        <f t="shared" si="20"/>
        <v>205</v>
      </c>
      <c r="S623" s="502">
        <f t="shared" si="18"/>
        <v>82.800000000000026</v>
      </c>
      <c r="T623" s="68">
        <v>19</v>
      </c>
    </row>
    <row r="624" spans="1:20" x14ac:dyDescent="0.2">
      <c r="A624" s="558" t="s">
        <v>11156</v>
      </c>
      <c r="B624" s="559" t="s">
        <v>8490</v>
      </c>
      <c r="C624" s="67">
        <v>0.25</v>
      </c>
      <c r="D624" s="601" t="s">
        <v>11160</v>
      </c>
      <c r="E624" s="66">
        <v>56</v>
      </c>
      <c r="F624" s="66">
        <v>71</v>
      </c>
      <c r="G624" s="66" t="s">
        <v>5265</v>
      </c>
      <c r="H624" s="5">
        <v>123</v>
      </c>
      <c r="I624" s="69"/>
      <c r="J624" s="5" t="s">
        <v>6055</v>
      </c>
      <c r="K624" s="66">
        <v>19</v>
      </c>
      <c r="L624" s="5">
        <v>330</v>
      </c>
      <c r="M624" s="5">
        <v>11</v>
      </c>
      <c r="N624" s="5">
        <v>0</v>
      </c>
      <c r="O624" s="575" t="s">
        <v>11128</v>
      </c>
      <c r="P624" s="94">
        <v>198</v>
      </c>
      <c r="Q624" s="94">
        <v>7</v>
      </c>
      <c r="R624" s="66">
        <f t="shared" si="20"/>
        <v>205</v>
      </c>
      <c r="S624" s="502">
        <f t="shared" si="18"/>
        <v>82.800000000000026</v>
      </c>
      <c r="T624" s="68">
        <v>19</v>
      </c>
    </row>
    <row r="625" spans="1:20" x14ac:dyDescent="0.2">
      <c r="A625" s="97" t="s">
        <v>4526</v>
      </c>
      <c r="B625" s="65" t="s">
        <v>8490</v>
      </c>
      <c r="C625" s="67">
        <v>0.25</v>
      </c>
      <c r="D625" s="65" t="s">
        <v>4335</v>
      </c>
      <c r="E625" s="66">
        <v>58</v>
      </c>
      <c r="F625" s="66">
        <v>71</v>
      </c>
      <c r="G625" s="66" t="s">
        <v>5263</v>
      </c>
      <c r="H625" s="66">
        <v>123</v>
      </c>
      <c r="I625" s="69"/>
      <c r="J625" s="5" t="s">
        <v>4415</v>
      </c>
      <c r="K625" s="66">
        <v>20</v>
      </c>
      <c r="L625" s="5">
        <v>326</v>
      </c>
      <c r="M625" s="5">
        <v>2</v>
      </c>
      <c r="N625" s="5">
        <v>0</v>
      </c>
      <c r="O625" s="125"/>
      <c r="P625" s="94">
        <v>194</v>
      </c>
      <c r="Q625" s="94">
        <v>7</v>
      </c>
      <c r="R625" s="66">
        <f t="shared" si="20"/>
        <v>201</v>
      </c>
      <c r="S625" s="502">
        <f t="shared" si="18"/>
        <v>86.800000000000026</v>
      </c>
      <c r="T625" s="68">
        <v>20</v>
      </c>
    </row>
    <row r="626" spans="1:20" x14ac:dyDescent="0.2">
      <c r="A626" s="97" t="s">
        <v>3885</v>
      </c>
      <c r="B626" s="65" t="s">
        <v>8490</v>
      </c>
      <c r="C626" s="67">
        <v>0.25</v>
      </c>
      <c r="D626" s="65" t="s">
        <v>3887</v>
      </c>
      <c r="E626" s="66">
        <v>57</v>
      </c>
      <c r="F626" s="66">
        <v>69</v>
      </c>
      <c r="G626" s="66" t="s">
        <v>5159</v>
      </c>
      <c r="H626" s="66">
        <v>123</v>
      </c>
      <c r="I626" s="69"/>
      <c r="J626" s="5"/>
      <c r="K626" s="66">
        <v>19</v>
      </c>
      <c r="L626" s="5">
        <v>330</v>
      </c>
      <c r="M626" s="5">
        <v>0</v>
      </c>
      <c r="N626" s="5">
        <v>0</v>
      </c>
      <c r="O626" s="125"/>
      <c r="P626" s="94">
        <v>198</v>
      </c>
      <c r="Q626" s="94">
        <v>7</v>
      </c>
      <c r="R626" s="66">
        <f>P626+Q626</f>
        <v>205</v>
      </c>
      <c r="S626" s="502">
        <f t="shared" si="18"/>
        <v>82.800000000000026</v>
      </c>
      <c r="T626" s="68">
        <v>19</v>
      </c>
    </row>
    <row r="627" spans="1:20" x14ac:dyDescent="0.2">
      <c r="A627" s="97" t="s">
        <v>3885</v>
      </c>
      <c r="B627" s="65" t="s">
        <v>8490</v>
      </c>
      <c r="C627" s="67">
        <v>0.25</v>
      </c>
      <c r="D627" s="91" t="s">
        <v>3888</v>
      </c>
      <c r="E627" s="66">
        <v>57</v>
      </c>
      <c r="F627" s="66">
        <v>73</v>
      </c>
      <c r="G627" s="66" t="s">
        <v>5159</v>
      </c>
      <c r="H627" s="66">
        <v>123</v>
      </c>
      <c r="I627" s="69"/>
      <c r="J627" s="5" t="s">
        <v>6055</v>
      </c>
      <c r="K627" s="66">
        <v>19</v>
      </c>
      <c r="L627" s="5">
        <v>330</v>
      </c>
      <c r="M627" s="5">
        <v>11</v>
      </c>
      <c r="N627" s="5">
        <v>0</v>
      </c>
      <c r="O627" s="125"/>
      <c r="P627" s="94">
        <v>198</v>
      </c>
      <c r="Q627" s="94">
        <v>7</v>
      </c>
      <c r="R627" s="66">
        <f>P627+Q627</f>
        <v>205</v>
      </c>
      <c r="S627" s="502">
        <f t="shared" si="18"/>
        <v>82.800000000000026</v>
      </c>
      <c r="T627" s="68">
        <v>19</v>
      </c>
    </row>
    <row r="628" spans="1:20" x14ac:dyDescent="0.2">
      <c r="A628" s="97" t="s">
        <v>7306</v>
      </c>
      <c r="B628" s="65" t="s">
        <v>8490</v>
      </c>
      <c r="C628" s="67">
        <v>0.25</v>
      </c>
      <c r="D628" s="65" t="s">
        <v>151</v>
      </c>
      <c r="E628" s="66">
        <v>58</v>
      </c>
      <c r="F628" s="66">
        <v>71</v>
      </c>
      <c r="G628" s="66" t="s">
        <v>5159</v>
      </c>
      <c r="H628" s="66">
        <v>123</v>
      </c>
      <c r="I628" s="69"/>
      <c r="J628" s="5" t="s">
        <v>4415</v>
      </c>
      <c r="K628" s="66">
        <v>16</v>
      </c>
      <c r="L628" s="5">
        <v>341</v>
      </c>
      <c r="M628" s="5">
        <v>2</v>
      </c>
      <c r="N628" s="5">
        <v>0</v>
      </c>
      <c r="O628" s="125"/>
      <c r="P628" s="94">
        <v>210</v>
      </c>
      <c r="Q628" s="94">
        <v>7</v>
      </c>
      <c r="R628" s="66">
        <f t="shared" si="20"/>
        <v>217</v>
      </c>
      <c r="S628" s="502">
        <f t="shared" si="18"/>
        <v>70.800000000000026</v>
      </c>
      <c r="T628" s="68">
        <v>16</v>
      </c>
    </row>
    <row r="629" spans="1:20" x14ac:dyDescent="0.2">
      <c r="A629" s="97" t="s">
        <v>10429</v>
      </c>
      <c r="B629" s="65" t="s">
        <v>8490</v>
      </c>
      <c r="C629" s="67">
        <v>0.25</v>
      </c>
      <c r="D629" s="65" t="s">
        <v>2683</v>
      </c>
      <c r="E629" s="66">
        <v>58</v>
      </c>
      <c r="F629" s="66">
        <v>71</v>
      </c>
      <c r="G629" s="66" t="s">
        <v>5263</v>
      </c>
      <c r="H629" s="66">
        <v>123</v>
      </c>
      <c r="I629" s="69"/>
      <c r="J629" s="5" t="s">
        <v>4415</v>
      </c>
      <c r="K629" s="66">
        <v>22</v>
      </c>
      <c r="L629" s="5">
        <v>318</v>
      </c>
      <c r="M629" s="5">
        <v>2</v>
      </c>
      <c r="N629" s="5">
        <v>0</v>
      </c>
      <c r="O629" s="125"/>
      <c r="P629" s="94">
        <v>186</v>
      </c>
      <c r="Q629" s="94">
        <v>7</v>
      </c>
      <c r="R629" s="66">
        <f t="shared" si="20"/>
        <v>193</v>
      </c>
      <c r="S629" s="502">
        <f t="shared" si="18"/>
        <v>94.800000000000026</v>
      </c>
      <c r="T629" s="68">
        <v>22</v>
      </c>
    </row>
    <row r="630" spans="1:20" x14ac:dyDescent="0.2">
      <c r="A630" s="97" t="s">
        <v>5031</v>
      </c>
      <c r="B630" s="65" t="s">
        <v>8490</v>
      </c>
      <c r="C630" s="67">
        <v>0.25</v>
      </c>
      <c r="D630" s="65" t="s">
        <v>6325</v>
      </c>
      <c r="E630" s="66">
        <v>57</v>
      </c>
      <c r="F630" s="66">
        <v>69</v>
      </c>
      <c r="G630" s="66" t="s">
        <v>5263</v>
      </c>
      <c r="H630" s="66">
        <v>123</v>
      </c>
      <c r="I630" s="69"/>
      <c r="J630" s="5"/>
      <c r="K630" s="66">
        <v>16</v>
      </c>
      <c r="L630" s="5">
        <v>341</v>
      </c>
      <c r="M630" s="5">
        <v>0</v>
      </c>
      <c r="N630" s="5">
        <v>0</v>
      </c>
      <c r="O630" s="125"/>
      <c r="P630" s="94">
        <v>212</v>
      </c>
      <c r="Q630" s="94">
        <v>7</v>
      </c>
      <c r="R630" s="66">
        <f t="shared" si="20"/>
        <v>219</v>
      </c>
      <c r="S630" s="502">
        <f t="shared" si="18"/>
        <v>68.800000000000026</v>
      </c>
      <c r="T630" s="68">
        <v>16</v>
      </c>
    </row>
    <row r="631" spans="1:20" x14ac:dyDescent="0.2">
      <c r="A631" s="97" t="s">
        <v>5031</v>
      </c>
      <c r="B631" s="65" t="s">
        <v>8490</v>
      </c>
      <c r="C631" s="67">
        <v>0.25</v>
      </c>
      <c r="D631" s="91" t="s">
        <v>6326</v>
      </c>
      <c r="E631" s="66">
        <v>57</v>
      </c>
      <c r="F631" s="66">
        <v>73</v>
      </c>
      <c r="G631" s="66" t="s">
        <v>5263</v>
      </c>
      <c r="H631" s="66">
        <v>123</v>
      </c>
      <c r="I631" s="69"/>
      <c r="J631" s="5" t="s">
        <v>6055</v>
      </c>
      <c r="K631" s="66">
        <v>16</v>
      </c>
      <c r="L631" s="5">
        <v>341</v>
      </c>
      <c r="M631" s="5">
        <v>11</v>
      </c>
      <c r="N631" s="5">
        <v>0</v>
      </c>
      <c r="O631" s="125"/>
      <c r="P631" s="94">
        <v>212</v>
      </c>
      <c r="Q631" s="94">
        <v>7</v>
      </c>
      <c r="R631" s="66">
        <f t="shared" si="20"/>
        <v>219</v>
      </c>
      <c r="S631" s="502">
        <f t="shared" si="18"/>
        <v>68.800000000000026</v>
      </c>
      <c r="T631" s="68">
        <v>16</v>
      </c>
    </row>
    <row r="632" spans="1:20" x14ac:dyDescent="0.2">
      <c r="A632" s="97" t="s">
        <v>10552</v>
      </c>
      <c r="B632" s="65" t="s">
        <v>8490</v>
      </c>
      <c r="C632" s="67">
        <v>0.25</v>
      </c>
      <c r="D632" s="65" t="s">
        <v>6572</v>
      </c>
      <c r="E632" s="66">
        <v>57</v>
      </c>
      <c r="F632" s="66">
        <v>69</v>
      </c>
      <c r="G632" s="66" t="s">
        <v>5263</v>
      </c>
      <c r="H632" s="66">
        <v>123</v>
      </c>
      <c r="I632" s="69"/>
      <c r="J632" s="5"/>
      <c r="K632" s="66">
        <v>15</v>
      </c>
      <c r="L632" s="5">
        <v>345</v>
      </c>
      <c r="M632" s="5">
        <v>0</v>
      </c>
      <c r="N632" s="5">
        <v>0</v>
      </c>
      <c r="O632" s="125" t="s">
        <v>4784</v>
      </c>
      <c r="P632" s="94">
        <v>213</v>
      </c>
      <c r="Q632" s="94">
        <v>7</v>
      </c>
      <c r="R632" s="66">
        <f t="shared" si="20"/>
        <v>220</v>
      </c>
      <c r="S632" s="502">
        <f t="shared" si="18"/>
        <v>67.800000000000026</v>
      </c>
      <c r="T632" s="68">
        <v>15</v>
      </c>
    </row>
    <row r="633" spans="1:20" x14ac:dyDescent="0.2">
      <c r="A633" s="97" t="s">
        <v>77</v>
      </c>
      <c r="B633" s="65" t="s">
        <v>8490</v>
      </c>
      <c r="C633" s="67">
        <v>0.25</v>
      </c>
      <c r="D633" s="65" t="s">
        <v>76</v>
      </c>
      <c r="E633" s="66">
        <v>54</v>
      </c>
      <c r="F633" s="66">
        <v>63</v>
      </c>
      <c r="G633" s="66" t="s">
        <v>5159</v>
      </c>
      <c r="H633" s="66">
        <v>123</v>
      </c>
      <c r="I633" s="69"/>
      <c r="J633" s="5"/>
      <c r="K633" s="66">
        <v>8</v>
      </c>
      <c r="L633" s="5">
        <f>112+10+R633</f>
        <v>373</v>
      </c>
      <c r="M633" s="5">
        <v>0</v>
      </c>
      <c r="N633" s="5">
        <v>0</v>
      </c>
      <c r="O633" s="125"/>
      <c r="P633" s="94">
        <v>244</v>
      </c>
      <c r="Q633" s="94">
        <v>7</v>
      </c>
      <c r="R633" s="66">
        <f t="shared" si="20"/>
        <v>251</v>
      </c>
      <c r="S633" s="502">
        <f t="shared" si="18"/>
        <v>36.800000000000026</v>
      </c>
      <c r="T633" s="68">
        <v>8</v>
      </c>
    </row>
    <row r="634" spans="1:20" x14ac:dyDescent="0.2">
      <c r="A634" s="97" t="s">
        <v>77</v>
      </c>
      <c r="B634" s="65" t="s">
        <v>8490</v>
      </c>
      <c r="C634" s="67">
        <v>0.25</v>
      </c>
      <c r="D634" s="91" t="s">
        <v>2618</v>
      </c>
      <c r="E634" s="66">
        <v>54</v>
      </c>
      <c r="F634" s="66">
        <v>67</v>
      </c>
      <c r="G634" s="66" t="s">
        <v>5159</v>
      </c>
      <c r="H634" s="66">
        <v>123</v>
      </c>
      <c r="I634" s="69"/>
      <c r="J634" s="5" t="s">
        <v>6055</v>
      </c>
      <c r="K634" s="66">
        <v>8</v>
      </c>
      <c r="L634" s="5">
        <f>112+10+R634</f>
        <v>373</v>
      </c>
      <c r="M634" s="5">
        <v>11</v>
      </c>
      <c r="N634" s="5">
        <v>0</v>
      </c>
      <c r="O634" s="125"/>
      <c r="P634" s="94">
        <v>244</v>
      </c>
      <c r="Q634" s="94">
        <v>7</v>
      </c>
      <c r="R634" s="66">
        <f t="shared" si="20"/>
        <v>251</v>
      </c>
      <c r="S634" s="502">
        <f t="shared" si="18"/>
        <v>36.800000000000026</v>
      </c>
      <c r="T634" s="68">
        <v>8</v>
      </c>
    </row>
    <row r="635" spans="1:20" x14ac:dyDescent="0.2">
      <c r="A635" s="97" t="s">
        <v>146</v>
      </c>
      <c r="B635" s="65" t="s">
        <v>8490</v>
      </c>
      <c r="C635" s="67">
        <v>0.25</v>
      </c>
      <c r="D635" s="65" t="s">
        <v>2099</v>
      </c>
      <c r="E635" s="66">
        <v>56</v>
      </c>
      <c r="F635" s="66">
        <v>67</v>
      </c>
      <c r="G635" s="66" t="s">
        <v>5263</v>
      </c>
      <c r="H635" s="66">
        <v>123</v>
      </c>
      <c r="I635" s="69"/>
      <c r="J635" s="5"/>
      <c r="K635" s="66">
        <v>15</v>
      </c>
      <c r="L635" s="5">
        <v>345</v>
      </c>
      <c r="M635" s="5">
        <v>0</v>
      </c>
      <c r="N635" s="5">
        <v>0</v>
      </c>
      <c r="O635" s="125"/>
      <c r="P635" s="94">
        <v>215</v>
      </c>
      <c r="Q635" s="94">
        <v>7</v>
      </c>
      <c r="R635" s="66">
        <f t="shared" si="20"/>
        <v>222</v>
      </c>
      <c r="S635" s="502">
        <f t="shared" si="18"/>
        <v>65.800000000000026</v>
      </c>
      <c r="T635" s="68">
        <v>15</v>
      </c>
    </row>
    <row r="636" spans="1:20" x14ac:dyDescent="0.2">
      <c r="A636" s="97" t="s">
        <v>146</v>
      </c>
      <c r="B636" s="65" t="s">
        <v>8490</v>
      </c>
      <c r="C636" s="67">
        <v>0.25</v>
      </c>
      <c r="D636" s="65" t="s">
        <v>2183</v>
      </c>
      <c r="E636" s="66">
        <v>56</v>
      </c>
      <c r="F636" s="66">
        <v>71</v>
      </c>
      <c r="G636" s="66" t="s">
        <v>5263</v>
      </c>
      <c r="H636" s="66">
        <v>123</v>
      </c>
      <c r="I636" s="69"/>
      <c r="J636" s="5" t="s">
        <v>6055</v>
      </c>
      <c r="K636" s="66">
        <v>15</v>
      </c>
      <c r="L636" s="5">
        <v>345</v>
      </c>
      <c r="M636" s="5">
        <v>11</v>
      </c>
      <c r="N636" s="5">
        <v>0</v>
      </c>
      <c r="O636" s="125"/>
      <c r="P636" s="94">
        <v>215</v>
      </c>
      <c r="Q636" s="94">
        <v>7</v>
      </c>
      <c r="R636" s="66">
        <f t="shared" si="20"/>
        <v>222</v>
      </c>
      <c r="S636" s="502">
        <f t="shared" si="18"/>
        <v>65.800000000000026</v>
      </c>
      <c r="T636" s="68">
        <v>15</v>
      </c>
    </row>
    <row r="637" spans="1:20" x14ac:dyDescent="0.2">
      <c r="A637" s="134" t="s">
        <v>10503</v>
      </c>
      <c r="B637" s="65" t="s">
        <v>8490</v>
      </c>
      <c r="C637" s="67">
        <v>0.25</v>
      </c>
      <c r="D637" s="65" t="s">
        <v>6432</v>
      </c>
      <c r="E637" s="66">
        <v>58</v>
      </c>
      <c r="F637" s="66">
        <v>71</v>
      </c>
      <c r="G637" s="66" t="s">
        <v>5159</v>
      </c>
      <c r="H637" s="66">
        <v>123</v>
      </c>
      <c r="I637" s="69"/>
      <c r="J637" s="5" t="s">
        <v>4415</v>
      </c>
      <c r="K637" s="66">
        <v>17</v>
      </c>
      <c r="L637" s="5">
        <v>337</v>
      </c>
      <c r="M637" s="5">
        <v>2</v>
      </c>
      <c r="N637" s="5">
        <v>0</v>
      </c>
      <c r="O637" s="125"/>
      <c r="P637" s="94">
        <v>207</v>
      </c>
      <c r="Q637" s="94">
        <v>7</v>
      </c>
      <c r="R637" s="66">
        <f t="shared" si="20"/>
        <v>214</v>
      </c>
      <c r="S637" s="502">
        <f t="shared" si="18"/>
        <v>73.800000000000026</v>
      </c>
      <c r="T637" s="68">
        <v>17</v>
      </c>
    </row>
    <row r="638" spans="1:20" x14ac:dyDescent="0.2">
      <c r="A638" s="97" t="s">
        <v>653</v>
      </c>
      <c r="B638" s="65" t="s">
        <v>8490</v>
      </c>
      <c r="C638" s="67">
        <v>0.25</v>
      </c>
      <c r="D638" s="65" t="s">
        <v>4729</v>
      </c>
      <c r="E638" s="66">
        <v>56</v>
      </c>
      <c r="F638" s="66">
        <v>67</v>
      </c>
      <c r="G638" s="66" t="s">
        <v>5265</v>
      </c>
      <c r="H638" s="66">
        <v>123</v>
      </c>
      <c r="I638" s="69"/>
      <c r="J638" s="5"/>
      <c r="K638" s="66">
        <v>18</v>
      </c>
      <c r="L638" s="5">
        <v>333</v>
      </c>
      <c r="M638" s="5">
        <v>0</v>
      </c>
      <c r="N638" s="5">
        <v>0</v>
      </c>
      <c r="O638" s="125"/>
      <c r="P638" s="94">
        <v>201</v>
      </c>
      <c r="Q638" s="94">
        <v>7</v>
      </c>
      <c r="R638" s="66">
        <f t="shared" si="20"/>
        <v>208</v>
      </c>
      <c r="S638" s="502">
        <f t="shared" si="18"/>
        <v>79.800000000000026</v>
      </c>
      <c r="T638" s="68">
        <v>18</v>
      </c>
    </row>
    <row r="639" spans="1:20" x14ac:dyDescent="0.2">
      <c r="A639" s="134" t="s">
        <v>1350</v>
      </c>
      <c r="B639" s="65" t="s">
        <v>8490</v>
      </c>
      <c r="C639" s="67">
        <v>0.25</v>
      </c>
      <c r="D639" s="65" t="s">
        <v>6490</v>
      </c>
      <c r="E639" s="66">
        <v>55</v>
      </c>
      <c r="F639" s="66">
        <v>65</v>
      </c>
      <c r="G639" s="66" t="s">
        <v>5265</v>
      </c>
      <c r="H639" s="66">
        <v>123</v>
      </c>
      <c r="I639" s="66"/>
      <c r="J639" s="5"/>
      <c r="K639" s="66">
        <v>16</v>
      </c>
      <c r="L639" s="5">
        <v>341</v>
      </c>
      <c r="M639" s="5">
        <v>0</v>
      </c>
      <c r="N639" s="5">
        <v>0</v>
      </c>
      <c r="O639" s="125"/>
      <c r="P639" s="94">
        <v>210</v>
      </c>
      <c r="Q639" s="94">
        <v>7</v>
      </c>
      <c r="R639" s="66">
        <f t="shared" si="20"/>
        <v>217</v>
      </c>
      <c r="S639" s="502">
        <f t="shared" ref="S639:S708" si="21">306.1-R639-10-8.3</f>
        <v>70.800000000000026</v>
      </c>
      <c r="T639" s="68">
        <v>16</v>
      </c>
    </row>
    <row r="640" spans="1:20" x14ac:dyDescent="0.2">
      <c r="A640" s="571" t="s">
        <v>10736</v>
      </c>
      <c r="B640" s="65" t="s">
        <v>8490</v>
      </c>
      <c r="C640" s="67">
        <v>0.25</v>
      </c>
      <c r="D640" s="65" t="s">
        <v>3901</v>
      </c>
      <c r="E640" s="66">
        <v>56</v>
      </c>
      <c r="F640" s="66">
        <v>67</v>
      </c>
      <c r="G640" s="560" t="s">
        <v>5264</v>
      </c>
      <c r="H640" s="66">
        <v>123</v>
      </c>
      <c r="I640" s="66"/>
      <c r="J640" s="5"/>
      <c r="K640" s="66">
        <v>16</v>
      </c>
      <c r="L640" s="5">
        <v>341</v>
      </c>
      <c r="M640" s="5">
        <v>0</v>
      </c>
      <c r="N640" s="5">
        <v>0</v>
      </c>
      <c r="O640" s="575" t="s">
        <v>11175</v>
      </c>
      <c r="P640" s="94">
        <v>210</v>
      </c>
      <c r="Q640" s="94">
        <v>7</v>
      </c>
      <c r="R640" s="66">
        <f>P640+Q640</f>
        <v>217</v>
      </c>
      <c r="S640" s="502">
        <f t="shared" si="21"/>
        <v>70.800000000000026</v>
      </c>
      <c r="T640" s="68">
        <v>16</v>
      </c>
    </row>
    <row r="641" spans="1:20" x14ac:dyDescent="0.2">
      <c r="A641" s="571" t="s">
        <v>10736</v>
      </c>
      <c r="B641" s="65" t="s">
        <v>8490</v>
      </c>
      <c r="C641" s="67">
        <v>0.25</v>
      </c>
      <c r="D641" s="91" t="s">
        <v>3902</v>
      </c>
      <c r="E641" s="66">
        <v>56</v>
      </c>
      <c r="F641" s="66">
        <v>71</v>
      </c>
      <c r="G641" s="560" t="s">
        <v>5264</v>
      </c>
      <c r="H641" s="66">
        <v>123</v>
      </c>
      <c r="I641" s="66"/>
      <c r="J641" s="5" t="s">
        <v>6055</v>
      </c>
      <c r="K641" s="66">
        <v>16</v>
      </c>
      <c r="L641" s="5">
        <v>341</v>
      </c>
      <c r="M641" s="5">
        <v>11</v>
      </c>
      <c r="N641" s="5">
        <v>0</v>
      </c>
      <c r="O641" s="575" t="s">
        <v>11175</v>
      </c>
      <c r="P641" s="94">
        <v>210</v>
      </c>
      <c r="Q641" s="94">
        <v>7</v>
      </c>
      <c r="R641" s="66">
        <f>P641+Q641</f>
        <v>217</v>
      </c>
      <c r="S641" s="502">
        <f t="shared" si="21"/>
        <v>70.800000000000026</v>
      </c>
      <c r="T641" s="68">
        <v>16</v>
      </c>
    </row>
    <row r="642" spans="1:20" x14ac:dyDescent="0.2">
      <c r="A642" s="97" t="s">
        <v>2167</v>
      </c>
      <c r="B642" s="65" t="s">
        <v>8490</v>
      </c>
      <c r="C642" s="67">
        <v>0.25</v>
      </c>
      <c r="D642" s="65" t="s">
        <v>3512</v>
      </c>
      <c r="E642" s="66">
        <v>57</v>
      </c>
      <c r="F642" s="66">
        <v>69</v>
      </c>
      <c r="G642" s="66" t="s">
        <v>5263</v>
      </c>
      <c r="H642" s="66">
        <v>123</v>
      </c>
      <c r="I642" s="69"/>
      <c r="J642" s="5"/>
      <c r="K642" s="66">
        <v>19</v>
      </c>
      <c r="L642" s="5">
        <v>330</v>
      </c>
      <c r="M642" s="5">
        <v>0</v>
      </c>
      <c r="N642" s="5">
        <v>0</v>
      </c>
      <c r="O642" s="125"/>
      <c r="P642" s="94">
        <v>198</v>
      </c>
      <c r="Q642" s="94">
        <v>7</v>
      </c>
      <c r="R642" s="66">
        <f t="shared" si="20"/>
        <v>205</v>
      </c>
      <c r="S642" s="502">
        <f t="shared" si="21"/>
        <v>82.800000000000026</v>
      </c>
      <c r="T642" s="68">
        <v>19</v>
      </c>
    </row>
    <row r="643" spans="1:20" x14ac:dyDescent="0.2">
      <c r="A643" s="558" t="s">
        <v>11374</v>
      </c>
      <c r="B643" s="65" t="s">
        <v>8490</v>
      </c>
      <c r="C643" s="9">
        <v>0.25</v>
      </c>
      <c r="D643" s="565" t="s">
        <v>11375</v>
      </c>
      <c r="E643" s="66">
        <v>56</v>
      </c>
      <c r="F643" s="66">
        <v>67</v>
      </c>
      <c r="G643" s="66" t="s">
        <v>5265</v>
      </c>
      <c r="H643" s="5">
        <v>123</v>
      </c>
      <c r="I643" s="66"/>
      <c r="J643" s="5"/>
      <c r="K643" s="66">
        <v>19</v>
      </c>
      <c r="L643" s="5">
        <v>330</v>
      </c>
      <c r="M643" s="5">
        <v>0</v>
      </c>
      <c r="N643" s="5">
        <v>0</v>
      </c>
      <c r="O643" s="575" t="s">
        <v>11356</v>
      </c>
      <c r="P643" s="94">
        <v>198</v>
      </c>
      <c r="Q643" s="94">
        <v>7</v>
      </c>
      <c r="R643" s="66">
        <f>P643+Q643</f>
        <v>205</v>
      </c>
      <c r="S643" s="502">
        <f>306.1-R643-10-8.3</f>
        <v>82.800000000000026</v>
      </c>
      <c r="T643" s="68">
        <v>19</v>
      </c>
    </row>
    <row r="644" spans="1:20" x14ac:dyDescent="0.2">
      <c r="A644" s="558" t="s">
        <v>11374</v>
      </c>
      <c r="B644" s="65" t="s">
        <v>8490</v>
      </c>
      <c r="C644" s="9">
        <v>0.25</v>
      </c>
      <c r="D644" s="565" t="s">
        <v>11376</v>
      </c>
      <c r="E644" s="66">
        <v>56</v>
      </c>
      <c r="F644" s="66">
        <v>71</v>
      </c>
      <c r="G644" s="66" t="s">
        <v>5265</v>
      </c>
      <c r="H644" s="5">
        <v>123</v>
      </c>
      <c r="I644" s="69"/>
      <c r="J644" s="5" t="s">
        <v>6055</v>
      </c>
      <c r="K644" s="66">
        <v>19</v>
      </c>
      <c r="L644" s="5">
        <v>330</v>
      </c>
      <c r="M644" s="5">
        <v>11</v>
      </c>
      <c r="N644" s="5">
        <v>0</v>
      </c>
      <c r="O644" s="575" t="s">
        <v>11356</v>
      </c>
      <c r="P644" s="94">
        <v>198</v>
      </c>
      <c r="Q644" s="94">
        <v>7</v>
      </c>
      <c r="R644" s="66">
        <f>P644+Q644</f>
        <v>205</v>
      </c>
      <c r="S644" s="502">
        <f>306.1-R644-10-8.3</f>
        <v>82.800000000000026</v>
      </c>
      <c r="T644" s="68">
        <v>19</v>
      </c>
    </row>
    <row r="645" spans="1:20" x14ac:dyDescent="0.2">
      <c r="A645" s="97" t="s">
        <v>654</v>
      </c>
      <c r="B645" s="65" t="s">
        <v>8490</v>
      </c>
      <c r="C645" s="9">
        <v>0.25</v>
      </c>
      <c r="D645" s="67" t="s">
        <v>9944</v>
      </c>
      <c r="E645" s="66">
        <v>56</v>
      </c>
      <c r="F645" s="66">
        <v>67</v>
      </c>
      <c r="G645" s="66" t="s">
        <v>5265</v>
      </c>
      <c r="H645" s="5">
        <v>123</v>
      </c>
      <c r="I645" s="66"/>
      <c r="J645" s="5"/>
      <c r="K645" s="66">
        <v>19</v>
      </c>
      <c r="L645" s="5">
        <v>330</v>
      </c>
      <c r="M645" s="5">
        <v>0</v>
      </c>
      <c r="N645" s="5">
        <v>0</v>
      </c>
      <c r="O645" s="125"/>
      <c r="P645" s="94">
        <v>198</v>
      </c>
      <c r="Q645" s="94">
        <v>7</v>
      </c>
      <c r="R645" s="66">
        <f t="shared" si="20"/>
        <v>205</v>
      </c>
      <c r="S645" s="502">
        <f t="shared" si="21"/>
        <v>82.800000000000026</v>
      </c>
      <c r="T645" s="68">
        <v>19</v>
      </c>
    </row>
    <row r="646" spans="1:20" x14ac:dyDescent="0.2">
      <c r="A646" s="97" t="s">
        <v>654</v>
      </c>
      <c r="B646" s="65" t="s">
        <v>8490</v>
      </c>
      <c r="C646" s="9">
        <v>0.25</v>
      </c>
      <c r="D646" s="67" t="s">
        <v>3457</v>
      </c>
      <c r="E646" s="66">
        <v>56</v>
      </c>
      <c r="F646" s="66">
        <v>71</v>
      </c>
      <c r="G646" s="66" t="s">
        <v>5265</v>
      </c>
      <c r="H646" s="5">
        <v>123</v>
      </c>
      <c r="I646" s="69"/>
      <c r="J646" s="5" t="s">
        <v>6055</v>
      </c>
      <c r="K646" s="66">
        <v>19</v>
      </c>
      <c r="L646" s="5">
        <v>330</v>
      </c>
      <c r="M646" s="5">
        <v>11</v>
      </c>
      <c r="N646" s="5">
        <v>0</v>
      </c>
      <c r="O646" s="125"/>
      <c r="P646" s="94">
        <v>198</v>
      </c>
      <c r="Q646" s="94">
        <v>7</v>
      </c>
      <c r="R646" s="66">
        <f t="shared" si="20"/>
        <v>205</v>
      </c>
      <c r="S646" s="502">
        <f t="shared" si="21"/>
        <v>82.800000000000026</v>
      </c>
      <c r="T646" s="68">
        <v>19</v>
      </c>
    </row>
    <row r="647" spans="1:20" x14ac:dyDescent="0.2">
      <c r="A647" s="97" t="s">
        <v>246</v>
      </c>
      <c r="B647" s="65" t="s">
        <v>8490</v>
      </c>
      <c r="C647" s="9">
        <v>0.25</v>
      </c>
      <c r="D647" s="67" t="s">
        <v>4949</v>
      </c>
      <c r="E647" s="66">
        <v>56</v>
      </c>
      <c r="F647" s="66">
        <v>67</v>
      </c>
      <c r="G647" s="66" t="s">
        <v>5265</v>
      </c>
      <c r="H647" s="5">
        <v>123</v>
      </c>
      <c r="I647" s="66"/>
      <c r="J647" s="5"/>
      <c r="K647" s="66">
        <v>19</v>
      </c>
      <c r="L647" s="5">
        <v>330</v>
      </c>
      <c r="M647" s="5">
        <v>0</v>
      </c>
      <c r="N647" s="5">
        <v>0</v>
      </c>
      <c r="O647" s="125"/>
      <c r="P647" s="94">
        <v>198</v>
      </c>
      <c r="Q647" s="94">
        <v>7</v>
      </c>
      <c r="R647" s="66">
        <f t="shared" si="20"/>
        <v>205</v>
      </c>
      <c r="S647" s="502">
        <f t="shared" si="21"/>
        <v>82.800000000000026</v>
      </c>
      <c r="T647" s="68">
        <v>19</v>
      </c>
    </row>
    <row r="648" spans="1:20" x14ac:dyDescent="0.2">
      <c r="A648" s="97" t="s">
        <v>246</v>
      </c>
      <c r="B648" s="65" t="s">
        <v>8490</v>
      </c>
      <c r="C648" s="9">
        <v>0.25</v>
      </c>
      <c r="D648" s="67" t="s">
        <v>247</v>
      </c>
      <c r="E648" s="66">
        <v>56</v>
      </c>
      <c r="F648" s="66">
        <v>71</v>
      </c>
      <c r="G648" s="66" t="s">
        <v>5265</v>
      </c>
      <c r="H648" s="5">
        <v>123</v>
      </c>
      <c r="I648" s="69"/>
      <c r="J648" s="5" t="s">
        <v>6055</v>
      </c>
      <c r="K648" s="66">
        <v>19</v>
      </c>
      <c r="L648" s="5">
        <v>330</v>
      </c>
      <c r="M648" s="5">
        <v>11</v>
      </c>
      <c r="N648" s="5">
        <v>0</v>
      </c>
      <c r="O648" s="125"/>
      <c r="P648" s="94">
        <v>198</v>
      </c>
      <c r="Q648" s="94">
        <v>7</v>
      </c>
      <c r="R648" s="66">
        <f t="shared" si="20"/>
        <v>205</v>
      </c>
      <c r="S648" s="502">
        <f t="shared" si="21"/>
        <v>82.800000000000026</v>
      </c>
      <c r="T648" s="68">
        <v>19</v>
      </c>
    </row>
    <row r="649" spans="1:20" x14ac:dyDescent="0.2">
      <c r="A649" s="97" t="s">
        <v>1149</v>
      </c>
      <c r="B649" s="65" t="s">
        <v>8490</v>
      </c>
      <c r="C649" s="67">
        <v>0.25</v>
      </c>
      <c r="D649" s="65" t="s">
        <v>3501</v>
      </c>
      <c r="E649" s="66">
        <v>58</v>
      </c>
      <c r="F649" s="66">
        <v>71</v>
      </c>
      <c r="G649" s="66" t="s">
        <v>5263</v>
      </c>
      <c r="H649" s="66">
        <v>123</v>
      </c>
      <c r="I649" s="69"/>
      <c r="J649" s="5" t="s">
        <v>4415</v>
      </c>
      <c r="K649" s="66">
        <v>17</v>
      </c>
      <c r="L649" s="5">
        <v>337</v>
      </c>
      <c r="M649" s="5">
        <v>2</v>
      </c>
      <c r="N649" s="5">
        <v>0</v>
      </c>
      <c r="O649" s="125"/>
      <c r="P649" s="94">
        <v>207</v>
      </c>
      <c r="Q649" s="94">
        <v>7</v>
      </c>
      <c r="R649" s="66">
        <f t="shared" si="20"/>
        <v>214</v>
      </c>
      <c r="S649" s="502">
        <f t="shared" si="21"/>
        <v>73.800000000000026</v>
      </c>
      <c r="T649" s="68">
        <v>17</v>
      </c>
    </row>
    <row r="650" spans="1:20" x14ac:dyDescent="0.2">
      <c r="A650" s="558" t="s">
        <v>11647</v>
      </c>
      <c r="B650" s="559" t="s">
        <v>8490</v>
      </c>
      <c r="C650" s="67">
        <v>0.25</v>
      </c>
      <c r="D650" s="559" t="s">
        <v>11648</v>
      </c>
      <c r="E650" s="66">
        <v>56</v>
      </c>
      <c r="F650" s="66">
        <v>67</v>
      </c>
      <c r="G650" s="66" t="s">
        <v>5265</v>
      </c>
      <c r="H650" s="5">
        <v>123</v>
      </c>
      <c r="I650" s="66"/>
      <c r="J650" s="5"/>
      <c r="K650" s="66">
        <v>19</v>
      </c>
      <c r="L650" s="5">
        <v>330</v>
      </c>
      <c r="M650" s="5">
        <v>0</v>
      </c>
      <c r="N650" s="5">
        <v>0</v>
      </c>
      <c r="O650" s="575" t="s">
        <v>11611</v>
      </c>
      <c r="P650" s="94">
        <v>198</v>
      </c>
      <c r="Q650" s="94">
        <v>7</v>
      </c>
      <c r="R650" s="66">
        <f>P650+Q650</f>
        <v>205</v>
      </c>
      <c r="S650" s="502">
        <f>306.1-R650-10-8.3</f>
        <v>82.800000000000026</v>
      </c>
      <c r="T650" s="68">
        <v>19</v>
      </c>
    </row>
    <row r="651" spans="1:20" x14ac:dyDescent="0.2">
      <c r="A651" s="558" t="s">
        <v>11647</v>
      </c>
      <c r="B651" s="559" t="s">
        <v>8490</v>
      </c>
      <c r="C651" s="67">
        <v>0.25</v>
      </c>
      <c r="D651" s="559" t="s">
        <v>11649</v>
      </c>
      <c r="E651" s="66">
        <v>56</v>
      </c>
      <c r="F651" s="66">
        <v>71</v>
      </c>
      <c r="G651" s="66" t="s">
        <v>5265</v>
      </c>
      <c r="H651" s="5">
        <v>123</v>
      </c>
      <c r="I651" s="69"/>
      <c r="J651" s="5" t="s">
        <v>6055</v>
      </c>
      <c r="K651" s="66">
        <v>19</v>
      </c>
      <c r="L651" s="5">
        <v>330</v>
      </c>
      <c r="M651" s="5">
        <v>11</v>
      </c>
      <c r="N651" s="5">
        <v>0</v>
      </c>
      <c r="O651" s="575" t="s">
        <v>11611</v>
      </c>
      <c r="P651" s="94">
        <v>198</v>
      </c>
      <c r="Q651" s="94">
        <v>7</v>
      </c>
      <c r="R651" s="66">
        <f>P651+Q651</f>
        <v>205</v>
      </c>
      <c r="S651" s="502">
        <f>306.1-R651-10-8.3</f>
        <v>82.800000000000026</v>
      </c>
      <c r="T651" s="68">
        <v>19</v>
      </c>
    </row>
    <row r="652" spans="1:20" x14ac:dyDescent="0.2">
      <c r="A652" s="97" t="s">
        <v>649</v>
      </c>
      <c r="B652" s="65" t="s">
        <v>5305</v>
      </c>
      <c r="C652" s="67">
        <v>0.25</v>
      </c>
      <c r="D652" s="65" t="s">
        <v>5500</v>
      </c>
      <c r="E652" s="66">
        <v>60</v>
      </c>
      <c r="F652" s="66">
        <v>74</v>
      </c>
      <c r="G652" s="66" t="s">
        <v>5159</v>
      </c>
      <c r="H652" s="66">
        <v>123</v>
      </c>
      <c r="I652" s="69"/>
      <c r="J652" s="5" t="s">
        <v>4415</v>
      </c>
      <c r="K652" s="66">
        <v>13</v>
      </c>
      <c r="L652" s="5">
        <v>353</v>
      </c>
      <c r="M652" s="5">
        <v>2</v>
      </c>
      <c r="N652" s="5">
        <v>0</v>
      </c>
      <c r="O652" s="125"/>
      <c r="P652" s="94">
        <v>224</v>
      </c>
      <c r="Q652" s="94">
        <v>7</v>
      </c>
      <c r="R652" s="66">
        <f t="shared" si="20"/>
        <v>231</v>
      </c>
      <c r="S652" s="502">
        <f t="shared" si="21"/>
        <v>56.800000000000026</v>
      </c>
      <c r="T652" s="68">
        <v>13</v>
      </c>
    </row>
    <row r="653" spans="1:20" x14ac:dyDescent="0.2">
      <c r="A653" s="134" t="s">
        <v>5180</v>
      </c>
      <c r="B653" s="65" t="s">
        <v>5305</v>
      </c>
      <c r="C653" s="67">
        <v>0.25</v>
      </c>
      <c r="D653" s="65" t="s">
        <v>4047</v>
      </c>
      <c r="E653" s="66">
        <v>59</v>
      </c>
      <c r="F653" s="66">
        <v>73</v>
      </c>
      <c r="G653" s="66" t="s">
        <v>5159</v>
      </c>
      <c r="H653" s="66">
        <v>123</v>
      </c>
      <c r="I653" s="69"/>
      <c r="J653" s="5" t="s">
        <v>4415</v>
      </c>
      <c r="K653" s="66">
        <v>13</v>
      </c>
      <c r="L653" s="5">
        <v>353</v>
      </c>
      <c r="M653" s="5">
        <v>2</v>
      </c>
      <c r="N653" s="5">
        <v>0</v>
      </c>
      <c r="O653" s="125"/>
      <c r="P653" s="94">
        <v>224</v>
      </c>
      <c r="Q653" s="94">
        <v>7</v>
      </c>
      <c r="R653" s="66">
        <f t="shared" si="20"/>
        <v>231</v>
      </c>
      <c r="S653" s="502">
        <f t="shared" si="21"/>
        <v>56.800000000000026</v>
      </c>
      <c r="T653" s="68">
        <v>13</v>
      </c>
    </row>
    <row r="654" spans="1:20" x14ac:dyDescent="0.2">
      <c r="A654" s="97" t="s">
        <v>1150</v>
      </c>
      <c r="B654" s="65" t="s">
        <v>5305</v>
      </c>
      <c r="C654" s="67">
        <v>0.25</v>
      </c>
      <c r="D654" s="65" t="s">
        <v>4048</v>
      </c>
      <c r="E654" s="66">
        <v>59</v>
      </c>
      <c r="F654" s="66">
        <v>73</v>
      </c>
      <c r="G654" s="66" t="s">
        <v>5159</v>
      </c>
      <c r="H654" s="66">
        <v>123</v>
      </c>
      <c r="I654" s="69"/>
      <c r="J654" s="5" t="s">
        <v>4415</v>
      </c>
      <c r="K654" s="66">
        <v>13</v>
      </c>
      <c r="L654" s="5">
        <v>353</v>
      </c>
      <c r="M654" s="5">
        <v>2</v>
      </c>
      <c r="N654" s="5">
        <v>0</v>
      </c>
      <c r="O654" s="125"/>
      <c r="P654" s="94">
        <v>224</v>
      </c>
      <c r="Q654" s="94">
        <v>7</v>
      </c>
      <c r="R654" s="66">
        <f t="shared" si="20"/>
        <v>231</v>
      </c>
      <c r="S654" s="502">
        <f t="shared" si="21"/>
        <v>56.800000000000026</v>
      </c>
      <c r="T654" s="68">
        <v>13</v>
      </c>
    </row>
    <row r="655" spans="1:20" x14ac:dyDescent="0.2">
      <c r="A655" s="97" t="s">
        <v>2170</v>
      </c>
      <c r="B655" s="65" t="s">
        <v>5305</v>
      </c>
      <c r="C655" s="67">
        <v>0.25</v>
      </c>
      <c r="D655" s="65" t="s">
        <v>345</v>
      </c>
      <c r="E655" s="66">
        <v>60</v>
      </c>
      <c r="F655" s="66">
        <v>74</v>
      </c>
      <c r="G655" s="66" t="s">
        <v>5159</v>
      </c>
      <c r="H655" s="5">
        <v>123</v>
      </c>
      <c r="I655" s="66"/>
      <c r="J655" s="5" t="s">
        <v>4415</v>
      </c>
      <c r="K655" s="66">
        <v>13</v>
      </c>
      <c r="L655" s="5">
        <v>353</v>
      </c>
      <c r="M655" s="5">
        <v>2</v>
      </c>
      <c r="N655" s="5">
        <v>0</v>
      </c>
      <c r="O655" s="125"/>
      <c r="P655" s="94">
        <v>223</v>
      </c>
      <c r="Q655" s="94">
        <v>7</v>
      </c>
      <c r="R655" s="66">
        <f t="shared" si="20"/>
        <v>230</v>
      </c>
      <c r="S655" s="502">
        <f t="shared" si="21"/>
        <v>57.800000000000026</v>
      </c>
      <c r="T655" s="68">
        <v>13</v>
      </c>
    </row>
    <row r="656" spans="1:20" x14ac:dyDescent="0.2">
      <c r="A656" s="134" t="s">
        <v>5181</v>
      </c>
      <c r="B656" s="65" t="s">
        <v>5305</v>
      </c>
      <c r="C656" s="67">
        <v>0.25</v>
      </c>
      <c r="D656" s="65" t="s">
        <v>2952</v>
      </c>
      <c r="E656" s="66">
        <v>60</v>
      </c>
      <c r="F656" s="66">
        <v>74</v>
      </c>
      <c r="G656" s="66" t="s">
        <v>5159</v>
      </c>
      <c r="H656" s="66">
        <v>123</v>
      </c>
      <c r="I656" s="69"/>
      <c r="J656" s="5" t="s">
        <v>4415</v>
      </c>
      <c r="K656" s="66">
        <v>18</v>
      </c>
      <c r="L656" s="5">
        <v>333</v>
      </c>
      <c r="M656" s="5">
        <v>2</v>
      </c>
      <c r="N656" s="5">
        <v>0</v>
      </c>
      <c r="O656" s="125"/>
      <c r="P656" s="94">
        <v>202</v>
      </c>
      <c r="Q656" s="94">
        <v>7</v>
      </c>
      <c r="R656" s="66">
        <f t="shared" si="20"/>
        <v>209</v>
      </c>
      <c r="S656" s="502">
        <f t="shared" si="21"/>
        <v>78.800000000000026</v>
      </c>
      <c r="T656" s="68">
        <v>18</v>
      </c>
    </row>
    <row r="657" spans="1:20" x14ac:dyDescent="0.2">
      <c r="A657" s="97" t="s">
        <v>2813</v>
      </c>
      <c r="B657" s="65" t="s">
        <v>5305</v>
      </c>
      <c r="C657" s="67">
        <v>0.25</v>
      </c>
      <c r="D657" s="65" t="s">
        <v>66</v>
      </c>
      <c r="E657" s="66">
        <v>60</v>
      </c>
      <c r="F657" s="66">
        <v>74</v>
      </c>
      <c r="G657" s="66" t="s">
        <v>5159</v>
      </c>
      <c r="H657" s="66">
        <v>123</v>
      </c>
      <c r="I657" s="69"/>
      <c r="J657" s="5" t="s">
        <v>4415</v>
      </c>
      <c r="K657" s="66">
        <v>18</v>
      </c>
      <c r="L657" s="5">
        <v>333</v>
      </c>
      <c r="M657" s="5">
        <v>2</v>
      </c>
      <c r="N657" s="5">
        <v>0</v>
      </c>
      <c r="O657" s="125"/>
      <c r="P657" s="94">
        <v>203</v>
      </c>
      <c r="Q657" s="94">
        <v>7</v>
      </c>
      <c r="R657" s="66">
        <f t="shared" si="20"/>
        <v>210</v>
      </c>
      <c r="S657" s="502">
        <f t="shared" si="21"/>
        <v>77.800000000000026</v>
      </c>
      <c r="T657" s="68">
        <v>18</v>
      </c>
    </row>
    <row r="658" spans="1:20" x14ac:dyDescent="0.2">
      <c r="A658" s="558" t="s">
        <v>11739</v>
      </c>
      <c r="B658" s="559" t="s">
        <v>4957</v>
      </c>
      <c r="C658" s="67">
        <v>0.25</v>
      </c>
      <c r="D658" s="559" t="s">
        <v>11740</v>
      </c>
      <c r="E658" s="66">
        <v>55</v>
      </c>
      <c r="F658" s="66">
        <v>69</v>
      </c>
      <c r="G658" s="560" t="s">
        <v>5263</v>
      </c>
      <c r="H658" s="66">
        <v>123</v>
      </c>
      <c r="I658" s="69"/>
      <c r="J658" s="5" t="s">
        <v>202</v>
      </c>
      <c r="K658" s="66">
        <v>30</v>
      </c>
      <c r="L658" s="5">
        <v>284</v>
      </c>
      <c r="M658" s="5">
        <v>29</v>
      </c>
      <c r="N658" s="5">
        <v>0</v>
      </c>
      <c r="O658" s="125"/>
      <c r="P658" s="94">
        <v>158</v>
      </c>
      <c r="Q658" s="94">
        <v>4</v>
      </c>
      <c r="R658" s="66">
        <f t="shared" si="20"/>
        <v>162</v>
      </c>
      <c r="S658" s="502">
        <f t="shared" si="21"/>
        <v>125.80000000000003</v>
      </c>
      <c r="T658" s="68">
        <v>30</v>
      </c>
    </row>
    <row r="659" spans="1:20" x14ac:dyDescent="0.2">
      <c r="A659" s="97" t="s">
        <v>6889</v>
      </c>
      <c r="B659" s="65" t="s">
        <v>2125</v>
      </c>
      <c r="C659" s="67">
        <v>0.25</v>
      </c>
      <c r="D659" s="65" t="s">
        <v>6137</v>
      </c>
      <c r="E659" s="66">
        <v>58</v>
      </c>
      <c r="F659" s="66">
        <v>71</v>
      </c>
      <c r="G659" s="95" t="s">
        <v>2918</v>
      </c>
      <c r="H659" s="66">
        <v>123</v>
      </c>
      <c r="I659" s="69"/>
      <c r="J659" s="5" t="s">
        <v>4415</v>
      </c>
      <c r="K659" s="66">
        <v>23</v>
      </c>
      <c r="L659" s="5">
        <v>314</v>
      </c>
      <c r="M659" s="5">
        <v>2</v>
      </c>
      <c r="N659" s="5">
        <v>0</v>
      </c>
      <c r="O659" s="125"/>
      <c r="P659" s="94">
        <v>182</v>
      </c>
      <c r="Q659" s="94">
        <v>7</v>
      </c>
      <c r="R659" s="66">
        <f t="shared" si="20"/>
        <v>189</v>
      </c>
      <c r="S659" s="502">
        <f t="shared" si="21"/>
        <v>98.800000000000026</v>
      </c>
      <c r="T659" s="68">
        <v>23</v>
      </c>
    </row>
    <row r="660" spans="1:20" x14ac:dyDescent="0.2">
      <c r="A660" s="97" t="s">
        <v>2135</v>
      </c>
      <c r="B660" s="65" t="s">
        <v>2125</v>
      </c>
      <c r="C660" s="67">
        <v>0.25</v>
      </c>
      <c r="D660" s="65" t="s">
        <v>67</v>
      </c>
      <c r="E660" s="66">
        <v>58</v>
      </c>
      <c r="F660" s="66">
        <v>71</v>
      </c>
      <c r="G660" s="66" t="s">
        <v>5159</v>
      </c>
      <c r="H660" s="66">
        <v>123</v>
      </c>
      <c r="I660" s="69"/>
      <c r="J660" s="5" t="s">
        <v>4415</v>
      </c>
      <c r="K660" s="66">
        <v>17</v>
      </c>
      <c r="L660" s="5">
        <v>337</v>
      </c>
      <c r="M660" s="5">
        <v>2</v>
      </c>
      <c r="N660" s="5">
        <v>0</v>
      </c>
      <c r="O660" s="125"/>
      <c r="P660" s="94">
        <v>208</v>
      </c>
      <c r="Q660" s="94">
        <v>7</v>
      </c>
      <c r="R660" s="66">
        <f t="shared" si="20"/>
        <v>215</v>
      </c>
      <c r="S660" s="502">
        <f t="shared" si="21"/>
        <v>72.800000000000026</v>
      </c>
      <c r="T660" s="68">
        <v>17</v>
      </c>
    </row>
    <row r="661" spans="1:20" x14ac:dyDescent="0.2">
      <c r="A661" s="97" t="s">
        <v>2800</v>
      </c>
      <c r="B661" s="65" t="s">
        <v>581</v>
      </c>
      <c r="C661" s="67">
        <v>0.25</v>
      </c>
      <c r="D661" s="65" t="s">
        <v>9861</v>
      </c>
      <c r="E661" s="66">
        <v>57</v>
      </c>
      <c r="F661" s="66">
        <v>69</v>
      </c>
      <c r="G661" s="66" t="s">
        <v>5263</v>
      </c>
      <c r="H661" s="66">
        <v>123</v>
      </c>
      <c r="I661" s="69"/>
      <c r="J661" s="5"/>
      <c r="K661" s="66"/>
      <c r="L661" s="5">
        <f>112+10+R661</f>
        <v>122</v>
      </c>
      <c r="M661" s="5"/>
      <c r="N661" s="5">
        <v>0</v>
      </c>
      <c r="O661" s="65"/>
      <c r="P661" s="66"/>
      <c r="Q661" s="66"/>
      <c r="R661" s="66">
        <f t="shared" si="20"/>
        <v>0</v>
      </c>
      <c r="S661" s="502">
        <f t="shared" si="21"/>
        <v>287.8</v>
      </c>
    </row>
    <row r="662" spans="1:20" x14ac:dyDescent="0.2">
      <c r="A662" s="97" t="s">
        <v>2800</v>
      </c>
      <c r="B662" s="65" t="s">
        <v>581</v>
      </c>
      <c r="C662" s="67">
        <v>0.25</v>
      </c>
      <c r="D662" s="65" t="s">
        <v>5106</v>
      </c>
      <c r="E662" s="66">
        <v>57</v>
      </c>
      <c r="F662" s="66">
        <v>73</v>
      </c>
      <c r="G662" s="66" t="s">
        <v>5263</v>
      </c>
      <c r="H662" s="66">
        <v>123</v>
      </c>
      <c r="I662" s="69"/>
      <c r="J662" s="5" t="s">
        <v>6055</v>
      </c>
      <c r="K662" s="66"/>
      <c r="L662" s="5">
        <f>112+10+R662</f>
        <v>122</v>
      </c>
      <c r="M662" s="5">
        <v>11</v>
      </c>
      <c r="N662" s="5">
        <v>0</v>
      </c>
      <c r="O662" s="65"/>
      <c r="P662" s="66"/>
      <c r="Q662" s="66"/>
      <c r="R662" s="66">
        <f t="shared" si="20"/>
        <v>0</v>
      </c>
      <c r="S662" s="502">
        <f t="shared" si="21"/>
        <v>287.8</v>
      </c>
    </row>
    <row r="663" spans="1:20" x14ac:dyDescent="0.2">
      <c r="A663" s="97" t="s">
        <v>9577</v>
      </c>
      <c r="B663" s="65" t="s">
        <v>1539</v>
      </c>
      <c r="C663" s="67">
        <v>0.25</v>
      </c>
      <c r="D663" s="65" t="s">
        <v>9638</v>
      </c>
      <c r="E663" s="66">
        <v>60</v>
      </c>
      <c r="F663" s="66">
        <v>74</v>
      </c>
      <c r="G663" s="66" t="s">
        <v>5159</v>
      </c>
      <c r="H663" s="66">
        <v>123</v>
      </c>
      <c r="I663" s="69"/>
      <c r="J663" s="5" t="s">
        <v>4415</v>
      </c>
      <c r="K663" s="66">
        <v>29</v>
      </c>
      <c r="L663" s="5">
        <v>288</v>
      </c>
      <c r="M663" s="5">
        <v>2</v>
      </c>
      <c r="N663" s="5">
        <v>0</v>
      </c>
      <c r="O663" s="65"/>
      <c r="P663" s="66">
        <v>157</v>
      </c>
      <c r="Q663" s="66">
        <v>7</v>
      </c>
      <c r="R663" s="66">
        <f t="shared" si="20"/>
        <v>164</v>
      </c>
      <c r="S663" s="502">
        <f t="shared" si="21"/>
        <v>123.80000000000003</v>
      </c>
      <c r="T663" s="68">
        <v>29</v>
      </c>
    </row>
    <row r="664" spans="1:20" x14ac:dyDescent="0.2">
      <c r="A664" s="97" t="s">
        <v>9997</v>
      </c>
      <c r="B664" s="65" t="s">
        <v>1539</v>
      </c>
      <c r="C664" s="67">
        <v>0.25</v>
      </c>
      <c r="D664" s="65" t="s">
        <v>3326</v>
      </c>
      <c r="E664" s="66">
        <v>56</v>
      </c>
      <c r="F664" s="66">
        <v>67</v>
      </c>
      <c r="G664" s="66" t="s">
        <v>2918</v>
      </c>
      <c r="H664" s="66">
        <v>123</v>
      </c>
      <c r="I664" s="69"/>
      <c r="J664" s="5"/>
      <c r="K664" s="66">
        <v>10</v>
      </c>
      <c r="L664" s="5">
        <v>365</v>
      </c>
      <c r="M664" s="5"/>
      <c r="N664" s="5">
        <v>0</v>
      </c>
      <c r="O664" s="65"/>
      <c r="P664" s="66">
        <v>236</v>
      </c>
      <c r="Q664" s="66">
        <v>7</v>
      </c>
      <c r="R664" s="66">
        <f t="shared" si="20"/>
        <v>243</v>
      </c>
      <c r="S664" s="502">
        <f t="shared" si="21"/>
        <v>44.800000000000026</v>
      </c>
      <c r="T664" s="68">
        <v>10</v>
      </c>
    </row>
    <row r="665" spans="1:20" x14ac:dyDescent="0.2">
      <c r="A665" s="97" t="s">
        <v>9997</v>
      </c>
      <c r="B665" s="65" t="s">
        <v>1539</v>
      </c>
      <c r="C665" s="67">
        <v>0.25</v>
      </c>
      <c r="D665" s="65" t="s">
        <v>3109</v>
      </c>
      <c r="E665" s="66">
        <v>56</v>
      </c>
      <c r="F665" s="66">
        <v>71</v>
      </c>
      <c r="G665" s="66" t="s">
        <v>2918</v>
      </c>
      <c r="H665" s="66">
        <v>123</v>
      </c>
      <c r="I665" s="69"/>
      <c r="J665" s="5" t="s">
        <v>6055</v>
      </c>
      <c r="K665" s="66">
        <v>10</v>
      </c>
      <c r="L665" s="5">
        <v>365</v>
      </c>
      <c r="M665" s="5">
        <v>11</v>
      </c>
      <c r="N665" s="5">
        <v>0</v>
      </c>
      <c r="O665" s="65"/>
      <c r="P665" s="66">
        <v>236</v>
      </c>
      <c r="Q665" s="66">
        <v>7</v>
      </c>
      <c r="R665" s="66">
        <f t="shared" si="20"/>
        <v>243</v>
      </c>
      <c r="S665" s="502">
        <f t="shared" si="21"/>
        <v>44.800000000000026</v>
      </c>
      <c r="T665" s="68">
        <v>10</v>
      </c>
    </row>
    <row r="666" spans="1:20" x14ac:dyDescent="0.2">
      <c r="A666" s="97" t="s">
        <v>9998</v>
      </c>
      <c r="B666" s="65" t="s">
        <v>1539</v>
      </c>
      <c r="C666" s="67">
        <v>0.25</v>
      </c>
      <c r="D666" s="65" t="s">
        <v>6139</v>
      </c>
      <c r="E666" s="66">
        <v>56</v>
      </c>
      <c r="F666" s="66">
        <v>67</v>
      </c>
      <c r="G666" s="66" t="s">
        <v>2918</v>
      </c>
      <c r="H666" s="66">
        <v>123</v>
      </c>
      <c r="I666" s="69"/>
      <c r="J666" s="5"/>
      <c r="K666" s="66">
        <v>10</v>
      </c>
      <c r="L666" s="5">
        <v>365</v>
      </c>
      <c r="M666" s="5"/>
      <c r="N666" s="5">
        <v>0</v>
      </c>
      <c r="O666" s="65"/>
      <c r="P666" s="66">
        <v>236</v>
      </c>
      <c r="Q666" s="66">
        <v>7</v>
      </c>
      <c r="R666" s="66">
        <f t="shared" si="20"/>
        <v>243</v>
      </c>
      <c r="S666" s="502">
        <f t="shared" si="21"/>
        <v>44.800000000000026</v>
      </c>
      <c r="T666" s="68">
        <v>10</v>
      </c>
    </row>
    <row r="667" spans="1:20" x14ac:dyDescent="0.2">
      <c r="A667" s="97" t="s">
        <v>9998</v>
      </c>
      <c r="B667" s="65" t="s">
        <v>1539</v>
      </c>
      <c r="C667" s="67">
        <v>0.25</v>
      </c>
      <c r="D667" s="65" t="s">
        <v>1801</v>
      </c>
      <c r="E667" s="66">
        <v>56</v>
      </c>
      <c r="F667" s="66">
        <v>71</v>
      </c>
      <c r="G667" s="66" t="s">
        <v>2918</v>
      </c>
      <c r="H667" s="66">
        <v>123</v>
      </c>
      <c r="I667" s="69"/>
      <c r="J667" s="5" t="s">
        <v>6055</v>
      </c>
      <c r="K667" s="66">
        <v>10</v>
      </c>
      <c r="L667" s="5">
        <v>365</v>
      </c>
      <c r="M667" s="5">
        <v>11</v>
      </c>
      <c r="N667" s="5">
        <v>0</v>
      </c>
      <c r="O667" s="65"/>
      <c r="P667" s="66">
        <v>236</v>
      </c>
      <c r="Q667" s="66">
        <v>7</v>
      </c>
      <c r="R667" s="66">
        <f t="shared" si="20"/>
        <v>243</v>
      </c>
      <c r="S667" s="502">
        <f t="shared" si="21"/>
        <v>44.800000000000026</v>
      </c>
      <c r="T667" s="68">
        <v>10</v>
      </c>
    </row>
    <row r="668" spans="1:20" x14ac:dyDescent="0.2">
      <c r="A668" s="97" t="s">
        <v>9576</v>
      </c>
      <c r="B668" s="65" t="s">
        <v>1539</v>
      </c>
      <c r="C668" s="67">
        <v>0.25</v>
      </c>
      <c r="D668" s="65" t="s">
        <v>6482</v>
      </c>
      <c r="E668" s="66">
        <v>61</v>
      </c>
      <c r="F668" s="66">
        <v>76</v>
      </c>
      <c r="G668" s="66" t="s">
        <v>5161</v>
      </c>
      <c r="H668" s="66">
        <v>123</v>
      </c>
      <c r="I668" s="69"/>
      <c r="J668" s="5" t="s">
        <v>4415</v>
      </c>
      <c r="K668" s="66">
        <v>19</v>
      </c>
      <c r="L668" s="5">
        <v>330</v>
      </c>
      <c r="M668" s="5">
        <v>2</v>
      </c>
      <c r="N668" s="5">
        <v>0</v>
      </c>
      <c r="O668" s="65"/>
      <c r="P668" s="66">
        <v>200</v>
      </c>
      <c r="Q668" s="66">
        <v>7</v>
      </c>
      <c r="R668" s="66">
        <f t="shared" si="20"/>
        <v>207</v>
      </c>
      <c r="S668" s="502">
        <f t="shared" si="21"/>
        <v>80.800000000000026</v>
      </c>
      <c r="T668" s="68">
        <v>19</v>
      </c>
    </row>
    <row r="669" spans="1:20" x14ac:dyDescent="0.2">
      <c r="A669" s="97" t="s">
        <v>7305</v>
      </c>
      <c r="B669" s="65" t="s">
        <v>5948</v>
      </c>
      <c r="C669" s="67">
        <v>0.25</v>
      </c>
      <c r="D669" s="65" t="s">
        <v>5113</v>
      </c>
      <c r="E669" s="66">
        <v>58</v>
      </c>
      <c r="F669" s="66">
        <v>71</v>
      </c>
      <c r="G669" s="66" t="s">
        <v>5159</v>
      </c>
      <c r="H669" s="66">
        <v>123</v>
      </c>
      <c r="I669" s="69"/>
      <c r="J669" s="5" t="s">
        <v>4415</v>
      </c>
      <c r="K669" s="66">
        <v>19</v>
      </c>
      <c r="L669" s="5">
        <v>330</v>
      </c>
      <c r="M669" s="5">
        <v>2</v>
      </c>
      <c r="N669" s="5">
        <v>0</v>
      </c>
      <c r="O669" s="65"/>
      <c r="P669" s="66">
        <v>200</v>
      </c>
      <c r="Q669" s="66">
        <v>7</v>
      </c>
      <c r="R669" s="66">
        <f t="shared" si="20"/>
        <v>207</v>
      </c>
      <c r="S669" s="502">
        <f t="shared" si="21"/>
        <v>80.800000000000026</v>
      </c>
      <c r="T669" s="68">
        <v>19</v>
      </c>
    </row>
    <row r="670" spans="1:20" x14ac:dyDescent="0.2">
      <c r="A670" s="97" t="s">
        <v>6943</v>
      </c>
      <c r="B670" s="65" t="s">
        <v>68</v>
      </c>
      <c r="C670" s="67">
        <v>0.25</v>
      </c>
      <c r="D670" s="65" t="s">
        <v>9934</v>
      </c>
      <c r="E670" s="66">
        <v>58</v>
      </c>
      <c r="F670" s="66">
        <v>71</v>
      </c>
      <c r="G670" s="66" t="s">
        <v>5263</v>
      </c>
      <c r="H670" s="66">
        <v>123</v>
      </c>
      <c r="I670" s="69"/>
      <c r="J670" s="5" t="s">
        <v>4415</v>
      </c>
      <c r="K670" s="66">
        <v>9</v>
      </c>
      <c r="L670" s="5">
        <v>369</v>
      </c>
      <c r="M670" s="5">
        <v>2</v>
      </c>
      <c r="N670" s="5">
        <v>0</v>
      </c>
      <c r="O670" s="125"/>
      <c r="P670" s="94">
        <v>238</v>
      </c>
      <c r="Q670" s="94">
        <v>7</v>
      </c>
      <c r="R670" s="66">
        <f t="shared" si="20"/>
        <v>245</v>
      </c>
      <c r="S670" s="502">
        <f t="shared" si="21"/>
        <v>42.800000000000026</v>
      </c>
      <c r="T670" s="68">
        <v>9</v>
      </c>
    </row>
    <row r="671" spans="1:20" x14ac:dyDescent="0.2">
      <c r="A671" s="97" t="s">
        <v>5801</v>
      </c>
      <c r="B671" s="65" t="s">
        <v>68</v>
      </c>
      <c r="C671" s="67">
        <v>0.25</v>
      </c>
      <c r="D671" s="65" t="s">
        <v>9062</v>
      </c>
      <c r="E671" s="66">
        <v>58</v>
      </c>
      <c r="F671" s="66">
        <v>71</v>
      </c>
      <c r="G671" s="66" t="s">
        <v>5263</v>
      </c>
      <c r="H671" s="66">
        <v>123</v>
      </c>
      <c r="I671" s="69"/>
      <c r="J671" s="5" t="s">
        <v>4415</v>
      </c>
      <c r="K671" s="66">
        <v>9</v>
      </c>
      <c r="L671" s="5">
        <v>369</v>
      </c>
      <c r="M671" s="5">
        <v>2</v>
      </c>
      <c r="N671" s="5">
        <v>0</v>
      </c>
      <c r="O671" s="125"/>
      <c r="P671" s="94">
        <v>238</v>
      </c>
      <c r="Q671" s="94">
        <v>7</v>
      </c>
      <c r="R671" s="66">
        <f t="shared" si="20"/>
        <v>245</v>
      </c>
      <c r="S671" s="502">
        <f t="shared" si="21"/>
        <v>42.800000000000026</v>
      </c>
      <c r="T671" s="68">
        <v>9</v>
      </c>
    </row>
    <row r="672" spans="1:20" x14ac:dyDescent="0.2">
      <c r="A672" s="97" t="s">
        <v>4280</v>
      </c>
      <c r="B672" s="65" t="s">
        <v>68</v>
      </c>
      <c r="C672" s="67">
        <v>0.25</v>
      </c>
      <c r="D672" s="65" t="s">
        <v>7756</v>
      </c>
      <c r="E672" s="66">
        <v>57</v>
      </c>
      <c r="F672" s="66">
        <v>69</v>
      </c>
      <c r="G672" s="66" t="s">
        <v>5263</v>
      </c>
      <c r="H672" s="66">
        <v>123</v>
      </c>
      <c r="I672" s="69"/>
      <c r="J672" s="5"/>
      <c r="K672" s="66">
        <v>9</v>
      </c>
      <c r="L672" s="5">
        <v>369</v>
      </c>
      <c r="M672" s="5">
        <v>0</v>
      </c>
      <c r="N672" s="5">
        <v>0</v>
      </c>
      <c r="O672" s="125"/>
      <c r="P672" s="94">
        <v>239</v>
      </c>
      <c r="Q672" s="94">
        <v>7</v>
      </c>
      <c r="R672" s="66">
        <f t="shared" si="20"/>
        <v>246</v>
      </c>
      <c r="S672" s="502">
        <f t="shared" si="21"/>
        <v>41.800000000000026</v>
      </c>
      <c r="T672" s="68">
        <v>9</v>
      </c>
    </row>
    <row r="673" spans="1:20" x14ac:dyDescent="0.2">
      <c r="A673" s="134" t="s">
        <v>1351</v>
      </c>
      <c r="B673" s="65" t="s">
        <v>5995</v>
      </c>
      <c r="C673" s="67">
        <v>0.25</v>
      </c>
      <c r="D673" s="65" t="s">
        <v>4980</v>
      </c>
      <c r="E673" s="66">
        <v>58</v>
      </c>
      <c r="F673" s="66">
        <v>71</v>
      </c>
      <c r="G673" s="66" t="s">
        <v>5263</v>
      </c>
      <c r="H673" s="66">
        <v>123</v>
      </c>
      <c r="I673" s="66"/>
      <c r="J673" s="5" t="s">
        <v>4415</v>
      </c>
      <c r="K673" s="66">
        <v>10</v>
      </c>
      <c r="L673" s="5">
        <v>365</v>
      </c>
      <c r="M673" s="5">
        <v>2</v>
      </c>
      <c r="N673" s="5">
        <v>0</v>
      </c>
      <c r="O673" s="125"/>
      <c r="P673" s="94">
        <v>233</v>
      </c>
      <c r="Q673" s="94">
        <v>7</v>
      </c>
      <c r="R673" s="66">
        <f t="shared" si="20"/>
        <v>240</v>
      </c>
      <c r="S673" s="502">
        <f t="shared" si="21"/>
        <v>47.800000000000026</v>
      </c>
      <c r="T673" s="68">
        <v>10</v>
      </c>
    </row>
    <row r="674" spans="1:20" x14ac:dyDescent="0.2">
      <c r="A674" s="134" t="s">
        <v>1352</v>
      </c>
      <c r="B674" s="65" t="s">
        <v>5995</v>
      </c>
      <c r="C674" s="67">
        <v>0.25</v>
      </c>
      <c r="D674" s="65" t="s">
        <v>8597</v>
      </c>
      <c r="E674" s="66">
        <v>58</v>
      </c>
      <c r="F674" s="66">
        <v>71</v>
      </c>
      <c r="G674" s="66" t="s">
        <v>5263</v>
      </c>
      <c r="H674" s="66">
        <v>123</v>
      </c>
      <c r="I674" s="66"/>
      <c r="J674" s="5" t="s">
        <v>4415</v>
      </c>
      <c r="K674" s="66">
        <v>10</v>
      </c>
      <c r="L674" s="5">
        <v>365</v>
      </c>
      <c r="M674" s="5">
        <v>2</v>
      </c>
      <c r="N674" s="5">
        <v>0</v>
      </c>
      <c r="O674" s="125"/>
      <c r="P674" s="94">
        <v>233</v>
      </c>
      <c r="Q674" s="94">
        <v>7</v>
      </c>
      <c r="R674" s="66">
        <f t="shared" si="20"/>
        <v>240</v>
      </c>
      <c r="S674" s="502">
        <f t="shared" si="21"/>
        <v>47.800000000000026</v>
      </c>
      <c r="T674" s="68">
        <v>10</v>
      </c>
    </row>
    <row r="675" spans="1:20" x14ac:dyDescent="0.2">
      <c r="A675" s="134" t="s">
        <v>6221</v>
      </c>
      <c r="B675" s="65" t="s">
        <v>5995</v>
      </c>
      <c r="C675" s="67">
        <v>0.25</v>
      </c>
      <c r="D675" s="65" t="s">
        <v>8951</v>
      </c>
      <c r="E675" s="66">
        <v>58</v>
      </c>
      <c r="F675" s="66">
        <v>71</v>
      </c>
      <c r="G675" s="66" t="s">
        <v>5263</v>
      </c>
      <c r="H675" s="66">
        <v>123</v>
      </c>
      <c r="I675" s="66"/>
      <c r="J675" s="5" t="s">
        <v>4415</v>
      </c>
      <c r="K675" s="66">
        <v>10</v>
      </c>
      <c r="L675" s="5">
        <v>365</v>
      </c>
      <c r="M675" s="5">
        <v>2</v>
      </c>
      <c r="N675" s="5">
        <v>0</v>
      </c>
      <c r="O675" s="125"/>
      <c r="P675" s="94">
        <v>233</v>
      </c>
      <c r="Q675" s="94">
        <v>7</v>
      </c>
      <c r="R675" s="66">
        <f t="shared" si="20"/>
        <v>240</v>
      </c>
      <c r="S675" s="502">
        <f t="shared" si="21"/>
        <v>47.800000000000026</v>
      </c>
      <c r="T675" s="68">
        <v>10</v>
      </c>
    </row>
    <row r="676" spans="1:20" x14ac:dyDescent="0.2">
      <c r="A676" s="134" t="s">
        <v>281</v>
      </c>
      <c r="B676" s="65" t="s">
        <v>6437</v>
      </c>
      <c r="C676" s="67">
        <v>0.25</v>
      </c>
      <c r="D676" s="65" t="s">
        <v>282</v>
      </c>
      <c r="E676" s="66">
        <v>56</v>
      </c>
      <c r="F676" s="66">
        <v>67</v>
      </c>
      <c r="G676" s="66" t="s">
        <v>5265</v>
      </c>
      <c r="H676" s="66">
        <v>123</v>
      </c>
      <c r="I676" s="66"/>
      <c r="J676" s="5"/>
      <c r="K676" s="66">
        <v>18</v>
      </c>
      <c r="L676" s="5">
        <v>333</v>
      </c>
      <c r="M676" s="5">
        <v>0</v>
      </c>
      <c r="N676" s="5">
        <v>0</v>
      </c>
      <c r="O676" s="125"/>
      <c r="P676" s="94">
        <v>204</v>
      </c>
      <c r="Q676" s="94">
        <v>7</v>
      </c>
      <c r="R676" s="66">
        <f t="shared" si="20"/>
        <v>211</v>
      </c>
      <c r="S676" s="502">
        <f t="shared" si="21"/>
        <v>76.800000000000026</v>
      </c>
      <c r="T676" s="68">
        <v>18</v>
      </c>
    </row>
    <row r="677" spans="1:20" x14ac:dyDescent="0.2">
      <c r="A677" s="134" t="s">
        <v>281</v>
      </c>
      <c r="B677" s="65" t="s">
        <v>6437</v>
      </c>
      <c r="C677" s="67">
        <v>0.25</v>
      </c>
      <c r="D677" s="65" t="s">
        <v>283</v>
      </c>
      <c r="E677" s="66">
        <v>56</v>
      </c>
      <c r="F677" s="66">
        <v>71</v>
      </c>
      <c r="G677" s="66" t="s">
        <v>5265</v>
      </c>
      <c r="H677" s="66">
        <v>123</v>
      </c>
      <c r="I677" s="66"/>
      <c r="J677" s="5" t="s">
        <v>6055</v>
      </c>
      <c r="K677" s="66">
        <v>18</v>
      </c>
      <c r="L677" s="5">
        <v>333</v>
      </c>
      <c r="M677" s="5">
        <v>11</v>
      </c>
      <c r="N677" s="5">
        <v>0</v>
      </c>
      <c r="O677" s="125"/>
      <c r="P677" s="94">
        <v>204</v>
      </c>
      <c r="Q677" s="94">
        <v>7</v>
      </c>
      <c r="R677" s="66">
        <f t="shared" si="20"/>
        <v>211</v>
      </c>
      <c r="S677" s="502">
        <f t="shared" si="21"/>
        <v>76.800000000000026</v>
      </c>
      <c r="T677" s="68">
        <v>18</v>
      </c>
    </row>
    <row r="678" spans="1:20" x14ac:dyDescent="0.2">
      <c r="A678" s="134" t="s">
        <v>8029</v>
      </c>
      <c r="B678" s="65" t="s">
        <v>6437</v>
      </c>
      <c r="C678" s="67">
        <v>0.25</v>
      </c>
      <c r="D678" s="65" t="s">
        <v>16</v>
      </c>
      <c r="E678" s="66">
        <v>54</v>
      </c>
      <c r="F678" s="66">
        <v>63</v>
      </c>
      <c r="G678" s="66" t="s">
        <v>5265</v>
      </c>
      <c r="H678" s="66">
        <v>123</v>
      </c>
      <c r="I678" s="66"/>
      <c r="J678" s="5"/>
      <c r="K678" s="66">
        <v>19</v>
      </c>
      <c r="L678" s="5">
        <v>330</v>
      </c>
      <c r="M678" s="5">
        <v>0</v>
      </c>
      <c r="N678" s="5">
        <v>0</v>
      </c>
      <c r="O678" s="125"/>
      <c r="P678" s="94">
        <v>198</v>
      </c>
      <c r="Q678" s="94">
        <v>7</v>
      </c>
      <c r="R678" s="66">
        <f t="shared" si="20"/>
        <v>205</v>
      </c>
      <c r="S678" s="502">
        <f t="shared" si="21"/>
        <v>82.800000000000026</v>
      </c>
      <c r="T678" s="68">
        <v>19</v>
      </c>
    </row>
    <row r="679" spans="1:20" x14ac:dyDescent="0.2">
      <c r="A679" s="134" t="s">
        <v>8029</v>
      </c>
      <c r="B679" s="65" t="s">
        <v>6437</v>
      </c>
      <c r="C679" s="67">
        <v>0.25</v>
      </c>
      <c r="D679" s="65" t="s">
        <v>10166</v>
      </c>
      <c r="E679" s="66">
        <v>54</v>
      </c>
      <c r="F679" s="66">
        <v>67</v>
      </c>
      <c r="G679" s="66" t="s">
        <v>5265</v>
      </c>
      <c r="H679" s="66">
        <v>123</v>
      </c>
      <c r="I679" s="66"/>
      <c r="J679" s="5" t="s">
        <v>6055</v>
      </c>
      <c r="K679" s="66">
        <v>19</v>
      </c>
      <c r="L679" s="5">
        <v>330</v>
      </c>
      <c r="M679" s="5">
        <v>11</v>
      </c>
      <c r="N679" s="5">
        <v>0</v>
      </c>
      <c r="O679" s="125"/>
      <c r="P679" s="94">
        <v>198</v>
      </c>
      <c r="Q679" s="94">
        <v>7</v>
      </c>
      <c r="R679" s="66">
        <f t="shared" si="20"/>
        <v>205</v>
      </c>
      <c r="S679" s="502">
        <f t="shared" si="21"/>
        <v>82.800000000000026</v>
      </c>
      <c r="T679" s="68">
        <v>19</v>
      </c>
    </row>
    <row r="680" spans="1:20" x14ac:dyDescent="0.2">
      <c r="A680" s="134" t="s">
        <v>4316</v>
      </c>
      <c r="B680" s="65"/>
      <c r="C680" s="67">
        <v>0.25</v>
      </c>
      <c r="D680" s="65" t="s">
        <v>3005</v>
      </c>
      <c r="E680" s="66">
        <v>59</v>
      </c>
      <c r="F680" s="66">
        <v>73</v>
      </c>
      <c r="G680" s="66" t="s">
        <v>5159</v>
      </c>
      <c r="H680" s="66">
        <v>123</v>
      </c>
      <c r="I680" s="69"/>
      <c r="J680" s="5" t="s">
        <v>4415</v>
      </c>
      <c r="K680" s="66"/>
      <c r="L680" s="5">
        <f>112+10+R680</f>
        <v>122</v>
      </c>
      <c r="M680" s="5">
        <v>2</v>
      </c>
      <c r="N680" s="5">
        <v>0</v>
      </c>
      <c r="O680" s="125"/>
      <c r="P680" s="94"/>
      <c r="Q680" s="94"/>
      <c r="R680" s="66">
        <f t="shared" si="20"/>
        <v>0</v>
      </c>
      <c r="S680" s="502">
        <f t="shared" si="21"/>
        <v>287.8</v>
      </c>
    </row>
    <row r="681" spans="1:20" x14ac:dyDescent="0.2">
      <c r="A681" s="134" t="s">
        <v>4854</v>
      </c>
      <c r="B681" s="65"/>
      <c r="C681" s="67">
        <v>0.25</v>
      </c>
      <c r="D681" s="65" t="s">
        <v>2783</v>
      </c>
      <c r="E681" s="66">
        <v>53</v>
      </c>
      <c r="F681" s="66">
        <v>80</v>
      </c>
      <c r="G681" s="95" t="s">
        <v>2784</v>
      </c>
      <c r="H681" s="66">
        <v>123</v>
      </c>
      <c r="I681" s="69">
        <v>6045032700</v>
      </c>
      <c r="J681" s="5" t="s">
        <v>109</v>
      </c>
      <c r="K681" s="66"/>
      <c r="L681" s="5">
        <f>112+10+R681</f>
        <v>122</v>
      </c>
      <c r="M681" s="5">
        <v>2</v>
      </c>
      <c r="N681" s="5">
        <v>0</v>
      </c>
      <c r="O681" s="125"/>
      <c r="P681" s="94"/>
      <c r="Q681" s="94"/>
      <c r="R681" s="66">
        <f t="shared" si="20"/>
        <v>0</v>
      </c>
      <c r="S681" s="502">
        <f t="shared" si="21"/>
        <v>287.8</v>
      </c>
    </row>
    <row r="682" spans="1:20" x14ac:dyDescent="0.2">
      <c r="A682" s="134" t="s">
        <v>7731</v>
      </c>
      <c r="B682" s="65"/>
      <c r="C682" s="67">
        <v>0.25</v>
      </c>
      <c r="D682" s="91" t="s">
        <v>3471</v>
      </c>
      <c r="E682" s="66">
        <v>58</v>
      </c>
      <c r="F682" s="66">
        <v>74</v>
      </c>
      <c r="G682" s="95" t="s">
        <v>2784</v>
      </c>
      <c r="H682" s="66">
        <v>123</v>
      </c>
      <c r="I682" s="5" t="s">
        <v>7730</v>
      </c>
      <c r="J682" s="5" t="s">
        <v>7730</v>
      </c>
      <c r="K682" s="66"/>
      <c r="L682" s="5">
        <f>112+10+R682</f>
        <v>122</v>
      </c>
      <c r="M682" s="5">
        <v>6</v>
      </c>
      <c r="N682" s="5">
        <v>0</v>
      </c>
      <c r="O682" s="125" t="s">
        <v>1683</v>
      </c>
      <c r="P682" s="94"/>
      <c r="Q682" s="94"/>
      <c r="R682" s="66">
        <f t="shared" si="20"/>
        <v>0</v>
      </c>
      <c r="S682" s="502">
        <f t="shared" si="21"/>
        <v>287.8</v>
      </c>
    </row>
    <row r="683" spans="1:20" x14ac:dyDescent="0.2">
      <c r="A683" s="97" t="s">
        <v>1665</v>
      </c>
      <c r="B683" s="65" t="s">
        <v>8490</v>
      </c>
      <c r="C683" s="67">
        <v>0.27500000000000002</v>
      </c>
      <c r="D683" s="91" t="s">
        <v>2897</v>
      </c>
      <c r="E683" s="66">
        <v>57</v>
      </c>
      <c r="F683" s="66">
        <v>69</v>
      </c>
      <c r="G683" s="66" t="s">
        <v>5263</v>
      </c>
      <c r="H683" s="66">
        <v>123</v>
      </c>
      <c r="I683" s="5" t="s">
        <v>4415</v>
      </c>
      <c r="J683" s="65"/>
      <c r="K683" s="66">
        <v>13</v>
      </c>
      <c r="L683" s="5">
        <v>353</v>
      </c>
      <c r="M683" s="5">
        <v>2</v>
      </c>
      <c r="N683" s="5">
        <v>0</v>
      </c>
      <c r="O683" s="65"/>
      <c r="P683" s="66">
        <v>222</v>
      </c>
      <c r="Q683" s="66">
        <v>7</v>
      </c>
      <c r="R683" s="66">
        <f t="shared" si="20"/>
        <v>229</v>
      </c>
      <c r="S683" s="502">
        <f t="shared" si="21"/>
        <v>58.800000000000026</v>
      </c>
      <c r="T683" s="68">
        <v>13</v>
      </c>
    </row>
    <row r="684" spans="1:20" x14ac:dyDescent="0.2">
      <c r="A684" s="97" t="s">
        <v>1665</v>
      </c>
      <c r="B684" s="65" t="s">
        <v>8490</v>
      </c>
      <c r="C684" s="67">
        <v>0.27500000000000002</v>
      </c>
      <c r="D684" s="91" t="s">
        <v>3325</v>
      </c>
      <c r="E684" s="66">
        <v>57</v>
      </c>
      <c r="F684" s="66">
        <v>73</v>
      </c>
      <c r="G684" s="66" t="s">
        <v>5263</v>
      </c>
      <c r="H684" s="66">
        <v>123</v>
      </c>
      <c r="I684" s="66"/>
      <c r="J684" s="5" t="s">
        <v>6055</v>
      </c>
      <c r="K684" s="66">
        <v>13</v>
      </c>
      <c r="L684" s="5">
        <v>353</v>
      </c>
      <c r="M684" s="5">
        <v>11</v>
      </c>
      <c r="N684" s="5">
        <v>0</v>
      </c>
      <c r="O684" s="65"/>
      <c r="P684" s="66">
        <v>222</v>
      </c>
      <c r="Q684" s="66">
        <v>7</v>
      </c>
      <c r="R684" s="66">
        <f t="shared" si="20"/>
        <v>229</v>
      </c>
      <c r="S684" s="502">
        <f t="shared" si="21"/>
        <v>58.800000000000026</v>
      </c>
      <c r="T684" s="68">
        <v>13</v>
      </c>
    </row>
    <row r="685" spans="1:20" x14ac:dyDescent="0.2">
      <c r="A685" s="97" t="s">
        <v>5423</v>
      </c>
      <c r="B685" s="65" t="s">
        <v>8490</v>
      </c>
      <c r="C685" s="67">
        <v>0.27500000000000002</v>
      </c>
      <c r="D685" s="91" t="s">
        <v>5424</v>
      </c>
      <c r="E685" s="66">
        <v>57</v>
      </c>
      <c r="F685" s="66">
        <v>69</v>
      </c>
      <c r="G685" s="66" t="s">
        <v>5263</v>
      </c>
      <c r="H685" s="66">
        <v>123</v>
      </c>
      <c r="I685" s="5"/>
      <c r="J685" s="65"/>
      <c r="K685" s="66">
        <v>15</v>
      </c>
      <c r="L685" s="5">
        <v>345</v>
      </c>
      <c r="M685" s="5">
        <v>0</v>
      </c>
      <c r="N685" s="5">
        <v>0</v>
      </c>
      <c r="O685" s="65"/>
      <c r="P685" s="66">
        <v>215</v>
      </c>
      <c r="Q685" s="66">
        <v>7</v>
      </c>
      <c r="R685" s="66">
        <f t="shared" si="20"/>
        <v>222</v>
      </c>
      <c r="S685" s="502">
        <f t="shared" si="21"/>
        <v>65.800000000000026</v>
      </c>
      <c r="T685" s="68">
        <v>15</v>
      </c>
    </row>
    <row r="686" spans="1:20" x14ac:dyDescent="0.2">
      <c r="A686" s="97" t="s">
        <v>5423</v>
      </c>
      <c r="B686" s="65" t="s">
        <v>8490</v>
      </c>
      <c r="C686" s="67">
        <v>0.27500000000000002</v>
      </c>
      <c r="D686" s="91" t="s">
        <v>7388</v>
      </c>
      <c r="E686" s="66">
        <v>57</v>
      </c>
      <c r="F686" s="66">
        <v>73</v>
      </c>
      <c r="G686" s="66" t="s">
        <v>5263</v>
      </c>
      <c r="H686" s="66">
        <v>123</v>
      </c>
      <c r="I686" s="66"/>
      <c r="J686" s="5" t="s">
        <v>6055</v>
      </c>
      <c r="K686" s="66">
        <v>15</v>
      </c>
      <c r="L686" s="5">
        <v>345</v>
      </c>
      <c r="M686" s="5">
        <v>11</v>
      </c>
      <c r="N686" s="5">
        <v>0</v>
      </c>
      <c r="O686" s="65"/>
      <c r="P686" s="66">
        <v>215</v>
      </c>
      <c r="Q686" s="66">
        <v>7</v>
      </c>
      <c r="R686" s="66">
        <f t="shared" ref="R686:R759" si="22">P686+Q686</f>
        <v>222</v>
      </c>
      <c r="S686" s="502">
        <f t="shared" si="21"/>
        <v>65.800000000000026</v>
      </c>
      <c r="T686" s="68">
        <v>15</v>
      </c>
    </row>
    <row r="687" spans="1:20" x14ac:dyDescent="0.2">
      <c r="A687" s="97" t="s">
        <v>8150</v>
      </c>
      <c r="B687" s="65" t="s">
        <v>8490</v>
      </c>
      <c r="C687" s="67">
        <v>0.27500000000000002</v>
      </c>
      <c r="D687" s="91" t="s">
        <v>6428</v>
      </c>
      <c r="E687" s="66">
        <v>57</v>
      </c>
      <c r="F687" s="66">
        <v>69</v>
      </c>
      <c r="G687" s="66" t="s">
        <v>5263</v>
      </c>
      <c r="H687" s="66">
        <v>123</v>
      </c>
      <c r="I687" s="5" t="s">
        <v>4415</v>
      </c>
      <c r="J687" s="65"/>
      <c r="K687" s="66">
        <v>14</v>
      </c>
      <c r="L687" s="5">
        <v>349</v>
      </c>
      <c r="M687" s="5">
        <v>2</v>
      </c>
      <c r="N687" s="5">
        <v>0</v>
      </c>
      <c r="O687" s="65"/>
      <c r="P687" s="66">
        <v>218</v>
      </c>
      <c r="Q687" s="66">
        <v>7</v>
      </c>
      <c r="R687" s="66">
        <f t="shared" si="22"/>
        <v>225</v>
      </c>
      <c r="S687" s="502">
        <f t="shared" si="21"/>
        <v>62.800000000000026</v>
      </c>
      <c r="T687" s="68">
        <v>14</v>
      </c>
    </row>
    <row r="688" spans="1:20" x14ac:dyDescent="0.2">
      <c r="A688" s="97" t="s">
        <v>8150</v>
      </c>
      <c r="B688" s="65" t="s">
        <v>8490</v>
      </c>
      <c r="C688" s="67">
        <v>0.27500000000000002</v>
      </c>
      <c r="D688" s="91" t="s">
        <v>8152</v>
      </c>
      <c r="E688" s="66">
        <v>57</v>
      </c>
      <c r="F688" s="66">
        <v>73</v>
      </c>
      <c r="G688" s="66" t="s">
        <v>5263</v>
      </c>
      <c r="H688" s="66">
        <v>123</v>
      </c>
      <c r="I688" s="66"/>
      <c r="J688" s="5" t="s">
        <v>6055</v>
      </c>
      <c r="K688" s="66">
        <v>14</v>
      </c>
      <c r="L688" s="5">
        <v>349</v>
      </c>
      <c r="M688" s="5">
        <v>11</v>
      </c>
      <c r="N688" s="5">
        <v>0</v>
      </c>
      <c r="O688" s="65"/>
      <c r="P688" s="66">
        <v>218</v>
      </c>
      <c r="Q688" s="66">
        <v>7</v>
      </c>
      <c r="R688" s="66">
        <f t="shared" si="22"/>
        <v>225</v>
      </c>
      <c r="S688" s="502">
        <f t="shared" si="21"/>
        <v>62.800000000000026</v>
      </c>
      <c r="T688" s="68">
        <v>14</v>
      </c>
    </row>
    <row r="689" spans="1:20" x14ac:dyDescent="0.2">
      <c r="A689" s="97" t="s">
        <v>9213</v>
      </c>
      <c r="B689" s="65" t="s">
        <v>8490</v>
      </c>
      <c r="C689" s="67">
        <v>0.27500000000000002</v>
      </c>
      <c r="D689" s="91" t="s">
        <v>6015</v>
      </c>
      <c r="E689" s="66">
        <v>57</v>
      </c>
      <c r="F689" s="66">
        <v>69</v>
      </c>
      <c r="G689" s="66" t="s">
        <v>5159</v>
      </c>
      <c r="H689" s="66">
        <v>123</v>
      </c>
      <c r="I689" s="66"/>
      <c r="J689" s="5"/>
      <c r="K689" s="66">
        <v>10</v>
      </c>
      <c r="L689" s="5">
        <v>365</v>
      </c>
      <c r="M689" s="5"/>
      <c r="N689" s="5">
        <v>0</v>
      </c>
      <c r="O689" s="65"/>
      <c r="P689" s="66">
        <v>234</v>
      </c>
      <c r="Q689" s="66">
        <v>7</v>
      </c>
      <c r="R689" s="66">
        <f t="shared" si="22"/>
        <v>241</v>
      </c>
      <c r="S689" s="502">
        <f t="shared" si="21"/>
        <v>46.800000000000026</v>
      </c>
      <c r="T689" s="68">
        <v>10</v>
      </c>
    </row>
    <row r="690" spans="1:20" x14ac:dyDescent="0.2">
      <c r="A690" s="97" t="s">
        <v>9213</v>
      </c>
      <c r="B690" s="65" t="s">
        <v>8490</v>
      </c>
      <c r="C690" s="67">
        <v>0.27500000000000002</v>
      </c>
      <c r="D690" s="91" t="s">
        <v>6123</v>
      </c>
      <c r="E690" s="66">
        <v>57</v>
      </c>
      <c r="F690" s="66">
        <v>73</v>
      </c>
      <c r="G690" s="66" t="s">
        <v>5159</v>
      </c>
      <c r="H690" s="66">
        <v>123</v>
      </c>
      <c r="I690" s="66"/>
      <c r="J690" s="5" t="s">
        <v>6055</v>
      </c>
      <c r="K690" s="66">
        <v>10</v>
      </c>
      <c r="L690" s="5">
        <v>365</v>
      </c>
      <c r="M690" s="5">
        <v>11</v>
      </c>
      <c r="N690" s="5">
        <v>0</v>
      </c>
      <c r="O690" s="65"/>
      <c r="P690" s="66">
        <v>234</v>
      </c>
      <c r="Q690" s="66">
        <v>7</v>
      </c>
      <c r="R690" s="66">
        <f t="shared" si="22"/>
        <v>241</v>
      </c>
      <c r="S690" s="502">
        <f t="shared" si="21"/>
        <v>46.800000000000026</v>
      </c>
      <c r="T690" s="68">
        <v>10</v>
      </c>
    </row>
    <row r="691" spans="1:20" x14ac:dyDescent="0.2">
      <c r="A691" s="97" t="s">
        <v>1664</v>
      </c>
      <c r="B691" s="65" t="s">
        <v>8490</v>
      </c>
      <c r="C691" s="67">
        <v>0.27500000000000002</v>
      </c>
      <c r="D691" s="65" t="s">
        <v>8417</v>
      </c>
      <c r="E691" s="66">
        <v>57</v>
      </c>
      <c r="F691" s="66">
        <v>69</v>
      </c>
      <c r="G691" s="66" t="s">
        <v>5263</v>
      </c>
      <c r="H691" s="66">
        <v>123</v>
      </c>
      <c r="I691" s="5" t="s">
        <v>4415</v>
      </c>
      <c r="J691" s="5"/>
      <c r="K691" s="66">
        <v>16</v>
      </c>
      <c r="L691" s="5">
        <v>341</v>
      </c>
      <c r="M691" s="5">
        <v>2</v>
      </c>
      <c r="N691" s="5">
        <v>0</v>
      </c>
      <c r="O691" s="65" t="s">
        <v>3396</v>
      </c>
      <c r="P691" s="66">
        <v>210</v>
      </c>
      <c r="Q691" s="66">
        <v>7</v>
      </c>
      <c r="R691" s="66">
        <f t="shared" si="22"/>
        <v>217</v>
      </c>
      <c r="S691" s="502">
        <f t="shared" si="21"/>
        <v>70.800000000000026</v>
      </c>
      <c r="T691" s="68">
        <v>16</v>
      </c>
    </row>
    <row r="692" spans="1:20" x14ac:dyDescent="0.2">
      <c r="A692" s="97" t="s">
        <v>1664</v>
      </c>
      <c r="B692" s="65" t="s">
        <v>8490</v>
      </c>
      <c r="C692" s="67">
        <v>0.27500000000000002</v>
      </c>
      <c r="D692" s="91" t="s">
        <v>3698</v>
      </c>
      <c r="E692" s="66">
        <v>57</v>
      </c>
      <c r="F692" s="66">
        <v>73</v>
      </c>
      <c r="G692" s="66" t="s">
        <v>5263</v>
      </c>
      <c r="H692" s="66">
        <v>123</v>
      </c>
      <c r="I692" s="66"/>
      <c r="J692" s="5" t="s">
        <v>6055</v>
      </c>
      <c r="K692" s="66">
        <v>16</v>
      </c>
      <c r="L692" s="5">
        <v>341</v>
      </c>
      <c r="M692" s="5">
        <v>11</v>
      </c>
      <c r="N692" s="5">
        <v>0</v>
      </c>
      <c r="O692" s="65" t="s">
        <v>3396</v>
      </c>
      <c r="P692" s="66">
        <v>210</v>
      </c>
      <c r="Q692" s="66">
        <v>7</v>
      </c>
      <c r="R692" s="66">
        <f t="shared" si="22"/>
        <v>217</v>
      </c>
      <c r="S692" s="502">
        <f t="shared" si="21"/>
        <v>70.800000000000026</v>
      </c>
      <c r="T692" s="68">
        <v>16</v>
      </c>
    </row>
    <row r="693" spans="1:20" x14ac:dyDescent="0.2">
      <c r="A693" s="97" t="s">
        <v>10437</v>
      </c>
      <c r="B693" s="65" t="s">
        <v>8490</v>
      </c>
      <c r="C693" s="67">
        <v>0.27500000000000002</v>
      </c>
      <c r="D693" s="91" t="s">
        <v>3397</v>
      </c>
      <c r="E693" s="66">
        <v>58</v>
      </c>
      <c r="F693" s="66">
        <v>71</v>
      </c>
      <c r="G693" s="66" t="s">
        <v>5263</v>
      </c>
      <c r="H693" s="66">
        <v>123</v>
      </c>
      <c r="I693" s="66"/>
      <c r="J693" s="5" t="s">
        <v>3398</v>
      </c>
      <c r="K693" s="66">
        <v>15</v>
      </c>
      <c r="L693" s="5">
        <v>345</v>
      </c>
      <c r="M693" s="5">
        <v>2</v>
      </c>
      <c r="N693" s="5">
        <v>0</v>
      </c>
      <c r="O693" s="65"/>
      <c r="P693" s="66">
        <v>216</v>
      </c>
      <c r="Q693" s="66">
        <v>7</v>
      </c>
      <c r="R693" s="66">
        <f t="shared" si="22"/>
        <v>223</v>
      </c>
      <c r="S693" s="502">
        <f t="shared" si="21"/>
        <v>64.800000000000026</v>
      </c>
      <c r="T693" s="68">
        <v>15</v>
      </c>
    </row>
    <row r="694" spans="1:20" x14ac:dyDescent="0.2">
      <c r="A694" s="97" t="s">
        <v>1666</v>
      </c>
      <c r="B694" s="65" t="s">
        <v>8490</v>
      </c>
      <c r="C694" s="67">
        <v>0.27500000000000002</v>
      </c>
      <c r="D694" s="91" t="s">
        <v>5771</v>
      </c>
      <c r="E694" s="66">
        <v>58</v>
      </c>
      <c r="F694" s="66">
        <v>71</v>
      </c>
      <c r="G694" s="66" t="s">
        <v>5263</v>
      </c>
      <c r="H694" s="66">
        <v>123</v>
      </c>
      <c r="I694" s="66"/>
      <c r="J694" s="5" t="s">
        <v>4415</v>
      </c>
      <c r="K694" s="66">
        <v>14</v>
      </c>
      <c r="L694" s="5">
        <v>349</v>
      </c>
      <c r="M694" s="5">
        <v>2</v>
      </c>
      <c r="N694" s="5">
        <v>0</v>
      </c>
      <c r="O694" s="65"/>
      <c r="P694" s="66">
        <v>220</v>
      </c>
      <c r="Q694" s="66">
        <v>7</v>
      </c>
      <c r="R694" s="66">
        <f t="shared" si="22"/>
        <v>227</v>
      </c>
      <c r="S694" s="502">
        <f t="shared" si="21"/>
        <v>60.800000000000026</v>
      </c>
      <c r="T694" s="68">
        <v>14</v>
      </c>
    </row>
    <row r="695" spans="1:20" x14ac:dyDescent="0.2">
      <c r="A695" s="97" t="s">
        <v>1662</v>
      </c>
      <c r="B695" s="65" t="s">
        <v>2785</v>
      </c>
      <c r="C695" s="67">
        <v>0.27500000000000002</v>
      </c>
      <c r="D695" s="65" t="s">
        <v>2786</v>
      </c>
      <c r="E695" s="66">
        <v>59</v>
      </c>
      <c r="F695" s="66">
        <v>73</v>
      </c>
      <c r="G695" s="66" t="s">
        <v>5159</v>
      </c>
      <c r="H695" s="66">
        <v>123</v>
      </c>
      <c r="I695" s="69"/>
      <c r="J695" s="5" t="s">
        <v>4415</v>
      </c>
      <c r="K695" s="66">
        <v>15</v>
      </c>
      <c r="L695" s="5">
        <v>345</v>
      </c>
      <c r="M695" s="5">
        <v>2</v>
      </c>
      <c r="N695" s="5">
        <v>0</v>
      </c>
      <c r="O695" s="125"/>
      <c r="P695" s="94">
        <v>215</v>
      </c>
      <c r="Q695" s="94">
        <v>7</v>
      </c>
      <c r="R695" s="66">
        <f t="shared" si="22"/>
        <v>222</v>
      </c>
      <c r="S695" s="502">
        <f t="shared" si="21"/>
        <v>65.800000000000026</v>
      </c>
      <c r="T695" s="68">
        <v>15</v>
      </c>
    </row>
    <row r="696" spans="1:20" x14ac:dyDescent="0.2">
      <c r="A696" s="97" t="s">
        <v>1663</v>
      </c>
      <c r="B696" s="65" t="s">
        <v>2785</v>
      </c>
      <c r="C696" s="67">
        <v>0.27500000000000002</v>
      </c>
      <c r="D696" s="65" t="s">
        <v>6431</v>
      </c>
      <c r="E696" s="66">
        <v>58</v>
      </c>
      <c r="F696" s="66">
        <v>71</v>
      </c>
      <c r="G696" s="66" t="s">
        <v>5263</v>
      </c>
      <c r="H696" s="66">
        <v>123</v>
      </c>
      <c r="I696" s="69"/>
      <c r="J696" s="5" t="s">
        <v>4415</v>
      </c>
      <c r="K696" s="66">
        <v>16</v>
      </c>
      <c r="L696" s="5">
        <v>341</v>
      </c>
      <c r="M696" s="5">
        <v>2</v>
      </c>
      <c r="N696" s="5">
        <v>0</v>
      </c>
      <c r="O696" s="125" t="s">
        <v>1422</v>
      </c>
      <c r="P696" s="94">
        <v>212</v>
      </c>
      <c r="Q696" s="94">
        <v>7</v>
      </c>
      <c r="R696" s="66">
        <f t="shared" si="22"/>
        <v>219</v>
      </c>
      <c r="S696" s="502">
        <f t="shared" si="21"/>
        <v>68.800000000000026</v>
      </c>
      <c r="T696" s="68">
        <v>16</v>
      </c>
    </row>
    <row r="697" spans="1:20" x14ac:dyDescent="0.2">
      <c r="A697" s="97" t="s">
        <v>5423</v>
      </c>
      <c r="B697" s="65" t="s">
        <v>7677</v>
      </c>
      <c r="C697" s="67">
        <v>0.27500000000000002</v>
      </c>
      <c r="D697" s="91" t="s">
        <v>5424</v>
      </c>
      <c r="E697" s="66">
        <v>57</v>
      </c>
      <c r="F697" s="66">
        <v>69</v>
      </c>
      <c r="G697" s="66" t="s">
        <v>5263</v>
      </c>
      <c r="H697" s="66">
        <v>123</v>
      </c>
      <c r="I697" s="5"/>
      <c r="J697" s="65"/>
      <c r="K697" s="66">
        <v>15</v>
      </c>
      <c r="L697" s="5">
        <v>345</v>
      </c>
      <c r="M697" s="5">
        <v>0</v>
      </c>
      <c r="N697" s="5">
        <v>0</v>
      </c>
      <c r="O697" s="65"/>
      <c r="P697" s="66">
        <v>215</v>
      </c>
      <c r="Q697" s="66">
        <v>7</v>
      </c>
      <c r="R697" s="66">
        <f t="shared" si="22"/>
        <v>222</v>
      </c>
      <c r="S697" s="502">
        <f t="shared" si="21"/>
        <v>65.800000000000026</v>
      </c>
      <c r="T697" s="68">
        <v>15</v>
      </c>
    </row>
    <row r="698" spans="1:20" x14ac:dyDescent="0.2">
      <c r="A698" s="97" t="s">
        <v>5423</v>
      </c>
      <c r="B698" s="65" t="s">
        <v>7677</v>
      </c>
      <c r="C698" s="67">
        <v>0.27500000000000002</v>
      </c>
      <c r="D698" s="91" t="s">
        <v>7388</v>
      </c>
      <c r="E698" s="66">
        <v>57</v>
      </c>
      <c r="F698" s="66">
        <v>73</v>
      </c>
      <c r="G698" s="66" t="s">
        <v>5263</v>
      </c>
      <c r="H698" s="66">
        <v>123</v>
      </c>
      <c r="I698" s="66"/>
      <c r="J698" s="5" t="s">
        <v>6055</v>
      </c>
      <c r="K698" s="66">
        <v>15</v>
      </c>
      <c r="L698" s="5">
        <v>345</v>
      </c>
      <c r="M698" s="5">
        <v>11</v>
      </c>
      <c r="N698" s="5">
        <v>0</v>
      </c>
      <c r="O698" s="65"/>
      <c r="P698" s="66">
        <v>215</v>
      </c>
      <c r="Q698" s="66">
        <v>7</v>
      </c>
      <c r="R698" s="66">
        <f t="shared" si="22"/>
        <v>222</v>
      </c>
      <c r="S698" s="502">
        <f t="shared" si="21"/>
        <v>65.800000000000026</v>
      </c>
      <c r="T698" s="68">
        <v>15</v>
      </c>
    </row>
    <row r="699" spans="1:20" x14ac:dyDescent="0.2">
      <c r="A699" s="97"/>
      <c r="B699" s="65"/>
      <c r="C699" s="67"/>
      <c r="E699" s="66"/>
      <c r="F699" s="66"/>
      <c r="G699" s="66"/>
      <c r="H699" s="66"/>
      <c r="I699" s="69"/>
      <c r="J699" s="5"/>
      <c r="K699" s="66"/>
      <c r="L699" s="5">
        <f>112+10+R699</f>
        <v>129</v>
      </c>
      <c r="M699" s="5">
        <v>0</v>
      </c>
      <c r="N699" s="5">
        <v>0</v>
      </c>
      <c r="O699" s="125"/>
      <c r="P699" s="94"/>
      <c r="Q699" s="94">
        <v>7</v>
      </c>
      <c r="R699" s="66">
        <f t="shared" si="22"/>
        <v>7</v>
      </c>
      <c r="S699" s="502">
        <f t="shared" si="21"/>
        <v>280.8</v>
      </c>
    </row>
    <row r="700" spans="1:20" x14ac:dyDescent="0.2">
      <c r="A700" s="558" t="s">
        <v>11830</v>
      </c>
      <c r="B700" s="559" t="s">
        <v>3365</v>
      </c>
      <c r="C700" s="67">
        <v>0.32</v>
      </c>
      <c r="D700" s="559" t="s">
        <v>11834</v>
      </c>
      <c r="E700" s="66">
        <v>63</v>
      </c>
      <c r="F700" s="66">
        <v>80</v>
      </c>
      <c r="G700" s="560" t="s">
        <v>2918</v>
      </c>
      <c r="H700" s="66">
        <v>123</v>
      </c>
      <c r="I700" s="69"/>
      <c r="J700" s="5" t="s">
        <v>4415</v>
      </c>
      <c r="K700" s="66">
        <v>15</v>
      </c>
      <c r="L700" s="5">
        <v>345</v>
      </c>
      <c r="M700" s="5">
        <v>2</v>
      </c>
      <c r="N700" s="5">
        <v>0</v>
      </c>
      <c r="O700" s="575" t="s">
        <v>11779</v>
      </c>
      <c r="P700" s="94">
        <v>215</v>
      </c>
      <c r="Q700" s="94">
        <v>7</v>
      </c>
      <c r="R700" s="66">
        <f>P700+Q700</f>
        <v>222</v>
      </c>
      <c r="S700" s="502">
        <f>306.1-R700-10-8.3</f>
        <v>65.800000000000026</v>
      </c>
      <c r="T700" s="68">
        <v>15</v>
      </c>
    </row>
    <row r="701" spans="1:20" x14ac:dyDescent="0.2">
      <c r="A701" s="97" t="s">
        <v>4265</v>
      </c>
      <c r="B701" s="65" t="s">
        <v>1423</v>
      </c>
      <c r="C701" s="67">
        <v>0.3</v>
      </c>
      <c r="D701" s="65" t="s">
        <v>1424</v>
      </c>
      <c r="E701" s="66">
        <v>62</v>
      </c>
      <c r="F701" s="66">
        <v>78</v>
      </c>
      <c r="G701" s="66" t="s">
        <v>5161</v>
      </c>
      <c r="H701" s="66">
        <v>123</v>
      </c>
      <c r="I701" s="69"/>
      <c r="J701" s="5" t="s">
        <v>4415</v>
      </c>
      <c r="K701" s="66">
        <v>12</v>
      </c>
      <c r="L701" s="5">
        <v>357</v>
      </c>
      <c r="M701" s="5">
        <v>2</v>
      </c>
      <c r="N701" s="5">
        <v>0</v>
      </c>
      <c r="O701" s="125"/>
      <c r="P701" s="94">
        <v>225</v>
      </c>
      <c r="Q701" s="94">
        <v>7</v>
      </c>
      <c r="R701" s="66">
        <f t="shared" si="22"/>
        <v>232</v>
      </c>
      <c r="S701" s="502">
        <f t="shared" si="21"/>
        <v>55.800000000000026</v>
      </c>
      <c r="T701" s="68">
        <v>12</v>
      </c>
    </row>
    <row r="702" spans="1:20" x14ac:dyDescent="0.2">
      <c r="A702" s="97" t="s">
        <v>9121</v>
      </c>
      <c r="B702" s="65" t="s">
        <v>1423</v>
      </c>
      <c r="C702" s="67">
        <v>0.3</v>
      </c>
      <c r="D702" s="65" t="s">
        <v>1425</v>
      </c>
      <c r="E702" s="66">
        <v>61</v>
      </c>
      <c r="F702" s="66">
        <v>76</v>
      </c>
      <c r="G702" s="66" t="s">
        <v>5159</v>
      </c>
      <c r="H702" s="66">
        <v>123</v>
      </c>
      <c r="I702" s="69"/>
      <c r="J702" s="5" t="s">
        <v>4415</v>
      </c>
      <c r="K702" s="66"/>
      <c r="L702" s="5">
        <f>112+10+R702</f>
        <v>122</v>
      </c>
      <c r="M702" s="5">
        <v>2</v>
      </c>
      <c r="N702" s="5">
        <v>0</v>
      </c>
      <c r="O702" s="125"/>
      <c r="P702" s="94"/>
      <c r="Q702" s="94"/>
      <c r="R702" s="66">
        <f t="shared" si="22"/>
        <v>0</v>
      </c>
      <c r="S702" s="502">
        <f t="shared" si="21"/>
        <v>287.8</v>
      </c>
    </row>
    <row r="703" spans="1:20" x14ac:dyDescent="0.2">
      <c r="A703" s="97" t="s">
        <v>4768</v>
      </c>
      <c r="B703" s="65" t="s">
        <v>1423</v>
      </c>
      <c r="C703" s="67">
        <v>0.3</v>
      </c>
      <c r="D703" s="65" t="s">
        <v>4769</v>
      </c>
      <c r="E703" s="66">
        <v>61</v>
      </c>
      <c r="F703" s="66">
        <v>76</v>
      </c>
      <c r="G703" s="66" t="s">
        <v>5159</v>
      </c>
      <c r="H703" s="66">
        <v>123</v>
      </c>
      <c r="I703" s="69"/>
      <c r="J703" s="5" t="s">
        <v>4415</v>
      </c>
      <c r="K703" s="66">
        <v>12</v>
      </c>
      <c r="L703" s="5">
        <v>357</v>
      </c>
      <c r="M703" s="5">
        <v>2</v>
      </c>
      <c r="N703" s="5">
        <v>0</v>
      </c>
      <c r="O703" s="125"/>
      <c r="P703" s="94">
        <v>226</v>
      </c>
      <c r="Q703" s="94">
        <v>7</v>
      </c>
      <c r="R703" s="66">
        <f t="shared" si="22"/>
        <v>233</v>
      </c>
      <c r="S703" s="502">
        <f t="shared" si="21"/>
        <v>54.800000000000026</v>
      </c>
      <c r="T703" s="68">
        <v>12</v>
      </c>
    </row>
    <row r="704" spans="1:20" x14ac:dyDescent="0.2">
      <c r="A704" s="97" t="s">
        <v>2993</v>
      </c>
      <c r="B704" s="65" t="s">
        <v>1423</v>
      </c>
      <c r="C704" s="67">
        <v>0.3</v>
      </c>
      <c r="D704" s="65" t="s">
        <v>1426</v>
      </c>
      <c r="E704" s="66">
        <v>72</v>
      </c>
      <c r="F704" s="66">
        <v>97</v>
      </c>
      <c r="G704" s="66" t="s">
        <v>2036</v>
      </c>
      <c r="H704" s="66">
        <v>140</v>
      </c>
      <c r="I704" s="69">
        <v>6045034600</v>
      </c>
      <c r="J704" s="5" t="s">
        <v>5167</v>
      </c>
      <c r="K704" s="66">
        <v>27</v>
      </c>
      <c r="L704" s="5">
        <v>297</v>
      </c>
      <c r="M704" s="5">
        <v>20</v>
      </c>
      <c r="N704" s="5">
        <v>0</v>
      </c>
      <c r="O704" s="125"/>
      <c r="P704" s="94">
        <v>166</v>
      </c>
      <c r="Q704" s="94">
        <v>7</v>
      </c>
      <c r="R704" s="66">
        <f t="shared" si="22"/>
        <v>173</v>
      </c>
      <c r="S704" s="502">
        <f t="shared" si="21"/>
        <v>114.80000000000003</v>
      </c>
      <c r="T704" s="68">
        <v>27</v>
      </c>
    </row>
    <row r="705" spans="1:20" x14ac:dyDescent="0.2">
      <c r="A705" s="97" t="s">
        <v>2992</v>
      </c>
      <c r="B705" s="65" t="s">
        <v>1423</v>
      </c>
      <c r="C705" s="67">
        <v>0.3</v>
      </c>
      <c r="D705" s="65" t="s">
        <v>10005</v>
      </c>
      <c r="E705" s="66">
        <v>60</v>
      </c>
      <c r="F705" s="66">
        <v>74</v>
      </c>
      <c r="G705" s="66" t="s">
        <v>5159</v>
      </c>
      <c r="H705" s="66">
        <v>123</v>
      </c>
      <c r="I705" s="69"/>
      <c r="J705" s="5" t="s">
        <v>4415</v>
      </c>
      <c r="K705" s="66">
        <v>6</v>
      </c>
      <c r="L705" s="5">
        <v>381</v>
      </c>
      <c r="M705" s="5">
        <v>2</v>
      </c>
      <c r="N705" s="5">
        <v>0</v>
      </c>
      <c r="O705" s="125"/>
      <c r="P705" s="94">
        <v>250</v>
      </c>
      <c r="Q705" s="94">
        <v>7</v>
      </c>
      <c r="R705" s="66">
        <f t="shared" si="22"/>
        <v>257</v>
      </c>
      <c r="S705" s="502">
        <f t="shared" si="21"/>
        <v>30.800000000000022</v>
      </c>
      <c r="T705" s="68">
        <v>6</v>
      </c>
    </row>
    <row r="706" spans="1:20" x14ac:dyDescent="0.2">
      <c r="A706" s="97" t="s">
        <v>8806</v>
      </c>
      <c r="B706" s="65" t="s">
        <v>1423</v>
      </c>
      <c r="C706" s="67">
        <v>0.3</v>
      </c>
      <c r="D706" s="65" t="s">
        <v>8807</v>
      </c>
      <c r="E706" s="66">
        <v>60</v>
      </c>
      <c r="F706" s="66">
        <v>74</v>
      </c>
      <c r="G706" s="66" t="s">
        <v>5159</v>
      </c>
      <c r="H706" s="66">
        <v>123</v>
      </c>
      <c r="I706" s="69"/>
      <c r="J706" s="5" t="s">
        <v>4415</v>
      </c>
      <c r="K706" s="66">
        <v>12</v>
      </c>
      <c r="L706" s="5">
        <v>357</v>
      </c>
      <c r="M706" s="5">
        <v>2</v>
      </c>
      <c r="N706" s="5">
        <v>0</v>
      </c>
      <c r="O706" s="125"/>
      <c r="P706" s="94">
        <v>225</v>
      </c>
      <c r="Q706" s="94">
        <v>7</v>
      </c>
      <c r="R706" s="66">
        <f t="shared" si="22"/>
        <v>232</v>
      </c>
      <c r="S706" s="502">
        <f t="shared" si="21"/>
        <v>55.800000000000026</v>
      </c>
      <c r="T706" s="68">
        <v>12</v>
      </c>
    </row>
    <row r="707" spans="1:20" x14ac:dyDescent="0.2">
      <c r="A707" s="97" t="s">
        <v>4711</v>
      </c>
      <c r="B707" s="65" t="s">
        <v>1423</v>
      </c>
      <c r="C707" s="67">
        <v>0.3</v>
      </c>
      <c r="D707" s="65" t="s">
        <v>3852</v>
      </c>
      <c r="E707" s="66">
        <v>60</v>
      </c>
      <c r="F707" s="66">
        <v>74</v>
      </c>
      <c r="G707" s="66" t="s">
        <v>5159</v>
      </c>
      <c r="H707" s="66">
        <v>123</v>
      </c>
      <c r="I707" s="69"/>
      <c r="J707" s="5" t="s">
        <v>4415</v>
      </c>
      <c r="K707" s="66">
        <v>12</v>
      </c>
      <c r="L707" s="5">
        <v>357</v>
      </c>
      <c r="M707" s="5">
        <v>2</v>
      </c>
      <c r="N707" s="5">
        <v>0</v>
      </c>
      <c r="O707" s="125"/>
      <c r="P707" s="94">
        <v>225</v>
      </c>
      <c r="Q707" s="94">
        <v>7</v>
      </c>
      <c r="R707" s="66">
        <f t="shared" si="22"/>
        <v>232</v>
      </c>
      <c r="S707" s="502">
        <f t="shared" si="21"/>
        <v>55.800000000000026</v>
      </c>
      <c r="T707" s="68">
        <v>12</v>
      </c>
    </row>
    <row r="708" spans="1:20" x14ac:dyDescent="0.2">
      <c r="A708" s="97" t="s">
        <v>2991</v>
      </c>
      <c r="B708" s="65" t="s">
        <v>1423</v>
      </c>
      <c r="C708" s="67">
        <v>0.3</v>
      </c>
      <c r="D708" s="65" t="s">
        <v>3411</v>
      </c>
      <c r="E708" s="66">
        <v>61</v>
      </c>
      <c r="F708" s="66">
        <v>76</v>
      </c>
      <c r="G708" s="66" t="s">
        <v>5159</v>
      </c>
      <c r="H708" s="66">
        <v>123</v>
      </c>
      <c r="I708" s="69"/>
      <c r="J708" s="5" t="s">
        <v>4415</v>
      </c>
      <c r="K708" s="66">
        <v>12</v>
      </c>
      <c r="L708" s="5">
        <v>357</v>
      </c>
      <c r="M708" s="5">
        <v>2</v>
      </c>
      <c r="N708" s="5">
        <v>0</v>
      </c>
      <c r="O708" s="125"/>
      <c r="P708" s="94">
        <v>225</v>
      </c>
      <c r="Q708" s="94">
        <v>7</v>
      </c>
      <c r="R708" s="66">
        <f t="shared" si="22"/>
        <v>232</v>
      </c>
      <c r="S708" s="502">
        <f t="shared" si="21"/>
        <v>55.800000000000026</v>
      </c>
      <c r="T708" s="68">
        <v>12</v>
      </c>
    </row>
    <row r="709" spans="1:20" x14ac:dyDescent="0.2">
      <c r="A709" s="558" t="s">
        <v>11359</v>
      </c>
      <c r="B709" s="559" t="s">
        <v>8490</v>
      </c>
      <c r="C709" s="67">
        <v>0.3</v>
      </c>
      <c r="D709" s="559" t="s">
        <v>11147</v>
      </c>
      <c r="E709" s="66">
        <v>60</v>
      </c>
      <c r="F709" s="66">
        <v>74</v>
      </c>
      <c r="G709" s="560" t="s">
        <v>5159</v>
      </c>
      <c r="H709" s="66">
        <v>123</v>
      </c>
      <c r="I709" s="69"/>
      <c r="J709" s="564" t="s">
        <v>4415</v>
      </c>
      <c r="K709" s="66">
        <v>13</v>
      </c>
      <c r="L709" s="5">
        <v>353</v>
      </c>
      <c r="M709" s="5">
        <v>2</v>
      </c>
      <c r="N709" s="5">
        <v>0</v>
      </c>
      <c r="O709" s="575" t="s">
        <v>11128</v>
      </c>
      <c r="P709" s="94">
        <v>222</v>
      </c>
      <c r="Q709" s="94">
        <v>7</v>
      </c>
      <c r="R709" s="66">
        <f t="shared" si="22"/>
        <v>229</v>
      </c>
      <c r="S709" s="502">
        <f>306.1-R709-10-8.3</f>
        <v>58.800000000000026</v>
      </c>
      <c r="T709" s="68">
        <v>13</v>
      </c>
    </row>
    <row r="710" spans="1:20" x14ac:dyDescent="0.2">
      <c r="A710" s="97" t="s">
        <v>2989</v>
      </c>
      <c r="B710" s="65" t="s">
        <v>8490</v>
      </c>
      <c r="C710" s="67">
        <v>0.3</v>
      </c>
      <c r="D710" s="65" t="s">
        <v>8226</v>
      </c>
      <c r="E710" s="66">
        <v>61</v>
      </c>
      <c r="F710" s="66">
        <v>76</v>
      </c>
      <c r="G710" s="66" t="s">
        <v>5159</v>
      </c>
      <c r="H710" s="66">
        <v>123</v>
      </c>
      <c r="I710" s="69"/>
      <c r="J710" s="5" t="s">
        <v>4415</v>
      </c>
      <c r="K710" s="66"/>
      <c r="L710" s="5">
        <f>112+10+R710</f>
        <v>122</v>
      </c>
      <c r="M710" s="5">
        <v>2</v>
      </c>
      <c r="N710" s="5">
        <v>0</v>
      </c>
      <c r="O710" s="125"/>
      <c r="P710" s="94"/>
      <c r="Q710" s="94"/>
      <c r="R710" s="66">
        <f t="shared" si="22"/>
        <v>0</v>
      </c>
      <c r="S710" s="502">
        <f t="shared" ref="S710:S783" si="23">306.1-R710-10-8.3</f>
        <v>287.8</v>
      </c>
    </row>
    <row r="711" spans="1:20" x14ac:dyDescent="0.2">
      <c r="A711" s="97" t="s">
        <v>9122</v>
      </c>
      <c r="B711" s="65" t="s">
        <v>8490</v>
      </c>
      <c r="C711" s="67">
        <v>0.3</v>
      </c>
      <c r="D711" s="65" t="s">
        <v>659</v>
      </c>
      <c r="E711" s="66">
        <v>61</v>
      </c>
      <c r="F711" s="66">
        <v>76</v>
      </c>
      <c r="G711" s="66" t="s">
        <v>5159</v>
      </c>
      <c r="H711" s="66">
        <v>123</v>
      </c>
      <c r="I711" s="69"/>
      <c r="J711" s="5" t="s">
        <v>4415</v>
      </c>
      <c r="K711" s="66"/>
      <c r="L711" s="5">
        <f>112+10+R711</f>
        <v>122</v>
      </c>
      <c r="M711" s="5">
        <v>2</v>
      </c>
      <c r="N711" s="5">
        <v>0</v>
      </c>
      <c r="O711" s="125"/>
      <c r="P711" s="94"/>
      <c r="Q711" s="94"/>
      <c r="R711" s="66">
        <f t="shared" si="22"/>
        <v>0</v>
      </c>
      <c r="S711" s="502">
        <f t="shared" si="23"/>
        <v>287.8</v>
      </c>
    </row>
    <row r="712" spans="1:20" x14ac:dyDescent="0.2">
      <c r="A712" s="558" t="s">
        <v>12437</v>
      </c>
      <c r="B712" s="559" t="s">
        <v>8490</v>
      </c>
      <c r="C712" s="67">
        <v>0.3</v>
      </c>
      <c r="D712" s="559" t="s">
        <v>12438</v>
      </c>
      <c r="E712" s="66">
        <v>60</v>
      </c>
      <c r="F712" s="66">
        <v>74</v>
      </c>
      <c r="G712" s="560" t="s">
        <v>5159</v>
      </c>
      <c r="H712" s="66">
        <v>123</v>
      </c>
      <c r="I712" s="69"/>
      <c r="J712" s="564" t="s">
        <v>4415</v>
      </c>
      <c r="K712" s="66">
        <v>13</v>
      </c>
      <c r="L712" s="5">
        <v>353</v>
      </c>
      <c r="M712" s="5">
        <v>2</v>
      </c>
      <c r="N712" s="5">
        <v>0</v>
      </c>
      <c r="O712" s="575" t="s">
        <v>12434</v>
      </c>
      <c r="P712" s="94">
        <v>222</v>
      </c>
      <c r="Q712" s="94">
        <v>7</v>
      </c>
      <c r="R712" s="66">
        <f>P712+Q712</f>
        <v>229</v>
      </c>
      <c r="S712" s="502">
        <f>306.1-R712-10-8.3</f>
        <v>58.800000000000026</v>
      </c>
      <c r="T712" s="68">
        <v>13</v>
      </c>
    </row>
    <row r="713" spans="1:20" x14ac:dyDescent="0.2">
      <c r="A713" s="97" t="s">
        <v>2990</v>
      </c>
      <c r="B713" s="65" t="s">
        <v>8490</v>
      </c>
      <c r="C713" s="67">
        <v>0.3</v>
      </c>
      <c r="D713" s="65" t="s">
        <v>3269</v>
      </c>
      <c r="E713" s="66">
        <v>61</v>
      </c>
      <c r="F713" s="66">
        <v>76</v>
      </c>
      <c r="G713" s="66" t="s">
        <v>5159</v>
      </c>
      <c r="H713" s="66">
        <v>123</v>
      </c>
      <c r="I713" s="69"/>
      <c r="J713" s="5" t="s">
        <v>4415</v>
      </c>
      <c r="K713" s="66">
        <v>12</v>
      </c>
      <c r="L713" s="5">
        <v>357</v>
      </c>
      <c r="M713" s="5">
        <v>2</v>
      </c>
      <c r="N713" s="5">
        <v>0</v>
      </c>
      <c r="O713" s="125"/>
      <c r="P713" s="94">
        <v>225</v>
      </c>
      <c r="Q713" s="94">
        <v>7</v>
      </c>
      <c r="R713" s="66">
        <f t="shared" si="22"/>
        <v>232</v>
      </c>
      <c r="S713" s="502">
        <f t="shared" si="23"/>
        <v>55.800000000000026</v>
      </c>
      <c r="T713" s="68">
        <v>12</v>
      </c>
    </row>
    <row r="714" spans="1:20" x14ac:dyDescent="0.2">
      <c r="A714" s="97" t="s">
        <v>10295</v>
      </c>
      <c r="B714" s="65" t="s">
        <v>6479</v>
      </c>
      <c r="C714" s="67">
        <v>0.3</v>
      </c>
      <c r="D714" s="65" t="s">
        <v>5500</v>
      </c>
      <c r="E714" s="66">
        <v>61</v>
      </c>
      <c r="F714" s="66">
        <v>76</v>
      </c>
      <c r="G714" s="66" t="s">
        <v>5161</v>
      </c>
      <c r="H714" s="66">
        <v>123</v>
      </c>
      <c r="I714" s="69"/>
      <c r="J714" s="5" t="s">
        <v>4415</v>
      </c>
      <c r="K714" s="66">
        <v>7</v>
      </c>
      <c r="L714" s="5">
        <v>377</v>
      </c>
      <c r="M714" s="5">
        <v>2</v>
      </c>
      <c r="N714" s="5">
        <v>0</v>
      </c>
      <c r="O714" s="125"/>
      <c r="P714" s="94">
        <v>245</v>
      </c>
      <c r="Q714" s="94">
        <v>7</v>
      </c>
      <c r="R714" s="66">
        <f t="shared" si="22"/>
        <v>252</v>
      </c>
      <c r="S714" s="502">
        <f t="shared" si="23"/>
        <v>35.800000000000026</v>
      </c>
      <c r="T714" s="68">
        <v>7</v>
      </c>
    </row>
    <row r="715" spans="1:20" x14ac:dyDescent="0.2">
      <c r="A715" s="97" t="s">
        <v>2994</v>
      </c>
      <c r="B715" s="65" t="s">
        <v>6479</v>
      </c>
      <c r="C715" s="67">
        <v>0.3</v>
      </c>
      <c r="D715" s="65" t="s">
        <v>10005</v>
      </c>
      <c r="E715" s="66">
        <v>59</v>
      </c>
      <c r="F715" s="66">
        <v>73</v>
      </c>
      <c r="G715" s="66" t="s">
        <v>5159</v>
      </c>
      <c r="H715" s="66">
        <v>123</v>
      </c>
      <c r="I715" s="69"/>
      <c r="J715" s="5" t="s">
        <v>4415</v>
      </c>
      <c r="K715" s="66">
        <v>7</v>
      </c>
      <c r="L715" s="5">
        <v>377</v>
      </c>
      <c r="M715" s="5">
        <v>2</v>
      </c>
      <c r="N715" s="5">
        <v>0</v>
      </c>
      <c r="O715" s="125"/>
      <c r="P715" s="94">
        <v>248</v>
      </c>
      <c r="Q715" s="94">
        <v>7</v>
      </c>
      <c r="R715" s="66">
        <f t="shared" si="22"/>
        <v>255</v>
      </c>
      <c r="S715" s="502">
        <f t="shared" si="23"/>
        <v>32.800000000000026</v>
      </c>
      <c r="T715" s="68">
        <v>7</v>
      </c>
    </row>
    <row r="716" spans="1:20" x14ac:dyDescent="0.2">
      <c r="A716" s="97" t="s">
        <v>4712</v>
      </c>
      <c r="B716" s="65" t="s">
        <v>5948</v>
      </c>
      <c r="C716" s="67">
        <v>0.3</v>
      </c>
      <c r="D716" s="65" t="s">
        <v>3869</v>
      </c>
      <c r="E716" s="66">
        <v>60</v>
      </c>
      <c r="F716" s="66">
        <v>74</v>
      </c>
      <c r="G716" s="66" t="s">
        <v>5161</v>
      </c>
      <c r="H716" s="66">
        <v>123</v>
      </c>
      <c r="I716" s="69"/>
      <c r="J716" s="5" t="s">
        <v>4415</v>
      </c>
      <c r="K716" s="66"/>
      <c r="L716" s="5">
        <f>112+10+R716</f>
        <v>122</v>
      </c>
      <c r="M716" s="5">
        <v>2</v>
      </c>
      <c r="N716" s="5">
        <v>0</v>
      </c>
      <c r="O716" s="125"/>
      <c r="P716" s="94"/>
      <c r="Q716" s="94"/>
      <c r="R716" s="66">
        <f t="shared" si="22"/>
        <v>0</v>
      </c>
      <c r="S716" s="502">
        <f t="shared" si="23"/>
        <v>287.8</v>
      </c>
    </row>
    <row r="717" spans="1:20" x14ac:dyDescent="0.2">
      <c r="A717" s="97" t="s">
        <v>4713</v>
      </c>
      <c r="B717" s="65" t="s">
        <v>5948</v>
      </c>
      <c r="C717" s="67">
        <v>0.3</v>
      </c>
      <c r="D717" s="65" t="s">
        <v>1089</v>
      </c>
      <c r="E717" s="66">
        <v>60</v>
      </c>
      <c r="F717" s="66">
        <v>74</v>
      </c>
      <c r="G717" s="66" t="s">
        <v>5161</v>
      </c>
      <c r="H717" s="66">
        <v>123</v>
      </c>
      <c r="I717" s="69"/>
      <c r="J717" s="5" t="s">
        <v>4415</v>
      </c>
      <c r="K717" s="66">
        <v>17</v>
      </c>
      <c r="L717" s="5">
        <v>337</v>
      </c>
      <c r="M717" s="5">
        <v>2</v>
      </c>
      <c r="N717" s="5">
        <v>0</v>
      </c>
      <c r="O717" s="125"/>
      <c r="P717" s="94">
        <v>208</v>
      </c>
      <c r="Q717" s="94">
        <v>7</v>
      </c>
      <c r="R717" s="66">
        <f t="shared" si="22"/>
        <v>215</v>
      </c>
      <c r="S717" s="502">
        <f t="shared" si="23"/>
        <v>72.800000000000026</v>
      </c>
      <c r="T717" s="68">
        <v>17</v>
      </c>
    </row>
    <row r="718" spans="1:20" x14ac:dyDescent="0.2">
      <c r="A718" s="97"/>
      <c r="B718" s="65"/>
      <c r="C718" s="67"/>
      <c r="E718" s="66"/>
      <c r="F718" s="66"/>
      <c r="G718" s="66"/>
      <c r="H718" s="66"/>
      <c r="I718" s="69"/>
      <c r="J718" s="5"/>
      <c r="K718" s="66"/>
      <c r="L718" s="5">
        <f>112+10+R718</f>
        <v>122</v>
      </c>
      <c r="M718" s="5">
        <v>0</v>
      </c>
      <c r="N718" s="5">
        <v>0</v>
      </c>
      <c r="O718" s="125"/>
      <c r="P718" s="94"/>
      <c r="Q718" s="94"/>
      <c r="R718" s="66">
        <f t="shared" si="22"/>
        <v>0</v>
      </c>
      <c r="S718" s="502">
        <f t="shared" si="23"/>
        <v>287.8</v>
      </c>
    </row>
    <row r="719" spans="1:20" x14ac:dyDescent="0.2">
      <c r="A719" s="97" t="s">
        <v>4832</v>
      </c>
      <c r="B719" s="65" t="s">
        <v>3365</v>
      </c>
      <c r="C719" s="67">
        <v>0.33</v>
      </c>
      <c r="D719" s="65" t="s">
        <v>7169</v>
      </c>
      <c r="E719" s="66">
        <v>62</v>
      </c>
      <c r="F719" s="66">
        <v>78</v>
      </c>
      <c r="G719" s="66" t="s">
        <v>2918</v>
      </c>
      <c r="H719" s="66">
        <v>123</v>
      </c>
      <c r="I719" s="69"/>
      <c r="J719" s="5" t="s">
        <v>7170</v>
      </c>
      <c r="K719" s="66">
        <v>9</v>
      </c>
      <c r="L719" s="5">
        <v>369</v>
      </c>
      <c r="M719" s="5">
        <v>24</v>
      </c>
      <c r="N719" s="5">
        <v>0</v>
      </c>
      <c r="O719" s="125"/>
      <c r="P719" s="94">
        <v>238</v>
      </c>
      <c r="Q719" s="94">
        <v>7</v>
      </c>
      <c r="R719" s="66">
        <f t="shared" si="22"/>
        <v>245</v>
      </c>
      <c r="S719" s="502">
        <f t="shared" si="23"/>
        <v>42.800000000000026</v>
      </c>
      <c r="T719" s="68">
        <v>9</v>
      </c>
    </row>
    <row r="720" spans="1:20" x14ac:dyDescent="0.2">
      <c r="A720" s="97" t="s">
        <v>3576</v>
      </c>
      <c r="B720" s="65" t="s">
        <v>3365</v>
      </c>
      <c r="C720" s="67">
        <v>0.33</v>
      </c>
      <c r="D720" s="65" t="s">
        <v>7275</v>
      </c>
      <c r="E720" s="66">
        <v>61</v>
      </c>
      <c r="F720" s="66">
        <v>76</v>
      </c>
      <c r="G720" s="66" t="s">
        <v>5159</v>
      </c>
      <c r="H720" s="66">
        <v>123</v>
      </c>
      <c r="I720" s="69"/>
      <c r="J720" s="5" t="s">
        <v>4415</v>
      </c>
      <c r="K720" s="66">
        <v>9</v>
      </c>
      <c r="L720" s="5">
        <v>369</v>
      </c>
      <c r="M720" s="5">
        <v>2</v>
      </c>
      <c r="N720" s="5">
        <v>0</v>
      </c>
      <c r="O720" s="125"/>
      <c r="P720" s="94">
        <v>238</v>
      </c>
      <c r="Q720" s="94">
        <v>7</v>
      </c>
      <c r="R720" s="66">
        <f t="shared" si="22"/>
        <v>245</v>
      </c>
      <c r="S720" s="502">
        <f t="shared" si="23"/>
        <v>42.800000000000026</v>
      </c>
      <c r="T720" s="68">
        <v>9</v>
      </c>
    </row>
    <row r="721" spans="1:20" x14ac:dyDescent="0.2">
      <c r="A721" s="97" t="s">
        <v>5261</v>
      </c>
      <c r="B721" s="65" t="s">
        <v>3365</v>
      </c>
      <c r="C721" s="67">
        <v>0.33</v>
      </c>
      <c r="D721" s="65" t="s">
        <v>5854</v>
      </c>
      <c r="E721" s="66">
        <v>63</v>
      </c>
      <c r="F721" s="66">
        <v>80</v>
      </c>
      <c r="G721" s="66" t="s">
        <v>5464</v>
      </c>
      <c r="H721" s="66">
        <v>123</v>
      </c>
      <c r="I721" s="69">
        <v>6365031500</v>
      </c>
      <c r="J721" s="5"/>
      <c r="K721" s="66">
        <v>19</v>
      </c>
      <c r="L721" s="5">
        <v>330</v>
      </c>
      <c r="M721" s="5">
        <v>0</v>
      </c>
      <c r="N721" s="5">
        <v>0</v>
      </c>
      <c r="O721" s="65"/>
      <c r="P721" s="66">
        <v>200</v>
      </c>
      <c r="Q721" s="66">
        <v>7</v>
      </c>
      <c r="R721" s="66">
        <f t="shared" si="22"/>
        <v>207</v>
      </c>
      <c r="S721" s="502">
        <f t="shared" si="23"/>
        <v>80.800000000000026</v>
      </c>
      <c r="T721" s="68">
        <v>19</v>
      </c>
    </row>
    <row r="722" spans="1:20" x14ac:dyDescent="0.2">
      <c r="A722" s="97" t="s">
        <v>4077</v>
      </c>
      <c r="B722" s="65" t="s">
        <v>3365</v>
      </c>
      <c r="C722" s="67">
        <v>0.33</v>
      </c>
      <c r="D722" s="65" t="s">
        <v>3724</v>
      </c>
      <c r="E722" s="66">
        <v>57</v>
      </c>
      <c r="F722" s="66">
        <v>69</v>
      </c>
      <c r="G722" s="66" t="s">
        <v>5159</v>
      </c>
      <c r="H722" s="66">
        <v>123</v>
      </c>
      <c r="I722" s="69"/>
      <c r="J722" s="5"/>
      <c r="K722" s="66">
        <v>22</v>
      </c>
      <c r="L722" s="5">
        <v>318</v>
      </c>
      <c r="M722" s="5">
        <v>0</v>
      </c>
      <c r="N722" s="5">
        <v>0</v>
      </c>
      <c r="O722" s="65"/>
      <c r="P722" s="66">
        <v>190</v>
      </c>
      <c r="Q722" s="66">
        <v>4</v>
      </c>
      <c r="R722" s="66">
        <f t="shared" si="22"/>
        <v>194</v>
      </c>
      <c r="S722" s="502">
        <f t="shared" si="23"/>
        <v>93.800000000000026</v>
      </c>
      <c r="T722" s="68">
        <v>22</v>
      </c>
    </row>
    <row r="723" spans="1:20" x14ac:dyDescent="0.2">
      <c r="A723" s="97" t="s">
        <v>4077</v>
      </c>
      <c r="B723" s="65" t="s">
        <v>3365</v>
      </c>
      <c r="C723" s="67">
        <v>0.33</v>
      </c>
      <c r="D723" s="65" t="s">
        <v>1647</v>
      </c>
      <c r="E723" s="66">
        <v>57</v>
      </c>
      <c r="F723" s="66">
        <v>73</v>
      </c>
      <c r="G723" s="66" t="s">
        <v>5159</v>
      </c>
      <c r="H723" s="66">
        <v>123</v>
      </c>
      <c r="I723" s="69"/>
      <c r="J723" s="5" t="s">
        <v>202</v>
      </c>
      <c r="K723" s="66">
        <v>22</v>
      </c>
      <c r="L723" s="5">
        <v>318</v>
      </c>
      <c r="M723" s="5">
        <v>29</v>
      </c>
      <c r="N723" s="5">
        <v>0</v>
      </c>
      <c r="O723" s="65" t="s">
        <v>342</v>
      </c>
      <c r="P723" s="66">
        <v>190</v>
      </c>
      <c r="Q723" s="66">
        <v>4</v>
      </c>
      <c r="R723" s="66">
        <f t="shared" si="22"/>
        <v>194</v>
      </c>
      <c r="S723" s="502">
        <f t="shared" si="23"/>
        <v>93.800000000000026</v>
      </c>
      <c r="T723" s="68">
        <v>22</v>
      </c>
    </row>
    <row r="724" spans="1:20" x14ac:dyDescent="0.2">
      <c r="A724" s="97" t="s">
        <v>841</v>
      </c>
      <c r="B724" s="65" t="s">
        <v>3365</v>
      </c>
      <c r="C724" s="67">
        <v>0.33</v>
      </c>
      <c r="D724" s="65" t="s">
        <v>7943</v>
      </c>
      <c r="E724" s="66">
        <v>63</v>
      </c>
      <c r="F724" s="66">
        <v>80</v>
      </c>
      <c r="G724" s="66" t="s">
        <v>2918</v>
      </c>
      <c r="H724" s="66">
        <v>123</v>
      </c>
      <c r="I724" s="69"/>
      <c r="J724" s="5" t="s">
        <v>4415</v>
      </c>
      <c r="K724" s="66">
        <v>12</v>
      </c>
      <c r="L724" s="5">
        <v>357</v>
      </c>
      <c r="M724" s="5">
        <v>2</v>
      </c>
      <c r="N724" s="5">
        <v>0</v>
      </c>
      <c r="O724" s="65"/>
      <c r="P724" s="66">
        <v>226</v>
      </c>
      <c r="Q724" s="66">
        <v>7</v>
      </c>
      <c r="R724" s="66">
        <f t="shared" si="22"/>
        <v>233</v>
      </c>
      <c r="S724" s="502">
        <f t="shared" si="23"/>
        <v>54.800000000000026</v>
      </c>
      <c r="T724" s="68">
        <v>12</v>
      </c>
    </row>
    <row r="725" spans="1:20" x14ac:dyDescent="0.2">
      <c r="A725" s="97" t="s">
        <v>1972</v>
      </c>
      <c r="B725" s="65" t="s">
        <v>3365</v>
      </c>
      <c r="C725" s="67">
        <v>0.33</v>
      </c>
      <c r="D725" s="65" t="s">
        <v>5855</v>
      </c>
      <c r="E725" s="66">
        <v>64</v>
      </c>
      <c r="F725" s="66">
        <v>82</v>
      </c>
      <c r="G725" s="66" t="s">
        <v>3283</v>
      </c>
      <c r="H725" s="66">
        <v>125</v>
      </c>
      <c r="I725" s="69">
        <v>6065630500</v>
      </c>
      <c r="J725" s="5"/>
      <c r="K725" s="66">
        <v>28</v>
      </c>
      <c r="L725" s="5">
        <v>292</v>
      </c>
      <c r="M725" s="5">
        <v>0</v>
      </c>
      <c r="N725" s="5">
        <v>0</v>
      </c>
      <c r="O725" s="65"/>
      <c r="P725" s="66">
        <v>160</v>
      </c>
      <c r="Q725" s="66">
        <v>7</v>
      </c>
      <c r="R725" s="66">
        <f t="shared" si="22"/>
        <v>167</v>
      </c>
      <c r="S725" s="502">
        <f t="shared" si="23"/>
        <v>120.80000000000003</v>
      </c>
      <c r="T725" s="68">
        <v>28</v>
      </c>
    </row>
    <row r="726" spans="1:20" x14ac:dyDescent="0.2">
      <c r="A726" s="97" t="s">
        <v>1972</v>
      </c>
      <c r="B726" s="65" t="s">
        <v>3365</v>
      </c>
      <c r="C726" s="67">
        <v>0.33</v>
      </c>
      <c r="D726" s="65" t="s">
        <v>1101</v>
      </c>
      <c r="E726" s="66">
        <v>64</v>
      </c>
      <c r="F726" s="66">
        <v>82</v>
      </c>
      <c r="G726" s="66" t="s">
        <v>3283</v>
      </c>
      <c r="H726" s="66">
        <v>125</v>
      </c>
      <c r="I726" s="69">
        <v>6045630600</v>
      </c>
      <c r="J726" s="5"/>
      <c r="K726" s="66">
        <v>28</v>
      </c>
      <c r="L726" s="5">
        <v>292</v>
      </c>
      <c r="M726" s="5">
        <v>0</v>
      </c>
      <c r="N726" s="5">
        <v>0</v>
      </c>
      <c r="O726" s="65"/>
      <c r="P726" s="66">
        <v>160</v>
      </c>
      <c r="Q726" s="66">
        <v>7</v>
      </c>
      <c r="R726" s="66">
        <f t="shared" si="22"/>
        <v>167</v>
      </c>
      <c r="S726" s="502">
        <f t="shared" si="23"/>
        <v>120.80000000000003</v>
      </c>
      <c r="T726" s="68">
        <v>28</v>
      </c>
    </row>
    <row r="727" spans="1:20" x14ac:dyDescent="0.2">
      <c r="A727" s="97" t="s">
        <v>1972</v>
      </c>
      <c r="B727" s="65" t="s">
        <v>3365</v>
      </c>
      <c r="C727" s="67">
        <v>0.33</v>
      </c>
      <c r="D727" s="65" t="s">
        <v>2060</v>
      </c>
      <c r="E727" s="66">
        <v>64</v>
      </c>
      <c r="F727" s="66">
        <v>82</v>
      </c>
      <c r="G727" s="66" t="s">
        <v>3283</v>
      </c>
      <c r="H727" s="66">
        <v>125</v>
      </c>
      <c r="I727" s="69">
        <v>6055530600</v>
      </c>
      <c r="J727" s="5"/>
      <c r="K727" s="66">
        <v>28</v>
      </c>
      <c r="L727" s="5">
        <v>292</v>
      </c>
      <c r="M727" s="5">
        <v>0</v>
      </c>
      <c r="N727" s="5">
        <v>0</v>
      </c>
      <c r="O727" s="65"/>
      <c r="P727" s="66">
        <v>160</v>
      </c>
      <c r="Q727" s="66">
        <v>7</v>
      </c>
      <c r="R727" s="66">
        <f t="shared" si="22"/>
        <v>167</v>
      </c>
      <c r="S727" s="502">
        <f t="shared" si="23"/>
        <v>120.80000000000003</v>
      </c>
      <c r="T727" s="68">
        <v>28</v>
      </c>
    </row>
    <row r="728" spans="1:20" x14ac:dyDescent="0.2">
      <c r="A728" s="97" t="s">
        <v>1972</v>
      </c>
      <c r="B728" s="65" t="s">
        <v>3365</v>
      </c>
      <c r="C728" s="67">
        <v>0.33</v>
      </c>
      <c r="D728" s="65" t="s">
        <v>523</v>
      </c>
      <c r="E728" s="66">
        <v>64</v>
      </c>
      <c r="F728" s="66">
        <v>82</v>
      </c>
      <c r="G728" s="66" t="s">
        <v>3283</v>
      </c>
      <c r="H728" s="66">
        <v>125</v>
      </c>
      <c r="I728" s="69">
        <v>6405631600</v>
      </c>
      <c r="J728" s="5"/>
      <c r="K728" s="66">
        <v>28</v>
      </c>
      <c r="L728" s="5">
        <v>292</v>
      </c>
      <c r="M728" s="5">
        <v>0</v>
      </c>
      <c r="N728" s="5">
        <v>0</v>
      </c>
      <c r="O728" s="65"/>
      <c r="P728" s="66">
        <v>160</v>
      </c>
      <c r="Q728" s="66">
        <v>7</v>
      </c>
      <c r="R728" s="66">
        <f t="shared" si="22"/>
        <v>167</v>
      </c>
      <c r="S728" s="502">
        <f t="shared" si="23"/>
        <v>120.80000000000003</v>
      </c>
      <c r="T728" s="68">
        <v>28</v>
      </c>
    </row>
    <row r="729" spans="1:20" x14ac:dyDescent="0.2">
      <c r="A729" s="97" t="s">
        <v>8497</v>
      </c>
      <c r="B729" s="65" t="s">
        <v>3365</v>
      </c>
      <c r="C729" s="67">
        <v>0.33</v>
      </c>
      <c r="D729" s="65" t="s">
        <v>834</v>
      </c>
      <c r="E729" s="66">
        <v>62</v>
      </c>
      <c r="F729" s="66">
        <v>78</v>
      </c>
      <c r="G729" s="66" t="s">
        <v>8971</v>
      </c>
      <c r="H729" s="66">
        <v>123</v>
      </c>
      <c r="I729" s="69"/>
      <c r="J729" s="5" t="s">
        <v>93</v>
      </c>
      <c r="K729" s="66">
        <v>9</v>
      </c>
      <c r="L729" s="5">
        <v>369</v>
      </c>
      <c r="M729" s="5">
        <v>31</v>
      </c>
      <c r="N729" s="5">
        <v>0</v>
      </c>
      <c r="O729" s="125" t="s">
        <v>4133</v>
      </c>
      <c r="P729" s="94">
        <v>238</v>
      </c>
      <c r="Q729" s="94">
        <v>7</v>
      </c>
      <c r="R729" s="66">
        <f t="shared" si="22"/>
        <v>245</v>
      </c>
      <c r="S729" s="502">
        <f t="shared" si="23"/>
        <v>42.800000000000026</v>
      </c>
      <c r="T729" s="68">
        <v>9</v>
      </c>
    </row>
    <row r="730" spans="1:20" x14ac:dyDescent="0.2">
      <c r="A730" s="97" t="s">
        <v>8497</v>
      </c>
      <c r="B730" s="65" t="s">
        <v>3365</v>
      </c>
      <c r="C730" s="67">
        <v>0.33</v>
      </c>
      <c r="D730" s="65" t="s">
        <v>835</v>
      </c>
      <c r="E730" s="66">
        <v>62</v>
      </c>
      <c r="F730" s="66">
        <v>78</v>
      </c>
      <c r="G730" s="66" t="s">
        <v>8971</v>
      </c>
      <c r="H730" s="66">
        <v>123</v>
      </c>
      <c r="I730" s="69"/>
      <c r="J730" s="5" t="s">
        <v>1888</v>
      </c>
      <c r="K730" s="66">
        <v>9</v>
      </c>
      <c r="L730" s="5">
        <v>369</v>
      </c>
      <c r="M730" s="5">
        <v>31</v>
      </c>
      <c r="N730" s="5">
        <v>0</v>
      </c>
      <c r="O730" s="125"/>
      <c r="P730" s="94">
        <v>238</v>
      </c>
      <c r="Q730" s="94">
        <v>7</v>
      </c>
      <c r="R730" s="66">
        <f t="shared" si="22"/>
        <v>245</v>
      </c>
      <c r="S730" s="502">
        <f t="shared" si="23"/>
        <v>42.800000000000026</v>
      </c>
      <c r="T730" s="68">
        <v>9</v>
      </c>
    </row>
    <row r="731" spans="1:20" x14ac:dyDescent="0.2">
      <c r="A731" s="97" t="s">
        <v>8497</v>
      </c>
      <c r="B731" s="65" t="s">
        <v>3365</v>
      </c>
      <c r="C731" s="67">
        <v>0.33</v>
      </c>
      <c r="D731" s="65" t="s">
        <v>836</v>
      </c>
      <c r="E731" s="66">
        <v>62</v>
      </c>
      <c r="F731" s="66">
        <v>78</v>
      </c>
      <c r="G731" s="66" t="s">
        <v>8971</v>
      </c>
      <c r="H731" s="66">
        <v>123</v>
      </c>
      <c r="I731" s="69"/>
      <c r="J731" s="5" t="s">
        <v>2244</v>
      </c>
      <c r="K731" s="66">
        <v>9</v>
      </c>
      <c r="L731" s="5">
        <v>369</v>
      </c>
      <c r="M731" s="5">
        <v>31</v>
      </c>
      <c r="N731" s="5">
        <v>0</v>
      </c>
      <c r="O731" s="125"/>
      <c r="P731" s="94">
        <v>238</v>
      </c>
      <c r="Q731" s="94">
        <v>7</v>
      </c>
      <c r="R731" s="66">
        <f t="shared" si="22"/>
        <v>245</v>
      </c>
      <c r="S731" s="502">
        <f t="shared" si="23"/>
        <v>42.800000000000026</v>
      </c>
      <c r="T731" s="68">
        <v>9</v>
      </c>
    </row>
    <row r="732" spans="1:20" x14ac:dyDescent="0.2">
      <c r="A732" s="97" t="s">
        <v>9677</v>
      </c>
      <c r="B732" s="65" t="s">
        <v>3365</v>
      </c>
      <c r="C732" s="67">
        <v>0.33</v>
      </c>
      <c r="D732" s="65" t="s">
        <v>2954</v>
      </c>
      <c r="E732" s="66">
        <v>62</v>
      </c>
      <c r="F732" s="66">
        <v>78</v>
      </c>
      <c r="G732" s="66" t="s">
        <v>5161</v>
      </c>
      <c r="H732" s="66">
        <v>123</v>
      </c>
      <c r="I732" s="69"/>
      <c r="J732" s="5" t="s">
        <v>4415</v>
      </c>
      <c r="K732" s="66">
        <v>14</v>
      </c>
      <c r="L732" s="5">
        <v>349</v>
      </c>
      <c r="M732" s="5">
        <v>2</v>
      </c>
      <c r="N732" s="5">
        <v>0</v>
      </c>
      <c r="O732" s="125"/>
      <c r="P732" s="94">
        <v>217</v>
      </c>
      <c r="Q732" s="94">
        <v>7</v>
      </c>
      <c r="R732" s="66">
        <f t="shared" si="22"/>
        <v>224</v>
      </c>
      <c r="S732" s="502">
        <f t="shared" si="23"/>
        <v>63.800000000000026</v>
      </c>
      <c r="T732" s="68">
        <v>14</v>
      </c>
    </row>
    <row r="733" spans="1:20" x14ac:dyDescent="0.2">
      <c r="A733" s="558" t="s">
        <v>11321</v>
      </c>
      <c r="B733" s="559" t="s">
        <v>3365</v>
      </c>
      <c r="C733" s="67">
        <v>0.33</v>
      </c>
      <c r="D733" s="559" t="s">
        <v>11326</v>
      </c>
      <c r="E733" s="66">
        <v>60</v>
      </c>
      <c r="F733" s="66">
        <v>74</v>
      </c>
      <c r="G733" s="560" t="s">
        <v>5159</v>
      </c>
      <c r="H733" s="66">
        <v>123</v>
      </c>
      <c r="I733" s="69"/>
      <c r="J733" s="5" t="s">
        <v>4415</v>
      </c>
      <c r="K733" s="66">
        <v>15</v>
      </c>
      <c r="L733" s="5">
        <v>345</v>
      </c>
      <c r="M733" s="5">
        <v>2</v>
      </c>
      <c r="N733" s="5">
        <v>0</v>
      </c>
      <c r="O733" s="575" t="s">
        <v>11318</v>
      </c>
      <c r="P733" s="94">
        <v>215</v>
      </c>
      <c r="Q733" s="94">
        <v>7</v>
      </c>
      <c r="R733" s="66">
        <f t="shared" si="22"/>
        <v>222</v>
      </c>
      <c r="S733" s="502">
        <f t="shared" si="23"/>
        <v>65.800000000000026</v>
      </c>
      <c r="T733" s="68">
        <v>15</v>
      </c>
    </row>
    <row r="734" spans="1:20" x14ac:dyDescent="0.2">
      <c r="A734" s="97" t="s">
        <v>5678</v>
      </c>
      <c r="B734" s="65" t="s">
        <v>3365</v>
      </c>
      <c r="C734" s="67">
        <v>0.33</v>
      </c>
      <c r="D734" s="65" t="s">
        <v>8915</v>
      </c>
      <c r="E734" s="66">
        <v>65</v>
      </c>
      <c r="F734" s="66">
        <v>84</v>
      </c>
      <c r="G734" s="66" t="s">
        <v>5263</v>
      </c>
      <c r="H734" s="66">
        <v>127</v>
      </c>
      <c r="I734" s="69">
        <v>6045034800</v>
      </c>
      <c r="J734" s="5" t="s">
        <v>2469</v>
      </c>
      <c r="K734" s="66">
        <v>28</v>
      </c>
      <c r="L734" s="5">
        <v>292</v>
      </c>
      <c r="M734" s="5">
        <v>3</v>
      </c>
      <c r="N734" s="5">
        <v>0</v>
      </c>
      <c r="O734" s="65"/>
      <c r="P734" s="66">
        <v>165</v>
      </c>
      <c r="Q734" s="66">
        <v>4</v>
      </c>
      <c r="R734" s="66">
        <f t="shared" si="22"/>
        <v>169</v>
      </c>
      <c r="S734" s="502">
        <f t="shared" si="23"/>
        <v>118.80000000000003</v>
      </c>
      <c r="T734" s="68">
        <v>28</v>
      </c>
    </row>
    <row r="735" spans="1:20" x14ac:dyDescent="0.2">
      <c r="A735" s="97" t="s">
        <v>1210</v>
      </c>
      <c r="B735" s="65" t="s">
        <v>3365</v>
      </c>
      <c r="C735" s="67">
        <v>0.33</v>
      </c>
      <c r="D735" s="65" t="s">
        <v>3499</v>
      </c>
      <c r="E735" s="66">
        <v>66</v>
      </c>
      <c r="F735" s="66">
        <v>86</v>
      </c>
      <c r="G735" s="66" t="s">
        <v>2920</v>
      </c>
      <c r="H735" s="66">
        <v>129</v>
      </c>
      <c r="I735" s="69"/>
      <c r="J735" s="5" t="s">
        <v>4415</v>
      </c>
      <c r="K735" s="66"/>
      <c r="L735" s="5">
        <f>112+10+R735</f>
        <v>122</v>
      </c>
      <c r="M735" s="5">
        <v>2</v>
      </c>
      <c r="N735" s="5">
        <v>0</v>
      </c>
      <c r="O735" s="65"/>
      <c r="P735" s="66"/>
      <c r="Q735" s="66"/>
      <c r="R735" s="66">
        <f t="shared" si="22"/>
        <v>0</v>
      </c>
      <c r="S735" s="502">
        <f t="shared" si="23"/>
        <v>287.8</v>
      </c>
    </row>
    <row r="736" spans="1:20" x14ac:dyDescent="0.2">
      <c r="A736" s="97" t="s">
        <v>9285</v>
      </c>
      <c r="B736" s="559" t="s">
        <v>3365</v>
      </c>
      <c r="C736" s="67">
        <v>0.33</v>
      </c>
      <c r="D736" s="65" t="s">
        <v>9286</v>
      </c>
      <c r="E736" s="66">
        <v>61</v>
      </c>
      <c r="F736" s="66">
        <v>76</v>
      </c>
      <c r="G736" s="66" t="s">
        <v>5161</v>
      </c>
      <c r="H736" s="66">
        <v>123</v>
      </c>
      <c r="I736" s="69"/>
      <c r="J736" s="5" t="s">
        <v>4415</v>
      </c>
      <c r="K736" s="66">
        <v>16</v>
      </c>
      <c r="L736" s="5">
        <v>341</v>
      </c>
      <c r="M736" s="5">
        <v>2</v>
      </c>
      <c r="N736" s="5">
        <v>0</v>
      </c>
      <c r="O736" s="65"/>
      <c r="P736" s="66">
        <v>210</v>
      </c>
      <c r="Q736" s="66">
        <v>7</v>
      </c>
      <c r="R736" s="66">
        <f t="shared" si="22"/>
        <v>217</v>
      </c>
      <c r="S736" s="502">
        <f t="shared" si="23"/>
        <v>70.800000000000026</v>
      </c>
      <c r="T736" s="68">
        <v>16</v>
      </c>
    </row>
    <row r="737" spans="1:21" x14ac:dyDescent="0.2">
      <c r="A737" s="558" t="s">
        <v>10931</v>
      </c>
      <c r="B737" s="559" t="s">
        <v>3365</v>
      </c>
      <c r="C737" s="67">
        <v>0.33</v>
      </c>
      <c r="D737" s="559" t="s">
        <v>10930</v>
      </c>
      <c r="E737" s="66">
        <v>61</v>
      </c>
      <c r="F737" s="66">
        <v>76</v>
      </c>
      <c r="G737" s="560" t="s">
        <v>5159</v>
      </c>
      <c r="H737" s="66">
        <v>123</v>
      </c>
      <c r="I737" s="69"/>
      <c r="J737" s="5" t="s">
        <v>4415</v>
      </c>
      <c r="K737" s="66">
        <v>14</v>
      </c>
      <c r="L737" s="5">
        <v>349</v>
      </c>
      <c r="M737" s="5">
        <v>2</v>
      </c>
      <c r="N737" s="5">
        <v>0</v>
      </c>
      <c r="O737" s="559" t="s">
        <v>10910</v>
      </c>
      <c r="P737" s="66">
        <v>219</v>
      </c>
      <c r="Q737" s="66">
        <v>7</v>
      </c>
      <c r="R737" s="66">
        <f t="shared" si="22"/>
        <v>226</v>
      </c>
      <c r="S737" s="502">
        <f t="shared" si="23"/>
        <v>61.800000000000026</v>
      </c>
      <c r="T737" s="68">
        <v>14</v>
      </c>
    </row>
    <row r="738" spans="1:21" x14ac:dyDescent="0.2">
      <c r="A738" s="558" t="s">
        <v>11793</v>
      </c>
      <c r="B738" s="559" t="s">
        <v>3365</v>
      </c>
      <c r="C738" s="67">
        <v>0.33</v>
      </c>
      <c r="D738" s="559" t="s">
        <v>11797</v>
      </c>
      <c r="E738" s="66">
        <v>61</v>
      </c>
      <c r="F738" s="66">
        <v>76</v>
      </c>
      <c r="G738" s="66" t="s">
        <v>5161</v>
      </c>
      <c r="H738" s="66">
        <v>123</v>
      </c>
      <c r="I738" s="69"/>
      <c r="J738" s="5" t="s">
        <v>4415</v>
      </c>
      <c r="K738" s="66">
        <v>9</v>
      </c>
      <c r="L738" s="5">
        <v>369</v>
      </c>
      <c r="M738" s="5">
        <v>2</v>
      </c>
      <c r="N738" s="5">
        <v>0</v>
      </c>
      <c r="O738" s="65" t="s">
        <v>9177</v>
      </c>
      <c r="P738" s="66">
        <v>238</v>
      </c>
      <c r="Q738" s="66">
        <v>7</v>
      </c>
      <c r="R738" s="66">
        <f>P738+Q738</f>
        <v>245</v>
      </c>
      <c r="S738" s="502">
        <f t="shared" si="23"/>
        <v>42.800000000000026</v>
      </c>
      <c r="T738" s="68">
        <v>9</v>
      </c>
    </row>
    <row r="739" spans="1:21" x14ac:dyDescent="0.2">
      <c r="A739" s="97" t="s">
        <v>3280</v>
      </c>
      <c r="B739" s="65" t="s">
        <v>3365</v>
      </c>
      <c r="C739" s="67">
        <v>0.33</v>
      </c>
      <c r="D739" s="65" t="s">
        <v>8854</v>
      </c>
      <c r="E739" s="66">
        <v>61</v>
      </c>
      <c r="F739" s="66">
        <v>76</v>
      </c>
      <c r="G739" s="66" t="s">
        <v>5159</v>
      </c>
      <c r="H739" s="66">
        <v>123</v>
      </c>
      <c r="I739" s="69"/>
      <c r="J739" s="5" t="s">
        <v>4415</v>
      </c>
      <c r="K739" s="66">
        <v>10</v>
      </c>
      <c r="L739" s="5">
        <v>365</v>
      </c>
      <c r="M739" s="5">
        <v>2</v>
      </c>
      <c r="N739" s="5">
        <v>0</v>
      </c>
      <c r="O739" s="65"/>
      <c r="P739" s="66">
        <v>233</v>
      </c>
      <c r="Q739" s="66">
        <v>7</v>
      </c>
      <c r="R739" s="66">
        <f t="shared" si="22"/>
        <v>240</v>
      </c>
      <c r="S739" s="502">
        <f t="shared" si="23"/>
        <v>47.800000000000026</v>
      </c>
      <c r="T739" s="68">
        <v>10</v>
      </c>
    </row>
    <row r="740" spans="1:21" x14ac:dyDescent="0.2">
      <c r="A740" s="97" t="s">
        <v>557</v>
      </c>
      <c r="B740" s="65" t="s">
        <v>3365</v>
      </c>
      <c r="C740" s="67">
        <v>0.33</v>
      </c>
      <c r="D740" s="65" t="s">
        <v>558</v>
      </c>
      <c r="E740" s="66">
        <v>60</v>
      </c>
      <c r="F740" s="66">
        <v>74</v>
      </c>
      <c r="G740" s="66" t="s">
        <v>5161</v>
      </c>
      <c r="H740" s="66">
        <v>123</v>
      </c>
      <c r="I740" s="69"/>
      <c r="J740" s="5" t="s">
        <v>4415</v>
      </c>
      <c r="K740" s="66">
        <v>16</v>
      </c>
      <c r="L740" s="5">
        <v>341</v>
      </c>
      <c r="M740" s="5">
        <v>2</v>
      </c>
      <c r="N740" s="5">
        <v>0</v>
      </c>
      <c r="O740" s="65"/>
      <c r="P740" s="66">
        <v>210</v>
      </c>
      <c r="Q740" s="66">
        <v>7</v>
      </c>
      <c r="R740" s="66">
        <f t="shared" si="22"/>
        <v>217</v>
      </c>
      <c r="S740" s="502">
        <f t="shared" si="23"/>
        <v>70.800000000000026</v>
      </c>
      <c r="T740" s="68">
        <v>16</v>
      </c>
    </row>
    <row r="741" spans="1:21" x14ac:dyDescent="0.2">
      <c r="A741" s="97" t="s">
        <v>5580</v>
      </c>
      <c r="B741" s="65" t="s">
        <v>3365</v>
      </c>
      <c r="C741" s="67">
        <v>0.33</v>
      </c>
      <c r="D741" s="65" t="s">
        <v>553</v>
      </c>
      <c r="E741" s="66">
        <v>60</v>
      </c>
      <c r="F741" s="66">
        <v>74</v>
      </c>
      <c r="G741" s="66" t="s">
        <v>5159</v>
      </c>
      <c r="H741" s="66">
        <v>123</v>
      </c>
      <c r="I741" s="69"/>
      <c r="J741" s="5" t="s">
        <v>4415</v>
      </c>
      <c r="K741" s="66">
        <v>9</v>
      </c>
      <c r="L741" s="5">
        <v>369</v>
      </c>
      <c r="M741" s="5">
        <v>2</v>
      </c>
      <c r="N741" s="5">
        <v>0</v>
      </c>
      <c r="O741" s="65" t="s">
        <v>5581</v>
      </c>
      <c r="P741" s="66">
        <v>237</v>
      </c>
      <c r="Q741" s="66">
        <v>7</v>
      </c>
      <c r="R741" s="66">
        <f t="shared" si="22"/>
        <v>244</v>
      </c>
      <c r="S741" s="502">
        <f t="shared" si="23"/>
        <v>43.800000000000026</v>
      </c>
      <c r="T741" s="68">
        <v>9</v>
      </c>
    </row>
    <row r="742" spans="1:21" x14ac:dyDescent="0.2">
      <c r="A742" s="97" t="s">
        <v>9958</v>
      </c>
      <c r="B742" s="65" t="s">
        <v>3365</v>
      </c>
      <c r="C742" s="67">
        <v>0.33</v>
      </c>
      <c r="D742" s="65" t="s">
        <v>3222</v>
      </c>
      <c r="E742" s="66">
        <v>61</v>
      </c>
      <c r="F742" s="66">
        <v>76</v>
      </c>
      <c r="G742" s="66" t="s">
        <v>5159</v>
      </c>
      <c r="H742" s="66">
        <v>123</v>
      </c>
      <c r="I742" s="69"/>
      <c r="J742" s="5" t="s">
        <v>4415</v>
      </c>
      <c r="K742" s="66">
        <v>16</v>
      </c>
      <c r="L742" s="5">
        <v>341</v>
      </c>
      <c r="M742" s="5">
        <v>2</v>
      </c>
      <c r="N742" s="5">
        <v>0</v>
      </c>
      <c r="O742" s="65"/>
      <c r="P742" s="66">
        <v>210</v>
      </c>
      <c r="Q742" s="66">
        <v>7</v>
      </c>
      <c r="R742" s="66">
        <f t="shared" si="22"/>
        <v>217</v>
      </c>
      <c r="S742" s="502">
        <f t="shared" si="23"/>
        <v>70.800000000000026</v>
      </c>
      <c r="T742" s="68">
        <v>16</v>
      </c>
    </row>
    <row r="743" spans="1:21" x14ac:dyDescent="0.2">
      <c r="A743" s="97" t="s">
        <v>6241</v>
      </c>
      <c r="B743" s="65" t="s">
        <v>3365</v>
      </c>
      <c r="C743" s="67">
        <v>0.33</v>
      </c>
      <c r="D743" s="65" t="s">
        <v>2010</v>
      </c>
      <c r="E743" s="66">
        <v>69</v>
      </c>
      <c r="F743" s="66">
        <v>91</v>
      </c>
      <c r="G743" s="66" t="s">
        <v>2367</v>
      </c>
      <c r="H743" s="66">
        <f>91+43</f>
        <v>134</v>
      </c>
      <c r="I743" s="69">
        <v>6065230500</v>
      </c>
      <c r="J743" s="5"/>
      <c r="K743" s="66">
        <v>30</v>
      </c>
      <c r="L743" s="5">
        <v>284</v>
      </c>
      <c r="M743" s="5">
        <v>0</v>
      </c>
      <c r="N743" s="5">
        <v>0</v>
      </c>
      <c r="O743" s="125"/>
      <c r="P743" s="66">
        <v>152</v>
      </c>
      <c r="Q743" s="66">
        <v>7</v>
      </c>
      <c r="R743" s="66">
        <f t="shared" si="22"/>
        <v>159</v>
      </c>
      <c r="S743" s="502">
        <f t="shared" si="23"/>
        <v>128.80000000000001</v>
      </c>
      <c r="T743" s="68">
        <v>30</v>
      </c>
    </row>
    <row r="744" spans="1:21" x14ac:dyDescent="0.2">
      <c r="A744" s="97" t="s">
        <v>6241</v>
      </c>
      <c r="B744" s="65" t="s">
        <v>3365</v>
      </c>
      <c r="C744" s="67">
        <v>0.33</v>
      </c>
      <c r="D744" s="65" t="s">
        <v>2368</v>
      </c>
      <c r="E744" s="66">
        <v>69</v>
      </c>
      <c r="F744" s="66">
        <v>91</v>
      </c>
      <c r="G744" s="66" t="s">
        <v>2367</v>
      </c>
      <c r="H744" s="66">
        <f>91+43</f>
        <v>134</v>
      </c>
      <c r="I744" s="69">
        <v>6045230600</v>
      </c>
      <c r="J744" s="5"/>
      <c r="K744" s="66">
        <v>30</v>
      </c>
      <c r="L744" s="5">
        <v>284</v>
      </c>
      <c r="M744" s="5">
        <v>0</v>
      </c>
      <c r="N744" s="5">
        <v>0</v>
      </c>
      <c r="O744" s="125"/>
      <c r="P744" s="66">
        <v>152</v>
      </c>
      <c r="Q744" s="66">
        <v>7</v>
      </c>
      <c r="R744" s="66">
        <f t="shared" si="22"/>
        <v>159</v>
      </c>
      <c r="S744" s="502">
        <f t="shared" si="23"/>
        <v>128.80000000000001</v>
      </c>
      <c r="T744" s="68">
        <v>30</v>
      </c>
    </row>
    <row r="745" spans="1:21" x14ac:dyDescent="0.2">
      <c r="A745" s="97" t="s">
        <v>6241</v>
      </c>
      <c r="B745" s="65" t="s">
        <v>3365</v>
      </c>
      <c r="C745" s="67">
        <v>0.33</v>
      </c>
      <c r="D745" s="65" t="s">
        <v>2369</v>
      </c>
      <c r="E745" s="66">
        <v>69</v>
      </c>
      <c r="F745" s="66">
        <v>91</v>
      </c>
      <c r="G745" s="66" t="s">
        <v>2367</v>
      </c>
      <c r="H745" s="66">
        <f>91+43</f>
        <v>134</v>
      </c>
      <c r="I745" s="69">
        <v>6055230600</v>
      </c>
      <c r="J745" s="5"/>
      <c r="K745" s="66">
        <v>30</v>
      </c>
      <c r="L745" s="5">
        <v>284</v>
      </c>
      <c r="M745" s="5">
        <v>0</v>
      </c>
      <c r="N745" s="5">
        <v>0</v>
      </c>
      <c r="O745" s="65"/>
      <c r="P745" s="66">
        <v>152</v>
      </c>
      <c r="Q745" s="66">
        <v>7</v>
      </c>
      <c r="R745" s="66">
        <f t="shared" si="22"/>
        <v>159</v>
      </c>
      <c r="S745" s="502">
        <f t="shared" si="23"/>
        <v>128.80000000000001</v>
      </c>
      <c r="T745" s="68">
        <v>30</v>
      </c>
    </row>
    <row r="746" spans="1:21" x14ac:dyDescent="0.2">
      <c r="A746" s="97" t="s">
        <v>6241</v>
      </c>
      <c r="B746" s="6" t="s">
        <v>3365</v>
      </c>
      <c r="C746" s="9">
        <v>0.33</v>
      </c>
      <c r="D746" s="6" t="s">
        <v>9447</v>
      </c>
      <c r="E746" s="66">
        <v>69</v>
      </c>
      <c r="F746" s="66">
        <v>91</v>
      </c>
      <c r="G746" s="66" t="s">
        <v>2367</v>
      </c>
      <c r="H746" s="66">
        <f>91+43</f>
        <v>134</v>
      </c>
      <c r="I746" s="69">
        <v>6405231600</v>
      </c>
      <c r="J746" s="5"/>
      <c r="K746" s="66">
        <v>30</v>
      </c>
      <c r="L746" s="5">
        <v>284</v>
      </c>
      <c r="M746" s="5">
        <v>0</v>
      </c>
      <c r="N746" s="5">
        <v>0</v>
      </c>
      <c r="O746" s="65"/>
      <c r="P746" s="66">
        <v>152</v>
      </c>
      <c r="Q746" s="66">
        <v>7</v>
      </c>
      <c r="R746" s="66">
        <f t="shared" si="22"/>
        <v>159</v>
      </c>
      <c r="S746" s="502">
        <f t="shared" si="23"/>
        <v>128.80000000000001</v>
      </c>
      <c r="T746" s="68">
        <v>30</v>
      </c>
    </row>
    <row r="747" spans="1:21" x14ac:dyDescent="0.2">
      <c r="A747" s="97" t="s">
        <v>3260</v>
      </c>
      <c r="B747" s="65" t="s">
        <v>3365</v>
      </c>
      <c r="C747" s="9">
        <v>0.33</v>
      </c>
      <c r="D747" s="65" t="s">
        <v>6079</v>
      </c>
      <c r="E747" s="66">
        <v>60</v>
      </c>
      <c r="F747" s="66">
        <v>74</v>
      </c>
      <c r="G747" s="66" t="s">
        <v>5161</v>
      </c>
      <c r="H747" s="66">
        <v>123</v>
      </c>
      <c r="I747" s="69">
        <v>6045034800</v>
      </c>
      <c r="J747" s="5" t="s">
        <v>2469</v>
      </c>
      <c r="K747" s="66">
        <v>22</v>
      </c>
      <c r="L747" s="5">
        <v>318</v>
      </c>
      <c r="M747" s="5">
        <v>3</v>
      </c>
      <c r="N747" s="5">
        <v>0</v>
      </c>
      <c r="O747" s="65" t="s">
        <v>6080</v>
      </c>
      <c r="P747" s="66">
        <v>190</v>
      </c>
      <c r="Q747" s="66">
        <v>4</v>
      </c>
      <c r="R747" s="66">
        <f t="shared" si="22"/>
        <v>194</v>
      </c>
      <c r="S747" s="502">
        <f t="shared" si="23"/>
        <v>93.800000000000026</v>
      </c>
      <c r="T747" s="68">
        <v>22</v>
      </c>
    </row>
    <row r="748" spans="1:21" x14ac:dyDescent="0.2">
      <c r="A748" s="558" t="s">
        <v>11324</v>
      </c>
      <c r="B748" s="559" t="s">
        <v>3365</v>
      </c>
      <c r="C748" s="67">
        <v>0.33</v>
      </c>
      <c r="D748" s="559" t="s">
        <v>11327</v>
      </c>
      <c r="E748" s="66">
        <v>60</v>
      </c>
      <c r="F748" s="66">
        <v>74</v>
      </c>
      <c r="G748" s="560" t="s">
        <v>5159</v>
      </c>
      <c r="H748" s="66">
        <v>123</v>
      </c>
      <c r="I748" s="69"/>
      <c r="J748" s="5" t="s">
        <v>4415</v>
      </c>
      <c r="K748" s="66">
        <v>15</v>
      </c>
      <c r="L748" s="5">
        <v>345</v>
      </c>
      <c r="M748" s="5">
        <v>2</v>
      </c>
      <c r="N748" s="5">
        <v>0</v>
      </c>
      <c r="O748" s="575" t="s">
        <v>11318</v>
      </c>
      <c r="P748" s="94">
        <v>215</v>
      </c>
      <c r="Q748" s="94">
        <v>7</v>
      </c>
      <c r="R748" s="66">
        <f>P748+Q748</f>
        <v>222</v>
      </c>
      <c r="S748" s="502">
        <f>306.1-R748-10-8.3</f>
        <v>65.800000000000026</v>
      </c>
      <c r="T748" s="68">
        <v>15</v>
      </c>
    </row>
    <row r="749" spans="1:21" x14ac:dyDescent="0.2">
      <c r="A749" s="97" t="s">
        <v>1012</v>
      </c>
      <c r="B749" s="65" t="s">
        <v>3365</v>
      </c>
      <c r="C749" s="9">
        <v>0.33</v>
      </c>
      <c r="D749" s="65" t="s">
        <v>5083</v>
      </c>
      <c r="E749" s="66">
        <v>62</v>
      </c>
      <c r="F749" s="66">
        <v>76</v>
      </c>
      <c r="G749" s="66" t="s">
        <v>8971</v>
      </c>
      <c r="H749" s="66">
        <v>123</v>
      </c>
      <c r="I749" s="69"/>
      <c r="J749" s="5" t="s">
        <v>1635</v>
      </c>
      <c r="K749" s="66">
        <v>23</v>
      </c>
      <c r="L749" s="5">
        <v>314</v>
      </c>
      <c r="M749" s="5">
        <v>19</v>
      </c>
      <c r="N749" s="5">
        <v>0</v>
      </c>
      <c r="O749" s="65"/>
      <c r="P749" s="66">
        <v>183</v>
      </c>
      <c r="Q749" s="66">
        <v>7</v>
      </c>
      <c r="R749" s="66">
        <f t="shared" si="22"/>
        <v>190</v>
      </c>
      <c r="S749" s="502">
        <f t="shared" si="23"/>
        <v>97.800000000000026</v>
      </c>
      <c r="T749" s="68">
        <v>23</v>
      </c>
    </row>
    <row r="750" spans="1:21" x14ac:dyDescent="0.2">
      <c r="A750" s="558" t="s">
        <v>12369</v>
      </c>
      <c r="B750" s="559" t="s">
        <v>3365</v>
      </c>
      <c r="C750" s="9">
        <v>0.33</v>
      </c>
      <c r="D750" s="559" t="s">
        <v>12371</v>
      </c>
      <c r="E750" s="66">
        <v>61</v>
      </c>
      <c r="F750" s="66">
        <v>76</v>
      </c>
      <c r="G750" s="66" t="s">
        <v>5159</v>
      </c>
      <c r="H750" s="66">
        <v>123</v>
      </c>
      <c r="I750" s="69"/>
      <c r="J750" s="5" t="s">
        <v>4415</v>
      </c>
      <c r="K750" s="66">
        <v>9</v>
      </c>
      <c r="L750" s="5">
        <v>369</v>
      </c>
      <c r="M750" s="5">
        <v>2</v>
      </c>
      <c r="N750" s="5">
        <v>0</v>
      </c>
      <c r="O750" s="559" t="s">
        <v>12364</v>
      </c>
      <c r="P750" s="66">
        <v>238</v>
      </c>
      <c r="Q750" s="66">
        <v>7</v>
      </c>
      <c r="R750" s="66">
        <f t="shared" si="22"/>
        <v>245</v>
      </c>
      <c r="S750" s="502">
        <f t="shared" si="23"/>
        <v>42.800000000000026</v>
      </c>
      <c r="T750" s="68">
        <v>9</v>
      </c>
    </row>
    <row r="751" spans="1:21" x14ac:dyDescent="0.2">
      <c r="A751" s="52" t="s">
        <v>6969</v>
      </c>
      <c r="B751" s="65" t="s">
        <v>3365</v>
      </c>
      <c r="C751" s="9">
        <v>0.33</v>
      </c>
      <c r="D751" s="65" t="s">
        <v>3607</v>
      </c>
      <c r="E751" s="66">
        <v>61</v>
      </c>
      <c r="F751" s="66">
        <v>76</v>
      </c>
      <c r="G751" s="66" t="s">
        <v>5159</v>
      </c>
      <c r="H751" s="66">
        <v>123</v>
      </c>
      <c r="I751" s="69">
        <v>6045034800</v>
      </c>
      <c r="J751" s="5" t="s">
        <v>2469</v>
      </c>
      <c r="K751" s="66">
        <v>12</v>
      </c>
      <c r="L751" s="5">
        <v>357</v>
      </c>
      <c r="M751" s="5">
        <v>3</v>
      </c>
      <c r="N751" s="5">
        <v>0</v>
      </c>
      <c r="O751" s="65"/>
      <c r="P751" s="66">
        <v>227</v>
      </c>
      <c r="Q751" s="66">
        <v>7</v>
      </c>
      <c r="R751" s="66">
        <f t="shared" si="22"/>
        <v>234</v>
      </c>
      <c r="S751" s="502">
        <f t="shared" si="23"/>
        <v>53.800000000000026</v>
      </c>
      <c r="T751" s="68">
        <v>12</v>
      </c>
    </row>
    <row r="752" spans="1:21" x14ac:dyDescent="0.2">
      <c r="A752" s="52" t="s">
        <v>11832</v>
      </c>
      <c r="B752" s="559" t="s">
        <v>3365</v>
      </c>
      <c r="C752" s="9">
        <v>0.33</v>
      </c>
      <c r="D752" s="559" t="s">
        <v>11835</v>
      </c>
      <c r="E752" s="66">
        <v>63</v>
      </c>
      <c r="F752" s="66">
        <v>80</v>
      </c>
      <c r="G752" s="560" t="s">
        <v>2918</v>
      </c>
      <c r="H752" s="66">
        <v>123</v>
      </c>
      <c r="I752" s="69"/>
      <c r="J752" s="5" t="s">
        <v>4415</v>
      </c>
      <c r="K752" s="66">
        <v>15</v>
      </c>
      <c r="L752" s="5">
        <v>345</v>
      </c>
      <c r="M752" s="5">
        <v>2</v>
      </c>
      <c r="N752" s="5">
        <v>0</v>
      </c>
      <c r="O752" s="575" t="s">
        <v>11779</v>
      </c>
      <c r="P752" s="94">
        <v>215</v>
      </c>
      <c r="Q752" s="94">
        <v>7</v>
      </c>
      <c r="R752" s="66">
        <f t="shared" si="22"/>
        <v>222</v>
      </c>
      <c r="S752" s="502">
        <f t="shared" si="23"/>
        <v>65.800000000000026</v>
      </c>
      <c r="T752" s="68">
        <v>15</v>
      </c>
      <c r="U752" s="568" t="s">
        <v>11836</v>
      </c>
    </row>
    <row r="753" spans="1:20" x14ac:dyDescent="0.2">
      <c r="A753" s="52" t="s">
        <v>10493</v>
      </c>
      <c r="B753" s="65" t="s">
        <v>3365</v>
      </c>
      <c r="C753" s="9">
        <v>0.33</v>
      </c>
      <c r="D753" s="65" t="s">
        <v>4537</v>
      </c>
      <c r="E753" s="66">
        <v>62</v>
      </c>
      <c r="F753" s="66">
        <v>80</v>
      </c>
      <c r="G753" s="66" t="s">
        <v>5161</v>
      </c>
      <c r="H753" s="66">
        <v>123</v>
      </c>
      <c r="I753" s="69"/>
      <c r="J753" s="5" t="s">
        <v>4415</v>
      </c>
      <c r="K753" s="66">
        <v>14</v>
      </c>
      <c r="L753" s="5">
        <v>349</v>
      </c>
      <c r="M753" s="5">
        <v>2</v>
      </c>
      <c r="N753" s="5">
        <v>0</v>
      </c>
      <c r="O753" s="65" t="s">
        <v>425</v>
      </c>
      <c r="P753" s="66">
        <v>218</v>
      </c>
      <c r="Q753" s="66">
        <v>7</v>
      </c>
      <c r="R753" s="66">
        <f t="shared" si="22"/>
        <v>225</v>
      </c>
      <c r="S753" s="502">
        <f t="shared" si="23"/>
        <v>62.800000000000026</v>
      </c>
      <c r="T753" s="68">
        <v>14</v>
      </c>
    </row>
    <row r="754" spans="1:20" x14ac:dyDescent="0.2">
      <c r="A754" s="52" t="s">
        <v>12614</v>
      </c>
      <c r="B754" s="559" t="s">
        <v>3365</v>
      </c>
      <c r="C754" s="9">
        <v>0.33</v>
      </c>
      <c r="D754" s="779" t="s">
        <v>12615</v>
      </c>
      <c r="E754" s="66">
        <v>60</v>
      </c>
      <c r="F754" s="66">
        <v>74</v>
      </c>
      <c r="G754" s="560" t="s">
        <v>5161</v>
      </c>
      <c r="H754" s="66">
        <v>123</v>
      </c>
      <c r="I754" s="69"/>
      <c r="J754" s="5" t="s">
        <v>4415</v>
      </c>
      <c r="K754" s="66">
        <v>15</v>
      </c>
      <c r="L754" s="5">
        <v>357</v>
      </c>
      <c r="M754" s="5">
        <v>2</v>
      </c>
      <c r="N754" s="5">
        <v>0</v>
      </c>
      <c r="O754" s="559" t="s">
        <v>12616</v>
      </c>
      <c r="P754" s="66">
        <v>213</v>
      </c>
      <c r="Q754" s="66">
        <v>7</v>
      </c>
      <c r="R754" s="66">
        <f t="shared" si="22"/>
        <v>220</v>
      </c>
      <c r="S754" s="502">
        <f t="shared" si="23"/>
        <v>67.800000000000026</v>
      </c>
      <c r="T754" s="68">
        <v>15</v>
      </c>
    </row>
    <row r="755" spans="1:20" x14ac:dyDescent="0.2">
      <c r="A755" s="52" t="s">
        <v>4565</v>
      </c>
      <c r="B755" s="65" t="s">
        <v>3365</v>
      </c>
      <c r="C755" s="9">
        <v>0.33</v>
      </c>
      <c r="D755" s="65" t="s">
        <v>4566</v>
      </c>
      <c r="E755" s="66">
        <v>61</v>
      </c>
      <c r="F755" s="66">
        <v>76</v>
      </c>
      <c r="G755" s="66" t="s">
        <v>5159</v>
      </c>
      <c r="H755" s="66">
        <v>123</v>
      </c>
      <c r="I755" s="69"/>
      <c r="J755" s="5" t="s">
        <v>4415</v>
      </c>
      <c r="K755" s="66">
        <v>14</v>
      </c>
      <c r="L755" s="5">
        <v>349</v>
      </c>
      <c r="M755" s="5">
        <v>2</v>
      </c>
      <c r="N755" s="5">
        <v>0</v>
      </c>
      <c r="O755" s="65" t="s">
        <v>4567</v>
      </c>
      <c r="P755" s="66">
        <v>220</v>
      </c>
      <c r="Q755" s="66">
        <v>7</v>
      </c>
      <c r="R755" s="66">
        <f t="shared" si="22"/>
        <v>227</v>
      </c>
      <c r="S755" s="502">
        <f t="shared" si="23"/>
        <v>60.800000000000026</v>
      </c>
      <c r="T755" s="68">
        <v>14</v>
      </c>
    </row>
    <row r="756" spans="1:20" x14ac:dyDescent="0.2">
      <c r="A756" s="52" t="s">
        <v>8762</v>
      </c>
      <c r="B756" s="65" t="s">
        <v>3365</v>
      </c>
      <c r="C756" s="9">
        <v>0.33</v>
      </c>
      <c r="D756" s="65" t="s">
        <v>1229</v>
      </c>
      <c r="E756" s="66">
        <v>58</v>
      </c>
      <c r="F756" s="66">
        <v>71</v>
      </c>
      <c r="G756" s="66" t="s">
        <v>5159</v>
      </c>
      <c r="H756" s="66">
        <v>123</v>
      </c>
      <c r="I756" s="69"/>
      <c r="J756" s="5" t="s">
        <v>4415</v>
      </c>
      <c r="K756" s="66">
        <v>17</v>
      </c>
      <c r="L756" s="5">
        <v>337</v>
      </c>
      <c r="M756" s="5">
        <v>2</v>
      </c>
      <c r="N756" s="5">
        <v>0</v>
      </c>
      <c r="O756" s="65"/>
      <c r="P756" s="66">
        <v>205</v>
      </c>
      <c r="Q756" s="66">
        <v>7</v>
      </c>
      <c r="R756" s="66">
        <f t="shared" si="22"/>
        <v>212</v>
      </c>
      <c r="S756" s="502">
        <f t="shared" si="23"/>
        <v>75.800000000000026</v>
      </c>
      <c r="T756" s="68">
        <v>17</v>
      </c>
    </row>
    <row r="757" spans="1:20" x14ac:dyDescent="0.2">
      <c r="A757" s="52" t="s">
        <v>9681</v>
      </c>
      <c r="B757" s="65" t="s">
        <v>3365</v>
      </c>
      <c r="C757" s="9">
        <v>0.33</v>
      </c>
      <c r="D757" s="91" t="s">
        <v>9706</v>
      </c>
      <c r="E757" s="66">
        <v>58</v>
      </c>
      <c r="F757" s="66">
        <v>71</v>
      </c>
      <c r="G757" s="66" t="s">
        <v>5262</v>
      </c>
      <c r="H757" s="66">
        <v>123</v>
      </c>
      <c r="I757" s="69">
        <v>6045034800</v>
      </c>
      <c r="J757" s="5" t="s">
        <v>2469</v>
      </c>
      <c r="K757" s="66">
        <v>17</v>
      </c>
      <c r="L757" s="5">
        <v>337</v>
      </c>
      <c r="M757" s="5">
        <v>3</v>
      </c>
      <c r="N757" s="5">
        <v>0</v>
      </c>
      <c r="O757" s="65"/>
      <c r="P757" s="66">
        <v>208</v>
      </c>
      <c r="Q757" s="66">
        <v>4</v>
      </c>
      <c r="R757" s="66">
        <f t="shared" si="22"/>
        <v>212</v>
      </c>
      <c r="S757" s="502">
        <f t="shared" si="23"/>
        <v>75.800000000000026</v>
      </c>
      <c r="T757" s="68">
        <v>17</v>
      </c>
    </row>
    <row r="758" spans="1:20" x14ac:dyDescent="0.2">
      <c r="A758" s="52" t="s">
        <v>2917</v>
      </c>
      <c r="B758" s="65" t="s">
        <v>3365</v>
      </c>
      <c r="C758" s="9">
        <v>0.33</v>
      </c>
      <c r="D758" s="65" t="s">
        <v>8754</v>
      </c>
      <c r="E758" s="66">
        <v>62</v>
      </c>
      <c r="F758" s="66">
        <v>78</v>
      </c>
      <c r="G758" s="66" t="s">
        <v>8971</v>
      </c>
      <c r="H758" s="66">
        <v>123</v>
      </c>
      <c r="I758" s="69"/>
      <c r="J758" s="5" t="s">
        <v>1635</v>
      </c>
      <c r="K758" s="66">
        <v>7</v>
      </c>
      <c r="L758" s="5">
        <v>377</v>
      </c>
      <c r="M758" s="5">
        <v>19</v>
      </c>
      <c r="N758" s="5">
        <v>0</v>
      </c>
      <c r="O758" s="65" t="s">
        <v>4650</v>
      </c>
      <c r="P758" s="66">
        <v>248</v>
      </c>
      <c r="Q758" s="66">
        <v>7</v>
      </c>
      <c r="R758" s="66">
        <f t="shared" si="22"/>
        <v>255</v>
      </c>
      <c r="S758" s="502">
        <f t="shared" si="23"/>
        <v>32.800000000000026</v>
      </c>
      <c r="T758" s="68">
        <v>7</v>
      </c>
    </row>
    <row r="759" spans="1:20" x14ac:dyDescent="0.2">
      <c r="A759" s="52" t="s">
        <v>9273</v>
      </c>
      <c r="B759" s="65" t="s">
        <v>3365</v>
      </c>
      <c r="C759" s="9">
        <v>0.33</v>
      </c>
      <c r="D759" s="65" t="s">
        <v>9272</v>
      </c>
      <c r="E759" s="66">
        <v>59</v>
      </c>
      <c r="F759" s="66">
        <v>73</v>
      </c>
      <c r="G759" s="66" t="s">
        <v>4494</v>
      </c>
      <c r="H759" s="66">
        <v>123</v>
      </c>
      <c r="I759" s="69"/>
      <c r="J759" s="5" t="s">
        <v>4415</v>
      </c>
      <c r="K759" s="66">
        <v>13</v>
      </c>
      <c r="L759" s="5">
        <v>353</v>
      </c>
      <c r="M759" s="5">
        <v>2</v>
      </c>
      <c r="N759" s="66">
        <v>0</v>
      </c>
      <c r="O759" s="65"/>
      <c r="P759" s="66">
        <v>223</v>
      </c>
      <c r="Q759" s="66">
        <v>7</v>
      </c>
      <c r="R759" s="66">
        <f t="shared" si="22"/>
        <v>230</v>
      </c>
      <c r="S759" s="502">
        <f t="shared" si="23"/>
        <v>57.800000000000026</v>
      </c>
      <c r="T759" s="68">
        <v>13</v>
      </c>
    </row>
    <row r="760" spans="1:20" x14ac:dyDescent="0.2">
      <c r="A760" s="52" t="s">
        <v>6653</v>
      </c>
      <c r="B760" s="65" t="s">
        <v>2193</v>
      </c>
      <c r="C760" s="9">
        <v>0.33</v>
      </c>
      <c r="D760" s="65" t="s">
        <v>287</v>
      </c>
      <c r="E760" s="66">
        <v>60</v>
      </c>
      <c r="F760" s="66"/>
      <c r="G760" s="66"/>
      <c r="H760" s="66"/>
      <c r="I760" s="69"/>
      <c r="J760" s="5"/>
      <c r="K760" s="66">
        <v>29</v>
      </c>
      <c r="L760" s="5">
        <v>288</v>
      </c>
      <c r="M760" s="5"/>
      <c r="N760" s="5">
        <v>0</v>
      </c>
      <c r="O760" s="65"/>
      <c r="P760" s="66">
        <v>160</v>
      </c>
      <c r="Q760" s="66">
        <v>4</v>
      </c>
      <c r="R760" s="66">
        <f t="shared" ref="R760:R832" si="24">P760+Q760</f>
        <v>164</v>
      </c>
      <c r="S760" s="502">
        <f t="shared" si="23"/>
        <v>123.80000000000003</v>
      </c>
      <c r="T760" s="68">
        <v>29</v>
      </c>
    </row>
    <row r="761" spans="1:20" x14ac:dyDescent="0.2">
      <c r="A761" s="97" t="s">
        <v>1969</v>
      </c>
      <c r="B761" s="65" t="s">
        <v>4416</v>
      </c>
      <c r="C761" s="67">
        <v>0.33</v>
      </c>
      <c r="D761" s="65" t="s">
        <v>5755</v>
      </c>
      <c r="E761" s="66">
        <v>65</v>
      </c>
      <c r="F761" s="66">
        <v>84</v>
      </c>
      <c r="G761" s="66" t="s">
        <v>5434</v>
      </c>
      <c r="H761" s="66">
        <v>127</v>
      </c>
      <c r="I761" s="69">
        <v>6065034200</v>
      </c>
      <c r="J761" s="5"/>
      <c r="K761" s="66">
        <v>25</v>
      </c>
      <c r="L761" s="5">
        <v>305</v>
      </c>
      <c r="M761" s="5">
        <v>0</v>
      </c>
      <c r="N761" s="5">
        <v>0</v>
      </c>
      <c r="O761" s="65"/>
      <c r="P761" s="66">
        <v>172</v>
      </c>
      <c r="Q761" s="66">
        <v>7</v>
      </c>
      <c r="R761" s="66">
        <f t="shared" si="24"/>
        <v>179</v>
      </c>
      <c r="S761" s="502">
        <f t="shared" si="23"/>
        <v>108.80000000000003</v>
      </c>
      <c r="T761" s="68">
        <v>25</v>
      </c>
    </row>
    <row r="762" spans="1:20" x14ac:dyDescent="0.2">
      <c r="A762" s="97" t="s">
        <v>1969</v>
      </c>
      <c r="B762" s="65" t="s">
        <v>4416</v>
      </c>
      <c r="C762" s="67">
        <v>0.33</v>
      </c>
      <c r="D762" s="65" t="s">
        <v>10198</v>
      </c>
      <c r="E762" s="66">
        <v>65</v>
      </c>
      <c r="F762" s="66">
        <v>84</v>
      </c>
      <c r="G762" s="66" t="s">
        <v>5434</v>
      </c>
      <c r="H762" s="66">
        <v>127</v>
      </c>
      <c r="I762" s="69">
        <v>6035134200</v>
      </c>
      <c r="J762" s="5"/>
      <c r="K762" s="66">
        <v>25</v>
      </c>
      <c r="L762" s="5">
        <v>305</v>
      </c>
      <c r="M762" s="5">
        <v>0</v>
      </c>
      <c r="N762" s="5">
        <v>0</v>
      </c>
      <c r="O762" s="65"/>
      <c r="P762" s="66">
        <v>172</v>
      </c>
      <c r="Q762" s="66">
        <v>7</v>
      </c>
      <c r="R762" s="66">
        <f t="shared" si="24"/>
        <v>179</v>
      </c>
      <c r="S762" s="502">
        <f t="shared" si="23"/>
        <v>108.80000000000003</v>
      </c>
      <c r="T762" s="68">
        <v>25</v>
      </c>
    </row>
    <row r="763" spans="1:20" x14ac:dyDescent="0.2">
      <c r="A763" s="97" t="s">
        <v>1969</v>
      </c>
      <c r="B763" s="65" t="s">
        <v>4416</v>
      </c>
      <c r="C763" s="67">
        <v>0.33</v>
      </c>
      <c r="D763" s="65" t="s">
        <v>10199</v>
      </c>
      <c r="E763" s="66">
        <v>65</v>
      </c>
      <c r="F763" s="66">
        <v>84</v>
      </c>
      <c r="G763" s="66" t="s">
        <v>5434</v>
      </c>
      <c r="H763" s="66">
        <v>127</v>
      </c>
      <c r="I763" s="69">
        <v>6405034200</v>
      </c>
      <c r="J763" s="5"/>
      <c r="K763" s="66">
        <v>25</v>
      </c>
      <c r="L763" s="5">
        <v>305</v>
      </c>
      <c r="M763" s="5">
        <v>0</v>
      </c>
      <c r="N763" s="5">
        <v>0</v>
      </c>
      <c r="O763" s="65"/>
      <c r="P763" s="66">
        <v>172</v>
      </c>
      <c r="Q763" s="66">
        <v>7</v>
      </c>
      <c r="R763" s="66">
        <f t="shared" si="24"/>
        <v>179</v>
      </c>
      <c r="S763" s="502">
        <f t="shared" si="23"/>
        <v>108.80000000000003</v>
      </c>
      <c r="T763" s="68">
        <v>25</v>
      </c>
    </row>
    <row r="764" spans="1:20" x14ac:dyDescent="0.2">
      <c r="A764" s="97" t="s">
        <v>8800</v>
      </c>
      <c r="B764" s="65" t="s">
        <v>4416</v>
      </c>
      <c r="C764" s="67">
        <v>0.33</v>
      </c>
      <c r="D764" s="65" t="s">
        <v>6816</v>
      </c>
      <c r="E764" s="66">
        <v>60</v>
      </c>
      <c r="F764" s="66">
        <v>74</v>
      </c>
      <c r="G764" s="66" t="s">
        <v>5159</v>
      </c>
      <c r="H764" s="66">
        <v>123</v>
      </c>
      <c r="I764" s="69"/>
      <c r="J764" s="5" t="s">
        <v>4415</v>
      </c>
      <c r="K764" s="66">
        <v>12</v>
      </c>
      <c r="L764" s="5">
        <v>357</v>
      </c>
      <c r="M764" s="5">
        <v>2</v>
      </c>
      <c r="N764" s="5">
        <v>0</v>
      </c>
      <c r="O764" s="65"/>
      <c r="P764" s="66">
        <v>228</v>
      </c>
      <c r="Q764" s="66">
        <v>7</v>
      </c>
      <c r="R764" s="66">
        <f t="shared" si="24"/>
        <v>235</v>
      </c>
      <c r="S764" s="502">
        <f t="shared" si="23"/>
        <v>52.800000000000026</v>
      </c>
      <c r="T764" s="68">
        <v>12</v>
      </c>
    </row>
    <row r="765" spans="1:20" x14ac:dyDescent="0.2">
      <c r="A765" s="97" t="s">
        <v>6812</v>
      </c>
      <c r="B765" s="65" t="s">
        <v>4416</v>
      </c>
      <c r="C765" s="67">
        <v>0.33</v>
      </c>
      <c r="D765" s="65" t="s">
        <v>4081</v>
      </c>
      <c r="E765" s="66">
        <v>65</v>
      </c>
      <c r="F765" s="66">
        <v>84</v>
      </c>
      <c r="G765" s="66" t="s">
        <v>5263</v>
      </c>
      <c r="H765" s="66">
        <v>127</v>
      </c>
      <c r="I765" s="69">
        <v>6045034800</v>
      </c>
      <c r="J765" s="5" t="s">
        <v>2469</v>
      </c>
      <c r="K765" s="66">
        <v>31</v>
      </c>
      <c r="L765" s="5">
        <f>112+10+R765</f>
        <v>279</v>
      </c>
      <c r="M765" s="5">
        <v>3</v>
      </c>
      <c r="N765" s="5">
        <v>0</v>
      </c>
      <c r="O765" s="65"/>
      <c r="P765" s="66">
        <v>153</v>
      </c>
      <c r="Q765" s="66">
        <v>4</v>
      </c>
      <c r="R765" s="66">
        <f t="shared" si="24"/>
        <v>157</v>
      </c>
      <c r="S765" s="502">
        <f t="shared" si="23"/>
        <v>130.80000000000001</v>
      </c>
      <c r="T765" s="68">
        <v>31</v>
      </c>
    </row>
    <row r="766" spans="1:20" x14ac:dyDescent="0.2">
      <c r="A766" s="97" t="s">
        <v>4563</v>
      </c>
      <c r="B766" s="65" t="s">
        <v>4416</v>
      </c>
      <c r="C766" s="67">
        <v>0.33</v>
      </c>
      <c r="D766" s="65" t="s">
        <v>7786</v>
      </c>
      <c r="E766" s="66">
        <v>56</v>
      </c>
      <c r="F766" s="66">
        <v>71</v>
      </c>
      <c r="G766" s="66" t="s">
        <v>5159</v>
      </c>
      <c r="H766" s="66">
        <v>123</v>
      </c>
      <c r="I766" s="69"/>
      <c r="J766" s="5" t="s">
        <v>6055</v>
      </c>
      <c r="K766" s="66">
        <v>24</v>
      </c>
      <c r="L766" s="5">
        <v>310</v>
      </c>
      <c r="M766" s="5">
        <v>11</v>
      </c>
      <c r="N766" s="5">
        <v>0</v>
      </c>
      <c r="O766" s="65"/>
      <c r="P766" s="66">
        <v>180</v>
      </c>
      <c r="Q766" s="66">
        <v>4</v>
      </c>
      <c r="R766" s="66">
        <f t="shared" si="24"/>
        <v>184</v>
      </c>
      <c r="S766" s="502">
        <f t="shared" si="23"/>
        <v>103.80000000000003</v>
      </c>
      <c r="T766" s="68">
        <v>24</v>
      </c>
    </row>
    <row r="767" spans="1:20" x14ac:dyDescent="0.2">
      <c r="A767" s="97" t="s">
        <v>4563</v>
      </c>
      <c r="B767" s="65" t="s">
        <v>4416</v>
      </c>
      <c r="C767" s="67">
        <v>0.33</v>
      </c>
      <c r="D767" s="65" t="s">
        <v>7662</v>
      </c>
      <c r="E767" s="66">
        <v>56</v>
      </c>
      <c r="F767" s="66">
        <v>74</v>
      </c>
      <c r="G767" s="66" t="s">
        <v>8971</v>
      </c>
      <c r="H767" s="66">
        <v>123</v>
      </c>
      <c r="I767" s="69"/>
      <c r="J767" s="5" t="s">
        <v>4564</v>
      </c>
      <c r="K767" s="66">
        <v>24</v>
      </c>
      <c r="L767" s="5">
        <v>310</v>
      </c>
      <c r="M767" s="5">
        <v>52</v>
      </c>
      <c r="N767" s="5">
        <v>0</v>
      </c>
      <c r="O767" s="65" t="s">
        <v>3622</v>
      </c>
      <c r="P767" s="66">
        <v>180</v>
      </c>
      <c r="Q767" s="66">
        <v>4</v>
      </c>
      <c r="R767" s="66">
        <f t="shared" si="24"/>
        <v>184</v>
      </c>
      <c r="S767" s="502">
        <f t="shared" si="23"/>
        <v>103.80000000000003</v>
      </c>
      <c r="T767" s="68">
        <v>24</v>
      </c>
    </row>
    <row r="768" spans="1:20" x14ac:dyDescent="0.2">
      <c r="A768" s="97" t="s">
        <v>4593</v>
      </c>
      <c r="B768" s="65" t="s">
        <v>4416</v>
      </c>
      <c r="C768" s="67">
        <v>0.33</v>
      </c>
      <c r="D768" s="65" t="s">
        <v>4592</v>
      </c>
      <c r="E768" s="66">
        <v>64</v>
      </c>
      <c r="F768" s="66">
        <v>80</v>
      </c>
      <c r="G768" s="66" t="s">
        <v>2918</v>
      </c>
      <c r="H768" s="66">
        <v>123</v>
      </c>
      <c r="I768" s="69">
        <v>6045034800</v>
      </c>
      <c r="J768" s="5" t="s">
        <v>2469</v>
      </c>
      <c r="K768" s="66">
        <v>29</v>
      </c>
      <c r="L768" s="5">
        <v>288</v>
      </c>
      <c r="M768" s="5">
        <v>3</v>
      </c>
      <c r="N768" s="5">
        <v>0</v>
      </c>
      <c r="O768" s="65"/>
      <c r="P768" s="66">
        <v>158</v>
      </c>
      <c r="Q768" s="66">
        <v>7</v>
      </c>
      <c r="R768" s="66">
        <f t="shared" si="24"/>
        <v>165</v>
      </c>
      <c r="S768" s="502">
        <f t="shared" si="23"/>
        <v>122.80000000000003</v>
      </c>
      <c r="T768" s="68">
        <v>29</v>
      </c>
    </row>
    <row r="769" spans="1:20" x14ac:dyDescent="0.2">
      <c r="A769" s="97" t="s">
        <v>444</v>
      </c>
      <c r="B769" s="65" t="s">
        <v>4416</v>
      </c>
      <c r="C769" s="67">
        <v>0.33</v>
      </c>
      <c r="D769" s="65" t="s">
        <v>5316</v>
      </c>
      <c r="E769" s="66">
        <v>60</v>
      </c>
      <c r="F769" s="66">
        <v>74</v>
      </c>
      <c r="G769" s="66" t="s">
        <v>5159</v>
      </c>
      <c r="H769" s="66">
        <v>123</v>
      </c>
      <c r="I769" s="69"/>
      <c r="J769" s="5" t="s">
        <v>4415</v>
      </c>
      <c r="K769" s="66">
        <v>12</v>
      </c>
      <c r="L769" s="5">
        <v>357</v>
      </c>
      <c r="M769" s="5">
        <v>2</v>
      </c>
      <c r="N769" s="5">
        <v>0</v>
      </c>
      <c r="O769" s="65"/>
      <c r="P769" s="66">
        <v>228</v>
      </c>
      <c r="Q769" s="66">
        <v>7</v>
      </c>
      <c r="R769" s="66">
        <f t="shared" si="24"/>
        <v>235</v>
      </c>
      <c r="S769" s="502">
        <f t="shared" si="23"/>
        <v>52.800000000000026</v>
      </c>
      <c r="T769" s="68">
        <v>12</v>
      </c>
    </row>
    <row r="770" spans="1:20" x14ac:dyDescent="0.2">
      <c r="A770" s="97" t="s">
        <v>3693</v>
      </c>
      <c r="B770" s="65" t="s">
        <v>4416</v>
      </c>
      <c r="C770" s="67">
        <v>0.33</v>
      </c>
      <c r="D770" s="65" t="s">
        <v>4263</v>
      </c>
      <c r="E770" s="66">
        <v>60</v>
      </c>
      <c r="F770" s="66">
        <v>74</v>
      </c>
      <c r="G770" s="66" t="s">
        <v>5264</v>
      </c>
      <c r="H770" s="66">
        <v>123</v>
      </c>
      <c r="I770" s="69">
        <v>6045034800</v>
      </c>
      <c r="J770" s="5" t="s">
        <v>2469</v>
      </c>
      <c r="K770" s="66">
        <v>26</v>
      </c>
      <c r="L770" s="5">
        <v>301</v>
      </c>
      <c r="M770" s="5">
        <v>3</v>
      </c>
      <c r="N770" s="5">
        <v>0</v>
      </c>
      <c r="O770" s="65"/>
      <c r="P770" s="66">
        <v>171</v>
      </c>
      <c r="Q770" s="66">
        <v>7</v>
      </c>
      <c r="R770" s="66">
        <f t="shared" si="24"/>
        <v>178</v>
      </c>
      <c r="S770" s="502">
        <f t="shared" si="23"/>
        <v>109.80000000000003</v>
      </c>
      <c r="T770" s="68">
        <v>26</v>
      </c>
    </row>
    <row r="771" spans="1:20" x14ac:dyDescent="0.2">
      <c r="A771" s="558" t="s">
        <v>11624</v>
      </c>
      <c r="B771" s="559" t="s">
        <v>4416</v>
      </c>
      <c r="C771" s="67">
        <v>0.33</v>
      </c>
      <c r="D771" s="559" t="s">
        <v>11877</v>
      </c>
      <c r="E771" s="66">
        <v>65</v>
      </c>
      <c r="F771" s="66">
        <v>84</v>
      </c>
      <c r="G771" s="560" t="s">
        <v>5263</v>
      </c>
      <c r="H771" s="66">
        <v>127</v>
      </c>
      <c r="I771" s="69">
        <v>6045034800</v>
      </c>
      <c r="J771" s="5" t="s">
        <v>2469</v>
      </c>
      <c r="K771" s="66">
        <v>30</v>
      </c>
      <c r="L771" s="5">
        <v>284</v>
      </c>
      <c r="M771" s="5">
        <v>3</v>
      </c>
      <c r="N771" s="5">
        <v>0</v>
      </c>
      <c r="O771" s="559" t="s">
        <v>11840</v>
      </c>
      <c r="P771" s="66">
        <v>158</v>
      </c>
      <c r="Q771" s="66">
        <v>4</v>
      </c>
      <c r="R771" s="66">
        <f t="shared" si="24"/>
        <v>162</v>
      </c>
      <c r="S771" s="502">
        <f t="shared" si="23"/>
        <v>125.80000000000003</v>
      </c>
      <c r="T771" s="68">
        <v>30</v>
      </c>
    </row>
    <row r="772" spans="1:20" x14ac:dyDescent="0.2">
      <c r="A772" s="97" t="s">
        <v>1969</v>
      </c>
      <c r="B772" s="65" t="s">
        <v>4416</v>
      </c>
      <c r="C772" s="67">
        <v>0.33</v>
      </c>
      <c r="D772" s="65" t="s">
        <v>10200</v>
      </c>
      <c r="E772" s="66">
        <v>65</v>
      </c>
      <c r="F772" s="66">
        <v>84</v>
      </c>
      <c r="G772" s="66" t="s">
        <v>5434</v>
      </c>
      <c r="H772" s="66">
        <v>127</v>
      </c>
      <c r="I772" s="69">
        <v>6065034200</v>
      </c>
      <c r="J772" s="5"/>
      <c r="K772" s="66">
        <v>25</v>
      </c>
      <c r="L772" s="5">
        <v>305</v>
      </c>
      <c r="M772" s="5">
        <v>0</v>
      </c>
      <c r="N772" s="5">
        <v>0</v>
      </c>
      <c r="O772" s="65"/>
      <c r="P772" s="66">
        <v>172</v>
      </c>
      <c r="Q772" s="66">
        <v>7</v>
      </c>
      <c r="R772" s="66">
        <f t="shared" si="24"/>
        <v>179</v>
      </c>
      <c r="S772" s="502">
        <f t="shared" si="23"/>
        <v>108.80000000000003</v>
      </c>
      <c r="T772" s="68">
        <v>25</v>
      </c>
    </row>
    <row r="773" spans="1:20" x14ac:dyDescent="0.2">
      <c r="A773" s="97" t="s">
        <v>1969</v>
      </c>
      <c r="B773" s="65" t="s">
        <v>4416</v>
      </c>
      <c r="C773" s="67">
        <v>0.33</v>
      </c>
      <c r="D773" s="65" t="s">
        <v>7602</v>
      </c>
      <c r="E773" s="66">
        <v>65</v>
      </c>
      <c r="F773" s="66">
        <v>84</v>
      </c>
      <c r="G773" s="66" t="s">
        <v>5434</v>
      </c>
      <c r="H773" s="66">
        <v>127</v>
      </c>
      <c r="I773" s="69">
        <v>6035134200</v>
      </c>
      <c r="J773" s="5"/>
      <c r="K773" s="66">
        <v>25</v>
      </c>
      <c r="L773" s="5">
        <v>305</v>
      </c>
      <c r="M773" s="5">
        <v>0</v>
      </c>
      <c r="N773" s="5">
        <v>0</v>
      </c>
      <c r="O773" s="65"/>
      <c r="P773" s="66">
        <v>172</v>
      </c>
      <c r="Q773" s="66">
        <v>7</v>
      </c>
      <c r="R773" s="66">
        <f t="shared" si="24"/>
        <v>179</v>
      </c>
      <c r="S773" s="502">
        <f t="shared" si="23"/>
        <v>108.80000000000003</v>
      </c>
      <c r="T773" s="68">
        <v>25</v>
      </c>
    </row>
    <row r="774" spans="1:20" x14ac:dyDescent="0.2">
      <c r="A774" s="97" t="s">
        <v>1969</v>
      </c>
      <c r="B774" s="65" t="s">
        <v>4416</v>
      </c>
      <c r="C774" s="67">
        <v>0.33</v>
      </c>
      <c r="D774" s="65" t="s">
        <v>7603</v>
      </c>
      <c r="E774" s="66">
        <v>65</v>
      </c>
      <c r="F774" s="66">
        <v>84</v>
      </c>
      <c r="G774" s="66" t="s">
        <v>5434</v>
      </c>
      <c r="H774" s="66">
        <v>127</v>
      </c>
      <c r="I774" s="69">
        <v>6405034200</v>
      </c>
      <c r="J774" s="5"/>
      <c r="K774" s="66">
        <v>25</v>
      </c>
      <c r="L774" s="5">
        <v>305</v>
      </c>
      <c r="M774" s="5">
        <v>0</v>
      </c>
      <c r="N774" s="5">
        <v>0</v>
      </c>
      <c r="O774" s="65"/>
      <c r="P774" s="66">
        <v>172</v>
      </c>
      <c r="Q774" s="66">
        <v>7</v>
      </c>
      <c r="R774" s="66">
        <f t="shared" si="24"/>
        <v>179</v>
      </c>
      <c r="S774" s="502">
        <f t="shared" si="23"/>
        <v>108.80000000000003</v>
      </c>
      <c r="T774" s="68">
        <v>25</v>
      </c>
    </row>
    <row r="775" spans="1:20" x14ac:dyDescent="0.2">
      <c r="A775" s="97" t="s">
        <v>10473</v>
      </c>
      <c r="B775" s="65" t="s">
        <v>1423</v>
      </c>
      <c r="C775" s="67">
        <v>0.33</v>
      </c>
      <c r="D775" s="65" t="s">
        <v>7605</v>
      </c>
      <c r="E775" s="66">
        <v>62</v>
      </c>
      <c r="F775" s="66">
        <v>78</v>
      </c>
      <c r="G775" s="66" t="s">
        <v>5265</v>
      </c>
      <c r="H775" s="66">
        <v>123</v>
      </c>
      <c r="I775" s="69">
        <v>6045034800</v>
      </c>
      <c r="J775" s="5" t="s">
        <v>2469</v>
      </c>
      <c r="K775" s="66">
        <v>25</v>
      </c>
      <c r="L775" s="5">
        <v>305</v>
      </c>
      <c r="M775" s="5">
        <v>3</v>
      </c>
      <c r="N775" s="5">
        <v>0</v>
      </c>
      <c r="O775" s="65"/>
      <c r="P775" s="66">
        <v>172</v>
      </c>
      <c r="Q775" s="66">
        <v>7</v>
      </c>
      <c r="R775" s="66">
        <f t="shared" si="24"/>
        <v>179</v>
      </c>
      <c r="S775" s="502">
        <f t="shared" si="23"/>
        <v>108.80000000000003</v>
      </c>
      <c r="T775" s="68">
        <v>25</v>
      </c>
    </row>
    <row r="776" spans="1:20" x14ac:dyDescent="0.2">
      <c r="A776" s="97" t="s">
        <v>9478</v>
      </c>
      <c r="B776" s="65" t="s">
        <v>1423</v>
      </c>
      <c r="C776" s="67">
        <v>0.33</v>
      </c>
      <c r="D776" s="65" t="s">
        <v>7109</v>
      </c>
      <c r="E776" s="66">
        <v>61</v>
      </c>
      <c r="F776" s="66">
        <v>76</v>
      </c>
      <c r="G776" s="66" t="s">
        <v>5161</v>
      </c>
      <c r="H776" s="66">
        <v>123</v>
      </c>
      <c r="I776" s="69"/>
      <c r="J776" s="5" t="s">
        <v>4415</v>
      </c>
      <c r="K776" s="66">
        <v>19</v>
      </c>
      <c r="L776" s="5">
        <v>330</v>
      </c>
      <c r="M776" s="5">
        <v>2</v>
      </c>
      <c r="N776" s="5">
        <v>0</v>
      </c>
      <c r="O776" s="65" t="s">
        <v>3622</v>
      </c>
      <c r="P776" s="66">
        <v>200</v>
      </c>
      <c r="Q776" s="66">
        <v>7</v>
      </c>
      <c r="R776" s="66">
        <f t="shared" si="24"/>
        <v>207</v>
      </c>
      <c r="S776" s="502">
        <f t="shared" si="23"/>
        <v>80.800000000000026</v>
      </c>
      <c r="T776" s="68">
        <v>19</v>
      </c>
    </row>
    <row r="777" spans="1:20" x14ac:dyDescent="0.2">
      <c r="A777" s="97" t="s">
        <v>8730</v>
      </c>
      <c r="B777" s="65" t="s">
        <v>1423</v>
      </c>
      <c r="C777" s="67">
        <v>0.33</v>
      </c>
      <c r="D777" s="65" t="s">
        <v>7110</v>
      </c>
      <c r="E777" s="66">
        <v>61</v>
      </c>
      <c r="F777" s="66">
        <v>76</v>
      </c>
      <c r="G777" s="66" t="s">
        <v>5161</v>
      </c>
      <c r="H777" s="66">
        <v>123</v>
      </c>
      <c r="I777" s="69"/>
      <c r="J777" s="5" t="s">
        <v>4415</v>
      </c>
      <c r="K777" s="66">
        <v>11</v>
      </c>
      <c r="L777" s="5">
        <v>361</v>
      </c>
      <c r="M777" s="5">
        <v>2</v>
      </c>
      <c r="N777" s="5">
        <v>0</v>
      </c>
      <c r="O777" s="65" t="s">
        <v>3622</v>
      </c>
      <c r="P777" s="66">
        <v>230</v>
      </c>
      <c r="Q777" s="66">
        <v>7</v>
      </c>
      <c r="R777" s="66">
        <f t="shared" si="24"/>
        <v>237</v>
      </c>
      <c r="S777" s="502">
        <f t="shared" si="23"/>
        <v>50.800000000000026</v>
      </c>
      <c r="T777" s="68">
        <v>11</v>
      </c>
    </row>
    <row r="778" spans="1:20" x14ac:dyDescent="0.2">
      <c r="A778" s="97" t="s">
        <v>4979</v>
      </c>
      <c r="B778" s="65" t="s">
        <v>1423</v>
      </c>
      <c r="C778" s="67">
        <v>0.33</v>
      </c>
      <c r="D778" s="65" t="s">
        <v>4291</v>
      </c>
      <c r="E778" s="66">
        <v>64</v>
      </c>
      <c r="F778" s="66">
        <v>82</v>
      </c>
      <c r="G778" s="66" t="s">
        <v>2918</v>
      </c>
      <c r="H778" s="66">
        <v>125</v>
      </c>
      <c r="I778" s="69"/>
      <c r="J778" s="5" t="s">
        <v>4415</v>
      </c>
      <c r="K778" s="66">
        <v>19</v>
      </c>
      <c r="L778" s="5">
        <v>330</v>
      </c>
      <c r="M778" s="5">
        <v>2</v>
      </c>
      <c r="N778" s="5">
        <v>0</v>
      </c>
      <c r="O778" s="65"/>
      <c r="P778" s="66">
        <v>200</v>
      </c>
      <c r="Q778" s="66">
        <v>7</v>
      </c>
      <c r="R778" s="66">
        <f t="shared" si="24"/>
        <v>207</v>
      </c>
      <c r="S778" s="502">
        <f t="shared" si="23"/>
        <v>80.800000000000026</v>
      </c>
      <c r="T778" s="68">
        <v>19</v>
      </c>
    </row>
    <row r="779" spans="1:20" x14ac:dyDescent="0.2">
      <c r="A779" s="97" t="s">
        <v>4292</v>
      </c>
      <c r="B779" s="65" t="s">
        <v>1423</v>
      </c>
      <c r="C779" s="67">
        <v>0.33</v>
      </c>
      <c r="D779" s="65" t="s">
        <v>5284</v>
      </c>
      <c r="E779" s="66">
        <v>61</v>
      </c>
      <c r="F779" s="66">
        <v>76</v>
      </c>
      <c r="G779" s="66" t="s">
        <v>5161</v>
      </c>
      <c r="H779" s="66">
        <v>123</v>
      </c>
      <c r="I779" s="69"/>
      <c r="J779" s="5" t="s">
        <v>4415</v>
      </c>
      <c r="K779" s="66">
        <v>12</v>
      </c>
      <c r="L779" s="5">
        <v>357</v>
      </c>
      <c r="M779" s="5">
        <v>2</v>
      </c>
      <c r="N779" s="5">
        <v>0</v>
      </c>
      <c r="O779" s="65"/>
      <c r="P779" s="66">
        <v>225</v>
      </c>
      <c r="Q779" s="66">
        <v>7</v>
      </c>
      <c r="R779" s="66">
        <f t="shared" si="24"/>
        <v>232</v>
      </c>
      <c r="S779" s="502">
        <f t="shared" si="23"/>
        <v>55.800000000000026</v>
      </c>
      <c r="T779" s="68">
        <v>12</v>
      </c>
    </row>
    <row r="780" spans="1:20" x14ac:dyDescent="0.2">
      <c r="A780" s="97" t="s">
        <v>2058</v>
      </c>
      <c r="B780" s="65" t="s">
        <v>1423</v>
      </c>
      <c r="C780" s="67">
        <v>0.33</v>
      </c>
      <c r="D780" s="65" t="s">
        <v>2056</v>
      </c>
      <c r="E780" s="66">
        <v>61</v>
      </c>
      <c r="F780" s="66">
        <v>76</v>
      </c>
      <c r="G780" s="66" t="s">
        <v>5161</v>
      </c>
      <c r="H780" s="66">
        <v>123</v>
      </c>
      <c r="I780" s="69"/>
      <c r="J780" s="5" t="s">
        <v>4415</v>
      </c>
      <c r="K780" s="66">
        <v>12</v>
      </c>
      <c r="L780" s="5">
        <v>357</v>
      </c>
      <c r="M780" s="5">
        <v>2</v>
      </c>
      <c r="N780" s="5">
        <v>0</v>
      </c>
      <c r="O780" s="65"/>
      <c r="P780" s="66">
        <v>225</v>
      </c>
      <c r="Q780" s="66">
        <v>7</v>
      </c>
      <c r="R780" s="66">
        <f t="shared" si="24"/>
        <v>232</v>
      </c>
      <c r="S780" s="502">
        <f t="shared" si="23"/>
        <v>55.800000000000026</v>
      </c>
      <c r="T780" s="68">
        <v>12</v>
      </c>
    </row>
    <row r="781" spans="1:20" x14ac:dyDescent="0.2">
      <c r="A781" s="97" t="s">
        <v>7946</v>
      </c>
      <c r="B781" s="65" t="s">
        <v>1423</v>
      </c>
      <c r="C781" s="67">
        <v>0.33</v>
      </c>
      <c r="D781" s="65" t="s">
        <v>5500</v>
      </c>
      <c r="E781" s="66">
        <v>61</v>
      </c>
      <c r="F781" s="66">
        <v>76</v>
      </c>
      <c r="G781" s="66" t="s">
        <v>5159</v>
      </c>
      <c r="H781" s="66">
        <v>123</v>
      </c>
      <c r="I781" s="69"/>
      <c r="J781" s="5" t="s">
        <v>4415</v>
      </c>
      <c r="K781" s="66">
        <v>7</v>
      </c>
      <c r="L781" s="5">
        <v>377</v>
      </c>
      <c r="M781" s="5">
        <v>2</v>
      </c>
      <c r="N781" s="5">
        <v>0</v>
      </c>
      <c r="O781" s="65"/>
      <c r="P781" s="66">
        <v>246</v>
      </c>
      <c r="Q781" s="66">
        <v>7</v>
      </c>
      <c r="R781" s="66">
        <f t="shared" si="24"/>
        <v>253</v>
      </c>
      <c r="S781" s="502">
        <f t="shared" si="23"/>
        <v>34.800000000000026</v>
      </c>
      <c r="T781" s="68">
        <v>7</v>
      </c>
    </row>
    <row r="782" spans="1:20" x14ac:dyDescent="0.2">
      <c r="A782" s="97" t="s">
        <v>7946</v>
      </c>
      <c r="B782" s="65" t="s">
        <v>1423</v>
      </c>
      <c r="C782" s="67">
        <v>0.33</v>
      </c>
      <c r="D782" s="65" t="s">
        <v>5500</v>
      </c>
      <c r="E782" s="66">
        <v>61</v>
      </c>
      <c r="F782" s="66">
        <v>76</v>
      </c>
      <c r="G782" s="66" t="s">
        <v>5159</v>
      </c>
      <c r="H782" s="66">
        <v>123</v>
      </c>
      <c r="I782" s="69"/>
      <c r="J782" s="5" t="s">
        <v>2624</v>
      </c>
      <c r="K782" s="66">
        <v>7</v>
      </c>
      <c r="L782" s="5">
        <v>377</v>
      </c>
      <c r="M782" s="5">
        <v>2</v>
      </c>
      <c r="N782" s="5">
        <v>0</v>
      </c>
      <c r="O782" s="65"/>
      <c r="P782" s="66">
        <v>246</v>
      </c>
      <c r="Q782" s="66">
        <v>7</v>
      </c>
      <c r="R782" s="66">
        <f t="shared" si="24"/>
        <v>253</v>
      </c>
      <c r="S782" s="502">
        <f t="shared" si="23"/>
        <v>34.800000000000026</v>
      </c>
      <c r="T782" s="68">
        <v>7</v>
      </c>
    </row>
    <row r="783" spans="1:20" x14ac:dyDescent="0.2">
      <c r="A783" s="97" t="s">
        <v>1730</v>
      </c>
      <c r="B783" s="65" t="s">
        <v>1423</v>
      </c>
      <c r="C783" s="67">
        <v>0.33</v>
      </c>
      <c r="D783" s="65" t="s">
        <v>1731</v>
      </c>
      <c r="E783" s="66">
        <v>61</v>
      </c>
      <c r="F783" s="66">
        <v>76</v>
      </c>
      <c r="G783" s="66" t="s">
        <v>5161</v>
      </c>
      <c r="H783" s="66">
        <v>123</v>
      </c>
      <c r="I783" s="69"/>
      <c r="J783" s="5" t="s">
        <v>4415</v>
      </c>
      <c r="K783" s="66">
        <v>12</v>
      </c>
      <c r="L783" s="5">
        <v>357</v>
      </c>
      <c r="M783" s="5">
        <v>2</v>
      </c>
      <c r="N783" s="5">
        <v>0</v>
      </c>
      <c r="O783" s="65"/>
      <c r="P783" s="66">
        <v>226</v>
      </c>
      <c r="Q783" s="66">
        <v>7</v>
      </c>
      <c r="R783" s="66">
        <f t="shared" si="24"/>
        <v>233</v>
      </c>
      <c r="S783" s="502">
        <f t="shared" si="23"/>
        <v>54.800000000000026</v>
      </c>
      <c r="T783" s="68">
        <v>12</v>
      </c>
    </row>
    <row r="784" spans="1:20" x14ac:dyDescent="0.2">
      <c r="A784" s="97" t="s">
        <v>7655</v>
      </c>
      <c r="B784" s="65" t="s">
        <v>1423</v>
      </c>
      <c r="C784" s="67">
        <v>0.33</v>
      </c>
      <c r="D784" s="65" t="s">
        <v>7656</v>
      </c>
      <c r="E784" s="66">
        <v>61</v>
      </c>
      <c r="F784" s="66">
        <v>76</v>
      </c>
      <c r="G784" s="66" t="s">
        <v>5161</v>
      </c>
      <c r="H784" s="66">
        <v>123</v>
      </c>
      <c r="I784" s="69"/>
      <c r="J784" s="5" t="s">
        <v>4415</v>
      </c>
      <c r="K784" s="66">
        <v>18</v>
      </c>
      <c r="L784" s="5">
        <v>333</v>
      </c>
      <c r="M784" s="5">
        <v>2</v>
      </c>
      <c r="N784" s="5">
        <v>0</v>
      </c>
      <c r="O784" s="65" t="s">
        <v>7341</v>
      </c>
      <c r="P784" s="66">
        <v>202</v>
      </c>
      <c r="Q784" s="66">
        <v>7</v>
      </c>
      <c r="R784" s="66">
        <f t="shared" si="24"/>
        <v>209</v>
      </c>
      <c r="S784" s="502">
        <f t="shared" ref="S784:S855" si="25">306.1-R784-10-8.3</f>
        <v>78.800000000000026</v>
      </c>
      <c r="T784" s="68">
        <v>18</v>
      </c>
    </row>
    <row r="785" spans="1:20" x14ac:dyDescent="0.2">
      <c r="A785" s="97" t="s">
        <v>1110</v>
      </c>
      <c r="B785" s="65" t="s">
        <v>1423</v>
      </c>
      <c r="C785" s="67">
        <v>0.33</v>
      </c>
      <c r="D785" s="65" t="s">
        <v>5166</v>
      </c>
      <c r="E785" s="66">
        <v>60</v>
      </c>
      <c r="F785" s="66">
        <v>74</v>
      </c>
      <c r="G785" s="66" t="s">
        <v>5159</v>
      </c>
      <c r="H785" s="66">
        <v>123</v>
      </c>
      <c r="I785" s="69"/>
      <c r="J785" s="5" t="s">
        <v>4415</v>
      </c>
      <c r="K785" s="66">
        <v>12</v>
      </c>
      <c r="L785" s="5">
        <v>357</v>
      </c>
      <c r="M785" s="5">
        <v>2</v>
      </c>
      <c r="N785" s="5">
        <v>0</v>
      </c>
      <c r="O785" s="65"/>
      <c r="P785" s="66">
        <v>225</v>
      </c>
      <c r="Q785" s="66">
        <v>7</v>
      </c>
      <c r="R785" s="66">
        <f t="shared" si="24"/>
        <v>232</v>
      </c>
      <c r="S785" s="502">
        <f t="shared" si="25"/>
        <v>55.800000000000026</v>
      </c>
      <c r="T785" s="68">
        <v>12</v>
      </c>
    </row>
    <row r="786" spans="1:20" x14ac:dyDescent="0.2">
      <c r="A786" s="558" t="s">
        <v>11052</v>
      </c>
      <c r="B786" s="559" t="s">
        <v>1423</v>
      </c>
      <c r="C786" s="67">
        <v>0.33</v>
      </c>
      <c r="D786" s="559" t="s">
        <v>11053</v>
      </c>
      <c r="E786" s="66">
        <v>62</v>
      </c>
      <c r="F786" s="66">
        <v>78</v>
      </c>
      <c r="G786" s="560" t="s">
        <v>5161</v>
      </c>
      <c r="H786" s="66">
        <v>123</v>
      </c>
      <c r="I786" s="69"/>
      <c r="J786" s="5" t="s">
        <v>4415</v>
      </c>
      <c r="K786" s="66">
        <v>12</v>
      </c>
      <c r="L786" s="5">
        <v>357</v>
      </c>
      <c r="M786" s="5">
        <v>2</v>
      </c>
      <c r="N786" s="5">
        <v>0</v>
      </c>
      <c r="O786" s="559" t="s">
        <v>11027</v>
      </c>
      <c r="P786" s="66">
        <v>227</v>
      </c>
      <c r="Q786" s="66">
        <v>7</v>
      </c>
      <c r="R786" s="66">
        <f t="shared" si="24"/>
        <v>234</v>
      </c>
      <c r="S786" s="502">
        <f t="shared" si="25"/>
        <v>53.800000000000026</v>
      </c>
      <c r="T786" s="68">
        <v>12</v>
      </c>
    </row>
    <row r="787" spans="1:20" x14ac:dyDescent="0.2">
      <c r="A787" s="97" t="s">
        <v>4037</v>
      </c>
      <c r="B787" s="65" t="s">
        <v>1423</v>
      </c>
      <c r="C787" s="67">
        <v>0.33</v>
      </c>
      <c r="D787" s="65" t="s">
        <v>1109</v>
      </c>
      <c r="E787" s="66">
        <v>61</v>
      </c>
      <c r="F787" s="66">
        <v>76</v>
      </c>
      <c r="G787" s="66" t="s">
        <v>5159</v>
      </c>
      <c r="H787" s="66">
        <v>123</v>
      </c>
      <c r="I787" s="69"/>
      <c r="J787" s="5" t="s">
        <v>4415</v>
      </c>
      <c r="K787" s="66">
        <v>10</v>
      </c>
      <c r="L787" s="5">
        <v>365</v>
      </c>
      <c r="M787" s="5">
        <v>2</v>
      </c>
      <c r="N787" s="5">
        <v>0</v>
      </c>
      <c r="O787" s="65"/>
      <c r="P787" s="66">
        <v>235</v>
      </c>
      <c r="Q787" s="66">
        <v>7</v>
      </c>
      <c r="R787" s="66">
        <f t="shared" si="24"/>
        <v>242</v>
      </c>
      <c r="S787" s="502">
        <f t="shared" si="25"/>
        <v>45.800000000000026</v>
      </c>
      <c r="T787" s="68">
        <v>10</v>
      </c>
    </row>
    <row r="788" spans="1:20" x14ac:dyDescent="0.2">
      <c r="A788" s="97" t="s">
        <v>4978</v>
      </c>
      <c r="B788" s="65" t="s">
        <v>1423</v>
      </c>
      <c r="C788" s="67">
        <v>0.33</v>
      </c>
      <c r="D788" s="65" t="s">
        <v>8350</v>
      </c>
      <c r="E788" s="66">
        <v>62</v>
      </c>
      <c r="F788" s="66">
        <v>78</v>
      </c>
      <c r="G788" s="66" t="s">
        <v>5161</v>
      </c>
      <c r="H788" s="66">
        <v>123</v>
      </c>
      <c r="I788" s="69"/>
      <c r="J788" s="5" t="s">
        <v>4415</v>
      </c>
      <c r="K788" s="66">
        <v>9</v>
      </c>
      <c r="L788" s="5">
        <v>369</v>
      </c>
      <c r="M788" s="5">
        <v>2</v>
      </c>
      <c r="N788" s="5">
        <v>0</v>
      </c>
      <c r="O788" s="65"/>
      <c r="P788" s="66">
        <v>239</v>
      </c>
      <c r="Q788" s="66">
        <v>7</v>
      </c>
      <c r="R788" s="66">
        <f t="shared" si="24"/>
        <v>246</v>
      </c>
      <c r="S788" s="502">
        <f t="shared" si="25"/>
        <v>41.800000000000026</v>
      </c>
      <c r="T788" s="68">
        <v>9</v>
      </c>
    </row>
    <row r="789" spans="1:20" x14ac:dyDescent="0.2">
      <c r="A789" s="558" t="s">
        <v>11549</v>
      </c>
      <c r="B789" s="559" t="s">
        <v>1423</v>
      </c>
      <c r="C789" s="67">
        <v>0.33</v>
      </c>
      <c r="D789" s="583" t="s">
        <v>11562</v>
      </c>
      <c r="E789" s="66">
        <v>64</v>
      </c>
      <c r="F789" s="66">
        <v>82</v>
      </c>
      <c r="G789" s="560" t="s">
        <v>2920</v>
      </c>
      <c r="H789" s="66">
        <v>125</v>
      </c>
      <c r="I789" s="69"/>
      <c r="J789" s="5" t="s">
        <v>4415</v>
      </c>
      <c r="K789" s="66">
        <v>18</v>
      </c>
      <c r="L789" s="5">
        <v>333</v>
      </c>
      <c r="M789" s="5">
        <v>2</v>
      </c>
      <c r="N789" s="5">
        <v>0</v>
      </c>
      <c r="O789" s="559" t="s">
        <v>11551</v>
      </c>
      <c r="P789" s="66">
        <v>201</v>
      </c>
      <c r="Q789" s="66">
        <v>7</v>
      </c>
      <c r="R789" s="66">
        <f t="shared" si="24"/>
        <v>208</v>
      </c>
      <c r="S789" s="502">
        <f t="shared" si="25"/>
        <v>79.800000000000026</v>
      </c>
      <c r="T789" s="68">
        <v>18</v>
      </c>
    </row>
    <row r="790" spans="1:20" x14ac:dyDescent="0.2">
      <c r="A790" s="97" t="s">
        <v>7745</v>
      </c>
      <c r="B790" s="65" t="s">
        <v>1423</v>
      </c>
      <c r="C790" s="67">
        <v>0.33</v>
      </c>
      <c r="D790" s="65" t="s">
        <v>8803</v>
      </c>
      <c r="E790" s="66">
        <v>60</v>
      </c>
      <c r="F790" s="66">
        <v>74</v>
      </c>
      <c r="G790" s="66" t="s">
        <v>5159</v>
      </c>
      <c r="H790" s="66">
        <v>123</v>
      </c>
      <c r="I790" s="69"/>
      <c r="J790" s="5" t="s">
        <v>4415</v>
      </c>
      <c r="K790" s="66">
        <v>12</v>
      </c>
      <c r="L790" s="5">
        <v>357</v>
      </c>
      <c r="M790" s="5">
        <v>2</v>
      </c>
      <c r="N790" s="5">
        <v>0</v>
      </c>
      <c r="O790" s="65"/>
      <c r="P790" s="66">
        <v>225</v>
      </c>
      <c r="Q790" s="66">
        <v>7</v>
      </c>
      <c r="R790" s="66">
        <f t="shared" si="24"/>
        <v>232</v>
      </c>
      <c r="S790" s="502">
        <f t="shared" si="25"/>
        <v>55.800000000000026</v>
      </c>
      <c r="T790" s="68">
        <v>12</v>
      </c>
    </row>
    <row r="791" spans="1:20" x14ac:dyDescent="0.2">
      <c r="A791" s="97" t="s">
        <v>5474</v>
      </c>
      <c r="B791" s="65" t="s">
        <v>1423</v>
      </c>
      <c r="C791" s="67">
        <v>0.33</v>
      </c>
      <c r="D791" s="65" t="s">
        <v>8825</v>
      </c>
      <c r="E791" s="66">
        <v>62</v>
      </c>
      <c r="F791" s="66">
        <v>76</v>
      </c>
      <c r="G791" s="66" t="s">
        <v>5264</v>
      </c>
      <c r="H791" s="66">
        <v>123</v>
      </c>
      <c r="I791" s="69">
        <v>6045034800</v>
      </c>
      <c r="J791" s="5" t="s">
        <v>2469</v>
      </c>
      <c r="K791" s="66"/>
      <c r="L791" s="5">
        <f>112+10+R791</f>
        <v>129</v>
      </c>
      <c r="M791" s="5">
        <v>3</v>
      </c>
      <c r="N791" s="5">
        <v>0</v>
      </c>
      <c r="O791" s="65"/>
      <c r="P791" s="66"/>
      <c r="Q791" s="66">
        <v>7</v>
      </c>
      <c r="R791" s="66">
        <f t="shared" si="24"/>
        <v>7</v>
      </c>
      <c r="S791" s="502">
        <f t="shared" si="25"/>
        <v>280.8</v>
      </c>
    </row>
    <row r="792" spans="1:20" x14ac:dyDescent="0.2">
      <c r="A792" s="97" t="s">
        <v>7744</v>
      </c>
      <c r="B792" s="65" t="s">
        <v>1423</v>
      </c>
      <c r="C792" s="67">
        <v>0.33</v>
      </c>
      <c r="D792" s="65" t="s">
        <v>8613</v>
      </c>
      <c r="E792" s="66">
        <v>61</v>
      </c>
      <c r="F792" s="66">
        <v>76</v>
      </c>
      <c r="G792" s="66" t="s">
        <v>5159</v>
      </c>
      <c r="H792" s="66">
        <v>123</v>
      </c>
      <c r="I792" s="69"/>
      <c r="J792" s="5" t="s">
        <v>4415</v>
      </c>
      <c r="K792" s="66">
        <v>7</v>
      </c>
      <c r="L792" s="5">
        <v>377</v>
      </c>
      <c r="M792" s="5">
        <v>2</v>
      </c>
      <c r="N792" s="5">
        <v>0</v>
      </c>
      <c r="O792" s="65"/>
      <c r="P792" s="66">
        <v>247</v>
      </c>
      <c r="Q792" s="66">
        <v>7</v>
      </c>
      <c r="R792" s="66">
        <f t="shared" si="24"/>
        <v>254</v>
      </c>
      <c r="S792" s="502">
        <f t="shared" si="25"/>
        <v>33.800000000000026</v>
      </c>
      <c r="T792" s="68">
        <v>7</v>
      </c>
    </row>
    <row r="793" spans="1:20" x14ac:dyDescent="0.2">
      <c r="A793" s="97" t="s">
        <v>4488</v>
      </c>
      <c r="B793" s="65" t="s">
        <v>1423</v>
      </c>
      <c r="C793" s="67">
        <v>0.33</v>
      </c>
      <c r="D793" s="65" t="s">
        <v>4487</v>
      </c>
      <c r="E793" s="66">
        <v>59</v>
      </c>
      <c r="F793" s="66">
        <v>73</v>
      </c>
      <c r="G793" s="66" t="s">
        <v>5161</v>
      </c>
      <c r="H793" s="66">
        <v>123</v>
      </c>
      <c r="I793" s="69">
        <v>6045034800</v>
      </c>
      <c r="J793" s="5" t="s">
        <v>2469</v>
      </c>
      <c r="K793" s="66">
        <v>24</v>
      </c>
      <c r="L793" s="5">
        <v>310</v>
      </c>
      <c r="M793" s="5">
        <v>3</v>
      </c>
      <c r="N793" s="5">
        <v>0</v>
      </c>
      <c r="O793" s="65"/>
      <c r="P793" s="66">
        <v>180</v>
      </c>
      <c r="Q793" s="66">
        <v>7</v>
      </c>
      <c r="R793" s="66">
        <f t="shared" si="24"/>
        <v>187</v>
      </c>
      <c r="S793" s="502">
        <f t="shared" si="25"/>
        <v>100.80000000000003</v>
      </c>
      <c r="T793" s="68">
        <v>24</v>
      </c>
    </row>
    <row r="794" spans="1:20" x14ac:dyDescent="0.2">
      <c r="A794" s="97" t="s">
        <v>2113</v>
      </c>
      <c r="B794" s="65" t="s">
        <v>1423</v>
      </c>
      <c r="C794" s="67">
        <v>0.33</v>
      </c>
      <c r="D794" s="65" t="s">
        <v>7142</v>
      </c>
      <c r="E794" s="66">
        <v>57</v>
      </c>
      <c r="F794" s="66">
        <v>69</v>
      </c>
      <c r="G794" s="66" t="s">
        <v>5159</v>
      </c>
      <c r="H794" s="66">
        <v>123</v>
      </c>
      <c r="I794" s="69"/>
      <c r="J794" s="5"/>
      <c r="K794" s="66">
        <v>22</v>
      </c>
      <c r="L794" s="5">
        <v>318</v>
      </c>
      <c r="M794" s="5">
        <v>0</v>
      </c>
      <c r="N794" s="5">
        <v>0</v>
      </c>
      <c r="O794" s="65"/>
      <c r="P794" s="66">
        <v>190</v>
      </c>
      <c r="Q794" s="66">
        <v>4</v>
      </c>
      <c r="R794" s="66">
        <f t="shared" si="24"/>
        <v>194</v>
      </c>
      <c r="S794" s="502">
        <f t="shared" si="25"/>
        <v>93.800000000000026</v>
      </c>
      <c r="T794" s="68">
        <v>22</v>
      </c>
    </row>
    <row r="795" spans="1:20" x14ac:dyDescent="0.2">
      <c r="A795" s="97" t="s">
        <v>2113</v>
      </c>
      <c r="B795" s="65" t="s">
        <v>1423</v>
      </c>
      <c r="C795" s="67">
        <v>0.33</v>
      </c>
      <c r="D795" s="65" t="s">
        <v>2164</v>
      </c>
      <c r="E795" s="66">
        <v>57</v>
      </c>
      <c r="F795" s="66">
        <v>73</v>
      </c>
      <c r="G795" s="66" t="s">
        <v>5159</v>
      </c>
      <c r="H795" s="66">
        <v>123</v>
      </c>
      <c r="I795" s="69"/>
      <c r="J795" s="5" t="s">
        <v>202</v>
      </c>
      <c r="K795" s="66">
        <v>22</v>
      </c>
      <c r="L795" s="5">
        <v>318</v>
      </c>
      <c r="M795" s="5">
        <v>29</v>
      </c>
      <c r="N795" s="5">
        <v>0</v>
      </c>
      <c r="O795" s="65" t="s">
        <v>342</v>
      </c>
      <c r="P795" s="66">
        <v>190</v>
      </c>
      <c r="Q795" s="66">
        <v>4</v>
      </c>
      <c r="R795" s="66">
        <f t="shared" si="24"/>
        <v>194</v>
      </c>
      <c r="S795" s="502">
        <f t="shared" si="25"/>
        <v>93.800000000000026</v>
      </c>
      <c r="T795" s="68">
        <v>22</v>
      </c>
    </row>
    <row r="796" spans="1:20" x14ac:dyDescent="0.2">
      <c r="A796" s="558" t="s">
        <v>12496</v>
      </c>
      <c r="B796" s="559" t="s">
        <v>1423</v>
      </c>
      <c r="C796" s="67">
        <v>0.33</v>
      </c>
      <c r="D796" s="559" t="s">
        <v>12494</v>
      </c>
      <c r="E796" s="66">
        <v>61</v>
      </c>
      <c r="F796" s="66">
        <v>76</v>
      </c>
      <c r="G796" s="66" t="s">
        <v>5161</v>
      </c>
      <c r="H796" s="66">
        <v>123</v>
      </c>
      <c r="I796" s="69"/>
      <c r="J796" s="5" t="s">
        <v>4415</v>
      </c>
      <c r="K796" s="66">
        <v>16</v>
      </c>
      <c r="L796" s="5">
        <v>341</v>
      </c>
      <c r="M796" s="5">
        <v>2</v>
      </c>
      <c r="N796" s="5">
        <v>0</v>
      </c>
      <c r="O796" s="559" t="s">
        <v>12495</v>
      </c>
      <c r="P796" s="66">
        <v>210</v>
      </c>
      <c r="Q796" s="66">
        <v>7</v>
      </c>
      <c r="R796" s="66">
        <f t="shared" si="24"/>
        <v>217</v>
      </c>
      <c r="S796" s="502">
        <f t="shared" si="25"/>
        <v>70.800000000000026</v>
      </c>
      <c r="T796" s="68">
        <v>16</v>
      </c>
    </row>
    <row r="797" spans="1:20" x14ac:dyDescent="0.2">
      <c r="A797" s="97" t="s">
        <v>7742</v>
      </c>
      <c r="B797" s="65" t="s">
        <v>1423</v>
      </c>
      <c r="C797" s="67">
        <v>0.33</v>
      </c>
      <c r="D797" s="65" t="s">
        <v>1361</v>
      </c>
      <c r="E797" s="66">
        <v>62</v>
      </c>
      <c r="F797" s="66">
        <v>76</v>
      </c>
      <c r="G797" s="66" t="s">
        <v>5264</v>
      </c>
      <c r="H797" s="66">
        <v>123</v>
      </c>
      <c r="I797" s="69">
        <v>6045034800</v>
      </c>
      <c r="J797" s="5" t="s">
        <v>2469</v>
      </c>
      <c r="K797" s="66">
        <v>27</v>
      </c>
      <c r="L797" s="5">
        <v>297</v>
      </c>
      <c r="M797" s="5">
        <v>3</v>
      </c>
      <c r="N797" s="5">
        <v>0</v>
      </c>
      <c r="O797" s="65"/>
      <c r="P797" s="66">
        <v>170</v>
      </c>
      <c r="Q797" s="66">
        <v>4</v>
      </c>
      <c r="R797" s="66">
        <f t="shared" si="24"/>
        <v>174</v>
      </c>
      <c r="S797" s="502">
        <f t="shared" si="25"/>
        <v>113.80000000000003</v>
      </c>
      <c r="T797" s="68">
        <v>27</v>
      </c>
    </row>
    <row r="798" spans="1:20" x14ac:dyDescent="0.2">
      <c r="A798" s="97" t="s">
        <v>3650</v>
      </c>
      <c r="B798" s="65" t="s">
        <v>1423</v>
      </c>
      <c r="C798" s="67">
        <v>0.33</v>
      </c>
      <c r="D798" s="65" t="s">
        <v>5553</v>
      </c>
      <c r="E798" s="66">
        <v>60</v>
      </c>
      <c r="F798" s="66">
        <v>74</v>
      </c>
      <c r="G798" s="66" t="s">
        <v>5159</v>
      </c>
      <c r="H798" s="66">
        <v>123</v>
      </c>
      <c r="I798" s="69"/>
      <c r="J798" s="5" t="s">
        <v>4415</v>
      </c>
      <c r="K798" s="66">
        <v>12</v>
      </c>
      <c r="L798" s="5">
        <v>357</v>
      </c>
      <c r="M798" s="5">
        <v>2</v>
      </c>
      <c r="N798" s="5">
        <v>0</v>
      </c>
      <c r="O798" s="65"/>
      <c r="P798" s="66">
        <v>225</v>
      </c>
      <c r="Q798" s="66">
        <v>7</v>
      </c>
      <c r="R798" s="66">
        <f t="shared" si="24"/>
        <v>232</v>
      </c>
      <c r="S798" s="502">
        <f t="shared" si="25"/>
        <v>55.800000000000026</v>
      </c>
      <c r="T798" s="68">
        <v>12</v>
      </c>
    </row>
    <row r="799" spans="1:20" x14ac:dyDescent="0.2">
      <c r="A799" s="97" t="s">
        <v>5472</v>
      </c>
      <c r="B799" s="65" t="s">
        <v>1423</v>
      </c>
      <c r="C799" s="67">
        <v>0.33</v>
      </c>
      <c r="D799" s="65" t="s">
        <v>4577</v>
      </c>
      <c r="E799" s="66">
        <v>61</v>
      </c>
      <c r="F799" s="66">
        <v>76</v>
      </c>
      <c r="G799" s="66" t="s">
        <v>5264</v>
      </c>
      <c r="H799" s="66">
        <v>123</v>
      </c>
      <c r="I799" s="69">
        <v>6045034800</v>
      </c>
      <c r="J799" s="5" t="s">
        <v>2469</v>
      </c>
      <c r="K799" s="66">
        <v>27</v>
      </c>
      <c r="L799" s="5">
        <v>297</v>
      </c>
      <c r="M799" s="5">
        <v>3</v>
      </c>
      <c r="N799" s="5">
        <v>0</v>
      </c>
      <c r="O799" s="65"/>
      <c r="P799" s="66">
        <v>170</v>
      </c>
      <c r="Q799" s="66">
        <v>4</v>
      </c>
      <c r="R799" s="66">
        <f t="shared" si="24"/>
        <v>174</v>
      </c>
      <c r="S799" s="502">
        <f t="shared" si="25"/>
        <v>113.80000000000003</v>
      </c>
      <c r="T799" s="68">
        <v>27</v>
      </c>
    </row>
    <row r="800" spans="1:20" x14ac:dyDescent="0.2">
      <c r="A800" s="97" t="s">
        <v>5673</v>
      </c>
      <c r="B800" s="65" t="s">
        <v>1423</v>
      </c>
      <c r="C800" s="67">
        <v>0.33</v>
      </c>
      <c r="D800" s="65" t="s">
        <v>1729</v>
      </c>
      <c r="E800" s="66">
        <v>61</v>
      </c>
      <c r="F800" s="66">
        <v>76</v>
      </c>
      <c r="G800" s="66" t="s">
        <v>5161</v>
      </c>
      <c r="H800" s="66">
        <v>123</v>
      </c>
      <c r="I800" s="69"/>
      <c r="J800" s="5" t="s">
        <v>4415</v>
      </c>
      <c r="K800" s="66">
        <v>16</v>
      </c>
      <c r="L800" s="5">
        <v>341</v>
      </c>
      <c r="M800" s="5">
        <v>2</v>
      </c>
      <c r="N800" s="5">
        <v>0</v>
      </c>
      <c r="O800" s="65"/>
      <c r="P800" s="66">
        <v>212</v>
      </c>
      <c r="Q800" s="66">
        <v>7</v>
      </c>
      <c r="R800" s="66">
        <f t="shared" si="24"/>
        <v>219</v>
      </c>
      <c r="S800" s="502">
        <f t="shared" si="25"/>
        <v>68.800000000000026</v>
      </c>
      <c r="T800" s="68">
        <v>16</v>
      </c>
    </row>
    <row r="801" spans="1:20" x14ac:dyDescent="0.2">
      <c r="A801" s="97" t="s">
        <v>1732</v>
      </c>
      <c r="B801" s="65" t="s">
        <v>1423</v>
      </c>
      <c r="C801" s="67">
        <v>0.33</v>
      </c>
      <c r="D801" s="65" t="s">
        <v>1733</v>
      </c>
      <c r="E801" s="66">
        <v>61</v>
      </c>
      <c r="F801" s="66">
        <v>76</v>
      </c>
      <c r="G801" s="66" t="s">
        <v>5161</v>
      </c>
      <c r="H801" s="66">
        <v>123</v>
      </c>
      <c r="I801" s="69"/>
      <c r="J801" s="5" t="s">
        <v>4415</v>
      </c>
      <c r="K801" s="66">
        <v>12</v>
      </c>
      <c r="L801" s="5">
        <v>357</v>
      </c>
      <c r="M801" s="5">
        <v>2</v>
      </c>
      <c r="N801" s="5">
        <v>0</v>
      </c>
      <c r="O801" s="65"/>
      <c r="P801" s="66">
        <v>225</v>
      </c>
      <c r="Q801" s="66">
        <v>7</v>
      </c>
      <c r="R801" s="66">
        <f t="shared" si="24"/>
        <v>232</v>
      </c>
      <c r="S801" s="502">
        <f t="shared" si="25"/>
        <v>55.800000000000026</v>
      </c>
      <c r="T801" s="68">
        <v>12</v>
      </c>
    </row>
    <row r="802" spans="1:20" x14ac:dyDescent="0.2">
      <c r="A802" s="97" t="s">
        <v>5473</v>
      </c>
      <c r="B802" s="65" t="s">
        <v>1423</v>
      </c>
      <c r="C802" s="67">
        <v>0.33</v>
      </c>
      <c r="D802" s="65" t="s">
        <v>3816</v>
      </c>
      <c r="E802" s="66">
        <v>61</v>
      </c>
      <c r="F802" s="66">
        <v>76</v>
      </c>
      <c r="G802" s="66" t="s">
        <v>5264</v>
      </c>
      <c r="H802" s="66">
        <v>123</v>
      </c>
      <c r="I802" s="69">
        <v>6045034800</v>
      </c>
      <c r="J802" s="5" t="s">
        <v>2469</v>
      </c>
      <c r="K802" s="66">
        <v>27</v>
      </c>
      <c r="L802" s="5">
        <v>297</v>
      </c>
      <c r="M802" s="5">
        <v>3</v>
      </c>
      <c r="N802" s="5">
        <v>0</v>
      </c>
      <c r="O802" s="65"/>
      <c r="P802" s="66">
        <v>170</v>
      </c>
      <c r="Q802" s="66">
        <v>4</v>
      </c>
      <c r="R802" s="66">
        <f t="shared" si="24"/>
        <v>174</v>
      </c>
      <c r="S802" s="502">
        <f t="shared" si="25"/>
        <v>113.80000000000003</v>
      </c>
      <c r="T802" s="68">
        <v>27</v>
      </c>
    </row>
    <row r="803" spans="1:20" x14ac:dyDescent="0.2">
      <c r="A803" s="97" t="s">
        <v>6583</v>
      </c>
      <c r="B803" s="65" t="s">
        <v>4892</v>
      </c>
      <c r="C803" s="67">
        <v>0.33</v>
      </c>
      <c r="D803" s="65" t="s">
        <v>6584</v>
      </c>
      <c r="E803" s="66">
        <v>63</v>
      </c>
      <c r="F803" s="66">
        <v>80</v>
      </c>
      <c r="G803" s="66" t="s">
        <v>2918</v>
      </c>
      <c r="H803" s="66">
        <v>123</v>
      </c>
      <c r="I803" s="69"/>
      <c r="J803" s="5" t="s">
        <v>4415</v>
      </c>
      <c r="K803" s="66">
        <v>14</v>
      </c>
      <c r="L803" s="5">
        <v>349</v>
      </c>
      <c r="M803" s="5">
        <v>2</v>
      </c>
      <c r="N803" s="5">
        <v>0</v>
      </c>
      <c r="O803" s="65" t="s">
        <v>2748</v>
      </c>
      <c r="P803" s="66">
        <v>220</v>
      </c>
      <c r="Q803" s="66">
        <v>7</v>
      </c>
      <c r="R803" s="66">
        <f t="shared" si="24"/>
        <v>227</v>
      </c>
      <c r="S803" s="502">
        <f t="shared" si="25"/>
        <v>60.800000000000026</v>
      </c>
      <c r="T803" s="68">
        <v>14</v>
      </c>
    </row>
    <row r="804" spans="1:20" x14ac:dyDescent="0.2">
      <c r="A804" s="97" t="s">
        <v>9379</v>
      </c>
      <c r="B804" s="65" t="s">
        <v>4892</v>
      </c>
      <c r="C804" s="67">
        <v>0.33</v>
      </c>
      <c r="D804" s="65" t="s">
        <v>7956</v>
      </c>
      <c r="E804" s="66">
        <v>66</v>
      </c>
      <c r="F804" s="66">
        <v>86</v>
      </c>
      <c r="G804" s="66" t="s">
        <v>2920</v>
      </c>
      <c r="H804" s="66">
        <v>129</v>
      </c>
      <c r="I804" s="69"/>
      <c r="J804" s="5" t="s">
        <v>4415</v>
      </c>
      <c r="K804" s="66">
        <v>15</v>
      </c>
      <c r="L804" s="5">
        <v>345</v>
      </c>
      <c r="M804" s="5">
        <v>2</v>
      </c>
      <c r="N804" s="5">
        <v>0</v>
      </c>
      <c r="O804" s="65" t="s">
        <v>441</v>
      </c>
      <c r="P804" s="66">
        <v>216</v>
      </c>
      <c r="Q804" s="66">
        <v>7</v>
      </c>
      <c r="R804" s="66">
        <f t="shared" si="24"/>
        <v>223</v>
      </c>
      <c r="S804" s="502">
        <f t="shared" si="25"/>
        <v>64.800000000000026</v>
      </c>
      <c r="T804" s="68">
        <v>15</v>
      </c>
    </row>
    <row r="805" spans="1:20" x14ac:dyDescent="0.2">
      <c r="A805" s="97" t="s">
        <v>1970</v>
      </c>
      <c r="B805" s="65" t="s">
        <v>8490</v>
      </c>
      <c r="C805" s="67">
        <v>0.33</v>
      </c>
      <c r="D805" s="65" t="s">
        <v>8107</v>
      </c>
      <c r="E805" s="66">
        <v>61</v>
      </c>
      <c r="F805" s="66">
        <v>76</v>
      </c>
      <c r="G805" s="66" t="s">
        <v>5159</v>
      </c>
      <c r="H805" s="66">
        <v>123</v>
      </c>
      <c r="I805" s="69"/>
      <c r="J805" s="5" t="s">
        <v>4415</v>
      </c>
      <c r="K805" s="66">
        <v>10</v>
      </c>
      <c r="L805" s="5">
        <v>365</v>
      </c>
      <c r="M805" s="5">
        <v>2</v>
      </c>
      <c r="N805" s="5">
        <v>0</v>
      </c>
      <c r="O805" s="65"/>
      <c r="P805" s="66">
        <v>235</v>
      </c>
      <c r="Q805" s="66">
        <v>7</v>
      </c>
      <c r="R805" s="66">
        <f t="shared" si="24"/>
        <v>242</v>
      </c>
      <c r="S805" s="502">
        <f t="shared" si="25"/>
        <v>45.800000000000026</v>
      </c>
      <c r="T805" s="68">
        <v>10</v>
      </c>
    </row>
    <row r="806" spans="1:20" x14ac:dyDescent="0.2">
      <c r="A806" s="97" t="s">
        <v>2881</v>
      </c>
      <c r="B806" s="65" t="s">
        <v>8490</v>
      </c>
      <c r="C806" s="67">
        <v>0.33</v>
      </c>
      <c r="D806" s="65" t="s">
        <v>325</v>
      </c>
      <c r="E806" s="66">
        <v>62</v>
      </c>
      <c r="F806" s="66">
        <v>78</v>
      </c>
      <c r="G806" s="66" t="s">
        <v>5265</v>
      </c>
      <c r="H806" s="66">
        <v>123</v>
      </c>
      <c r="I806" s="69">
        <v>6045034800</v>
      </c>
      <c r="J806" s="5" t="s">
        <v>2469</v>
      </c>
      <c r="K806" s="66">
        <v>29</v>
      </c>
      <c r="L806" s="5">
        <v>288</v>
      </c>
      <c r="M806" s="5">
        <v>3</v>
      </c>
      <c r="N806" s="5">
        <v>0</v>
      </c>
      <c r="O806" s="65"/>
      <c r="P806" s="66">
        <v>160</v>
      </c>
      <c r="Q806" s="66">
        <v>4</v>
      </c>
      <c r="R806" s="66">
        <f t="shared" si="24"/>
        <v>164</v>
      </c>
      <c r="S806" s="502">
        <f t="shared" si="25"/>
        <v>123.80000000000003</v>
      </c>
      <c r="T806" s="68">
        <v>29</v>
      </c>
    </row>
    <row r="807" spans="1:20" x14ac:dyDescent="0.2">
      <c r="A807" s="558" t="s">
        <v>12466</v>
      </c>
      <c r="B807" s="559" t="s">
        <v>8490</v>
      </c>
      <c r="C807" s="67">
        <v>0.33</v>
      </c>
      <c r="D807" s="559" t="s">
        <v>6624</v>
      </c>
      <c r="E807" s="66">
        <v>60</v>
      </c>
      <c r="F807" s="66">
        <v>74</v>
      </c>
      <c r="G807" s="560" t="s">
        <v>5264</v>
      </c>
      <c r="H807" s="66">
        <v>123</v>
      </c>
      <c r="I807" s="69"/>
      <c r="J807" s="5" t="s">
        <v>4415</v>
      </c>
      <c r="K807" s="66">
        <v>15</v>
      </c>
      <c r="L807" s="5">
        <v>357</v>
      </c>
      <c r="M807" s="5">
        <v>2</v>
      </c>
      <c r="N807" s="5">
        <v>0</v>
      </c>
      <c r="O807" s="559" t="s">
        <v>12462</v>
      </c>
      <c r="P807" s="66">
        <v>213</v>
      </c>
      <c r="Q807" s="66">
        <v>7</v>
      </c>
      <c r="R807" s="66">
        <f>P807+Q807</f>
        <v>220</v>
      </c>
      <c r="S807" s="502">
        <f>306.1-R807-10-8.3</f>
        <v>67.800000000000026</v>
      </c>
      <c r="T807" s="68">
        <v>15</v>
      </c>
    </row>
    <row r="808" spans="1:20" x14ac:dyDescent="0.2">
      <c r="A808" s="558" t="s">
        <v>11292</v>
      </c>
      <c r="B808" s="65" t="s">
        <v>8490</v>
      </c>
      <c r="C808" s="67">
        <v>0.33</v>
      </c>
      <c r="D808" s="559" t="s">
        <v>11050</v>
      </c>
      <c r="E808" s="66">
        <v>61</v>
      </c>
      <c r="F808" s="66">
        <v>76</v>
      </c>
      <c r="G808" s="66" t="s">
        <v>5159</v>
      </c>
      <c r="H808" s="66">
        <v>123</v>
      </c>
      <c r="I808" s="69"/>
      <c r="J808" s="5" t="s">
        <v>4415</v>
      </c>
      <c r="K808" s="66">
        <v>12</v>
      </c>
      <c r="L808" s="5">
        <v>357</v>
      </c>
      <c r="M808" s="5">
        <v>2</v>
      </c>
      <c r="N808" s="5">
        <v>0</v>
      </c>
      <c r="O808" s="575" t="s">
        <v>11045</v>
      </c>
      <c r="P808" s="94">
        <v>225</v>
      </c>
      <c r="Q808" s="94">
        <v>7</v>
      </c>
      <c r="R808" s="66">
        <f t="shared" si="24"/>
        <v>232</v>
      </c>
      <c r="S808" s="502">
        <f t="shared" si="25"/>
        <v>55.800000000000026</v>
      </c>
      <c r="T808" s="68">
        <v>12</v>
      </c>
    </row>
    <row r="809" spans="1:20" x14ac:dyDescent="0.2">
      <c r="A809" s="97" t="s">
        <v>1220</v>
      </c>
      <c r="B809" s="65" t="s">
        <v>8490</v>
      </c>
      <c r="C809" s="67">
        <v>0.33</v>
      </c>
      <c r="D809" s="65" t="s">
        <v>5504</v>
      </c>
      <c r="E809" s="66">
        <v>60</v>
      </c>
      <c r="F809" s="66">
        <v>74</v>
      </c>
      <c r="G809" s="66" t="s">
        <v>5159</v>
      </c>
      <c r="H809" s="66">
        <v>123</v>
      </c>
      <c r="I809" s="69"/>
      <c r="J809" s="5" t="s">
        <v>4415</v>
      </c>
      <c r="K809" s="66">
        <v>9</v>
      </c>
      <c r="L809" s="5">
        <v>369</v>
      </c>
      <c r="M809" s="5">
        <v>2</v>
      </c>
      <c r="N809" s="5">
        <v>0</v>
      </c>
      <c r="O809" s="125"/>
      <c r="P809" s="94">
        <v>238</v>
      </c>
      <c r="Q809" s="94">
        <v>7</v>
      </c>
      <c r="R809" s="66">
        <f t="shared" si="24"/>
        <v>245</v>
      </c>
      <c r="S809" s="502">
        <f t="shared" si="25"/>
        <v>42.800000000000026</v>
      </c>
      <c r="T809" s="68">
        <v>9</v>
      </c>
    </row>
    <row r="810" spans="1:20" x14ac:dyDescent="0.2">
      <c r="A810" s="97" t="s">
        <v>2344</v>
      </c>
      <c r="B810" s="65" t="s">
        <v>8490</v>
      </c>
      <c r="C810" s="67">
        <v>0.33</v>
      </c>
      <c r="D810" s="65" t="s">
        <v>1752</v>
      </c>
      <c r="E810" s="66">
        <v>60</v>
      </c>
      <c r="F810" s="66">
        <v>74</v>
      </c>
      <c r="G810" s="66" t="s">
        <v>5159</v>
      </c>
      <c r="H810" s="66">
        <v>123</v>
      </c>
      <c r="I810" s="69"/>
      <c r="J810" s="5" t="s">
        <v>4415</v>
      </c>
      <c r="K810" s="66">
        <v>13</v>
      </c>
      <c r="L810" s="5">
        <v>353</v>
      </c>
      <c r="M810" s="5">
        <v>2</v>
      </c>
      <c r="N810" s="66">
        <v>0</v>
      </c>
      <c r="O810" s="125"/>
      <c r="P810" s="94">
        <v>224</v>
      </c>
      <c r="Q810" s="94">
        <v>7</v>
      </c>
      <c r="R810" s="66">
        <f t="shared" si="24"/>
        <v>231</v>
      </c>
      <c r="S810" s="502">
        <f t="shared" si="25"/>
        <v>56.800000000000026</v>
      </c>
      <c r="T810" s="68">
        <v>13</v>
      </c>
    </row>
    <row r="811" spans="1:20" x14ac:dyDescent="0.2">
      <c r="A811" s="97" t="s">
        <v>3577</v>
      </c>
      <c r="B811" s="65" t="s">
        <v>8490</v>
      </c>
      <c r="C811" s="67">
        <v>0.33</v>
      </c>
      <c r="D811" s="65" t="s">
        <v>5062</v>
      </c>
      <c r="E811" s="66">
        <v>61</v>
      </c>
      <c r="F811" s="66">
        <v>76</v>
      </c>
      <c r="G811" s="66" t="s">
        <v>5159</v>
      </c>
      <c r="H811" s="66">
        <v>123</v>
      </c>
      <c r="I811" s="69"/>
      <c r="J811" s="5" t="s">
        <v>4415</v>
      </c>
      <c r="K811" s="66">
        <v>9</v>
      </c>
      <c r="L811" s="5">
        <v>369</v>
      </c>
      <c r="M811" s="5">
        <v>2</v>
      </c>
      <c r="N811" s="5">
        <v>0</v>
      </c>
      <c r="O811" s="125"/>
      <c r="P811" s="94">
        <v>238</v>
      </c>
      <c r="Q811" s="94">
        <v>7</v>
      </c>
      <c r="R811" s="66">
        <f t="shared" si="24"/>
        <v>245</v>
      </c>
      <c r="S811" s="502">
        <f t="shared" si="25"/>
        <v>42.800000000000026</v>
      </c>
      <c r="T811" s="68">
        <v>9</v>
      </c>
    </row>
    <row r="812" spans="1:20" x14ac:dyDescent="0.2">
      <c r="A812" s="97" t="s">
        <v>1584</v>
      </c>
      <c r="B812" s="65" t="s">
        <v>8490</v>
      </c>
      <c r="C812" s="67">
        <v>0.33</v>
      </c>
      <c r="D812" s="65" t="s">
        <v>2767</v>
      </c>
      <c r="E812" s="66">
        <v>62</v>
      </c>
      <c r="F812" s="66">
        <v>78</v>
      </c>
      <c r="G812" s="66" t="s">
        <v>5161</v>
      </c>
      <c r="H812" s="66">
        <v>123</v>
      </c>
      <c r="I812" s="69"/>
      <c r="J812" s="5" t="s">
        <v>4415</v>
      </c>
      <c r="K812" s="66">
        <v>7</v>
      </c>
      <c r="L812" s="5">
        <v>377</v>
      </c>
      <c r="M812" s="5">
        <v>2</v>
      </c>
      <c r="N812" s="5">
        <v>0</v>
      </c>
      <c r="O812" s="65"/>
      <c r="P812" s="66">
        <v>247</v>
      </c>
      <c r="Q812" s="66">
        <v>7</v>
      </c>
      <c r="R812" s="66">
        <f t="shared" si="24"/>
        <v>254</v>
      </c>
      <c r="S812" s="502">
        <f t="shared" si="25"/>
        <v>33.800000000000026</v>
      </c>
      <c r="T812" s="68">
        <v>7</v>
      </c>
    </row>
    <row r="813" spans="1:20" x14ac:dyDescent="0.2">
      <c r="A813" s="97" t="s">
        <v>7960</v>
      </c>
      <c r="B813" s="65" t="s">
        <v>8490</v>
      </c>
      <c r="C813" s="67">
        <v>0.33</v>
      </c>
      <c r="D813" s="65" t="s">
        <v>4410</v>
      </c>
      <c r="E813" s="66">
        <v>71</v>
      </c>
      <c r="F813" s="66">
        <v>93</v>
      </c>
      <c r="G813" s="66" t="s">
        <v>8971</v>
      </c>
      <c r="H813" s="66">
        <v>136</v>
      </c>
      <c r="I813" s="69"/>
      <c r="J813" s="5" t="s">
        <v>5839</v>
      </c>
      <c r="K813" s="66">
        <v>18</v>
      </c>
      <c r="L813" s="5">
        <v>333</v>
      </c>
      <c r="M813" s="5">
        <v>9</v>
      </c>
      <c r="N813" s="5">
        <v>0</v>
      </c>
      <c r="O813" s="65" t="s">
        <v>7431</v>
      </c>
      <c r="P813" s="66">
        <v>203</v>
      </c>
      <c r="Q813" s="66">
        <v>7</v>
      </c>
      <c r="R813" s="66">
        <f t="shared" si="24"/>
        <v>210</v>
      </c>
      <c r="S813" s="502">
        <f t="shared" si="25"/>
        <v>77.800000000000026</v>
      </c>
      <c r="T813" s="68">
        <v>18</v>
      </c>
    </row>
    <row r="814" spans="1:20" x14ac:dyDescent="0.2">
      <c r="A814" s="97" t="s">
        <v>7960</v>
      </c>
      <c r="B814" s="65" t="s">
        <v>8490</v>
      </c>
      <c r="C814" s="67">
        <v>0.33</v>
      </c>
      <c r="D814" s="65" t="s">
        <v>5013</v>
      </c>
      <c r="E814" s="66">
        <v>71</v>
      </c>
      <c r="F814" s="66">
        <v>93</v>
      </c>
      <c r="G814" s="66" t="s">
        <v>8971</v>
      </c>
      <c r="H814" s="66">
        <v>136</v>
      </c>
      <c r="I814" s="69"/>
      <c r="J814" s="5" t="s">
        <v>5839</v>
      </c>
      <c r="K814" s="66">
        <v>18</v>
      </c>
      <c r="L814" s="5">
        <v>333</v>
      </c>
      <c r="M814" s="5">
        <v>9</v>
      </c>
      <c r="N814" s="5">
        <v>0</v>
      </c>
      <c r="O814" s="65"/>
      <c r="P814" s="66">
        <v>203</v>
      </c>
      <c r="Q814" s="66">
        <v>7</v>
      </c>
      <c r="R814" s="66">
        <f t="shared" si="24"/>
        <v>210</v>
      </c>
      <c r="S814" s="502">
        <f t="shared" si="25"/>
        <v>77.800000000000026</v>
      </c>
      <c r="T814" s="68">
        <v>18</v>
      </c>
    </row>
    <row r="815" spans="1:20" x14ac:dyDescent="0.2">
      <c r="A815" s="97" t="s">
        <v>7947</v>
      </c>
      <c r="B815" s="65" t="s">
        <v>8490</v>
      </c>
      <c r="C815" s="67">
        <v>0.33</v>
      </c>
      <c r="D815" s="65" t="s">
        <v>5648</v>
      </c>
      <c r="E815" s="66">
        <v>64</v>
      </c>
      <c r="F815" s="66">
        <v>82</v>
      </c>
      <c r="G815" s="66" t="s">
        <v>2918</v>
      </c>
      <c r="H815" s="66">
        <v>125</v>
      </c>
      <c r="I815" s="69"/>
      <c r="J815" s="5" t="s">
        <v>4415</v>
      </c>
      <c r="K815" s="66">
        <v>26</v>
      </c>
      <c r="L815" s="5">
        <v>301</v>
      </c>
      <c r="M815" s="5">
        <v>2</v>
      </c>
      <c r="N815" s="5">
        <v>0</v>
      </c>
      <c r="O815" s="65"/>
      <c r="P815" s="66">
        <v>168</v>
      </c>
      <c r="Q815" s="66">
        <v>7</v>
      </c>
      <c r="R815" s="66">
        <f t="shared" si="24"/>
        <v>175</v>
      </c>
      <c r="S815" s="502">
        <f t="shared" si="25"/>
        <v>112.80000000000003</v>
      </c>
      <c r="T815" s="68">
        <v>26</v>
      </c>
    </row>
    <row r="816" spans="1:20" x14ac:dyDescent="0.2">
      <c r="A816" s="97" t="s">
        <v>1257</v>
      </c>
      <c r="B816" s="65" t="s">
        <v>8490</v>
      </c>
      <c r="C816" s="67">
        <v>0.33</v>
      </c>
      <c r="D816" s="65" t="s">
        <v>2693</v>
      </c>
      <c r="E816" s="66">
        <v>61</v>
      </c>
      <c r="F816" s="66">
        <v>76</v>
      </c>
      <c r="G816" s="66" t="s">
        <v>5161</v>
      </c>
      <c r="H816" s="66">
        <v>123</v>
      </c>
      <c r="I816" s="69"/>
      <c r="J816" s="5" t="s">
        <v>4415</v>
      </c>
      <c r="K816" s="66">
        <v>9</v>
      </c>
      <c r="L816" s="5">
        <v>369</v>
      </c>
      <c r="M816" s="5">
        <v>2</v>
      </c>
      <c r="N816" s="5">
        <v>0</v>
      </c>
      <c r="O816" s="125" t="s">
        <v>2694</v>
      </c>
      <c r="P816" s="94">
        <v>238</v>
      </c>
      <c r="Q816" s="94">
        <v>7</v>
      </c>
      <c r="R816" s="66">
        <f t="shared" si="24"/>
        <v>245</v>
      </c>
      <c r="S816" s="502">
        <f t="shared" si="25"/>
        <v>42.800000000000026</v>
      </c>
      <c r="T816" s="68">
        <v>9</v>
      </c>
    </row>
    <row r="817" spans="1:20" x14ac:dyDescent="0.2">
      <c r="A817" s="97" t="s">
        <v>9742</v>
      </c>
      <c r="B817" s="65" t="s">
        <v>8490</v>
      </c>
      <c r="C817" s="67">
        <v>0.33</v>
      </c>
      <c r="D817" s="65" t="s">
        <v>10003</v>
      </c>
      <c r="E817" s="66">
        <v>62</v>
      </c>
      <c r="F817" s="66">
        <v>78</v>
      </c>
      <c r="G817" s="66" t="s">
        <v>5161</v>
      </c>
      <c r="H817" s="66">
        <v>123</v>
      </c>
      <c r="I817" s="69"/>
      <c r="J817" s="5" t="s">
        <v>4415</v>
      </c>
      <c r="K817" s="66">
        <v>10</v>
      </c>
      <c r="L817" s="5">
        <v>365</v>
      </c>
      <c r="M817" s="5">
        <v>2</v>
      </c>
      <c r="N817" s="5">
        <v>0</v>
      </c>
      <c r="O817" s="125"/>
      <c r="P817" s="66">
        <v>235</v>
      </c>
      <c r="Q817" s="66">
        <v>7</v>
      </c>
      <c r="R817" s="66">
        <f t="shared" si="24"/>
        <v>242</v>
      </c>
      <c r="S817" s="502">
        <f t="shared" si="25"/>
        <v>45.800000000000026</v>
      </c>
      <c r="T817" s="68">
        <v>10</v>
      </c>
    </row>
    <row r="818" spans="1:20" x14ac:dyDescent="0.2">
      <c r="A818" s="97" t="s">
        <v>1023</v>
      </c>
      <c r="B818" s="65" t="s">
        <v>8490</v>
      </c>
      <c r="C818" s="67">
        <v>0.33</v>
      </c>
      <c r="D818" s="65" t="s">
        <v>5841</v>
      </c>
      <c r="E818" s="66">
        <v>69</v>
      </c>
      <c r="F818" s="66">
        <v>91</v>
      </c>
      <c r="G818" s="66" t="s">
        <v>5464</v>
      </c>
      <c r="H818" s="66">
        <v>134</v>
      </c>
      <c r="I818" s="69"/>
      <c r="J818" s="5" t="s">
        <v>4415</v>
      </c>
      <c r="K818" s="66">
        <v>12</v>
      </c>
      <c r="L818" s="5">
        <v>357</v>
      </c>
      <c r="M818" s="5">
        <v>2</v>
      </c>
      <c r="N818" s="5">
        <v>0</v>
      </c>
      <c r="O818" s="125"/>
      <c r="P818" s="66">
        <v>226</v>
      </c>
      <c r="Q818" s="66">
        <v>7</v>
      </c>
      <c r="R818" s="66">
        <f t="shared" si="24"/>
        <v>233</v>
      </c>
      <c r="S818" s="502">
        <f t="shared" si="25"/>
        <v>54.800000000000026</v>
      </c>
      <c r="T818" s="68">
        <v>12</v>
      </c>
    </row>
    <row r="819" spans="1:20" x14ac:dyDescent="0.2">
      <c r="A819" s="97" t="s">
        <v>1209</v>
      </c>
      <c r="B819" s="65" t="s">
        <v>8490</v>
      </c>
      <c r="C819" s="67">
        <v>0.33</v>
      </c>
      <c r="D819" s="65" t="s">
        <v>4360</v>
      </c>
      <c r="E819" s="66">
        <v>71</v>
      </c>
      <c r="F819" s="66">
        <v>95</v>
      </c>
      <c r="G819" s="66" t="s">
        <v>2036</v>
      </c>
      <c r="H819" s="66">
        <v>138</v>
      </c>
      <c r="I819" s="69"/>
      <c r="J819" s="5" t="s">
        <v>4415</v>
      </c>
      <c r="K819" s="66">
        <v>25</v>
      </c>
      <c r="L819" s="5">
        <v>305</v>
      </c>
      <c r="M819" s="5">
        <v>2</v>
      </c>
      <c r="N819" s="5">
        <v>0</v>
      </c>
      <c r="O819" s="125"/>
      <c r="P819" s="94">
        <v>175</v>
      </c>
      <c r="Q819" s="94">
        <v>7</v>
      </c>
      <c r="R819" s="66">
        <f t="shared" si="24"/>
        <v>182</v>
      </c>
      <c r="S819" s="502">
        <f t="shared" si="25"/>
        <v>105.80000000000003</v>
      </c>
      <c r="T819" s="68">
        <v>25</v>
      </c>
    </row>
    <row r="820" spans="1:20" x14ac:dyDescent="0.2">
      <c r="A820" s="97" t="s">
        <v>1222</v>
      </c>
      <c r="B820" s="65" t="s">
        <v>8490</v>
      </c>
      <c r="C820" s="67">
        <v>0.33</v>
      </c>
      <c r="D820" s="65" t="s">
        <v>9639</v>
      </c>
      <c r="E820" s="66">
        <v>63</v>
      </c>
      <c r="F820" s="66">
        <v>80</v>
      </c>
      <c r="G820" s="66" t="s">
        <v>2918</v>
      </c>
      <c r="H820" s="66">
        <v>123</v>
      </c>
      <c r="I820" s="69"/>
      <c r="J820" s="5" t="s">
        <v>4415</v>
      </c>
      <c r="K820" s="66">
        <v>21</v>
      </c>
      <c r="L820" s="5">
        <v>322</v>
      </c>
      <c r="M820" s="5">
        <v>2</v>
      </c>
      <c r="N820" s="5">
        <v>0</v>
      </c>
      <c r="O820" s="125"/>
      <c r="P820" s="94">
        <v>190</v>
      </c>
      <c r="Q820" s="94">
        <v>7</v>
      </c>
      <c r="R820" s="66">
        <f t="shared" si="24"/>
        <v>197</v>
      </c>
      <c r="S820" s="502">
        <f t="shared" si="25"/>
        <v>90.800000000000026</v>
      </c>
      <c r="T820" s="68">
        <v>21</v>
      </c>
    </row>
    <row r="821" spans="1:20" x14ac:dyDescent="0.2">
      <c r="A821" s="97" t="s">
        <v>9069</v>
      </c>
      <c r="B821" s="65" t="s">
        <v>8490</v>
      </c>
      <c r="C821" s="67">
        <v>0.33</v>
      </c>
      <c r="D821" s="65" t="s">
        <v>3453</v>
      </c>
      <c r="E821" s="66">
        <v>69</v>
      </c>
      <c r="F821" s="66">
        <v>91</v>
      </c>
      <c r="G821" s="66" t="s">
        <v>5464</v>
      </c>
      <c r="H821" s="66">
        <v>134</v>
      </c>
      <c r="I821" s="69"/>
      <c r="J821" s="5" t="s">
        <v>4415</v>
      </c>
      <c r="K821" s="66">
        <v>25</v>
      </c>
      <c r="L821" s="5">
        <v>305</v>
      </c>
      <c r="M821" s="5">
        <v>2</v>
      </c>
      <c r="N821" s="5">
        <v>0</v>
      </c>
      <c r="O821" s="65"/>
      <c r="P821" s="66">
        <v>175</v>
      </c>
      <c r="Q821" s="66">
        <v>7</v>
      </c>
      <c r="R821" s="66">
        <f t="shared" si="24"/>
        <v>182</v>
      </c>
      <c r="S821" s="502">
        <f t="shared" si="25"/>
        <v>105.80000000000003</v>
      </c>
      <c r="T821" s="68">
        <v>25</v>
      </c>
    </row>
    <row r="822" spans="1:20" x14ac:dyDescent="0.2">
      <c r="A822" s="558" t="s">
        <v>11768</v>
      </c>
      <c r="B822" s="559" t="s">
        <v>8490</v>
      </c>
      <c r="C822" s="67">
        <v>0.33</v>
      </c>
      <c r="D822" s="559" t="s">
        <v>11784</v>
      </c>
      <c r="E822" s="66">
        <v>69</v>
      </c>
      <c r="F822" s="66">
        <v>91</v>
      </c>
      <c r="G822" s="560" t="s">
        <v>2036</v>
      </c>
      <c r="H822" s="66">
        <v>134</v>
      </c>
      <c r="I822" s="69"/>
      <c r="J822" s="5" t="s">
        <v>7170</v>
      </c>
      <c r="K822" s="66">
        <v>12</v>
      </c>
      <c r="L822" s="5">
        <v>357</v>
      </c>
      <c r="M822" s="5">
        <v>24</v>
      </c>
      <c r="N822" s="5">
        <v>0</v>
      </c>
      <c r="O822" s="65"/>
      <c r="P822" s="66">
        <v>225</v>
      </c>
      <c r="Q822" s="66">
        <v>7</v>
      </c>
      <c r="R822" s="66">
        <f t="shared" si="24"/>
        <v>232</v>
      </c>
      <c r="S822" s="502">
        <f t="shared" si="25"/>
        <v>55.800000000000026</v>
      </c>
      <c r="T822" s="68">
        <v>12</v>
      </c>
    </row>
    <row r="823" spans="1:20" x14ac:dyDescent="0.2">
      <c r="A823" s="558" t="s">
        <v>11316</v>
      </c>
      <c r="B823" s="65" t="s">
        <v>8490</v>
      </c>
      <c r="C823" s="67">
        <v>0.33</v>
      </c>
      <c r="D823" s="583" t="s">
        <v>11317</v>
      </c>
      <c r="E823" s="66">
        <v>60</v>
      </c>
      <c r="F823" s="66">
        <v>74</v>
      </c>
      <c r="G823" s="66" t="s">
        <v>5159</v>
      </c>
      <c r="H823" s="66">
        <v>123</v>
      </c>
      <c r="I823" s="69"/>
      <c r="J823" s="5" t="s">
        <v>4415</v>
      </c>
      <c r="K823" s="66">
        <v>10</v>
      </c>
      <c r="L823" s="5">
        <v>365</v>
      </c>
      <c r="M823" s="5">
        <v>2</v>
      </c>
      <c r="N823" s="5">
        <v>0</v>
      </c>
      <c r="O823" s="559" t="s">
        <v>11318</v>
      </c>
      <c r="P823" s="66">
        <v>235</v>
      </c>
      <c r="Q823" s="66">
        <v>7</v>
      </c>
      <c r="R823" s="66">
        <f t="shared" si="24"/>
        <v>242</v>
      </c>
      <c r="S823" s="502">
        <f t="shared" si="25"/>
        <v>45.800000000000026</v>
      </c>
      <c r="T823" s="68">
        <v>10</v>
      </c>
    </row>
    <row r="824" spans="1:20" x14ac:dyDescent="0.2">
      <c r="A824" s="558" t="s">
        <v>12507</v>
      </c>
      <c r="B824" s="559" t="s">
        <v>8490</v>
      </c>
      <c r="C824" s="67">
        <v>0.33</v>
      </c>
      <c r="D824" s="776" t="s">
        <v>12506</v>
      </c>
      <c r="E824" s="66">
        <v>61</v>
      </c>
      <c r="F824" s="66">
        <v>76</v>
      </c>
      <c r="G824" s="560" t="s">
        <v>5161</v>
      </c>
      <c r="H824" s="66">
        <v>123</v>
      </c>
      <c r="I824" s="69"/>
      <c r="J824" s="5" t="s">
        <v>4415</v>
      </c>
      <c r="K824" s="66">
        <v>19</v>
      </c>
      <c r="L824" s="5">
        <v>330</v>
      </c>
      <c r="M824" s="5">
        <v>2</v>
      </c>
      <c r="N824" s="5">
        <v>0</v>
      </c>
      <c r="O824" s="559" t="s">
        <v>12505</v>
      </c>
      <c r="P824" s="66">
        <v>198</v>
      </c>
      <c r="Q824" s="66">
        <v>7</v>
      </c>
      <c r="R824" s="66">
        <f>P824+Q824</f>
        <v>205</v>
      </c>
      <c r="S824" s="502">
        <f>306.1-R824-10-8.3</f>
        <v>82.800000000000026</v>
      </c>
      <c r="T824" s="68">
        <v>19</v>
      </c>
    </row>
    <row r="825" spans="1:20" x14ac:dyDescent="0.2">
      <c r="A825" s="97" t="s">
        <v>3651</v>
      </c>
      <c r="B825" s="65" t="s">
        <v>8490</v>
      </c>
      <c r="C825" s="67">
        <v>0.33</v>
      </c>
      <c r="D825" s="65" t="s">
        <v>6488</v>
      </c>
      <c r="E825" s="66">
        <v>61</v>
      </c>
      <c r="F825" s="66">
        <v>103</v>
      </c>
      <c r="G825" s="66" t="s">
        <v>5263</v>
      </c>
      <c r="H825" s="66">
        <v>146</v>
      </c>
      <c r="I825" s="69"/>
      <c r="J825" s="5" t="s">
        <v>2078</v>
      </c>
      <c r="K825" s="66">
        <v>10</v>
      </c>
      <c r="L825" s="5">
        <v>365</v>
      </c>
      <c r="M825" s="5">
        <v>17</v>
      </c>
      <c r="N825" s="5">
        <v>0</v>
      </c>
      <c r="O825" s="125"/>
      <c r="P825" s="94">
        <v>233</v>
      </c>
      <c r="Q825" s="94">
        <v>7</v>
      </c>
      <c r="R825" s="66">
        <f t="shared" si="24"/>
        <v>240</v>
      </c>
      <c r="S825" s="502">
        <f t="shared" si="25"/>
        <v>47.800000000000026</v>
      </c>
      <c r="T825" s="68">
        <v>10</v>
      </c>
    </row>
    <row r="826" spans="1:20" x14ac:dyDescent="0.2">
      <c r="A826" s="97" t="s">
        <v>3651</v>
      </c>
      <c r="B826" s="65" t="s">
        <v>8490</v>
      </c>
      <c r="C826" s="67">
        <v>0.33</v>
      </c>
      <c r="D826" s="65" t="s">
        <v>6489</v>
      </c>
      <c r="E826" s="66">
        <v>61</v>
      </c>
      <c r="F826" s="66">
        <v>103</v>
      </c>
      <c r="G826" s="66" t="s">
        <v>5263</v>
      </c>
      <c r="H826" s="66">
        <v>146</v>
      </c>
      <c r="I826" s="69"/>
      <c r="J826" s="5" t="s">
        <v>3780</v>
      </c>
      <c r="K826" s="66">
        <v>10</v>
      </c>
      <c r="L826" s="5">
        <v>365</v>
      </c>
      <c r="M826" s="5">
        <v>17</v>
      </c>
      <c r="N826" s="5">
        <v>0</v>
      </c>
      <c r="O826" s="125"/>
      <c r="P826" s="94">
        <v>233</v>
      </c>
      <c r="Q826" s="94">
        <v>7</v>
      </c>
      <c r="R826" s="66">
        <f t="shared" si="24"/>
        <v>240</v>
      </c>
      <c r="S826" s="502">
        <f t="shared" si="25"/>
        <v>47.800000000000026</v>
      </c>
      <c r="T826" s="68">
        <v>10</v>
      </c>
    </row>
    <row r="827" spans="1:20" x14ac:dyDescent="0.2">
      <c r="A827" s="97" t="s">
        <v>3651</v>
      </c>
      <c r="B827" s="65" t="s">
        <v>8490</v>
      </c>
      <c r="C827" s="67">
        <v>0.33</v>
      </c>
      <c r="D827" s="65" t="s">
        <v>7601</v>
      </c>
      <c r="E827" s="66">
        <v>61</v>
      </c>
      <c r="F827" s="66">
        <v>103</v>
      </c>
      <c r="G827" s="66" t="s">
        <v>5263</v>
      </c>
      <c r="H827" s="66">
        <v>146</v>
      </c>
      <c r="I827" s="69"/>
      <c r="J827" s="5" t="s">
        <v>2077</v>
      </c>
      <c r="K827" s="66">
        <v>10</v>
      </c>
      <c r="L827" s="5">
        <v>365</v>
      </c>
      <c r="M827" s="5">
        <v>17</v>
      </c>
      <c r="N827" s="5">
        <v>0</v>
      </c>
      <c r="O827" s="125"/>
      <c r="P827" s="94">
        <v>233</v>
      </c>
      <c r="Q827" s="94">
        <v>7</v>
      </c>
      <c r="R827" s="66">
        <f t="shared" si="24"/>
        <v>240</v>
      </c>
      <c r="S827" s="502">
        <f t="shared" si="25"/>
        <v>47.800000000000026</v>
      </c>
      <c r="T827" s="68">
        <v>10</v>
      </c>
    </row>
    <row r="828" spans="1:20" x14ac:dyDescent="0.2">
      <c r="A828" s="97" t="s">
        <v>3651</v>
      </c>
      <c r="B828" s="65" t="s">
        <v>8490</v>
      </c>
      <c r="C828" s="67">
        <v>0.33</v>
      </c>
      <c r="D828" s="65" t="s">
        <v>8958</v>
      </c>
      <c r="E828" s="66">
        <v>61</v>
      </c>
      <c r="F828" s="66">
        <v>103</v>
      </c>
      <c r="G828" s="66" t="s">
        <v>5263</v>
      </c>
      <c r="H828" s="66">
        <v>146</v>
      </c>
      <c r="I828" s="69"/>
      <c r="J828" s="5" t="s">
        <v>1212</v>
      </c>
      <c r="K828" s="66">
        <v>10</v>
      </c>
      <c r="L828" s="5">
        <v>365</v>
      </c>
      <c r="M828" s="5">
        <v>23</v>
      </c>
      <c r="N828" s="5">
        <v>0</v>
      </c>
      <c r="O828" s="125"/>
      <c r="P828" s="94">
        <v>233</v>
      </c>
      <c r="Q828" s="94">
        <v>7</v>
      </c>
      <c r="R828" s="66">
        <f t="shared" si="24"/>
        <v>240</v>
      </c>
      <c r="S828" s="502">
        <f t="shared" si="25"/>
        <v>47.800000000000026</v>
      </c>
      <c r="T828" s="68">
        <v>10</v>
      </c>
    </row>
    <row r="829" spans="1:20" x14ac:dyDescent="0.2">
      <c r="A829" s="97" t="s">
        <v>6242</v>
      </c>
      <c r="B829" s="65" t="s">
        <v>8490</v>
      </c>
      <c r="C829" s="67">
        <v>0.33</v>
      </c>
      <c r="D829" s="65" t="s">
        <v>8565</v>
      </c>
      <c r="E829" s="66">
        <v>61</v>
      </c>
      <c r="F829" s="66">
        <v>76</v>
      </c>
      <c r="G829" s="66" t="s">
        <v>5159</v>
      </c>
      <c r="H829" s="66">
        <v>123</v>
      </c>
      <c r="I829" s="69"/>
      <c r="J829" s="5" t="s">
        <v>4415</v>
      </c>
      <c r="K829" s="66"/>
      <c r="L829" s="5">
        <f>112+10+R829</f>
        <v>122</v>
      </c>
      <c r="M829" s="5">
        <v>2</v>
      </c>
      <c r="N829" s="5">
        <v>0</v>
      </c>
      <c r="O829" s="65"/>
      <c r="P829" s="66"/>
      <c r="Q829" s="66"/>
      <c r="R829" s="66">
        <f t="shared" si="24"/>
        <v>0</v>
      </c>
      <c r="S829" s="502">
        <f t="shared" si="25"/>
        <v>287.8</v>
      </c>
    </row>
    <row r="830" spans="1:20" x14ac:dyDescent="0.2">
      <c r="A830" s="97" t="s">
        <v>4836</v>
      </c>
      <c r="B830" s="65" t="s">
        <v>8490</v>
      </c>
      <c r="C830" s="67">
        <v>0.33</v>
      </c>
      <c r="D830" s="65" t="s">
        <v>9148</v>
      </c>
      <c r="E830" s="66">
        <v>62</v>
      </c>
      <c r="F830" s="66">
        <v>78</v>
      </c>
      <c r="G830" s="66" t="s">
        <v>5161</v>
      </c>
      <c r="H830" s="66">
        <v>123</v>
      </c>
      <c r="I830" s="69"/>
      <c r="J830" s="5" t="s">
        <v>4415</v>
      </c>
      <c r="K830" s="66">
        <v>9</v>
      </c>
      <c r="L830" s="5">
        <v>369</v>
      </c>
      <c r="M830" s="5">
        <v>2</v>
      </c>
      <c r="N830" s="5">
        <v>0</v>
      </c>
      <c r="O830" s="65"/>
      <c r="P830" s="66">
        <v>240</v>
      </c>
      <c r="Q830" s="66">
        <v>7</v>
      </c>
      <c r="R830" s="66">
        <f t="shared" si="24"/>
        <v>247</v>
      </c>
      <c r="S830" s="502">
        <f t="shared" si="25"/>
        <v>40.800000000000026</v>
      </c>
      <c r="T830" s="68">
        <v>9</v>
      </c>
    </row>
    <row r="831" spans="1:20" x14ac:dyDescent="0.2">
      <c r="A831" s="97" t="s">
        <v>2690</v>
      </c>
      <c r="B831" s="65" t="s">
        <v>8490</v>
      </c>
      <c r="C831" s="67">
        <v>0.33</v>
      </c>
      <c r="D831" s="65" t="s">
        <v>2691</v>
      </c>
      <c r="E831" s="66">
        <v>61</v>
      </c>
      <c r="F831" s="66">
        <v>76</v>
      </c>
      <c r="G831" s="66" t="s">
        <v>5159</v>
      </c>
      <c r="H831" s="66">
        <v>123</v>
      </c>
      <c r="I831" s="69"/>
      <c r="J831" s="5" t="s">
        <v>4415</v>
      </c>
      <c r="K831" s="66">
        <v>9</v>
      </c>
      <c r="L831" s="5">
        <v>369</v>
      </c>
      <c r="M831" s="5">
        <v>2</v>
      </c>
      <c r="N831" s="5">
        <v>0</v>
      </c>
      <c r="O831" s="125" t="s">
        <v>2689</v>
      </c>
      <c r="P831" s="94">
        <v>238</v>
      </c>
      <c r="Q831" s="94">
        <v>7</v>
      </c>
      <c r="R831" s="66">
        <f t="shared" si="24"/>
        <v>245</v>
      </c>
      <c r="S831" s="502">
        <f t="shared" si="25"/>
        <v>42.800000000000026</v>
      </c>
      <c r="T831" s="68">
        <v>9</v>
      </c>
    </row>
    <row r="832" spans="1:20" x14ac:dyDescent="0.2">
      <c r="A832" s="97" t="s">
        <v>7709</v>
      </c>
      <c r="B832" s="65" t="s">
        <v>8490</v>
      </c>
      <c r="C832" s="67">
        <v>0.33</v>
      </c>
      <c r="D832" s="65" t="s">
        <v>10477</v>
      </c>
      <c r="E832" s="66">
        <v>62</v>
      </c>
      <c r="F832" s="66">
        <v>78</v>
      </c>
      <c r="G832" s="66" t="s">
        <v>5161</v>
      </c>
      <c r="H832" s="66">
        <v>123</v>
      </c>
      <c r="I832" s="69"/>
      <c r="J832" s="5" t="s">
        <v>4415</v>
      </c>
      <c r="K832" s="66">
        <v>9</v>
      </c>
      <c r="L832" s="5">
        <v>369</v>
      </c>
      <c r="M832" s="5">
        <v>2</v>
      </c>
      <c r="N832" s="5">
        <v>0</v>
      </c>
      <c r="O832" s="65"/>
      <c r="P832" s="66">
        <v>240</v>
      </c>
      <c r="Q832" s="66">
        <v>7</v>
      </c>
      <c r="R832" s="66">
        <f t="shared" si="24"/>
        <v>247</v>
      </c>
      <c r="S832" s="502">
        <f t="shared" si="25"/>
        <v>40.800000000000026</v>
      </c>
      <c r="T832" s="68">
        <v>9</v>
      </c>
    </row>
    <row r="833" spans="1:20" x14ac:dyDescent="0.2">
      <c r="A833" s="97" t="s">
        <v>3890</v>
      </c>
      <c r="B833" s="65" t="s">
        <v>8490</v>
      </c>
      <c r="C833" s="67">
        <v>0.33</v>
      </c>
      <c r="D833" s="91" t="s">
        <v>3892</v>
      </c>
      <c r="E833" s="66">
        <v>69</v>
      </c>
      <c r="F833" s="66">
        <v>91</v>
      </c>
      <c r="G833" s="66" t="s">
        <v>5464</v>
      </c>
      <c r="H833" s="66">
        <v>134</v>
      </c>
      <c r="I833" s="69"/>
      <c r="J833" s="5" t="s">
        <v>4415</v>
      </c>
      <c r="K833" s="66">
        <v>12</v>
      </c>
      <c r="L833" s="5">
        <v>357</v>
      </c>
      <c r="M833" s="5">
        <v>2</v>
      </c>
      <c r="N833" s="5">
        <v>0</v>
      </c>
      <c r="O833" s="65" t="s">
        <v>604</v>
      </c>
      <c r="P833" s="66">
        <v>226</v>
      </c>
      <c r="Q833" s="66">
        <v>7</v>
      </c>
      <c r="R833" s="66">
        <f>P833+Q833</f>
        <v>233</v>
      </c>
      <c r="S833" s="502">
        <f t="shared" si="25"/>
        <v>54.800000000000026</v>
      </c>
      <c r="T833" s="68">
        <v>12</v>
      </c>
    </row>
    <row r="834" spans="1:20" x14ac:dyDescent="0.2">
      <c r="A834" s="97" t="s">
        <v>6880</v>
      </c>
      <c r="B834" s="65" t="s">
        <v>8490</v>
      </c>
      <c r="C834" s="67">
        <v>0.33</v>
      </c>
      <c r="D834" s="65" t="s">
        <v>6881</v>
      </c>
      <c r="E834" s="66">
        <v>71</v>
      </c>
      <c r="F834" s="66">
        <v>93</v>
      </c>
      <c r="G834" s="66" t="s">
        <v>8971</v>
      </c>
      <c r="H834" s="66">
        <v>136</v>
      </c>
      <c r="I834" s="69"/>
      <c r="J834" s="5" t="s">
        <v>5839</v>
      </c>
      <c r="K834" s="66">
        <v>18</v>
      </c>
      <c r="L834" s="5">
        <v>333</v>
      </c>
      <c r="M834" s="5">
        <v>0</v>
      </c>
      <c r="N834" s="5">
        <v>0</v>
      </c>
      <c r="O834" s="65" t="s">
        <v>131</v>
      </c>
      <c r="P834" s="66">
        <v>202</v>
      </c>
      <c r="Q834" s="66">
        <v>7</v>
      </c>
      <c r="R834" s="66">
        <f t="shared" ref="R834:R900" si="26">P834+Q834</f>
        <v>209</v>
      </c>
      <c r="S834" s="502">
        <f t="shared" si="25"/>
        <v>78.800000000000026</v>
      </c>
      <c r="T834" s="68">
        <v>18</v>
      </c>
    </row>
    <row r="835" spans="1:20" x14ac:dyDescent="0.2">
      <c r="A835" s="97" t="s">
        <v>5758</v>
      </c>
      <c r="B835" s="65" t="s">
        <v>8490</v>
      </c>
      <c r="C835" s="67">
        <v>0.33</v>
      </c>
      <c r="D835" s="91" t="s">
        <v>5760</v>
      </c>
      <c r="E835" s="66">
        <v>70</v>
      </c>
      <c r="F835" s="66">
        <v>93</v>
      </c>
      <c r="G835" s="95" t="s">
        <v>2784</v>
      </c>
      <c r="H835" s="66">
        <v>136</v>
      </c>
      <c r="I835" s="69"/>
      <c r="J835" s="5" t="s">
        <v>7938</v>
      </c>
      <c r="K835" s="66">
        <v>11</v>
      </c>
      <c r="L835" s="5">
        <v>361</v>
      </c>
      <c r="M835" s="5">
        <v>39</v>
      </c>
      <c r="N835" s="5">
        <v>0</v>
      </c>
      <c r="O835" s="65"/>
      <c r="P835" s="66">
        <v>230</v>
      </c>
      <c r="Q835" s="66">
        <v>7</v>
      </c>
      <c r="R835" s="66">
        <f t="shared" si="26"/>
        <v>237</v>
      </c>
      <c r="S835" s="502">
        <f t="shared" si="25"/>
        <v>50.800000000000026</v>
      </c>
      <c r="T835" s="68">
        <v>11</v>
      </c>
    </row>
    <row r="836" spans="1:20" x14ac:dyDescent="0.2">
      <c r="A836" s="97" t="s">
        <v>5758</v>
      </c>
      <c r="B836" s="65" t="s">
        <v>8490</v>
      </c>
      <c r="C836" s="67">
        <v>0.33</v>
      </c>
      <c r="D836" s="91" t="s">
        <v>5683</v>
      </c>
      <c r="E836" s="66">
        <v>70</v>
      </c>
      <c r="F836" s="66">
        <v>93</v>
      </c>
      <c r="G836" s="95" t="s">
        <v>2784</v>
      </c>
      <c r="H836" s="66">
        <v>136</v>
      </c>
      <c r="I836" s="69"/>
      <c r="J836" s="5" t="s">
        <v>8351</v>
      </c>
      <c r="K836" s="66">
        <v>11</v>
      </c>
      <c r="L836" s="5">
        <v>361</v>
      </c>
      <c r="M836" s="5">
        <v>39</v>
      </c>
      <c r="N836" s="5">
        <v>0</v>
      </c>
      <c r="O836" s="65"/>
      <c r="P836" s="66">
        <v>230</v>
      </c>
      <c r="Q836" s="66">
        <v>7</v>
      </c>
      <c r="R836" s="66">
        <f t="shared" si="26"/>
        <v>237</v>
      </c>
      <c r="S836" s="502">
        <f t="shared" si="25"/>
        <v>50.800000000000026</v>
      </c>
      <c r="T836" s="68">
        <v>11</v>
      </c>
    </row>
    <row r="837" spans="1:20" x14ac:dyDescent="0.2">
      <c r="A837" s="97" t="s">
        <v>5758</v>
      </c>
      <c r="B837" s="65" t="s">
        <v>8490</v>
      </c>
      <c r="C837" s="67">
        <v>0.33</v>
      </c>
      <c r="D837" s="91" t="s">
        <v>1797</v>
      </c>
      <c r="E837" s="66">
        <v>70</v>
      </c>
      <c r="F837" s="66">
        <v>93</v>
      </c>
      <c r="G837" s="95" t="s">
        <v>2784</v>
      </c>
      <c r="H837" s="66">
        <v>136</v>
      </c>
      <c r="I837" s="69"/>
      <c r="J837" s="5" t="s">
        <v>7937</v>
      </c>
      <c r="K837" s="66">
        <v>11</v>
      </c>
      <c r="L837" s="5">
        <v>361</v>
      </c>
      <c r="M837" s="5">
        <v>39</v>
      </c>
      <c r="N837" s="5">
        <v>0</v>
      </c>
      <c r="O837" s="65"/>
      <c r="P837" s="66">
        <v>230</v>
      </c>
      <c r="Q837" s="66">
        <v>7</v>
      </c>
      <c r="R837" s="66">
        <f t="shared" si="26"/>
        <v>237</v>
      </c>
      <c r="S837" s="502">
        <f t="shared" si="25"/>
        <v>50.800000000000026</v>
      </c>
      <c r="T837" s="68">
        <v>11</v>
      </c>
    </row>
    <row r="838" spans="1:20" x14ac:dyDescent="0.2">
      <c r="A838" s="97" t="s">
        <v>3671</v>
      </c>
      <c r="B838" s="65" t="s">
        <v>8490</v>
      </c>
      <c r="C838" s="67">
        <v>0.33</v>
      </c>
      <c r="D838" s="65" t="s">
        <v>3670</v>
      </c>
      <c r="E838" s="66">
        <v>61</v>
      </c>
      <c r="F838" s="66">
        <v>76</v>
      </c>
      <c r="G838" s="66" t="s">
        <v>5161</v>
      </c>
      <c r="H838" s="66">
        <v>123</v>
      </c>
      <c r="I838" s="69"/>
      <c r="J838" s="5" t="s">
        <v>4415</v>
      </c>
      <c r="K838" s="66">
        <v>9</v>
      </c>
      <c r="L838" s="5">
        <v>369</v>
      </c>
      <c r="M838" s="5">
        <v>2</v>
      </c>
      <c r="N838" s="5">
        <v>0</v>
      </c>
      <c r="O838" s="65" t="s">
        <v>8502</v>
      </c>
      <c r="P838" s="66">
        <v>238</v>
      </c>
      <c r="Q838" s="66">
        <v>7</v>
      </c>
      <c r="R838" s="66">
        <f t="shared" si="26"/>
        <v>245</v>
      </c>
      <c r="S838" s="502">
        <f t="shared" si="25"/>
        <v>42.800000000000026</v>
      </c>
      <c r="T838" s="68">
        <v>9</v>
      </c>
    </row>
    <row r="839" spans="1:20" x14ac:dyDescent="0.2">
      <c r="A839" s="97" t="s">
        <v>10225</v>
      </c>
      <c r="B839" s="65" t="s">
        <v>8490</v>
      </c>
      <c r="C839" s="67">
        <v>0.33</v>
      </c>
      <c r="D839" s="65" t="s">
        <v>3876</v>
      </c>
      <c r="E839" s="66">
        <v>61</v>
      </c>
      <c r="F839" s="66">
        <v>76</v>
      </c>
      <c r="G839" s="66" t="s">
        <v>5161</v>
      </c>
      <c r="H839" s="66">
        <v>123</v>
      </c>
      <c r="I839" s="69"/>
      <c r="J839" s="5" t="s">
        <v>4415</v>
      </c>
      <c r="K839" s="66">
        <v>9</v>
      </c>
      <c r="L839" s="5">
        <v>369</v>
      </c>
      <c r="M839" s="5">
        <v>2</v>
      </c>
      <c r="N839" s="5">
        <v>0</v>
      </c>
      <c r="O839" s="65" t="s">
        <v>10224</v>
      </c>
      <c r="P839" s="66">
        <v>238</v>
      </c>
      <c r="Q839" s="66">
        <v>7</v>
      </c>
      <c r="R839" s="66">
        <f t="shared" si="26"/>
        <v>245</v>
      </c>
      <c r="S839" s="502">
        <f t="shared" si="25"/>
        <v>42.800000000000026</v>
      </c>
      <c r="T839" s="68">
        <v>9</v>
      </c>
    </row>
    <row r="840" spans="1:20" x14ac:dyDescent="0.2">
      <c r="A840" s="97" t="s">
        <v>7710</v>
      </c>
      <c r="B840" s="65" t="s">
        <v>8490</v>
      </c>
      <c r="C840" s="67">
        <v>0.33</v>
      </c>
      <c r="D840" s="65" t="s">
        <v>6916</v>
      </c>
      <c r="E840" s="66">
        <v>62</v>
      </c>
      <c r="F840" s="66">
        <v>78</v>
      </c>
      <c r="G840" s="66" t="s">
        <v>5161</v>
      </c>
      <c r="H840" s="66">
        <v>123</v>
      </c>
      <c r="I840" s="69"/>
      <c r="J840" s="5" t="s">
        <v>4415</v>
      </c>
      <c r="K840" s="66">
        <v>9</v>
      </c>
      <c r="L840" s="5">
        <v>369</v>
      </c>
      <c r="M840" s="5">
        <v>2</v>
      </c>
      <c r="N840" s="5">
        <v>0</v>
      </c>
      <c r="O840" s="65"/>
      <c r="P840" s="66">
        <v>238</v>
      </c>
      <c r="Q840" s="66">
        <v>7</v>
      </c>
      <c r="R840" s="66">
        <f t="shared" si="26"/>
        <v>245</v>
      </c>
      <c r="S840" s="502">
        <f t="shared" si="25"/>
        <v>42.800000000000026</v>
      </c>
      <c r="T840" s="68">
        <v>9</v>
      </c>
    </row>
    <row r="841" spans="1:20" x14ac:dyDescent="0.2">
      <c r="A841" s="97" t="s">
        <v>3831</v>
      </c>
      <c r="B841" s="65" t="s">
        <v>8490</v>
      </c>
      <c r="C841" s="67">
        <v>0.33</v>
      </c>
      <c r="D841" s="65" t="s">
        <v>3436</v>
      </c>
      <c r="E841" s="66">
        <v>62</v>
      </c>
      <c r="F841" s="66">
        <v>78</v>
      </c>
      <c r="G841" s="66" t="s">
        <v>5161</v>
      </c>
      <c r="H841" s="66">
        <v>123</v>
      </c>
      <c r="I841" s="69"/>
      <c r="J841" s="5" t="s">
        <v>4415</v>
      </c>
      <c r="K841" s="66">
        <v>9</v>
      </c>
      <c r="L841" s="5">
        <v>369</v>
      </c>
      <c r="M841" s="5">
        <v>2</v>
      </c>
      <c r="N841" s="5">
        <v>0</v>
      </c>
      <c r="O841" s="65"/>
      <c r="P841" s="66">
        <v>240</v>
      </c>
      <c r="Q841" s="66">
        <v>7</v>
      </c>
      <c r="R841" s="66">
        <f t="shared" si="26"/>
        <v>247</v>
      </c>
      <c r="S841" s="502">
        <f t="shared" si="25"/>
        <v>40.800000000000026</v>
      </c>
      <c r="T841" s="68">
        <v>9</v>
      </c>
    </row>
    <row r="842" spans="1:20" x14ac:dyDescent="0.2">
      <c r="A842" s="97" t="s">
        <v>2420</v>
      </c>
      <c r="B842" s="65" t="s">
        <v>8490</v>
      </c>
      <c r="C842" s="67">
        <v>0.33</v>
      </c>
      <c r="D842" s="65" t="s">
        <v>2174</v>
      </c>
      <c r="E842" s="66">
        <v>61</v>
      </c>
      <c r="F842" s="66">
        <v>76</v>
      </c>
      <c r="G842" s="66" t="s">
        <v>5161</v>
      </c>
      <c r="H842" s="66">
        <v>123</v>
      </c>
      <c r="I842" s="69"/>
      <c r="J842" s="5" t="s">
        <v>4415</v>
      </c>
      <c r="K842" s="66">
        <v>9</v>
      </c>
      <c r="L842" s="5">
        <v>369</v>
      </c>
      <c r="M842" s="5">
        <v>2</v>
      </c>
      <c r="N842" s="5">
        <v>0</v>
      </c>
      <c r="O842" s="65"/>
      <c r="P842" s="66">
        <v>238</v>
      </c>
      <c r="Q842" s="66">
        <v>7</v>
      </c>
      <c r="R842" s="66">
        <f t="shared" si="26"/>
        <v>245</v>
      </c>
      <c r="S842" s="502">
        <f t="shared" si="25"/>
        <v>42.800000000000026</v>
      </c>
      <c r="T842" s="68">
        <v>9</v>
      </c>
    </row>
    <row r="843" spans="1:20" x14ac:dyDescent="0.2">
      <c r="A843" s="97" t="s">
        <v>6914</v>
      </c>
      <c r="B843" s="65" t="s">
        <v>8490</v>
      </c>
      <c r="C843" s="67">
        <v>0.33</v>
      </c>
      <c r="D843" s="65" t="s">
        <v>6913</v>
      </c>
      <c r="E843" s="66">
        <v>61</v>
      </c>
      <c r="F843" s="66">
        <v>76</v>
      </c>
      <c r="G843" s="66" t="s">
        <v>5161</v>
      </c>
      <c r="H843" s="66">
        <v>123</v>
      </c>
      <c r="I843" s="69"/>
      <c r="J843" s="5" t="s">
        <v>4415</v>
      </c>
      <c r="K843" s="66">
        <v>9</v>
      </c>
      <c r="L843" s="5">
        <v>369</v>
      </c>
      <c r="M843" s="5">
        <v>2</v>
      </c>
      <c r="N843" s="5">
        <v>0</v>
      </c>
      <c r="O843" s="125" t="s">
        <v>9177</v>
      </c>
      <c r="P843" s="94">
        <v>238</v>
      </c>
      <c r="Q843" s="94">
        <v>7</v>
      </c>
      <c r="R843" s="66">
        <f t="shared" si="26"/>
        <v>245</v>
      </c>
      <c r="S843" s="502">
        <f t="shared" si="25"/>
        <v>42.800000000000026</v>
      </c>
      <c r="T843" s="68">
        <v>9</v>
      </c>
    </row>
    <row r="844" spans="1:20" x14ac:dyDescent="0.2">
      <c r="A844" s="97" t="s">
        <v>8429</v>
      </c>
      <c r="B844" s="65" t="s">
        <v>8490</v>
      </c>
      <c r="C844" s="67">
        <v>0.33</v>
      </c>
      <c r="D844" s="65" t="s">
        <v>7228</v>
      </c>
      <c r="E844" s="66">
        <v>66</v>
      </c>
      <c r="F844" s="66">
        <v>86</v>
      </c>
      <c r="G844" s="66" t="s">
        <v>2920</v>
      </c>
      <c r="H844" s="66">
        <v>129</v>
      </c>
      <c r="I844" s="69"/>
      <c r="J844" s="5" t="s">
        <v>4415</v>
      </c>
      <c r="K844" s="66">
        <v>26</v>
      </c>
      <c r="L844" s="5">
        <v>301</v>
      </c>
      <c r="M844" s="5">
        <v>2</v>
      </c>
      <c r="N844" s="5">
        <v>0</v>
      </c>
      <c r="O844" s="125"/>
      <c r="P844" s="94">
        <v>169</v>
      </c>
      <c r="Q844" s="94">
        <v>7</v>
      </c>
      <c r="R844" s="66">
        <f t="shared" si="26"/>
        <v>176</v>
      </c>
      <c r="S844" s="502">
        <f t="shared" si="25"/>
        <v>111.80000000000003</v>
      </c>
      <c r="T844" s="68">
        <v>26</v>
      </c>
    </row>
    <row r="845" spans="1:20" x14ac:dyDescent="0.2">
      <c r="A845" s="97" t="s">
        <v>7351</v>
      </c>
      <c r="B845" s="65" t="s">
        <v>8490</v>
      </c>
      <c r="C845" s="67">
        <v>0.33</v>
      </c>
      <c r="D845" s="65" t="s">
        <v>9057</v>
      </c>
      <c r="E845" s="66">
        <v>61</v>
      </c>
      <c r="F845" s="66">
        <v>76</v>
      </c>
      <c r="G845" s="66" t="s">
        <v>5159</v>
      </c>
      <c r="H845" s="66">
        <v>123</v>
      </c>
      <c r="I845" s="69"/>
      <c r="J845" s="5" t="s">
        <v>4415</v>
      </c>
      <c r="K845" s="66">
        <v>9</v>
      </c>
      <c r="L845" s="5">
        <v>369</v>
      </c>
      <c r="M845" s="5">
        <v>2</v>
      </c>
      <c r="N845" s="5">
        <v>0</v>
      </c>
      <c r="O845" s="125" t="s">
        <v>9058</v>
      </c>
      <c r="P845" s="94">
        <v>238</v>
      </c>
      <c r="Q845" s="94">
        <v>7</v>
      </c>
      <c r="R845" s="66">
        <f t="shared" si="26"/>
        <v>245</v>
      </c>
      <c r="S845" s="502">
        <f t="shared" si="25"/>
        <v>42.800000000000026</v>
      </c>
      <c r="T845" s="68">
        <v>9</v>
      </c>
    </row>
    <row r="846" spans="1:20" x14ac:dyDescent="0.2">
      <c r="A846" s="97" t="s">
        <v>2145</v>
      </c>
      <c r="B846" s="65" t="s">
        <v>8490</v>
      </c>
      <c r="C846" s="67">
        <v>0.33</v>
      </c>
      <c r="D846" s="65" t="s">
        <v>2146</v>
      </c>
      <c r="E846" s="66">
        <v>61</v>
      </c>
      <c r="F846" s="66">
        <v>76</v>
      </c>
      <c r="G846" s="66" t="s">
        <v>5161</v>
      </c>
      <c r="H846" s="66">
        <v>123</v>
      </c>
      <c r="I846" s="69"/>
      <c r="J846" s="5" t="s">
        <v>4415</v>
      </c>
      <c r="K846" s="66">
        <v>9</v>
      </c>
      <c r="L846" s="5">
        <v>369</v>
      </c>
      <c r="M846" s="5">
        <v>2</v>
      </c>
      <c r="N846" s="5">
        <v>0</v>
      </c>
      <c r="O846" s="65"/>
      <c r="P846" s="66">
        <v>238</v>
      </c>
      <c r="Q846" s="94">
        <v>7</v>
      </c>
      <c r="R846" s="66">
        <f t="shared" si="26"/>
        <v>245</v>
      </c>
      <c r="S846" s="502">
        <f t="shared" si="25"/>
        <v>42.800000000000026</v>
      </c>
      <c r="T846" s="68">
        <v>9</v>
      </c>
    </row>
    <row r="847" spans="1:20" x14ac:dyDescent="0.2">
      <c r="A847" s="97" t="s">
        <v>4261</v>
      </c>
      <c r="B847" s="65" t="s">
        <v>8490</v>
      </c>
      <c r="C847" s="67">
        <v>0.33</v>
      </c>
      <c r="D847" s="65" t="s">
        <v>5011</v>
      </c>
      <c r="E847" s="66">
        <v>61</v>
      </c>
      <c r="F847" s="66">
        <v>76</v>
      </c>
      <c r="G847" s="66" t="s">
        <v>5161</v>
      </c>
      <c r="H847" s="66">
        <v>123</v>
      </c>
      <c r="I847" s="69"/>
      <c r="J847" s="5" t="s">
        <v>4415</v>
      </c>
      <c r="K847" s="66">
        <v>9</v>
      </c>
      <c r="L847" s="5">
        <v>369</v>
      </c>
      <c r="M847" s="5">
        <v>2</v>
      </c>
      <c r="N847" s="5">
        <v>0</v>
      </c>
      <c r="O847" s="65"/>
      <c r="P847" s="66">
        <v>240</v>
      </c>
      <c r="Q847" s="66">
        <v>7</v>
      </c>
      <c r="R847" s="66">
        <f t="shared" si="26"/>
        <v>247</v>
      </c>
      <c r="S847" s="502">
        <f t="shared" si="25"/>
        <v>40.800000000000026</v>
      </c>
      <c r="T847" s="68">
        <v>9</v>
      </c>
    </row>
    <row r="848" spans="1:20" x14ac:dyDescent="0.2">
      <c r="A848" s="97" t="s">
        <v>8359</v>
      </c>
      <c r="B848" s="65" t="s">
        <v>8490</v>
      </c>
      <c r="C848" s="67">
        <v>0.33</v>
      </c>
      <c r="D848" s="65" t="s">
        <v>10524</v>
      </c>
      <c r="E848" s="66">
        <v>60</v>
      </c>
      <c r="F848" s="66">
        <v>74</v>
      </c>
      <c r="G848" s="66" t="s">
        <v>5159</v>
      </c>
      <c r="H848" s="66">
        <v>123</v>
      </c>
      <c r="I848" s="69"/>
      <c r="J848" s="5" t="s">
        <v>4415</v>
      </c>
      <c r="K848" s="66">
        <v>12</v>
      </c>
      <c r="L848" s="5">
        <v>357</v>
      </c>
      <c r="M848" s="5">
        <v>2</v>
      </c>
      <c r="N848" s="5">
        <v>0</v>
      </c>
      <c r="O848" s="65"/>
      <c r="P848" s="66">
        <v>225</v>
      </c>
      <c r="Q848" s="66">
        <v>7</v>
      </c>
      <c r="R848" s="66">
        <f t="shared" si="26"/>
        <v>232</v>
      </c>
      <c r="S848" s="502">
        <f t="shared" si="25"/>
        <v>55.800000000000026</v>
      </c>
      <c r="T848" s="68">
        <v>12</v>
      </c>
    </row>
    <row r="849" spans="1:20" x14ac:dyDescent="0.2">
      <c r="A849" s="97" t="s">
        <v>6271</v>
      </c>
      <c r="B849" s="65" t="s">
        <v>8490</v>
      </c>
      <c r="C849" s="67">
        <v>0.33</v>
      </c>
      <c r="D849" s="65" t="s">
        <v>2902</v>
      </c>
      <c r="E849" s="66">
        <v>62</v>
      </c>
      <c r="F849" s="66">
        <v>78</v>
      </c>
      <c r="G849" s="66" t="s">
        <v>5161</v>
      </c>
      <c r="H849" s="66">
        <v>123</v>
      </c>
      <c r="I849" s="69"/>
      <c r="J849" s="5" t="s">
        <v>4415</v>
      </c>
      <c r="K849" s="66">
        <v>15</v>
      </c>
      <c r="L849" s="5">
        <v>345</v>
      </c>
      <c r="M849" s="5">
        <v>2</v>
      </c>
      <c r="N849" s="5">
        <v>0</v>
      </c>
      <c r="O849" s="65"/>
      <c r="P849" s="66">
        <v>215</v>
      </c>
      <c r="Q849" s="66">
        <v>7</v>
      </c>
      <c r="R849" s="66">
        <f t="shared" si="26"/>
        <v>222</v>
      </c>
      <c r="S849" s="502">
        <f t="shared" si="25"/>
        <v>65.800000000000026</v>
      </c>
      <c r="T849" s="68">
        <v>15</v>
      </c>
    </row>
    <row r="850" spans="1:20" x14ac:dyDescent="0.2">
      <c r="A850" s="97" t="s">
        <v>5065</v>
      </c>
      <c r="B850" s="65" t="s">
        <v>8490</v>
      </c>
      <c r="C850" s="67">
        <v>0.33</v>
      </c>
      <c r="D850" s="65" t="s">
        <v>648</v>
      </c>
      <c r="E850" s="66">
        <v>61</v>
      </c>
      <c r="F850" s="66">
        <v>76</v>
      </c>
      <c r="G850" s="66" t="s">
        <v>5161</v>
      </c>
      <c r="H850" s="66">
        <v>123</v>
      </c>
      <c r="I850" s="69"/>
      <c r="J850" s="5" t="s">
        <v>4415</v>
      </c>
      <c r="K850" s="66">
        <v>9</v>
      </c>
      <c r="L850" s="5">
        <v>369</v>
      </c>
      <c r="M850" s="5">
        <v>2</v>
      </c>
      <c r="N850" s="5">
        <v>0</v>
      </c>
      <c r="O850" s="65"/>
      <c r="P850" s="66">
        <v>238</v>
      </c>
      <c r="Q850" s="66">
        <v>7</v>
      </c>
      <c r="R850" s="66">
        <f t="shared" si="26"/>
        <v>245</v>
      </c>
      <c r="S850" s="502">
        <f t="shared" si="25"/>
        <v>42.800000000000026</v>
      </c>
      <c r="T850" s="68">
        <v>9</v>
      </c>
    </row>
    <row r="851" spans="1:20" x14ac:dyDescent="0.2">
      <c r="A851" s="97" t="s">
        <v>3663</v>
      </c>
      <c r="B851" s="65" t="s">
        <v>8490</v>
      </c>
      <c r="C851" s="67">
        <v>0.33</v>
      </c>
      <c r="D851" s="65" t="s">
        <v>3056</v>
      </c>
      <c r="E851" s="66">
        <v>71</v>
      </c>
      <c r="F851" s="66">
        <v>95</v>
      </c>
      <c r="G851" s="66" t="s">
        <v>4585</v>
      </c>
      <c r="H851" s="66">
        <f>F851+43</f>
        <v>138</v>
      </c>
      <c r="I851" s="69"/>
      <c r="J851" s="5" t="s">
        <v>4415</v>
      </c>
      <c r="K851" s="66"/>
      <c r="L851" s="5">
        <f>112+10+R851</f>
        <v>122</v>
      </c>
      <c r="M851" s="5">
        <v>2</v>
      </c>
      <c r="N851" s="5">
        <v>0</v>
      </c>
      <c r="O851" s="65"/>
      <c r="P851" s="66"/>
      <c r="Q851" s="66"/>
      <c r="R851" s="66">
        <f t="shared" si="26"/>
        <v>0</v>
      </c>
      <c r="S851" s="502">
        <f t="shared" si="25"/>
        <v>287.8</v>
      </c>
    </row>
    <row r="852" spans="1:20" x14ac:dyDescent="0.2">
      <c r="A852" s="97" t="s">
        <v>871</v>
      </c>
      <c r="B852" s="65" t="s">
        <v>8490</v>
      </c>
      <c r="C852" s="67">
        <v>0.33</v>
      </c>
      <c r="D852" s="65" t="s">
        <v>3558</v>
      </c>
      <c r="E852" s="66">
        <v>61</v>
      </c>
      <c r="F852" s="66">
        <v>76</v>
      </c>
      <c r="G852" s="66" t="s">
        <v>5159</v>
      </c>
      <c r="H852" s="66">
        <v>123</v>
      </c>
      <c r="I852" s="69"/>
      <c r="J852" s="5" t="s">
        <v>4415</v>
      </c>
      <c r="K852" s="66">
        <v>9</v>
      </c>
      <c r="L852" s="5">
        <v>369</v>
      </c>
      <c r="M852" s="5">
        <v>2</v>
      </c>
      <c r="N852" s="5">
        <v>0</v>
      </c>
      <c r="O852" s="65"/>
      <c r="P852" s="66">
        <v>238</v>
      </c>
      <c r="Q852" s="66">
        <v>7</v>
      </c>
      <c r="R852" s="66">
        <f t="shared" si="26"/>
        <v>245</v>
      </c>
      <c r="S852" s="502">
        <f t="shared" si="25"/>
        <v>42.800000000000026</v>
      </c>
      <c r="T852" s="68">
        <v>9</v>
      </c>
    </row>
    <row r="853" spans="1:20" x14ac:dyDescent="0.2">
      <c r="A853" s="558" t="s">
        <v>11048</v>
      </c>
      <c r="B853" s="65" t="s">
        <v>8490</v>
      </c>
      <c r="C853" s="67">
        <v>0.33</v>
      </c>
      <c r="D853" s="559" t="s">
        <v>11049</v>
      </c>
      <c r="E853" s="66">
        <v>61</v>
      </c>
      <c r="F853" s="66">
        <v>76</v>
      </c>
      <c r="G853" s="560" t="s">
        <v>5159</v>
      </c>
      <c r="H853" s="66">
        <v>123</v>
      </c>
      <c r="I853" s="69"/>
      <c r="J853" s="5" t="s">
        <v>4415</v>
      </c>
      <c r="K853" s="66">
        <v>12</v>
      </c>
      <c r="L853" s="5">
        <v>357</v>
      </c>
      <c r="M853" s="5">
        <v>2</v>
      </c>
      <c r="N853" s="5">
        <v>0</v>
      </c>
      <c r="O853" s="575" t="s">
        <v>11045</v>
      </c>
      <c r="P853" s="94">
        <v>225</v>
      </c>
      <c r="Q853" s="94">
        <v>7</v>
      </c>
      <c r="R853" s="66">
        <f t="shared" si="26"/>
        <v>232</v>
      </c>
      <c r="S853" s="502">
        <f t="shared" si="25"/>
        <v>55.800000000000026</v>
      </c>
      <c r="T853" s="68">
        <v>12</v>
      </c>
    </row>
    <row r="854" spans="1:20" x14ac:dyDescent="0.2">
      <c r="A854" s="97" t="s">
        <v>8573</v>
      </c>
      <c r="B854" s="65" t="s">
        <v>8490</v>
      </c>
      <c r="C854" s="67">
        <v>0.33</v>
      </c>
      <c r="D854" s="65" t="s">
        <v>4515</v>
      </c>
      <c r="E854" s="66">
        <v>61</v>
      </c>
      <c r="F854" s="66">
        <v>76</v>
      </c>
      <c r="G854" s="66" t="s">
        <v>5161</v>
      </c>
      <c r="H854" s="66">
        <v>123</v>
      </c>
      <c r="I854" s="69"/>
      <c r="J854" s="5" t="s">
        <v>4415</v>
      </c>
      <c r="K854" s="66">
        <v>9</v>
      </c>
      <c r="L854" s="5">
        <v>369</v>
      </c>
      <c r="M854" s="5">
        <v>2</v>
      </c>
      <c r="N854" s="5">
        <v>0</v>
      </c>
      <c r="O854" s="125"/>
      <c r="P854" s="94">
        <v>237</v>
      </c>
      <c r="Q854" s="94">
        <v>7</v>
      </c>
      <c r="R854" s="66">
        <f t="shared" si="26"/>
        <v>244</v>
      </c>
      <c r="S854" s="502">
        <f t="shared" si="25"/>
        <v>43.800000000000026</v>
      </c>
      <c r="T854" s="68">
        <v>9</v>
      </c>
    </row>
    <row r="855" spans="1:20" x14ac:dyDescent="0.2">
      <c r="A855" s="97" t="s">
        <v>3282</v>
      </c>
      <c r="B855" s="65" t="s">
        <v>8490</v>
      </c>
      <c r="C855" s="67">
        <v>0.33</v>
      </c>
      <c r="D855" s="65" t="s">
        <v>3057</v>
      </c>
      <c r="E855" s="66">
        <v>64</v>
      </c>
      <c r="F855" s="66">
        <v>82</v>
      </c>
      <c r="G855" s="66" t="s">
        <v>2918</v>
      </c>
      <c r="H855" s="66">
        <v>125</v>
      </c>
      <c r="I855" s="69"/>
      <c r="J855" s="5" t="s">
        <v>4415</v>
      </c>
      <c r="K855" s="66"/>
      <c r="L855" s="5">
        <f>112+10+R855</f>
        <v>122</v>
      </c>
      <c r="M855" s="5">
        <v>2</v>
      </c>
      <c r="N855" s="5">
        <v>0</v>
      </c>
      <c r="O855" s="125"/>
      <c r="P855" s="94"/>
      <c r="Q855" s="94"/>
      <c r="R855" s="66">
        <f t="shared" si="26"/>
        <v>0</v>
      </c>
      <c r="S855" s="502">
        <f t="shared" si="25"/>
        <v>287.8</v>
      </c>
    </row>
    <row r="856" spans="1:20" x14ac:dyDescent="0.2">
      <c r="A856" s="97" t="s">
        <v>2883</v>
      </c>
      <c r="B856" s="65" t="s">
        <v>8490</v>
      </c>
      <c r="C856" s="67">
        <v>0.33</v>
      </c>
      <c r="D856" s="65" t="s">
        <v>5772</v>
      </c>
      <c r="E856" s="66">
        <v>61</v>
      </c>
      <c r="F856" s="66">
        <v>76</v>
      </c>
      <c r="G856" s="66" t="s">
        <v>5159</v>
      </c>
      <c r="H856" s="66">
        <v>123</v>
      </c>
      <c r="I856" s="69"/>
      <c r="J856" s="5" t="s">
        <v>4415</v>
      </c>
      <c r="K856" s="66">
        <v>9</v>
      </c>
      <c r="L856" s="5">
        <v>369</v>
      </c>
      <c r="M856" s="5">
        <v>2</v>
      </c>
      <c r="N856" s="5">
        <v>0</v>
      </c>
      <c r="O856" s="65"/>
      <c r="P856" s="66">
        <v>238</v>
      </c>
      <c r="Q856" s="66">
        <v>7</v>
      </c>
      <c r="R856" s="66">
        <f t="shared" si="26"/>
        <v>245</v>
      </c>
      <c r="S856" s="502">
        <f t="shared" ref="S856:S923" si="27">306.1-R856-10-8.3</f>
        <v>42.800000000000026</v>
      </c>
      <c r="T856" s="68">
        <v>9</v>
      </c>
    </row>
    <row r="857" spans="1:20" x14ac:dyDescent="0.2">
      <c r="A857" s="97" t="s">
        <v>8814</v>
      </c>
      <c r="B857" s="65" t="s">
        <v>8490</v>
      </c>
      <c r="C857" s="67">
        <v>0.33</v>
      </c>
      <c r="D857" s="65" t="s">
        <v>8813</v>
      </c>
      <c r="E857" s="66">
        <v>65</v>
      </c>
      <c r="F857" s="66">
        <v>82</v>
      </c>
      <c r="G857" s="66" t="s">
        <v>2920</v>
      </c>
      <c r="H857" s="66">
        <v>125</v>
      </c>
      <c r="I857" s="69">
        <v>6045034800</v>
      </c>
      <c r="J857" s="5" t="s">
        <v>2469</v>
      </c>
      <c r="K857" s="66">
        <v>25</v>
      </c>
      <c r="L857" s="5">
        <v>305</v>
      </c>
      <c r="M857" s="5">
        <v>3</v>
      </c>
      <c r="N857" s="5">
        <v>0</v>
      </c>
      <c r="O857" s="65"/>
      <c r="P857" s="66">
        <v>172</v>
      </c>
      <c r="Q857" s="66">
        <v>7</v>
      </c>
      <c r="R857" s="66">
        <f t="shared" si="26"/>
        <v>179</v>
      </c>
      <c r="S857" s="502">
        <f t="shared" si="27"/>
        <v>108.80000000000003</v>
      </c>
      <c r="T857" s="68">
        <v>25</v>
      </c>
    </row>
    <row r="858" spans="1:20" x14ac:dyDescent="0.2">
      <c r="A858" s="97" t="s">
        <v>9456</v>
      </c>
      <c r="B858" s="65" t="s">
        <v>8490</v>
      </c>
      <c r="C858" s="67">
        <v>0.33</v>
      </c>
      <c r="D858" s="65" t="s">
        <v>9457</v>
      </c>
      <c r="E858" s="66">
        <v>60</v>
      </c>
      <c r="F858" s="66">
        <v>74</v>
      </c>
      <c r="G858" s="66" t="s">
        <v>5161</v>
      </c>
      <c r="H858" s="66">
        <v>123</v>
      </c>
      <c r="I858" s="69"/>
      <c r="J858" s="5" t="s">
        <v>4415</v>
      </c>
      <c r="K858" s="66">
        <v>9</v>
      </c>
      <c r="L858" s="5">
        <v>369</v>
      </c>
      <c r="M858" s="5">
        <v>2</v>
      </c>
      <c r="N858" s="5">
        <v>0</v>
      </c>
      <c r="O858" s="65"/>
      <c r="P858" s="66">
        <v>240</v>
      </c>
      <c r="Q858" s="66">
        <v>7</v>
      </c>
      <c r="R858" s="66">
        <f t="shared" si="26"/>
        <v>247</v>
      </c>
      <c r="S858" s="502">
        <f t="shared" si="27"/>
        <v>40.800000000000026</v>
      </c>
      <c r="T858" s="68">
        <v>9</v>
      </c>
    </row>
    <row r="859" spans="1:20" x14ac:dyDescent="0.2">
      <c r="A859" s="97" t="s">
        <v>7153</v>
      </c>
      <c r="B859" s="65" t="s">
        <v>8490</v>
      </c>
      <c r="C859" s="67">
        <v>0.33</v>
      </c>
      <c r="D859" s="65" t="s">
        <v>6054</v>
      </c>
      <c r="E859" s="66">
        <v>69</v>
      </c>
      <c r="F859" s="66">
        <v>91</v>
      </c>
      <c r="G859" s="66" t="s">
        <v>5464</v>
      </c>
      <c r="H859" s="66">
        <v>134</v>
      </c>
      <c r="I859" s="69"/>
      <c r="J859" s="5" t="s">
        <v>4415</v>
      </c>
      <c r="K859" s="66">
        <v>12</v>
      </c>
      <c r="L859" s="5">
        <v>357</v>
      </c>
      <c r="M859" s="5">
        <v>2</v>
      </c>
      <c r="N859" s="5">
        <v>0</v>
      </c>
      <c r="O859" s="65"/>
      <c r="P859" s="66">
        <v>225</v>
      </c>
      <c r="Q859" s="66">
        <v>7</v>
      </c>
      <c r="R859" s="66">
        <f t="shared" si="26"/>
        <v>232</v>
      </c>
      <c r="S859" s="502">
        <f t="shared" si="27"/>
        <v>55.800000000000026</v>
      </c>
      <c r="T859" s="68">
        <v>12</v>
      </c>
    </row>
    <row r="860" spans="1:20" x14ac:dyDescent="0.2">
      <c r="A860" s="97" t="s">
        <v>9899</v>
      </c>
      <c r="B860" s="65" t="s">
        <v>8490</v>
      </c>
      <c r="C860" s="67">
        <v>0.33</v>
      </c>
      <c r="D860" s="65" t="s">
        <v>4699</v>
      </c>
      <c r="E860" s="66">
        <v>65</v>
      </c>
      <c r="F860" s="66">
        <v>84</v>
      </c>
      <c r="G860" s="66" t="s">
        <v>2918</v>
      </c>
      <c r="H860" s="66">
        <v>127</v>
      </c>
      <c r="I860" s="69"/>
      <c r="J860" s="5" t="s">
        <v>4415</v>
      </c>
      <c r="K860" s="66"/>
      <c r="L860" s="5">
        <f>112+10+R860</f>
        <v>122</v>
      </c>
      <c r="M860" s="5">
        <v>2</v>
      </c>
      <c r="N860" s="5">
        <v>0</v>
      </c>
      <c r="O860" s="125"/>
      <c r="P860" s="94"/>
      <c r="Q860" s="94"/>
      <c r="R860" s="66">
        <f t="shared" si="26"/>
        <v>0</v>
      </c>
      <c r="S860" s="502">
        <f t="shared" si="27"/>
        <v>287.8</v>
      </c>
    </row>
    <row r="861" spans="1:20" x14ac:dyDescent="0.2">
      <c r="A861" s="97" t="s">
        <v>7862</v>
      </c>
      <c r="B861" s="65" t="s">
        <v>8490</v>
      </c>
      <c r="C861" s="67">
        <v>0.33</v>
      </c>
      <c r="D861" s="65" t="s">
        <v>6501</v>
      </c>
      <c r="E861" s="66">
        <v>65</v>
      </c>
      <c r="F861" s="66">
        <v>84</v>
      </c>
      <c r="G861" s="66" t="s">
        <v>2918</v>
      </c>
      <c r="H861" s="66">
        <v>127</v>
      </c>
      <c r="I861" s="69"/>
      <c r="J861" s="5" t="s">
        <v>4415</v>
      </c>
      <c r="K861" s="66">
        <v>27</v>
      </c>
      <c r="L861" s="5">
        <v>297</v>
      </c>
      <c r="M861" s="5">
        <v>2</v>
      </c>
      <c r="N861" s="5">
        <v>0</v>
      </c>
      <c r="O861" s="125"/>
      <c r="P861" s="94">
        <v>165</v>
      </c>
      <c r="Q861" s="94">
        <v>7</v>
      </c>
      <c r="R861" s="66">
        <f t="shared" si="26"/>
        <v>172</v>
      </c>
      <c r="S861" s="502">
        <f t="shared" si="27"/>
        <v>115.80000000000003</v>
      </c>
      <c r="T861" s="68">
        <v>27</v>
      </c>
    </row>
    <row r="862" spans="1:20" x14ac:dyDescent="0.2">
      <c r="A862" s="97" t="s">
        <v>10497</v>
      </c>
      <c r="B862" s="65" t="s">
        <v>8490</v>
      </c>
      <c r="C862" s="67">
        <v>0.33</v>
      </c>
      <c r="D862" s="65" t="s">
        <v>2057</v>
      </c>
      <c r="E862" s="66">
        <v>62</v>
      </c>
      <c r="F862" s="66">
        <v>78</v>
      </c>
      <c r="G862" s="66" t="s">
        <v>5161</v>
      </c>
      <c r="H862" s="66">
        <v>123</v>
      </c>
      <c r="I862" s="69"/>
      <c r="J862" s="5" t="s">
        <v>4415</v>
      </c>
      <c r="K862" s="66">
        <v>8</v>
      </c>
      <c r="L862" s="5">
        <v>373</v>
      </c>
      <c r="M862" s="5">
        <v>2</v>
      </c>
      <c r="N862" s="5">
        <v>0</v>
      </c>
      <c r="O862" s="125"/>
      <c r="P862" s="94">
        <v>243</v>
      </c>
      <c r="Q862" s="94">
        <v>7</v>
      </c>
      <c r="R862" s="66">
        <f t="shared" si="26"/>
        <v>250</v>
      </c>
      <c r="S862" s="502">
        <f t="shared" si="27"/>
        <v>37.800000000000026</v>
      </c>
      <c r="T862" s="68">
        <v>8</v>
      </c>
    </row>
    <row r="863" spans="1:20" x14ac:dyDescent="0.2">
      <c r="A863" s="558" t="s">
        <v>11468</v>
      </c>
      <c r="B863" s="559" t="s">
        <v>8490</v>
      </c>
      <c r="C863" s="67">
        <v>0.33</v>
      </c>
      <c r="D863" s="559" t="s">
        <v>11469</v>
      </c>
      <c r="E863" s="66">
        <v>67</v>
      </c>
      <c r="F863" s="66">
        <v>88</v>
      </c>
      <c r="G863" s="560" t="s">
        <v>5464</v>
      </c>
      <c r="H863" s="66">
        <v>131</v>
      </c>
      <c r="I863" s="69"/>
      <c r="J863" s="564" t="s">
        <v>4415</v>
      </c>
      <c r="K863" s="66">
        <v>27</v>
      </c>
      <c r="L863" s="5">
        <v>297</v>
      </c>
      <c r="M863" s="5">
        <v>2</v>
      </c>
      <c r="N863" s="5">
        <v>0</v>
      </c>
      <c r="O863" s="575" t="s">
        <v>11453</v>
      </c>
      <c r="P863" s="94">
        <v>165</v>
      </c>
      <c r="Q863" s="94">
        <v>7</v>
      </c>
      <c r="R863" s="66">
        <f t="shared" si="26"/>
        <v>172</v>
      </c>
      <c r="S863" s="502">
        <f t="shared" si="27"/>
        <v>115.80000000000003</v>
      </c>
      <c r="T863" s="68">
        <v>27</v>
      </c>
    </row>
    <row r="864" spans="1:20" x14ac:dyDescent="0.2">
      <c r="A864" s="558" t="s">
        <v>11730</v>
      </c>
      <c r="B864" s="559" t="s">
        <v>8490</v>
      </c>
      <c r="C864" s="67">
        <v>0.33</v>
      </c>
      <c r="D864" s="559" t="s">
        <v>11731</v>
      </c>
      <c r="E864" s="66">
        <v>69</v>
      </c>
      <c r="F864" s="66">
        <v>91</v>
      </c>
      <c r="G864" s="560" t="s">
        <v>5464</v>
      </c>
      <c r="H864" s="66">
        <v>134</v>
      </c>
      <c r="I864" s="69"/>
      <c r="J864" s="564" t="s">
        <v>4415</v>
      </c>
      <c r="K864" s="66">
        <v>12</v>
      </c>
      <c r="L864" s="5">
        <v>357</v>
      </c>
      <c r="M864" s="5">
        <v>2</v>
      </c>
      <c r="N864" s="5">
        <v>0</v>
      </c>
      <c r="O864" s="575" t="s">
        <v>11723</v>
      </c>
      <c r="P864" s="94">
        <v>226</v>
      </c>
      <c r="Q864" s="94">
        <v>7</v>
      </c>
      <c r="R864" s="66">
        <f t="shared" si="26"/>
        <v>233</v>
      </c>
      <c r="S864" s="502">
        <f t="shared" si="27"/>
        <v>54.800000000000026</v>
      </c>
      <c r="T864" s="68">
        <v>12</v>
      </c>
    </row>
    <row r="865" spans="1:20" x14ac:dyDescent="0.2">
      <c r="A865" s="97" t="s">
        <v>2472</v>
      </c>
      <c r="B865" s="65" t="s">
        <v>8490</v>
      </c>
      <c r="C865" s="67">
        <v>0.33</v>
      </c>
      <c r="D865" s="65" t="s">
        <v>3835</v>
      </c>
      <c r="E865" s="66">
        <v>63</v>
      </c>
      <c r="F865" s="66">
        <v>80</v>
      </c>
      <c r="G865" s="66" t="s">
        <v>2918</v>
      </c>
      <c r="H865" s="66">
        <v>123</v>
      </c>
      <c r="I865" s="69"/>
      <c r="J865" s="5" t="s">
        <v>4415</v>
      </c>
      <c r="K865" s="66">
        <v>20</v>
      </c>
      <c r="L865" s="5">
        <v>326</v>
      </c>
      <c r="M865" s="5">
        <v>2</v>
      </c>
      <c r="N865" s="5">
        <v>0</v>
      </c>
      <c r="O865" s="65"/>
      <c r="P865" s="66">
        <v>195</v>
      </c>
      <c r="Q865" s="66">
        <v>7</v>
      </c>
      <c r="R865" s="66">
        <f t="shared" si="26"/>
        <v>202</v>
      </c>
      <c r="S865" s="502">
        <f t="shared" si="27"/>
        <v>85.800000000000026</v>
      </c>
      <c r="T865" s="68">
        <v>20</v>
      </c>
    </row>
    <row r="866" spans="1:20" x14ac:dyDescent="0.2">
      <c r="A866" s="97" t="s">
        <v>1760</v>
      </c>
      <c r="B866" s="65" t="s">
        <v>8490</v>
      </c>
      <c r="C866" s="67">
        <v>0.33</v>
      </c>
      <c r="D866" s="65" t="s">
        <v>1761</v>
      </c>
      <c r="E866" s="66">
        <v>61</v>
      </c>
      <c r="F866" s="66">
        <v>76</v>
      </c>
      <c r="G866" s="66" t="s">
        <v>5159</v>
      </c>
      <c r="H866" s="66">
        <v>123</v>
      </c>
      <c r="I866" s="69"/>
      <c r="J866" s="5" t="s">
        <v>4415</v>
      </c>
      <c r="K866" s="66">
        <v>9</v>
      </c>
      <c r="L866" s="5">
        <v>369</v>
      </c>
      <c r="M866" s="5">
        <v>2</v>
      </c>
      <c r="N866" s="5">
        <v>0</v>
      </c>
      <c r="O866" s="65"/>
      <c r="P866" s="66">
        <v>238</v>
      </c>
      <c r="Q866" s="66">
        <v>7</v>
      </c>
      <c r="R866" s="66">
        <f t="shared" si="26"/>
        <v>245</v>
      </c>
      <c r="S866" s="502">
        <f t="shared" si="27"/>
        <v>42.800000000000026</v>
      </c>
      <c r="T866" s="68">
        <v>9</v>
      </c>
    </row>
    <row r="867" spans="1:20" x14ac:dyDescent="0.2">
      <c r="A867" s="97" t="s">
        <v>4645</v>
      </c>
      <c r="B867" s="65" t="s">
        <v>8490</v>
      </c>
      <c r="C867" s="67">
        <v>0.33</v>
      </c>
      <c r="D867" s="65" t="s">
        <v>9059</v>
      </c>
      <c r="E867" s="66">
        <v>63</v>
      </c>
      <c r="F867" s="66">
        <v>80</v>
      </c>
      <c r="G867" s="66" t="s">
        <v>2918</v>
      </c>
      <c r="H867" s="66">
        <v>123</v>
      </c>
      <c r="I867" s="69"/>
      <c r="J867" s="5" t="s">
        <v>4415</v>
      </c>
      <c r="K867" s="66">
        <v>7</v>
      </c>
      <c r="L867" s="5">
        <v>377</v>
      </c>
      <c r="M867" s="5">
        <v>2</v>
      </c>
      <c r="N867" s="5">
        <v>0</v>
      </c>
      <c r="O867" s="125"/>
      <c r="P867" s="94">
        <v>247</v>
      </c>
      <c r="Q867" s="94">
        <v>7</v>
      </c>
      <c r="R867" s="66">
        <f t="shared" si="26"/>
        <v>254</v>
      </c>
      <c r="S867" s="502">
        <f t="shared" si="27"/>
        <v>33.800000000000026</v>
      </c>
      <c r="T867" s="68">
        <v>7</v>
      </c>
    </row>
    <row r="868" spans="1:20" x14ac:dyDescent="0.2">
      <c r="A868" s="97" t="s">
        <v>10498</v>
      </c>
      <c r="B868" s="65" t="s">
        <v>8490</v>
      </c>
      <c r="C868" s="67">
        <v>0.33</v>
      </c>
      <c r="D868" s="65" t="s">
        <v>8207</v>
      </c>
      <c r="E868" s="66">
        <v>66</v>
      </c>
      <c r="F868" s="66">
        <v>86</v>
      </c>
      <c r="G868" s="66" t="s">
        <v>2920</v>
      </c>
      <c r="H868" s="66">
        <v>129</v>
      </c>
      <c r="I868" s="69"/>
      <c r="J868" s="5" t="s">
        <v>4415</v>
      </c>
      <c r="K868" s="66">
        <v>26</v>
      </c>
      <c r="L868" s="5">
        <v>301</v>
      </c>
      <c r="M868" s="5">
        <v>2</v>
      </c>
      <c r="N868" s="5">
        <v>0</v>
      </c>
      <c r="O868" s="125"/>
      <c r="P868" s="94">
        <v>169</v>
      </c>
      <c r="Q868" s="94">
        <v>7</v>
      </c>
      <c r="R868" s="66">
        <f t="shared" si="26"/>
        <v>176</v>
      </c>
      <c r="S868" s="502">
        <f t="shared" si="27"/>
        <v>111.80000000000003</v>
      </c>
      <c r="T868" s="68">
        <v>26</v>
      </c>
    </row>
    <row r="869" spans="1:20" x14ac:dyDescent="0.2">
      <c r="A869" s="97" t="s">
        <v>3666</v>
      </c>
      <c r="B869" s="65" t="s">
        <v>8490</v>
      </c>
      <c r="C869" s="67">
        <v>0.33</v>
      </c>
      <c r="D869" s="65" t="s">
        <v>8208</v>
      </c>
      <c r="E869" s="66">
        <v>63</v>
      </c>
      <c r="F869" s="66">
        <v>80</v>
      </c>
      <c r="G869" s="66" t="s">
        <v>2920</v>
      </c>
      <c r="H869" s="66">
        <v>123</v>
      </c>
      <c r="I869" s="69"/>
      <c r="J869" s="5" t="s">
        <v>4415</v>
      </c>
      <c r="K869" s="66">
        <v>18</v>
      </c>
      <c r="L869" s="5">
        <v>333</v>
      </c>
      <c r="M869" s="5">
        <v>2</v>
      </c>
      <c r="N869" s="5">
        <v>0</v>
      </c>
      <c r="O869" s="65"/>
      <c r="P869" s="66">
        <v>203</v>
      </c>
      <c r="Q869" s="66">
        <v>7</v>
      </c>
      <c r="R869" s="66">
        <f t="shared" si="26"/>
        <v>210</v>
      </c>
      <c r="S869" s="502">
        <f t="shared" si="27"/>
        <v>77.800000000000026</v>
      </c>
      <c r="T869" s="68">
        <v>18</v>
      </c>
    </row>
    <row r="870" spans="1:20" x14ac:dyDescent="0.2">
      <c r="A870" s="97" t="s">
        <v>10700</v>
      </c>
      <c r="B870" s="65" t="s">
        <v>8490</v>
      </c>
      <c r="C870" s="67">
        <v>0.33</v>
      </c>
      <c r="D870" s="65" t="s">
        <v>4018</v>
      </c>
      <c r="E870" s="66">
        <v>58</v>
      </c>
      <c r="F870" s="66">
        <v>71</v>
      </c>
      <c r="G870" s="66" t="s">
        <v>5262</v>
      </c>
      <c r="H870" s="66">
        <v>123</v>
      </c>
      <c r="I870" s="69">
        <v>6045034800</v>
      </c>
      <c r="J870" s="5" t="s">
        <v>2469</v>
      </c>
      <c r="K870" s="66">
        <v>19</v>
      </c>
      <c r="L870" s="5">
        <v>330</v>
      </c>
      <c r="M870" s="5">
        <v>3</v>
      </c>
      <c r="N870" s="5">
        <v>0</v>
      </c>
      <c r="O870" s="65" t="s">
        <v>10705</v>
      </c>
      <c r="P870" s="66">
        <v>203</v>
      </c>
      <c r="Q870" s="66">
        <v>4</v>
      </c>
      <c r="R870" s="66">
        <f t="shared" si="26"/>
        <v>207</v>
      </c>
      <c r="S870" s="502">
        <f t="shared" si="27"/>
        <v>80.800000000000026</v>
      </c>
      <c r="T870" s="68">
        <v>19</v>
      </c>
    </row>
    <row r="871" spans="1:20" x14ac:dyDescent="0.2">
      <c r="A871" s="97" t="s">
        <v>69</v>
      </c>
      <c r="B871" s="65" t="s">
        <v>8490</v>
      </c>
      <c r="C871" s="67">
        <v>0.33</v>
      </c>
      <c r="D871" s="65" t="s">
        <v>4459</v>
      </c>
      <c r="E871" s="66">
        <v>60</v>
      </c>
      <c r="F871" s="66">
        <v>74</v>
      </c>
      <c r="G871" s="66" t="s">
        <v>5161</v>
      </c>
      <c r="H871" s="66">
        <v>123</v>
      </c>
      <c r="I871" s="69"/>
      <c r="J871" s="5" t="s">
        <v>4415</v>
      </c>
      <c r="K871" s="66">
        <v>9</v>
      </c>
      <c r="L871" s="5">
        <v>369</v>
      </c>
      <c r="M871" s="5">
        <v>2</v>
      </c>
      <c r="N871" s="5">
        <v>0</v>
      </c>
      <c r="O871" s="125"/>
      <c r="P871" s="94">
        <v>240</v>
      </c>
      <c r="Q871" s="94">
        <v>7</v>
      </c>
      <c r="R871" s="66">
        <f t="shared" si="26"/>
        <v>247</v>
      </c>
      <c r="S871" s="502">
        <f t="shared" si="27"/>
        <v>40.800000000000026</v>
      </c>
      <c r="T871" s="68">
        <v>9</v>
      </c>
    </row>
    <row r="872" spans="1:20" x14ac:dyDescent="0.2">
      <c r="A872" s="97" t="s">
        <v>2884</v>
      </c>
      <c r="B872" s="65" t="s">
        <v>8490</v>
      </c>
      <c r="C872" s="67">
        <v>0.33</v>
      </c>
      <c r="D872" s="65" t="s">
        <v>9597</v>
      </c>
      <c r="E872" s="66">
        <v>61</v>
      </c>
      <c r="F872" s="66">
        <v>76</v>
      </c>
      <c r="G872" s="66" t="s">
        <v>5159</v>
      </c>
      <c r="H872" s="66">
        <v>123</v>
      </c>
      <c r="I872" s="69"/>
      <c r="J872" s="5" t="s">
        <v>4415</v>
      </c>
      <c r="K872" s="66">
        <v>9</v>
      </c>
      <c r="L872" s="5">
        <v>369</v>
      </c>
      <c r="M872" s="5">
        <v>2</v>
      </c>
      <c r="N872" s="5">
        <v>0</v>
      </c>
      <c r="O872" s="125"/>
      <c r="P872" s="94">
        <v>237</v>
      </c>
      <c r="Q872" s="94">
        <v>7</v>
      </c>
      <c r="R872" s="66">
        <f t="shared" si="26"/>
        <v>244</v>
      </c>
      <c r="S872" s="502">
        <f t="shared" si="27"/>
        <v>43.800000000000026</v>
      </c>
      <c r="T872" s="68">
        <v>9</v>
      </c>
    </row>
    <row r="873" spans="1:20" x14ac:dyDescent="0.2">
      <c r="A873" s="97" t="s">
        <v>5066</v>
      </c>
      <c r="B873" s="65" t="s">
        <v>8490</v>
      </c>
      <c r="C873" s="67">
        <v>0.33</v>
      </c>
      <c r="D873" s="65" t="s">
        <v>7114</v>
      </c>
      <c r="E873" s="66">
        <v>61</v>
      </c>
      <c r="F873" s="66">
        <v>76</v>
      </c>
      <c r="G873" s="66" t="s">
        <v>5159</v>
      </c>
      <c r="H873" s="66">
        <v>123</v>
      </c>
      <c r="I873" s="69"/>
      <c r="J873" s="5" t="s">
        <v>4415</v>
      </c>
      <c r="K873" s="66">
        <v>9</v>
      </c>
      <c r="L873" s="5">
        <v>369</v>
      </c>
      <c r="M873" s="5">
        <v>2</v>
      </c>
      <c r="N873" s="5">
        <v>0</v>
      </c>
      <c r="O873" s="125"/>
      <c r="P873" s="94">
        <v>238</v>
      </c>
      <c r="Q873" s="94">
        <v>7</v>
      </c>
      <c r="R873" s="66">
        <f t="shared" si="26"/>
        <v>245</v>
      </c>
      <c r="S873" s="502">
        <f t="shared" si="27"/>
        <v>42.800000000000026</v>
      </c>
      <c r="T873" s="68">
        <v>9</v>
      </c>
    </row>
    <row r="874" spans="1:20" x14ac:dyDescent="0.2">
      <c r="A874" s="97" t="s">
        <v>10419</v>
      </c>
      <c r="B874" s="65" t="s">
        <v>8490</v>
      </c>
      <c r="C874" s="67">
        <v>0.33</v>
      </c>
      <c r="D874" s="65" t="s">
        <v>8970</v>
      </c>
      <c r="E874" s="66">
        <v>63</v>
      </c>
      <c r="F874" s="66">
        <v>80</v>
      </c>
      <c r="G874" s="66" t="s">
        <v>8971</v>
      </c>
      <c r="H874" s="66">
        <v>123</v>
      </c>
      <c r="I874" s="69" t="s">
        <v>10300</v>
      </c>
      <c r="J874" s="5"/>
      <c r="K874" s="66">
        <v>7</v>
      </c>
      <c r="L874" s="5">
        <v>377</v>
      </c>
      <c r="M874" s="5">
        <v>0</v>
      </c>
      <c r="N874" s="5">
        <v>0</v>
      </c>
      <c r="O874" s="65"/>
      <c r="P874" s="66">
        <v>245</v>
      </c>
      <c r="Q874" s="66">
        <v>7</v>
      </c>
      <c r="R874" s="66">
        <f t="shared" si="26"/>
        <v>252</v>
      </c>
      <c r="S874" s="502">
        <f t="shared" si="27"/>
        <v>35.800000000000026</v>
      </c>
      <c r="T874" s="68">
        <v>7</v>
      </c>
    </row>
    <row r="875" spans="1:20" x14ac:dyDescent="0.2">
      <c r="A875" s="97" t="s">
        <v>8745</v>
      </c>
      <c r="B875" s="65" t="s">
        <v>8490</v>
      </c>
      <c r="C875" s="67">
        <v>0.33</v>
      </c>
      <c r="D875" s="65" t="s">
        <v>8969</v>
      </c>
      <c r="E875" s="66">
        <v>67</v>
      </c>
      <c r="F875" s="66">
        <v>88</v>
      </c>
      <c r="G875" s="66" t="s">
        <v>5464</v>
      </c>
      <c r="H875" s="66">
        <v>131</v>
      </c>
      <c r="I875" s="69"/>
      <c r="J875" s="5" t="s">
        <v>4415</v>
      </c>
      <c r="K875" s="66">
        <v>4</v>
      </c>
      <c r="L875" s="5">
        <v>389</v>
      </c>
      <c r="M875" s="5">
        <v>2</v>
      </c>
      <c r="N875" s="5">
        <v>0</v>
      </c>
      <c r="O875" s="65"/>
      <c r="P875" s="66">
        <v>260</v>
      </c>
      <c r="Q875" s="66">
        <v>7</v>
      </c>
      <c r="R875" s="66">
        <f t="shared" si="26"/>
        <v>267</v>
      </c>
      <c r="S875" s="502">
        <f t="shared" si="27"/>
        <v>20.800000000000022</v>
      </c>
      <c r="T875" s="68">
        <v>4</v>
      </c>
    </row>
    <row r="876" spans="1:20" x14ac:dyDescent="0.2">
      <c r="A876" s="97" t="s">
        <v>7948</v>
      </c>
      <c r="B876" s="65" t="s">
        <v>8490</v>
      </c>
      <c r="C876" s="67">
        <v>0.33</v>
      </c>
      <c r="D876" s="65" t="s">
        <v>3038</v>
      </c>
      <c r="E876" s="66">
        <v>61</v>
      </c>
      <c r="F876" s="66">
        <v>76</v>
      </c>
      <c r="G876" s="66" t="s">
        <v>5161</v>
      </c>
      <c r="H876" s="66">
        <v>123</v>
      </c>
      <c r="I876" s="69"/>
      <c r="J876" s="5" t="s">
        <v>4415</v>
      </c>
      <c r="K876" s="66">
        <v>9</v>
      </c>
      <c r="L876" s="5">
        <v>369</v>
      </c>
      <c r="M876" s="5">
        <v>2</v>
      </c>
      <c r="N876" s="5">
        <v>0</v>
      </c>
      <c r="O876" s="65"/>
      <c r="P876" s="66">
        <v>238</v>
      </c>
      <c r="Q876" s="66">
        <v>7</v>
      </c>
      <c r="R876" s="66">
        <f t="shared" si="26"/>
        <v>245</v>
      </c>
      <c r="S876" s="502">
        <f t="shared" si="27"/>
        <v>42.800000000000026</v>
      </c>
      <c r="T876" s="68">
        <v>9</v>
      </c>
    </row>
    <row r="877" spans="1:20" x14ac:dyDescent="0.2">
      <c r="A877" s="97" t="s">
        <v>7961</v>
      </c>
      <c r="B877" s="65" t="s">
        <v>8490</v>
      </c>
      <c r="C877" s="67">
        <v>0.33</v>
      </c>
      <c r="D877" s="65" t="s">
        <v>2287</v>
      </c>
      <c r="E877" s="66">
        <v>71</v>
      </c>
      <c r="F877" s="66">
        <v>93</v>
      </c>
      <c r="G877" s="66" t="s">
        <v>8971</v>
      </c>
      <c r="H877" s="66">
        <v>136</v>
      </c>
      <c r="I877" s="69"/>
      <c r="J877" s="5" t="s">
        <v>5839</v>
      </c>
      <c r="K877" s="66">
        <v>18</v>
      </c>
      <c r="L877" s="5">
        <v>333</v>
      </c>
      <c r="M877" s="5">
        <v>9</v>
      </c>
      <c r="N877" s="5">
        <v>0</v>
      </c>
      <c r="O877" s="65" t="s">
        <v>1341</v>
      </c>
      <c r="P877" s="66">
        <v>202</v>
      </c>
      <c r="Q877" s="66">
        <v>7</v>
      </c>
      <c r="R877" s="66">
        <f t="shared" si="26"/>
        <v>209</v>
      </c>
      <c r="S877" s="502">
        <f t="shared" si="27"/>
        <v>78.800000000000026</v>
      </c>
      <c r="T877" s="68">
        <v>18</v>
      </c>
    </row>
    <row r="878" spans="1:20" x14ac:dyDescent="0.2">
      <c r="A878" s="97" t="s">
        <v>2672</v>
      </c>
      <c r="B878" s="65" t="s">
        <v>8490</v>
      </c>
      <c r="C878" s="67">
        <v>0.33</v>
      </c>
      <c r="D878" s="65" t="s">
        <v>1280</v>
      </c>
      <c r="E878" s="66">
        <v>61</v>
      </c>
      <c r="F878" s="66">
        <v>76</v>
      </c>
      <c r="G878" s="66" t="s">
        <v>5161</v>
      </c>
      <c r="H878" s="66">
        <v>123</v>
      </c>
      <c r="I878" s="69"/>
      <c r="J878" s="5" t="s">
        <v>4415</v>
      </c>
      <c r="K878" s="66">
        <v>12</v>
      </c>
      <c r="L878" s="5">
        <v>357</v>
      </c>
      <c r="M878" s="5">
        <v>2</v>
      </c>
      <c r="N878" s="5">
        <v>0</v>
      </c>
      <c r="O878" s="65"/>
      <c r="P878" s="66">
        <v>225</v>
      </c>
      <c r="Q878" s="66">
        <v>7</v>
      </c>
      <c r="R878" s="66">
        <f t="shared" si="26"/>
        <v>232</v>
      </c>
      <c r="S878" s="502">
        <f t="shared" si="27"/>
        <v>55.800000000000026</v>
      </c>
      <c r="T878" s="68">
        <v>12</v>
      </c>
    </row>
    <row r="879" spans="1:20" x14ac:dyDescent="0.2">
      <c r="A879" s="97" t="s">
        <v>5067</v>
      </c>
      <c r="B879" s="65" t="s">
        <v>8490</v>
      </c>
      <c r="C879" s="67">
        <v>0.33</v>
      </c>
      <c r="D879" s="65" t="s">
        <v>2210</v>
      </c>
      <c r="E879" s="66">
        <v>61</v>
      </c>
      <c r="F879" s="66">
        <v>76</v>
      </c>
      <c r="G879" s="66" t="s">
        <v>5159</v>
      </c>
      <c r="H879" s="66">
        <v>123</v>
      </c>
      <c r="I879" s="69"/>
      <c r="J879" s="5" t="s">
        <v>4415</v>
      </c>
      <c r="K879" s="66">
        <v>9</v>
      </c>
      <c r="L879" s="5">
        <v>369</v>
      </c>
      <c r="M879" s="5">
        <v>2</v>
      </c>
      <c r="N879" s="5">
        <v>0</v>
      </c>
      <c r="O879" s="65" t="s">
        <v>2213</v>
      </c>
      <c r="P879" s="66">
        <v>238</v>
      </c>
      <c r="Q879" s="66">
        <v>7</v>
      </c>
      <c r="R879" s="66">
        <f t="shared" si="26"/>
        <v>245</v>
      </c>
      <c r="S879" s="502">
        <f t="shared" si="27"/>
        <v>42.800000000000026</v>
      </c>
      <c r="T879" s="68">
        <v>9</v>
      </c>
    </row>
    <row r="880" spans="1:20" x14ac:dyDescent="0.2">
      <c r="A880" s="97" t="s">
        <v>7554</v>
      </c>
      <c r="B880" s="65" t="s">
        <v>8490</v>
      </c>
      <c r="C880" s="67">
        <v>0.33</v>
      </c>
      <c r="D880" s="65" t="s">
        <v>7555</v>
      </c>
      <c r="E880" s="66">
        <v>61</v>
      </c>
      <c r="F880" s="66">
        <v>76</v>
      </c>
      <c r="G880" s="66" t="s">
        <v>5159</v>
      </c>
      <c r="H880" s="66">
        <v>123</v>
      </c>
      <c r="I880" s="69"/>
      <c r="J880" s="5" t="s">
        <v>4415</v>
      </c>
      <c r="K880" s="66">
        <v>9</v>
      </c>
      <c r="L880" s="5">
        <v>369</v>
      </c>
      <c r="M880" s="5">
        <v>2</v>
      </c>
      <c r="N880" s="5">
        <v>0</v>
      </c>
      <c r="O880" s="65" t="s">
        <v>7557</v>
      </c>
      <c r="P880" s="66">
        <v>238</v>
      </c>
      <c r="Q880" s="66">
        <v>7</v>
      </c>
      <c r="R880" s="66">
        <f t="shared" si="26"/>
        <v>245</v>
      </c>
      <c r="S880" s="502">
        <f t="shared" si="27"/>
        <v>42.800000000000026</v>
      </c>
      <c r="T880" s="68">
        <v>9</v>
      </c>
    </row>
    <row r="881" spans="1:20" x14ac:dyDescent="0.2">
      <c r="A881" s="97" t="s">
        <v>6576</v>
      </c>
      <c r="B881" s="65" t="s">
        <v>8490</v>
      </c>
      <c r="C881" s="67">
        <v>0.33</v>
      </c>
      <c r="D881" s="65" t="s">
        <v>9533</v>
      </c>
      <c r="E881" s="66">
        <v>61</v>
      </c>
      <c r="F881" s="66">
        <v>76</v>
      </c>
      <c r="G881" s="66" t="s">
        <v>5159</v>
      </c>
      <c r="H881" s="66">
        <v>123</v>
      </c>
      <c r="I881" s="69"/>
      <c r="J881" s="5" t="s">
        <v>4415</v>
      </c>
      <c r="K881" s="66">
        <v>9</v>
      </c>
      <c r="L881" s="5">
        <v>369</v>
      </c>
      <c r="M881" s="5">
        <v>2</v>
      </c>
      <c r="N881" s="5">
        <v>0</v>
      </c>
      <c r="O881" s="65"/>
      <c r="P881" s="66">
        <v>238</v>
      </c>
      <c r="Q881" s="66">
        <v>7</v>
      </c>
      <c r="R881" s="66">
        <f t="shared" si="26"/>
        <v>245</v>
      </c>
      <c r="S881" s="502">
        <f t="shared" si="27"/>
        <v>42.800000000000026</v>
      </c>
      <c r="T881" s="68">
        <v>9</v>
      </c>
    </row>
    <row r="882" spans="1:20" x14ac:dyDescent="0.2">
      <c r="A882" s="97" t="s">
        <v>8572</v>
      </c>
      <c r="B882" s="65" t="s">
        <v>8490</v>
      </c>
      <c r="C882" s="67">
        <v>0.33</v>
      </c>
      <c r="D882" s="65" t="s">
        <v>215</v>
      </c>
      <c r="E882" s="66">
        <v>63</v>
      </c>
      <c r="F882" s="66">
        <v>80</v>
      </c>
      <c r="G882" s="66" t="s">
        <v>5159</v>
      </c>
      <c r="H882" s="66">
        <v>123</v>
      </c>
      <c r="I882" s="69">
        <v>6365031500</v>
      </c>
      <c r="J882" s="5"/>
      <c r="K882" s="66">
        <v>5</v>
      </c>
      <c r="L882" s="5">
        <v>385</v>
      </c>
      <c r="M882" s="5"/>
      <c r="N882" s="5">
        <v>0</v>
      </c>
      <c r="O882" s="65"/>
      <c r="P882" s="66">
        <v>255</v>
      </c>
      <c r="Q882" s="66">
        <v>7</v>
      </c>
      <c r="R882" s="66">
        <f t="shared" si="26"/>
        <v>262</v>
      </c>
      <c r="S882" s="502">
        <f t="shared" si="27"/>
        <v>25.800000000000022</v>
      </c>
      <c r="T882" s="68">
        <v>5</v>
      </c>
    </row>
    <row r="883" spans="1:20" x14ac:dyDescent="0.2">
      <c r="A883" s="97" t="s">
        <v>4688</v>
      </c>
      <c r="B883" s="65" t="s">
        <v>8490</v>
      </c>
      <c r="C883" s="67">
        <v>0.33</v>
      </c>
      <c r="D883" s="65" t="s">
        <v>2999</v>
      </c>
      <c r="E883" s="66">
        <v>62</v>
      </c>
      <c r="F883" s="66">
        <v>76</v>
      </c>
      <c r="G883" s="66" t="s">
        <v>5263</v>
      </c>
      <c r="H883" s="66">
        <v>123</v>
      </c>
      <c r="I883" s="69">
        <v>6045034800</v>
      </c>
      <c r="J883" s="5" t="s">
        <v>2469</v>
      </c>
      <c r="K883" s="66">
        <v>27</v>
      </c>
      <c r="L883" s="5">
        <v>297</v>
      </c>
      <c r="M883" s="5">
        <v>3</v>
      </c>
      <c r="N883" s="5">
        <v>0</v>
      </c>
      <c r="O883" s="65" t="s">
        <v>6853</v>
      </c>
      <c r="P883" s="66">
        <v>170</v>
      </c>
      <c r="Q883" s="66">
        <v>4</v>
      </c>
      <c r="R883" s="66">
        <f t="shared" si="26"/>
        <v>174</v>
      </c>
      <c r="S883" s="502">
        <f t="shared" si="27"/>
        <v>113.80000000000003</v>
      </c>
      <c r="T883" s="68">
        <v>27</v>
      </c>
    </row>
    <row r="884" spans="1:20" x14ac:dyDescent="0.2">
      <c r="A884" s="97" t="s">
        <v>966</v>
      </c>
      <c r="B884" s="65" t="s">
        <v>8490</v>
      </c>
      <c r="C884" s="67">
        <v>0.33</v>
      </c>
      <c r="D884" s="65" t="s">
        <v>967</v>
      </c>
      <c r="E884" s="66">
        <v>64</v>
      </c>
      <c r="F884" s="66">
        <v>82</v>
      </c>
      <c r="G884" s="66" t="s">
        <v>5265</v>
      </c>
      <c r="H884" s="66">
        <v>125</v>
      </c>
      <c r="I884" s="69">
        <v>6045034800</v>
      </c>
      <c r="J884" s="5" t="s">
        <v>2469</v>
      </c>
      <c r="K884" s="66">
        <v>27</v>
      </c>
      <c r="L884" s="5">
        <v>297</v>
      </c>
      <c r="M884" s="5">
        <v>3</v>
      </c>
      <c r="N884" s="5">
        <v>0</v>
      </c>
      <c r="O884" s="65"/>
      <c r="P884" s="66">
        <v>170</v>
      </c>
      <c r="Q884" s="66">
        <v>4</v>
      </c>
      <c r="R884" s="66">
        <f t="shared" si="26"/>
        <v>174</v>
      </c>
      <c r="S884" s="502">
        <f t="shared" si="27"/>
        <v>113.80000000000003</v>
      </c>
      <c r="T884" s="68">
        <v>27</v>
      </c>
    </row>
    <row r="885" spans="1:20" x14ac:dyDescent="0.2">
      <c r="A885" s="97" t="s">
        <v>7356</v>
      </c>
      <c r="B885" s="65" t="s">
        <v>8490</v>
      </c>
      <c r="C885" s="67">
        <v>0.33</v>
      </c>
      <c r="D885" s="65" t="s">
        <v>2439</v>
      </c>
      <c r="E885" s="66">
        <v>61</v>
      </c>
      <c r="F885" s="66">
        <v>76</v>
      </c>
      <c r="G885" s="66" t="s">
        <v>5161</v>
      </c>
      <c r="H885" s="66">
        <v>123</v>
      </c>
      <c r="I885" s="69"/>
      <c r="J885" s="5" t="s">
        <v>4415</v>
      </c>
      <c r="K885" s="66">
        <v>10</v>
      </c>
      <c r="L885" s="5">
        <v>365</v>
      </c>
      <c r="M885" s="5">
        <v>2</v>
      </c>
      <c r="N885" s="5">
        <v>0</v>
      </c>
      <c r="O885" s="65"/>
      <c r="P885" s="66">
        <v>235</v>
      </c>
      <c r="Q885" s="66">
        <v>7</v>
      </c>
      <c r="R885" s="66">
        <f t="shared" si="26"/>
        <v>242</v>
      </c>
      <c r="S885" s="502">
        <f t="shared" si="27"/>
        <v>45.800000000000026</v>
      </c>
      <c r="T885" s="68">
        <v>10</v>
      </c>
    </row>
    <row r="886" spans="1:20" x14ac:dyDescent="0.2">
      <c r="A886" s="97" t="s">
        <v>360</v>
      </c>
      <c r="B886" s="65" t="s">
        <v>8490</v>
      </c>
      <c r="C886" s="67">
        <v>0.33</v>
      </c>
      <c r="D886" s="65" t="s">
        <v>9629</v>
      </c>
      <c r="E886" s="66">
        <v>62</v>
      </c>
      <c r="F886" s="66">
        <v>78</v>
      </c>
      <c r="G886" s="66" t="s">
        <v>2918</v>
      </c>
      <c r="H886" s="66">
        <v>123</v>
      </c>
      <c r="I886" s="69"/>
      <c r="J886" s="5" t="s">
        <v>4415</v>
      </c>
      <c r="K886" s="66"/>
      <c r="L886" s="5">
        <f>112+10+R886</f>
        <v>122</v>
      </c>
      <c r="M886" s="5">
        <v>2</v>
      </c>
      <c r="N886" s="5">
        <v>0</v>
      </c>
      <c r="O886" s="65"/>
      <c r="P886" s="66"/>
      <c r="Q886" s="66"/>
      <c r="R886" s="66">
        <f t="shared" si="26"/>
        <v>0</v>
      </c>
      <c r="S886" s="502">
        <f t="shared" si="27"/>
        <v>287.8</v>
      </c>
    </row>
    <row r="887" spans="1:20" x14ac:dyDescent="0.2">
      <c r="A887" s="97" t="s">
        <v>7154</v>
      </c>
      <c r="B887" s="65" t="s">
        <v>8490</v>
      </c>
      <c r="C887" s="67">
        <v>0.33</v>
      </c>
      <c r="D887" s="65" t="s">
        <v>2440</v>
      </c>
      <c r="E887" s="66">
        <v>69</v>
      </c>
      <c r="F887" s="66">
        <v>91</v>
      </c>
      <c r="G887" s="66" t="s">
        <v>5464</v>
      </c>
      <c r="H887" s="66">
        <v>134</v>
      </c>
      <c r="I887" s="69"/>
      <c r="J887" s="5" t="s">
        <v>4415</v>
      </c>
      <c r="K887" s="66">
        <v>12</v>
      </c>
      <c r="L887" s="5">
        <v>357</v>
      </c>
      <c r="M887" s="5">
        <v>2</v>
      </c>
      <c r="N887" s="5">
        <v>0</v>
      </c>
      <c r="O887" s="65"/>
      <c r="P887" s="66">
        <v>225</v>
      </c>
      <c r="Q887" s="66">
        <v>7</v>
      </c>
      <c r="R887" s="66">
        <f t="shared" si="26"/>
        <v>232</v>
      </c>
      <c r="S887" s="502">
        <f t="shared" si="27"/>
        <v>55.800000000000026</v>
      </c>
      <c r="T887" s="68">
        <v>12</v>
      </c>
    </row>
    <row r="888" spans="1:20" x14ac:dyDescent="0.2">
      <c r="A888" s="558" t="s">
        <v>10815</v>
      </c>
      <c r="B888" s="65" t="s">
        <v>8490</v>
      </c>
      <c r="C888" s="67">
        <v>0.33</v>
      </c>
      <c r="D888" s="559" t="s">
        <v>10814</v>
      </c>
      <c r="E888" s="66">
        <v>69</v>
      </c>
      <c r="F888" s="66">
        <v>91</v>
      </c>
      <c r="G888" s="560" t="s">
        <v>5464</v>
      </c>
      <c r="H888" s="66">
        <v>134</v>
      </c>
      <c r="I888" s="69"/>
      <c r="J888" s="5" t="s">
        <v>4415</v>
      </c>
      <c r="K888" s="66">
        <v>17</v>
      </c>
      <c r="L888" s="5">
        <v>337</v>
      </c>
      <c r="M888" s="5">
        <v>2</v>
      </c>
      <c r="N888" s="5">
        <v>0</v>
      </c>
      <c r="O888" s="575" t="s">
        <v>10807</v>
      </c>
      <c r="P888" s="94">
        <v>205</v>
      </c>
      <c r="Q888" s="94">
        <v>7</v>
      </c>
      <c r="R888" s="66">
        <f t="shared" si="26"/>
        <v>212</v>
      </c>
      <c r="S888" s="502">
        <f t="shared" si="27"/>
        <v>75.800000000000026</v>
      </c>
      <c r="T888" s="68">
        <v>17</v>
      </c>
    </row>
    <row r="889" spans="1:20" x14ac:dyDescent="0.2">
      <c r="A889" s="97" t="s">
        <v>625</v>
      </c>
      <c r="B889" s="65" t="s">
        <v>8490</v>
      </c>
      <c r="C889" s="67">
        <v>0.33</v>
      </c>
      <c r="D889" s="65" t="s">
        <v>1306</v>
      </c>
      <c r="E889" s="66">
        <v>69</v>
      </c>
      <c r="F889" s="66">
        <v>91</v>
      </c>
      <c r="G889" s="66" t="s">
        <v>5464</v>
      </c>
      <c r="H889" s="66">
        <v>134</v>
      </c>
      <c r="I889" s="69"/>
      <c r="J889" s="5" t="s">
        <v>4415</v>
      </c>
      <c r="K889" s="66">
        <v>12</v>
      </c>
      <c r="L889" s="5">
        <v>357</v>
      </c>
      <c r="M889" s="5">
        <v>2</v>
      </c>
      <c r="N889" s="5">
        <v>0</v>
      </c>
      <c r="O889" s="125" t="s">
        <v>626</v>
      </c>
      <c r="P889" s="94">
        <v>226</v>
      </c>
      <c r="Q889" s="94">
        <v>7</v>
      </c>
      <c r="R889" s="66">
        <f t="shared" si="26"/>
        <v>233</v>
      </c>
      <c r="S889" s="502">
        <f t="shared" si="27"/>
        <v>54.800000000000026</v>
      </c>
      <c r="T889" s="68">
        <v>12</v>
      </c>
    </row>
    <row r="890" spans="1:20" x14ac:dyDescent="0.2">
      <c r="A890" s="97" t="s">
        <v>12029</v>
      </c>
      <c r="B890" s="65" t="s">
        <v>8490</v>
      </c>
      <c r="C890" s="67">
        <v>0.33</v>
      </c>
      <c r="D890" s="559" t="s">
        <v>12031</v>
      </c>
      <c r="E890" s="66">
        <v>63</v>
      </c>
      <c r="F890" s="66">
        <v>80</v>
      </c>
      <c r="G890" s="66" t="s">
        <v>12030</v>
      </c>
      <c r="H890" s="66">
        <v>123</v>
      </c>
      <c r="I890" s="69"/>
      <c r="J890" s="5" t="s">
        <v>4415</v>
      </c>
      <c r="K890" s="66">
        <v>21</v>
      </c>
      <c r="L890" s="5">
        <v>322</v>
      </c>
      <c r="M890" s="5">
        <v>2</v>
      </c>
      <c r="N890" s="5">
        <v>0</v>
      </c>
      <c r="O890" s="125" t="s">
        <v>12011</v>
      </c>
      <c r="P890" s="94">
        <v>190</v>
      </c>
      <c r="Q890" s="94">
        <v>7</v>
      </c>
      <c r="R890" s="66">
        <v>197</v>
      </c>
      <c r="S890" s="502">
        <v>90.8</v>
      </c>
      <c r="T890" s="68">
        <v>21</v>
      </c>
    </row>
    <row r="891" spans="1:20" x14ac:dyDescent="0.2">
      <c r="A891" s="97" t="s">
        <v>12029</v>
      </c>
      <c r="B891" s="65" t="s">
        <v>8490</v>
      </c>
      <c r="C891" s="67">
        <v>0.33</v>
      </c>
      <c r="D891" s="790" t="s">
        <v>12578</v>
      </c>
      <c r="E891" s="66">
        <v>63</v>
      </c>
      <c r="F891" s="66">
        <v>80</v>
      </c>
      <c r="G891" s="66" t="s">
        <v>12030</v>
      </c>
      <c r="H891" s="66">
        <v>123</v>
      </c>
      <c r="I891" s="69"/>
      <c r="J891" s="5" t="s">
        <v>4415</v>
      </c>
      <c r="K891" s="66"/>
      <c r="L891" s="5">
        <v>322</v>
      </c>
      <c r="M891" s="5"/>
      <c r="N891" s="5">
        <v>0</v>
      </c>
      <c r="O891" s="125"/>
      <c r="P891" s="94">
        <v>190</v>
      </c>
      <c r="Q891" s="94">
        <v>7</v>
      </c>
      <c r="R891" s="66">
        <v>197</v>
      </c>
      <c r="S891" s="502">
        <v>90.8</v>
      </c>
      <c r="T891" s="68">
        <v>0</v>
      </c>
    </row>
    <row r="892" spans="1:20" x14ac:dyDescent="0.2">
      <c r="A892" s="97" t="s">
        <v>3832</v>
      </c>
      <c r="B892" s="65" t="s">
        <v>8490</v>
      </c>
      <c r="C892" s="67">
        <v>0.33</v>
      </c>
      <c r="D892" s="65" t="s">
        <v>9765</v>
      </c>
      <c r="E892" s="66">
        <v>64</v>
      </c>
      <c r="F892" s="66">
        <v>82</v>
      </c>
      <c r="G892" s="66" t="s">
        <v>5263</v>
      </c>
      <c r="H892" s="66">
        <v>125</v>
      </c>
      <c r="I892" s="69">
        <v>6045034800</v>
      </c>
      <c r="J892" s="5" t="s">
        <v>2469</v>
      </c>
      <c r="K892" s="66">
        <v>28</v>
      </c>
      <c r="L892" s="5">
        <v>292</v>
      </c>
      <c r="M892" s="5">
        <v>3</v>
      </c>
      <c r="N892" s="5">
        <v>0</v>
      </c>
      <c r="O892" s="65"/>
      <c r="P892" s="66">
        <v>162</v>
      </c>
      <c r="Q892" s="66">
        <v>7</v>
      </c>
      <c r="R892" s="66">
        <f t="shared" si="26"/>
        <v>169</v>
      </c>
      <c r="S892" s="502">
        <f t="shared" si="27"/>
        <v>118.80000000000003</v>
      </c>
      <c r="T892" s="68">
        <v>28</v>
      </c>
    </row>
    <row r="893" spans="1:20" x14ac:dyDescent="0.2">
      <c r="A893" s="97" t="s">
        <v>3166</v>
      </c>
      <c r="B893" s="65" t="s">
        <v>8490</v>
      </c>
      <c r="C893" s="67">
        <v>0.33</v>
      </c>
      <c r="D893" s="65" t="s">
        <v>724</v>
      </c>
      <c r="E893" s="66">
        <v>63</v>
      </c>
      <c r="F893" s="66">
        <v>80</v>
      </c>
      <c r="G893" s="66" t="s">
        <v>2918</v>
      </c>
      <c r="H893" s="66">
        <v>123</v>
      </c>
      <c r="I893" s="69"/>
      <c r="J893" s="5" t="s">
        <v>4415</v>
      </c>
      <c r="K893" s="66">
        <v>5</v>
      </c>
      <c r="L893" s="5">
        <v>385</v>
      </c>
      <c r="M893" s="5">
        <v>2</v>
      </c>
      <c r="N893" s="5">
        <v>0</v>
      </c>
      <c r="O893" s="65"/>
      <c r="P893" s="66">
        <v>256</v>
      </c>
      <c r="Q893" s="66">
        <v>7</v>
      </c>
      <c r="R893" s="66">
        <f t="shared" si="26"/>
        <v>263</v>
      </c>
      <c r="S893" s="502">
        <f t="shared" si="27"/>
        <v>24.800000000000022</v>
      </c>
      <c r="T893" s="68">
        <v>5</v>
      </c>
    </row>
    <row r="894" spans="1:20" x14ac:dyDescent="0.2">
      <c r="A894" s="97" t="s">
        <v>1199</v>
      </c>
      <c r="B894" s="65" t="s">
        <v>8490</v>
      </c>
      <c r="C894" s="67">
        <v>0.33</v>
      </c>
      <c r="D894" s="65" t="s">
        <v>1201</v>
      </c>
      <c r="E894" s="66">
        <v>61</v>
      </c>
      <c r="F894" s="66">
        <v>76</v>
      </c>
      <c r="G894" s="66" t="s">
        <v>5159</v>
      </c>
      <c r="H894" s="66">
        <v>123</v>
      </c>
      <c r="I894" s="69"/>
      <c r="J894" s="5" t="s">
        <v>4415</v>
      </c>
      <c r="K894" s="66">
        <v>9</v>
      </c>
      <c r="L894" s="5">
        <v>369</v>
      </c>
      <c r="M894" s="5">
        <v>2</v>
      </c>
      <c r="N894" s="5">
        <v>0</v>
      </c>
      <c r="O894" s="65" t="s">
        <v>131</v>
      </c>
      <c r="P894" s="66">
        <v>238</v>
      </c>
      <c r="Q894" s="66">
        <v>7</v>
      </c>
      <c r="R894" s="66">
        <f t="shared" si="26"/>
        <v>245</v>
      </c>
      <c r="S894" s="502">
        <f t="shared" si="27"/>
        <v>42.800000000000026</v>
      </c>
      <c r="T894" s="68">
        <v>9</v>
      </c>
    </row>
    <row r="895" spans="1:20" x14ac:dyDescent="0.2">
      <c r="A895" s="97" t="s">
        <v>5251</v>
      </c>
      <c r="B895" s="65" t="s">
        <v>8490</v>
      </c>
      <c r="C895" s="67">
        <v>0.33</v>
      </c>
      <c r="D895" s="65" t="s">
        <v>4268</v>
      </c>
      <c r="E895" s="66">
        <v>63</v>
      </c>
      <c r="F895" s="66">
        <v>80</v>
      </c>
      <c r="G895" s="66" t="s">
        <v>8971</v>
      </c>
      <c r="H895" s="66">
        <v>123</v>
      </c>
      <c r="I895" s="69"/>
      <c r="J895" s="5" t="s">
        <v>1635</v>
      </c>
      <c r="K895" s="66">
        <v>9</v>
      </c>
      <c r="L895" s="5">
        <v>369</v>
      </c>
      <c r="M895" s="5">
        <v>19</v>
      </c>
      <c r="N895" s="5">
        <v>0</v>
      </c>
      <c r="O895" s="65"/>
      <c r="P895" s="66">
        <v>239</v>
      </c>
      <c r="Q895" s="66">
        <v>7</v>
      </c>
      <c r="R895" s="66">
        <f t="shared" si="26"/>
        <v>246</v>
      </c>
      <c r="S895" s="502">
        <f t="shared" si="27"/>
        <v>41.800000000000026</v>
      </c>
      <c r="T895" s="68">
        <v>9</v>
      </c>
    </row>
    <row r="896" spans="1:20" x14ac:dyDescent="0.2">
      <c r="A896" s="97" t="s">
        <v>3833</v>
      </c>
      <c r="B896" s="65" t="s">
        <v>8490</v>
      </c>
      <c r="C896" s="67">
        <v>0.33</v>
      </c>
      <c r="D896" s="65" t="s">
        <v>3646</v>
      </c>
      <c r="E896" s="66">
        <v>65</v>
      </c>
      <c r="F896" s="66">
        <v>84</v>
      </c>
      <c r="G896" s="66" t="s">
        <v>2920</v>
      </c>
      <c r="H896" s="66">
        <v>127</v>
      </c>
      <c r="I896" s="69"/>
      <c r="J896" s="5"/>
      <c r="K896" s="66">
        <v>1</v>
      </c>
      <c r="L896" s="5">
        <v>400</v>
      </c>
      <c r="M896" s="5">
        <v>0</v>
      </c>
      <c r="N896" s="5">
        <v>0</v>
      </c>
      <c r="O896" s="65"/>
      <c r="P896" s="66">
        <v>268</v>
      </c>
      <c r="Q896" s="66">
        <v>7</v>
      </c>
      <c r="R896" s="66">
        <f t="shared" si="26"/>
        <v>275</v>
      </c>
      <c r="S896" s="502">
        <f t="shared" si="27"/>
        <v>12.800000000000022</v>
      </c>
      <c r="T896" s="68">
        <v>1</v>
      </c>
    </row>
    <row r="897" spans="1:20" x14ac:dyDescent="0.2">
      <c r="A897" s="97" t="s">
        <v>1223</v>
      </c>
      <c r="B897" s="65" t="s">
        <v>8490</v>
      </c>
      <c r="C897" s="67">
        <v>0.33</v>
      </c>
      <c r="D897" s="65" t="s">
        <v>7400</v>
      </c>
      <c r="E897" s="66">
        <v>59</v>
      </c>
      <c r="F897" s="66">
        <v>73</v>
      </c>
      <c r="G897" s="66" t="s">
        <v>5264</v>
      </c>
      <c r="H897" s="66">
        <v>123</v>
      </c>
      <c r="I897" s="69">
        <v>6045034800</v>
      </c>
      <c r="J897" s="5" t="s">
        <v>2469</v>
      </c>
      <c r="K897" s="66">
        <v>26</v>
      </c>
      <c r="L897" s="5">
        <v>301</v>
      </c>
      <c r="M897" s="5">
        <v>3</v>
      </c>
      <c r="N897" s="5">
        <v>0</v>
      </c>
      <c r="O897" s="65"/>
      <c r="P897" s="66">
        <v>174</v>
      </c>
      <c r="Q897" s="66">
        <v>4</v>
      </c>
      <c r="R897" s="66">
        <f t="shared" si="26"/>
        <v>178</v>
      </c>
      <c r="S897" s="502">
        <f t="shared" si="27"/>
        <v>109.80000000000003</v>
      </c>
      <c r="T897" s="68">
        <v>26</v>
      </c>
    </row>
    <row r="898" spans="1:20" x14ac:dyDescent="0.2">
      <c r="A898" s="97" t="s">
        <v>1585</v>
      </c>
      <c r="B898" s="65" t="s">
        <v>8490</v>
      </c>
      <c r="C898" s="67">
        <v>0.33</v>
      </c>
      <c r="D898" s="65" t="s">
        <v>5241</v>
      </c>
      <c r="E898" s="66">
        <v>70</v>
      </c>
      <c r="F898" s="66">
        <v>93</v>
      </c>
      <c r="G898" s="66" t="s">
        <v>8971</v>
      </c>
      <c r="H898" s="66">
        <v>136</v>
      </c>
      <c r="I898" s="69" t="s">
        <v>2002</v>
      </c>
      <c r="J898" s="5" t="s">
        <v>5839</v>
      </c>
      <c r="K898" s="66">
        <v>19</v>
      </c>
      <c r="L898" s="5">
        <v>330</v>
      </c>
      <c r="M898" s="5">
        <v>9</v>
      </c>
      <c r="N898" s="5">
        <v>0</v>
      </c>
      <c r="O898" s="65" t="s">
        <v>4894</v>
      </c>
      <c r="P898" s="66">
        <v>199</v>
      </c>
      <c r="Q898" s="66">
        <v>7</v>
      </c>
      <c r="R898" s="66">
        <f t="shared" si="26"/>
        <v>206</v>
      </c>
      <c r="S898" s="502">
        <f t="shared" si="27"/>
        <v>81.800000000000026</v>
      </c>
      <c r="T898" s="68">
        <v>19</v>
      </c>
    </row>
    <row r="899" spans="1:20" x14ac:dyDescent="0.2">
      <c r="A899" s="97" t="s">
        <v>4833</v>
      </c>
      <c r="B899" s="65" t="s">
        <v>8490</v>
      </c>
      <c r="C899" s="67">
        <v>0.33</v>
      </c>
      <c r="D899" s="65" t="s">
        <v>7468</v>
      </c>
      <c r="E899" s="66">
        <v>62</v>
      </c>
      <c r="F899" s="66">
        <v>78</v>
      </c>
      <c r="G899" s="66" t="s">
        <v>2918</v>
      </c>
      <c r="H899" s="66">
        <v>123</v>
      </c>
      <c r="I899" s="69"/>
      <c r="J899" s="5" t="s">
        <v>7170</v>
      </c>
      <c r="K899" s="66">
        <v>9</v>
      </c>
      <c r="L899" s="5">
        <v>369</v>
      </c>
      <c r="M899" s="5">
        <v>24</v>
      </c>
      <c r="N899" s="5">
        <v>0</v>
      </c>
      <c r="O899" s="65"/>
      <c r="P899" s="66">
        <v>238</v>
      </c>
      <c r="Q899" s="66">
        <v>7</v>
      </c>
      <c r="R899" s="66">
        <f t="shared" si="26"/>
        <v>245</v>
      </c>
      <c r="S899" s="502">
        <f t="shared" si="27"/>
        <v>42.800000000000026</v>
      </c>
      <c r="T899" s="68">
        <v>9</v>
      </c>
    </row>
    <row r="900" spans="1:20" x14ac:dyDescent="0.2">
      <c r="A900" s="97" t="s">
        <v>6922</v>
      </c>
      <c r="B900" s="65" t="s">
        <v>8490</v>
      </c>
      <c r="C900" s="67">
        <v>0.33</v>
      </c>
      <c r="D900" s="65" t="s">
        <v>2483</v>
      </c>
      <c r="E900" s="66">
        <v>61</v>
      </c>
      <c r="F900" s="66">
        <v>76</v>
      </c>
      <c r="G900" s="66" t="s">
        <v>5159</v>
      </c>
      <c r="H900" s="66">
        <v>123</v>
      </c>
      <c r="I900" s="69"/>
      <c r="J900" s="5" t="s">
        <v>4415</v>
      </c>
      <c r="K900" s="66">
        <v>9</v>
      </c>
      <c r="L900" s="5">
        <v>369</v>
      </c>
      <c r="M900" s="5">
        <v>2</v>
      </c>
      <c r="N900" s="5">
        <v>0</v>
      </c>
      <c r="O900" s="65"/>
      <c r="P900" s="66">
        <v>238</v>
      </c>
      <c r="Q900" s="66">
        <v>7</v>
      </c>
      <c r="R900" s="66">
        <f t="shared" si="26"/>
        <v>245</v>
      </c>
      <c r="S900" s="502">
        <f t="shared" si="27"/>
        <v>42.800000000000026</v>
      </c>
      <c r="T900" s="68">
        <v>9</v>
      </c>
    </row>
    <row r="901" spans="1:20" x14ac:dyDescent="0.2">
      <c r="A901" s="97" t="s">
        <v>996</v>
      </c>
      <c r="B901" s="65" t="s">
        <v>8490</v>
      </c>
      <c r="C901" s="67">
        <v>0.33</v>
      </c>
      <c r="D901" s="65" t="s">
        <v>997</v>
      </c>
      <c r="E901" s="66">
        <v>61</v>
      </c>
      <c r="F901" s="66">
        <v>76</v>
      </c>
      <c r="G901" s="66" t="s">
        <v>5159</v>
      </c>
      <c r="H901" s="66">
        <v>123</v>
      </c>
      <c r="I901" s="69"/>
      <c r="J901" s="5" t="s">
        <v>4415</v>
      </c>
      <c r="K901" s="66">
        <v>9</v>
      </c>
      <c r="L901" s="5">
        <v>369</v>
      </c>
      <c r="M901" s="5">
        <v>2</v>
      </c>
      <c r="N901" s="5">
        <v>0</v>
      </c>
      <c r="O901" s="65" t="s">
        <v>131</v>
      </c>
      <c r="P901" s="66">
        <v>238</v>
      </c>
      <c r="Q901" s="66">
        <v>7</v>
      </c>
      <c r="R901" s="66">
        <f t="shared" ref="R901:R967" si="28">P901+Q901</f>
        <v>245</v>
      </c>
      <c r="S901" s="502">
        <f t="shared" si="27"/>
        <v>42.800000000000026</v>
      </c>
      <c r="T901" s="68">
        <v>9</v>
      </c>
    </row>
    <row r="902" spans="1:20" x14ac:dyDescent="0.2">
      <c r="A902" s="97" t="s">
        <v>236</v>
      </c>
      <c r="B902" s="65" t="s">
        <v>8490</v>
      </c>
      <c r="C902" s="67">
        <v>0.33</v>
      </c>
      <c r="D902" s="65" t="s">
        <v>4595</v>
      </c>
      <c r="E902" s="66">
        <v>62</v>
      </c>
      <c r="F902" s="66">
        <v>78</v>
      </c>
      <c r="G902" s="66" t="s">
        <v>5161</v>
      </c>
      <c r="H902" s="66">
        <v>123</v>
      </c>
      <c r="I902" s="69"/>
      <c r="J902" s="5" t="s">
        <v>4415</v>
      </c>
      <c r="K902" s="66">
        <v>11</v>
      </c>
      <c r="L902" s="5">
        <v>361</v>
      </c>
      <c r="M902" s="5">
        <v>2</v>
      </c>
      <c r="N902" s="5">
        <v>0</v>
      </c>
      <c r="O902" s="65"/>
      <c r="P902" s="66">
        <v>232</v>
      </c>
      <c r="Q902" s="66">
        <v>7</v>
      </c>
      <c r="R902" s="66">
        <f t="shared" si="28"/>
        <v>239</v>
      </c>
      <c r="S902" s="502">
        <f t="shared" si="27"/>
        <v>48.800000000000026</v>
      </c>
      <c r="T902" s="68">
        <v>11</v>
      </c>
    </row>
    <row r="903" spans="1:20" x14ac:dyDescent="0.2">
      <c r="A903" s="97" t="s">
        <v>9013</v>
      </c>
      <c r="B903" s="65" t="s">
        <v>8490</v>
      </c>
      <c r="C903" s="67">
        <v>0.33</v>
      </c>
      <c r="D903" s="65" t="s">
        <v>4654</v>
      </c>
      <c r="E903" s="66">
        <v>56</v>
      </c>
      <c r="F903" s="66">
        <v>67</v>
      </c>
      <c r="G903" s="66" t="s">
        <v>5263</v>
      </c>
      <c r="H903" s="66">
        <v>123</v>
      </c>
      <c r="I903" s="69">
        <v>6045034800</v>
      </c>
      <c r="J903" s="5"/>
      <c r="K903" s="66">
        <v>23</v>
      </c>
      <c r="L903" s="5">
        <v>314</v>
      </c>
      <c r="M903" s="5">
        <v>0</v>
      </c>
      <c r="N903" s="5">
        <v>0</v>
      </c>
      <c r="O903" s="65"/>
      <c r="P903" s="66">
        <v>185</v>
      </c>
      <c r="Q903" s="66">
        <v>4</v>
      </c>
      <c r="R903" s="66">
        <f t="shared" si="28"/>
        <v>189</v>
      </c>
      <c r="S903" s="502">
        <f t="shared" si="27"/>
        <v>98.800000000000026</v>
      </c>
      <c r="T903" s="68">
        <v>23</v>
      </c>
    </row>
    <row r="904" spans="1:20" x14ac:dyDescent="0.2">
      <c r="A904" s="97" t="s">
        <v>9013</v>
      </c>
      <c r="B904" s="65" t="s">
        <v>8490</v>
      </c>
      <c r="C904" s="67">
        <v>0.33</v>
      </c>
      <c r="D904" s="65" t="s">
        <v>7426</v>
      </c>
      <c r="E904" s="66">
        <v>56</v>
      </c>
      <c r="F904" s="66">
        <v>71</v>
      </c>
      <c r="G904" s="66" t="s">
        <v>5263</v>
      </c>
      <c r="H904" s="66">
        <v>123</v>
      </c>
      <c r="I904" s="69"/>
      <c r="J904" s="5" t="s">
        <v>202</v>
      </c>
      <c r="K904" s="66">
        <v>23</v>
      </c>
      <c r="L904" s="5">
        <v>314</v>
      </c>
      <c r="M904" s="5">
        <v>29</v>
      </c>
      <c r="N904" s="5">
        <v>0</v>
      </c>
      <c r="O904" s="65"/>
      <c r="P904" s="66">
        <v>185</v>
      </c>
      <c r="Q904" s="66">
        <v>4</v>
      </c>
      <c r="R904" s="66">
        <f t="shared" si="28"/>
        <v>189</v>
      </c>
      <c r="S904" s="502">
        <f t="shared" si="27"/>
        <v>98.800000000000026</v>
      </c>
      <c r="T904" s="68">
        <v>23</v>
      </c>
    </row>
    <row r="905" spans="1:20" s="65" customFormat="1" x14ac:dyDescent="0.2">
      <c r="A905" s="97" t="s">
        <v>4348</v>
      </c>
      <c r="B905" s="65" t="s">
        <v>8490</v>
      </c>
      <c r="C905" s="67">
        <v>0.33</v>
      </c>
      <c r="D905" s="65" t="s">
        <v>4347</v>
      </c>
      <c r="E905" s="66">
        <v>61</v>
      </c>
      <c r="F905" s="66">
        <v>76</v>
      </c>
      <c r="G905" s="66" t="s">
        <v>5161</v>
      </c>
      <c r="H905" s="66">
        <v>123</v>
      </c>
      <c r="I905" s="69"/>
      <c r="J905" s="5" t="s">
        <v>4415</v>
      </c>
      <c r="K905" s="66">
        <v>9</v>
      </c>
      <c r="L905" s="5">
        <v>369</v>
      </c>
      <c r="M905" s="5">
        <v>2</v>
      </c>
      <c r="N905" s="5">
        <v>0</v>
      </c>
      <c r="P905" s="66">
        <v>238</v>
      </c>
      <c r="Q905" s="66">
        <v>7</v>
      </c>
      <c r="R905" s="66">
        <f t="shared" si="28"/>
        <v>245</v>
      </c>
      <c r="S905" s="502">
        <f t="shared" si="27"/>
        <v>42.800000000000026</v>
      </c>
      <c r="T905" s="66">
        <v>9</v>
      </c>
    </row>
    <row r="906" spans="1:20" x14ac:dyDescent="0.2">
      <c r="A906" s="97" t="s">
        <v>2459</v>
      </c>
      <c r="B906" s="65" t="s">
        <v>8490</v>
      </c>
      <c r="C906" s="67">
        <v>0.33</v>
      </c>
      <c r="D906" s="65" t="s">
        <v>3619</v>
      </c>
      <c r="E906" s="66">
        <v>61</v>
      </c>
      <c r="F906" s="66">
        <v>76</v>
      </c>
      <c r="G906" s="66" t="s">
        <v>5161</v>
      </c>
      <c r="H906" s="66">
        <v>123</v>
      </c>
      <c r="I906" s="69"/>
      <c r="J906" s="5" t="s">
        <v>4415</v>
      </c>
      <c r="K906" s="66">
        <v>9</v>
      </c>
      <c r="L906" s="5">
        <v>369</v>
      </c>
      <c r="M906" s="5">
        <v>2</v>
      </c>
      <c r="N906" s="5">
        <v>0</v>
      </c>
      <c r="O906" s="65"/>
      <c r="P906" s="66">
        <v>238</v>
      </c>
      <c r="Q906" s="66">
        <v>7</v>
      </c>
      <c r="R906" s="66">
        <f t="shared" si="28"/>
        <v>245</v>
      </c>
      <c r="S906" s="502">
        <f t="shared" si="27"/>
        <v>42.800000000000026</v>
      </c>
      <c r="T906" s="68">
        <v>9</v>
      </c>
    </row>
    <row r="907" spans="1:20" x14ac:dyDescent="0.2">
      <c r="A907" s="97" t="s">
        <v>5601</v>
      </c>
      <c r="B907" s="65" t="s">
        <v>8490</v>
      </c>
      <c r="C907" s="67">
        <v>0.33</v>
      </c>
      <c r="D907" s="65" t="s">
        <v>7352</v>
      </c>
      <c r="E907" s="66">
        <v>65</v>
      </c>
      <c r="F907" s="66">
        <v>84</v>
      </c>
      <c r="G907" s="66" t="s">
        <v>5464</v>
      </c>
      <c r="H907" s="66">
        <v>127</v>
      </c>
      <c r="I907" s="69"/>
      <c r="J907" s="5" t="s">
        <v>4415</v>
      </c>
      <c r="K907" s="66">
        <v>27</v>
      </c>
      <c r="L907" s="5">
        <v>297</v>
      </c>
      <c r="M907" s="5">
        <v>2</v>
      </c>
      <c r="N907" s="5">
        <v>0</v>
      </c>
      <c r="O907" s="65" t="s">
        <v>1360</v>
      </c>
      <c r="P907" s="66">
        <v>165</v>
      </c>
      <c r="Q907" s="66">
        <v>7</v>
      </c>
      <c r="R907" s="66">
        <f t="shared" si="28"/>
        <v>172</v>
      </c>
      <c r="S907" s="502">
        <f t="shared" si="27"/>
        <v>115.80000000000003</v>
      </c>
      <c r="T907" s="68">
        <v>27</v>
      </c>
    </row>
    <row r="908" spans="1:20" x14ac:dyDescent="0.2">
      <c r="A908" s="97" t="s">
        <v>2460</v>
      </c>
      <c r="B908" s="65" t="s">
        <v>8490</v>
      </c>
      <c r="C908" s="67">
        <v>0.33</v>
      </c>
      <c r="D908" s="65" t="s">
        <v>6570</v>
      </c>
      <c r="E908" s="66">
        <v>61</v>
      </c>
      <c r="F908" s="66">
        <v>76</v>
      </c>
      <c r="G908" s="66" t="s">
        <v>5161</v>
      </c>
      <c r="H908" s="66">
        <v>123</v>
      </c>
      <c r="I908" s="69"/>
      <c r="J908" s="5" t="s">
        <v>4415</v>
      </c>
      <c r="K908" s="66">
        <v>9</v>
      </c>
      <c r="L908" s="5">
        <v>369</v>
      </c>
      <c r="M908" s="5">
        <v>2</v>
      </c>
      <c r="N908" s="5">
        <v>0</v>
      </c>
      <c r="O908" s="65"/>
      <c r="P908" s="66">
        <v>238</v>
      </c>
      <c r="Q908" s="66">
        <v>7</v>
      </c>
      <c r="R908" s="66">
        <f t="shared" si="28"/>
        <v>245</v>
      </c>
      <c r="S908" s="502">
        <f t="shared" si="27"/>
        <v>42.800000000000026</v>
      </c>
      <c r="T908" s="68">
        <v>9</v>
      </c>
    </row>
    <row r="909" spans="1:20" x14ac:dyDescent="0.2">
      <c r="A909" s="97" t="s">
        <v>4482</v>
      </c>
      <c r="B909" s="65" t="s">
        <v>8490</v>
      </c>
      <c r="C909" s="67">
        <v>0.33</v>
      </c>
      <c r="D909" s="65" t="s">
        <v>8580</v>
      </c>
      <c r="E909" s="66">
        <v>61</v>
      </c>
      <c r="F909" s="66">
        <v>76</v>
      </c>
      <c r="G909" s="66" t="s">
        <v>5161</v>
      </c>
      <c r="H909" s="66">
        <v>123</v>
      </c>
      <c r="I909" s="69"/>
      <c r="J909" s="5" t="s">
        <v>4415</v>
      </c>
      <c r="K909" s="66">
        <v>9</v>
      </c>
      <c r="L909" s="5">
        <v>369</v>
      </c>
      <c r="M909" s="5">
        <v>2</v>
      </c>
      <c r="N909" s="5">
        <v>0</v>
      </c>
      <c r="O909" s="65"/>
      <c r="P909" s="66">
        <v>240</v>
      </c>
      <c r="Q909" s="66">
        <v>7</v>
      </c>
      <c r="R909" s="66">
        <f t="shared" si="28"/>
        <v>247</v>
      </c>
      <c r="S909" s="502">
        <f t="shared" si="27"/>
        <v>40.800000000000026</v>
      </c>
      <c r="T909" s="68">
        <v>9</v>
      </c>
    </row>
    <row r="910" spans="1:20" x14ac:dyDescent="0.2">
      <c r="A910" s="97" t="s">
        <v>4060</v>
      </c>
      <c r="B910" s="65" t="s">
        <v>8490</v>
      </c>
      <c r="C910" s="67">
        <v>0.33</v>
      </c>
      <c r="D910" s="65" t="s">
        <v>4061</v>
      </c>
      <c r="E910" s="66">
        <v>68</v>
      </c>
      <c r="F910" s="66">
        <v>89</v>
      </c>
      <c r="G910" s="66" t="s">
        <v>2920</v>
      </c>
      <c r="H910" s="66">
        <v>132</v>
      </c>
      <c r="I910" s="69"/>
      <c r="J910" s="5" t="s">
        <v>4415</v>
      </c>
      <c r="K910" s="66">
        <v>16</v>
      </c>
      <c r="L910" s="5">
        <v>341</v>
      </c>
      <c r="M910" s="5">
        <v>2</v>
      </c>
      <c r="N910" s="5">
        <v>0</v>
      </c>
      <c r="O910" s="65"/>
      <c r="P910" s="66">
        <v>212</v>
      </c>
      <c r="Q910" s="66">
        <v>7</v>
      </c>
      <c r="R910" s="66">
        <f t="shared" si="28"/>
        <v>219</v>
      </c>
      <c r="S910" s="502">
        <f t="shared" si="27"/>
        <v>68.800000000000026</v>
      </c>
      <c r="T910" s="68">
        <v>16</v>
      </c>
    </row>
    <row r="911" spans="1:20" x14ac:dyDescent="0.2">
      <c r="A911" s="97" t="s">
        <v>5299</v>
      </c>
      <c r="B911" s="65" t="s">
        <v>8490</v>
      </c>
      <c r="C911" s="67">
        <v>0.33</v>
      </c>
      <c r="D911" s="65" t="s">
        <v>3743</v>
      </c>
      <c r="E911" s="66">
        <v>63</v>
      </c>
      <c r="F911" s="66">
        <v>80</v>
      </c>
      <c r="G911" s="66" t="s">
        <v>5161</v>
      </c>
      <c r="H911" s="66">
        <v>123</v>
      </c>
      <c r="I911" s="69"/>
      <c r="J911" s="5" t="s">
        <v>4415</v>
      </c>
      <c r="K911" s="66">
        <v>12</v>
      </c>
      <c r="L911" s="5">
        <v>357</v>
      </c>
      <c r="M911" s="5">
        <v>2</v>
      </c>
      <c r="N911" s="5">
        <v>0</v>
      </c>
      <c r="O911" s="65"/>
      <c r="P911" s="66">
        <v>225</v>
      </c>
      <c r="Q911" s="66">
        <v>7</v>
      </c>
      <c r="R911" s="66">
        <f t="shared" si="28"/>
        <v>232</v>
      </c>
      <c r="S911" s="502">
        <f t="shared" si="27"/>
        <v>55.800000000000026</v>
      </c>
      <c r="T911" s="68">
        <v>12</v>
      </c>
    </row>
    <row r="912" spans="1:20" x14ac:dyDescent="0.2">
      <c r="A912" s="97" t="s">
        <v>9850</v>
      </c>
      <c r="B912" s="65" t="s">
        <v>8490</v>
      </c>
      <c r="C912" s="67">
        <v>0.33</v>
      </c>
      <c r="D912" s="65" t="s">
        <v>9849</v>
      </c>
      <c r="E912" s="66">
        <v>68</v>
      </c>
      <c r="F912" s="66">
        <v>89</v>
      </c>
      <c r="G912" s="66" t="s">
        <v>2920</v>
      </c>
      <c r="H912" s="66">
        <v>132</v>
      </c>
      <c r="I912" s="69"/>
      <c r="J912" s="5" t="s">
        <v>4415</v>
      </c>
      <c r="K912" s="66">
        <v>16</v>
      </c>
      <c r="L912" s="5">
        <v>341</v>
      </c>
      <c r="M912" s="5">
        <v>2</v>
      </c>
      <c r="N912" s="5">
        <v>0</v>
      </c>
      <c r="O912" s="65" t="s">
        <v>4567</v>
      </c>
      <c r="P912" s="66">
        <v>210</v>
      </c>
      <c r="Q912" s="66">
        <v>7</v>
      </c>
      <c r="R912" s="66">
        <f t="shared" si="28"/>
        <v>217</v>
      </c>
      <c r="S912" s="502">
        <f t="shared" si="27"/>
        <v>70.800000000000026</v>
      </c>
      <c r="T912" s="68">
        <v>16</v>
      </c>
    </row>
    <row r="913" spans="1:20" x14ac:dyDescent="0.2">
      <c r="A913" s="97" t="s">
        <v>7712</v>
      </c>
      <c r="B913" s="65" t="s">
        <v>8490</v>
      </c>
      <c r="C913" s="67">
        <v>0.33</v>
      </c>
      <c r="D913" s="65" t="s">
        <v>7713</v>
      </c>
      <c r="E913" s="66">
        <v>70</v>
      </c>
      <c r="F913" s="66">
        <v>93</v>
      </c>
      <c r="G913" s="66" t="s">
        <v>8971</v>
      </c>
      <c r="H913" s="66">
        <v>136</v>
      </c>
      <c r="I913" s="69"/>
      <c r="J913" s="5" t="s">
        <v>5839</v>
      </c>
      <c r="K913" s="66">
        <v>19</v>
      </c>
      <c r="L913" s="5">
        <v>330</v>
      </c>
      <c r="M913" s="5">
        <v>9</v>
      </c>
      <c r="N913" s="5">
        <v>0</v>
      </c>
      <c r="O913" s="65"/>
      <c r="P913" s="66">
        <v>200</v>
      </c>
      <c r="Q913" s="66">
        <v>7</v>
      </c>
      <c r="R913" s="66">
        <f t="shared" si="28"/>
        <v>207</v>
      </c>
      <c r="S913" s="502">
        <f t="shared" si="27"/>
        <v>80.800000000000026</v>
      </c>
      <c r="T913" s="68">
        <v>19</v>
      </c>
    </row>
    <row r="914" spans="1:20" x14ac:dyDescent="0.2">
      <c r="A914" s="97" t="s">
        <v>7150</v>
      </c>
      <c r="B914" s="65" t="s">
        <v>8490</v>
      </c>
      <c r="C914" s="67">
        <v>0.33</v>
      </c>
      <c r="D914" s="65" t="s">
        <v>6728</v>
      </c>
      <c r="E914" s="66">
        <v>69</v>
      </c>
      <c r="F914" s="66">
        <v>91</v>
      </c>
      <c r="G914" s="66" t="s">
        <v>5464</v>
      </c>
      <c r="H914" s="66">
        <v>134</v>
      </c>
      <c r="I914" s="69"/>
      <c r="J914" s="5" t="s">
        <v>4415</v>
      </c>
      <c r="K914" s="66">
        <v>12</v>
      </c>
      <c r="L914" s="5">
        <v>357</v>
      </c>
      <c r="M914" s="5">
        <v>2</v>
      </c>
      <c r="N914" s="5">
        <v>0</v>
      </c>
      <c r="O914" s="65"/>
      <c r="P914" s="66">
        <v>226</v>
      </c>
      <c r="Q914" s="66">
        <v>7</v>
      </c>
      <c r="R914" s="66">
        <f t="shared" si="28"/>
        <v>233</v>
      </c>
      <c r="S914" s="502">
        <f t="shared" si="27"/>
        <v>54.800000000000026</v>
      </c>
      <c r="T914" s="68">
        <v>12</v>
      </c>
    </row>
    <row r="915" spans="1:20" x14ac:dyDescent="0.2">
      <c r="A915" s="97" t="s">
        <v>9042</v>
      </c>
      <c r="B915" s="65" t="s">
        <v>8490</v>
      </c>
      <c r="C915" s="67">
        <v>0.33</v>
      </c>
      <c r="D915" s="65" t="s">
        <v>4906</v>
      </c>
      <c r="E915" s="66">
        <v>61</v>
      </c>
      <c r="F915" s="66">
        <v>76</v>
      </c>
      <c r="G915" s="66" t="s">
        <v>5159</v>
      </c>
      <c r="H915" s="66">
        <v>123</v>
      </c>
      <c r="I915" s="69"/>
      <c r="J915" s="5" t="s">
        <v>4415</v>
      </c>
      <c r="K915" s="66">
        <v>9</v>
      </c>
      <c r="L915" s="5">
        <v>369</v>
      </c>
      <c r="M915" s="5">
        <v>2</v>
      </c>
      <c r="N915" s="5">
        <v>0</v>
      </c>
      <c r="O915" s="65"/>
      <c r="P915" s="66">
        <v>240</v>
      </c>
      <c r="Q915" s="66">
        <v>7</v>
      </c>
      <c r="R915" s="66">
        <f t="shared" si="28"/>
        <v>247</v>
      </c>
      <c r="S915" s="502">
        <f t="shared" si="27"/>
        <v>40.800000000000026</v>
      </c>
      <c r="T915" s="68">
        <v>9</v>
      </c>
    </row>
    <row r="916" spans="1:20" x14ac:dyDescent="0.2">
      <c r="A916" s="97" t="s">
        <v>129</v>
      </c>
      <c r="B916" s="65" t="s">
        <v>8490</v>
      </c>
      <c r="C916" s="67">
        <v>0.33</v>
      </c>
      <c r="D916" s="91" t="s">
        <v>130</v>
      </c>
      <c r="E916" s="66">
        <v>61</v>
      </c>
      <c r="F916" s="66">
        <v>76</v>
      </c>
      <c r="G916" s="66" t="s">
        <v>5159</v>
      </c>
      <c r="H916" s="66">
        <v>123</v>
      </c>
      <c r="I916" s="69"/>
      <c r="J916" s="5" t="s">
        <v>7170</v>
      </c>
      <c r="K916" s="66">
        <v>9</v>
      </c>
      <c r="L916" s="5">
        <v>369</v>
      </c>
      <c r="M916" s="5">
        <v>24</v>
      </c>
      <c r="N916" s="5">
        <v>0</v>
      </c>
      <c r="O916" s="65" t="s">
        <v>131</v>
      </c>
      <c r="P916" s="66">
        <v>240</v>
      </c>
      <c r="Q916" s="66">
        <v>7</v>
      </c>
      <c r="R916" s="66">
        <f t="shared" si="28"/>
        <v>247</v>
      </c>
      <c r="S916" s="502">
        <f t="shared" si="27"/>
        <v>40.800000000000026</v>
      </c>
      <c r="T916" s="68">
        <v>9</v>
      </c>
    </row>
    <row r="917" spans="1:20" x14ac:dyDescent="0.2">
      <c r="A917" s="97" t="s">
        <v>3384</v>
      </c>
      <c r="B917" s="65" t="s">
        <v>8490</v>
      </c>
      <c r="C917" s="67">
        <v>0.33</v>
      </c>
      <c r="D917" s="65" t="s">
        <v>4472</v>
      </c>
      <c r="E917" s="66">
        <v>61</v>
      </c>
      <c r="F917" s="66">
        <v>76</v>
      </c>
      <c r="G917" s="66" t="s">
        <v>5161</v>
      </c>
      <c r="H917" s="66">
        <v>123</v>
      </c>
      <c r="I917" s="69"/>
      <c r="J917" s="5" t="s">
        <v>4415</v>
      </c>
      <c r="K917" s="66">
        <v>10</v>
      </c>
      <c r="L917" s="5">
        <v>365</v>
      </c>
      <c r="M917" s="5">
        <v>2</v>
      </c>
      <c r="N917" s="5">
        <v>0</v>
      </c>
      <c r="O917" s="65"/>
      <c r="P917" s="66">
        <v>235</v>
      </c>
      <c r="Q917" s="66">
        <v>7</v>
      </c>
      <c r="R917" s="66">
        <f t="shared" si="28"/>
        <v>242</v>
      </c>
      <c r="S917" s="502">
        <f t="shared" si="27"/>
        <v>45.800000000000026</v>
      </c>
      <c r="T917" s="68">
        <v>10</v>
      </c>
    </row>
    <row r="918" spans="1:20" x14ac:dyDescent="0.2">
      <c r="A918" s="97" t="s">
        <v>3024</v>
      </c>
      <c r="B918" s="65" t="s">
        <v>8490</v>
      </c>
      <c r="C918" s="67">
        <v>0.33</v>
      </c>
      <c r="D918" s="65" t="s">
        <v>92</v>
      </c>
      <c r="E918" s="66">
        <v>65</v>
      </c>
      <c r="F918" s="66">
        <v>88</v>
      </c>
      <c r="G918" s="66" t="s">
        <v>8971</v>
      </c>
      <c r="H918" s="66">
        <v>131</v>
      </c>
      <c r="I918" s="69"/>
      <c r="J918" s="5" t="s">
        <v>93</v>
      </c>
      <c r="K918" s="66">
        <v>24</v>
      </c>
      <c r="L918" s="5">
        <v>310</v>
      </c>
      <c r="M918" s="5">
        <v>31</v>
      </c>
      <c r="N918" s="5">
        <v>0</v>
      </c>
      <c r="O918" s="65"/>
      <c r="P918" s="66">
        <v>180</v>
      </c>
      <c r="Q918" s="66">
        <v>4</v>
      </c>
      <c r="R918" s="66">
        <f t="shared" si="28"/>
        <v>184</v>
      </c>
      <c r="S918" s="502">
        <f t="shared" si="27"/>
        <v>103.80000000000003</v>
      </c>
      <c r="T918" s="68">
        <v>24</v>
      </c>
    </row>
    <row r="919" spans="1:20" x14ac:dyDescent="0.2">
      <c r="A919" s="97" t="s">
        <v>3024</v>
      </c>
      <c r="B919" s="65" t="s">
        <v>8490</v>
      </c>
      <c r="C919" s="67">
        <v>0.33</v>
      </c>
      <c r="D919" s="65" t="s">
        <v>94</v>
      </c>
      <c r="E919" s="66">
        <v>65</v>
      </c>
      <c r="F919" s="66">
        <v>88</v>
      </c>
      <c r="G919" s="66" t="s">
        <v>8971</v>
      </c>
      <c r="H919" s="66">
        <v>131</v>
      </c>
      <c r="I919" s="69"/>
      <c r="J919" s="5" t="s">
        <v>1888</v>
      </c>
      <c r="K919" s="66">
        <v>24</v>
      </c>
      <c r="L919" s="5">
        <v>310</v>
      </c>
      <c r="M919" s="5">
        <v>31</v>
      </c>
      <c r="N919" s="5">
        <v>0</v>
      </c>
      <c r="O919" s="65"/>
      <c r="P919" s="66">
        <v>180</v>
      </c>
      <c r="Q919" s="66">
        <v>4</v>
      </c>
      <c r="R919" s="66">
        <f t="shared" si="28"/>
        <v>184</v>
      </c>
      <c r="S919" s="502">
        <f t="shared" si="27"/>
        <v>103.80000000000003</v>
      </c>
      <c r="T919" s="68">
        <v>24</v>
      </c>
    </row>
    <row r="920" spans="1:20" x14ac:dyDescent="0.2">
      <c r="A920" s="97" t="s">
        <v>3024</v>
      </c>
      <c r="B920" s="65" t="s">
        <v>8490</v>
      </c>
      <c r="C920" s="67">
        <v>0.33</v>
      </c>
      <c r="D920" s="65" t="s">
        <v>2243</v>
      </c>
      <c r="E920" s="66">
        <v>65</v>
      </c>
      <c r="F920" s="66">
        <v>88</v>
      </c>
      <c r="G920" s="66" t="s">
        <v>8971</v>
      </c>
      <c r="H920" s="66">
        <v>131</v>
      </c>
      <c r="I920" s="69"/>
      <c r="J920" s="5" t="s">
        <v>2244</v>
      </c>
      <c r="K920" s="66">
        <v>24</v>
      </c>
      <c r="L920" s="5">
        <v>310</v>
      </c>
      <c r="M920" s="5">
        <v>31</v>
      </c>
      <c r="N920" s="5">
        <v>0</v>
      </c>
      <c r="O920" s="65"/>
      <c r="P920" s="66">
        <v>180</v>
      </c>
      <c r="Q920" s="66">
        <v>4</v>
      </c>
      <c r="R920" s="66">
        <f t="shared" si="28"/>
        <v>184</v>
      </c>
      <c r="S920" s="502">
        <f t="shared" si="27"/>
        <v>103.80000000000003</v>
      </c>
      <c r="T920" s="68">
        <v>24</v>
      </c>
    </row>
    <row r="921" spans="1:20" x14ac:dyDescent="0.2">
      <c r="A921" s="97" t="s">
        <v>7359</v>
      </c>
      <c r="B921" s="65" t="s">
        <v>8490</v>
      </c>
      <c r="C921" s="67">
        <v>0.33</v>
      </c>
      <c r="D921" s="65" t="s">
        <v>1317</v>
      </c>
      <c r="E921" s="66">
        <v>66</v>
      </c>
      <c r="F921" s="66">
        <v>86</v>
      </c>
      <c r="G921" s="66" t="s">
        <v>2920</v>
      </c>
      <c r="H921" s="66">
        <v>129</v>
      </c>
      <c r="I921" s="69"/>
      <c r="J921" s="5" t="s">
        <v>4415</v>
      </c>
      <c r="K921" s="66">
        <v>26</v>
      </c>
      <c r="L921" s="5">
        <v>301</v>
      </c>
      <c r="M921" s="5">
        <v>2</v>
      </c>
      <c r="N921" s="5">
        <v>0</v>
      </c>
      <c r="O921" s="65"/>
      <c r="P921" s="66">
        <v>168</v>
      </c>
      <c r="Q921" s="66">
        <v>7</v>
      </c>
      <c r="R921" s="66">
        <f t="shared" si="28"/>
        <v>175</v>
      </c>
      <c r="S921" s="502">
        <f t="shared" si="27"/>
        <v>112.80000000000003</v>
      </c>
      <c r="T921" s="68">
        <v>26</v>
      </c>
    </row>
    <row r="922" spans="1:20" x14ac:dyDescent="0.2">
      <c r="A922" s="97" t="s">
        <v>3664</v>
      </c>
      <c r="B922" s="65" t="s">
        <v>8490</v>
      </c>
      <c r="C922" s="67">
        <v>0.33</v>
      </c>
      <c r="D922" s="65" t="s">
        <v>6404</v>
      </c>
      <c r="E922" s="66">
        <v>66</v>
      </c>
      <c r="F922" s="66">
        <v>86</v>
      </c>
      <c r="G922" s="66" t="s">
        <v>5464</v>
      </c>
      <c r="H922" s="66">
        <f>86+43</f>
        <v>129</v>
      </c>
      <c r="I922" s="69"/>
      <c r="J922" s="5" t="s">
        <v>4415</v>
      </c>
      <c r="K922" s="66"/>
      <c r="L922" s="5">
        <f>112+10+R922</f>
        <v>122</v>
      </c>
      <c r="M922" s="5">
        <v>2</v>
      </c>
      <c r="N922" s="5">
        <v>0</v>
      </c>
      <c r="O922" s="65"/>
      <c r="P922" s="66"/>
      <c r="Q922" s="66"/>
      <c r="R922" s="66">
        <f t="shared" si="28"/>
        <v>0</v>
      </c>
      <c r="S922" s="502">
        <f t="shared" si="27"/>
        <v>287.8</v>
      </c>
    </row>
    <row r="923" spans="1:20" x14ac:dyDescent="0.2">
      <c r="A923" s="97" t="s">
        <v>10398</v>
      </c>
      <c r="B923" s="65" t="s">
        <v>8490</v>
      </c>
      <c r="C923" s="67">
        <v>0.33</v>
      </c>
      <c r="D923" s="65" t="s">
        <v>9054</v>
      </c>
      <c r="E923" s="66">
        <v>68</v>
      </c>
      <c r="F923" s="66">
        <v>89</v>
      </c>
      <c r="G923" s="66" t="s">
        <v>8971</v>
      </c>
      <c r="H923" s="66">
        <v>132</v>
      </c>
      <c r="I923" s="69"/>
      <c r="J923" s="5" t="s">
        <v>1635</v>
      </c>
      <c r="K923" s="66">
        <v>16</v>
      </c>
      <c r="L923" s="5">
        <v>341</v>
      </c>
      <c r="M923" s="5">
        <v>19</v>
      </c>
      <c r="N923" s="5">
        <v>0</v>
      </c>
      <c r="O923" s="65" t="s">
        <v>10395</v>
      </c>
      <c r="P923" s="66">
        <v>212</v>
      </c>
      <c r="Q923" s="66">
        <v>7</v>
      </c>
      <c r="R923" s="66">
        <f t="shared" si="28"/>
        <v>219</v>
      </c>
      <c r="S923" s="502">
        <f t="shared" si="27"/>
        <v>68.800000000000026</v>
      </c>
      <c r="T923" s="68">
        <v>16</v>
      </c>
    </row>
    <row r="924" spans="1:20" x14ac:dyDescent="0.2">
      <c r="A924" s="97" t="s">
        <v>4558</v>
      </c>
      <c r="B924" s="65" t="s">
        <v>8490</v>
      </c>
      <c r="C924" s="67">
        <v>0.33</v>
      </c>
      <c r="D924" s="65" t="s">
        <v>7578</v>
      </c>
      <c r="E924" s="66">
        <v>61</v>
      </c>
      <c r="F924" s="66">
        <v>76</v>
      </c>
      <c r="G924" s="66" t="s">
        <v>5159</v>
      </c>
      <c r="H924" s="66">
        <v>123</v>
      </c>
      <c r="I924" s="69"/>
      <c r="J924" s="5" t="s">
        <v>4415</v>
      </c>
      <c r="K924" s="66">
        <v>9</v>
      </c>
      <c r="L924" s="5">
        <v>369</v>
      </c>
      <c r="M924" s="5">
        <v>2</v>
      </c>
      <c r="N924" s="5">
        <v>0</v>
      </c>
      <c r="O924" s="65"/>
      <c r="P924" s="66">
        <v>238</v>
      </c>
      <c r="Q924" s="66">
        <v>7</v>
      </c>
      <c r="R924" s="66">
        <f t="shared" si="28"/>
        <v>245</v>
      </c>
      <c r="S924" s="502">
        <f t="shared" ref="S924:S990" si="29">306.1-R924-10-8.3</f>
        <v>42.800000000000026</v>
      </c>
      <c r="T924" s="68">
        <v>9</v>
      </c>
    </row>
    <row r="925" spans="1:20" x14ac:dyDescent="0.2">
      <c r="A925" s="97" t="s">
        <v>7579</v>
      </c>
      <c r="B925" s="65" t="s">
        <v>8490</v>
      </c>
      <c r="C925" s="67">
        <v>0.33</v>
      </c>
      <c r="D925" s="65" t="s">
        <v>9805</v>
      </c>
      <c r="E925" s="66">
        <v>61</v>
      </c>
      <c r="F925" s="66">
        <v>76</v>
      </c>
      <c r="G925" s="66" t="s">
        <v>2918</v>
      </c>
      <c r="H925" s="66">
        <v>123</v>
      </c>
      <c r="I925" s="69"/>
      <c r="J925" s="5" t="s">
        <v>7170</v>
      </c>
      <c r="K925" s="66">
        <v>9</v>
      </c>
      <c r="L925" s="5">
        <v>369</v>
      </c>
      <c r="M925" s="5">
        <v>24</v>
      </c>
      <c r="N925" s="5">
        <v>0</v>
      </c>
      <c r="O925" s="65"/>
      <c r="P925" s="66">
        <v>238</v>
      </c>
      <c r="Q925" s="66">
        <v>7</v>
      </c>
      <c r="R925" s="66">
        <f t="shared" si="28"/>
        <v>245</v>
      </c>
      <c r="S925" s="502">
        <f t="shared" si="29"/>
        <v>42.800000000000026</v>
      </c>
      <c r="T925" s="68">
        <v>9</v>
      </c>
    </row>
    <row r="926" spans="1:20" x14ac:dyDescent="0.2">
      <c r="A926" s="97" t="s">
        <v>9043</v>
      </c>
      <c r="B926" s="65" t="s">
        <v>8490</v>
      </c>
      <c r="C926" s="67">
        <v>0.33</v>
      </c>
      <c r="D926" s="65" t="s">
        <v>6170</v>
      </c>
      <c r="E926" s="66">
        <v>61</v>
      </c>
      <c r="F926" s="66">
        <v>76</v>
      </c>
      <c r="G926" s="66" t="s">
        <v>5159</v>
      </c>
      <c r="H926" s="66">
        <v>123</v>
      </c>
      <c r="I926" s="69"/>
      <c r="J926" s="5" t="s">
        <v>4415</v>
      </c>
      <c r="K926" s="66">
        <v>9</v>
      </c>
      <c r="L926" s="5">
        <v>369</v>
      </c>
      <c r="M926" s="5">
        <v>2</v>
      </c>
      <c r="N926" s="5">
        <v>0</v>
      </c>
      <c r="O926" s="65"/>
      <c r="P926" s="66">
        <v>238</v>
      </c>
      <c r="Q926" s="66">
        <v>7</v>
      </c>
      <c r="R926" s="66">
        <f t="shared" si="28"/>
        <v>245</v>
      </c>
      <c r="S926" s="502">
        <f t="shared" si="29"/>
        <v>42.800000000000026</v>
      </c>
      <c r="T926" s="68">
        <v>9</v>
      </c>
    </row>
    <row r="927" spans="1:20" x14ac:dyDescent="0.2">
      <c r="A927" s="97" t="s">
        <v>10155</v>
      </c>
      <c r="B927" s="65" t="s">
        <v>8490</v>
      </c>
      <c r="C927" s="67">
        <v>0.33</v>
      </c>
      <c r="D927" s="65" t="s">
        <v>780</v>
      </c>
      <c r="E927" s="66">
        <v>61</v>
      </c>
      <c r="F927" s="66">
        <v>76</v>
      </c>
      <c r="G927" s="66" t="s">
        <v>5161</v>
      </c>
      <c r="H927" s="66">
        <v>123</v>
      </c>
      <c r="I927" s="69"/>
      <c r="J927" s="5" t="s">
        <v>4415</v>
      </c>
      <c r="K927" s="66">
        <v>16</v>
      </c>
      <c r="L927" s="5">
        <v>341</v>
      </c>
      <c r="M927" s="5">
        <v>2</v>
      </c>
      <c r="N927" s="5">
        <v>0</v>
      </c>
      <c r="O927" s="65"/>
      <c r="P927" s="66">
        <v>210</v>
      </c>
      <c r="Q927" s="66">
        <v>7</v>
      </c>
      <c r="R927" s="66">
        <f t="shared" si="28"/>
        <v>217</v>
      </c>
      <c r="S927" s="502">
        <f t="shared" si="29"/>
        <v>70.800000000000026</v>
      </c>
      <c r="T927" s="68">
        <v>16</v>
      </c>
    </row>
    <row r="928" spans="1:20" x14ac:dyDescent="0.2">
      <c r="A928" s="97" t="s">
        <v>7155</v>
      </c>
      <c r="B928" s="65" t="s">
        <v>8490</v>
      </c>
      <c r="C928" s="67">
        <v>0.33</v>
      </c>
      <c r="D928" s="65" t="s">
        <v>10265</v>
      </c>
      <c r="E928" s="66">
        <v>67</v>
      </c>
      <c r="F928" s="66">
        <v>88</v>
      </c>
      <c r="G928" s="66" t="s">
        <v>2036</v>
      </c>
      <c r="H928" s="66">
        <v>131</v>
      </c>
      <c r="I928" s="69"/>
      <c r="J928" s="5" t="s">
        <v>4415</v>
      </c>
      <c r="K928" s="66">
        <v>27</v>
      </c>
      <c r="L928" s="5">
        <v>297</v>
      </c>
      <c r="M928" s="5">
        <v>2</v>
      </c>
      <c r="N928" s="5">
        <v>0</v>
      </c>
      <c r="O928" s="65"/>
      <c r="P928" s="66">
        <v>165</v>
      </c>
      <c r="Q928" s="66">
        <v>7</v>
      </c>
      <c r="R928" s="66">
        <f t="shared" si="28"/>
        <v>172</v>
      </c>
      <c r="S928" s="502">
        <f t="shared" si="29"/>
        <v>115.80000000000003</v>
      </c>
      <c r="T928" s="68">
        <v>27</v>
      </c>
    </row>
    <row r="929" spans="1:20" x14ac:dyDescent="0.2">
      <c r="A929" s="97" t="s">
        <v>6656</v>
      </c>
      <c r="B929" s="65" t="s">
        <v>8490</v>
      </c>
      <c r="C929" s="67">
        <v>0.33</v>
      </c>
      <c r="D929" s="65" t="s">
        <v>5765</v>
      </c>
      <c r="E929" s="66">
        <v>61</v>
      </c>
      <c r="F929" s="66">
        <v>76</v>
      </c>
      <c r="G929" s="66" t="s">
        <v>5161</v>
      </c>
      <c r="H929" s="66">
        <v>123</v>
      </c>
      <c r="I929" s="69"/>
      <c r="J929" s="5" t="s">
        <v>4415</v>
      </c>
      <c r="K929" s="66">
        <v>16</v>
      </c>
      <c r="L929" s="5">
        <v>341</v>
      </c>
      <c r="M929" s="5">
        <v>2</v>
      </c>
      <c r="N929" s="5">
        <v>0</v>
      </c>
      <c r="O929" s="65"/>
      <c r="P929" s="66">
        <v>210</v>
      </c>
      <c r="Q929" s="66">
        <v>7</v>
      </c>
      <c r="R929" s="66">
        <f t="shared" si="28"/>
        <v>217</v>
      </c>
      <c r="S929" s="502">
        <f t="shared" si="29"/>
        <v>70.800000000000026</v>
      </c>
      <c r="T929" s="68">
        <v>16</v>
      </c>
    </row>
    <row r="930" spans="1:20" x14ac:dyDescent="0.2">
      <c r="A930" s="97" t="s">
        <v>1091</v>
      </c>
      <c r="B930" s="65" t="s">
        <v>8490</v>
      </c>
      <c r="C930" s="67">
        <v>0.33</v>
      </c>
      <c r="D930" s="65" t="s">
        <v>5787</v>
      </c>
      <c r="E930" s="66">
        <v>61</v>
      </c>
      <c r="F930" s="66">
        <v>76</v>
      </c>
      <c r="G930" s="66" t="s">
        <v>2918</v>
      </c>
      <c r="H930" s="66">
        <v>123</v>
      </c>
      <c r="I930" s="69"/>
      <c r="J930" s="5" t="s">
        <v>7170</v>
      </c>
      <c r="K930" s="66">
        <v>9</v>
      </c>
      <c r="L930" s="5">
        <v>369</v>
      </c>
      <c r="M930" s="5">
        <v>24</v>
      </c>
      <c r="N930" s="5">
        <v>0</v>
      </c>
      <c r="O930" s="65"/>
      <c r="P930" s="66">
        <v>238</v>
      </c>
      <c r="Q930" s="66">
        <v>7</v>
      </c>
      <c r="R930" s="66">
        <f t="shared" si="28"/>
        <v>245</v>
      </c>
      <c r="S930" s="502">
        <f t="shared" si="29"/>
        <v>42.800000000000026</v>
      </c>
      <c r="T930" s="68">
        <v>9</v>
      </c>
    </row>
    <row r="931" spans="1:20" x14ac:dyDescent="0.2">
      <c r="A931" s="97" t="s">
        <v>9044</v>
      </c>
      <c r="B931" s="65" t="s">
        <v>8490</v>
      </c>
      <c r="C931" s="67">
        <v>0.33</v>
      </c>
      <c r="D931" s="65" t="s">
        <v>6702</v>
      </c>
      <c r="E931" s="66">
        <v>61</v>
      </c>
      <c r="F931" s="66">
        <v>76</v>
      </c>
      <c r="G931" s="66" t="s">
        <v>5159</v>
      </c>
      <c r="H931" s="66">
        <v>123</v>
      </c>
      <c r="I931" s="69"/>
      <c r="J931" s="5" t="s">
        <v>4415</v>
      </c>
      <c r="K931" s="66">
        <v>9</v>
      </c>
      <c r="L931" s="5">
        <v>369</v>
      </c>
      <c r="M931" s="5">
        <v>2</v>
      </c>
      <c r="N931" s="5">
        <v>0</v>
      </c>
      <c r="O931" s="65"/>
      <c r="P931" s="66">
        <v>238</v>
      </c>
      <c r="Q931" s="66">
        <v>7</v>
      </c>
      <c r="R931" s="66">
        <f t="shared" si="28"/>
        <v>245</v>
      </c>
      <c r="S931" s="502">
        <f t="shared" si="29"/>
        <v>42.800000000000026</v>
      </c>
      <c r="T931" s="68">
        <v>9</v>
      </c>
    </row>
    <row r="932" spans="1:20" x14ac:dyDescent="0.2">
      <c r="A932" s="97" t="s">
        <v>2199</v>
      </c>
      <c r="B932" s="65" t="s">
        <v>8490</v>
      </c>
      <c r="C932" s="67">
        <v>0.33</v>
      </c>
      <c r="D932" s="65" t="s">
        <v>2200</v>
      </c>
      <c r="E932" s="66">
        <v>63</v>
      </c>
      <c r="F932" s="66">
        <v>80</v>
      </c>
      <c r="G932" s="66" t="s">
        <v>8971</v>
      </c>
      <c r="H932" s="66">
        <v>123</v>
      </c>
      <c r="I932" s="69"/>
      <c r="J932" s="5" t="s">
        <v>1635</v>
      </c>
      <c r="K932" s="66">
        <v>7</v>
      </c>
      <c r="L932" s="5">
        <v>377</v>
      </c>
      <c r="M932" s="5">
        <v>19</v>
      </c>
      <c r="N932" s="5">
        <v>0</v>
      </c>
      <c r="O932" s="65" t="s">
        <v>5532</v>
      </c>
      <c r="P932" s="66">
        <v>245</v>
      </c>
      <c r="Q932" s="66">
        <v>7</v>
      </c>
      <c r="R932" s="66">
        <f t="shared" si="28"/>
        <v>252</v>
      </c>
      <c r="S932" s="502">
        <f t="shared" si="29"/>
        <v>35.800000000000026</v>
      </c>
      <c r="T932" s="68">
        <v>7</v>
      </c>
    </row>
    <row r="933" spans="1:20" x14ac:dyDescent="0.2">
      <c r="A933" s="97" t="s">
        <v>2885</v>
      </c>
      <c r="B933" s="65" t="s">
        <v>8490</v>
      </c>
      <c r="C933" s="67">
        <v>0.33</v>
      </c>
      <c r="D933" s="65" t="s">
        <v>5324</v>
      </c>
      <c r="E933" s="66">
        <v>61</v>
      </c>
      <c r="F933" s="66">
        <v>76</v>
      </c>
      <c r="G933" s="66" t="s">
        <v>5159</v>
      </c>
      <c r="H933" s="66">
        <v>123</v>
      </c>
      <c r="I933" s="69"/>
      <c r="J933" s="5" t="s">
        <v>4415</v>
      </c>
      <c r="K933" s="66">
        <v>9</v>
      </c>
      <c r="L933" s="5">
        <v>369</v>
      </c>
      <c r="M933" s="5">
        <v>2</v>
      </c>
      <c r="N933" s="5">
        <v>0</v>
      </c>
      <c r="O933" s="65"/>
      <c r="P933" s="66">
        <v>240</v>
      </c>
      <c r="Q933" s="66">
        <v>7</v>
      </c>
      <c r="R933" s="66">
        <f t="shared" si="28"/>
        <v>247</v>
      </c>
      <c r="S933" s="502">
        <f t="shared" si="29"/>
        <v>40.800000000000026</v>
      </c>
      <c r="T933" s="68">
        <v>9</v>
      </c>
    </row>
    <row r="934" spans="1:20" x14ac:dyDescent="0.2">
      <c r="A934" s="97" t="s">
        <v>5209</v>
      </c>
      <c r="B934" s="65" t="s">
        <v>8490</v>
      </c>
      <c r="C934" s="67">
        <v>0.33</v>
      </c>
      <c r="D934" s="65" t="s">
        <v>8881</v>
      </c>
      <c r="E934" s="66">
        <v>61</v>
      </c>
      <c r="F934" s="66">
        <v>76</v>
      </c>
      <c r="G934" s="66" t="s">
        <v>5159</v>
      </c>
      <c r="H934" s="66">
        <v>123</v>
      </c>
      <c r="I934" s="69"/>
      <c r="J934" s="5" t="s">
        <v>4415</v>
      </c>
      <c r="K934" s="66">
        <v>9</v>
      </c>
      <c r="L934" s="5">
        <v>369</v>
      </c>
      <c r="M934" s="5">
        <v>2</v>
      </c>
      <c r="N934" s="5">
        <v>0</v>
      </c>
      <c r="O934" s="65"/>
      <c r="P934" s="66">
        <v>240</v>
      </c>
      <c r="Q934" s="66">
        <v>7</v>
      </c>
      <c r="R934" s="66">
        <f t="shared" si="28"/>
        <v>247</v>
      </c>
      <c r="S934" s="502">
        <f t="shared" si="29"/>
        <v>40.800000000000026</v>
      </c>
      <c r="T934" s="68">
        <v>9</v>
      </c>
    </row>
    <row r="935" spans="1:20" x14ac:dyDescent="0.2">
      <c r="A935" s="97" t="s">
        <v>7081</v>
      </c>
      <c r="B935" s="65" t="s">
        <v>8490</v>
      </c>
      <c r="C935" s="67">
        <v>0.33</v>
      </c>
      <c r="D935" s="65" t="s">
        <v>5947</v>
      </c>
      <c r="E935" s="66">
        <v>63</v>
      </c>
      <c r="F935" s="66">
        <v>80</v>
      </c>
      <c r="G935" s="66" t="s">
        <v>2918</v>
      </c>
      <c r="H935" s="66">
        <v>123</v>
      </c>
      <c r="I935" s="69"/>
      <c r="J935" s="5" t="s">
        <v>4415</v>
      </c>
      <c r="K935" s="66">
        <v>22</v>
      </c>
      <c r="L935" s="5">
        <v>318</v>
      </c>
      <c r="M935" s="5">
        <v>2</v>
      </c>
      <c r="N935" s="5">
        <v>0</v>
      </c>
      <c r="O935" s="65"/>
      <c r="P935" s="66">
        <v>186</v>
      </c>
      <c r="Q935" s="66">
        <v>7</v>
      </c>
      <c r="R935" s="66">
        <f t="shared" si="28"/>
        <v>193</v>
      </c>
      <c r="S935" s="502">
        <f t="shared" si="29"/>
        <v>94.800000000000026</v>
      </c>
      <c r="T935" s="68">
        <v>22</v>
      </c>
    </row>
    <row r="936" spans="1:20" x14ac:dyDescent="0.2">
      <c r="A936" s="97" t="s">
        <v>7210</v>
      </c>
      <c r="B936" s="65" t="s">
        <v>8490</v>
      </c>
      <c r="C936" s="67">
        <v>0.33</v>
      </c>
      <c r="D936" s="65" t="s">
        <v>7209</v>
      </c>
      <c r="E936" s="66">
        <v>60</v>
      </c>
      <c r="F936" s="66">
        <v>74</v>
      </c>
      <c r="G936" s="66" t="s">
        <v>5262</v>
      </c>
      <c r="H936" s="66">
        <v>123</v>
      </c>
      <c r="I936" s="69">
        <v>6045034800</v>
      </c>
      <c r="J936" s="5" t="s">
        <v>2469</v>
      </c>
      <c r="K936" s="66">
        <v>23</v>
      </c>
      <c r="L936" s="5">
        <v>314</v>
      </c>
      <c r="M936" s="5">
        <v>3</v>
      </c>
      <c r="N936" s="5">
        <v>0</v>
      </c>
      <c r="O936" s="65"/>
      <c r="P936" s="66">
        <v>187</v>
      </c>
      <c r="Q936" s="66">
        <v>4</v>
      </c>
      <c r="R936" s="66">
        <f t="shared" si="28"/>
        <v>191</v>
      </c>
      <c r="S936" s="502">
        <f t="shared" si="29"/>
        <v>96.800000000000026</v>
      </c>
      <c r="T936" s="68">
        <v>23</v>
      </c>
    </row>
    <row r="937" spans="1:20" x14ac:dyDescent="0.2">
      <c r="A937" s="97" t="s">
        <v>2331</v>
      </c>
      <c r="B937" s="65" t="s">
        <v>8490</v>
      </c>
      <c r="C937" s="67">
        <v>0.33</v>
      </c>
      <c r="D937" s="65" t="s">
        <v>6000</v>
      </c>
      <c r="E937" s="66">
        <v>69</v>
      </c>
      <c r="F937" s="66">
        <v>91</v>
      </c>
      <c r="G937" s="66" t="s">
        <v>5464</v>
      </c>
      <c r="H937" s="66">
        <v>134</v>
      </c>
      <c r="I937" s="69"/>
      <c r="J937" s="5" t="s">
        <v>4415</v>
      </c>
      <c r="K937" s="66">
        <v>25</v>
      </c>
      <c r="L937" s="5">
        <v>305</v>
      </c>
      <c r="M937" s="5">
        <v>2</v>
      </c>
      <c r="N937" s="5">
        <v>0</v>
      </c>
      <c r="O937" s="65"/>
      <c r="P937" s="66">
        <v>175</v>
      </c>
      <c r="Q937" s="66">
        <v>7</v>
      </c>
      <c r="R937" s="66">
        <f t="shared" si="28"/>
        <v>182</v>
      </c>
      <c r="S937" s="502">
        <f t="shared" si="29"/>
        <v>105.80000000000003</v>
      </c>
      <c r="T937" s="68">
        <v>25</v>
      </c>
    </row>
    <row r="938" spans="1:20" x14ac:dyDescent="0.2">
      <c r="A938" s="97" t="s">
        <v>1970</v>
      </c>
      <c r="B938" s="65" t="s">
        <v>8490</v>
      </c>
      <c r="C938" s="67">
        <v>0.33</v>
      </c>
      <c r="D938" s="65" t="s">
        <v>636</v>
      </c>
      <c r="E938" s="66">
        <v>61</v>
      </c>
      <c r="F938" s="66">
        <v>76</v>
      </c>
      <c r="G938" s="66" t="s">
        <v>5159</v>
      </c>
      <c r="H938" s="66">
        <v>123</v>
      </c>
      <c r="I938" s="69"/>
      <c r="J938" s="5" t="s">
        <v>4415</v>
      </c>
      <c r="K938" s="66">
        <v>10</v>
      </c>
      <c r="L938" s="5">
        <v>365</v>
      </c>
      <c r="M938" s="5">
        <v>2</v>
      </c>
      <c r="N938" s="5">
        <v>0</v>
      </c>
      <c r="O938" s="65"/>
      <c r="P938" s="66">
        <v>235</v>
      </c>
      <c r="Q938" s="66">
        <v>7</v>
      </c>
      <c r="R938" s="66">
        <f t="shared" si="28"/>
        <v>242</v>
      </c>
      <c r="S938" s="502">
        <f t="shared" si="29"/>
        <v>45.800000000000026</v>
      </c>
      <c r="T938" s="68">
        <v>10</v>
      </c>
    </row>
    <row r="939" spans="1:20" x14ac:dyDescent="0.2">
      <c r="A939" s="97" t="s">
        <v>4423</v>
      </c>
      <c r="B939" s="65" t="s">
        <v>8490</v>
      </c>
      <c r="C939" s="67">
        <v>0.33</v>
      </c>
      <c r="D939" s="65" t="s">
        <v>6646</v>
      </c>
      <c r="E939" s="66">
        <v>61</v>
      </c>
      <c r="F939" s="66">
        <v>76</v>
      </c>
      <c r="G939" s="66" t="s">
        <v>5159</v>
      </c>
      <c r="H939" s="66">
        <v>123</v>
      </c>
      <c r="I939" s="69"/>
      <c r="J939" s="5" t="s">
        <v>4415</v>
      </c>
      <c r="K939" s="66">
        <v>9</v>
      </c>
      <c r="L939" s="5">
        <v>369</v>
      </c>
      <c r="M939" s="5">
        <v>2</v>
      </c>
      <c r="N939" s="5">
        <v>0</v>
      </c>
      <c r="O939" s="65"/>
      <c r="P939" s="66">
        <v>238</v>
      </c>
      <c r="Q939" s="66">
        <v>7</v>
      </c>
      <c r="R939" s="66">
        <f t="shared" si="28"/>
        <v>245</v>
      </c>
      <c r="S939" s="502">
        <f t="shared" si="29"/>
        <v>42.800000000000026</v>
      </c>
      <c r="T939" s="68">
        <v>9</v>
      </c>
    </row>
    <row r="940" spans="1:20" x14ac:dyDescent="0.2">
      <c r="A940" s="558" t="s">
        <v>12097</v>
      </c>
      <c r="B940" s="559" t="s">
        <v>8490</v>
      </c>
      <c r="C940" s="67">
        <v>0.33</v>
      </c>
      <c r="D940" s="559" t="s">
        <v>12100</v>
      </c>
      <c r="E940" s="66">
        <v>59</v>
      </c>
      <c r="F940" s="66">
        <v>73</v>
      </c>
      <c r="G940" s="560" t="s">
        <v>2036</v>
      </c>
      <c r="H940" s="66">
        <v>123</v>
      </c>
      <c r="I940" s="69"/>
      <c r="J940" s="5" t="s">
        <v>4415</v>
      </c>
      <c r="K940" s="66">
        <v>20</v>
      </c>
      <c r="L940" s="5">
        <v>326</v>
      </c>
      <c r="M940" s="5">
        <v>2</v>
      </c>
      <c r="N940" s="5">
        <v>0</v>
      </c>
      <c r="O940" s="559" t="s">
        <v>12079</v>
      </c>
      <c r="P940" s="66">
        <v>196</v>
      </c>
      <c r="Q940" s="66">
        <v>7</v>
      </c>
      <c r="R940" s="66">
        <f t="shared" si="28"/>
        <v>203</v>
      </c>
      <c r="S940" s="502">
        <f t="shared" si="29"/>
        <v>84.800000000000026</v>
      </c>
      <c r="T940" s="68">
        <v>20</v>
      </c>
    </row>
    <row r="941" spans="1:20" x14ac:dyDescent="0.2">
      <c r="A941" s="97" t="s">
        <v>2728</v>
      </c>
      <c r="B941" s="65" t="s">
        <v>8490</v>
      </c>
      <c r="C941" s="67">
        <v>0.33</v>
      </c>
      <c r="D941" s="65" t="s">
        <v>2921</v>
      </c>
      <c r="E941" s="66">
        <v>61</v>
      </c>
      <c r="F941" s="66">
        <v>76</v>
      </c>
      <c r="G941" s="66" t="s">
        <v>5159</v>
      </c>
      <c r="H941" s="66">
        <v>123</v>
      </c>
      <c r="I941" s="69"/>
      <c r="J941" s="5" t="s">
        <v>4415</v>
      </c>
      <c r="K941" s="66">
        <v>9</v>
      </c>
      <c r="L941" s="5">
        <v>369</v>
      </c>
      <c r="M941" s="5">
        <v>2</v>
      </c>
      <c r="N941" s="5">
        <v>0</v>
      </c>
      <c r="O941" s="65"/>
      <c r="P941" s="66">
        <v>240</v>
      </c>
      <c r="Q941" s="66">
        <v>7</v>
      </c>
      <c r="R941" s="66">
        <f t="shared" si="28"/>
        <v>247</v>
      </c>
      <c r="S941" s="502">
        <f t="shared" si="29"/>
        <v>40.800000000000026</v>
      </c>
      <c r="T941" s="68">
        <v>9</v>
      </c>
    </row>
    <row r="942" spans="1:20" x14ac:dyDescent="0.2">
      <c r="A942" s="97" t="s">
        <v>2729</v>
      </c>
      <c r="B942" s="65" t="s">
        <v>8490</v>
      </c>
      <c r="C942" s="67">
        <v>0.33</v>
      </c>
      <c r="D942" s="65" t="s">
        <v>7012</v>
      </c>
      <c r="E942" s="66">
        <v>61</v>
      </c>
      <c r="F942" s="66">
        <v>76</v>
      </c>
      <c r="G942" s="66" t="s">
        <v>5159</v>
      </c>
      <c r="H942" s="66">
        <v>123</v>
      </c>
      <c r="I942" s="69"/>
      <c r="J942" s="5" t="s">
        <v>4415</v>
      </c>
      <c r="K942" s="66">
        <v>9</v>
      </c>
      <c r="L942" s="5">
        <v>369</v>
      </c>
      <c r="M942" s="5">
        <v>2</v>
      </c>
      <c r="N942" s="5">
        <v>0</v>
      </c>
      <c r="O942" s="65"/>
      <c r="P942" s="66">
        <v>238</v>
      </c>
      <c r="Q942" s="66">
        <v>7</v>
      </c>
      <c r="R942" s="66">
        <f t="shared" si="28"/>
        <v>245</v>
      </c>
      <c r="S942" s="502">
        <f t="shared" si="29"/>
        <v>42.800000000000026</v>
      </c>
      <c r="T942" s="68">
        <v>9</v>
      </c>
    </row>
    <row r="943" spans="1:20" x14ac:dyDescent="0.2">
      <c r="A943" s="97" t="s">
        <v>2322</v>
      </c>
      <c r="B943" s="65" t="s">
        <v>8490</v>
      </c>
      <c r="C943" s="67">
        <v>0.33</v>
      </c>
      <c r="D943" s="65" t="s">
        <v>4287</v>
      </c>
      <c r="E943" s="66">
        <v>69</v>
      </c>
      <c r="F943" s="66">
        <v>91</v>
      </c>
      <c r="G943" s="66" t="s">
        <v>5464</v>
      </c>
      <c r="H943" s="66">
        <v>134</v>
      </c>
      <c r="I943" s="69"/>
      <c r="J943" s="5" t="s">
        <v>4415</v>
      </c>
      <c r="K943" s="66">
        <v>12</v>
      </c>
      <c r="L943" s="5">
        <v>357</v>
      </c>
      <c r="M943" s="5">
        <v>2</v>
      </c>
      <c r="N943" s="5">
        <v>0</v>
      </c>
      <c r="O943" s="65"/>
      <c r="P943" s="66">
        <v>225</v>
      </c>
      <c r="Q943" s="66">
        <v>7</v>
      </c>
      <c r="R943" s="66">
        <f t="shared" si="28"/>
        <v>232</v>
      </c>
      <c r="S943" s="502">
        <f t="shared" si="29"/>
        <v>55.800000000000026</v>
      </c>
      <c r="T943" s="68">
        <v>12</v>
      </c>
    </row>
    <row r="944" spans="1:20" x14ac:dyDescent="0.2">
      <c r="A944" s="97" t="s">
        <v>7992</v>
      </c>
      <c r="B944" s="65" t="s">
        <v>8490</v>
      </c>
      <c r="C944" s="67">
        <v>0.33</v>
      </c>
      <c r="D944" s="91" t="s">
        <v>3100</v>
      </c>
      <c r="E944" s="66">
        <v>61</v>
      </c>
      <c r="F944" s="66">
        <v>76</v>
      </c>
      <c r="G944" s="66" t="s">
        <v>5264</v>
      </c>
      <c r="H944" s="66">
        <v>123</v>
      </c>
      <c r="I944" s="69">
        <v>6045034800</v>
      </c>
      <c r="J944" s="5" t="s">
        <v>2469</v>
      </c>
      <c r="K944" s="66">
        <v>24</v>
      </c>
      <c r="L944" s="5">
        <v>310</v>
      </c>
      <c r="M944" s="5">
        <v>3</v>
      </c>
      <c r="N944" s="5">
        <v>0</v>
      </c>
      <c r="O944" s="65"/>
      <c r="P944" s="66">
        <v>180</v>
      </c>
      <c r="Q944" s="66">
        <v>4</v>
      </c>
      <c r="R944" s="66">
        <f t="shared" si="28"/>
        <v>184</v>
      </c>
      <c r="S944" s="502">
        <f t="shared" si="29"/>
        <v>103.80000000000003</v>
      </c>
      <c r="T944" s="68">
        <v>24</v>
      </c>
    </row>
    <row r="945" spans="1:20" x14ac:dyDescent="0.2">
      <c r="A945" s="97" t="s">
        <v>6719</v>
      </c>
      <c r="B945" s="65" t="s">
        <v>8490</v>
      </c>
      <c r="C945" s="67">
        <v>0.33</v>
      </c>
      <c r="D945" s="91" t="s">
        <v>6718</v>
      </c>
      <c r="E945" s="66">
        <v>60</v>
      </c>
      <c r="F945" s="66">
        <v>74</v>
      </c>
      <c r="G945" s="66" t="s">
        <v>5159</v>
      </c>
      <c r="H945" s="66">
        <v>123</v>
      </c>
      <c r="I945" s="69"/>
      <c r="J945" s="5" t="s">
        <v>4415</v>
      </c>
      <c r="K945" s="66">
        <v>10</v>
      </c>
      <c r="L945" s="5">
        <v>365</v>
      </c>
      <c r="M945" s="5">
        <v>2</v>
      </c>
      <c r="N945" s="5">
        <v>0</v>
      </c>
      <c r="O945" s="65"/>
      <c r="P945" s="66">
        <v>235</v>
      </c>
      <c r="Q945" s="66">
        <v>7</v>
      </c>
      <c r="R945" s="66">
        <f t="shared" si="28"/>
        <v>242</v>
      </c>
      <c r="S945" s="502">
        <f t="shared" si="29"/>
        <v>45.800000000000026</v>
      </c>
      <c r="T945" s="68">
        <v>10</v>
      </c>
    </row>
    <row r="946" spans="1:20" x14ac:dyDescent="0.2">
      <c r="A946" s="97" t="s">
        <v>4718</v>
      </c>
      <c r="B946" s="65" t="s">
        <v>8490</v>
      </c>
      <c r="C946" s="67">
        <v>0.33</v>
      </c>
      <c r="D946" s="91" t="s">
        <v>4719</v>
      </c>
      <c r="E946" s="66">
        <v>61</v>
      </c>
      <c r="F946" s="66">
        <v>76</v>
      </c>
      <c r="G946" s="66" t="s">
        <v>5161</v>
      </c>
      <c r="H946" s="66">
        <v>123</v>
      </c>
      <c r="I946" s="69"/>
      <c r="J946" s="5" t="s">
        <v>4415</v>
      </c>
      <c r="K946" s="66">
        <v>9</v>
      </c>
      <c r="L946" s="5">
        <v>369</v>
      </c>
      <c r="M946" s="5">
        <v>2</v>
      </c>
      <c r="N946" s="5">
        <v>0</v>
      </c>
      <c r="O946" s="65" t="s">
        <v>2256</v>
      </c>
      <c r="P946" s="66">
        <v>238</v>
      </c>
      <c r="Q946" s="66">
        <v>7</v>
      </c>
      <c r="R946" s="66">
        <f t="shared" si="28"/>
        <v>245</v>
      </c>
      <c r="S946" s="502">
        <f t="shared" si="29"/>
        <v>42.800000000000026</v>
      </c>
      <c r="T946" s="68">
        <v>9</v>
      </c>
    </row>
    <row r="947" spans="1:20" x14ac:dyDescent="0.2">
      <c r="A947" s="97" t="s">
        <v>9045</v>
      </c>
      <c r="B947" s="65" t="s">
        <v>8490</v>
      </c>
      <c r="C947" s="67">
        <v>0.33</v>
      </c>
      <c r="D947" s="65" t="s">
        <v>5244</v>
      </c>
      <c r="E947" s="66">
        <v>61</v>
      </c>
      <c r="F947" s="66">
        <v>76</v>
      </c>
      <c r="G947" s="66" t="s">
        <v>5161</v>
      </c>
      <c r="H947" s="66">
        <v>123</v>
      </c>
      <c r="I947" s="69"/>
      <c r="J947" s="5" t="s">
        <v>4415</v>
      </c>
      <c r="K947" s="66">
        <v>9</v>
      </c>
      <c r="L947" s="5">
        <v>369</v>
      </c>
      <c r="M947" s="5">
        <v>2</v>
      </c>
      <c r="N947" s="5">
        <v>0</v>
      </c>
      <c r="O947" s="125"/>
      <c r="P947" s="94">
        <v>238</v>
      </c>
      <c r="Q947" s="94">
        <v>7</v>
      </c>
      <c r="R947" s="66">
        <f t="shared" si="28"/>
        <v>245</v>
      </c>
      <c r="S947" s="502">
        <f t="shared" si="29"/>
        <v>42.800000000000026</v>
      </c>
      <c r="T947" s="68">
        <v>9</v>
      </c>
    </row>
    <row r="948" spans="1:20" x14ac:dyDescent="0.2">
      <c r="A948" s="97" t="s">
        <v>464</v>
      </c>
      <c r="B948" s="65" t="s">
        <v>8490</v>
      </c>
      <c r="C948" s="67">
        <v>0.33</v>
      </c>
      <c r="D948" s="65" t="s">
        <v>2837</v>
      </c>
      <c r="E948" s="66">
        <v>59</v>
      </c>
      <c r="F948" s="66">
        <v>73</v>
      </c>
      <c r="G948" s="66" t="s">
        <v>5159</v>
      </c>
      <c r="H948" s="66">
        <v>123</v>
      </c>
      <c r="I948" s="69"/>
      <c r="J948" s="5" t="s">
        <v>4415</v>
      </c>
      <c r="K948" s="66">
        <v>15</v>
      </c>
      <c r="L948" s="5">
        <v>345</v>
      </c>
      <c r="M948" s="5">
        <v>2</v>
      </c>
      <c r="N948" s="5">
        <v>0</v>
      </c>
      <c r="O948" s="65"/>
      <c r="P948" s="66">
        <v>214</v>
      </c>
      <c r="Q948" s="66">
        <v>7</v>
      </c>
      <c r="R948" s="66">
        <f t="shared" si="28"/>
        <v>221</v>
      </c>
      <c r="S948" s="502">
        <f t="shared" si="29"/>
        <v>66.800000000000026</v>
      </c>
      <c r="T948" s="68">
        <v>15</v>
      </c>
    </row>
    <row r="949" spans="1:20" x14ac:dyDescent="0.2">
      <c r="A949" s="97" t="s">
        <v>7743</v>
      </c>
      <c r="B949" s="65" t="s">
        <v>8490</v>
      </c>
      <c r="C949" s="67">
        <v>0.33</v>
      </c>
      <c r="D949" s="65" t="s">
        <v>8451</v>
      </c>
      <c r="E949" s="66">
        <v>61</v>
      </c>
      <c r="F949" s="66">
        <v>76</v>
      </c>
      <c r="G949" s="66" t="s">
        <v>5159</v>
      </c>
      <c r="H949" s="66">
        <v>123</v>
      </c>
      <c r="I949" s="69"/>
      <c r="J949" s="5" t="s">
        <v>4415</v>
      </c>
      <c r="K949" s="66">
        <v>9</v>
      </c>
      <c r="L949" s="5">
        <v>369</v>
      </c>
      <c r="M949" s="5">
        <v>2</v>
      </c>
      <c r="N949" s="5">
        <v>0</v>
      </c>
      <c r="O949" s="65"/>
      <c r="P949" s="66">
        <v>237</v>
      </c>
      <c r="Q949" s="66">
        <v>7</v>
      </c>
      <c r="R949" s="66">
        <f t="shared" si="28"/>
        <v>244</v>
      </c>
      <c r="S949" s="502">
        <f t="shared" si="29"/>
        <v>43.800000000000026</v>
      </c>
      <c r="T949" s="68">
        <v>9</v>
      </c>
    </row>
    <row r="950" spans="1:20" x14ac:dyDescent="0.2">
      <c r="A950" s="97" t="s">
        <v>10173</v>
      </c>
      <c r="B950" s="65" t="s">
        <v>8490</v>
      </c>
      <c r="C950" s="67">
        <v>0.33</v>
      </c>
      <c r="D950" s="65" t="s">
        <v>10174</v>
      </c>
      <c r="E950" s="66">
        <v>61</v>
      </c>
      <c r="F950" s="66">
        <v>76</v>
      </c>
      <c r="G950" s="66" t="s">
        <v>5159</v>
      </c>
      <c r="H950" s="66">
        <v>123</v>
      </c>
      <c r="I950" s="69"/>
      <c r="J950" s="5" t="s">
        <v>4415</v>
      </c>
      <c r="K950" s="66">
        <v>9</v>
      </c>
      <c r="L950" s="5">
        <v>369</v>
      </c>
      <c r="M950" s="5">
        <v>2</v>
      </c>
      <c r="N950" s="5">
        <v>0</v>
      </c>
      <c r="O950" s="65" t="s">
        <v>2942</v>
      </c>
      <c r="P950" s="66">
        <v>238</v>
      </c>
      <c r="Q950" s="66">
        <v>7</v>
      </c>
      <c r="R950" s="66">
        <f t="shared" si="28"/>
        <v>245</v>
      </c>
      <c r="S950" s="502">
        <f t="shared" si="29"/>
        <v>42.800000000000026</v>
      </c>
      <c r="T950" s="68">
        <v>9</v>
      </c>
    </row>
    <row r="951" spans="1:20" x14ac:dyDescent="0.2">
      <c r="A951" s="97" t="s">
        <v>6935</v>
      </c>
      <c r="B951" s="65" t="s">
        <v>8490</v>
      </c>
      <c r="C951" s="67">
        <v>0.33</v>
      </c>
      <c r="D951" s="65" t="s">
        <v>1891</v>
      </c>
      <c r="E951" s="66">
        <v>61</v>
      </c>
      <c r="F951" s="66">
        <v>76</v>
      </c>
      <c r="G951" s="66" t="s">
        <v>5159</v>
      </c>
      <c r="H951" s="66">
        <v>123</v>
      </c>
      <c r="I951" s="69"/>
      <c r="J951" s="5" t="s">
        <v>4415</v>
      </c>
      <c r="K951" s="66">
        <v>9</v>
      </c>
      <c r="L951" s="5">
        <v>369</v>
      </c>
      <c r="M951" s="5">
        <v>2</v>
      </c>
      <c r="N951" s="5">
        <v>0</v>
      </c>
      <c r="O951" s="65"/>
      <c r="P951" s="66">
        <v>238</v>
      </c>
      <c r="Q951" s="66">
        <v>7</v>
      </c>
      <c r="R951" s="66">
        <f t="shared" si="28"/>
        <v>245</v>
      </c>
      <c r="S951" s="502">
        <f t="shared" si="29"/>
        <v>42.800000000000026</v>
      </c>
      <c r="T951" s="68">
        <v>9</v>
      </c>
    </row>
    <row r="952" spans="1:20" x14ac:dyDescent="0.2">
      <c r="A952" s="97" t="s">
        <v>7084</v>
      </c>
      <c r="B952" s="65" t="s">
        <v>8490</v>
      </c>
      <c r="C952" s="67">
        <v>0.33</v>
      </c>
      <c r="D952" s="65" t="s">
        <v>2838</v>
      </c>
      <c r="E952" s="66">
        <v>59</v>
      </c>
      <c r="F952" s="66">
        <v>73</v>
      </c>
      <c r="G952" s="66" t="s">
        <v>5159</v>
      </c>
      <c r="H952" s="66">
        <v>123</v>
      </c>
      <c r="I952" s="69"/>
      <c r="J952" s="5" t="s">
        <v>4415</v>
      </c>
      <c r="K952" s="66">
        <v>15</v>
      </c>
      <c r="L952" s="5">
        <v>345</v>
      </c>
      <c r="M952" s="5">
        <v>2</v>
      </c>
      <c r="N952" s="5">
        <v>0</v>
      </c>
      <c r="O952" s="65"/>
      <c r="P952" s="66">
        <v>214</v>
      </c>
      <c r="Q952" s="66">
        <v>7</v>
      </c>
      <c r="R952" s="66">
        <f t="shared" si="28"/>
        <v>221</v>
      </c>
      <c r="S952" s="502">
        <f t="shared" si="29"/>
        <v>66.800000000000026</v>
      </c>
      <c r="T952" s="68">
        <v>15</v>
      </c>
    </row>
    <row r="953" spans="1:20" x14ac:dyDescent="0.2">
      <c r="A953" s="558" t="s">
        <v>11494</v>
      </c>
      <c r="B953" s="559" t="s">
        <v>8490</v>
      </c>
      <c r="C953" s="67">
        <v>0.33</v>
      </c>
      <c r="D953" s="559" t="s">
        <v>11495</v>
      </c>
      <c r="E953" s="66">
        <v>61</v>
      </c>
      <c r="F953" s="66">
        <v>76</v>
      </c>
      <c r="G953" s="560" t="s">
        <v>5159</v>
      </c>
      <c r="H953" s="66">
        <v>123</v>
      </c>
      <c r="I953" s="69"/>
      <c r="J953" s="5" t="s">
        <v>4415</v>
      </c>
      <c r="K953" s="66">
        <v>19</v>
      </c>
      <c r="L953" s="5">
        <v>330</v>
      </c>
      <c r="M953" s="5">
        <v>2</v>
      </c>
      <c r="N953" s="5">
        <v>0</v>
      </c>
      <c r="O953" s="559" t="s">
        <v>11471</v>
      </c>
      <c r="P953" s="66">
        <v>200</v>
      </c>
      <c r="Q953" s="66">
        <v>7</v>
      </c>
      <c r="R953" s="66">
        <f t="shared" si="28"/>
        <v>207</v>
      </c>
      <c r="S953" s="502">
        <f t="shared" si="29"/>
        <v>80.800000000000026</v>
      </c>
      <c r="T953" s="68">
        <v>19</v>
      </c>
    </row>
    <row r="954" spans="1:20" x14ac:dyDescent="0.2">
      <c r="A954" s="97" t="s">
        <v>851</v>
      </c>
      <c r="B954" s="65" t="s">
        <v>8490</v>
      </c>
      <c r="C954" s="67">
        <v>0.33</v>
      </c>
      <c r="D954" s="65" t="s">
        <v>2695</v>
      </c>
      <c r="E954" s="66">
        <v>70</v>
      </c>
      <c r="F954" s="66">
        <v>93</v>
      </c>
      <c r="G954" s="66" t="s">
        <v>8971</v>
      </c>
      <c r="H954" s="66">
        <v>136</v>
      </c>
      <c r="I954" s="69"/>
      <c r="J954" s="5" t="s">
        <v>5839</v>
      </c>
      <c r="K954" s="66">
        <v>18</v>
      </c>
      <c r="L954" s="5">
        <v>333</v>
      </c>
      <c r="M954" s="5">
        <v>9</v>
      </c>
      <c r="N954" s="5">
        <v>0</v>
      </c>
      <c r="O954" s="65" t="s">
        <v>2694</v>
      </c>
      <c r="P954" s="66">
        <v>201</v>
      </c>
      <c r="Q954" s="66">
        <v>7</v>
      </c>
      <c r="R954" s="66">
        <f t="shared" si="28"/>
        <v>208</v>
      </c>
      <c r="S954" s="502">
        <f t="shared" si="29"/>
        <v>79.800000000000026</v>
      </c>
      <c r="T954" s="68">
        <v>18</v>
      </c>
    </row>
    <row r="955" spans="1:20" x14ac:dyDescent="0.2">
      <c r="A955" s="97" t="s">
        <v>6193</v>
      </c>
      <c r="B955" s="65" t="s">
        <v>8490</v>
      </c>
      <c r="C955" s="67">
        <v>0.33</v>
      </c>
      <c r="D955" s="65" t="s">
        <v>8613</v>
      </c>
      <c r="E955" s="66">
        <v>63</v>
      </c>
      <c r="F955" s="66">
        <v>80</v>
      </c>
      <c r="G955" s="66" t="s">
        <v>2918</v>
      </c>
      <c r="H955" s="66">
        <v>123</v>
      </c>
      <c r="I955" s="69"/>
      <c r="J955" s="5" t="s">
        <v>4415</v>
      </c>
      <c r="K955" s="66">
        <v>7</v>
      </c>
      <c r="L955" s="5">
        <v>377</v>
      </c>
      <c r="M955" s="5">
        <v>2</v>
      </c>
      <c r="N955" s="5">
        <v>0</v>
      </c>
      <c r="O955" s="125"/>
      <c r="P955" s="94">
        <v>247</v>
      </c>
      <c r="Q955" s="94">
        <v>7</v>
      </c>
      <c r="R955" s="66">
        <f t="shared" si="28"/>
        <v>254</v>
      </c>
      <c r="S955" s="502">
        <f t="shared" si="29"/>
        <v>33.800000000000026</v>
      </c>
      <c r="T955" s="68">
        <v>7</v>
      </c>
    </row>
    <row r="956" spans="1:20" x14ac:dyDescent="0.2">
      <c r="A956" s="97" t="s">
        <v>5331</v>
      </c>
      <c r="B956" s="65" t="s">
        <v>8490</v>
      </c>
      <c r="C956" s="67">
        <v>0.33</v>
      </c>
      <c r="D956" s="65" t="s">
        <v>1928</v>
      </c>
      <c r="E956" s="66">
        <v>63</v>
      </c>
      <c r="F956" s="66">
        <v>80</v>
      </c>
      <c r="G956" s="66" t="s">
        <v>2920</v>
      </c>
      <c r="H956" s="66">
        <v>123</v>
      </c>
      <c r="I956" s="69"/>
      <c r="J956" s="5" t="s">
        <v>4415</v>
      </c>
      <c r="K956" s="66">
        <v>18</v>
      </c>
      <c r="L956" s="5">
        <v>333</v>
      </c>
      <c r="M956" s="5">
        <v>2</v>
      </c>
      <c r="N956" s="5">
        <v>0</v>
      </c>
      <c r="O956" s="65"/>
      <c r="P956" s="66">
        <v>203</v>
      </c>
      <c r="Q956" s="66">
        <v>7</v>
      </c>
      <c r="R956" s="66">
        <f t="shared" si="28"/>
        <v>210</v>
      </c>
      <c r="S956" s="502">
        <f t="shared" si="29"/>
        <v>77.800000000000026</v>
      </c>
      <c r="T956" s="68">
        <v>18</v>
      </c>
    </row>
    <row r="957" spans="1:20" x14ac:dyDescent="0.2">
      <c r="A957" s="97" t="s">
        <v>801</v>
      </c>
      <c r="B957" s="65" t="s">
        <v>8490</v>
      </c>
      <c r="C957" s="67">
        <v>0.33</v>
      </c>
      <c r="D957" s="65" t="s">
        <v>802</v>
      </c>
      <c r="E957" s="66">
        <v>61</v>
      </c>
      <c r="F957" s="66">
        <v>76</v>
      </c>
      <c r="G957" s="66" t="s">
        <v>5159</v>
      </c>
      <c r="H957" s="66">
        <v>123</v>
      </c>
      <c r="I957" s="69"/>
      <c r="J957" s="5" t="s">
        <v>4415</v>
      </c>
      <c r="K957" s="66">
        <v>9</v>
      </c>
      <c r="L957" s="5">
        <v>369</v>
      </c>
      <c r="M957" s="5">
        <v>2</v>
      </c>
      <c r="N957" s="5">
        <v>0</v>
      </c>
      <c r="O957" s="65"/>
      <c r="P957" s="66">
        <v>238</v>
      </c>
      <c r="Q957" s="66">
        <v>7</v>
      </c>
      <c r="R957" s="66">
        <f t="shared" si="28"/>
        <v>245</v>
      </c>
      <c r="S957" s="502">
        <f t="shared" si="29"/>
        <v>42.800000000000026</v>
      </c>
      <c r="T957" s="68">
        <v>9</v>
      </c>
    </row>
    <row r="958" spans="1:20" x14ac:dyDescent="0.2">
      <c r="A958" s="97" t="s">
        <v>800</v>
      </c>
      <c r="B958" s="65" t="s">
        <v>8490</v>
      </c>
      <c r="C958" s="67">
        <v>0.33</v>
      </c>
      <c r="D958" s="65" t="s">
        <v>10177</v>
      </c>
      <c r="E958" s="66">
        <v>61</v>
      </c>
      <c r="F958" s="66">
        <v>76</v>
      </c>
      <c r="G958" s="66" t="s">
        <v>5159</v>
      </c>
      <c r="H958" s="66">
        <v>123</v>
      </c>
      <c r="I958" s="69"/>
      <c r="J958" s="5" t="s">
        <v>4415</v>
      </c>
      <c r="K958" s="66">
        <v>9</v>
      </c>
      <c r="L958" s="5">
        <v>369</v>
      </c>
      <c r="M958" s="5">
        <v>2</v>
      </c>
      <c r="N958" s="5">
        <v>0</v>
      </c>
      <c r="O958" s="65"/>
      <c r="P958" s="66">
        <v>238</v>
      </c>
      <c r="Q958" s="66">
        <v>7</v>
      </c>
      <c r="R958" s="66">
        <f t="shared" si="28"/>
        <v>245</v>
      </c>
      <c r="S958" s="502">
        <f t="shared" si="29"/>
        <v>42.800000000000026</v>
      </c>
      <c r="T958" s="68">
        <v>9</v>
      </c>
    </row>
    <row r="959" spans="1:20" x14ac:dyDescent="0.2">
      <c r="A959" s="97" t="s">
        <v>6936</v>
      </c>
      <c r="B959" s="65" t="s">
        <v>8490</v>
      </c>
      <c r="C959" s="67">
        <v>0.33</v>
      </c>
      <c r="D959" s="65" t="s">
        <v>9726</v>
      </c>
      <c r="E959" s="66">
        <v>61</v>
      </c>
      <c r="F959" s="66">
        <v>76</v>
      </c>
      <c r="G959" s="66" t="s">
        <v>5159</v>
      </c>
      <c r="H959" s="66">
        <v>123</v>
      </c>
      <c r="I959" s="69"/>
      <c r="J959" s="5" t="s">
        <v>4415</v>
      </c>
      <c r="K959" s="66">
        <v>9</v>
      </c>
      <c r="L959" s="5">
        <v>369</v>
      </c>
      <c r="M959" s="5">
        <v>2</v>
      </c>
      <c r="N959" s="5">
        <v>0</v>
      </c>
      <c r="O959" s="65"/>
      <c r="P959" s="66">
        <v>238</v>
      </c>
      <c r="Q959" s="66">
        <v>7</v>
      </c>
      <c r="R959" s="66">
        <f t="shared" si="28"/>
        <v>245</v>
      </c>
      <c r="S959" s="502">
        <f t="shared" si="29"/>
        <v>42.800000000000026</v>
      </c>
      <c r="T959" s="68">
        <v>9</v>
      </c>
    </row>
    <row r="960" spans="1:20" x14ac:dyDescent="0.2">
      <c r="A960" s="97" t="s">
        <v>7236</v>
      </c>
      <c r="B960" s="65" t="s">
        <v>8490</v>
      </c>
      <c r="C960" s="67">
        <v>0.33</v>
      </c>
      <c r="D960" s="65" t="s">
        <v>2545</v>
      </c>
      <c r="E960" s="66">
        <v>61</v>
      </c>
      <c r="F960" s="66">
        <v>76</v>
      </c>
      <c r="G960" s="66" t="s">
        <v>5159</v>
      </c>
      <c r="H960" s="66">
        <v>123</v>
      </c>
      <c r="I960" s="69"/>
      <c r="J960" s="5" t="s">
        <v>4415</v>
      </c>
      <c r="K960" s="66">
        <v>9</v>
      </c>
      <c r="L960" s="5">
        <v>369</v>
      </c>
      <c r="M960" s="5">
        <v>2</v>
      </c>
      <c r="N960" s="5">
        <v>0</v>
      </c>
      <c r="O960" s="65"/>
      <c r="P960" s="66">
        <v>238</v>
      </c>
      <c r="Q960" s="66">
        <v>7</v>
      </c>
      <c r="R960" s="66">
        <f t="shared" si="28"/>
        <v>245</v>
      </c>
      <c r="S960" s="502">
        <f t="shared" si="29"/>
        <v>42.800000000000026</v>
      </c>
      <c r="T960" s="68">
        <v>9</v>
      </c>
    </row>
    <row r="961" spans="1:20" x14ac:dyDescent="0.2">
      <c r="A961" s="97" t="s">
        <v>1221</v>
      </c>
      <c r="B961" s="65" t="s">
        <v>8490</v>
      </c>
      <c r="C961" s="67">
        <v>0.33</v>
      </c>
      <c r="D961" s="65" t="s">
        <v>7922</v>
      </c>
      <c r="E961" s="66">
        <v>60</v>
      </c>
      <c r="F961" s="66">
        <v>74</v>
      </c>
      <c r="G961" s="66" t="s">
        <v>5159</v>
      </c>
      <c r="H961" s="66">
        <v>123</v>
      </c>
      <c r="I961" s="69"/>
      <c r="J961" s="5" t="s">
        <v>4415</v>
      </c>
      <c r="K961" s="66">
        <v>9</v>
      </c>
      <c r="L961" s="5">
        <v>369</v>
      </c>
      <c r="M961" s="5">
        <v>2</v>
      </c>
      <c r="N961" s="5">
        <v>0</v>
      </c>
      <c r="O961" s="65"/>
      <c r="P961" s="66">
        <v>238</v>
      </c>
      <c r="Q961" s="66">
        <v>7</v>
      </c>
      <c r="R961" s="66">
        <f t="shared" si="28"/>
        <v>245</v>
      </c>
      <c r="S961" s="502">
        <f t="shared" si="29"/>
        <v>42.800000000000026</v>
      </c>
      <c r="T961" s="68">
        <v>9</v>
      </c>
    </row>
    <row r="962" spans="1:20" x14ac:dyDescent="0.2">
      <c r="A962" s="97" t="s">
        <v>10572</v>
      </c>
      <c r="B962" s="65" t="s">
        <v>8490</v>
      </c>
      <c r="C962" s="67">
        <v>0.33</v>
      </c>
      <c r="D962" s="65" t="s">
        <v>10571</v>
      </c>
      <c r="E962" s="66">
        <v>69</v>
      </c>
      <c r="F962" s="66">
        <v>91</v>
      </c>
      <c r="G962" s="66" t="s">
        <v>5464</v>
      </c>
      <c r="H962" s="66">
        <v>134</v>
      </c>
      <c r="I962" s="69"/>
      <c r="J962" s="5" t="s">
        <v>4415</v>
      </c>
      <c r="K962" s="66">
        <v>12</v>
      </c>
      <c r="L962" s="5">
        <v>357</v>
      </c>
      <c r="M962" s="5">
        <v>2</v>
      </c>
      <c r="N962" s="5">
        <v>0</v>
      </c>
      <c r="O962" s="65"/>
      <c r="P962" s="66">
        <v>225</v>
      </c>
      <c r="Q962" s="66">
        <v>7</v>
      </c>
      <c r="R962" s="66">
        <f>P962+Q962</f>
        <v>232</v>
      </c>
      <c r="S962" s="502">
        <f>306.1-R962-10-8.3</f>
        <v>55.800000000000026</v>
      </c>
      <c r="T962" s="68">
        <v>12</v>
      </c>
    </row>
    <row r="963" spans="1:20" x14ac:dyDescent="0.2">
      <c r="A963" s="97" t="s">
        <v>9705</v>
      </c>
      <c r="B963" s="65" t="s">
        <v>8490</v>
      </c>
      <c r="C963" s="67">
        <v>0.33</v>
      </c>
      <c r="D963" s="65" t="s">
        <v>1292</v>
      </c>
      <c r="E963" s="66">
        <v>61</v>
      </c>
      <c r="F963" s="66">
        <v>76</v>
      </c>
      <c r="G963" s="66" t="s">
        <v>5159</v>
      </c>
      <c r="H963" s="66">
        <v>123</v>
      </c>
      <c r="I963" s="69"/>
      <c r="J963" s="5" t="s">
        <v>4415</v>
      </c>
      <c r="K963" s="66">
        <v>9</v>
      </c>
      <c r="L963" s="5">
        <v>369</v>
      </c>
      <c r="M963" s="5">
        <v>2</v>
      </c>
      <c r="N963" s="5">
        <v>0</v>
      </c>
      <c r="O963" s="65"/>
      <c r="P963" s="66">
        <v>238</v>
      </c>
      <c r="Q963" s="66">
        <v>7</v>
      </c>
      <c r="R963" s="66">
        <f t="shared" si="28"/>
        <v>245</v>
      </c>
      <c r="S963" s="502">
        <f t="shared" si="29"/>
        <v>42.800000000000026</v>
      </c>
      <c r="T963" s="68">
        <v>9</v>
      </c>
    </row>
    <row r="964" spans="1:20" x14ac:dyDescent="0.2">
      <c r="A964" s="97" t="s">
        <v>3593</v>
      </c>
      <c r="B964" s="65" t="s">
        <v>8490</v>
      </c>
      <c r="C964" s="67">
        <v>0.33</v>
      </c>
      <c r="D964" s="65" t="s">
        <v>3594</v>
      </c>
      <c r="E964" s="66">
        <v>69</v>
      </c>
      <c r="F964" s="66">
        <v>91</v>
      </c>
      <c r="G964" s="66" t="s">
        <v>5464</v>
      </c>
      <c r="H964" s="66">
        <v>134</v>
      </c>
      <c r="I964" s="69"/>
      <c r="J964" s="5" t="s">
        <v>4415</v>
      </c>
      <c r="K964" s="66">
        <v>12</v>
      </c>
      <c r="L964" s="5">
        <v>357</v>
      </c>
      <c r="M964" s="5">
        <v>2</v>
      </c>
      <c r="N964" s="5">
        <v>0</v>
      </c>
      <c r="O964" s="65"/>
      <c r="P964" s="66">
        <v>225</v>
      </c>
      <c r="Q964" s="66">
        <v>7</v>
      </c>
      <c r="R964" s="66">
        <f t="shared" si="28"/>
        <v>232</v>
      </c>
      <c r="S964" s="502">
        <f t="shared" si="29"/>
        <v>55.800000000000026</v>
      </c>
      <c r="T964" s="68">
        <v>12</v>
      </c>
    </row>
    <row r="965" spans="1:20" x14ac:dyDescent="0.2">
      <c r="A965" s="97" t="s">
        <v>1224</v>
      </c>
      <c r="B965" s="65" t="s">
        <v>8490</v>
      </c>
      <c r="C965" s="67">
        <v>0.33</v>
      </c>
      <c r="D965" s="65" t="s">
        <v>7273</v>
      </c>
      <c r="E965" s="66">
        <v>59</v>
      </c>
      <c r="F965" s="66">
        <v>73</v>
      </c>
      <c r="G965" s="66" t="s">
        <v>5264</v>
      </c>
      <c r="H965" s="66">
        <v>123</v>
      </c>
      <c r="I965" s="69">
        <v>6045034800</v>
      </c>
      <c r="J965" s="5" t="s">
        <v>2469</v>
      </c>
      <c r="K965" s="66">
        <v>25</v>
      </c>
      <c r="L965" s="5">
        <v>305</v>
      </c>
      <c r="M965" s="5">
        <v>3</v>
      </c>
      <c r="N965" s="5">
        <v>0</v>
      </c>
      <c r="O965" s="65" t="s">
        <v>4131</v>
      </c>
      <c r="P965" s="66">
        <v>175</v>
      </c>
      <c r="Q965" s="66">
        <v>7</v>
      </c>
      <c r="R965" s="66">
        <f t="shared" si="28"/>
        <v>182</v>
      </c>
      <c r="S965" s="502">
        <f t="shared" si="29"/>
        <v>105.80000000000003</v>
      </c>
      <c r="T965" s="68">
        <v>25</v>
      </c>
    </row>
    <row r="966" spans="1:20" x14ac:dyDescent="0.2">
      <c r="A966" s="97" t="s">
        <v>2313</v>
      </c>
      <c r="B966" s="65" t="s">
        <v>8490</v>
      </c>
      <c r="C966" s="67">
        <v>0.33</v>
      </c>
      <c r="D966" s="65" t="s">
        <v>7224</v>
      </c>
      <c r="E966" s="66">
        <v>65</v>
      </c>
      <c r="F966" s="66">
        <v>82</v>
      </c>
      <c r="G966" s="66" t="s">
        <v>2920</v>
      </c>
      <c r="H966" s="66">
        <v>125</v>
      </c>
      <c r="I966" s="69">
        <v>6045034800</v>
      </c>
      <c r="J966" s="5" t="s">
        <v>2469</v>
      </c>
      <c r="K966" s="66">
        <v>26</v>
      </c>
      <c r="L966" s="5">
        <v>301</v>
      </c>
      <c r="M966" s="5">
        <v>3</v>
      </c>
      <c r="N966" s="5">
        <v>0</v>
      </c>
      <c r="O966" s="65"/>
      <c r="P966" s="66">
        <v>172</v>
      </c>
      <c r="Q966" s="66">
        <v>4</v>
      </c>
      <c r="R966" s="66">
        <f t="shared" si="28"/>
        <v>176</v>
      </c>
      <c r="S966" s="502">
        <f t="shared" si="29"/>
        <v>111.80000000000003</v>
      </c>
      <c r="T966" s="68">
        <v>26</v>
      </c>
    </row>
    <row r="967" spans="1:20" x14ac:dyDescent="0.2">
      <c r="A967" s="97" t="s">
        <v>2944</v>
      </c>
      <c r="B967" s="65" t="s">
        <v>8490</v>
      </c>
      <c r="C967" s="67">
        <v>0.33</v>
      </c>
      <c r="D967" s="65" t="s">
        <v>8696</v>
      </c>
      <c r="E967" s="66">
        <v>69</v>
      </c>
      <c r="F967" s="66">
        <v>91</v>
      </c>
      <c r="G967" s="66" t="s">
        <v>5464</v>
      </c>
      <c r="H967" s="66">
        <v>134</v>
      </c>
      <c r="I967" s="69"/>
      <c r="J967" s="5" t="s">
        <v>4415</v>
      </c>
      <c r="K967" s="66">
        <v>12</v>
      </c>
      <c r="L967" s="5">
        <v>357</v>
      </c>
      <c r="M967" s="5">
        <v>2</v>
      </c>
      <c r="N967" s="5">
        <v>0</v>
      </c>
      <c r="O967" s="65"/>
      <c r="P967" s="66">
        <v>225</v>
      </c>
      <c r="Q967" s="66">
        <v>7</v>
      </c>
      <c r="R967" s="66">
        <f t="shared" si="28"/>
        <v>232</v>
      </c>
      <c r="S967" s="502">
        <f t="shared" si="29"/>
        <v>55.800000000000026</v>
      </c>
      <c r="T967" s="68">
        <v>12</v>
      </c>
    </row>
    <row r="968" spans="1:20" x14ac:dyDescent="0.2">
      <c r="A968" s="97" t="s">
        <v>7083</v>
      </c>
      <c r="B968" s="65" t="s">
        <v>8490</v>
      </c>
      <c r="C968" s="67">
        <v>0.33</v>
      </c>
      <c r="D968" s="65" t="s">
        <v>5968</v>
      </c>
      <c r="E968" s="66">
        <v>62</v>
      </c>
      <c r="F968" s="66">
        <v>78</v>
      </c>
      <c r="G968" s="66" t="s">
        <v>5161</v>
      </c>
      <c r="H968" s="66">
        <v>123</v>
      </c>
      <c r="I968" s="69"/>
      <c r="J968" s="5" t="s">
        <v>4415</v>
      </c>
      <c r="K968" s="66">
        <v>9</v>
      </c>
      <c r="L968" s="5">
        <v>369</v>
      </c>
      <c r="M968" s="5">
        <v>2</v>
      </c>
      <c r="N968" s="5">
        <v>0</v>
      </c>
      <c r="O968" s="65"/>
      <c r="P968" s="66">
        <v>238</v>
      </c>
      <c r="Q968" s="66">
        <v>7</v>
      </c>
      <c r="R968" s="66">
        <f t="shared" ref="R968:R1044" si="30">P968+Q968</f>
        <v>245</v>
      </c>
      <c r="S968" s="502">
        <f t="shared" si="29"/>
        <v>42.800000000000026</v>
      </c>
      <c r="T968" s="68">
        <v>9</v>
      </c>
    </row>
    <row r="969" spans="1:20" x14ac:dyDescent="0.2">
      <c r="A969" s="97" t="s">
        <v>4834</v>
      </c>
      <c r="B969" s="65" t="s">
        <v>8490</v>
      </c>
      <c r="C969" s="67">
        <v>0.33</v>
      </c>
      <c r="D969" s="65" t="s">
        <v>4607</v>
      </c>
      <c r="E969" s="66">
        <v>62</v>
      </c>
      <c r="F969" s="66">
        <v>78</v>
      </c>
      <c r="G969" s="66" t="s">
        <v>5161</v>
      </c>
      <c r="H969" s="66">
        <v>123</v>
      </c>
      <c r="I969" s="69"/>
      <c r="J969" s="5" t="s">
        <v>4415</v>
      </c>
      <c r="K969" s="66">
        <v>12</v>
      </c>
      <c r="L969" s="5">
        <v>357</v>
      </c>
      <c r="M969" s="5">
        <v>2</v>
      </c>
      <c r="N969" s="5">
        <v>0</v>
      </c>
      <c r="O969" s="65"/>
      <c r="P969" s="66">
        <v>226</v>
      </c>
      <c r="Q969" s="66">
        <v>7</v>
      </c>
      <c r="R969" s="66">
        <f t="shared" si="30"/>
        <v>233</v>
      </c>
      <c r="S969" s="502">
        <f t="shared" si="29"/>
        <v>54.800000000000026</v>
      </c>
      <c r="T969" s="68">
        <v>12</v>
      </c>
    </row>
    <row r="970" spans="1:20" x14ac:dyDescent="0.2">
      <c r="A970" s="97" t="s">
        <v>4835</v>
      </c>
      <c r="B970" s="65" t="s">
        <v>8490</v>
      </c>
      <c r="C970" s="67">
        <v>0.33</v>
      </c>
      <c r="D970" s="65" t="s">
        <v>5139</v>
      </c>
      <c r="E970" s="66">
        <v>62</v>
      </c>
      <c r="F970" s="66">
        <v>78</v>
      </c>
      <c r="G970" s="66" t="s">
        <v>2918</v>
      </c>
      <c r="H970" s="66">
        <v>123</v>
      </c>
      <c r="I970" s="69"/>
      <c r="J970" s="5" t="s">
        <v>7170</v>
      </c>
      <c r="K970" s="66">
        <v>12</v>
      </c>
      <c r="L970" s="5">
        <v>357</v>
      </c>
      <c r="M970" s="5">
        <v>24</v>
      </c>
      <c r="N970" s="5">
        <v>0</v>
      </c>
      <c r="O970" s="65"/>
      <c r="P970" s="66">
        <v>228</v>
      </c>
      <c r="Q970" s="66">
        <v>7</v>
      </c>
      <c r="R970" s="66">
        <f t="shared" si="30"/>
        <v>235</v>
      </c>
      <c r="S970" s="502">
        <f t="shared" si="29"/>
        <v>52.800000000000026</v>
      </c>
      <c r="T970" s="68">
        <v>12</v>
      </c>
    </row>
    <row r="971" spans="1:20" x14ac:dyDescent="0.2">
      <c r="A971" s="97" t="s">
        <v>4519</v>
      </c>
      <c r="B971" s="65" t="s">
        <v>8490</v>
      </c>
      <c r="C971" s="67">
        <v>0.33</v>
      </c>
      <c r="D971" s="65" t="s">
        <v>9993</v>
      </c>
      <c r="E971" s="66">
        <v>62</v>
      </c>
      <c r="F971" s="66">
        <v>78</v>
      </c>
      <c r="G971" s="66" t="s">
        <v>2918</v>
      </c>
      <c r="H971" s="66">
        <v>123</v>
      </c>
      <c r="I971" s="69"/>
      <c r="J971" s="5" t="s">
        <v>7170</v>
      </c>
      <c r="K971" s="66">
        <v>12</v>
      </c>
      <c r="L971" s="5">
        <v>357</v>
      </c>
      <c r="M971" s="5">
        <v>24</v>
      </c>
      <c r="N971" s="5">
        <v>0</v>
      </c>
      <c r="O971" s="65"/>
      <c r="P971" s="66">
        <v>228</v>
      </c>
      <c r="Q971" s="66">
        <v>7</v>
      </c>
      <c r="R971" s="66">
        <f t="shared" si="30"/>
        <v>235</v>
      </c>
      <c r="S971" s="502">
        <f t="shared" si="29"/>
        <v>52.800000000000026</v>
      </c>
      <c r="T971" s="68">
        <v>12</v>
      </c>
    </row>
    <row r="972" spans="1:20" x14ac:dyDescent="0.2">
      <c r="A972" s="97" t="s">
        <v>1620</v>
      </c>
      <c r="B972" s="65" t="s">
        <v>8490</v>
      </c>
      <c r="C972" s="67">
        <v>0.33</v>
      </c>
      <c r="D972" s="65" t="s">
        <v>5478</v>
      </c>
      <c r="E972" s="66">
        <v>62</v>
      </c>
      <c r="F972" s="66">
        <v>78</v>
      </c>
      <c r="G972" s="66" t="s">
        <v>8971</v>
      </c>
      <c r="H972" s="66">
        <v>123</v>
      </c>
      <c r="I972" s="69"/>
      <c r="J972" s="5" t="s">
        <v>1635</v>
      </c>
      <c r="K972" s="66">
        <v>10</v>
      </c>
      <c r="L972" s="5">
        <v>365</v>
      </c>
      <c r="M972" s="5">
        <v>19</v>
      </c>
      <c r="N972" s="5">
        <v>0</v>
      </c>
      <c r="O972" s="65" t="s">
        <v>4650</v>
      </c>
      <c r="P972" s="66">
        <v>235</v>
      </c>
      <c r="Q972" s="66">
        <v>7</v>
      </c>
      <c r="R972" s="66">
        <f t="shared" si="30"/>
        <v>242</v>
      </c>
      <c r="S972" s="502">
        <f t="shared" si="29"/>
        <v>45.800000000000026</v>
      </c>
      <c r="T972" s="68">
        <v>10</v>
      </c>
    </row>
    <row r="973" spans="1:20" x14ac:dyDescent="0.2">
      <c r="A973" s="97" t="s">
        <v>3486</v>
      </c>
      <c r="B973" s="65" t="s">
        <v>8490</v>
      </c>
      <c r="C973" s="67">
        <v>0.33</v>
      </c>
      <c r="D973" s="559" t="s">
        <v>3487</v>
      </c>
      <c r="E973" s="66">
        <v>65</v>
      </c>
      <c r="F973" s="66">
        <v>84</v>
      </c>
      <c r="G973" s="66" t="s">
        <v>2918</v>
      </c>
      <c r="H973" s="66">
        <v>127</v>
      </c>
      <c r="I973" s="69"/>
      <c r="J973" s="5" t="s">
        <v>4415</v>
      </c>
      <c r="K973" s="66">
        <v>27</v>
      </c>
      <c r="L973" s="5">
        <v>297</v>
      </c>
      <c r="M973" s="5">
        <v>2</v>
      </c>
      <c r="N973" s="5">
        <v>0</v>
      </c>
      <c r="O973" s="65" t="s">
        <v>2763</v>
      </c>
      <c r="P973" s="66">
        <v>167</v>
      </c>
      <c r="Q973" s="66">
        <v>7</v>
      </c>
      <c r="R973" s="66">
        <f t="shared" si="30"/>
        <v>174</v>
      </c>
      <c r="S973" s="502">
        <f t="shared" si="29"/>
        <v>113.80000000000003</v>
      </c>
      <c r="T973" s="68">
        <v>27</v>
      </c>
    </row>
    <row r="974" spans="1:20" x14ac:dyDescent="0.2">
      <c r="A974" s="97" t="s">
        <v>8394</v>
      </c>
      <c r="B974" s="65" t="s">
        <v>8490</v>
      </c>
      <c r="C974" s="67">
        <v>0.33</v>
      </c>
      <c r="D974" s="65" t="s">
        <v>10190</v>
      </c>
      <c r="E974" s="66">
        <v>61</v>
      </c>
      <c r="F974" s="66">
        <v>76</v>
      </c>
      <c r="G974" s="66" t="s">
        <v>5159</v>
      </c>
      <c r="H974" s="66">
        <v>123</v>
      </c>
      <c r="I974" s="69"/>
      <c r="J974" s="5" t="s">
        <v>4415</v>
      </c>
      <c r="K974" s="66">
        <v>9</v>
      </c>
      <c r="L974" s="5">
        <v>369</v>
      </c>
      <c r="M974" s="5">
        <v>2</v>
      </c>
      <c r="N974" s="5">
        <v>0</v>
      </c>
      <c r="O974" s="65" t="s">
        <v>331</v>
      </c>
      <c r="P974" s="66">
        <v>238</v>
      </c>
      <c r="Q974" s="66">
        <v>7</v>
      </c>
      <c r="R974" s="66">
        <f t="shared" si="30"/>
        <v>245</v>
      </c>
      <c r="S974" s="502">
        <f t="shared" si="29"/>
        <v>42.800000000000026</v>
      </c>
      <c r="T974" s="68">
        <v>9</v>
      </c>
    </row>
    <row r="975" spans="1:20" x14ac:dyDescent="0.2">
      <c r="A975" s="97" t="s">
        <v>7195</v>
      </c>
      <c r="B975" s="65" t="s">
        <v>8490</v>
      </c>
      <c r="C975" s="67">
        <v>0.33</v>
      </c>
      <c r="D975" s="559" t="s">
        <v>11459</v>
      </c>
      <c r="E975" s="66">
        <v>60</v>
      </c>
      <c r="F975" s="66">
        <v>74</v>
      </c>
      <c r="G975" s="66" t="s">
        <v>5159</v>
      </c>
      <c r="H975" s="66">
        <v>123</v>
      </c>
      <c r="I975" s="69"/>
      <c r="J975" s="5" t="s">
        <v>4415</v>
      </c>
      <c r="K975" s="66">
        <v>12</v>
      </c>
      <c r="L975" s="5">
        <v>357</v>
      </c>
      <c r="M975" s="5">
        <v>2</v>
      </c>
      <c r="N975" s="5">
        <v>0</v>
      </c>
      <c r="O975" s="559" t="s">
        <v>11461</v>
      </c>
      <c r="P975" s="66">
        <v>225</v>
      </c>
      <c r="Q975" s="66">
        <v>7</v>
      </c>
      <c r="R975" s="66">
        <f t="shared" si="30"/>
        <v>232</v>
      </c>
      <c r="S975" s="502">
        <f t="shared" si="29"/>
        <v>55.800000000000026</v>
      </c>
      <c r="T975" s="68">
        <v>12</v>
      </c>
    </row>
    <row r="976" spans="1:20" x14ac:dyDescent="0.2">
      <c r="A976" s="97" t="s">
        <v>7151</v>
      </c>
      <c r="B976" s="65" t="s">
        <v>8490</v>
      </c>
      <c r="C976" s="67">
        <v>0.33</v>
      </c>
      <c r="D976" s="65" t="s">
        <v>8557</v>
      </c>
      <c r="E976" s="66">
        <v>69</v>
      </c>
      <c r="F976" s="66">
        <v>91</v>
      </c>
      <c r="G976" s="66" t="s">
        <v>5464</v>
      </c>
      <c r="H976" s="66">
        <v>134</v>
      </c>
      <c r="I976" s="69"/>
      <c r="J976" s="5" t="s">
        <v>4415</v>
      </c>
      <c r="K976" s="66">
        <v>12</v>
      </c>
      <c r="L976" s="5">
        <v>357</v>
      </c>
      <c r="M976" s="5">
        <v>2</v>
      </c>
      <c r="N976" s="5">
        <v>0</v>
      </c>
      <c r="O976" s="65"/>
      <c r="P976" s="66">
        <v>226</v>
      </c>
      <c r="Q976" s="66">
        <v>7</v>
      </c>
      <c r="R976" s="66">
        <f t="shared" si="30"/>
        <v>233</v>
      </c>
      <c r="S976" s="502">
        <f t="shared" si="29"/>
        <v>54.800000000000026</v>
      </c>
      <c r="T976" s="68">
        <v>12</v>
      </c>
    </row>
    <row r="977" spans="1:20" x14ac:dyDescent="0.2">
      <c r="A977" s="97" t="s">
        <v>2258</v>
      </c>
      <c r="B977" s="65" t="s">
        <v>8490</v>
      </c>
      <c r="C977" s="67">
        <v>0.33</v>
      </c>
      <c r="D977" s="65" t="s">
        <v>8551</v>
      </c>
      <c r="E977" s="66">
        <v>61</v>
      </c>
      <c r="F977" s="66">
        <v>76</v>
      </c>
      <c r="G977" s="66" t="s">
        <v>5161</v>
      </c>
      <c r="H977" s="66">
        <v>123</v>
      </c>
      <c r="I977" s="69"/>
      <c r="J977" s="5" t="s">
        <v>4415</v>
      </c>
      <c r="K977" s="66">
        <v>9</v>
      </c>
      <c r="L977" s="5">
        <v>369</v>
      </c>
      <c r="M977" s="5">
        <v>2</v>
      </c>
      <c r="N977" s="5">
        <v>0</v>
      </c>
      <c r="O977" s="65" t="s">
        <v>9177</v>
      </c>
      <c r="P977" s="66">
        <v>238</v>
      </c>
      <c r="Q977" s="66">
        <v>7</v>
      </c>
      <c r="R977" s="66">
        <f>P977+Q977</f>
        <v>245</v>
      </c>
      <c r="S977" s="502">
        <f t="shared" si="29"/>
        <v>42.800000000000026</v>
      </c>
      <c r="T977" s="68">
        <v>9</v>
      </c>
    </row>
    <row r="978" spans="1:20" x14ac:dyDescent="0.2">
      <c r="A978" s="558" t="s">
        <v>6700</v>
      </c>
      <c r="B978" s="65" t="s">
        <v>8490</v>
      </c>
      <c r="C978" s="67">
        <v>0.33</v>
      </c>
      <c r="D978" s="65" t="s">
        <v>8604</v>
      </c>
      <c r="E978" s="66">
        <v>61</v>
      </c>
      <c r="F978" s="66">
        <v>76</v>
      </c>
      <c r="G978" s="66" t="s">
        <v>5159</v>
      </c>
      <c r="H978" s="66">
        <v>123</v>
      </c>
      <c r="I978" s="69"/>
      <c r="J978" s="5" t="s">
        <v>4415</v>
      </c>
      <c r="K978" s="66">
        <v>10</v>
      </c>
      <c r="L978" s="5">
        <v>365</v>
      </c>
      <c r="M978" s="5">
        <v>2</v>
      </c>
      <c r="N978" s="5">
        <v>0</v>
      </c>
      <c r="O978" s="65"/>
      <c r="P978" s="66">
        <v>236</v>
      </c>
      <c r="Q978" s="66">
        <v>7</v>
      </c>
      <c r="R978" s="66">
        <f t="shared" si="30"/>
        <v>243</v>
      </c>
      <c r="S978" s="502">
        <f t="shared" si="29"/>
        <v>44.800000000000026</v>
      </c>
      <c r="T978" s="68">
        <v>10</v>
      </c>
    </row>
    <row r="979" spans="1:20" x14ac:dyDescent="0.2">
      <c r="A979" s="97" t="s">
        <v>6937</v>
      </c>
      <c r="B979" s="65" t="s">
        <v>8490</v>
      </c>
      <c r="C979" s="67">
        <v>0.33</v>
      </c>
      <c r="D979" s="65" t="s">
        <v>2772</v>
      </c>
      <c r="E979" s="66">
        <v>61</v>
      </c>
      <c r="F979" s="66">
        <v>76</v>
      </c>
      <c r="G979" s="66" t="s">
        <v>5159</v>
      </c>
      <c r="H979" s="66">
        <v>123</v>
      </c>
      <c r="I979" s="69"/>
      <c r="J979" s="5" t="s">
        <v>4415</v>
      </c>
      <c r="K979" s="66">
        <v>9</v>
      </c>
      <c r="L979" s="5">
        <v>369</v>
      </c>
      <c r="M979" s="5">
        <v>2</v>
      </c>
      <c r="N979" s="5">
        <v>0</v>
      </c>
      <c r="O979" s="65"/>
      <c r="P979" s="66">
        <v>240</v>
      </c>
      <c r="Q979" s="66">
        <v>7</v>
      </c>
      <c r="R979" s="66">
        <f t="shared" si="30"/>
        <v>247</v>
      </c>
      <c r="S979" s="502">
        <f t="shared" si="29"/>
        <v>40.800000000000026</v>
      </c>
      <c r="T979" s="68">
        <v>9</v>
      </c>
    </row>
    <row r="980" spans="1:20" x14ac:dyDescent="0.2">
      <c r="A980" s="97" t="s">
        <v>6937</v>
      </c>
      <c r="B980" s="65" t="s">
        <v>8490</v>
      </c>
      <c r="C980" s="67">
        <v>0.33</v>
      </c>
      <c r="D980" s="65" t="s">
        <v>5223</v>
      </c>
      <c r="E980" s="66">
        <v>61</v>
      </c>
      <c r="F980" s="66">
        <v>76</v>
      </c>
      <c r="G980" s="66" t="s">
        <v>5159</v>
      </c>
      <c r="H980" s="66">
        <v>123</v>
      </c>
      <c r="I980" s="69"/>
      <c r="J980" s="5" t="s">
        <v>4415</v>
      </c>
      <c r="K980" s="66">
        <v>9</v>
      </c>
      <c r="L980" s="5">
        <v>369</v>
      </c>
      <c r="M980" s="5">
        <v>2</v>
      </c>
      <c r="N980" s="5">
        <v>0</v>
      </c>
      <c r="O980" s="65"/>
      <c r="P980" s="66">
        <v>238</v>
      </c>
      <c r="Q980" s="66">
        <v>7</v>
      </c>
      <c r="R980" s="66">
        <f t="shared" si="30"/>
        <v>245</v>
      </c>
      <c r="S980" s="502">
        <f t="shared" si="29"/>
        <v>42.800000000000026</v>
      </c>
      <c r="T980" s="68">
        <v>9</v>
      </c>
    </row>
    <row r="981" spans="1:20" x14ac:dyDescent="0.2">
      <c r="A981" s="97" t="s">
        <v>5356</v>
      </c>
      <c r="B981" s="65" t="s">
        <v>8490</v>
      </c>
      <c r="C981" s="67">
        <v>0.33</v>
      </c>
      <c r="D981" s="65" t="s">
        <v>7325</v>
      </c>
      <c r="E981" s="66">
        <v>61</v>
      </c>
      <c r="F981" s="66">
        <v>76</v>
      </c>
      <c r="G981" s="66" t="s">
        <v>5159</v>
      </c>
      <c r="H981" s="66">
        <v>123</v>
      </c>
      <c r="I981" s="69"/>
      <c r="J981" s="5" t="s">
        <v>4415</v>
      </c>
      <c r="K981" s="66">
        <v>9</v>
      </c>
      <c r="L981" s="5">
        <v>369</v>
      </c>
      <c r="M981" s="5">
        <v>2</v>
      </c>
      <c r="N981" s="5">
        <v>0</v>
      </c>
      <c r="O981" s="65"/>
      <c r="P981" s="66">
        <v>240</v>
      </c>
      <c r="Q981" s="66">
        <v>7</v>
      </c>
      <c r="R981" s="66">
        <f t="shared" si="30"/>
        <v>247</v>
      </c>
      <c r="S981" s="502">
        <f t="shared" si="29"/>
        <v>40.800000000000026</v>
      </c>
      <c r="T981" s="68">
        <v>9</v>
      </c>
    </row>
    <row r="982" spans="1:20" x14ac:dyDescent="0.2">
      <c r="A982" s="97" t="s">
        <v>9036</v>
      </c>
      <c r="B982" s="65" t="s">
        <v>8490</v>
      </c>
      <c r="C982" s="67">
        <v>0.33</v>
      </c>
      <c r="D982" s="65" t="s">
        <v>1094</v>
      </c>
      <c r="E982" s="66">
        <v>61</v>
      </c>
      <c r="F982" s="66">
        <v>76</v>
      </c>
      <c r="G982" s="66" t="s">
        <v>5159</v>
      </c>
      <c r="H982" s="66">
        <v>123</v>
      </c>
      <c r="I982" s="69"/>
      <c r="J982" s="5" t="s">
        <v>4415</v>
      </c>
      <c r="K982" s="66">
        <v>9</v>
      </c>
      <c r="L982" s="5">
        <v>369</v>
      </c>
      <c r="M982" s="5">
        <v>2</v>
      </c>
      <c r="N982" s="5">
        <v>0</v>
      </c>
      <c r="O982" s="65"/>
      <c r="P982" s="66">
        <v>238</v>
      </c>
      <c r="Q982" s="66">
        <v>7</v>
      </c>
      <c r="R982" s="66">
        <f t="shared" si="30"/>
        <v>245</v>
      </c>
      <c r="S982" s="502">
        <f t="shared" si="29"/>
        <v>42.800000000000026</v>
      </c>
      <c r="T982" s="68">
        <v>9</v>
      </c>
    </row>
    <row r="983" spans="1:20" x14ac:dyDescent="0.2">
      <c r="A983" s="97" t="s">
        <v>2818</v>
      </c>
      <c r="B983" s="65" t="s">
        <v>8490</v>
      </c>
      <c r="C983" s="67">
        <v>0.33</v>
      </c>
      <c r="D983" s="65" t="s">
        <v>2510</v>
      </c>
      <c r="E983" s="66">
        <v>71</v>
      </c>
      <c r="F983" s="66">
        <v>93</v>
      </c>
      <c r="G983" s="560" t="s">
        <v>5464</v>
      </c>
      <c r="H983" s="66">
        <v>138</v>
      </c>
      <c r="I983" s="69"/>
      <c r="J983" s="5" t="s">
        <v>4415</v>
      </c>
      <c r="K983" s="66">
        <v>25</v>
      </c>
      <c r="L983" s="5">
        <v>305</v>
      </c>
      <c r="M983" s="5">
        <v>2</v>
      </c>
      <c r="N983" s="5">
        <v>0</v>
      </c>
      <c r="O983" s="65"/>
      <c r="P983" s="66">
        <v>175</v>
      </c>
      <c r="Q983" s="66">
        <v>7</v>
      </c>
      <c r="R983" s="66">
        <f t="shared" si="30"/>
        <v>182</v>
      </c>
      <c r="S983" s="502">
        <f t="shared" si="29"/>
        <v>105.80000000000003</v>
      </c>
      <c r="T983" s="68">
        <v>25</v>
      </c>
    </row>
    <row r="984" spans="1:20" x14ac:dyDescent="0.2">
      <c r="A984" s="97" t="s">
        <v>3618</v>
      </c>
      <c r="B984" s="65" t="s">
        <v>8490</v>
      </c>
      <c r="C984" s="67">
        <v>0.33</v>
      </c>
      <c r="D984" s="559" t="s">
        <v>11299</v>
      </c>
      <c r="E984" s="66">
        <v>62</v>
      </c>
      <c r="F984" s="66">
        <v>78</v>
      </c>
      <c r="G984" s="66" t="s">
        <v>5161</v>
      </c>
      <c r="H984" s="66">
        <v>123</v>
      </c>
      <c r="I984" s="69"/>
      <c r="J984" s="5" t="s">
        <v>4415</v>
      </c>
      <c r="K984" s="66">
        <v>6</v>
      </c>
      <c r="L984" s="5">
        <v>381</v>
      </c>
      <c r="M984" s="5">
        <v>2</v>
      </c>
      <c r="N984" s="5">
        <v>0</v>
      </c>
      <c r="O984" s="559" t="s">
        <v>11300</v>
      </c>
      <c r="P984" s="66">
        <v>250</v>
      </c>
      <c r="Q984" s="66">
        <v>7</v>
      </c>
      <c r="R984" s="66">
        <f t="shared" si="30"/>
        <v>257</v>
      </c>
      <c r="S984" s="502">
        <f t="shared" si="29"/>
        <v>30.800000000000022</v>
      </c>
      <c r="T984" s="68">
        <v>6</v>
      </c>
    </row>
    <row r="985" spans="1:20" x14ac:dyDescent="0.2">
      <c r="A985" s="97" t="s">
        <v>84</v>
      </c>
      <c r="B985" s="65" t="s">
        <v>8490</v>
      </c>
      <c r="C985" s="67">
        <v>0.33</v>
      </c>
      <c r="D985" s="65" t="s">
        <v>83</v>
      </c>
      <c r="E985" s="66">
        <v>61</v>
      </c>
      <c r="F985" s="66">
        <v>76</v>
      </c>
      <c r="G985" s="66" t="s">
        <v>5159</v>
      </c>
      <c r="H985" s="66">
        <v>123</v>
      </c>
      <c r="I985" s="69"/>
      <c r="J985" s="5" t="s">
        <v>4415</v>
      </c>
      <c r="K985" s="66">
        <v>9</v>
      </c>
      <c r="L985" s="5">
        <v>369</v>
      </c>
      <c r="M985" s="5">
        <v>2</v>
      </c>
      <c r="N985" s="5">
        <v>0</v>
      </c>
      <c r="O985" s="65"/>
      <c r="P985" s="66">
        <v>238</v>
      </c>
      <c r="Q985" s="66">
        <v>7</v>
      </c>
      <c r="R985" s="66">
        <f t="shared" si="30"/>
        <v>245</v>
      </c>
      <c r="S985" s="502">
        <f t="shared" si="29"/>
        <v>42.800000000000026</v>
      </c>
      <c r="T985" s="68">
        <v>9</v>
      </c>
    </row>
    <row r="986" spans="1:20" x14ac:dyDescent="0.2">
      <c r="A986" s="97" t="s">
        <v>9037</v>
      </c>
      <c r="B986" s="65" t="s">
        <v>8490</v>
      </c>
      <c r="C986" s="67">
        <v>0.33</v>
      </c>
      <c r="D986" s="65" t="s">
        <v>9703</v>
      </c>
      <c r="E986" s="66">
        <v>61</v>
      </c>
      <c r="F986" s="66">
        <v>76</v>
      </c>
      <c r="G986" s="66" t="s">
        <v>5159</v>
      </c>
      <c r="H986" s="66">
        <v>123</v>
      </c>
      <c r="I986" s="69"/>
      <c r="J986" s="5" t="s">
        <v>4415</v>
      </c>
      <c r="K986" s="66">
        <v>9</v>
      </c>
      <c r="L986" s="5">
        <v>369</v>
      </c>
      <c r="M986" s="5">
        <v>2</v>
      </c>
      <c r="N986" s="5">
        <v>0</v>
      </c>
      <c r="O986" s="65"/>
      <c r="P986" s="66">
        <v>238</v>
      </c>
      <c r="Q986" s="66">
        <v>7</v>
      </c>
      <c r="R986" s="66">
        <f t="shared" si="30"/>
        <v>245</v>
      </c>
      <c r="S986" s="502">
        <f t="shared" si="29"/>
        <v>42.800000000000026</v>
      </c>
      <c r="T986" s="68">
        <v>9</v>
      </c>
    </row>
    <row r="987" spans="1:20" x14ac:dyDescent="0.2">
      <c r="A987" s="97" t="s">
        <v>7023</v>
      </c>
      <c r="B987" s="65" t="s">
        <v>8490</v>
      </c>
      <c r="C987" s="67">
        <v>0.33</v>
      </c>
      <c r="D987" s="65" t="s">
        <v>9674</v>
      </c>
      <c r="E987" s="66">
        <v>62</v>
      </c>
      <c r="F987" s="66">
        <v>78</v>
      </c>
      <c r="G987" s="66" t="s">
        <v>5161</v>
      </c>
      <c r="H987" s="66">
        <v>123</v>
      </c>
      <c r="I987" s="69"/>
      <c r="J987" s="5" t="s">
        <v>4415</v>
      </c>
      <c r="K987" s="66">
        <v>11</v>
      </c>
      <c r="L987" s="5">
        <v>361</v>
      </c>
      <c r="M987" s="5">
        <v>2</v>
      </c>
      <c r="N987" s="5">
        <v>0</v>
      </c>
      <c r="O987" s="65"/>
      <c r="P987" s="66">
        <v>230</v>
      </c>
      <c r="Q987" s="66">
        <v>7</v>
      </c>
      <c r="R987" s="66">
        <f t="shared" si="30"/>
        <v>237</v>
      </c>
      <c r="S987" s="502">
        <f t="shared" si="29"/>
        <v>50.800000000000026</v>
      </c>
      <c r="T987" s="68">
        <v>11</v>
      </c>
    </row>
    <row r="988" spans="1:20" x14ac:dyDescent="0.2">
      <c r="A988" s="97" t="s">
        <v>491</v>
      </c>
      <c r="B988" s="65" t="s">
        <v>8490</v>
      </c>
      <c r="C988" s="67">
        <v>0.33</v>
      </c>
      <c r="D988" s="65" t="s">
        <v>568</v>
      </c>
      <c r="E988" s="66">
        <v>64</v>
      </c>
      <c r="F988" s="66">
        <v>82</v>
      </c>
      <c r="G988" s="66" t="s">
        <v>5265</v>
      </c>
      <c r="H988" s="66">
        <v>125</v>
      </c>
      <c r="I988" s="69"/>
      <c r="J988" s="5" t="s">
        <v>2469</v>
      </c>
      <c r="K988" s="66">
        <v>26</v>
      </c>
      <c r="L988" s="5">
        <v>301</v>
      </c>
      <c r="M988" s="5">
        <v>3</v>
      </c>
      <c r="N988" s="5">
        <v>0</v>
      </c>
      <c r="O988" s="65" t="s">
        <v>4853</v>
      </c>
      <c r="P988" s="66">
        <v>172</v>
      </c>
      <c r="Q988" s="66">
        <v>4</v>
      </c>
      <c r="R988" s="66">
        <f t="shared" si="30"/>
        <v>176</v>
      </c>
      <c r="S988" s="502">
        <f t="shared" si="29"/>
        <v>111.80000000000003</v>
      </c>
      <c r="T988" s="68">
        <v>26</v>
      </c>
    </row>
    <row r="989" spans="1:20" x14ac:dyDescent="0.2">
      <c r="A989" s="97" t="s">
        <v>3776</v>
      </c>
      <c r="B989" s="65" t="s">
        <v>8490</v>
      </c>
      <c r="C989" s="67">
        <v>0.33</v>
      </c>
      <c r="D989" s="65" t="s">
        <v>6617</v>
      </c>
      <c r="E989" s="66">
        <v>61</v>
      </c>
      <c r="F989" s="66">
        <v>76</v>
      </c>
      <c r="G989" s="66" t="s">
        <v>5159</v>
      </c>
      <c r="H989" s="66">
        <v>123</v>
      </c>
      <c r="I989" s="69"/>
      <c r="J989" s="5" t="s">
        <v>4415</v>
      </c>
      <c r="K989" s="66">
        <v>9</v>
      </c>
      <c r="L989" s="5">
        <v>369</v>
      </c>
      <c r="M989" s="5">
        <v>2</v>
      </c>
      <c r="N989" s="5">
        <v>0</v>
      </c>
      <c r="O989" s="65"/>
      <c r="P989" s="66">
        <v>238</v>
      </c>
      <c r="Q989" s="66">
        <v>7</v>
      </c>
      <c r="R989" s="66">
        <f t="shared" si="30"/>
        <v>245</v>
      </c>
      <c r="S989" s="502">
        <f t="shared" si="29"/>
        <v>42.800000000000026</v>
      </c>
      <c r="T989" s="68">
        <v>9</v>
      </c>
    </row>
    <row r="990" spans="1:20" x14ac:dyDescent="0.2">
      <c r="A990" s="97" t="s">
        <v>7369</v>
      </c>
      <c r="B990" s="65" t="s">
        <v>8490</v>
      </c>
      <c r="C990" s="67">
        <v>0.33</v>
      </c>
      <c r="D990" s="65" t="s">
        <v>3514</v>
      </c>
      <c r="E990" s="66">
        <v>69</v>
      </c>
      <c r="F990" s="66">
        <v>91</v>
      </c>
      <c r="G990" s="66" t="s">
        <v>5464</v>
      </c>
      <c r="H990" s="66">
        <v>134</v>
      </c>
      <c r="I990" s="69"/>
      <c r="J990" s="5" t="s">
        <v>4415</v>
      </c>
      <c r="K990" s="66">
        <v>12</v>
      </c>
      <c r="L990" s="5">
        <v>357</v>
      </c>
      <c r="M990" s="5">
        <v>2</v>
      </c>
      <c r="N990" s="5">
        <v>0</v>
      </c>
      <c r="O990" s="65"/>
      <c r="P990" s="66">
        <v>225</v>
      </c>
      <c r="Q990" s="66">
        <v>7</v>
      </c>
      <c r="R990" s="66">
        <f t="shared" si="30"/>
        <v>232</v>
      </c>
      <c r="S990" s="502">
        <f t="shared" si="29"/>
        <v>55.800000000000026</v>
      </c>
      <c r="T990" s="68">
        <v>12</v>
      </c>
    </row>
    <row r="991" spans="1:20" x14ac:dyDescent="0.2">
      <c r="A991" s="97" t="s">
        <v>9550</v>
      </c>
      <c r="B991" s="65" t="s">
        <v>8490</v>
      </c>
      <c r="C991" s="67">
        <v>0.33</v>
      </c>
      <c r="D991" s="65" t="s">
        <v>4394</v>
      </c>
      <c r="E991" s="66">
        <v>69</v>
      </c>
      <c r="F991" s="66">
        <v>91</v>
      </c>
      <c r="G991" s="66" t="s">
        <v>5464</v>
      </c>
      <c r="H991" s="66">
        <v>134</v>
      </c>
      <c r="I991" s="69"/>
      <c r="J991" s="5" t="s">
        <v>4415</v>
      </c>
      <c r="K991" s="66">
        <v>12</v>
      </c>
      <c r="L991" s="5">
        <v>357</v>
      </c>
      <c r="M991" s="5">
        <v>2</v>
      </c>
      <c r="N991" s="5">
        <v>0</v>
      </c>
      <c r="O991" s="65"/>
      <c r="P991" s="66">
        <v>225</v>
      </c>
      <c r="Q991" s="66">
        <v>7</v>
      </c>
      <c r="R991" s="66">
        <f t="shared" si="30"/>
        <v>232</v>
      </c>
      <c r="S991" s="502">
        <f t="shared" ref="S991:S1069" si="31">306.1-R991-10-8.3</f>
        <v>55.800000000000026</v>
      </c>
      <c r="T991" s="68">
        <v>12</v>
      </c>
    </row>
    <row r="992" spans="1:20" x14ac:dyDescent="0.2">
      <c r="A992" s="97" t="s">
        <v>939</v>
      </c>
      <c r="B992" s="65" t="s">
        <v>8490</v>
      </c>
      <c r="C992" s="67">
        <v>0.33</v>
      </c>
      <c r="D992" s="91" t="s">
        <v>4152</v>
      </c>
      <c r="E992" s="66">
        <v>70</v>
      </c>
      <c r="F992" s="66">
        <v>90</v>
      </c>
      <c r="G992" s="66" t="s">
        <v>5263</v>
      </c>
      <c r="H992" s="66">
        <v>133</v>
      </c>
      <c r="I992" s="69"/>
      <c r="J992" s="5" t="s">
        <v>3871</v>
      </c>
      <c r="K992" s="66"/>
      <c r="L992" s="5"/>
      <c r="M992" s="5">
        <v>15</v>
      </c>
      <c r="N992" s="5">
        <v>0</v>
      </c>
      <c r="O992" s="65" t="s">
        <v>4226</v>
      </c>
      <c r="P992" s="66">
        <v>228</v>
      </c>
      <c r="Q992" s="66">
        <v>7</v>
      </c>
      <c r="R992" s="66">
        <f t="shared" si="30"/>
        <v>235</v>
      </c>
      <c r="S992" s="502">
        <f t="shared" si="31"/>
        <v>52.800000000000026</v>
      </c>
    </row>
    <row r="993" spans="1:20" x14ac:dyDescent="0.2">
      <c r="A993" s="97" t="s">
        <v>939</v>
      </c>
      <c r="B993" s="65" t="s">
        <v>8490</v>
      </c>
      <c r="C993" s="67">
        <v>0.33</v>
      </c>
      <c r="D993" s="91" t="s">
        <v>4153</v>
      </c>
      <c r="E993" s="66">
        <v>70</v>
      </c>
      <c r="F993" s="66">
        <v>90</v>
      </c>
      <c r="G993" s="66" t="s">
        <v>5263</v>
      </c>
      <c r="H993" s="66">
        <v>133</v>
      </c>
      <c r="I993" s="69"/>
      <c r="J993" s="5" t="s">
        <v>3059</v>
      </c>
      <c r="K993" s="66"/>
      <c r="L993" s="5"/>
      <c r="M993" s="5">
        <v>15</v>
      </c>
      <c r="N993" s="5">
        <v>0</v>
      </c>
      <c r="O993" s="65" t="s">
        <v>4226</v>
      </c>
      <c r="P993" s="66">
        <v>228</v>
      </c>
      <c r="Q993" s="66">
        <v>7</v>
      </c>
      <c r="R993" s="66">
        <f>P993+Q993</f>
        <v>235</v>
      </c>
      <c r="S993" s="502">
        <f t="shared" si="31"/>
        <v>52.800000000000026</v>
      </c>
    </row>
    <row r="994" spans="1:20" x14ac:dyDescent="0.2">
      <c r="A994" s="97" t="s">
        <v>939</v>
      </c>
      <c r="B994" s="65" t="s">
        <v>8490</v>
      </c>
      <c r="C994" s="67">
        <v>0.33</v>
      </c>
      <c r="D994" s="91" t="s">
        <v>4154</v>
      </c>
      <c r="E994" s="66">
        <v>70</v>
      </c>
      <c r="F994" s="66">
        <v>90</v>
      </c>
      <c r="G994" s="66" t="s">
        <v>5263</v>
      </c>
      <c r="H994" s="66">
        <v>133</v>
      </c>
      <c r="I994" s="69"/>
      <c r="J994" s="5" t="s">
        <v>3870</v>
      </c>
      <c r="K994" s="66"/>
      <c r="L994" s="5"/>
      <c r="M994" s="5">
        <v>15</v>
      </c>
      <c r="N994" s="5">
        <v>0</v>
      </c>
      <c r="O994" s="65" t="s">
        <v>4226</v>
      </c>
      <c r="P994" s="66">
        <v>228</v>
      </c>
      <c r="Q994" s="66">
        <v>7</v>
      </c>
      <c r="R994" s="66">
        <f>P994+Q994</f>
        <v>235</v>
      </c>
      <c r="S994" s="502">
        <f t="shared" si="31"/>
        <v>52.800000000000026</v>
      </c>
    </row>
    <row r="995" spans="1:20" x14ac:dyDescent="0.2">
      <c r="A995" s="97" t="s">
        <v>4714</v>
      </c>
      <c r="B995" s="65" t="s">
        <v>8490</v>
      </c>
      <c r="C995" s="67">
        <v>0.33</v>
      </c>
      <c r="D995" s="91" t="s">
        <v>2257</v>
      </c>
      <c r="E995" s="66">
        <v>61</v>
      </c>
      <c r="F995" s="66">
        <v>76</v>
      </c>
      <c r="G995" s="66" t="s">
        <v>5161</v>
      </c>
      <c r="H995" s="66">
        <v>123</v>
      </c>
      <c r="I995" s="69"/>
      <c r="J995" s="5" t="s">
        <v>4415</v>
      </c>
      <c r="K995" s="66">
        <v>9</v>
      </c>
      <c r="L995" s="5">
        <v>369</v>
      </c>
      <c r="M995" s="5">
        <v>2</v>
      </c>
      <c r="N995" s="5">
        <v>0</v>
      </c>
      <c r="O995" s="65" t="s">
        <v>9177</v>
      </c>
      <c r="P995" s="66">
        <v>238</v>
      </c>
      <c r="Q995" s="66">
        <v>7</v>
      </c>
      <c r="R995" s="66">
        <f>P995+Q995</f>
        <v>245</v>
      </c>
      <c r="S995" s="502">
        <f t="shared" si="31"/>
        <v>42.800000000000026</v>
      </c>
      <c r="T995" s="68">
        <v>9</v>
      </c>
    </row>
    <row r="996" spans="1:20" x14ac:dyDescent="0.2">
      <c r="A996" s="97" t="s">
        <v>9551</v>
      </c>
      <c r="B996" s="65" t="s">
        <v>8490</v>
      </c>
      <c r="C996" s="67">
        <v>0.33</v>
      </c>
      <c r="D996" s="91" t="s">
        <v>3485</v>
      </c>
      <c r="E996" s="66">
        <v>69</v>
      </c>
      <c r="F996" s="66">
        <v>91</v>
      </c>
      <c r="G996" s="66" t="s">
        <v>5464</v>
      </c>
      <c r="H996" s="66">
        <v>134</v>
      </c>
      <c r="I996" s="69"/>
      <c r="J996" s="5" t="s">
        <v>4415</v>
      </c>
      <c r="K996" s="66">
        <v>12</v>
      </c>
      <c r="L996" s="5">
        <v>357</v>
      </c>
      <c r="M996" s="5">
        <v>2</v>
      </c>
      <c r="N996" s="5">
        <v>0</v>
      </c>
      <c r="O996" s="65" t="s">
        <v>2763</v>
      </c>
      <c r="P996" s="66">
        <v>225</v>
      </c>
      <c r="Q996" s="66">
        <v>7</v>
      </c>
      <c r="R996" s="66">
        <f>P996+Q996</f>
        <v>232</v>
      </c>
      <c r="S996" s="502">
        <f t="shared" si="31"/>
        <v>55.800000000000026</v>
      </c>
      <c r="T996" s="68">
        <v>12</v>
      </c>
    </row>
    <row r="997" spans="1:20" x14ac:dyDescent="0.2">
      <c r="A997" s="558" t="s">
        <v>12404</v>
      </c>
      <c r="B997" s="559" t="s">
        <v>8490</v>
      </c>
      <c r="C997" s="67">
        <v>0.33</v>
      </c>
      <c r="D997" s="583" t="s">
        <v>12416</v>
      </c>
      <c r="E997" s="66">
        <v>61</v>
      </c>
      <c r="F997" s="66">
        <v>76</v>
      </c>
      <c r="G997" s="560" t="s">
        <v>5159</v>
      </c>
      <c r="H997" s="66">
        <v>123</v>
      </c>
      <c r="I997" s="69"/>
      <c r="J997" s="5" t="s">
        <v>4415</v>
      </c>
      <c r="K997" s="66">
        <v>19</v>
      </c>
      <c r="L997" s="5">
        <v>330</v>
      </c>
      <c r="M997" s="5">
        <v>2</v>
      </c>
      <c r="N997" s="5">
        <v>0</v>
      </c>
      <c r="O997" s="559"/>
      <c r="P997" s="66">
        <v>200</v>
      </c>
      <c r="Q997" s="66">
        <v>7</v>
      </c>
      <c r="R997" s="66">
        <f>P997+Q997</f>
        <v>207</v>
      </c>
      <c r="S997" s="502">
        <f t="shared" si="31"/>
        <v>80.800000000000026</v>
      </c>
      <c r="T997" s="68">
        <v>19</v>
      </c>
    </row>
    <row r="998" spans="1:20" x14ac:dyDescent="0.2">
      <c r="A998" s="97" t="s">
        <v>3166</v>
      </c>
      <c r="B998" s="65" t="s">
        <v>8490</v>
      </c>
      <c r="C998" s="67">
        <v>0.33</v>
      </c>
      <c r="D998" s="65" t="s">
        <v>7492</v>
      </c>
      <c r="E998" s="66">
        <v>63</v>
      </c>
      <c r="F998" s="66">
        <v>80</v>
      </c>
      <c r="G998" s="66" t="s">
        <v>5161</v>
      </c>
      <c r="H998" s="66">
        <v>123</v>
      </c>
      <c r="I998" s="69"/>
      <c r="J998" s="5" t="s">
        <v>4415</v>
      </c>
      <c r="K998" s="66">
        <v>5</v>
      </c>
      <c r="L998" s="5">
        <v>385</v>
      </c>
      <c r="M998" s="5">
        <v>2</v>
      </c>
      <c r="N998" s="5">
        <v>0</v>
      </c>
      <c r="O998" s="65"/>
      <c r="P998" s="66">
        <v>255</v>
      </c>
      <c r="Q998" s="66">
        <v>7</v>
      </c>
      <c r="R998" s="66">
        <f t="shared" si="30"/>
        <v>262</v>
      </c>
      <c r="S998" s="502">
        <f t="shared" si="31"/>
        <v>25.800000000000022</v>
      </c>
      <c r="T998" s="68">
        <v>5</v>
      </c>
    </row>
    <row r="999" spans="1:20" x14ac:dyDescent="0.2">
      <c r="A999" s="97" t="s">
        <v>9596</v>
      </c>
      <c r="B999" s="65" t="s">
        <v>8490</v>
      </c>
      <c r="C999" s="67">
        <v>0.33</v>
      </c>
      <c r="D999" s="65" t="s">
        <v>958</v>
      </c>
      <c r="E999" s="66">
        <v>71</v>
      </c>
      <c r="F999" s="66">
        <v>95</v>
      </c>
      <c r="G999" s="66" t="s">
        <v>2784</v>
      </c>
      <c r="H999" s="66">
        <v>138</v>
      </c>
      <c r="I999" s="69"/>
      <c r="J999" s="5" t="s">
        <v>5839</v>
      </c>
      <c r="K999" s="66">
        <v>18</v>
      </c>
      <c r="L999" s="5">
        <v>333</v>
      </c>
      <c r="M999" s="5">
        <v>9</v>
      </c>
      <c r="N999" s="5">
        <v>0</v>
      </c>
      <c r="O999" s="65"/>
      <c r="P999" s="66">
        <v>201</v>
      </c>
      <c r="Q999" s="66">
        <v>7</v>
      </c>
      <c r="R999" s="66">
        <f t="shared" si="30"/>
        <v>208</v>
      </c>
      <c r="S999" s="502">
        <f t="shared" si="31"/>
        <v>79.800000000000026</v>
      </c>
      <c r="T999" s="68">
        <v>18</v>
      </c>
    </row>
    <row r="1000" spans="1:20" x14ac:dyDescent="0.2">
      <c r="A1000" s="97" t="s">
        <v>1190</v>
      </c>
      <c r="B1000" s="65" t="s">
        <v>8490</v>
      </c>
      <c r="C1000" s="67">
        <v>0.33</v>
      </c>
      <c r="D1000" s="65" t="s">
        <v>4099</v>
      </c>
      <c r="E1000" s="66">
        <v>61</v>
      </c>
      <c r="F1000" s="66">
        <v>76</v>
      </c>
      <c r="G1000" s="66" t="s">
        <v>5161</v>
      </c>
      <c r="H1000" s="66">
        <v>123</v>
      </c>
      <c r="I1000" s="69"/>
      <c r="J1000" s="5" t="s">
        <v>4415</v>
      </c>
      <c r="K1000" s="66">
        <v>11</v>
      </c>
      <c r="L1000" s="5">
        <v>361</v>
      </c>
      <c r="M1000" s="5">
        <v>2</v>
      </c>
      <c r="N1000" s="5">
        <v>0</v>
      </c>
      <c r="O1000" s="125" t="s">
        <v>1191</v>
      </c>
      <c r="P1000" s="94">
        <v>232</v>
      </c>
      <c r="Q1000" s="94">
        <v>7</v>
      </c>
      <c r="R1000" s="66">
        <f t="shared" si="30"/>
        <v>239</v>
      </c>
      <c r="S1000" s="502">
        <f t="shared" si="31"/>
        <v>48.800000000000026</v>
      </c>
      <c r="T1000" s="68">
        <v>11</v>
      </c>
    </row>
    <row r="1001" spans="1:20" x14ac:dyDescent="0.2">
      <c r="A1001" s="97" t="s">
        <v>2055</v>
      </c>
      <c r="B1001" s="65" t="s">
        <v>8490</v>
      </c>
      <c r="C1001" s="67">
        <v>0.33</v>
      </c>
      <c r="D1001" s="65" t="s">
        <v>4557</v>
      </c>
      <c r="E1001" s="66">
        <v>69</v>
      </c>
      <c r="F1001" s="66">
        <v>91</v>
      </c>
      <c r="G1001" s="66" t="s">
        <v>5464</v>
      </c>
      <c r="H1001" s="66">
        <v>134</v>
      </c>
      <c r="I1001" s="69"/>
      <c r="J1001" s="5" t="s">
        <v>4415</v>
      </c>
      <c r="K1001" s="66">
        <v>12</v>
      </c>
      <c r="L1001" s="5">
        <v>357</v>
      </c>
      <c r="M1001" s="5">
        <v>2</v>
      </c>
      <c r="N1001" s="5">
        <v>0</v>
      </c>
      <c r="O1001" s="65"/>
      <c r="P1001" s="66">
        <v>225</v>
      </c>
      <c r="Q1001" s="66">
        <v>7</v>
      </c>
      <c r="R1001" s="66">
        <f t="shared" si="30"/>
        <v>232</v>
      </c>
      <c r="S1001" s="502">
        <f t="shared" si="31"/>
        <v>55.800000000000026</v>
      </c>
      <c r="T1001" s="68">
        <v>12</v>
      </c>
    </row>
    <row r="1002" spans="1:20" x14ac:dyDescent="0.2">
      <c r="A1002" s="97" t="s">
        <v>7358</v>
      </c>
      <c r="B1002" s="65" t="s">
        <v>8490</v>
      </c>
      <c r="C1002" s="67">
        <v>0.33</v>
      </c>
      <c r="D1002" s="65" t="s">
        <v>8867</v>
      </c>
      <c r="E1002" s="66">
        <v>62</v>
      </c>
      <c r="F1002" s="66">
        <v>78</v>
      </c>
      <c r="G1002" s="66" t="s">
        <v>5161</v>
      </c>
      <c r="H1002" s="66">
        <v>123</v>
      </c>
      <c r="I1002" s="69"/>
      <c r="J1002" s="5" t="s">
        <v>4415</v>
      </c>
      <c r="K1002" s="66">
        <v>13</v>
      </c>
      <c r="L1002" s="5">
        <v>353</v>
      </c>
      <c r="M1002" s="5">
        <v>2</v>
      </c>
      <c r="N1002" s="5">
        <v>0</v>
      </c>
      <c r="O1002" s="65" t="s">
        <v>5088</v>
      </c>
      <c r="P1002" s="66">
        <v>222</v>
      </c>
      <c r="Q1002" s="66">
        <v>7</v>
      </c>
      <c r="R1002" s="66">
        <f t="shared" si="30"/>
        <v>229</v>
      </c>
      <c r="S1002" s="502">
        <f t="shared" si="31"/>
        <v>58.800000000000026</v>
      </c>
      <c r="T1002" s="68">
        <v>13</v>
      </c>
    </row>
    <row r="1003" spans="1:20" x14ac:dyDescent="0.2">
      <c r="A1003" s="558" t="s">
        <v>12391</v>
      </c>
      <c r="B1003" s="559" t="s">
        <v>8490</v>
      </c>
      <c r="C1003" s="67">
        <v>0.33</v>
      </c>
      <c r="D1003" s="559" t="s">
        <v>12392</v>
      </c>
      <c r="E1003" s="66">
        <v>61</v>
      </c>
      <c r="F1003" s="66">
        <v>76</v>
      </c>
      <c r="G1003" s="560" t="s">
        <v>5159</v>
      </c>
      <c r="H1003" s="66">
        <v>123</v>
      </c>
      <c r="I1003" s="69"/>
      <c r="J1003" s="5" t="s">
        <v>4415</v>
      </c>
      <c r="K1003" s="66">
        <v>19</v>
      </c>
      <c r="L1003" s="5">
        <v>330</v>
      </c>
      <c r="M1003" s="5">
        <v>2</v>
      </c>
      <c r="N1003" s="5">
        <v>0</v>
      </c>
      <c r="O1003" s="559" t="s">
        <v>12393</v>
      </c>
      <c r="P1003" s="66">
        <v>200</v>
      </c>
      <c r="Q1003" s="66">
        <v>7</v>
      </c>
      <c r="R1003" s="66">
        <f t="shared" si="30"/>
        <v>207</v>
      </c>
      <c r="S1003" s="502">
        <f t="shared" si="31"/>
        <v>80.800000000000026</v>
      </c>
      <c r="T1003" s="68">
        <v>19</v>
      </c>
    </row>
    <row r="1004" spans="1:20" x14ac:dyDescent="0.2">
      <c r="A1004" s="97" t="s">
        <v>3952</v>
      </c>
      <c r="B1004" s="65" t="s">
        <v>8490</v>
      </c>
      <c r="C1004" s="67">
        <v>0.33</v>
      </c>
      <c r="D1004" s="65" t="s">
        <v>3953</v>
      </c>
      <c r="E1004" s="66">
        <v>61</v>
      </c>
      <c r="F1004" s="66">
        <v>76</v>
      </c>
      <c r="G1004" s="66" t="s">
        <v>5159</v>
      </c>
      <c r="H1004" s="66">
        <v>123</v>
      </c>
      <c r="I1004" s="69"/>
      <c r="J1004" s="5" t="s">
        <v>4415</v>
      </c>
      <c r="K1004" s="66">
        <v>9</v>
      </c>
      <c r="L1004" s="5">
        <v>369</v>
      </c>
      <c r="M1004" s="5">
        <v>2</v>
      </c>
      <c r="N1004" s="5">
        <v>0</v>
      </c>
      <c r="O1004" s="65" t="s">
        <v>2005</v>
      </c>
      <c r="P1004" s="66">
        <v>238</v>
      </c>
      <c r="Q1004" s="66">
        <v>7</v>
      </c>
      <c r="R1004" s="66">
        <f t="shared" si="30"/>
        <v>245</v>
      </c>
      <c r="S1004" s="502">
        <f t="shared" si="31"/>
        <v>42.800000000000026</v>
      </c>
      <c r="T1004" s="68">
        <v>9</v>
      </c>
    </row>
    <row r="1005" spans="1:20" x14ac:dyDescent="0.2">
      <c r="A1005" s="97" t="s">
        <v>7576</v>
      </c>
      <c r="B1005" s="65" t="s">
        <v>8490</v>
      </c>
      <c r="C1005" s="67">
        <v>0.33</v>
      </c>
      <c r="D1005" s="91" t="s">
        <v>3648</v>
      </c>
      <c r="E1005" s="66">
        <v>69</v>
      </c>
      <c r="F1005" s="66">
        <v>91</v>
      </c>
      <c r="G1005" s="66" t="s">
        <v>5464</v>
      </c>
      <c r="H1005" s="66">
        <v>134</v>
      </c>
      <c r="I1005" s="69"/>
      <c r="J1005" s="5" t="s">
        <v>4415</v>
      </c>
      <c r="K1005" s="66">
        <v>12</v>
      </c>
      <c r="L1005" s="5">
        <v>357</v>
      </c>
      <c r="M1005" s="5">
        <v>2</v>
      </c>
      <c r="N1005" s="5">
        <v>0</v>
      </c>
      <c r="O1005" s="65"/>
      <c r="P1005" s="66">
        <v>226</v>
      </c>
      <c r="Q1005" s="66">
        <v>7</v>
      </c>
      <c r="R1005" s="66">
        <f t="shared" si="30"/>
        <v>233</v>
      </c>
      <c r="S1005" s="502">
        <f t="shared" si="31"/>
        <v>54.800000000000026</v>
      </c>
      <c r="T1005" s="68">
        <v>12</v>
      </c>
    </row>
    <row r="1006" spans="1:20" x14ac:dyDescent="0.2">
      <c r="A1006" s="97" t="s">
        <v>2321</v>
      </c>
      <c r="B1006" s="65" t="s">
        <v>8490</v>
      </c>
      <c r="C1006" s="67">
        <v>0.33</v>
      </c>
      <c r="D1006" s="65" t="s">
        <v>10400</v>
      </c>
      <c r="E1006" s="66">
        <v>65</v>
      </c>
      <c r="F1006" s="66">
        <v>84</v>
      </c>
      <c r="G1006" s="66" t="s">
        <v>5434</v>
      </c>
      <c r="H1006" s="66">
        <v>127</v>
      </c>
      <c r="I1006" s="69">
        <v>6065430500</v>
      </c>
      <c r="J1006" s="5"/>
      <c r="K1006" s="66">
        <v>28</v>
      </c>
      <c r="L1006" s="5">
        <v>292</v>
      </c>
      <c r="M1006" s="5">
        <v>0</v>
      </c>
      <c r="N1006" s="5">
        <v>0</v>
      </c>
      <c r="O1006" s="65"/>
      <c r="P1006" s="66">
        <v>163</v>
      </c>
      <c r="Q1006" s="66">
        <v>7</v>
      </c>
      <c r="R1006" s="66">
        <f t="shared" si="30"/>
        <v>170</v>
      </c>
      <c r="S1006" s="502">
        <f t="shared" si="31"/>
        <v>117.80000000000003</v>
      </c>
      <c r="T1006" s="68">
        <v>28</v>
      </c>
    </row>
    <row r="1007" spans="1:20" x14ac:dyDescent="0.2">
      <c r="A1007" s="97" t="s">
        <v>10311</v>
      </c>
      <c r="B1007" s="65" t="s">
        <v>8490</v>
      </c>
      <c r="C1007" s="67">
        <v>0.33</v>
      </c>
      <c r="D1007" s="65" t="s">
        <v>8614</v>
      </c>
      <c r="E1007" s="66">
        <v>65</v>
      </c>
      <c r="F1007" s="66">
        <v>84</v>
      </c>
      <c r="G1007" s="66" t="s">
        <v>5434</v>
      </c>
      <c r="H1007" s="66">
        <v>127</v>
      </c>
      <c r="I1007" s="69">
        <v>6045430600</v>
      </c>
      <c r="J1007" s="5"/>
      <c r="K1007" s="66">
        <v>28</v>
      </c>
      <c r="L1007" s="5">
        <v>292</v>
      </c>
      <c r="M1007" s="5">
        <v>0</v>
      </c>
      <c r="N1007" s="5">
        <v>0</v>
      </c>
      <c r="O1007" s="65"/>
      <c r="P1007" s="66">
        <v>163</v>
      </c>
      <c r="Q1007" s="66">
        <v>7</v>
      </c>
      <c r="R1007" s="66">
        <f t="shared" si="30"/>
        <v>170</v>
      </c>
      <c r="S1007" s="502">
        <f t="shared" si="31"/>
        <v>117.80000000000003</v>
      </c>
      <c r="T1007" s="68">
        <v>28</v>
      </c>
    </row>
    <row r="1008" spans="1:20" x14ac:dyDescent="0.2">
      <c r="A1008" s="97" t="s">
        <v>10311</v>
      </c>
      <c r="B1008" s="65" t="s">
        <v>8490</v>
      </c>
      <c r="C1008" s="67">
        <v>0.33</v>
      </c>
      <c r="D1008" s="65" t="s">
        <v>1380</v>
      </c>
      <c r="E1008" s="66">
        <v>65</v>
      </c>
      <c r="F1008" s="66">
        <v>84</v>
      </c>
      <c r="G1008" s="66" t="s">
        <v>5434</v>
      </c>
      <c r="H1008" s="66">
        <v>127</v>
      </c>
      <c r="I1008" s="69"/>
      <c r="J1008" s="5" t="s">
        <v>4589</v>
      </c>
      <c r="K1008" s="66">
        <v>28</v>
      </c>
      <c r="L1008" s="5">
        <v>292</v>
      </c>
      <c r="M1008" s="5">
        <v>18</v>
      </c>
      <c r="N1008" s="5">
        <v>0</v>
      </c>
      <c r="O1008" s="65"/>
      <c r="P1008" s="66">
        <v>163</v>
      </c>
      <c r="Q1008" s="66">
        <v>7</v>
      </c>
      <c r="R1008" s="66">
        <f t="shared" si="30"/>
        <v>170</v>
      </c>
      <c r="S1008" s="502">
        <f t="shared" si="31"/>
        <v>117.80000000000003</v>
      </c>
      <c r="T1008" s="68">
        <v>28</v>
      </c>
    </row>
    <row r="1009" spans="1:20" x14ac:dyDescent="0.2">
      <c r="A1009" s="97" t="s">
        <v>10312</v>
      </c>
      <c r="B1009" s="65" t="s">
        <v>8490</v>
      </c>
      <c r="C1009" s="67">
        <v>0.33</v>
      </c>
      <c r="D1009" s="65" t="s">
        <v>2407</v>
      </c>
      <c r="E1009" s="66">
        <v>65</v>
      </c>
      <c r="F1009" s="66">
        <v>84</v>
      </c>
      <c r="G1009" s="66" t="s">
        <v>5434</v>
      </c>
      <c r="H1009" s="66">
        <v>127</v>
      </c>
      <c r="I1009" s="69">
        <v>6055430600</v>
      </c>
      <c r="J1009" s="5"/>
      <c r="K1009" s="66">
        <v>28</v>
      </c>
      <c r="L1009" s="5">
        <v>292</v>
      </c>
      <c r="M1009" s="5">
        <v>0</v>
      </c>
      <c r="N1009" s="5">
        <v>0</v>
      </c>
      <c r="O1009" s="65"/>
      <c r="P1009" s="66">
        <v>163</v>
      </c>
      <c r="Q1009" s="66">
        <v>7</v>
      </c>
      <c r="R1009" s="66">
        <f t="shared" si="30"/>
        <v>170</v>
      </c>
      <c r="S1009" s="502">
        <f t="shared" si="31"/>
        <v>117.80000000000003</v>
      </c>
      <c r="T1009" s="68">
        <v>28</v>
      </c>
    </row>
    <row r="1010" spans="1:20" x14ac:dyDescent="0.2">
      <c r="A1010" s="97" t="s">
        <v>10312</v>
      </c>
      <c r="B1010" s="65" t="s">
        <v>8490</v>
      </c>
      <c r="C1010" s="67">
        <v>0.33</v>
      </c>
      <c r="D1010" s="65" t="s">
        <v>9741</v>
      </c>
      <c r="E1010" s="66">
        <v>65</v>
      </c>
      <c r="F1010" s="66">
        <v>84</v>
      </c>
      <c r="G1010" s="66" t="s">
        <v>5434</v>
      </c>
      <c r="H1010" s="66">
        <v>127</v>
      </c>
      <c r="I1010" s="69">
        <v>6405331600</v>
      </c>
      <c r="J1010" s="5"/>
      <c r="K1010" s="66">
        <v>28</v>
      </c>
      <c r="L1010" s="5">
        <v>292</v>
      </c>
      <c r="M1010" s="5">
        <v>0</v>
      </c>
      <c r="N1010" s="5">
        <v>0</v>
      </c>
      <c r="O1010" s="65"/>
      <c r="P1010" s="66">
        <v>163</v>
      </c>
      <c r="Q1010" s="66">
        <v>7</v>
      </c>
      <c r="R1010" s="66">
        <f t="shared" si="30"/>
        <v>170</v>
      </c>
      <c r="S1010" s="502">
        <f t="shared" si="31"/>
        <v>117.80000000000003</v>
      </c>
      <c r="T1010" s="68">
        <v>28</v>
      </c>
    </row>
    <row r="1011" spans="1:20" x14ac:dyDescent="0.2">
      <c r="A1011" s="97" t="s">
        <v>6143</v>
      </c>
      <c r="B1011" s="65" t="s">
        <v>8490</v>
      </c>
      <c r="C1011" s="67">
        <v>0.33</v>
      </c>
      <c r="D1011" s="65" t="s">
        <v>5547</v>
      </c>
      <c r="E1011" s="66">
        <v>65</v>
      </c>
      <c r="F1011" s="66">
        <v>84</v>
      </c>
      <c r="G1011" s="66" t="s">
        <v>2784</v>
      </c>
      <c r="H1011" s="66">
        <v>127</v>
      </c>
      <c r="I1011" s="5" t="s">
        <v>1635</v>
      </c>
      <c r="J1011" s="5" t="s">
        <v>1635</v>
      </c>
      <c r="K1011" s="66">
        <v>32</v>
      </c>
      <c r="L1011" s="5">
        <f>112+10+R1011</f>
        <v>276</v>
      </c>
      <c r="M1011" s="5">
        <v>19</v>
      </c>
      <c r="N1011" s="5">
        <v>0</v>
      </c>
      <c r="O1011" s="65"/>
      <c r="P1011" s="66">
        <v>150</v>
      </c>
      <c r="Q1011" s="66">
        <v>4</v>
      </c>
      <c r="R1011" s="66">
        <f t="shared" si="30"/>
        <v>154</v>
      </c>
      <c r="S1011" s="502">
        <f t="shared" si="31"/>
        <v>133.80000000000001</v>
      </c>
      <c r="T1011" s="68">
        <v>32</v>
      </c>
    </row>
    <row r="1012" spans="1:20" x14ac:dyDescent="0.2">
      <c r="A1012" s="97" t="s">
        <v>3385</v>
      </c>
      <c r="B1012" s="65" t="s">
        <v>8490</v>
      </c>
      <c r="C1012" s="67">
        <v>0.33</v>
      </c>
      <c r="D1012" s="65" t="s">
        <v>5998</v>
      </c>
      <c r="E1012" s="66">
        <v>61</v>
      </c>
      <c r="F1012" s="66">
        <v>76</v>
      </c>
      <c r="G1012" s="66" t="s">
        <v>5161</v>
      </c>
      <c r="H1012" s="66">
        <v>123</v>
      </c>
      <c r="I1012" s="69"/>
      <c r="J1012" s="5" t="s">
        <v>4415</v>
      </c>
      <c r="K1012" s="66">
        <v>10</v>
      </c>
      <c r="L1012" s="5">
        <v>365</v>
      </c>
      <c r="M1012" s="5">
        <v>2</v>
      </c>
      <c r="N1012" s="5">
        <v>0</v>
      </c>
      <c r="O1012" s="65"/>
      <c r="P1012" s="66">
        <v>235</v>
      </c>
      <c r="Q1012" s="66">
        <v>7</v>
      </c>
      <c r="R1012" s="66">
        <f t="shared" si="30"/>
        <v>242</v>
      </c>
      <c r="S1012" s="502">
        <f t="shared" si="31"/>
        <v>45.800000000000026</v>
      </c>
      <c r="T1012" s="68">
        <v>10</v>
      </c>
    </row>
    <row r="1013" spans="1:20" x14ac:dyDescent="0.2">
      <c r="A1013" s="97" t="s">
        <v>10420</v>
      </c>
      <c r="B1013" s="65" t="s">
        <v>8490</v>
      </c>
      <c r="C1013" s="67">
        <v>0.33</v>
      </c>
      <c r="D1013" s="65" t="s">
        <v>10479</v>
      </c>
      <c r="E1013" s="66">
        <v>61</v>
      </c>
      <c r="F1013" s="66">
        <v>76</v>
      </c>
      <c r="G1013" s="66" t="s">
        <v>5159</v>
      </c>
      <c r="H1013" s="66">
        <v>123</v>
      </c>
      <c r="I1013" s="69"/>
      <c r="J1013" s="5" t="s">
        <v>4415</v>
      </c>
      <c r="K1013" s="66">
        <v>9</v>
      </c>
      <c r="L1013" s="5">
        <v>369</v>
      </c>
      <c r="M1013" s="5">
        <v>2</v>
      </c>
      <c r="N1013" s="5">
        <v>0</v>
      </c>
      <c r="O1013" s="65" t="s">
        <v>5410</v>
      </c>
      <c r="P1013" s="66">
        <v>238</v>
      </c>
      <c r="Q1013" s="66">
        <v>7</v>
      </c>
      <c r="R1013" s="66">
        <f t="shared" si="30"/>
        <v>245</v>
      </c>
      <c r="S1013" s="502">
        <f t="shared" si="31"/>
        <v>42.800000000000026</v>
      </c>
      <c r="T1013" s="68">
        <v>9</v>
      </c>
    </row>
    <row r="1014" spans="1:20" x14ac:dyDescent="0.2">
      <c r="A1014" s="97" t="s">
        <v>8064</v>
      </c>
      <c r="B1014" s="65" t="s">
        <v>8490</v>
      </c>
      <c r="C1014" s="67">
        <v>0.33</v>
      </c>
      <c r="D1014" s="65" t="s">
        <v>8063</v>
      </c>
      <c r="E1014" s="66">
        <v>61</v>
      </c>
      <c r="F1014" s="66">
        <v>76</v>
      </c>
      <c r="G1014" s="66" t="s">
        <v>5159</v>
      </c>
      <c r="H1014" s="66">
        <v>123</v>
      </c>
      <c r="I1014" s="69"/>
      <c r="J1014" s="5" t="s">
        <v>4415</v>
      </c>
      <c r="K1014" s="66">
        <v>9</v>
      </c>
      <c r="L1014" s="5">
        <v>369</v>
      </c>
      <c r="M1014" s="5">
        <v>2</v>
      </c>
      <c r="N1014" s="5">
        <v>0</v>
      </c>
      <c r="O1014" s="65"/>
      <c r="P1014" s="66">
        <v>238</v>
      </c>
      <c r="Q1014" s="66">
        <v>7</v>
      </c>
      <c r="R1014" s="66">
        <f t="shared" si="30"/>
        <v>245</v>
      </c>
      <c r="S1014" s="502">
        <f t="shared" si="31"/>
        <v>42.800000000000026</v>
      </c>
      <c r="T1014" s="68">
        <v>9</v>
      </c>
    </row>
    <row r="1015" spans="1:20" x14ac:dyDescent="0.2">
      <c r="A1015" s="97" t="s">
        <v>2779</v>
      </c>
      <c r="B1015" s="65" t="s">
        <v>8490</v>
      </c>
      <c r="C1015" s="67">
        <v>0.33</v>
      </c>
      <c r="D1015" s="65" t="s">
        <v>4020</v>
      </c>
      <c r="E1015" s="66">
        <v>62</v>
      </c>
      <c r="F1015" s="66">
        <v>78</v>
      </c>
      <c r="G1015" s="66" t="s">
        <v>5161</v>
      </c>
      <c r="H1015" s="66">
        <v>123</v>
      </c>
      <c r="I1015" s="69"/>
      <c r="J1015" s="5" t="s">
        <v>4415</v>
      </c>
      <c r="K1015" s="66">
        <v>12</v>
      </c>
      <c r="L1015" s="5">
        <v>357</v>
      </c>
      <c r="M1015" s="5">
        <v>2</v>
      </c>
      <c r="N1015" s="5">
        <v>0</v>
      </c>
      <c r="O1015" s="125"/>
      <c r="P1015" s="94">
        <v>228</v>
      </c>
      <c r="Q1015" s="94">
        <v>7</v>
      </c>
      <c r="R1015" s="66">
        <f t="shared" si="30"/>
        <v>235</v>
      </c>
      <c r="S1015" s="502">
        <f t="shared" si="31"/>
        <v>52.800000000000026</v>
      </c>
      <c r="T1015" s="68">
        <v>12</v>
      </c>
    </row>
    <row r="1016" spans="1:20" x14ac:dyDescent="0.2">
      <c r="A1016" s="97" t="s">
        <v>5774</v>
      </c>
      <c r="B1016" s="65" t="s">
        <v>8490</v>
      </c>
      <c r="C1016" s="67">
        <v>0.33</v>
      </c>
      <c r="D1016" s="65" t="s">
        <v>5775</v>
      </c>
      <c r="E1016" s="66">
        <v>60</v>
      </c>
      <c r="F1016" s="66">
        <v>74</v>
      </c>
      <c r="G1016" s="66" t="s">
        <v>5262</v>
      </c>
      <c r="H1016" s="66">
        <v>123</v>
      </c>
      <c r="I1016" s="69">
        <v>6045034800</v>
      </c>
      <c r="J1016" s="5" t="s">
        <v>2469</v>
      </c>
      <c r="K1016" s="66">
        <v>24</v>
      </c>
      <c r="L1016" s="5">
        <v>310</v>
      </c>
      <c r="M1016" s="5">
        <v>3</v>
      </c>
      <c r="N1016" s="5">
        <v>0</v>
      </c>
      <c r="O1016" s="125" t="s">
        <v>695</v>
      </c>
      <c r="P1016" s="94">
        <v>180</v>
      </c>
      <c r="Q1016" s="94">
        <v>4</v>
      </c>
      <c r="R1016" s="66">
        <f t="shared" si="30"/>
        <v>184</v>
      </c>
      <c r="S1016" s="502">
        <f t="shared" si="31"/>
        <v>103.80000000000003</v>
      </c>
      <c r="T1016" s="68">
        <v>24</v>
      </c>
    </row>
    <row r="1017" spans="1:20" x14ac:dyDescent="0.2">
      <c r="A1017" s="97" t="s">
        <v>1163</v>
      </c>
      <c r="B1017" s="65" t="s">
        <v>8490</v>
      </c>
      <c r="C1017" s="67">
        <v>0.33</v>
      </c>
      <c r="D1017" s="65" t="s">
        <v>4021</v>
      </c>
      <c r="E1017" s="66">
        <v>63</v>
      </c>
      <c r="F1017" s="66">
        <v>80</v>
      </c>
      <c r="G1017" s="66" t="s">
        <v>5161</v>
      </c>
      <c r="H1017" s="66">
        <v>123</v>
      </c>
      <c r="I1017" s="69"/>
      <c r="J1017" s="5" t="s">
        <v>4415</v>
      </c>
      <c r="K1017" s="66">
        <v>11</v>
      </c>
      <c r="L1017" s="5">
        <v>361</v>
      </c>
      <c r="M1017" s="5">
        <v>2</v>
      </c>
      <c r="N1017" s="5">
        <v>0</v>
      </c>
      <c r="O1017" s="65"/>
      <c r="P1017" s="66">
        <v>230</v>
      </c>
      <c r="Q1017" s="66">
        <v>7</v>
      </c>
      <c r="R1017" s="66">
        <f t="shared" si="30"/>
        <v>237</v>
      </c>
      <c r="S1017" s="502">
        <f t="shared" si="31"/>
        <v>50.800000000000026</v>
      </c>
      <c r="T1017" s="68">
        <v>11</v>
      </c>
    </row>
    <row r="1018" spans="1:20" x14ac:dyDescent="0.2">
      <c r="A1018" s="97" t="s">
        <v>5999</v>
      </c>
      <c r="B1018" s="65" t="s">
        <v>8490</v>
      </c>
      <c r="C1018" s="67">
        <v>0.33</v>
      </c>
      <c r="D1018" s="65" t="s">
        <v>4022</v>
      </c>
      <c r="E1018" s="66">
        <v>59</v>
      </c>
      <c r="F1018" s="66">
        <v>73</v>
      </c>
      <c r="G1018" s="66" t="s">
        <v>5264</v>
      </c>
      <c r="H1018" s="66">
        <v>123</v>
      </c>
      <c r="I1018" s="69">
        <v>6045034800</v>
      </c>
      <c r="J1018" s="5" t="s">
        <v>2469</v>
      </c>
      <c r="K1018" s="66">
        <v>26</v>
      </c>
      <c r="L1018" s="5">
        <v>301</v>
      </c>
      <c r="M1018" s="5">
        <v>3</v>
      </c>
      <c r="N1018" s="5">
        <v>0</v>
      </c>
      <c r="O1018" s="65" t="s">
        <v>4512</v>
      </c>
      <c r="P1018" s="66">
        <v>174</v>
      </c>
      <c r="Q1018" s="66">
        <v>4</v>
      </c>
      <c r="R1018" s="66">
        <f t="shared" si="30"/>
        <v>178</v>
      </c>
      <c r="S1018" s="502">
        <f t="shared" si="31"/>
        <v>109.80000000000003</v>
      </c>
      <c r="T1018" s="68">
        <v>26</v>
      </c>
    </row>
    <row r="1019" spans="1:20" x14ac:dyDescent="0.2">
      <c r="A1019" s="97" t="s">
        <v>8254</v>
      </c>
      <c r="B1019" s="65" t="s">
        <v>8490</v>
      </c>
      <c r="C1019" s="67">
        <v>0.33</v>
      </c>
      <c r="D1019" s="65" t="s">
        <v>8752</v>
      </c>
      <c r="E1019" s="66">
        <v>63</v>
      </c>
      <c r="F1019" s="66">
        <v>80</v>
      </c>
      <c r="G1019" s="66" t="s">
        <v>2918</v>
      </c>
      <c r="H1019" s="66">
        <v>123</v>
      </c>
      <c r="I1019" s="69"/>
      <c r="J1019" s="5" t="s">
        <v>4415</v>
      </c>
      <c r="K1019" s="66">
        <v>21</v>
      </c>
      <c r="L1019" s="5">
        <v>322</v>
      </c>
      <c r="M1019" s="5">
        <v>2</v>
      </c>
      <c r="N1019" s="5">
        <v>0</v>
      </c>
      <c r="O1019" s="65"/>
      <c r="P1019" s="66">
        <v>190</v>
      </c>
      <c r="Q1019" s="66">
        <v>7</v>
      </c>
      <c r="R1019" s="66">
        <f t="shared" si="30"/>
        <v>197</v>
      </c>
      <c r="S1019" s="502">
        <f t="shared" si="31"/>
        <v>90.800000000000026</v>
      </c>
      <c r="T1019" s="68">
        <v>21</v>
      </c>
    </row>
    <row r="1020" spans="1:20" x14ac:dyDescent="0.2">
      <c r="A1020" s="97" t="s">
        <v>570</v>
      </c>
      <c r="B1020" s="65" t="s">
        <v>8490</v>
      </c>
      <c r="C1020" s="67">
        <v>0.33</v>
      </c>
      <c r="D1020" s="65" t="s">
        <v>8663</v>
      </c>
      <c r="E1020" s="66">
        <v>67</v>
      </c>
      <c r="F1020" s="66">
        <v>88</v>
      </c>
      <c r="G1020" s="66" t="s">
        <v>2036</v>
      </c>
      <c r="H1020" s="66">
        <v>131</v>
      </c>
      <c r="I1020" s="69"/>
      <c r="J1020" s="5" t="s">
        <v>4415</v>
      </c>
      <c r="K1020" s="66">
        <v>28</v>
      </c>
      <c r="L1020" s="5">
        <v>292</v>
      </c>
      <c r="M1020" s="5">
        <v>2</v>
      </c>
      <c r="N1020" s="5">
        <v>0</v>
      </c>
      <c r="O1020" s="65"/>
      <c r="P1020" s="66">
        <v>163</v>
      </c>
      <c r="Q1020" s="66">
        <v>7</v>
      </c>
      <c r="R1020" s="66">
        <f t="shared" si="30"/>
        <v>170</v>
      </c>
      <c r="S1020" s="502">
        <f t="shared" si="31"/>
        <v>117.80000000000003</v>
      </c>
      <c r="T1020" s="68">
        <v>28</v>
      </c>
    </row>
    <row r="1021" spans="1:20" x14ac:dyDescent="0.2">
      <c r="A1021" s="97" t="s">
        <v>1162</v>
      </c>
      <c r="B1021" s="65" t="s">
        <v>8490</v>
      </c>
      <c r="C1021" s="67">
        <v>0.33</v>
      </c>
      <c r="D1021" s="65" t="s">
        <v>4879</v>
      </c>
      <c r="E1021" s="66">
        <v>71</v>
      </c>
      <c r="F1021" s="66">
        <v>95</v>
      </c>
      <c r="G1021" s="66" t="s">
        <v>2036</v>
      </c>
      <c r="H1021" s="66">
        <v>138</v>
      </c>
      <c r="I1021" s="69"/>
      <c r="J1021" s="5" t="s">
        <v>4415</v>
      </c>
      <c r="K1021" s="66">
        <v>25</v>
      </c>
      <c r="L1021" s="5">
        <v>305</v>
      </c>
      <c r="M1021" s="5">
        <v>2</v>
      </c>
      <c r="N1021" s="5">
        <v>0</v>
      </c>
      <c r="O1021" s="65"/>
      <c r="P1021" s="66">
        <v>175</v>
      </c>
      <c r="Q1021" s="66">
        <v>7</v>
      </c>
      <c r="R1021" s="66">
        <f t="shared" si="30"/>
        <v>182</v>
      </c>
      <c r="S1021" s="502">
        <f t="shared" si="31"/>
        <v>105.80000000000003</v>
      </c>
      <c r="T1021" s="68">
        <v>25</v>
      </c>
    </row>
    <row r="1022" spans="1:20" x14ac:dyDescent="0.2">
      <c r="A1022" s="97" t="s">
        <v>2218</v>
      </c>
      <c r="B1022" s="65" t="s">
        <v>8490</v>
      </c>
      <c r="C1022" s="67">
        <v>0.33</v>
      </c>
      <c r="D1022" s="65" t="s">
        <v>2219</v>
      </c>
      <c r="E1022" s="66">
        <v>61</v>
      </c>
      <c r="F1022" s="66">
        <v>76</v>
      </c>
      <c r="G1022" s="66" t="s">
        <v>5161</v>
      </c>
      <c r="H1022" s="66">
        <v>123</v>
      </c>
      <c r="I1022" s="69"/>
      <c r="J1022" s="5" t="s">
        <v>4415</v>
      </c>
      <c r="K1022" s="66">
        <v>9</v>
      </c>
      <c r="L1022" s="5">
        <v>369</v>
      </c>
      <c r="M1022" s="5">
        <v>2</v>
      </c>
      <c r="N1022" s="5">
        <v>0</v>
      </c>
      <c r="O1022" s="65" t="s">
        <v>6912</v>
      </c>
      <c r="P1022" s="66">
        <v>238</v>
      </c>
      <c r="Q1022" s="66">
        <v>7</v>
      </c>
      <c r="R1022" s="66">
        <f t="shared" si="30"/>
        <v>245</v>
      </c>
      <c r="S1022" s="502">
        <f t="shared" si="31"/>
        <v>42.800000000000026</v>
      </c>
      <c r="T1022" s="68">
        <v>9</v>
      </c>
    </row>
    <row r="1023" spans="1:20" x14ac:dyDescent="0.2">
      <c r="A1023" s="97" t="s">
        <v>7581</v>
      </c>
      <c r="B1023" s="65" t="s">
        <v>8490</v>
      </c>
      <c r="C1023" s="67">
        <v>0.33</v>
      </c>
      <c r="D1023" s="65" t="s">
        <v>9920</v>
      </c>
      <c r="E1023" s="66">
        <v>61</v>
      </c>
      <c r="F1023" s="66">
        <v>76</v>
      </c>
      <c r="G1023" s="66" t="s">
        <v>5159</v>
      </c>
      <c r="H1023" s="66">
        <v>123</v>
      </c>
      <c r="I1023" s="69"/>
      <c r="J1023" s="5" t="s">
        <v>4415</v>
      </c>
      <c r="K1023" s="66">
        <v>10</v>
      </c>
      <c r="L1023" s="5">
        <v>365</v>
      </c>
      <c r="M1023" s="5">
        <v>2</v>
      </c>
      <c r="N1023" s="5">
        <v>0</v>
      </c>
      <c r="O1023" s="65"/>
      <c r="P1023" s="66">
        <v>234</v>
      </c>
      <c r="Q1023" s="66">
        <v>7</v>
      </c>
      <c r="R1023" s="66">
        <f t="shared" si="30"/>
        <v>241</v>
      </c>
      <c r="S1023" s="502">
        <f t="shared" si="31"/>
        <v>46.800000000000026</v>
      </c>
      <c r="T1023" s="68">
        <v>10</v>
      </c>
    </row>
    <row r="1024" spans="1:20" x14ac:dyDescent="0.2">
      <c r="A1024" s="97" t="s">
        <v>6411</v>
      </c>
      <c r="B1024" s="65" t="s">
        <v>8490</v>
      </c>
      <c r="C1024" s="67">
        <v>0.33</v>
      </c>
      <c r="D1024" s="65" t="s">
        <v>6412</v>
      </c>
      <c r="E1024" s="66">
        <v>61</v>
      </c>
      <c r="F1024" s="66">
        <v>76</v>
      </c>
      <c r="G1024" s="66" t="s">
        <v>2918</v>
      </c>
      <c r="H1024" s="66">
        <v>123</v>
      </c>
      <c r="I1024" s="69"/>
      <c r="J1024" s="5" t="s">
        <v>4415</v>
      </c>
      <c r="K1024" s="66">
        <v>18</v>
      </c>
      <c r="L1024" s="5">
        <v>333</v>
      </c>
      <c r="M1024" s="5">
        <v>2</v>
      </c>
      <c r="N1024" s="5">
        <v>0</v>
      </c>
      <c r="O1024" s="65" t="s">
        <v>7341</v>
      </c>
      <c r="P1024" s="66">
        <v>202</v>
      </c>
      <c r="Q1024" s="66">
        <v>7</v>
      </c>
      <c r="R1024" s="66">
        <f t="shared" si="30"/>
        <v>209</v>
      </c>
      <c r="S1024" s="502">
        <f t="shared" si="31"/>
        <v>78.800000000000026</v>
      </c>
      <c r="T1024" s="68">
        <v>18</v>
      </c>
    </row>
    <row r="1025" spans="1:20" x14ac:dyDescent="0.2">
      <c r="A1025" s="97" t="s">
        <v>5631</v>
      </c>
      <c r="B1025" s="65" t="s">
        <v>8490</v>
      </c>
      <c r="C1025" s="67">
        <v>0.33</v>
      </c>
      <c r="D1025" s="65" t="s">
        <v>5630</v>
      </c>
      <c r="E1025" s="66">
        <v>65</v>
      </c>
      <c r="F1025" s="66">
        <v>84</v>
      </c>
      <c r="G1025" s="66" t="s">
        <v>2918</v>
      </c>
      <c r="H1025" s="66">
        <v>127</v>
      </c>
      <c r="I1025" s="69"/>
      <c r="J1025" s="5" t="s">
        <v>4415</v>
      </c>
      <c r="K1025" s="66">
        <v>27</v>
      </c>
      <c r="L1025" s="5">
        <v>297</v>
      </c>
      <c r="M1025" s="5">
        <v>2</v>
      </c>
      <c r="N1025" s="5">
        <v>0</v>
      </c>
      <c r="O1025" s="65" t="s">
        <v>3868</v>
      </c>
      <c r="P1025" s="66">
        <v>165</v>
      </c>
      <c r="Q1025" s="66">
        <v>7</v>
      </c>
      <c r="R1025" s="66">
        <f t="shared" si="30"/>
        <v>172</v>
      </c>
      <c r="S1025" s="502">
        <f t="shared" si="31"/>
        <v>115.80000000000003</v>
      </c>
      <c r="T1025" s="68">
        <v>27</v>
      </c>
    </row>
    <row r="1026" spans="1:20" x14ac:dyDescent="0.2">
      <c r="A1026" s="97" t="s">
        <v>7194</v>
      </c>
      <c r="B1026" s="65" t="s">
        <v>8490</v>
      </c>
      <c r="C1026" s="67">
        <v>0.33</v>
      </c>
      <c r="D1026" s="65" t="s">
        <v>10346</v>
      </c>
      <c r="E1026" s="66">
        <v>60</v>
      </c>
      <c r="F1026" s="66">
        <v>74</v>
      </c>
      <c r="G1026" s="66" t="s">
        <v>5159</v>
      </c>
      <c r="H1026" s="66">
        <v>123</v>
      </c>
      <c r="I1026" s="69"/>
      <c r="J1026" s="5" t="s">
        <v>4415</v>
      </c>
      <c r="K1026" s="66">
        <v>8</v>
      </c>
      <c r="L1026" s="5">
        <v>373</v>
      </c>
      <c r="M1026" s="5">
        <v>2</v>
      </c>
      <c r="N1026" s="5">
        <v>0</v>
      </c>
      <c r="O1026" s="65"/>
      <c r="P1026" s="66">
        <v>243</v>
      </c>
      <c r="Q1026" s="66">
        <v>7</v>
      </c>
      <c r="R1026" s="66">
        <f t="shared" si="30"/>
        <v>250</v>
      </c>
      <c r="S1026" s="502">
        <f t="shared" si="31"/>
        <v>37.800000000000026</v>
      </c>
      <c r="T1026" s="68">
        <v>8</v>
      </c>
    </row>
    <row r="1027" spans="1:20" x14ac:dyDescent="0.2">
      <c r="A1027" s="97" t="s">
        <v>8200</v>
      </c>
      <c r="B1027" s="65" t="s">
        <v>8490</v>
      </c>
      <c r="C1027" s="67">
        <v>0.33</v>
      </c>
      <c r="D1027" s="65" t="s">
        <v>8199</v>
      </c>
      <c r="E1027" s="66">
        <v>61</v>
      </c>
      <c r="F1027" s="66">
        <v>76</v>
      </c>
      <c r="G1027" s="66" t="s">
        <v>5161</v>
      </c>
      <c r="H1027" s="66">
        <v>123</v>
      </c>
      <c r="I1027" s="69"/>
      <c r="J1027" s="5" t="s">
        <v>4415</v>
      </c>
      <c r="K1027" s="66">
        <v>9</v>
      </c>
      <c r="L1027" s="5">
        <v>369</v>
      </c>
      <c r="M1027" s="5">
        <v>2</v>
      </c>
      <c r="N1027" s="5">
        <v>0</v>
      </c>
      <c r="O1027" s="65"/>
      <c r="P1027" s="66">
        <v>238</v>
      </c>
      <c r="Q1027" s="66">
        <v>7</v>
      </c>
      <c r="R1027" s="66">
        <f t="shared" si="30"/>
        <v>245</v>
      </c>
      <c r="S1027" s="502">
        <f t="shared" si="31"/>
        <v>42.800000000000026</v>
      </c>
      <c r="T1027" s="68">
        <v>9</v>
      </c>
    </row>
    <row r="1028" spans="1:20" x14ac:dyDescent="0.2">
      <c r="A1028" s="97" t="s">
        <v>8949</v>
      </c>
      <c r="B1028" s="65" t="s">
        <v>8490</v>
      </c>
      <c r="C1028" s="67">
        <v>0.33</v>
      </c>
      <c r="D1028" s="65" t="s">
        <v>2066</v>
      </c>
      <c r="E1028" s="66">
        <v>66</v>
      </c>
      <c r="F1028" s="66">
        <v>86</v>
      </c>
      <c r="G1028" s="66" t="s">
        <v>2920</v>
      </c>
      <c r="H1028" s="66">
        <v>129</v>
      </c>
      <c r="I1028" s="69"/>
      <c r="J1028" s="5" t="s">
        <v>4415</v>
      </c>
      <c r="K1028" s="66">
        <v>27</v>
      </c>
      <c r="L1028" s="5">
        <v>297</v>
      </c>
      <c r="M1028" s="5">
        <v>2</v>
      </c>
      <c r="N1028" s="5">
        <v>0</v>
      </c>
      <c r="O1028" s="65"/>
      <c r="P1028" s="66">
        <v>167</v>
      </c>
      <c r="Q1028" s="66">
        <v>7</v>
      </c>
      <c r="R1028" s="66">
        <f t="shared" si="30"/>
        <v>174</v>
      </c>
      <c r="S1028" s="502">
        <f t="shared" si="31"/>
        <v>113.80000000000003</v>
      </c>
      <c r="T1028" s="68">
        <v>27</v>
      </c>
    </row>
    <row r="1029" spans="1:20" x14ac:dyDescent="0.2">
      <c r="A1029" s="97" t="s">
        <v>238</v>
      </c>
      <c r="B1029" s="65" t="s">
        <v>8490</v>
      </c>
      <c r="C1029" s="67">
        <v>0.33</v>
      </c>
      <c r="D1029" s="65" t="s">
        <v>10658</v>
      </c>
      <c r="E1029" s="66">
        <v>61</v>
      </c>
      <c r="F1029" s="66">
        <v>76</v>
      </c>
      <c r="G1029" s="66" t="s">
        <v>5161</v>
      </c>
      <c r="H1029" s="66">
        <v>123</v>
      </c>
      <c r="I1029" s="69"/>
      <c r="J1029" s="5" t="s">
        <v>4415</v>
      </c>
      <c r="K1029" s="66">
        <v>9</v>
      </c>
      <c r="L1029" s="5">
        <v>369</v>
      </c>
      <c r="M1029" s="5">
        <v>2</v>
      </c>
      <c r="N1029" s="5">
        <v>0</v>
      </c>
      <c r="O1029" s="65" t="s">
        <v>10659</v>
      </c>
      <c r="P1029" s="66">
        <v>240</v>
      </c>
      <c r="Q1029" s="66">
        <v>7</v>
      </c>
      <c r="R1029" s="66">
        <f t="shared" si="30"/>
        <v>247</v>
      </c>
      <c r="S1029" s="502">
        <f t="shared" si="31"/>
        <v>40.800000000000026</v>
      </c>
      <c r="T1029" s="68">
        <v>9</v>
      </c>
    </row>
    <row r="1030" spans="1:20" x14ac:dyDescent="0.2">
      <c r="A1030" s="97" t="s">
        <v>7152</v>
      </c>
      <c r="B1030" s="65" t="s">
        <v>8490</v>
      </c>
      <c r="C1030" s="67">
        <v>0.33</v>
      </c>
      <c r="D1030" s="65" t="s">
        <v>2292</v>
      </c>
      <c r="E1030" s="66">
        <v>69</v>
      </c>
      <c r="F1030" s="66">
        <v>91</v>
      </c>
      <c r="G1030" s="66" t="s">
        <v>5464</v>
      </c>
      <c r="H1030" s="66">
        <v>134</v>
      </c>
      <c r="I1030" s="69"/>
      <c r="J1030" s="5" t="s">
        <v>4415</v>
      </c>
      <c r="K1030" s="66">
        <v>12</v>
      </c>
      <c r="L1030" s="5">
        <v>357</v>
      </c>
      <c r="M1030" s="5">
        <v>2</v>
      </c>
      <c r="N1030" s="5">
        <v>0</v>
      </c>
      <c r="O1030" s="65"/>
      <c r="P1030" s="66">
        <v>226</v>
      </c>
      <c r="Q1030" s="66">
        <v>7</v>
      </c>
      <c r="R1030" s="66">
        <f t="shared" si="30"/>
        <v>233</v>
      </c>
      <c r="S1030" s="502">
        <f t="shared" si="31"/>
        <v>54.800000000000026</v>
      </c>
      <c r="T1030" s="68">
        <v>12</v>
      </c>
    </row>
    <row r="1031" spans="1:20" x14ac:dyDescent="0.2">
      <c r="A1031" s="97" t="s">
        <v>2819</v>
      </c>
      <c r="B1031" s="65" t="s">
        <v>8490</v>
      </c>
      <c r="C1031" s="67">
        <v>0.33</v>
      </c>
      <c r="D1031" s="65" t="s">
        <v>6201</v>
      </c>
      <c r="E1031" s="66">
        <v>71</v>
      </c>
      <c r="F1031" s="66">
        <v>93</v>
      </c>
      <c r="G1031" s="560" t="s">
        <v>5464</v>
      </c>
      <c r="H1031" s="66">
        <v>138</v>
      </c>
      <c r="I1031" s="69"/>
      <c r="J1031" s="5" t="s">
        <v>4415</v>
      </c>
      <c r="K1031" s="66">
        <v>25</v>
      </c>
      <c r="L1031" s="5">
        <v>305</v>
      </c>
      <c r="M1031" s="5">
        <v>2</v>
      </c>
      <c r="N1031" s="5">
        <v>0</v>
      </c>
      <c r="O1031" s="65"/>
      <c r="P1031" s="66">
        <v>175</v>
      </c>
      <c r="Q1031" s="66">
        <v>7</v>
      </c>
      <c r="R1031" s="66">
        <f t="shared" si="30"/>
        <v>182</v>
      </c>
      <c r="S1031" s="502">
        <f t="shared" si="31"/>
        <v>105.80000000000003</v>
      </c>
      <c r="T1031" s="68">
        <v>25</v>
      </c>
    </row>
    <row r="1032" spans="1:20" x14ac:dyDescent="0.2">
      <c r="A1032" s="97" t="s">
        <v>727</v>
      </c>
      <c r="B1032" s="65" t="s">
        <v>8490</v>
      </c>
      <c r="C1032" s="67">
        <v>0.33</v>
      </c>
      <c r="D1032" s="65" t="s">
        <v>5613</v>
      </c>
      <c r="E1032" s="66">
        <v>63</v>
      </c>
      <c r="F1032" s="66">
        <v>80</v>
      </c>
      <c r="G1032" s="66" t="s">
        <v>8971</v>
      </c>
      <c r="H1032" s="66">
        <v>123</v>
      </c>
      <c r="I1032" s="69"/>
      <c r="J1032" s="5" t="s">
        <v>1635</v>
      </c>
      <c r="K1032" s="66">
        <v>7</v>
      </c>
      <c r="L1032" s="5">
        <v>377</v>
      </c>
      <c r="M1032" s="5">
        <v>19</v>
      </c>
      <c r="N1032" s="5">
        <v>0</v>
      </c>
      <c r="O1032" s="65" t="s">
        <v>4650</v>
      </c>
      <c r="P1032" s="66">
        <v>245</v>
      </c>
      <c r="Q1032" s="66">
        <v>7</v>
      </c>
      <c r="R1032" s="66">
        <f t="shared" si="30"/>
        <v>252</v>
      </c>
      <c r="S1032" s="502">
        <f t="shared" si="31"/>
        <v>35.800000000000026</v>
      </c>
      <c r="T1032" s="68">
        <v>7</v>
      </c>
    </row>
    <row r="1033" spans="1:20" x14ac:dyDescent="0.2">
      <c r="A1033" s="558" t="s">
        <v>11791</v>
      </c>
      <c r="B1033" s="65" t="s">
        <v>8490</v>
      </c>
      <c r="C1033" s="67">
        <v>0.33</v>
      </c>
      <c r="D1033" s="559" t="s">
        <v>11790</v>
      </c>
      <c r="E1033" s="66">
        <v>61</v>
      </c>
      <c r="F1033" s="66">
        <v>76</v>
      </c>
      <c r="G1033" s="66" t="s">
        <v>5161</v>
      </c>
      <c r="H1033" s="66">
        <v>123</v>
      </c>
      <c r="I1033" s="69"/>
      <c r="J1033" s="5" t="s">
        <v>4415</v>
      </c>
      <c r="K1033" s="66">
        <v>9</v>
      </c>
      <c r="L1033" s="5">
        <v>369</v>
      </c>
      <c r="M1033" s="5">
        <v>2</v>
      </c>
      <c r="N1033" s="5">
        <v>0</v>
      </c>
      <c r="O1033" s="559" t="s">
        <v>11779</v>
      </c>
      <c r="P1033" s="66">
        <v>238</v>
      </c>
      <c r="Q1033" s="66">
        <v>7</v>
      </c>
      <c r="R1033" s="66">
        <f t="shared" si="30"/>
        <v>245</v>
      </c>
      <c r="S1033" s="502">
        <f>306.1-R1033-10-8.3</f>
        <v>42.800000000000026</v>
      </c>
      <c r="T1033" s="68">
        <v>9</v>
      </c>
    </row>
    <row r="1034" spans="1:20" x14ac:dyDescent="0.2">
      <c r="A1034" s="97" t="s">
        <v>239</v>
      </c>
      <c r="B1034" s="65" t="s">
        <v>8490</v>
      </c>
      <c r="C1034" s="67">
        <v>0.33</v>
      </c>
      <c r="D1034" s="65" t="s">
        <v>1660</v>
      </c>
      <c r="E1034" s="66">
        <v>61</v>
      </c>
      <c r="F1034" s="66">
        <v>76</v>
      </c>
      <c r="G1034" s="66" t="s">
        <v>5161</v>
      </c>
      <c r="H1034" s="66">
        <v>123</v>
      </c>
      <c r="I1034" s="69"/>
      <c r="J1034" s="5" t="s">
        <v>4415</v>
      </c>
      <c r="K1034" s="66">
        <v>9</v>
      </c>
      <c r="L1034" s="5">
        <v>369</v>
      </c>
      <c r="M1034" s="5">
        <v>2</v>
      </c>
      <c r="N1034" s="5">
        <v>0</v>
      </c>
      <c r="O1034" s="65"/>
      <c r="P1034" s="66">
        <v>238</v>
      </c>
      <c r="Q1034" s="66">
        <v>7</v>
      </c>
      <c r="R1034" s="66">
        <f t="shared" si="30"/>
        <v>245</v>
      </c>
      <c r="S1034" s="502">
        <f t="shared" si="31"/>
        <v>42.800000000000026</v>
      </c>
      <c r="T1034" s="68">
        <v>9</v>
      </c>
    </row>
    <row r="1035" spans="1:20" x14ac:dyDescent="0.2">
      <c r="A1035" s="97" t="s">
        <v>8255</v>
      </c>
      <c r="B1035" s="65" t="s">
        <v>8490</v>
      </c>
      <c r="C1035" s="67">
        <v>0.33</v>
      </c>
      <c r="D1035" s="65" t="s">
        <v>1378</v>
      </c>
      <c r="E1035" s="66">
        <v>63</v>
      </c>
      <c r="F1035" s="66">
        <v>80</v>
      </c>
      <c r="G1035" s="66" t="s">
        <v>2918</v>
      </c>
      <c r="H1035" s="66">
        <v>123</v>
      </c>
      <c r="I1035" s="69"/>
      <c r="J1035" s="5" t="s">
        <v>4415</v>
      </c>
      <c r="K1035" s="66">
        <v>21</v>
      </c>
      <c r="L1035" s="5">
        <v>322</v>
      </c>
      <c r="M1035" s="5">
        <v>2</v>
      </c>
      <c r="N1035" s="5">
        <v>0</v>
      </c>
      <c r="O1035" s="65"/>
      <c r="P1035" s="66">
        <v>190</v>
      </c>
      <c r="Q1035" s="66">
        <v>7</v>
      </c>
      <c r="R1035" s="66">
        <f t="shared" si="30"/>
        <v>197</v>
      </c>
      <c r="S1035" s="502">
        <f t="shared" si="31"/>
        <v>90.800000000000026</v>
      </c>
      <c r="T1035" s="68">
        <v>21</v>
      </c>
    </row>
    <row r="1036" spans="1:20" x14ac:dyDescent="0.2">
      <c r="A1036" s="97" t="s">
        <v>2129</v>
      </c>
      <c r="B1036" s="65" t="s">
        <v>8490</v>
      </c>
      <c r="C1036" s="67">
        <v>0.33</v>
      </c>
      <c r="D1036" s="65" t="s">
        <v>2130</v>
      </c>
      <c r="E1036" s="66">
        <v>60</v>
      </c>
      <c r="F1036" s="66">
        <v>74</v>
      </c>
      <c r="G1036" s="66" t="s">
        <v>9187</v>
      </c>
      <c r="H1036" s="66">
        <v>123</v>
      </c>
      <c r="I1036" s="69"/>
      <c r="J1036" s="5" t="s">
        <v>1635</v>
      </c>
      <c r="K1036" s="66">
        <v>8</v>
      </c>
      <c r="L1036" s="5">
        <v>373</v>
      </c>
      <c r="M1036" s="5">
        <v>19</v>
      </c>
      <c r="N1036" s="5">
        <v>0</v>
      </c>
      <c r="O1036" s="65" t="s">
        <v>2131</v>
      </c>
      <c r="P1036" s="66">
        <v>243</v>
      </c>
      <c r="Q1036" s="66">
        <v>7</v>
      </c>
      <c r="R1036" s="66">
        <f t="shared" si="30"/>
        <v>250</v>
      </c>
      <c r="S1036" s="502">
        <f t="shared" si="31"/>
        <v>37.800000000000026</v>
      </c>
      <c r="T1036" s="68">
        <v>8</v>
      </c>
    </row>
    <row r="1037" spans="1:20" x14ac:dyDescent="0.2">
      <c r="A1037" s="97" t="s">
        <v>9551</v>
      </c>
      <c r="B1037" s="65" t="s">
        <v>8490</v>
      </c>
      <c r="C1037" s="67">
        <v>0.33</v>
      </c>
      <c r="D1037" s="65" t="s">
        <v>1379</v>
      </c>
      <c r="E1037" s="66">
        <v>69</v>
      </c>
      <c r="F1037" s="66">
        <v>91</v>
      </c>
      <c r="G1037" s="66" t="s">
        <v>5464</v>
      </c>
      <c r="H1037" s="66">
        <v>134</v>
      </c>
      <c r="I1037" s="69"/>
      <c r="J1037" s="5" t="s">
        <v>4415</v>
      </c>
      <c r="K1037" s="66">
        <v>13</v>
      </c>
      <c r="L1037" s="5">
        <v>353</v>
      </c>
      <c r="M1037" s="5">
        <v>2</v>
      </c>
      <c r="N1037" s="5">
        <v>0</v>
      </c>
      <c r="O1037" s="65"/>
      <c r="P1037" s="66">
        <v>224</v>
      </c>
      <c r="Q1037" s="66">
        <v>7</v>
      </c>
      <c r="R1037" s="66">
        <f t="shared" si="30"/>
        <v>231</v>
      </c>
      <c r="S1037" s="502">
        <f t="shared" si="31"/>
        <v>56.800000000000026</v>
      </c>
      <c r="T1037" s="68">
        <v>13</v>
      </c>
    </row>
    <row r="1038" spans="1:20" x14ac:dyDescent="0.2">
      <c r="A1038" s="97" t="s">
        <v>1820</v>
      </c>
      <c r="B1038" s="65" t="s">
        <v>8490</v>
      </c>
      <c r="C1038" s="67">
        <v>0.33</v>
      </c>
      <c r="D1038" s="65" t="s">
        <v>1821</v>
      </c>
      <c r="E1038" s="66">
        <v>61</v>
      </c>
      <c r="F1038" s="66">
        <v>76</v>
      </c>
      <c r="G1038" s="66" t="s">
        <v>5161</v>
      </c>
      <c r="H1038" s="66">
        <v>123</v>
      </c>
      <c r="I1038" s="69"/>
      <c r="J1038" s="5" t="s">
        <v>4415</v>
      </c>
      <c r="K1038" s="66">
        <v>9</v>
      </c>
      <c r="L1038" s="5">
        <v>369</v>
      </c>
      <c r="M1038" s="5">
        <v>2</v>
      </c>
      <c r="N1038" s="5">
        <v>0</v>
      </c>
      <c r="O1038" s="65"/>
      <c r="P1038" s="66">
        <v>238</v>
      </c>
      <c r="Q1038" s="66">
        <v>7</v>
      </c>
      <c r="R1038" s="66">
        <f>P1038+Q1038</f>
        <v>245</v>
      </c>
      <c r="S1038" s="502">
        <f t="shared" si="31"/>
        <v>42.800000000000026</v>
      </c>
      <c r="T1038" s="68">
        <v>9</v>
      </c>
    </row>
    <row r="1039" spans="1:20" x14ac:dyDescent="0.2">
      <c r="A1039" s="97" t="s">
        <v>383</v>
      </c>
      <c r="B1039" s="65" t="s">
        <v>8490</v>
      </c>
      <c r="C1039" s="67">
        <v>0.33</v>
      </c>
      <c r="D1039" s="65" t="s">
        <v>4521</v>
      </c>
      <c r="E1039" s="66">
        <v>65</v>
      </c>
      <c r="F1039" s="66">
        <v>84</v>
      </c>
      <c r="G1039" s="66" t="s">
        <v>2920</v>
      </c>
      <c r="H1039" s="66">
        <v>127</v>
      </c>
      <c r="I1039" s="69"/>
      <c r="J1039" s="5" t="s">
        <v>4415</v>
      </c>
      <c r="K1039" s="66">
        <v>27</v>
      </c>
      <c r="L1039" s="5">
        <v>297</v>
      </c>
      <c r="M1039" s="5">
        <v>2</v>
      </c>
      <c r="N1039" s="5">
        <v>0</v>
      </c>
      <c r="O1039" s="65"/>
      <c r="P1039" s="66">
        <v>166</v>
      </c>
      <c r="Q1039" s="66">
        <v>7</v>
      </c>
      <c r="R1039" s="66">
        <f t="shared" si="30"/>
        <v>173</v>
      </c>
      <c r="S1039" s="502">
        <f t="shared" si="31"/>
        <v>114.80000000000003</v>
      </c>
      <c r="T1039" s="68">
        <v>27</v>
      </c>
    </row>
    <row r="1040" spans="1:20" x14ac:dyDescent="0.2">
      <c r="A1040" s="97" t="s">
        <v>6388</v>
      </c>
      <c r="B1040" s="65" t="s">
        <v>8490</v>
      </c>
      <c r="C1040" s="67">
        <v>0.33</v>
      </c>
      <c r="D1040" s="65" t="s">
        <v>6387</v>
      </c>
      <c r="E1040" s="66">
        <v>62</v>
      </c>
      <c r="F1040" s="66">
        <v>78</v>
      </c>
      <c r="G1040" s="66" t="s">
        <v>5161</v>
      </c>
      <c r="H1040" s="66">
        <v>123</v>
      </c>
      <c r="I1040" s="69"/>
      <c r="J1040" s="5" t="s">
        <v>4415</v>
      </c>
      <c r="K1040" s="66">
        <v>11</v>
      </c>
      <c r="L1040" s="5">
        <v>361</v>
      </c>
      <c r="M1040" s="5">
        <v>2</v>
      </c>
      <c r="N1040" s="5">
        <v>0</v>
      </c>
      <c r="O1040" s="65"/>
      <c r="P1040" s="66">
        <v>230</v>
      </c>
      <c r="Q1040" s="66">
        <v>7</v>
      </c>
      <c r="R1040" s="66">
        <f t="shared" si="30"/>
        <v>237</v>
      </c>
      <c r="S1040" s="502">
        <f t="shared" si="31"/>
        <v>50.800000000000026</v>
      </c>
      <c r="T1040" s="68">
        <v>11</v>
      </c>
    </row>
    <row r="1041" spans="1:20" x14ac:dyDescent="0.2">
      <c r="A1041" s="97" t="s">
        <v>6185</v>
      </c>
      <c r="B1041" s="65" t="s">
        <v>8490</v>
      </c>
      <c r="C1041" s="67">
        <v>0.33</v>
      </c>
      <c r="D1041" s="65" t="s">
        <v>4446</v>
      </c>
      <c r="E1041" s="66">
        <v>62</v>
      </c>
      <c r="F1041" s="66">
        <v>78</v>
      </c>
      <c r="G1041" s="66" t="s">
        <v>5161</v>
      </c>
      <c r="H1041" s="66">
        <v>123</v>
      </c>
      <c r="I1041" s="69"/>
      <c r="J1041" s="5" t="s">
        <v>4415</v>
      </c>
      <c r="K1041" s="66">
        <v>11</v>
      </c>
      <c r="L1041" s="5">
        <v>361</v>
      </c>
      <c r="M1041" s="5">
        <v>2</v>
      </c>
      <c r="N1041" s="5">
        <v>0</v>
      </c>
      <c r="O1041" s="65"/>
      <c r="P1041" s="66">
        <v>230</v>
      </c>
      <c r="Q1041" s="66">
        <v>7</v>
      </c>
      <c r="R1041" s="66">
        <f t="shared" si="30"/>
        <v>237</v>
      </c>
      <c r="S1041" s="502">
        <f t="shared" si="31"/>
        <v>50.800000000000026</v>
      </c>
      <c r="T1041" s="68">
        <v>11</v>
      </c>
    </row>
    <row r="1042" spans="1:20" x14ac:dyDescent="0.2">
      <c r="A1042" s="97" t="s">
        <v>1579</v>
      </c>
      <c r="B1042" s="65" t="s">
        <v>8490</v>
      </c>
      <c r="C1042" s="67">
        <v>0.33</v>
      </c>
      <c r="D1042" s="65" t="s">
        <v>1578</v>
      </c>
      <c r="E1042" s="66">
        <v>59</v>
      </c>
      <c r="F1042" s="66">
        <v>73</v>
      </c>
      <c r="G1042" s="66" t="s">
        <v>5161</v>
      </c>
      <c r="H1042" s="66">
        <v>123</v>
      </c>
      <c r="I1042" s="69"/>
      <c r="J1042" s="5" t="s">
        <v>4415</v>
      </c>
      <c r="K1042" s="66">
        <v>17</v>
      </c>
      <c r="L1042" s="5">
        <v>337</v>
      </c>
      <c r="M1042" s="5">
        <v>2</v>
      </c>
      <c r="N1042" s="5">
        <v>0</v>
      </c>
      <c r="O1042" s="65"/>
      <c r="P1042" s="66">
        <v>205</v>
      </c>
      <c r="Q1042" s="66">
        <v>7</v>
      </c>
      <c r="R1042" s="66">
        <f t="shared" si="30"/>
        <v>212</v>
      </c>
      <c r="S1042" s="502">
        <f t="shared" si="31"/>
        <v>75.800000000000026</v>
      </c>
      <c r="T1042" s="68">
        <v>17</v>
      </c>
    </row>
    <row r="1043" spans="1:20" x14ac:dyDescent="0.2">
      <c r="A1043" s="97" t="s">
        <v>10156</v>
      </c>
      <c r="B1043" s="65" t="s">
        <v>8490</v>
      </c>
      <c r="C1043" s="67">
        <v>0.33</v>
      </c>
      <c r="D1043" s="65" t="s">
        <v>4399</v>
      </c>
      <c r="E1043" s="66">
        <v>63</v>
      </c>
      <c r="F1043" s="66">
        <v>80</v>
      </c>
      <c r="G1043" s="66" t="s">
        <v>2918</v>
      </c>
      <c r="H1043" s="66">
        <v>123</v>
      </c>
      <c r="I1043" s="69"/>
      <c r="J1043" s="5" t="s">
        <v>4415</v>
      </c>
      <c r="K1043" s="66">
        <v>11</v>
      </c>
      <c r="L1043" s="5">
        <v>361</v>
      </c>
      <c r="M1043" s="5">
        <v>2</v>
      </c>
      <c r="N1043" s="5">
        <v>0</v>
      </c>
      <c r="O1043" s="65"/>
      <c r="P1043" s="66">
        <v>230</v>
      </c>
      <c r="Q1043" s="66">
        <v>7</v>
      </c>
      <c r="R1043" s="66">
        <f t="shared" si="30"/>
        <v>237</v>
      </c>
      <c r="S1043" s="502">
        <f t="shared" si="31"/>
        <v>50.800000000000026</v>
      </c>
      <c r="T1043" s="68">
        <v>11</v>
      </c>
    </row>
    <row r="1044" spans="1:20" x14ac:dyDescent="0.2">
      <c r="A1044" s="97" t="s">
        <v>9377</v>
      </c>
      <c r="B1044" s="65" t="s">
        <v>8490</v>
      </c>
      <c r="C1044" s="67">
        <v>0.33</v>
      </c>
      <c r="D1044" s="65" t="s">
        <v>9945</v>
      </c>
      <c r="E1044" s="66">
        <v>66</v>
      </c>
      <c r="F1044" s="66">
        <v>86</v>
      </c>
      <c r="G1044" s="66" t="s">
        <v>2920</v>
      </c>
      <c r="H1044" s="66">
        <v>129</v>
      </c>
      <c r="I1044" s="69"/>
      <c r="J1044" s="5" t="s">
        <v>4415</v>
      </c>
      <c r="K1044" s="66"/>
      <c r="L1044" s="5">
        <f>112+10+R1044</f>
        <v>122</v>
      </c>
      <c r="M1044" s="5">
        <v>2</v>
      </c>
      <c r="N1044" s="5">
        <v>0</v>
      </c>
      <c r="O1044" s="65"/>
      <c r="P1044" s="66"/>
      <c r="Q1044" s="66"/>
      <c r="R1044" s="66">
        <f t="shared" si="30"/>
        <v>0</v>
      </c>
      <c r="S1044" s="502">
        <f t="shared" si="31"/>
        <v>287.8</v>
      </c>
    </row>
    <row r="1045" spans="1:20" x14ac:dyDescent="0.2">
      <c r="A1045" s="97" t="s">
        <v>432</v>
      </c>
      <c r="B1045" s="65" t="s">
        <v>8490</v>
      </c>
      <c r="C1045" s="67">
        <v>0.33</v>
      </c>
      <c r="D1045" s="65" t="s">
        <v>2971</v>
      </c>
      <c r="E1045" s="66">
        <v>61</v>
      </c>
      <c r="F1045" s="66">
        <v>76</v>
      </c>
      <c r="G1045" s="66" t="s">
        <v>5159</v>
      </c>
      <c r="H1045" s="66">
        <v>123</v>
      </c>
      <c r="I1045" s="69"/>
      <c r="J1045" s="5" t="s">
        <v>4415</v>
      </c>
      <c r="K1045" s="66">
        <v>9</v>
      </c>
      <c r="L1045" s="5">
        <v>369</v>
      </c>
      <c r="M1045" s="5">
        <v>2</v>
      </c>
      <c r="N1045" s="5">
        <v>0</v>
      </c>
      <c r="O1045" s="65"/>
      <c r="P1045" s="66">
        <v>237</v>
      </c>
      <c r="Q1045" s="66">
        <v>7</v>
      </c>
      <c r="R1045" s="66">
        <f t="shared" ref="R1045:R1107" si="32">P1045+Q1045</f>
        <v>244</v>
      </c>
      <c r="S1045" s="502">
        <f t="shared" si="31"/>
        <v>43.800000000000026</v>
      </c>
      <c r="T1045" s="68">
        <v>9</v>
      </c>
    </row>
    <row r="1046" spans="1:20" x14ac:dyDescent="0.2">
      <c r="A1046" s="97" t="s">
        <v>8253</v>
      </c>
      <c r="B1046" s="65" t="s">
        <v>8490</v>
      </c>
      <c r="C1046" s="67">
        <v>0.33</v>
      </c>
      <c r="D1046" s="65" t="s">
        <v>9946</v>
      </c>
      <c r="E1046" s="66">
        <v>65</v>
      </c>
      <c r="F1046" s="66">
        <v>84</v>
      </c>
      <c r="G1046" s="66" t="s">
        <v>5464</v>
      </c>
      <c r="H1046" s="66">
        <v>127</v>
      </c>
      <c r="I1046" s="69"/>
      <c r="J1046" s="5" t="s">
        <v>4415</v>
      </c>
      <c r="K1046" s="66">
        <v>27</v>
      </c>
      <c r="L1046" s="5">
        <v>297</v>
      </c>
      <c r="M1046" s="5">
        <v>2</v>
      </c>
      <c r="N1046" s="5">
        <v>0</v>
      </c>
      <c r="O1046" s="65"/>
      <c r="P1046" s="66">
        <v>165</v>
      </c>
      <c r="Q1046" s="66">
        <v>7</v>
      </c>
      <c r="R1046" s="66">
        <f t="shared" si="32"/>
        <v>172</v>
      </c>
      <c r="S1046" s="502">
        <f t="shared" si="31"/>
        <v>115.80000000000003</v>
      </c>
      <c r="T1046" s="68">
        <v>27</v>
      </c>
    </row>
    <row r="1047" spans="1:20" x14ac:dyDescent="0.2">
      <c r="A1047" s="558" t="s">
        <v>10915</v>
      </c>
      <c r="B1047" s="65" t="s">
        <v>8490</v>
      </c>
      <c r="C1047" s="67">
        <v>0.33</v>
      </c>
      <c r="D1047" s="559" t="s">
        <v>10916</v>
      </c>
      <c r="E1047" s="66">
        <v>70</v>
      </c>
      <c r="F1047" s="66">
        <v>93</v>
      </c>
      <c r="G1047" s="66" t="s">
        <v>5464</v>
      </c>
      <c r="H1047" s="66">
        <v>136</v>
      </c>
      <c r="I1047" s="69"/>
      <c r="J1047" s="5" t="s">
        <v>4415</v>
      </c>
      <c r="K1047" s="66">
        <v>25</v>
      </c>
      <c r="L1047" s="5">
        <v>305</v>
      </c>
      <c r="M1047" s="5">
        <v>2</v>
      </c>
      <c r="N1047" s="5">
        <v>0</v>
      </c>
      <c r="O1047" s="559" t="s">
        <v>10910</v>
      </c>
      <c r="P1047" s="66">
        <v>175</v>
      </c>
      <c r="Q1047" s="66">
        <v>7</v>
      </c>
      <c r="R1047" s="66">
        <f t="shared" si="32"/>
        <v>182</v>
      </c>
      <c r="S1047" s="502">
        <f t="shared" si="31"/>
        <v>105.80000000000003</v>
      </c>
      <c r="T1047" s="68">
        <v>25</v>
      </c>
    </row>
    <row r="1048" spans="1:20" x14ac:dyDescent="0.2">
      <c r="A1048" s="97" t="s">
        <v>7193</v>
      </c>
      <c r="B1048" s="65" t="s">
        <v>8490</v>
      </c>
      <c r="C1048" s="67">
        <v>0.33</v>
      </c>
      <c r="D1048" s="65" t="s">
        <v>5757</v>
      </c>
      <c r="E1048" s="66">
        <v>60</v>
      </c>
      <c r="F1048" s="66">
        <v>74</v>
      </c>
      <c r="G1048" s="66" t="s">
        <v>5159</v>
      </c>
      <c r="H1048" s="66">
        <v>123</v>
      </c>
      <c r="I1048" s="69"/>
      <c r="J1048" s="5" t="s">
        <v>4415</v>
      </c>
      <c r="K1048" s="66">
        <v>9</v>
      </c>
      <c r="L1048" s="5">
        <v>369</v>
      </c>
      <c r="M1048" s="5">
        <v>2</v>
      </c>
      <c r="N1048" s="5">
        <v>0</v>
      </c>
      <c r="O1048" s="65"/>
      <c r="P1048" s="66">
        <v>240</v>
      </c>
      <c r="Q1048" s="66">
        <v>7</v>
      </c>
      <c r="R1048" s="66">
        <f t="shared" si="32"/>
        <v>247</v>
      </c>
      <c r="S1048" s="502">
        <f t="shared" si="31"/>
        <v>40.800000000000026</v>
      </c>
      <c r="T1048" s="68">
        <v>9</v>
      </c>
    </row>
    <row r="1049" spans="1:20" x14ac:dyDescent="0.2">
      <c r="A1049" s="97" t="s">
        <v>6635</v>
      </c>
      <c r="B1049" s="65" t="s">
        <v>8490</v>
      </c>
      <c r="C1049" s="67">
        <v>0.33</v>
      </c>
      <c r="D1049" s="65" t="s">
        <v>7111</v>
      </c>
      <c r="E1049" s="66">
        <v>61</v>
      </c>
      <c r="F1049" s="66">
        <v>76</v>
      </c>
      <c r="G1049" s="66" t="s">
        <v>5159</v>
      </c>
      <c r="H1049" s="66">
        <v>123</v>
      </c>
      <c r="I1049" s="69"/>
      <c r="J1049" s="5" t="s">
        <v>4415</v>
      </c>
      <c r="K1049" s="66">
        <v>9</v>
      </c>
      <c r="L1049" s="5">
        <v>369</v>
      </c>
      <c r="M1049" s="5">
        <v>2</v>
      </c>
      <c r="N1049" s="5">
        <v>0</v>
      </c>
      <c r="O1049" s="65"/>
      <c r="P1049" s="66">
        <v>238</v>
      </c>
      <c r="Q1049" s="66">
        <v>7</v>
      </c>
      <c r="R1049" s="66">
        <f t="shared" si="32"/>
        <v>245</v>
      </c>
      <c r="S1049" s="502">
        <f t="shared" si="31"/>
        <v>42.800000000000026</v>
      </c>
      <c r="T1049" s="68">
        <v>9</v>
      </c>
    </row>
    <row r="1050" spans="1:20" x14ac:dyDescent="0.2">
      <c r="A1050" s="558" t="s">
        <v>12535</v>
      </c>
      <c r="B1050" s="559" t="s">
        <v>8490</v>
      </c>
      <c r="C1050" s="67">
        <v>0.33</v>
      </c>
      <c r="D1050" s="779" t="s">
        <v>12536</v>
      </c>
      <c r="E1050" s="66">
        <v>59</v>
      </c>
      <c r="F1050" s="66">
        <v>73</v>
      </c>
      <c r="G1050" s="560" t="s">
        <v>6995</v>
      </c>
      <c r="H1050" s="66">
        <v>123</v>
      </c>
      <c r="I1050" s="69"/>
      <c r="J1050" s="5" t="s">
        <v>4415</v>
      </c>
      <c r="K1050" s="66">
        <v>13</v>
      </c>
      <c r="L1050" s="5">
        <v>353</v>
      </c>
      <c r="M1050" s="5">
        <v>2</v>
      </c>
      <c r="N1050" s="5">
        <v>0</v>
      </c>
      <c r="O1050" s="559" t="s">
        <v>10910</v>
      </c>
      <c r="P1050" s="66">
        <v>224</v>
      </c>
      <c r="Q1050" s="66">
        <v>7</v>
      </c>
      <c r="R1050" s="66">
        <f t="shared" ref="R1050" si="33">P1050+Q1050</f>
        <v>231</v>
      </c>
      <c r="S1050" s="502">
        <f t="shared" ref="S1050" si="34">306.1-R1050-10-8.3</f>
        <v>56.800000000000026</v>
      </c>
      <c r="T1050" s="68">
        <v>13</v>
      </c>
    </row>
    <row r="1051" spans="1:20" x14ac:dyDescent="0.2">
      <c r="A1051" s="97" t="s">
        <v>3443</v>
      </c>
      <c r="B1051" s="65" t="s">
        <v>8490</v>
      </c>
      <c r="C1051" s="67">
        <v>0.33</v>
      </c>
      <c r="D1051" s="65" t="s">
        <v>7312</v>
      </c>
      <c r="E1051" s="66">
        <v>64</v>
      </c>
      <c r="F1051" s="66">
        <v>82</v>
      </c>
      <c r="G1051" s="66" t="s">
        <v>3283</v>
      </c>
      <c r="H1051" s="66">
        <v>125</v>
      </c>
      <c r="I1051" s="69"/>
      <c r="J1051" s="5" t="s">
        <v>4415</v>
      </c>
      <c r="K1051" s="66">
        <v>27</v>
      </c>
      <c r="L1051" s="5">
        <v>297</v>
      </c>
      <c r="M1051" s="5">
        <v>2</v>
      </c>
      <c r="N1051" s="5">
        <v>0</v>
      </c>
      <c r="O1051" s="65"/>
      <c r="P1051" s="66">
        <v>166</v>
      </c>
      <c r="Q1051" s="66">
        <v>7</v>
      </c>
      <c r="R1051" s="66">
        <f t="shared" si="32"/>
        <v>173</v>
      </c>
      <c r="S1051" s="502">
        <f t="shared" si="31"/>
        <v>114.80000000000003</v>
      </c>
      <c r="T1051" s="68">
        <v>27</v>
      </c>
    </row>
    <row r="1052" spans="1:20" x14ac:dyDescent="0.2">
      <c r="A1052" s="97" t="s">
        <v>2820</v>
      </c>
      <c r="B1052" s="65" t="s">
        <v>8490</v>
      </c>
      <c r="C1052" s="67">
        <v>0.33</v>
      </c>
      <c r="D1052" s="65" t="s">
        <v>6628</v>
      </c>
      <c r="E1052" s="66">
        <v>70</v>
      </c>
      <c r="F1052" s="66">
        <v>93</v>
      </c>
      <c r="G1052" s="66" t="s">
        <v>5464</v>
      </c>
      <c r="H1052" s="66">
        <v>136</v>
      </c>
      <c r="I1052" s="69"/>
      <c r="J1052" s="5" t="s">
        <v>4415</v>
      </c>
      <c r="K1052" s="66">
        <v>25</v>
      </c>
      <c r="L1052" s="5">
        <v>305</v>
      </c>
      <c r="M1052" s="5">
        <v>2</v>
      </c>
      <c r="N1052" s="5">
        <v>0</v>
      </c>
      <c r="O1052" s="125" t="s">
        <v>6447</v>
      </c>
      <c r="P1052" s="94">
        <v>175</v>
      </c>
      <c r="Q1052" s="94">
        <v>7</v>
      </c>
      <c r="R1052" s="66">
        <f t="shared" si="32"/>
        <v>182</v>
      </c>
      <c r="S1052" s="502">
        <f t="shared" si="31"/>
        <v>105.80000000000003</v>
      </c>
      <c r="T1052" s="68">
        <v>25</v>
      </c>
    </row>
    <row r="1053" spans="1:20" x14ac:dyDescent="0.2">
      <c r="A1053" s="97" t="s">
        <v>9402</v>
      </c>
      <c r="B1053" s="65" t="s">
        <v>8490</v>
      </c>
      <c r="C1053" s="67">
        <v>0.33</v>
      </c>
      <c r="D1053" s="65" t="s">
        <v>3072</v>
      </c>
      <c r="E1053" s="66">
        <v>61</v>
      </c>
      <c r="F1053" s="66">
        <v>76</v>
      </c>
      <c r="G1053" s="66" t="s">
        <v>5159</v>
      </c>
      <c r="H1053" s="66">
        <v>123</v>
      </c>
      <c r="I1053" s="69"/>
      <c r="J1053" s="5" t="s">
        <v>4415</v>
      </c>
      <c r="K1053" s="66">
        <v>12</v>
      </c>
      <c r="L1053" s="5">
        <v>357</v>
      </c>
      <c r="M1053" s="5">
        <v>2</v>
      </c>
      <c r="N1053" s="5">
        <v>0</v>
      </c>
      <c r="O1053" s="125"/>
      <c r="P1053" s="94">
        <v>227</v>
      </c>
      <c r="Q1053" s="94">
        <v>7</v>
      </c>
      <c r="R1053" s="66">
        <f t="shared" si="32"/>
        <v>234</v>
      </c>
      <c r="S1053" s="502">
        <f t="shared" si="31"/>
        <v>53.800000000000026</v>
      </c>
      <c r="T1053" s="68">
        <v>12</v>
      </c>
    </row>
    <row r="1054" spans="1:20" x14ac:dyDescent="0.2">
      <c r="A1054" s="97" t="s">
        <v>10315</v>
      </c>
      <c r="B1054" s="65" t="s">
        <v>8490</v>
      </c>
      <c r="C1054" s="67">
        <v>0.33</v>
      </c>
      <c r="D1054" s="91" t="s">
        <v>10316</v>
      </c>
      <c r="E1054" s="66">
        <v>61</v>
      </c>
      <c r="F1054" s="66">
        <v>76</v>
      </c>
      <c r="G1054" s="66" t="s">
        <v>5159</v>
      </c>
      <c r="H1054" s="66">
        <v>123</v>
      </c>
      <c r="I1054" s="69"/>
      <c r="J1054" s="5" t="s">
        <v>4415</v>
      </c>
      <c r="K1054" s="66">
        <v>9</v>
      </c>
      <c r="L1054" s="5">
        <v>369</v>
      </c>
      <c r="M1054" s="5">
        <v>2</v>
      </c>
      <c r="N1054" s="5">
        <v>0</v>
      </c>
      <c r="O1054" s="65" t="s">
        <v>1262</v>
      </c>
      <c r="P1054" s="66">
        <v>238</v>
      </c>
      <c r="Q1054" s="66">
        <v>7</v>
      </c>
      <c r="R1054" s="66">
        <f t="shared" si="32"/>
        <v>245</v>
      </c>
      <c r="S1054" s="502">
        <f t="shared" si="31"/>
        <v>42.800000000000026</v>
      </c>
      <c r="T1054" s="68">
        <v>9</v>
      </c>
    </row>
    <row r="1055" spans="1:20" x14ac:dyDescent="0.2">
      <c r="A1055" s="558" t="s">
        <v>12581</v>
      </c>
      <c r="B1055" s="559" t="s">
        <v>8490</v>
      </c>
      <c r="C1055" s="67">
        <v>0.33</v>
      </c>
      <c r="D1055" s="583" t="s">
        <v>12582</v>
      </c>
      <c r="E1055" s="66">
        <v>61</v>
      </c>
      <c r="F1055" s="66">
        <v>76</v>
      </c>
      <c r="G1055" s="560" t="s">
        <v>5161</v>
      </c>
      <c r="H1055" s="66">
        <v>123</v>
      </c>
      <c r="I1055" s="69"/>
      <c r="J1055" s="5" t="s">
        <v>4415</v>
      </c>
      <c r="K1055" s="66">
        <v>20</v>
      </c>
      <c r="L1055" s="5">
        <v>326</v>
      </c>
      <c r="M1055" s="5">
        <v>2</v>
      </c>
      <c r="N1055" s="5">
        <v>1</v>
      </c>
      <c r="O1055" s="559" t="s">
        <v>12583</v>
      </c>
      <c r="P1055" s="66">
        <v>196</v>
      </c>
      <c r="Q1055" s="66">
        <v>7</v>
      </c>
      <c r="R1055" s="66">
        <f t="shared" si="32"/>
        <v>203</v>
      </c>
      <c r="S1055" s="502">
        <f t="shared" si="31"/>
        <v>84.800000000000026</v>
      </c>
      <c r="T1055" s="68">
        <v>20</v>
      </c>
    </row>
    <row r="1056" spans="1:20" x14ac:dyDescent="0.2">
      <c r="A1056" s="97" t="s">
        <v>10065</v>
      </c>
      <c r="B1056" s="65" t="s">
        <v>8490</v>
      </c>
      <c r="C1056" s="67">
        <v>0.33</v>
      </c>
      <c r="D1056" s="65" t="s">
        <v>3970</v>
      </c>
      <c r="E1056" s="66">
        <v>65</v>
      </c>
      <c r="F1056" s="66">
        <v>84</v>
      </c>
      <c r="G1056" s="66" t="s">
        <v>2920</v>
      </c>
      <c r="H1056" s="66">
        <v>127</v>
      </c>
      <c r="I1056" s="69" t="s">
        <v>442</v>
      </c>
      <c r="J1056" s="5" t="s">
        <v>2469</v>
      </c>
      <c r="K1056" s="66">
        <v>30</v>
      </c>
      <c r="L1056" s="5">
        <v>284</v>
      </c>
      <c r="M1056" s="5">
        <v>3</v>
      </c>
      <c r="N1056" s="5">
        <v>0</v>
      </c>
      <c r="O1056" s="125"/>
      <c r="P1056" s="94">
        <v>156</v>
      </c>
      <c r="Q1056" s="94">
        <v>4</v>
      </c>
      <c r="R1056" s="66">
        <f t="shared" si="32"/>
        <v>160</v>
      </c>
      <c r="S1056" s="502">
        <f t="shared" si="31"/>
        <v>127.80000000000003</v>
      </c>
      <c r="T1056" s="68">
        <v>30</v>
      </c>
    </row>
    <row r="1057" spans="1:20" x14ac:dyDescent="0.2">
      <c r="A1057" s="97" t="s">
        <v>8571</v>
      </c>
      <c r="B1057" s="65" t="s">
        <v>8490</v>
      </c>
      <c r="C1057" s="67">
        <v>0.33</v>
      </c>
      <c r="D1057" s="65" t="s">
        <v>483</v>
      </c>
      <c r="E1057" s="66">
        <v>62</v>
      </c>
      <c r="F1057" s="66">
        <v>78</v>
      </c>
      <c r="G1057" s="66" t="s">
        <v>5161</v>
      </c>
      <c r="H1057" s="66">
        <v>123</v>
      </c>
      <c r="I1057" s="69"/>
      <c r="J1057" s="5" t="s">
        <v>4415</v>
      </c>
      <c r="K1057" s="66">
        <v>9</v>
      </c>
      <c r="L1057" s="5">
        <v>369</v>
      </c>
      <c r="M1057" s="5">
        <v>2</v>
      </c>
      <c r="N1057" s="5">
        <v>0</v>
      </c>
      <c r="O1057" s="125"/>
      <c r="P1057" s="94">
        <v>240</v>
      </c>
      <c r="Q1057" s="94">
        <v>7</v>
      </c>
      <c r="R1057" s="66">
        <f t="shared" si="32"/>
        <v>247</v>
      </c>
      <c r="S1057" s="502">
        <f t="shared" si="31"/>
        <v>40.800000000000026</v>
      </c>
      <c r="T1057" s="68">
        <v>9</v>
      </c>
    </row>
    <row r="1058" spans="1:20" x14ac:dyDescent="0.2">
      <c r="A1058" s="97" t="s">
        <v>6815</v>
      </c>
      <c r="B1058" s="65" t="s">
        <v>8490</v>
      </c>
      <c r="C1058" s="67">
        <v>0.33</v>
      </c>
      <c r="D1058" s="91" t="s">
        <v>7856</v>
      </c>
      <c r="E1058" s="66">
        <v>67</v>
      </c>
      <c r="F1058" s="66">
        <v>99</v>
      </c>
      <c r="G1058" s="66" t="s">
        <v>5263</v>
      </c>
      <c r="H1058" s="66">
        <v>149</v>
      </c>
      <c r="I1058" s="69"/>
      <c r="J1058" s="5" t="s">
        <v>2078</v>
      </c>
      <c r="K1058" s="66">
        <v>11</v>
      </c>
      <c r="L1058" s="5">
        <v>361</v>
      </c>
      <c r="M1058" s="5">
        <v>17</v>
      </c>
      <c r="N1058" s="5">
        <v>0</v>
      </c>
      <c r="O1058" s="125"/>
      <c r="P1058" s="94">
        <v>230</v>
      </c>
      <c r="Q1058" s="94">
        <v>7</v>
      </c>
      <c r="R1058" s="66">
        <f t="shared" si="32"/>
        <v>237</v>
      </c>
      <c r="S1058" s="502">
        <f t="shared" si="31"/>
        <v>50.800000000000026</v>
      </c>
      <c r="T1058" s="68">
        <v>11</v>
      </c>
    </row>
    <row r="1059" spans="1:20" x14ac:dyDescent="0.2">
      <c r="A1059" s="97" t="s">
        <v>6815</v>
      </c>
      <c r="B1059" s="65" t="s">
        <v>8490</v>
      </c>
      <c r="C1059" s="67">
        <v>0.33</v>
      </c>
      <c r="D1059" s="91" t="s">
        <v>7857</v>
      </c>
      <c r="E1059" s="66">
        <v>67</v>
      </c>
      <c r="F1059" s="66">
        <v>99</v>
      </c>
      <c r="G1059" s="66" t="s">
        <v>5263</v>
      </c>
      <c r="H1059" s="66">
        <v>149</v>
      </c>
      <c r="I1059" s="69"/>
      <c r="J1059" s="5" t="s">
        <v>3780</v>
      </c>
      <c r="K1059" s="66">
        <v>11</v>
      </c>
      <c r="L1059" s="5">
        <v>361</v>
      </c>
      <c r="M1059" s="5">
        <v>17</v>
      </c>
      <c r="N1059" s="5">
        <v>0</v>
      </c>
      <c r="O1059" s="125"/>
      <c r="P1059" s="94">
        <v>230</v>
      </c>
      <c r="Q1059" s="94">
        <v>7</v>
      </c>
      <c r="R1059" s="66">
        <f t="shared" si="32"/>
        <v>237</v>
      </c>
      <c r="S1059" s="502">
        <f t="shared" si="31"/>
        <v>50.800000000000026</v>
      </c>
      <c r="T1059" s="68">
        <v>11</v>
      </c>
    </row>
    <row r="1060" spans="1:20" x14ac:dyDescent="0.2">
      <c r="A1060" s="97" t="s">
        <v>6815</v>
      </c>
      <c r="B1060" s="65" t="s">
        <v>8490</v>
      </c>
      <c r="C1060" s="67">
        <v>0.33</v>
      </c>
      <c r="D1060" s="91" t="s">
        <v>9258</v>
      </c>
      <c r="E1060" s="66">
        <v>67</v>
      </c>
      <c r="F1060" s="66">
        <v>99</v>
      </c>
      <c r="G1060" s="66" t="s">
        <v>5263</v>
      </c>
      <c r="H1060" s="66">
        <v>149</v>
      </c>
      <c r="I1060" s="69"/>
      <c r="J1060" s="5" t="s">
        <v>2077</v>
      </c>
      <c r="K1060" s="66">
        <v>11</v>
      </c>
      <c r="L1060" s="5">
        <v>361</v>
      </c>
      <c r="M1060" s="5">
        <v>17</v>
      </c>
      <c r="N1060" s="5">
        <v>0</v>
      </c>
      <c r="O1060" s="125"/>
      <c r="P1060" s="94">
        <v>230</v>
      </c>
      <c r="Q1060" s="94">
        <v>7</v>
      </c>
      <c r="R1060" s="66">
        <f t="shared" si="32"/>
        <v>237</v>
      </c>
      <c r="S1060" s="502">
        <f t="shared" si="31"/>
        <v>50.800000000000026</v>
      </c>
      <c r="T1060" s="68">
        <v>11</v>
      </c>
    </row>
    <row r="1061" spans="1:20" x14ac:dyDescent="0.2">
      <c r="A1061" s="97" t="s">
        <v>240</v>
      </c>
      <c r="B1061" s="65" t="s">
        <v>8490</v>
      </c>
      <c r="C1061" s="67">
        <v>0.33</v>
      </c>
      <c r="D1061" s="65" t="s">
        <v>7769</v>
      </c>
      <c r="E1061" s="66">
        <v>61</v>
      </c>
      <c r="F1061" s="66">
        <v>76</v>
      </c>
      <c r="G1061" s="66" t="s">
        <v>5161</v>
      </c>
      <c r="H1061" s="66">
        <v>123</v>
      </c>
      <c r="I1061" s="69"/>
      <c r="J1061" s="5" t="s">
        <v>4415</v>
      </c>
      <c r="K1061" s="66">
        <v>9</v>
      </c>
      <c r="L1061" s="5">
        <v>369</v>
      </c>
      <c r="M1061" s="5">
        <v>2</v>
      </c>
      <c r="N1061" s="5">
        <v>0</v>
      </c>
      <c r="O1061" s="125"/>
      <c r="P1061" s="94">
        <v>238</v>
      </c>
      <c r="Q1061" s="94">
        <v>7</v>
      </c>
      <c r="R1061" s="66">
        <f t="shared" si="32"/>
        <v>245</v>
      </c>
      <c r="S1061" s="502">
        <f t="shared" si="31"/>
        <v>42.800000000000026</v>
      </c>
      <c r="T1061" s="68">
        <v>9</v>
      </c>
    </row>
    <row r="1062" spans="1:20" x14ac:dyDescent="0.2">
      <c r="A1062" s="97" t="s">
        <v>216</v>
      </c>
      <c r="B1062" s="65" t="s">
        <v>8490</v>
      </c>
      <c r="C1062" s="67">
        <v>0.33</v>
      </c>
      <c r="D1062" s="65" t="s">
        <v>217</v>
      </c>
      <c r="E1062" s="66">
        <v>61</v>
      </c>
      <c r="F1062" s="66">
        <v>76</v>
      </c>
      <c r="G1062" s="66" t="s">
        <v>5161</v>
      </c>
      <c r="H1062" s="66">
        <v>123</v>
      </c>
      <c r="I1062" s="69"/>
      <c r="J1062" s="5" t="s">
        <v>4415</v>
      </c>
      <c r="K1062" s="66">
        <v>9</v>
      </c>
      <c r="L1062" s="5">
        <v>369</v>
      </c>
      <c r="M1062" s="5">
        <v>2</v>
      </c>
      <c r="N1062" s="5">
        <v>0</v>
      </c>
      <c r="O1062" s="125"/>
      <c r="P1062" s="94">
        <v>238</v>
      </c>
      <c r="Q1062" s="94">
        <v>7</v>
      </c>
      <c r="R1062" s="66">
        <f t="shared" si="32"/>
        <v>245</v>
      </c>
      <c r="S1062" s="502">
        <f t="shared" si="31"/>
        <v>42.800000000000026</v>
      </c>
      <c r="T1062" s="68">
        <v>9</v>
      </c>
    </row>
    <row r="1063" spans="1:20" x14ac:dyDescent="0.2">
      <c r="A1063" s="97" t="s">
        <v>3719</v>
      </c>
      <c r="B1063" s="65" t="s">
        <v>8490</v>
      </c>
      <c r="C1063" s="67">
        <v>0.33</v>
      </c>
      <c r="D1063" s="65" t="s">
        <v>754</v>
      </c>
      <c r="E1063" s="66">
        <v>62</v>
      </c>
      <c r="F1063" s="66">
        <v>78</v>
      </c>
      <c r="G1063" s="66" t="s">
        <v>5161</v>
      </c>
      <c r="H1063" s="66">
        <v>123</v>
      </c>
      <c r="I1063" s="69"/>
      <c r="J1063" s="5" t="s">
        <v>4415</v>
      </c>
      <c r="K1063" s="66">
        <v>9</v>
      </c>
      <c r="L1063" s="5">
        <v>369</v>
      </c>
      <c r="M1063" s="5">
        <v>2</v>
      </c>
      <c r="N1063" s="5">
        <v>0</v>
      </c>
      <c r="O1063" s="125"/>
      <c r="P1063" s="94">
        <v>238</v>
      </c>
      <c r="Q1063" s="94">
        <v>7</v>
      </c>
      <c r="R1063" s="66">
        <f t="shared" si="32"/>
        <v>245</v>
      </c>
      <c r="S1063" s="502">
        <f t="shared" si="31"/>
        <v>42.800000000000026</v>
      </c>
      <c r="T1063" s="68">
        <v>9</v>
      </c>
    </row>
    <row r="1064" spans="1:20" x14ac:dyDescent="0.2">
      <c r="A1064" s="97" t="s">
        <v>1971</v>
      </c>
      <c r="B1064" s="65" t="s">
        <v>8490</v>
      </c>
      <c r="C1064" s="67">
        <v>0.33</v>
      </c>
      <c r="D1064" s="65" t="s">
        <v>56</v>
      </c>
      <c r="E1064" s="66">
        <v>61</v>
      </c>
      <c r="F1064" s="66">
        <v>76</v>
      </c>
      <c r="G1064" s="66" t="s">
        <v>5159</v>
      </c>
      <c r="H1064" s="66">
        <v>123</v>
      </c>
      <c r="I1064" s="69"/>
      <c r="J1064" s="5" t="s">
        <v>4415</v>
      </c>
      <c r="K1064" s="66">
        <v>10</v>
      </c>
      <c r="L1064" s="5">
        <v>365</v>
      </c>
      <c r="M1064" s="5">
        <v>2</v>
      </c>
      <c r="N1064" s="5">
        <v>0</v>
      </c>
      <c r="O1064" s="65"/>
      <c r="P1064" s="66">
        <v>235</v>
      </c>
      <c r="Q1064" s="66">
        <v>7</v>
      </c>
      <c r="R1064" s="66">
        <f t="shared" si="32"/>
        <v>242</v>
      </c>
      <c r="S1064" s="502">
        <f t="shared" si="31"/>
        <v>45.800000000000026</v>
      </c>
      <c r="T1064" s="68">
        <v>10</v>
      </c>
    </row>
    <row r="1065" spans="1:20" x14ac:dyDescent="0.2">
      <c r="A1065" s="97" t="s">
        <v>2215</v>
      </c>
      <c r="B1065" s="65" t="s">
        <v>8490</v>
      </c>
      <c r="C1065" s="67">
        <v>0.33</v>
      </c>
      <c r="D1065" s="65" t="s">
        <v>2211</v>
      </c>
      <c r="E1065" s="66">
        <v>61</v>
      </c>
      <c r="F1065" s="66">
        <v>76</v>
      </c>
      <c r="G1065" s="66" t="s">
        <v>5161</v>
      </c>
      <c r="H1065" s="66">
        <v>123</v>
      </c>
      <c r="I1065" s="69"/>
      <c r="J1065" s="5" t="s">
        <v>4415</v>
      </c>
      <c r="K1065" s="66">
        <v>9</v>
      </c>
      <c r="L1065" s="5">
        <v>369</v>
      </c>
      <c r="M1065" s="5">
        <v>2</v>
      </c>
      <c r="N1065" s="5">
        <v>0</v>
      </c>
      <c r="O1065" s="65" t="s">
        <v>10109</v>
      </c>
      <c r="P1065" s="66">
        <v>238</v>
      </c>
      <c r="Q1065" s="66">
        <v>7</v>
      </c>
      <c r="R1065" s="66">
        <f t="shared" si="32"/>
        <v>245</v>
      </c>
      <c r="S1065" s="502">
        <f t="shared" si="31"/>
        <v>42.800000000000026</v>
      </c>
      <c r="T1065" s="68">
        <v>9</v>
      </c>
    </row>
    <row r="1066" spans="1:20" x14ac:dyDescent="0.2">
      <c r="A1066" s="97" t="s">
        <v>3386</v>
      </c>
      <c r="B1066" s="65" t="s">
        <v>8490</v>
      </c>
      <c r="C1066" s="67">
        <v>0.33</v>
      </c>
      <c r="D1066" s="65" t="s">
        <v>303</v>
      </c>
      <c r="E1066" s="66">
        <v>61</v>
      </c>
      <c r="F1066" s="66">
        <v>76</v>
      </c>
      <c r="G1066" s="66" t="s">
        <v>5161</v>
      </c>
      <c r="H1066" s="66">
        <v>123</v>
      </c>
      <c r="I1066" s="69"/>
      <c r="J1066" s="5" t="s">
        <v>4415</v>
      </c>
      <c r="K1066" s="66">
        <v>10</v>
      </c>
      <c r="L1066" s="5">
        <v>365</v>
      </c>
      <c r="M1066" s="5">
        <v>2</v>
      </c>
      <c r="N1066" s="5">
        <v>0</v>
      </c>
      <c r="O1066" s="65" t="s">
        <v>8060</v>
      </c>
      <c r="P1066" s="66">
        <v>235</v>
      </c>
      <c r="Q1066" s="66">
        <v>7</v>
      </c>
      <c r="R1066" s="66">
        <f t="shared" si="32"/>
        <v>242</v>
      </c>
      <c r="S1066" s="502">
        <f t="shared" si="31"/>
        <v>45.800000000000026</v>
      </c>
      <c r="T1066" s="68">
        <v>10</v>
      </c>
    </row>
    <row r="1067" spans="1:20" x14ac:dyDescent="0.2">
      <c r="A1067" s="97" t="s">
        <v>167</v>
      </c>
      <c r="B1067" s="65" t="s">
        <v>8490</v>
      </c>
      <c r="C1067" s="67">
        <v>0.33</v>
      </c>
      <c r="D1067" s="65" t="s">
        <v>6981</v>
      </c>
      <c r="E1067" s="66">
        <v>61</v>
      </c>
      <c r="F1067" s="66">
        <v>76</v>
      </c>
      <c r="G1067" s="66" t="s">
        <v>5161</v>
      </c>
      <c r="H1067" s="66">
        <v>123</v>
      </c>
      <c r="I1067" s="69"/>
      <c r="J1067" s="5" t="s">
        <v>4415</v>
      </c>
      <c r="K1067" s="66">
        <v>9</v>
      </c>
      <c r="L1067" s="5">
        <v>369</v>
      </c>
      <c r="M1067" s="5">
        <v>2</v>
      </c>
      <c r="N1067" s="5">
        <v>0</v>
      </c>
      <c r="O1067" s="65"/>
      <c r="P1067" s="66">
        <v>238</v>
      </c>
      <c r="Q1067" s="66">
        <v>7</v>
      </c>
      <c r="R1067" s="66">
        <f t="shared" si="32"/>
        <v>245</v>
      </c>
      <c r="S1067" s="502">
        <f t="shared" si="31"/>
        <v>42.800000000000026</v>
      </c>
      <c r="T1067" s="68">
        <v>9</v>
      </c>
    </row>
    <row r="1068" spans="1:20" x14ac:dyDescent="0.2">
      <c r="A1068" s="97" t="s">
        <v>2997</v>
      </c>
      <c r="B1068" s="65" t="s">
        <v>8490</v>
      </c>
      <c r="C1068" s="67">
        <v>0.33</v>
      </c>
      <c r="D1068" s="65" t="s">
        <v>3000</v>
      </c>
      <c r="E1068" s="66">
        <v>59</v>
      </c>
      <c r="F1068" s="66">
        <v>71</v>
      </c>
      <c r="G1068" s="66" t="s">
        <v>5265</v>
      </c>
      <c r="H1068" s="66">
        <v>123</v>
      </c>
      <c r="I1068" s="69" t="s">
        <v>442</v>
      </c>
      <c r="J1068" s="5" t="s">
        <v>2469</v>
      </c>
      <c r="K1068" s="66">
        <v>22</v>
      </c>
      <c r="L1068" s="5">
        <v>318</v>
      </c>
      <c r="M1068" s="5">
        <v>3</v>
      </c>
      <c r="N1068" s="5">
        <v>0</v>
      </c>
      <c r="O1068" s="65" t="s">
        <v>6853</v>
      </c>
      <c r="P1068" s="66">
        <v>190</v>
      </c>
      <c r="Q1068" s="66">
        <v>4</v>
      </c>
      <c r="R1068" s="66">
        <f t="shared" si="32"/>
        <v>194</v>
      </c>
      <c r="S1068" s="502">
        <f t="shared" si="31"/>
        <v>93.800000000000026</v>
      </c>
      <c r="T1068" s="68">
        <v>22</v>
      </c>
    </row>
    <row r="1069" spans="1:20" x14ac:dyDescent="0.2">
      <c r="A1069" s="97" t="s">
        <v>10496</v>
      </c>
      <c r="B1069" s="65" t="s">
        <v>8490</v>
      </c>
      <c r="C1069" s="67">
        <v>0.33</v>
      </c>
      <c r="D1069" s="65" t="s">
        <v>5726</v>
      </c>
      <c r="E1069" s="66">
        <v>62</v>
      </c>
      <c r="F1069" s="66">
        <v>78</v>
      </c>
      <c r="G1069" s="66" t="s">
        <v>5161</v>
      </c>
      <c r="H1069" s="66">
        <v>123</v>
      </c>
      <c r="I1069" s="69"/>
      <c r="J1069" s="5" t="s">
        <v>4415</v>
      </c>
      <c r="K1069" s="66">
        <v>10</v>
      </c>
      <c r="L1069" s="5">
        <v>365</v>
      </c>
      <c r="M1069" s="5">
        <v>2</v>
      </c>
      <c r="N1069" s="5">
        <v>0</v>
      </c>
      <c r="O1069" s="125"/>
      <c r="P1069" s="94">
        <v>234</v>
      </c>
      <c r="Q1069" s="94">
        <v>7</v>
      </c>
      <c r="R1069" s="66">
        <f t="shared" si="32"/>
        <v>241</v>
      </c>
      <c r="S1069" s="502">
        <f t="shared" si="31"/>
        <v>46.800000000000026</v>
      </c>
      <c r="T1069" s="68">
        <v>10</v>
      </c>
    </row>
    <row r="1070" spans="1:20" x14ac:dyDescent="0.2">
      <c r="A1070" s="97" t="s">
        <v>10528</v>
      </c>
      <c r="B1070" s="65" t="s">
        <v>8490</v>
      </c>
      <c r="C1070" s="67">
        <v>0.33</v>
      </c>
      <c r="D1070" s="65" t="s">
        <v>292</v>
      </c>
      <c r="E1070" s="66">
        <v>61</v>
      </c>
      <c r="F1070" s="66">
        <v>76</v>
      </c>
      <c r="G1070" s="66" t="s">
        <v>5161</v>
      </c>
      <c r="H1070" s="66">
        <v>123</v>
      </c>
      <c r="I1070" s="69"/>
      <c r="J1070" s="5" t="s">
        <v>4415</v>
      </c>
      <c r="K1070" s="66">
        <v>11</v>
      </c>
      <c r="L1070" s="5">
        <v>361</v>
      </c>
      <c r="M1070" s="5">
        <v>2</v>
      </c>
      <c r="N1070" s="5">
        <v>0</v>
      </c>
      <c r="O1070" s="125" t="s">
        <v>10067</v>
      </c>
      <c r="P1070" s="94">
        <v>229</v>
      </c>
      <c r="Q1070" s="94">
        <v>7</v>
      </c>
      <c r="R1070" s="66">
        <f t="shared" si="32"/>
        <v>236</v>
      </c>
      <c r="S1070" s="502">
        <f t="shared" ref="S1070:S1136" si="35">306.1-R1070-10-8.3</f>
        <v>51.800000000000026</v>
      </c>
      <c r="T1070" s="68">
        <v>11</v>
      </c>
    </row>
    <row r="1071" spans="1:20" x14ac:dyDescent="0.2">
      <c r="A1071" s="97" t="s">
        <v>3281</v>
      </c>
      <c r="B1071" s="65" t="s">
        <v>8490</v>
      </c>
      <c r="C1071" s="67">
        <v>0.33</v>
      </c>
      <c r="D1071" s="65" t="s">
        <v>8795</v>
      </c>
      <c r="E1071" s="66">
        <v>66</v>
      </c>
      <c r="F1071" s="66">
        <v>86</v>
      </c>
      <c r="G1071" s="66" t="s">
        <v>5464</v>
      </c>
      <c r="H1071" s="66">
        <v>129</v>
      </c>
      <c r="I1071" s="69"/>
      <c r="J1071" s="5" t="s">
        <v>4415</v>
      </c>
      <c r="K1071" s="66">
        <v>27</v>
      </c>
      <c r="L1071" s="5">
        <v>297</v>
      </c>
      <c r="M1071" s="5">
        <v>2</v>
      </c>
      <c r="N1071" s="5">
        <v>0</v>
      </c>
      <c r="O1071" s="125" t="s">
        <v>10058</v>
      </c>
      <c r="P1071" s="94">
        <v>167</v>
      </c>
      <c r="Q1071" s="94">
        <v>7</v>
      </c>
      <c r="R1071" s="66">
        <f t="shared" si="32"/>
        <v>174</v>
      </c>
      <c r="S1071" s="502">
        <f t="shared" si="35"/>
        <v>113.80000000000003</v>
      </c>
      <c r="T1071" s="68">
        <v>27</v>
      </c>
    </row>
    <row r="1072" spans="1:20" x14ac:dyDescent="0.2">
      <c r="A1072" s="97" t="s">
        <v>1078</v>
      </c>
      <c r="B1072" s="65" t="s">
        <v>8490</v>
      </c>
      <c r="C1072" s="67">
        <v>0.33</v>
      </c>
      <c r="D1072" s="65" t="s">
        <v>291</v>
      </c>
      <c r="E1072" s="66">
        <v>61</v>
      </c>
      <c r="F1072" s="66">
        <v>76</v>
      </c>
      <c r="G1072" s="66" t="s">
        <v>5159</v>
      </c>
      <c r="H1072" s="66">
        <v>123</v>
      </c>
      <c r="I1072" s="69"/>
      <c r="J1072" s="5" t="s">
        <v>4415</v>
      </c>
      <c r="K1072" s="66">
        <v>9</v>
      </c>
      <c r="L1072" s="5">
        <v>369</v>
      </c>
      <c r="M1072" s="5">
        <v>2</v>
      </c>
      <c r="N1072" s="5">
        <v>0</v>
      </c>
      <c r="O1072" s="125"/>
      <c r="P1072" s="94">
        <v>238</v>
      </c>
      <c r="Q1072" s="94">
        <v>7</v>
      </c>
      <c r="R1072" s="66">
        <f t="shared" si="32"/>
        <v>245</v>
      </c>
      <c r="S1072" s="502">
        <f t="shared" si="35"/>
        <v>42.800000000000026</v>
      </c>
      <c r="T1072" s="68">
        <v>9</v>
      </c>
    </row>
    <row r="1073" spans="1:20" x14ac:dyDescent="0.2">
      <c r="A1073" s="97" t="s">
        <v>1056</v>
      </c>
      <c r="B1073" s="65" t="s">
        <v>8490</v>
      </c>
      <c r="C1073" s="67">
        <v>0.33</v>
      </c>
      <c r="D1073" s="65" t="s">
        <v>1057</v>
      </c>
      <c r="E1073" s="66">
        <v>61</v>
      </c>
      <c r="F1073" s="66">
        <v>76</v>
      </c>
      <c r="G1073" s="66" t="s">
        <v>5161</v>
      </c>
      <c r="H1073" s="66">
        <v>123</v>
      </c>
      <c r="I1073" s="69"/>
      <c r="J1073" s="5" t="s">
        <v>4415</v>
      </c>
      <c r="K1073" s="66">
        <v>9</v>
      </c>
      <c r="L1073" s="5">
        <v>369</v>
      </c>
      <c r="M1073" s="5">
        <v>2</v>
      </c>
      <c r="N1073" s="5">
        <v>0</v>
      </c>
      <c r="O1073" s="65" t="s">
        <v>9177</v>
      </c>
      <c r="P1073" s="66">
        <v>238</v>
      </c>
      <c r="Q1073" s="66">
        <v>7</v>
      </c>
      <c r="R1073" s="66">
        <f>P1073+Q1073</f>
        <v>245</v>
      </c>
      <c r="S1073" s="502">
        <f t="shared" si="35"/>
        <v>42.800000000000026</v>
      </c>
      <c r="T1073" s="68">
        <v>9</v>
      </c>
    </row>
    <row r="1074" spans="1:20" x14ac:dyDescent="0.2">
      <c r="A1074" s="97" t="s">
        <v>1968</v>
      </c>
      <c r="B1074" s="65" t="s">
        <v>8490</v>
      </c>
      <c r="C1074" s="67">
        <v>0.33</v>
      </c>
      <c r="D1074" s="65" t="s">
        <v>8498</v>
      </c>
      <c r="E1074" s="66">
        <v>62</v>
      </c>
      <c r="F1074" s="66">
        <v>78</v>
      </c>
      <c r="G1074" s="66" t="s">
        <v>5161</v>
      </c>
      <c r="H1074" s="66">
        <v>123</v>
      </c>
      <c r="I1074" s="69">
        <v>6065032300</v>
      </c>
      <c r="J1074" s="5"/>
      <c r="K1074" s="66">
        <v>17</v>
      </c>
      <c r="L1074" s="5">
        <v>337</v>
      </c>
      <c r="M1074" s="5">
        <v>0</v>
      </c>
      <c r="N1074" s="5">
        <v>0</v>
      </c>
      <c r="O1074" s="65"/>
      <c r="P1074" s="66">
        <v>208</v>
      </c>
      <c r="Q1074" s="66">
        <v>7</v>
      </c>
      <c r="R1074" s="66">
        <f t="shared" si="32"/>
        <v>215</v>
      </c>
      <c r="S1074" s="502">
        <f t="shared" si="35"/>
        <v>72.800000000000026</v>
      </c>
      <c r="T1074" s="68">
        <v>17</v>
      </c>
    </row>
    <row r="1075" spans="1:20" x14ac:dyDescent="0.2">
      <c r="A1075" s="97" t="s">
        <v>381</v>
      </c>
      <c r="B1075" s="65" t="s">
        <v>8490</v>
      </c>
      <c r="C1075" s="67">
        <v>0.33</v>
      </c>
      <c r="D1075" s="65" t="s">
        <v>6485</v>
      </c>
      <c r="E1075" s="66">
        <v>61</v>
      </c>
      <c r="F1075" s="66">
        <v>76</v>
      </c>
      <c r="G1075" s="66" t="s">
        <v>5161</v>
      </c>
      <c r="H1075" s="66">
        <v>123</v>
      </c>
      <c r="I1075" s="69"/>
      <c r="J1075" s="5" t="s">
        <v>4415</v>
      </c>
      <c r="K1075" s="66">
        <v>9</v>
      </c>
      <c r="L1075" s="5">
        <v>369</v>
      </c>
      <c r="M1075" s="5">
        <v>2</v>
      </c>
      <c r="N1075" s="5">
        <v>0</v>
      </c>
      <c r="O1075" s="65"/>
      <c r="P1075" s="66">
        <v>238</v>
      </c>
      <c r="Q1075" s="66">
        <v>7</v>
      </c>
      <c r="R1075" s="66">
        <f t="shared" si="32"/>
        <v>245</v>
      </c>
      <c r="S1075" s="502">
        <f t="shared" si="35"/>
        <v>42.800000000000026</v>
      </c>
      <c r="T1075" s="68">
        <v>9</v>
      </c>
    </row>
    <row r="1076" spans="1:20" x14ac:dyDescent="0.2">
      <c r="A1076" s="97" t="s">
        <v>382</v>
      </c>
      <c r="B1076" s="65" t="s">
        <v>8490</v>
      </c>
      <c r="C1076" s="67">
        <v>0.33</v>
      </c>
      <c r="D1076" s="65" t="s">
        <v>8309</v>
      </c>
      <c r="E1076" s="66">
        <v>60</v>
      </c>
      <c r="F1076" s="66">
        <v>74</v>
      </c>
      <c r="G1076" s="66" t="s">
        <v>5161</v>
      </c>
      <c r="H1076" s="66">
        <v>123</v>
      </c>
      <c r="I1076" s="69"/>
      <c r="J1076" s="5" t="s">
        <v>4415</v>
      </c>
      <c r="K1076" s="66">
        <v>14</v>
      </c>
      <c r="L1076" s="5">
        <v>349</v>
      </c>
      <c r="M1076" s="5">
        <v>2</v>
      </c>
      <c r="N1076" s="5">
        <v>0</v>
      </c>
      <c r="O1076" s="65"/>
      <c r="P1076" s="66">
        <v>220</v>
      </c>
      <c r="Q1076" s="66">
        <v>7</v>
      </c>
      <c r="R1076" s="66">
        <f t="shared" si="32"/>
        <v>227</v>
      </c>
      <c r="S1076" s="502">
        <f t="shared" si="35"/>
        <v>60.800000000000026</v>
      </c>
      <c r="T1076" s="68">
        <v>14</v>
      </c>
    </row>
    <row r="1077" spans="1:20" x14ac:dyDescent="0.2">
      <c r="A1077" s="97" t="s">
        <v>6142</v>
      </c>
      <c r="B1077" s="65" t="s">
        <v>8490</v>
      </c>
      <c r="C1077" s="67">
        <v>0.33</v>
      </c>
      <c r="D1077" s="65" t="s">
        <v>1215</v>
      </c>
      <c r="E1077" s="66">
        <v>62</v>
      </c>
      <c r="F1077" s="66">
        <v>78</v>
      </c>
      <c r="G1077" s="66" t="s">
        <v>2918</v>
      </c>
      <c r="H1077" s="66">
        <v>123</v>
      </c>
      <c r="I1077" s="69"/>
      <c r="J1077" s="5" t="s">
        <v>4415</v>
      </c>
      <c r="K1077" s="66">
        <v>9</v>
      </c>
      <c r="L1077" s="5">
        <v>369</v>
      </c>
      <c r="M1077" s="5">
        <v>2</v>
      </c>
      <c r="N1077" s="5">
        <v>0</v>
      </c>
      <c r="O1077" s="65"/>
      <c r="P1077" s="66">
        <v>238</v>
      </c>
      <c r="Q1077" s="66">
        <v>7</v>
      </c>
      <c r="R1077" s="66">
        <f t="shared" si="32"/>
        <v>245</v>
      </c>
      <c r="S1077" s="502">
        <f t="shared" si="35"/>
        <v>42.800000000000026</v>
      </c>
      <c r="T1077" s="68">
        <v>9</v>
      </c>
    </row>
    <row r="1078" spans="1:20" x14ac:dyDescent="0.2">
      <c r="A1078" s="97" t="s">
        <v>1576</v>
      </c>
      <c r="B1078" s="65" t="s">
        <v>8490</v>
      </c>
      <c r="C1078" s="67">
        <v>0.33</v>
      </c>
      <c r="D1078" s="65" t="s">
        <v>1577</v>
      </c>
      <c r="E1078" s="66">
        <v>61</v>
      </c>
      <c r="F1078" s="66">
        <v>76</v>
      </c>
      <c r="G1078" s="66" t="s">
        <v>5161</v>
      </c>
      <c r="H1078" s="66">
        <v>123</v>
      </c>
      <c r="I1078" s="69"/>
      <c r="J1078" s="5" t="s">
        <v>4415</v>
      </c>
      <c r="K1078" s="66">
        <v>9</v>
      </c>
      <c r="L1078" s="5">
        <v>369</v>
      </c>
      <c r="M1078" s="5">
        <v>2</v>
      </c>
      <c r="N1078" s="5">
        <v>0</v>
      </c>
      <c r="O1078" s="65" t="s">
        <v>4567</v>
      </c>
      <c r="P1078" s="66">
        <v>238</v>
      </c>
      <c r="Q1078" s="66">
        <v>7</v>
      </c>
      <c r="R1078" s="66">
        <f t="shared" si="32"/>
        <v>245</v>
      </c>
      <c r="S1078" s="502">
        <f t="shared" si="35"/>
        <v>42.800000000000026</v>
      </c>
      <c r="T1078" s="68">
        <v>9</v>
      </c>
    </row>
    <row r="1079" spans="1:20" x14ac:dyDescent="0.2">
      <c r="A1079" s="97" t="s">
        <v>5991</v>
      </c>
      <c r="B1079" s="65" t="s">
        <v>8490</v>
      </c>
      <c r="C1079" s="67">
        <v>0.33</v>
      </c>
      <c r="D1079" s="65" t="s">
        <v>5990</v>
      </c>
      <c r="E1079" s="66">
        <v>65</v>
      </c>
      <c r="F1079" s="66">
        <v>84</v>
      </c>
      <c r="G1079" s="66" t="s">
        <v>5464</v>
      </c>
      <c r="H1079" s="66">
        <v>127</v>
      </c>
      <c r="I1079" s="69" t="s">
        <v>442</v>
      </c>
      <c r="J1079" s="5" t="s">
        <v>2469</v>
      </c>
      <c r="K1079" s="66">
        <v>30</v>
      </c>
      <c r="L1079" s="5">
        <v>284</v>
      </c>
      <c r="M1079" s="5">
        <v>3</v>
      </c>
      <c r="N1079" s="5">
        <v>0</v>
      </c>
      <c r="O1079" s="65"/>
      <c r="P1079" s="66">
        <v>155</v>
      </c>
      <c r="Q1079" s="66">
        <v>4</v>
      </c>
      <c r="R1079" s="66">
        <f t="shared" si="32"/>
        <v>159</v>
      </c>
      <c r="S1079" s="502">
        <f t="shared" si="35"/>
        <v>128.80000000000001</v>
      </c>
      <c r="T1079" s="68">
        <v>30</v>
      </c>
    </row>
    <row r="1080" spans="1:20" x14ac:dyDescent="0.2">
      <c r="A1080" s="97" t="s">
        <v>717</v>
      </c>
      <c r="B1080" s="65" t="s">
        <v>8490</v>
      </c>
      <c r="C1080" s="67">
        <v>0.33</v>
      </c>
      <c r="D1080" s="91" t="s">
        <v>2245</v>
      </c>
      <c r="E1080" s="66">
        <v>70</v>
      </c>
      <c r="F1080" s="66">
        <v>93</v>
      </c>
      <c r="G1080" s="95" t="s">
        <v>2784</v>
      </c>
      <c r="H1080" s="66">
        <v>136</v>
      </c>
      <c r="I1080" s="69"/>
      <c r="J1080" s="5" t="s">
        <v>7938</v>
      </c>
      <c r="K1080" s="66">
        <v>11</v>
      </c>
      <c r="L1080" s="5">
        <v>361</v>
      </c>
      <c r="M1080" s="5">
        <v>39</v>
      </c>
      <c r="N1080" s="5">
        <v>0</v>
      </c>
      <c r="O1080" s="65"/>
      <c r="P1080" s="66">
        <v>230</v>
      </c>
      <c r="Q1080" s="66">
        <v>7</v>
      </c>
      <c r="R1080" s="66">
        <f t="shared" si="32"/>
        <v>237</v>
      </c>
      <c r="S1080" s="502">
        <f t="shared" si="35"/>
        <v>50.800000000000026</v>
      </c>
      <c r="T1080" s="68">
        <v>11</v>
      </c>
    </row>
    <row r="1081" spans="1:20" x14ac:dyDescent="0.2">
      <c r="A1081" s="97" t="s">
        <v>717</v>
      </c>
      <c r="B1081" s="65" t="s">
        <v>8490</v>
      </c>
      <c r="C1081" s="67">
        <v>0.33</v>
      </c>
      <c r="D1081" s="91" t="s">
        <v>6638</v>
      </c>
      <c r="E1081" s="66">
        <v>70</v>
      </c>
      <c r="F1081" s="66">
        <v>93</v>
      </c>
      <c r="G1081" s="95" t="s">
        <v>2784</v>
      </c>
      <c r="H1081" s="66">
        <v>136</v>
      </c>
      <c r="I1081" s="69"/>
      <c r="J1081" s="5" t="s">
        <v>8351</v>
      </c>
      <c r="K1081" s="66">
        <v>11</v>
      </c>
      <c r="L1081" s="5">
        <v>361</v>
      </c>
      <c r="M1081" s="5">
        <v>39</v>
      </c>
      <c r="N1081" s="5">
        <v>0</v>
      </c>
      <c r="O1081" s="65"/>
      <c r="P1081" s="66">
        <v>230</v>
      </c>
      <c r="Q1081" s="66">
        <v>7</v>
      </c>
      <c r="R1081" s="66">
        <f t="shared" si="32"/>
        <v>237</v>
      </c>
      <c r="S1081" s="502">
        <f t="shared" si="35"/>
        <v>50.800000000000026</v>
      </c>
      <c r="T1081" s="68">
        <v>11</v>
      </c>
    </row>
    <row r="1082" spans="1:20" x14ac:dyDescent="0.2">
      <c r="A1082" s="97" t="s">
        <v>717</v>
      </c>
      <c r="B1082" s="65" t="s">
        <v>8490</v>
      </c>
      <c r="C1082" s="67">
        <v>0.33</v>
      </c>
      <c r="D1082" s="91" t="s">
        <v>7936</v>
      </c>
      <c r="E1082" s="66">
        <v>70</v>
      </c>
      <c r="F1082" s="66">
        <v>93</v>
      </c>
      <c r="G1082" s="95" t="s">
        <v>2784</v>
      </c>
      <c r="H1082" s="66">
        <v>136</v>
      </c>
      <c r="I1082" s="69"/>
      <c r="J1082" s="5" t="s">
        <v>7937</v>
      </c>
      <c r="K1082" s="66">
        <v>11</v>
      </c>
      <c r="L1082" s="5">
        <v>361</v>
      </c>
      <c r="M1082" s="5">
        <v>39</v>
      </c>
      <c r="N1082" s="5">
        <v>0</v>
      </c>
      <c r="O1082" s="65"/>
      <c r="P1082" s="66">
        <v>230</v>
      </c>
      <c r="Q1082" s="66">
        <v>7</v>
      </c>
      <c r="R1082" s="66">
        <f t="shared" si="32"/>
        <v>237</v>
      </c>
      <c r="S1082" s="502">
        <f t="shared" si="35"/>
        <v>50.800000000000026</v>
      </c>
      <c r="T1082" s="68">
        <v>11</v>
      </c>
    </row>
    <row r="1083" spans="1:20" x14ac:dyDescent="0.2">
      <c r="A1083" s="97" t="s">
        <v>853</v>
      </c>
      <c r="B1083" s="65" t="s">
        <v>8490</v>
      </c>
      <c r="C1083" s="67">
        <v>0.33</v>
      </c>
      <c r="D1083" s="91" t="s">
        <v>854</v>
      </c>
      <c r="E1083" s="66">
        <v>61</v>
      </c>
      <c r="F1083" s="66">
        <v>76</v>
      </c>
      <c r="G1083" s="66" t="s">
        <v>5161</v>
      </c>
      <c r="H1083" s="66">
        <v>123</v>
      </c>
      <c r="I1083" s="69"/>
      <c r="J1083" s="5" t="s">
        <v>4415</v>
      </c>
      <c r="K1083" s="66">
        <v>9</v>
      </c>
      <c r="L1083" s="5">
        <v>369</v>
      </c>
      <c r="M1083" s="5">
        <v>2</v>
      </c>
      <c r="N1083" s="5">
        <v>0</v>
      </c>
      <c r="O1083" s="65" t="s">
        <v>2694</v>
      </c>
      <c r="P1083" s="66">
        <v>238</v>
      </c>
      <c r="Q1083" s="66">
        <v>7</v>
      </c>
      <c r="R1083" s="66">
        <f t="shared" si="32"/>
        <v>245</v>
      </c>
      <c r="S1083" s="502">
        <f t="shared" si="35"/>
        <v>42.800000000000026</v>
      </c>
      <c r="T1083" s="68">
        <v>9</v>
      </c>
    </row>
    <row r="1084" spans="1:20" x14ac:dyDescent="0.2">
      <c r="A1084" s="97" t="s">
        <v>7718</v>
      </c>
      <c r="B1084" s="65" t="s">
        <v>8490</v>
      </c>
      <c r="C1084" s="67">
        <v>0.33</v>
      </c>
      <c r="D1084" s="65" t="s">
        <v>4916</v>
      </c>
      <c r="E1084" s="66">
        <v>61</v>
      </c>
      <c r="F1084" s="66">
        <v>76</v>
      </c>
      <c r="G1084" s="66" t="s">
        <v>5161</v>
      </c>
      <c r="H1084" s="66">
        <v>123</v>
      </c>
      <c r="I1084" s="69"/>
      <c r="J1084" s="5" t="s">
        <v>4415</v>
      </c>
      <c r="K1084" s="66">
        <v>9</v>
      </c>
      <c r="L1084" s="5">
        <v>369</v>
      </c>
      <c r="M1084" s="5">
        <v>2</v>
      </c>
      <c r="N1084" s="5">
        <v>0</v>
      </c>
      <c r="O1084" s="65"/>
      <c r="P1084" s="66">
        <v>238</v>
      </c>
      <c r="Q1084" s="66">
        <v>7</v>
      </c>
      <c r="R1084" s="66">
        <f t="shared" si="32"/>
        <v>245</v>
      </c>
      <c r="S1084" s="502">
        <f t="shared" si="35"/>
        <v>42.800000000000026</v>
      </c>
      <c r="T1084" s="68">
        <v>9</v>
      </c>
    </row>
    <row r="1085" spans="1:20" x14ac:dyDescent="0.2">
      <c r="A1085" s="97" t="s">
        <v>2330</v>
      </c>
      <c r="B1085" s="65" t="s">
        <v>8490</v>
      </c>
      <c r="C1085" s="67">
        <v>0.33</v>
      </c>
      <c r="D1085" s="65" t="s">
        <v>8817</v>
      </c>
      <c r="E1085" s="66">
        <v>61</v>
      </c>
      <c r="F1085" s="66">
        <v>76</v>
      </c>
      <c r="G1085" s="66" t="s">
        <v>5159</v>
      </c>
      <c r="H1085" s="66">
        <v>123</v>
      </c>
      <c r="I1085" s="69"/>
      <c r="J1085" s="5" t="s">
        <v>4415</v>
      </c>
      <c r="K1085" s="66">
        <v>9</v>
      </c>
      <c r="L1085" s="5">
        <v>369</v>
      </c>
      <c r="M1085" s="5">
        <v>2</v>
      </c>
      <c r="N1085" s="5">
        <v>0</v>
      </c>
      <c r="O1085" s="65"/>
      <c r="P1085" s="66">
        <v>240</v>
      </c>
      <c r="Q1085" s="66">
        <v>7</v>
      </c>
      <c r="R1085" s="66">
        <f t="shared" si="32"/>
        <v>247</v>
      </c>
      <c r="S1085" s="502">
        <f t="shared" si="35"/>
        <v>40.800000000000026</v>
      </c>
      <c r="T1085" s="68">
        <v>9</v>
      </c>
    </row>
    <row r="1086" spans="1:20" x14ac:dyDescent="0.2">
      <c r="A1086" s="558" t="s">
        <v>12326</v>
      </c>
      <c r="B1086" s="559" t="s">
        <v>8490</v>
      </c>
      <c r="C1086" s="67">
        <v>0.33</v>
      </c>
      <c r="D1086" s="559" t="s">
        <v>12327</v>
      </c>
      <c r="E1086" s="66">
        <v>71</v>
      </c>
      <c r="F1086" s="66">
        <v>93</v>
      </c>
      <c r="G1086" s="66" t="s">
        <v>8971</v>
      </c>
      <c r="H1086" s="66">
        <v>136</v>
      </c>
      <c r="I1086" s="69"/>
      <c r="J1086" s="5" t="s">
        <v>5839</v>
      </c>
      <c r="K1086" s="66">
        <v>18</v>
      </c>
      <c r="L1086" s="5">
        <v>333</v>
      </c>
      <c r="M1086" s="5">
        <v>0</v>
      </c>
      <c r="N1086" s="5">
        <v>0</v>
      </c>
      <c r="O1086" s="559" t="s">
        <v>12297</v>
      </c>
      <c r="P1086" s="66">
        <v>202</v>
      </c>
      <c r="Q1086" s="66">
        <v>7</v>
      </c>
      <c r="R1086" s="66">
        <f t="shared" si="32"/>
        <v>209</v>
      </c>
      <c r="S1086" s="502">
        <f t="shared" si="35"/>
        <v>78.800000000000026</v>
      </c>
      <c r="T1086" s="68">
        <v>18</v>
      </c>
    </row>
    <row r="1087" spans="1:20" x14ac:dyDescent="0.2">
      <c r="A1087" s="97" t="s">
        <v>7719</v>
      </c>
      <c r="B1087" s="65" t="s">
        <v>8490</v>
      </c>
      <c r="C1087" s="67">
        <v>0.33</v>
      </c>
      <c r="D1087" s="65" t="s">
        <v>1736</v>
      </c>
      <c r="E1087" s="66">
        <v>61</v>
      </c>
      <c r="F1087" s="66">
        <v>76</v>
      </c>
      <c r="G1087" s="66" t="s">
        <v>5159</v>
      </c>
      <c r="H1087" s="66">
        <v>123</v>
      </c>
      <c r="I1087" s="69"/>
      <c r="J1087" s="5" t="s">
        <v>4415</v>
      </c>
      <c r="K1087" s="66">
        <v>9</v>
      </c>
      <c r="L1087" s="5">
        <v>369</v>
      </c>
      <c r="M1087" s="5">
        <v>2</v>
      </c>
      <c r="N1087" s="5">
        <v>0</v>
      </c>
      <c r="O1087" s="65"/>
      <c r="P1087" s="66">
        <v>238</v>
      </c>
      <c r="Q1087" s="66">
        <v>7</v>
      </c>
      <c r="R1087" s="66">
        <f t="shared" si="32"/>
        <v>245</v>
      </c>
      <c r="S1087" s="502">
        <f t="shared" si="35"/>
        <v>42.800000000000026</v>
      </c>
      <c r="T1087" s="68">
        <v>9</v>
      </c>
    </row>
    <row r="1088" spans="1:20" x14ac:dyDescent="0.2">
      <c r="A1088" s="97" t="s">
        <v>9600</v>
      </c>
      <c r="B1088" s="65" t="s">
        <v>8490</v>
      </c>
      <c r="C1088" s="67">
        <v>0.33</v>
      </c>
      <c r="D1088" s="91" t="s">
        <v>6040</v>
      </c>
      <c r="E1088" s="66">
        <v>70</v>
      </c>
      <c r="F1088" s="66">
        <v>93</v>
      </c>
      <c r="G1088" s="95" t="s">
        <v>2784</v>
      </c>
      <c r="H1088" s="66">
        <v>136</v>
      </c>
      <c r="I1088" s="69"/>
      <c r="J1088" s="5" t="s">
        <v>7938</v>
      </c>
      <c r="K1088" s="66"/>
      <c r="L1088" s="5">
        <f>112+10+R1088</f>
        <v>352</v>
      </c>
      <c r="M1088" s="5">
        <v>39</v>
      </c>
      <c r="N1088" s="5">
        <v>0</v>
      </c>
      <c r="O1088" s="65" t="s">
        <v>2694</v>
      </c>
      <c r="P1088" s="66">
        <v>230</v>
      </c>
      <c r="Q1088" s="66"/>
      <c r="R1088" s="66">
        <f t="shared" si="32"/>
        <v>230</v>
      </c>
      <c r="S1088" s="502">
        <f t="shared" si="35"/>
        <v>57.800000000000026</v>
      </c>
    </row>
    <row r="1089" spans="1:20" x14ac:dyDescent="0.2">
      <c r="A1089" s="97" t="s">
        <v>9600</v>
      </c>
      <c r="B1089" s="65" t="s">
        <v>8490</v>
      </c>
      <c r="C1089" s="67">
        <v>0.33</v>
      </c>
      <c r="D1089" s="91" t="s">
        <v>6041</v>
      </c>
      <c r="E1089" s="66">
        <v>70</v>
      </c>
      <c r="F1089" s="66">
        <v>93</v>
      </c>
      <c r="G1089" s="95" t="s">
        <v>2784</v>
      </c>
      <c r="H1089" s="66">
        <v>136</v>
      </c>
      <c r="I1089" s="69"/>
      <c r="J1089" s="5" t="s">
        <v>8351</v>
      </c>
      <c r="K1089" s="66"/>
      <c r="L1089" s="5">
        <f>112+10+R1089</f>
        <v>352</v>
      </c>
      <c r="M1089" s="5">
        <v>39</v>
      </c>
      <c r="N1089" s="5">
        <v>0</v>
      </c>
      <c r="O1089" s="65" t="s">
        <v>2694</v>
      </c>
      <c r="P1089" s="66">
        <v>230</v>
      </c>
      <c r="Q1089" s="66"/>
      <c r="R1089" s="66">
        <f t="shared" si="32"/>
        <v>230</v>
      </c>
      <c r="S1089" s="502">
        <f t="shared" si="35"/>
        <v>57.800000000000026</v>
      </c>
    </row>
    <row r="1090" spans="1:20" x14ac:dyDescent="0.2">
      <c r="A1090" s="97" t="s">
        <v>9600</v>
      </c>
      <c r="B1090" s="65" t="s">
        <v>8490</v>
      </c>
      <c r="C1090" s="67">
        <v>0.33</v>
      </c>
      <c r="D1090" s="91" t="s">
        <v>6042</v>
      </c>
      <c r="E1090" s="66">
        <v>70</v>
      </c>
      <c r="F1090" s="66">
        <v>93</v>
      </c>
      <c r="G1090" s="95" t="s">
        <v>2784</v>
      </c>
      <c r="H1090" s="66">
        <v>136</v>
      </c>
      <c r="I1090" s="69"/>
      <c r="J1090" s="5" t="s">
        <v>7937</v>
      </c>
      <c r="K1090" s="66"/>
      <c r="L1090" s="5">
        <f>112+10+R1090</f>
        <v>352</v>
      </c>
      <c r="M1090" s="5">
        <v>39</v>
      </c>
      <c r="N1090" s="5">
        <v>0</v>
      </c>
      <c r="O1090" s="65" t="s">
        <v>2694</v>
      </c>
      <c r="P1090" s="66">
        <v>230</v>
      </c>
      <c r="Q1090" s="66"/>
      <c r="R1090" s="66">
        <f t="shared" si="32"/>
        <v>230</v>
      </c>
      <c r="S1090" s="502">
        <f t="shared" si="35"/>
        <v>57.800000000000026</v>
      </c>
    </row>
    <row r="1091" spans="1:20" x14ac:dyDescent="0.2">
      <c r="A1091" s="97" t="s">
        <v>10506</v>
      </c>
      <c r="B1091" s="65" t="s">
        <v>8490</v>
      </c>
      <c r="C1091" s="67">
        <v>0.33</v>
      </c>
      <c r="D1091" s="65" t="s">
        <v>3236</v>
      </c>
      <c r="E1091" s="66">
        <v>61</v>
      </c>
      <c r="F1091" s="66">
        <v>76</v>
      </c>
      <c r="G1091" s="66" t="s">
        <v>5161</v>
      </c>
      <c r="H1091" s="66">
        <v>123</v>
      </c>
      <c r="I1091" s="69"/>
      <c r="J1091" s="5" t="s">
        <v>4415</v>
      </c>
      <c r="K1091" s="66">
        <v>9</v>
      </c>
      <c r="L1091" s="5">
        <v>369</v>
      </c>
      <c r="M1091" s="5">
        <v>2</v>
      </c>
      <c r="N1091" s="5">
        <v>0</v>
      </c>
      <c r="O1091" s="65" t="s">
        <v>2005</v>
      </c>
      <c r="P1091" s="66">
        <v>238</v>
      </c>
      <c r="Q1091" s="66">
        <v>7</v>
      </c>
      <c r="R1091" s="66">
        <f t="shared" si="32"/>
        <v>245</v>
      </c>
      <c r="S1091" s="502">
        <f t="shared" si="35"/>
        <v>42.800000000000026</v>
      </c>
      <c r="T1091" s="68">
        <v>9</v>
      </c>
    </row>
    <row r="1092" spans="1:20" x14ac:dyDescent="0.2">
      <c r="A1092" s="97" t="s">
        <v>9339</v>
      </c>
      <c r="B1092" s="65" t="s">
        <v>8490</v>
      </c>
      <c r="C1092" s="67">
        <v>0.33</v>
      </c>
      <c r="D1092" s="65" t="s">
        <v>1842</v>
      </c>
      <c r="E1092" s="66">
        <v>62</v>
      </c>
      <c r="F1092" s="66">
        <v>78</v>
      </c>
      <c r="G1092" s="66" t="s">
        <v>5161</v>
      </c>
      <c r="H1092" s="66">
        <v>123</v>
      </c>
      <c r="I1092" s="69"/>
      <c r="J1092" s="5" t="s">
        <v>4415</v>
      </c>
      <c r="K1092" s="66">
        <v>9</v>
      </c>
      <c r="L1092" s="5">
        <v>369</v>
      </c>
      <c r="M1092" s="5">
        <v>2</v>
      </c>
      <c r="N1092" s="5">
        <v>0</v>
      </c>
      <c r="O1092" s="65"/>
      <c r="P1092" s="66">
        <v>240</v>
      </c>
      <c r="Q1092" s="66">
        <v>7</v>
      </c>
      <c r="R1092" s="66">
        <f t="shared" si="32"/>
        <v>247</v>
      </c>
      <c r="S1092" s="502">
        <f t="shared" si="35"/>
        <v>40.800000000000026</v>
      </c>
      <c r="T1092" s="68">
        <v>9</v>
      </c>
    </row>
    <row r="1093" spans="1:20" x14ac:dyDescent="0.2">
      <c r="A1093" s="97" t="s">
        <v>8911</v>
      </c>
      <c r="B1093" s="65" t="s">
        <v>8490</v>
      </c>
      <c r="C1093" s="67">
        <v>0.33</v>
      </c>
      <c r="D1093" s="91" t="s">
        <v>2753</v>
      </c>
      <c r="E1093" s="66">
        <v>61</v>
      </c>
      <c r="F1093" s="66">
        <v>76</v>
      </c>
      <c r="G1093" s="66" t="s">
        <v>2918</v>
      </c>
      <c r="H1093" s="66">
        <v>123</v>
      </c>
      <c r="I1093" s="69"/>
      <c r="J1093" s="5" t="s">
        <v>7170</v>
      </c>
      <c r="K1093" s="66">
        <v>9</v>
      </c>
      <c r="L1093" s="5">
        <v>369</v>
      </c>
      <c r="M1093" s="5">
        <v>24</v>
      </c>
      <c r="N1093" s="5">
        <v>0</v>
      </c>
      <c r="O1093" s="65"/>
      <c r="P1093" s="66">
        <v>238</v>
      </c>
      <c r="Q1093" s="66">
        <v>7</v>
      </c>
      <c r="R1093" s="66">
        <f t="shared" si="32"/>
        <v>245</v>
      </c>
      <c r="S1093" s="502">
        <f t="shared" si="35"/>
        <v>42.800000000000026</v>
      </c>
      <c r="T1093" s="68">
        <v>9</v>
      </c>
    </row>
    <row r="1094" spans="1:20" x14ac:dyDescent="0.2">
      <c r="A1094" s="97" t="s">
        <v>6850</v>
      </c>
      <c r="B1094" s="65" t="s">
        <v>8490</v>
      </c>
      <c r="C1094" s="67">
        <v>0.33</v>
      </c>
      <c r="D1094" s="65" t="s">
        <v>6849</v>
      </c>
      <c r="E1094" s="66">
        <v>71</v>
      </c>
      <c r="F1094" s="66">
        <v>93</v>
      </c>
      <c r="G1094" s="66" t="s">
        <v>8971</v>
      </c>
      <c r="H1094" s="66">
        <v>136</v>
      </c>
      <c r="I1094" s="69"/>
      <c r="J1094" s="5" t="s">
        <v>5839</v>
      </c>
      <c r="K1094" s="66">
        <v>18</v>
      </c>
      <c r="L1094" s="5">
        <v>333</v>
      </c>
      <c r="M1094" s="5">
        <v>9</v>
      </c>
      <c r="N1094" s="5">
        <v>0</v>
      </c>
      <c r="O1094" s="65" t="s">
        <v>6855</v>
      </c>
      <c r="P1094" s="66">
        <v>202</v>
      </c>
      <c r="Q1094" s="66">
        <v>7</v>
      </c>
      <c r="R1094" s="66">
        <f t="shared" si="32"/>
        <v>209</v>
      </c>
      <c r="S1094" s="502">
        <f t="shared" si="35"/>
        <v>78.800000000000026</v>
      </c>
      <c r="T1094" s="68">
        <v>18</v>
      </c>
    </row>
    <row r="1095" spans="1:20" x14ac:dyDescent="0.2">
      <c r="A1095" s="97" t="s">
        <v>9548</v>
      </c>
      <c r="B1095" s="65" t="s">
        <v>5305</v>
      </c>
      <c r="C1095" s="67">
        <v>0.33</v>
      </c>
      <c r="D1095" s="65" t="s">
        <v>5441</v>
      </c>
      <c r="E1095" s="66">
        <v>61</v>
      </c>
      <c r="F1095" s="66">
        <v>76</v>
      </c>
      <c r="G1095" s="66" t="s">
        <v>5161</v>
      </c>
      <c r="H1095" s="66">
        <v>123</v>
      </c>
      <c r="I1095" s="69"/>
      <c r="J1095" s="5" t="s">
        <v>4415</v>
      </c>
      <c r="K1095" s="66">
        <v>11</v>
      </c>
      <c r="L1095" s="5">
        <v>361</v>
      </c>
      <c r="M1095" s="5">
        <v>2</v>
      </c>
      <c r="N1095" s="5">
        <v>0</v>
      </c>
      <c r="O1095" s="65"/>
      <c r="P1095" s="66">
        <v>230</v>
      </c>
      <c r="Q1095" s="66">
        <v>7</v>
      </c>
      <c r="R1095" s="66">
        <f t="shared" si="32"/>
        <v>237</v>
      </c>
      <c r="S1095" s="502">
        <f t="shared" si="35"/>
        <v>50.800000000000026</v>
      </c>
      <c r="T1095" s="68">
        <v>11</v>
      </c>
    </row>
    <row r="1096" spans="1:20" x14ac:dyDescent="0.2">
      <c r="A1096" s="97" t="s">
        <v>10351</v>
      </c>
      <c r="B1096" s="65" t="s">
        <v>5305</v>
      </c>
      <c r="C1096" s="67">
        <v>0.33</v>
      </c>
      <c r="D1096" s="65" t="s">
        <v>1864</v>
      </c>
      <c r="E1096" s="66">
        <v>64</v>
      </c>
      <c r="F1096" s="66">
        <v>82</v>
      </c>
      <c r="G1096" s="66" t="s">
        <v>2918</v>
      </c>
      <c r="H1096" s="66">
        <v>125</v>
      </c>
      <c r="I1096" s="69"/>
      <c r="J1096" s="5" t="s">
        <v>4415</v>
      </c>
      <c r="K1096" s="66">
        <v>9</v>
      </c>
      <c r="L1096" s="5">
        <v>369</v>
      </c>
      <c r="M1096" s="5">
        <v>2</v>
      </c>
      <c r="N1096" s="5">
        <v>0</v>
      </c>
      <c r="O1096" s="65"/>
      <c r="P1096" s="66">
        <v>240</v>
      </c>
      <c r="Q1096" s="66">
        <v>7</v>
      </c>
      <c r="R1096" s="66">
        <f t="shared" si="32"/>
        <v>247</v>
      </c>
      <c r="S1096" s="502">
        <f t="shared" si="35"/>
        <v>40.800000000000026</v>
      </c>
      <c r="T1096" s="68">
        <v>9</v>
      </c>
    </row>
    <row r="1097" spans="1:20" x14ac:dyDescent="0.2">
      <c r="A1097" s="97" t="s">
        <v>9731</v>
      </c>
      <c r="B1097" s="65" t="s">
        <v>5305</v>
      </c>
      <c r="C1097" s="67">
        <v>0.33</v>
      </c>
      <c r="D1097" s="65" t="s">
        <v>4592</v>
      </c>
      <c r="E1097" s="66">
        <v>56</v>
      </c>
      <c r="F1097" s="66">
        <v>67</v>
      </c>
      <c r="G1097" s="66" t="s">
        <v>5263</v>
      </c>
      <c r="H1097" s="66">
        <v>123</v>
      </c>
      <c r="I1097" s="69">
        <v>6045034800</v>
      </c>
      <c r="J1097" s="5"/>
      <c r="K1097" s="66">
        <v>21</v>
      </c>
      <c r="L1097" s="5">
        <v>322</v>
      </c>
      <c r="M1097" s="5">
        <v>0</v>
      </c>
      <c r="N1097" s="5">
        <v>0</v>
      </c>
      <c r="O1097" s="65" t="s">
        <v>3789</v>
      </c>
      <c r="P1097" s="66">
        <v>185</v>
      </c>
      <c r="Q1097" s="66">
        <v>4</v>
      </c>
      <c r="R1097" s="66">
        <f t="shared" si="32"/>
        <v>189</v>
      </c>
      <c r="S1097" s="502">
        <f t="shared" si="35"/>
        <v>98.800000000000026</v>
      </c>
      <c r="T1097" s="68">
        <v>21</v>
      </c>
    </row>
    <row r="1098" spans="1:20" x14ac:dyDescent="0.2">
      <c r="A1098" s="97" t="s">
        <v>9731</v>
      </c>
      <c r="B1098" s="65" t="s">
        <v>5305</v>
      </c>
      <c r="C1098" s="67">
        <v>0.33</v>
      </c>
      <c r="D1098" s="65" t="s">
        <v>6363</v>
      </c>
      <c r="E1098" s="66">
        <v>56</v>
      </c>
      <c r="F1098" s="66">
        <v>71</v>
      </c>
      <c r="G1098" s="66" t="s">
        <v>5263</v>
      </c>
      <c r="H1098" s="66">
        <v>123</v>
      </c>
      <c r="I1098" s="69"/>
      <c r="J1098" s="5" t="s">
        <v>202</v>
      </c>
      <c r="K1098" s="66">
        <v>21</v>
      </c>
      <c r="L1098" s="5">
        <v>322</v>
      </c>
      <c r="M1098" s="5">
        <v>29</v>
      </c>
      <c r="N1098" s="5">
        <v>0</v>
      </c>
      <c r="O1098" s="65" t="s">
        <v>3789</v>
      </c>
      <c r="P1098" s="66">
        <v>185</v>
      </c>
      <c r="Q1098" s="66">
        <v>4</v>
      </c>
      <c r="R1098" s="66">
        <f t="shared" si="32"/>
        <v>189</v>
      </c>
      <c r="S1098" s="502">
        <f t="shared" si="35"/>
        <v>98.800000000000026</v>
      </c>
      <c r="T1098" s="68">
        <v>21</v>
      </c>
    </row>
    <row r="1099" spans="1:20" x14ac:dyDescent="0.2">
      <c r="A1099" s="97" t="s">
        <v>9549</v>
      </c>
      <c r="B1099" s="65" t="s">
        <v>5305</v>
      </c>
      <c r="C1099" s="67">
        <v>0.33</v>
      </c>
      <c r="D1099" s="65" t="s">
        <v>4955</v>
      </c>
      <c r="E1099" s="66">
        <v>64</v>
      </c>
      <c r="F1099" s="66">
        <v>82</v>
      </c>
      <c r="G1099" s="66" t="s">
        <v>2918</v>
      </c>
      <c r="H1099" s="66">
        <v>125</v>
      </c>
      <c r="I1099" s="69"/>
      <c r="J1099" s="5" t="s">
        <v>4415</v>
      </c>
      <c r="K1099" s="66">
        <v>11</v>
      </c>
      <c r="L1099" s="5">
        <v>361</v>
      </c>
      <c r="M1099" s="5">
        <v>2</v>
      </c>
      <c r="N1099" s="5">
        <v>0</v>
      </c>
      <c r="O1099" s="65"/>
      <c r="P1099" s="66">
        <v>230</v>
      </c>
      <c r="Q1099" s="66">
        <v>7</v>
      </c>
      <c r="R1099" s="66">
        <f t="shared" si="32"/>
        <v>237</v>
      </c>
      <c r="S1099" s="502">
        <f t="shared" si="35"/>
        <v>50.800000000000026</v>
      </c>
      <c r="T1099" s="68">
        <v>11</v>
      </c>
    </row>
    <row r="1100" spans="1:20" x14ac:dyDescent="0.2">
      <c r="A1100" s="97" t="s">
        <v>6246</v>
      </c>
      <c r="B1100" s="65" t="s">
        <v>5305</v>
      </c>
      <c r="C1100" s="67">
        <v>0.33</v>
      </c>
      <c r="D1100" s="65" t="s">
        <v>4956</v>
      </c>
      <c r="E1100" s="66">
        <v>63</v>
      </c>
      <c r="F1100" s="66">
        <v>80</v>
      </c>
      <c r="G1100" s="66" t="s">
        <v>5161</v>
      </c>
      <c r="H1100" s="66">
        <v>123</v>
      </c>
      <c r="I1100" s="69"/>
      <c r="J1100" s="5" t="s">
        <v>4415</v>
      </c>
      <c r="K1100" s="66">
        <v>11</v>
      </c>
      <c r="L1100" s="5">
        <v>361</v>
      </c>
      <c r="M1100" s="5">
        <v>2</v>
      </c>
      <c r="N1100" s="5">
        <v>0</v>
      </c>
      <c r="O1100" s="65"/>
      <c r="P1100" s="66">
        <v>230</v>
      </c>
      <c r="Q1100" s="66">
        <v>7</v>
      </c>
      <c r="R1100" s="66">
        <f t="shared" si="32"/>
        <v>237</v>
      </c>
      <c r="S1100" s="502">
        <f t="shared" si="35"/>
        <v>50.800000000000026</v>
      </c>
      <c r="T1100" s="68">
        <v>11</v>
      </c>
    </row>
    <row r="1101" spans="1:20" x14ac:dyDescent="0.2">
      <c r="A1101" s="97" t="s">
        <v>7501</v>
      </c>
      <c r="B1101" s="65" t="s">
        <v>4957</v>
      </c>
      <c r="C1101" s="67">
        <v>0.33</v>
      </c>
      <c r="D1101" s="65" t="s">
        <v>2301</v>
      </c>
      <c r="E1101" s="66">
        <v>60</v>
      </c>
      <c r="F1101" s="66">
        <v>74</v>
      </c>
      <c r="G1101" s="66" t="s">
        <v>5464</v>
      </c>
      <c r="H1101" s="66">
        <v>123</v>
      </c>
      <c r="I1101" s="69">
        <v>6065830500</v>
      </c>
      <c r="J1101" s="5"/>
      <c r="K1101" s="66">
        <v>28</v>
      </c>
      <c r="L1101" s="5">
        <v>292</v>
      </c>
      <c r="M1101" s="5">
        <v>0</v>
      </c>
      <c r="N1101" s="5">
        <v>0</v>
      </c>
      <c r="O1101" s="65"/>
      <c r="P1101" s="66">
        <v>162</v>
      </c>
      <c r="Q1101" s="66">
        <v>7</v>
      </c>
      <c r="R1101" s="66">
        <f t="shared" si="32"/>
        <v>169</v>
      </c>
      <c r="S1101" s="502">
        <f t="shared" si="35"/>
        <v>118.80000000000003</v>
      </c>
      <c r="T1101" s="68">
        <v>28</v>
      </c>
    </row>
    <row r="1102" spans="1:20" x14ac:dyDescent="0.2">
      <c r="A1102" s="97" t="s">
        <v>7501</v>
      </c>
      <c r="B1102" s="65" t="s">
        <v>4957</v>
      </c>
      <c r="C1102" s="67">
        <v>0.33</v>
      </c>
      <c r="D1102" s="65" t="s">
        <v>4797</v>
      </c>
      <c r="E1102" s="66">
        <v>60</v>
      </c>
      <c r="F1102" s="66">
        <v>74</v>
      </c>
      <c r="G1102" s="66" t="s">
        <v>5464</v>
      </c>
      <c r="H1102" s="66">
        <v>123</v>
      </c>
      <c r="I1102" s="69">
        <v>6045830600</v>
      </c>
      <c r="J1102" s="5"/>
      <c r="K1102" s="66">
        <v>28</v>
      </c>
      <c r="L1102" s="5">
        <v>292</v>
      </c>
      <c r="M1102" s="5">
        <v>0</v>
      </c>
      <c r="N1102" s="5">
        <v>0</v>
      </c>
      <c r="O1102" s="65"/>
      <c r="P1102" s="66">
        <v>162</v>
      </c>
      <c r="Q1102" s="66">
        <v>7</v>
      </c>
      <c r="R1102" s="66">
        <f t="shared" si="32"/>
        <v>169</v>
      </c>
      <c r="S1102" s="502">
        <f t="shared" si="35"/>
        <v>118.80000000000003</v>
      </c>
      <c r="T1102" s="68">
        <v>28</v>
      </c>
    </row>
    <row r="1103" spans="1:20" x14ac:dyDescent="0.2">
      <c r="A1103" s="97" t="s">
        <v>7501</v>
      </c>
      <c r="B1103" s="65" t="s">
        <v>4957</v>
      </c>
      <c r="C1103" s="67">
        <v>0.33</v>
      </c>
      <c r="D1103" s="65" t="s">
        <v>1850</v>
      </c>
      <c r="E1103" s="66">
        <v>60</v>
      </c>
      <c r="F1103" s="66">
        <v>74</v>
      </c>
      <c r="G1103" s="66" t="s">
        <v>5464</v>
      </c>
      <c r="H1103" s="66">
        <v>123</v>
      </c>
      <c r="I1103" s="69">
        <v>6055730600</v>
      </c>
      <c r="J1103" s="5"/>
      <c r="K1103" s="66">
        <v>28</v>
      </c>
      <c r="L1103" s="5">
        <v>292</v>
      </c>
      <c r="M1103" s="5">
        <v>0</v>
      </c>
      <c r="N1103" s="5">
        <v>0</v>
      </c>
      <c r="O1103" s="65"/>
      <c r="P1103" s="66">
        <v>162</v>
      </c>
      <c r="Q1103" s="66">
        <v>7</v>
      </c>
      <c r="R1103" s="66">
        <f t="shared" si="32"/>
        <v>169</v>
      </c>
      <c r="S1103" s="502">
        <f t="shared" si="35"/>
        <v>118.80000000000003</v>
      </c>
      <c r="T1103" s="68">
        <v>28</v>
      </c>
    </row>
    <row r="1104" spans="1:20" x14ac:dyDescent="0.2">
      <c r="A1104" s="97" t="s">
        <v>7501</v>
      </c>
      <c r="B1104" s="65" t="s">
        <v>4957</v>
      </c>
      <c r="C1104" s="67">
        <v>0.33</v>
      </c>
      <c r="D1104" s="65" t="s">
        <v>1851</v>
      </c>
      <c r="E1104" s="66">
        <v>60</v>
      </c>
      <c r="F1104" s="66">
        <v>74</v>
      </c>
      <c r="G1104" s="66" t="s">
        <v>5464</v>
      </c>
      <c r="H1104" s="66">
        <v>123</v>
      </c>
      <c r="I1104" s="69">
        <v>6405831600</v>
      </c>
      <c r="J1104" s="5"/>
      <c r="K1104" s="66">
        <v>28</v>
      </c>
      <c r="L1104" s="5">
        <v>292</v>
      </c>
      <c r="M1104" s="5">
        <v>0</v>
      </c>
      <c r="N1104" s="5">
        <v>0</v>
      </c>
      <c r="O1104" s="65"/>
      <c r="P1104" s="66">
        <v>162</v>
      </c>
      <c r="Q1104" s="66">
        <v>7</v>
      </c>
      <c r="R1104" s="66">
        <f t="shared" si="32"/>
        <v>169</v>
      </c>
      <c r="S1104" s="502">
        <f t="shared" si="35"/>
        <v>118.80000000000003</v>
      </c>
      <c r="T1104" s="68">
        <v>28</v>
      </c>
    </row>
    <row r="1105" spans="1:20" x14ac:dyDescent="0.2">
      <c r="A1105" s="97" t="s">
        <v>2882</v>
      </c>
      <c r="B1105" s="65" t="s">
        <v>2125</v>
      </c>
      <c r="C1105" s="67">
        <v>0.33</v>
      </c>
      <c r="D1105" s="65" t="s">
        <v>3083</v>
      </c>
      <c r="E1105" s="66">
        <v>58</v>
      </c>
      <c r="F1105" s="66">
        <v>71</v>
      </c>
      <c r="G1105" s="66" t="s">
        <v>5262</v>
      </c>
      <c r="H1105" s="66">
        <v>123</v>
      </c>
      <c r="I1105" s="69">
        <v>6045034800</v>
      </c>
      <c r="J1105" s="5" t="s">
        <v>2469</v>
      </c>
      <c r="K1105" s="66">
        <v>18</v>
      </c>
      <c r="L1105" s="5">
        <v>333</v>
      </c>
      <c r="M1105" s="5">
        <v>3</v>
      </c>
      <c r="N1105" s="5">
        <v>0</v>
      </c>
      <c r="O1105" s="65" t="s">
        <v>3084</v>
      </c>
      <c r="P1105" s="66">
        <v>205</v>
      </c>
      <c r="Q1105" s="66">
        <v>4</v>
      </c>
      <c r="R1105" s="66">
        <f t="shared" si="32"/>
        <v>209</v>
      </c>
      <c r="S1105" s="502">
        <f t="shared" si="35"/>
        <v>78.800000000000026</v>
      </c>
      <c r="T1105" s="68">
        <v>18</v>
      </c>
    </row>
    <row r="1106" spans="1:20" x14ac:dyDescent="0.2">
      <c r="A1106" s="97" t="s">
        <v>7707</v>
      </c>
      <c r="B1106" s="65" t="s">
        <v>2125</v>
      </c>
      <c r="C1106" s="67">
        <v>0.33</v>
      </c>
      <c r="D1106" s="65" t="s">
        <v>7706</v>
      </c>
      <c r="E1106" s="66">
        <v>67</v>
      </c>
      <c r="F1106" s="66">
        <v>88</v>
      </c>
      <c r="G1106" s="66" t="s">
        <v>5159</v>
      </c>
      <c r="H1106" s="66">
        <v>131</v>
      </c>
      <c r="I1106" s="69">
        <v>6045034800</v>
      </c>
      <c r="J1106" s="5" t="s">
        <v>2469</v>
      </c>
      <c r="K1106" s="66">
        <v>28</v>
      </c>
      <c r="L1106" s="5">
        <v>292</v>
      </c>
      <c r="M1106" s="5">
        <v>3</v>
      </c>
      <c r="N1106" s="5">
        <v>0</v>
      </c>
      <c r="O1106" s="65"/>
      <c r="P1106" s="66">
        <v>165</v>
      </c>
      <c r="Q1106" s="66">
        <v>4</v>
      </c>
      <c r="R1106" s="66">
        <f t="shared" si="32"/>
        <v>169</v>
      </c>
      <c r="S1106" s="502">
        <f t="shared" si="35"/>
        <v>118.80000000000003</v>
      </c>
      <c r="T1106" s="68">
        <v>28</v>
      </c>
    </row>
    <row r="1107" spans="1:20" x14ac:dyDescent="0.2">
      <c r="A1107" s="97" t="s">
        <v>4259</v>
      </c>
      <c r="B1107" s="65" t="s">
        <v>2125</v>
      </c>
      <c r="C1107" s="67">
        <v>0.33</v>
      </c>
      <c r="D1107" s="65" t="s">
        <v>1703</v>
      </c>
      <c r="E1107" s="66">
        <v>64</v>
      </c>
      <c r="F1107" s="66">
        <v>80</v>
      </c>
      <c r="G1107" s="66" t="s">
        <v>5265</v>
      </c>
      <c r="H1107" s="66">
        <v>123</v>
      </c>
      <c r="I1107" s="69">
        <v>6045034800</v>
      </c>
      <c r="J1107" s="5" t="s">
        <v>2469</v>
      </c>
      <c r="K1107" s="66">
        <v>29</v>
      </c>
      <c r="L1107" s="5">
        <v>288</v>
      </c>
      <c r="M1107" s="5">
        <v>3</v>
      </c>
      <c r="N1107" s="5">
        <v>0</v>
      </c>
      <c r="O1107" s="65" t="s">
        <v>8340</v>
      </c>
      <c r="P1107" s="66">
        <v>160</v>
      </c>
      <c r="Q1107" s="66">
        <v>4</v>
      </c>
      <c r="R1107" s="66">
        <f t="shared" si="32"/>
        <v>164</v>
      </c>
      <c r="S1107" s="502">
        <f t="shared" si="35"/>
        <v>123.80000000000003</v>
      </c>
      <c r="T1107" s="68">
        <v>29</v>
      </c>
    </row>
    <row r="1108" spans="1:20" x14ac:dyDescent="0.2">
      <c r="A1108" s="97" t="s">
        <v>3582</v>
      </c>
      <c r="B1108" s="65" t="s">
        <v>2125</v>
      </c>
      <c r="C1108" s="67">
        <v>0.33</v>
      </c>
      <c r="D1108" s="65" t="s">
        <v>5202</v>
      </c>
      <c r="E1108" s="66">
        <v>57</v>
      </c>
      <c r="F1108" s="66">
        <v>69</v>
      </c>
      <c r="G1108" s="66" t="s">
        <v>5159</v>
      </c>
      <c r="H1108" s="66">
        <v>123</v>
      </c>
      <c r="I1108" s="69">
        <v>6045034800</v>
      </c>
      <c r="J1108" s="5"/>
      <c r="K1108" s="66">
        <v>22</v>
      </c>
      <c r="L1108" s="5">
        <v>318</v>
      </c>
      <c r="M1108" s="5">
        <v>0</v>
      </c>
      <c r="N1108" s="5">
        <v>0</v>
      </c>
      <c r="O1108" s="65" t="s">
        <v>399</v>
      </c>
      <c r="P1108" s="66">
        <v>188</v>
      </c>
      <c r="Q1108" s="66">
        <v>4</v>
      </c>
      <c r="R1108" s="66">
        <f t="shared" ref="R1108:R1171" si="36">P1108+Q1108</f>
        <v>192</v>
      </c>
      <c r="S1108" s="502">
        <f t="shared" si="35"/>
        <v>95.800000000000026</v>
      </c>
      <c r="T1108" s="68">
        <v>22</v>
      </c>
    </row>
    <row r="1109" spans="1:20" x14ac:dyDescent="0.2">
      <c r="A1109" s="97" t="s">
        <v>3582</v>
      </c>
      <c r="B1109" s="65" t="s">
        <v>2125</v>
      </c>
      <c r="C1109" s="67">
        <v>0.33</v>
      </c>
      <c r="D1109" s="65" t="s">
        <v>5202</v>
      </c>
      <c r="E1109" s="66">
        <v>57</v>
      </c>
      <c r="F1109" s="66">
        <v>73</v>
      </c>
      <c r="G1109" s="66" t="s">
        <v>5159</v>
      </c>
      <c r="H1109" s="66">
        <v>123</v>
      </c>
      <c r="I1109" s="91"/>
      <c r="J1109" s="5" t="s">
        <v>6055</v>
      </c>
      <c r="K1109" s="66">
        <v>22</v>
      </c>
      <c r="L1109" s="5">
        <v>318</v>
      </c>
      <c r="M1109" s="5">
        <v>11</v>
      </c>
      <c r="N1109" s="5">
        <v>0</v>
      </c>
      <c r="O1109" s="65" t="s">
        <v>399</v>
      </c>
      <c r="P1109" s="66">
        <v>188</v>
      </c>
      <c r="Q1109" s="66">
        <v>4</v>
      </c>
      <c r="R1109" s="66">
        <f t="shared" si="36"/>
        <v>192</v>
      </c>
      <c r="S1109" s="502">
        <f t="shared" si="35"/>
        <v>95.800000000000026</v>
      </c>
      <c r="T1109" s="68">
        <v>22</v>
      </c>
    </row>
    <row r="1110" spans="1:20" x14ac:dyDescent="0.2">
      <c r="A1110" s="97" t="s">
        <v>6186</v>
      </c>
      <c r="B1110" s="65" t="s">
        <v>2125</v>
      </c>
      <c r="C1110" s="67">
        <v>0.33</v>
      </c>
      <c r="D1110" s="65" t="s">
        <v>2801</v>
      </c>
      <c r="E1110" s="66">
        <v>64</v>
      </c>
      <c r="F1110" s="66">
        <v>82</v>
      </c>
      <c r="G1110" s="66" t="s">
        <v>5263</v>
      </c>
      <c r="H1110" s="66">
        <v>125</v>
      </c>
      <c r="I1110" s="69">
        <v>6045034800</v>
      </c>
      <c r="J1110" s="5" t="s">
        <v>2469</v>
      </c>
      <c r="K1110" s="66">
        <v>25</v>
      </c>
      <c r="L1110" s="5">
        <v>305</v>
      </c>
      <c r="M1110" s="5">
        <v>3</v>
      </c>
      <c r="N1110" s="5">
        <v>0</v>
      </c>
      <c r="O1110" s="65"/>
      <c r="P1110" s="66">
        <v>175</v>
      </c>
      <c r="Q1110" s="66">
        <v>4</v>
      </c>
      <c r="R1110" s="66">
        <f t="shared" si="36"/>
        <v>179</v>
      </c>
      <c r="S1110" s="502">
        <f t="shared" si="35"/>
        <v>108.80000000000003</v>
      </c>
      <c r="T1110" s="68">
        <v>25</v>
      </c>
    </row>
    <row r="1111" spans="1:20" x14ac:dyDescent="0.2">
      <c r="A1111" s="558" t="s">
        <v>12069</v>
      </c>
      <c r="B1111" s="559" t="s">
        <v>2125</v>
      </c>
      <c r="C1111" s="67">
        <v>0.33</v>
      </c>
      <c r="D1111" s="559" t="s">
        <v>11736</v>
      </c>
      <c r="E1111" s="66">
        <v>55</v>
      </c>
      <c r="F1111" s="66">
        <v>69</v>
      </c>
      <c r="G1111" s="560" t="s">
        <v>5263</v>
      </c>
      <c r="H1111" s="66">
        <v>123</v>
      </c>
      <c r="I1111" s="69">
        <v>6045034800</v>
      </c>
      <c r="J1111" s="5" t="s">
        <v>202</v>
      </c>
      <c r="K1111" s="66"/>
      <c r="L1111" s="5"/>
      <c r="M1111" s="5">
        <v>29</v>
      </c>
      <c r="N1111" s="5">
        <v>0</v>
      </c>
      <c r="O1111" s="559" t="s">
        <v>11723</v>
      </c>
      <c r="P1111" s="66">
        <v>186</v>
      </c>
      <c r="Q1111" s="66">
        <v>4</v>
      </c>
      <c r="R1111" s="66">
        <f t="shared" si="36"/>
        <v>190</v>
      </c>
      <c r="S1111" s="502">
        <f t="shared" si="35"/>
        <v>97.800000000000026</v>
      </c>
    </row>
    <row r="1112" spans="1:20" x14ac:dyDescent="0.2">
      <c r="A1112" s="97" t="s">
        <v>2332</v>
      </c>
      <c r="B1112" s="65" t="s">
        <v>2125</v>
      </c>
      <c r="C1112" s="67">
        <v>0.33</v>
      </c>
      <c r="D1112" s="65" t="s">
        <v>4477</v>
      </c>
      <c r="E1112" s="66">
        <v>67</v>
      </c>
      <c r="F1112" s="66">
        <v>88</v>
      </c>
      <c r="G1112" s="95" t="s">
        <v>2784</v>
      </c>
      <c r="H1112" s="66">
        <v>131</v>
      </c>
      <c r="I1112" s="69"/>
      <c r="J1112" s="5" t="s">
        <v>8121</v>
      </c>
      <c r="K1112" s="66">
        <v>34</v>
      </c>
      <c r="L1112" s="5">
        <f>112+10+R1112</f>
        <v>265</v>
      </c>
      <c r="M1112" s="5">
        <v>3</v>
      </c>
      <c r="N1112" s="5">
        <v>0</v>
      </c>
      <c r="O1112" s="65" t="s">
        <v>4888</v>
      </c>
      <c r="P1112" s="66">
        <v>139</v>
      </c>
      <c r="Q1112" s="66">
        <v>4</v>
      </c>
      <c r="R1112" s="66">
        <f t="shared" si="36"/>
        <v>143</v>
      </c>
      <c r="S1112" s="502">
        <f t="shared" si="35"/>
        <v>144.80000000000001</v>
      </c>
      <c r="T1112" s="68">
        <v>34</v>
      </c>
    </row>
    <row r="1113" spans="1:20" ht="25.5" x14ac:dyDescent="0.2">
      <c r="A1113" s="97" t="s">
        <v>9547</v>
      </c>
      <c r="B1113" s="65" t="s">
        <v>2785</v>
      </c>
      <c r="C1113" s="67">
        <v>0.33</v>
      </c>
      <c r="D1113" s="65" t="s">
        <v>5317</v>
      </c>
      <c r="E1113" s="66">
        <v>61</v>
      </c>
      <c r="F1113" s="66">
        <v>76</v>
      </c>
      <c r="G1113" s="66" t="s">
        <v>5161</v>
      </c>
      <c r="H1113" s="66">
        <v>123</v>
      </c>
      <c r="I1113" s="69" t="s">
        <v>1168</v>
      </c>
      <c r="J1113" s="5"/>
      <c r="K1113" s="66">
        <v>13</v>
      </c>
      <c r="L1113" s="5">
        <v>353</v>
      </c>
      <c r="M1113" s="5">
        <v>0</v>
      </c>
      <c r="N1113" s="5">
        <v>0</v>
      </c>
      <c r="O1113" s="65"/>
      <c r="P1113" s="66">
        <v>222</v>
      </c>
      <c r="Q1113" s="66">
        <v>7</v>
      </c>
      <c r="R1113" s="66">
        <f t="shared" si="36"/>
        <v>229</v>
      </c>
      <c r="S1113" s="502">
        <f t="shared" si="35"/>
        <v>58.800000000000026</v>
      </c>
      <c r="T1113" s="68">
        <v>13</v>
      </c>
    </row>
    <row r="1114" spans="1:20" x14ac:dyDescent="0.2">
      <c r="A1114" s="97" t="s">
        <v>340</v>
      </c>
      <c r="B1114" s="65" t="s">
        <v>2785</v>
      </c>
      <c r="C1114" s="67">
        <v>0.33</v>
      </c>
      <c r="D1114" s="65" t="s">
        <v>1169</v>
      </c>
      <c r="E1114" s="66">
        <v>60</v>
      </c>
      <c r="F1114" s="66">
        <v>74</v>
      </c>
      <c r="G1114" s="66" t="s">
        <v>5159</v>
      </c>
      <c r="H1114" s="66">
        <v>123</v>
      </c>
      <c r="I1114" s="69"/>
      <c r="J1114" s="5" t="s">
        <v>4415</v>
      </c>
      <c r="K1114" s="66">
        <v>10</v>
      </c>
      <c r="L1114" s="5">
        <v>365</v>
      </c>
      <c r="M1114" s="5">
        <v>2</v>
      </c>
      <c r="N1114" s="5">
        <v>0</v>
      </c>
      <c r="O1114" s="65"/>
      <c r="P1114" s="66">
        <v>235</v>
      </c>
      <c r="Q1114" s="66">
        <v>7</v>
      </c>
      <c r="R1114" s="66">
        <f t="shared" si="36"/>
        <v>242</v>
      </c>
      <c r="S1114" s="502">
        <f t="shared" si="35"/>
        <v>45.800000000000026</v>
      </c>
      <c r="T1114" s="68">
        <v>10</v>
      </c>
    </row>
    <row r="1115" spans="1:20" x14ac:dyDescent="0.2">
      <c r="A1115" s="97" t="s">
        <v>6174</v>
      </c>
      <c r="B1115" s="65" t="s">
        <v>2785</v>
      </c>
      <c r="C1115" s="67">
        <v>0.33</v>
      </c>
      <c r="D1115" s="65" t="s">
        <v>1170</v>
      </c>
      <c r="E1115" s="66">
        <v>60</v>
      </c>
      <c r="F1115" s="66">
        <v>74</v>
      </c>
      <c r="G1115" s="66" t="s">
        <v>5159</v>
      </c>
      <c r="H1115" s="66">
        <v>123</v>
      </c>
      <c r="I1115" s="69"/>
      <c r="J1115" s="5" t="s">
        <v>4415</v>
      </c>
      <c r="K1115" s="66">
        <v>10</v>
      </c>
      <c r="L1115" s="5">
        <v>365</v>
      </c>
      <c r="M1115" s="5">
        <v>2</v>
      </c>
      <c r="N1115" s="5">
        <v>0</v>
      </c>
      <c r="O1115" s="65"/>
      <c r="P1115" s="66">
        <v>236</v>
      </c>
      <c r="Q1115" s="66">
        <v>7</v>
      </c>
      <c r="R1115" s="66">
        <f t="shared" si="36"/>
        <v>243</v>
      </c>
      <c r="S1115" s="502">
        <f t="shared" si="35"/>
        <v>44.800000000000026</v>
      </c>
      <c r="T1115" s="68">
        <v>10</v>
      </c>
    </row>
    <row r="1116" spans="1:20" x14ac:dyDescent="0.2">
      <c r="A1116" s="97" t="s">
        <v>2673</v>
      </c>
      <c r="B1116" s="65" t="s">
        <v>2785</v>
      </c>
      <c r="C1116" s="67">
        <v>0.33</v>
      </c>
      <c r="D1116" s="65" t="s">
        <v>6277</v>
      </c>
      <c r="E1116" s="66">
        <v>61</v>
      </c>
      <c r="F1116" s="66">
        <v>76</v>
      </c>
      <c r="G1116" s="66" t="s">
        <v>5161</v>
      </c>
      <c r="H1116" s="66">
        <v>123</v>
      </c>
      <c r="I1116" s="69"/>
      <c r="J1116" s="5" t="s">
        <v>4415</v>
      </c>
      <c r="K1116" s="66">
        <v>12</v>
      </c>
      <c r="L1116" s="5">
        <v>357</v>
      </c>
      <c r="M1116" s="5">
        <v>2</v>
      </c>
      <c r="N1116" s="5">
        <v>0</v>
      </c>
      <c r="O1116" s="65"/>
      <c r="P1116" s="66">
        <v>228</v>
      </c>
      <c r="Q1116" s="66">
        <v>7</v>
      </c>
      <c r="R1116" s="66">
        <f t="shared" si="36"/>
        <v>235</v>
      </c>
      <c r="S1116" s="502">
        <f t="shared" si="35"/>
        <v>52.800000000000026</v>
      </c>
      <c r="T1116" s="68">
        <v>12</v>
      </c>
    </row>
    <row r="1117" spans="1:20" x14ac:dyDescent="0.2">
      <c r="A1117" s="97" t="s">
        <v>1232</v>
      </c>
      <c r="B1117" s="65" t="s">
        <v>2785</v>
      </c>
      <c r="C1117" s="67">
        <v>0.33</v>
      </c>
      <c r="D1117" s="65" t="s">
        <v>6278</v>
      </c>
      <c r="E1117" s="66">
        <v>62</v>
      </c>
      <c r="F1117" s="66">
        <v>78</v>
      </c>
      <c r="G1117" s="66" t="s">
        <v>5161</v>
      </c>
      <c r="H1117" s="66">
        <v>123</v>
      </c>
      <c r="I1117" s="69"/>
      <c r="J1117" s="5" t="s">
        <v>4415</v>
      </c>
      <c r="K1117" s="66">
        <v>10</v>
      </c>
      <c r="L1117" s="5">
        <v>365</v>
      </c>
      <c r="M1117" s="5">
        <v>2</v>
      </c>
      <c r="N1117" s="5">
        <v>0</v>
      </c>
      <c r="O1117" s="65"/>
      <c r="P1117" s="66">
        <v>234</v>
      </c>
      <c r="Q1117" s="66">
        <v>7</v>
      </c>
      <c r="R1117" s="66">
        <f t="shared" si="36"/>
        <v>241</v>
      </c>
      <c r="S1117" s="502">
        <f t="shared" si="35"/>
        <v>46.800000000000026</v>
      </c>
      <c r="T1117" s="68">
        <v>10</v>
      </c>
    </row>
    <row r="1118" spans="1:20" x14ac:dyDescent="0.2">
      <c r="A1118" s="97" t="s">
        <v>5357</v>
      </c>
      <c r="B1118" s="65" t="s">
        <v>2785</v>
      </c>
      <c r="C1118" s="67">
        <v>0.33</v>
      </c>
      <c r="D1118" s="65" t="s">
        <v>6279</v>
      </c>
      <c r="E1118" s="66">
        <v>61</v>
      </c>
      <c r="F1118" s="66">
        <v>76</v>
      </c>
      <c r="G1118" s="66" t="s">
        <v>5159</v>
      </c>
      <c r="H1118" s="66">
        <v>123</v>
      </c>
      <c r="I1118" s="69"/>
      <c r="J1118" s="5" t="s">
        <v>4415</v>
      </c>
      <c r="K1118" s="66">
        <v>9</v>
      </c>
      <c r="L1118" s="5">
        <v>369</v>
      </c>
      <c r="M1118" s="5">
        <v>2</v>
      </c>
      <c r="N1118" s="5">
        <v>0</v>
      </c>
      <c r="O1118" s="65"/>
      <c r="P1118" s="66">
        <v>238</v>
      </c>
      <c r="Q1118" s="66">
        <v>7</v>
      </c>
      <c r="R1118" s="66">
        <f t="shared" si="36"/>
        <v>245</v>
      </c>
      <c r="S1118" s="502">
        <f t="shared" si="35"/>
        <v>42.800000000000026</v>
      </c>
      <c r="T1118" s="68">
        <v>9</v>
      </c>
    </row>
    <row r="1119" spans="1:20" x14ac:dyDescent="0.2">
      <c r="A1119" s="97" t="s">
        <v>7552</v>
      </c>
      <c r="B1119" s="65" t="s">
        <v>2785</v>
      </c>
      <c r="C1119" s="67">
        <v>0.33</v>
      </c>
      <c r="D1119" s="65" t="s">
        <v>5736</v>
      </c>
      <c r="E1119" s="66">
        <v>61</v>
      </c>
      <c r="F1119" s="66">
        <v>76</v>
      </c>
      <c r="G1119" s="66" t="s">
        <v>2918</v>
      </c>
      <c r="H1119" s="66">
        <v>123</v>
      </c>
      <c r="I1119" s="69"/>
      <c r="J1119" s="5" t="s">
        <v>4415</v>
      </c>
      <c r="K1119" s="66">
        <v>12</v>
      </c>
      <c r="L1119" s="5">
        <v>357</v>
      </c>
      <c r="M1119" s="5">
        <v>2</v>
      </c>
      <c r="N1119" s="5">
        <v>0</v>
      </c>
      <c r="O1119" s="65"/>
      <c r="P1119" s="66">
        <v>225</v>
      </c>
      <c r="Q1119" s="66">
        <v>7</v>
      </c>
      <c r="R1119" s="66">
        <f t="shared" si="36"/>
        <v>232</v>
      </c>
      <c r="S1119" s="502">
        <f t="shared" si="35"/>
        <v>55.800000000000026</v>
      </c>
      <c r="T1119" s="68">
        <v>12</v>
      </c>
    </row>
    <row r="1120" spans="1:20" x14ac:dyDescent="0.2">
      <c r="A1120" s="97" t="s">
        <v>2917</v>
      </c>
      <c r="B1120" s="65" t="s">
        <v>2785</v>
      </c>
      <c r="C1120" s="67">
        <v>0.33</v>
      </c>
      <c r="D1120" s="65" t="s">
        <v>9157</v>
      </c>
      <c r="E1120" s="66">
        <v>59</v>
      </c>
      <c r="F1120" s="66">
        <v>73</v>
      </c>
      <c r="G1120" s="66" t="s">
        <v>5161</v>
      </c>
      <c r="H1120" s="66">
        <v>123</v>
      </c>
      <c r="I1120" s="69"/>
      <c r="J1120" s="5" t="s">
        <v>4415</v>
      </c>
      <c r="K1120" s="66">
        <v>11</v>
      </c>
      <c r="L1120" s="5">
        <v>361</v>
      </c>
      <c r="M1120" s="5">
        <v>2</v>
      </c>
      <c r="N1120" s="5">
        <v>0</v>
      </c>
      <c r="O1120" s="65"/>
      <c r="P1120" s="66">
        <v>230</v>
      </c>
      <c r="Q1120" s="66">
        <v>7</v>
      </c>
      <c r="R1120" s="66">
        <f t="shared" si="36"/>
        <v>237</v>
      </c>
      <c r="S1120" s="502">
        <f t="shared" si="35"/>
        <v>50.800000000000026</v>
      </c>
      <c r="T1120" s="68">
        <v>11</v>
      </c>
    </row>
    <row r="1121" spans="1:20" x14ac:dyDescent="0.2">
      <c r="A1121" s="97" t="s">
        <v>8809</v>
      </c>
      <c r="B1121" s="65" t="s">
        <v>2785</v>
      </c>
      <c r="C1121" s="67">
        <v>0.33</v>
      </c>
      <c r="D1121" s="91" t="s">
        <v>5353</v>
      </c>
      <c r="E1121" s="66">
        <v>58</v>
      </c>
      <c r="F1121" s="66">
        <v>71</v>
      </c>
      <c r="G1121" s="66" t="s">
        <v>5159</v>
      </c>
      <c r="H1121" s="66">
        <v>123</v>
      </c>
      <c r="I1121" s="69" t="s">
        <v>442</v>
      </c>
      <c r="J1121" s="5" t="s">
        <v>2469</v>
      </c>
      <c r="K1121" s="66">
        <v>24</v>
      </c>
      <c r="L1121" s="5">
        <v>310</v>
      </c>
      <c r="M1121" s="5">
        <v>3</v>
      </c>
      <c r="N1121" s="5">
        <v>0</v>
      </c>
      <c r="O1121" s="65"/>
      <c r="P1121" s="66">
        <v>180</v>
      </c>
      <c r="Q1121" s="66">
        <v>7</v>
      </c>
      <c r="R1121" s="66">
        <f t="shared" si="36"/>
        <v>187</v>
      </c>
      <c r="S1121" s="502">
        <f t="shared" si="35"/>
        <v>100.80000000000003</v>
      </c>
      <c r="T1121" s="68">
        <v>24</v>
      </c>
    </row>
    <row r="1122" spans="1:20" x14ac:dyDescent="0.2">
      <c r="A1122" s="97" t="s">
        <v>8912</v>
      </c>
      <c r="B1122" s="65" t="s">
        <v>2574</v>
      </c>
      <c r="C1122" s="67">
        <v>0.33</v>
      </c>
      <c r="D1122" s="65" t="s">
        <v>6084</v>
      </c>
      <c r="E1122" s="66">
        <v>66</v>
      </c>
      <c r="F1122" s="66">
        <v>84</v>
      </c>
      <c r="G1122" s="66" t="s">
        <v>5159</v>
      </c>
      <c r="H1122" s="66">
        <v>127</v>
      </c>
      <c r="I1122" s="69" t="s">
        <v>442</v>
      </c>
      <c r="J1122" s="5" t="s">
        <v>2469</v>
      </c>
      <c r="K1122" s="66">
        <v>24</v>
      </c>
      <c r="L1122" s="5">
        <v>310</v>
      </c>
      <c r="M1122" s="5">
        <v>3</v>
      </c>
      <c r="N1122" s="5">
        <v>0</v>
      </c>
      <c r="O1122" s="65"/>
      <c r="P1122" s="66">
        <v>180</v>
      </c>
      <c r="Q1122" s="66">
        <v>4</v>
      </c>
      <c r="R1122" s="66">
        <f t="shared" si="36"/>
        <v>184</v>
      </c>
      <c r="S1122" s="502">
        <f t="shared" si="35"/>
        <v>103.80000000000003</v>
      </c>
      <c r="T1122" s="68">
        <v>24</v>
      </c>
    </row>
    <row r="1123" spans="1:20" x14ac:dyDescent="0.2">
      <c r="A1123" s="97" t="s">
        <v>8913</v>
      </c>
      <c r="B1123" s="65" t="s">
        <v>2574</v>
      </c>
      <c r="C1123" s="67">
        <v>0.33</v>
      </c>
      <c r="D1123" s="65" t="s">
        <v>3138</v>
      </c>
      <c r="E1123" s="66">
        <v>60</v>
      </c>
      <c r="F1123" s="66">
        <v>74</v>
      </c>
      <c r="G1123" s="66" t="s">
        <v>5262</v>
      </c>
      <c r="H1123" s="66">
        <v>123</v>
      </c>
      <c r="I1123" s="69" t="s">
        <v>442</v>
      </c>
      <c r="J1123" s="5" t="s">
        <v>2469</v>
      </c>
      <c r="K1123" s="66">
        <v>22</v>
      </c>
      <c r="L1123" s="5">
        <v>318</v>
      </c>
      <c r="M1123" s="5">
        <v>3</v>
      </c>
      <c r="N1123" s="5">
        <v>0</v>
      </c>
      <c r="O1123" s="65"/>
      <c r="P1123" s="66">
        <v>188</v>
      </c>
      <c r="Q1123" s="66">
        <v>4</v>
      </c>
      <c r="R1123" s="66">
        <f t="shared" si="36"/>
        <v>192</v>
      </c>
      <c r="S1123" s="502">
        <f t="shared" si="35"/>
        <v>95.800000000000026</v>
      </c>
      <c r="T1123" s="68">
        <v>22</v>
      </c>
    </row>
    <row r="1124" spans="1:20" x14ac:dyDescent="0.2">
      <c r="A1124" s="97" t="s">
        <v>6655</v>
      </c>
      <c r="B1124" s="65" t="s">
        <v>1539</v>
      </c>
      <c r="C1124" s="67">
        <v>0.33</v>
      </c>
      <c r="D1124" s="65" t="s">
        <v>9637</v>
      </c>
      <c r="E1124" s="66">
        <v>61</v>
      </c>
      <c r="F1124" s="66">
        <v>76</v>
      </c>
      <c r="G1124" s="66" t="s">
        <v>5161</v>
      </c>
      <c r="H1124" s="66">
        <v>123</v>
      </c>
      <c r="I1124" s="69"/>
      <c r="J1124" s="5" t="s">
        <v>4415</v>
      </c>
      <c r="K1124" s="66">
        <v>10</v>
      </c>
      <c r="L1124" s="5">
        <v>365</v>
      </c>
      <c r="M1124" s="5">
        <v>2</v>
      </c>
      <c r="N1124" s="5">
        <v>0</v>
      </c>
      <c r="O1124" s="65"/>
      <c r="P1124" s="66">
        <v>233</v>
      </c>
      <c r="Q1124" s="66">
        <v>7</v>
      </c>
      <c r="R1124" s="66">
        <f t="shared" si="36"/>
        <v>240</v>
      </c>
      <c r="S1124" s="502">
        <f t="shared" si="35"/>
        <v>47.800000000000026</v>
      </c>
      <c r="T1124" s="68">
        <v>10</v>
      </c>
    </row>
    <row r="1125" spans="1:20" x14ac:dyDescent="0.2">
      <c r="A1125" s="97" t="s">
        <v>3916</v>
      </c>
      <c r="B1125" s="65" t="s">
        <v>1539</v>
      </c>
      <c r="C1125" s="67">
        <v>0.33</v>
      </c>
      <c r="D1125" s="65" t="s">
        <v>10005</v>
      </c>
      <c r="E1125" s="66">
        <v>58</v>
      </c>
      <c r="F1125" s="66">
        <v>71</v>
      </c>
      <c r="G1125" s="66" t="s">
        <v>5159</v>
      </c>
      <c r="H1125" s="66">
        <v>123</v>
      </c>
      <c r="I1125" s="69"/>
      <c r="J1125" s="5" t="s">
        <v>4415</v>
      </c>
      <c r="K1125" s="66">
        <v>9</v>
      </c>
      <c r="L1125" s="5">
        <v>369</v>
      </c>
      <c r="M1125" s="5">
        <v>2</v>
      </c>
      <c r="N1125" s="5">
        <v>0</v>
      </c>
      <c r="O1125" s="65"/>
      <c r="P1125" s="66">
        <v>240</v>
      </c>
      <c r="Q1125" s="66">
        <v>7</v>
      </c>
      <c r="R1125" s="66">
        <f t="shared" si="36"/>
        <v>247</v>
      </c>
      <c r="S1125" s="502">
        <f t="shared" si="35"/>
        <v>40.800000000000026</v>
      </c>
      <c r="T1125" s="68">
        <v>9</v>
      </c>
    </row>
    <row r="1126" spans="1:20" x14ac:dyDescent="0.2">
      <c r="A1126" s="97" t="s">
        <v>4610</v>
      </c>
      <c r="B1126" s="65" t="s">
        <v>1539</v>
      </c>
      <c r="C1126" s="67">
        <v>0.33</v>
      </c>
      <c r="D1126" s="65" t="s">
        <v>1285</v>
      </c>
      <c r="E1126" s="66">
        <v>60</v>
      </c>
      <c r="F1126" s="66">
        <v>74</v>
      </c>
      <c r="G1126" s="66" t="s">
        <v>5161</v>
      </c>
      <c r="H1126" s="66">
        <v>123</v>
      </c>
      <c r="I1126" s="69"/>
      <c r="J1126" s="5" t="s">
        <v>4415</v>
      </c>
      <c r="K1126" s="66">
        <v>12</v>
      </c>
      <c r="L1126" s="5">
        <v>357</v>
      </c>
      <c r="M1126" s="5">
        <v>2</v>
      </c>
      <c r="N1126" s="5">
        <v>0</v>
      </c>
      <c r="O1126" s="65"/>
      <c r="P1126" s="66">
        <v>225</v>
      </c>
      <c r="Q1126" s="66">
        <v>7</v>
      </c>
      <c r="R1126" s="66">
        <f t="shared" si="36"/>
        <v>232</v>
      </c>
      <c r="S1126" s="502">
        <f t="shared" si="35"/>
        <v>55.800000000000026</v>
      </c>
      <c r="T1126" s="68">
        <v>12</v>
      </c>
    </row>
    <row r="1127" spans="1:20" x14ac:dyDescent="0.2">
      <c r="A1127" s="97" t="s">
        <v>4609</v>
      </c>
      <c r="B1127" s="65" t="s">
        <v>1539</v>
      </c>
      <c r="C1127" s="67">
        <v>0.33</v>
      </c>
      <c r="D1127" s="65" t="s">
        <v>9157</v>
      </c>
      <c r="E1127" s="66">
        <v>61</v>
      </c>
      <c r="F1127" s="66">
        <v>76</v>
      </c>
      <c r="G1127" s="66" t="s">
        <v>5161</v>
      </c>
      <c r="H1127" s="66">
        <v>123</v>
      </c>
      <c r="I1127" s="69"/>
      <c r="J1127" s="5" t="s">
        <v>4415</v>
      </c>
      <c r="K1127" s="66">
        <v>11</v>
      </c>
      <c r="L1127" s="5">
        <v>361</v>
      </c>
      <c r="M1127" s="5">
        <v>2</v>
      </c>
      <c r="N1127" s="5">
        <v>0</v>
      </c>
      <c r="O1127" s="65"/>
      <c r="P1127" s="66">
        <v>230</v>
      </c>
      <c r="Q1127" s="66">
        <v>7</v>
      </c>
      <c r="R1127" s="66">
        <f t="shared" si="36"/>
        <v>237</v>
      </c>
      <c r="S1127" s="502">
        <f t="shared" si="35"/>
        <v>50.800000000000026</v>
      </c>
      <c r="T1127" s="68">
        <v>11</v>
      </c>
    </row>
    <row r="1128" spans="1:20" x14ac:dyDescent="0.2">
      <c r="A1128" s="97" t="s">
        <v>8747</v>
      </c>
      <c r="B1128" s="65" t="s">
        <v>1539</v>
      </c>
      <c r="C1128" s="67">
        <v>0.33</v>
      </c>
      <c r="D1128" s="65" t="s">
        <v>9156</v>
      </c>
      <c r="E1128" s="66">
        <v>62</v>
      </c>
      <c r="F1128" s="66">
        <v>78</v>
      </c>
      <c r="G1128" s="66" t="s">
        <v>5161</v>
      </c>
      <c r="H1128" s="66">
        <v>123</v>
      </c>
      <c r="I1128" s="69"/>
      <c r="J1128" s="5" t="s">
        <v>4415</v>
      </c>
      <c r="K1128" s="66">
        <v>11</v>
      </c>
      <c r="L1128" s="5">
        <v>361</v>
      </c>
      <c r="M1128" s="5">
        <v>2</v>
      </c>
      <c r="N1128" s="5">
        <v>0</v>
      </c>
      <c r="O1128" s="65"/>
      <c r="P1128" s="66">
        <v>230</v>
      </c>
      <c r="Q1128" s="66">
        <v>7</v>
      </c>
      <c r="R1128" s="66">
        <f t="shared" si="36"/>
        <v>237</v>
      </c>
      <c r="S1128" s="502">
        <f t="shared" si="35"/>
        <v>50.800000000000026</v>
      </c>
      <c r="T1128" s="68">
        <v>11</v>
      </c>
    </row>
    <row r="1129" spans="1:20" x14ac:dyDescent="0.2">
      <c r="A1129" s="97" t="s">
        <v>1514</v>
      </c>
      <c r="B1129" s="65" t="s">
        <v>1019</v>
      </c>
      <c r="C1129" s="67">
        <v>0.33</v>
      </c>
      <c r="D1129" s="65" t="s">
        <v>1515</v>
      </c>
      <c r="E1129" s="66">
        <v>61</v>
      </c>
      <c r="F1129" s="66">
        <v>76</v>
      </c>
      <c r="G1129" s="66" t="s">
        <v>5161</v>
      </c>
      <c r="H1129" s="66">
        <v>123</v>
      </c>
      <c r="I1129" s="69"/>
      <c r="J1129" s="5" t="s">
        <v>4415</v>
      </c>
      <c r="K1129" s="66">
        <v>12</v>
      </c>
      <c r="L1129" s="5">
        <v>357</v>
      </c>
      <c r="M1129" s="5">
        <v>2</v>
      </c>
      <c r="N1129" s="5">
        <v>0</v>
      </c>
      <c r="O1129" s="65" t="s">
        <v>5778</v>
      </c>
      <c r="P1129" s="66">
        <v>228</v>
      </c>
      <c r="Q1129" s="66">
        <v>7</v>
      </c>
      <c r="R1129" s="66">
        <f t="shared" si="36"/>
        <v>235</v>
      </c>
      <c r="S1129" s="502">
        <f t="shared" si="35"/>
        <v>52.800000000000026</v>
      </c>
      <c r="T1129" s="68">
        <v>12</v>
      </c>
    </row>
    <row r="1130" spans="1:20" x14ac:dyDescent="0.2">
      <c r="A1130" s="97" t="s">
        <v>7926</v>
      </c>
      <c r="B1130" s="65" t="s">
        <v>1019</v>
      </c>
      <c r="C1130" s="67">
        <v>0.33</v>
      </c>
      <c r="D1130" s="65" t="s">
        <v>2715</v>
      </c>
      <c r="E1130" s="66">
        <v>60</v>
      </c>
      <c r="F1130" s="66">
        <v>74</v>
      </c>
      <c r="G1130" s="66" t="s">
        <v>5159</v>
      </c>
      <c r="H1130" s="66">
        <v>123</v>
      </c>
      <c r="I1130" s="69"/>
      <c r="J1130" s="5" t="s">
        <v>4415</v>
      </c>
      <c r="K1130" s="66">
        <v>10</v>
      </c>
      <c r="L1130" s="5">
        <v>365</v>
      </c>
      <c r="M1130" s="5">
        <v>2</v>
      </c>
      <c r="N1130" s="5">
        <v>0</v>
      </c>
      <c r="O1130" s="65"/>
      <c r="P1130" s="66">
        <v>236</v>
      </c>
      <c r="Q1130" s="66">
        <v>7</v>
      </c>
      <c r="R1130" s="66">
        <f t="shared" si="36"/>
        <v>243</v>
      </c>
      <c r="S1130" s="502">
        <f t="shared" si="35"/>
        <v>44.800000000000026</v>
      </c>
      <c r="T1130" s="68">
        <v>10</v>
      </c>
    </row>
    <row r="1131" spans="1:20" x14ac:dyDescent="0.2">
      <c r="A1131" s="97" t="s">
        <v>8147</v>
      </c>
      <c r="B1131" s="65" t="s">
        <v>1019</v>
      </c>
      <c r="C1131" s="67">
        <v>0.33</v>
      </c>
      <c r="D1131" s="65" t="s">
        <v>7232</v>
      </c>
      <c r="E1131" s="66">
        <v>60</v>
      </c>
      <c r="F1131" s="66">
        <v>74</v>
      </c>
      <c r="G1131" s="66" t="s">
        <v>5161</v>
      </c>
      <c r="H1131" s="66">
        <v>123</v>
      </c>
      <c r="I1131" s="69"/>
      <c r="J1131" s="5" t="s">
        <v>4415</v>
      </c>
      <c r="K1131" s="66">
        <v>17</v>
      </c>
      <c r="L1131" s="5">
        <v>337</v>
      </c>
      <c r="M1131" s="5">
        <v>2</v>
      </c>
      <c r="N1131" s="5">
        <v>0</v>
      </c>
      <c r="O1131" s="65"/>
      <c r="P1131" s="66">
        <v>208</v>
      </c>
      <c r="Q1131" s="66">
        <v>7</v>
      </c>
      <c r="R1131" s="66">
        <f t="shared" si="36"/>
        <v>215</v>
      </c>
      <c r="S1131" s="502">
        <f t="shared" si="35"/>
        <v>72.800000000000026</v>
      </c>
      <c r="T1131" s="68">
        <v>17</v>
      </c>
    </row>
    <row r="1132" spans="1:20" x14ac:dyDescent="0.2">
      <c r="A1132" s="97" t="s">
        <v>5908</v>
      </c>
      <c r="B1132" s="65" t="s">
        <v>1019</v>
      </c>
      <c r="C1132" s="67">
        <v>0.33</v>
      </c>
      <c r="D1132" s="65" t="s">
        <v>5907</v>
      </c>
      <c r="E1132" s="66">
        <v>61</v>
      </c>
      <c r="F1132" s="66">
        <v>76</v>
      </c>
      <c r="G1132" s="66" t="s">
        <v>5161</v>
      </c>
      <c r="H1132" s="66">
        <v>123</v>
      </c>
      <c r="I1132" s="69"/>
      <c r="J1132" s="5" t="s">
        <v>4415</v>
      </c>
      <c r="K1132" s="66">
        <v>15</v>
      </c>
      <c r="L1132" s="5">
        <v>345</v>
      </c>
      <c r="M1132" s="5">
        <v>2</v>
      </c>
      <c r="N1132" s="5">
        <v>0</v>
      </c>
      <c r="O1132" s="65"/>
      <c r="P1132" s="66">
        <v>216</v>
      </c>
      <c r="Q1132" s="66">
        <v>7</v>
      </c>
      <c r="R1132" s="66">
        <f t="shared" si="36"/>
        <v>223</v>
      </c>
      <c r="S1132" s="502">
        <f t="shared" si="35"/>
        <v>64.800000000000026</v>
      </c>
      <c r="T1132" s="68">
        <v>15</v>
      </c>
    </row>
    <row r="1133" spans="1:20" x14ac:dyDescent="0.2">
      <c r="A1133" s="97" t="s">
        <v>4403</v>
      </c>
      <c r="B1133" s="65" t="s">
        <v>1019</v>
      </c>
      <c r="C1133" s="67">
        <v>0.33</v>
      </c>
      <c r="D1133" s="65" t="s">
        <v>4402</v>
      </c>
      <c r="E1133" s="66">
        <v>61</v>
      </c>
      <c r="F1133" s="66">
        <v>76</v>
      </c>
      <c r="G1133" s="66" t="s">
        <v>5161</v>
      </c>
      <c r="H1133" s="66">
        <v>123</v>
      </c>
      <c r="I1133" s="69"/>
      <c r="J1133" s="5" t="s">
        <v>4415</v>
      </c>
      <c r="K1133" s="66">
        <v>15</v>
      </c>
      <c r="L1133" s="5">
        <v>345</v>
      </c>
      <c r="M1133" s="5">
        <v>2</v>
      </c>
      <c r="N1133" s="5">
        <v>0</v>
      </c>
      <c r="O1133" s="65"/>
      <c r="P1133" s="66">
        <v>215</v>
      </c>
      <c r="Q1133" s="66">
        <v>7</v>
      </c>
      <c r="R1133" s="66">
        <f t="shared" si="36"/>
        <v>222</v>
      </c>
      <c r="S1133" s="502">
        <f t="shared" si="35"/>
        <v>65.800000000000026</v>
      </c>
      <c r="T1133" s="68">
        <v>15</v>
      </c>
    </row>
    <row r="1134" spans="1:20" x14ac:dyDescent="0.2">
      <c r="A1134" s="97" t="s">
        <v>7927</v>
      </c>
      <c r="B1134" s="65" t="s">
        <v>1019</v>
      </c>
      <c r="C1134" s="67">
        <v>0.33</v>
      </c>
      <c r="D1134" s="65" t="s">
        <v>3515</v>
      </c>
      <c r="E1134" s="66">
        <v>59</v>
      </c>
      <c r="F1134" s="66">
        <v>73</v>
      </c>
      <c r="G1134" s="66" t="s">
        <v>5159</v>
      </c>
      <c r="H1134" s="66">
        <v>123</v>
      </c>
      <c r="I1134" s="69"/>
      <c r="J1134" s="5" t="s">
        <v>4415</v>
      </c>
      <c r="K1134" s="66">
        <v>11</v>
      </c>
      <c r="L1134" s="5">
        <v>361</v>
      </c>
      <c r="M1134" s="5">
        <v>2</v>
      </c>
      <c r="N1134" s="5">
        <v>0</v>
      </c>
      <c r="O1134" s="65"/>
      <c r="P1134" s="66">
        <v>231</v>
      </c>
      <c r="Q1134" s="66">
        <v>7</v>
      </c>
      <c r="R1134" s="66">
        <f t="shared" si="36"/>
        <v>238</v>
      </c>
      <c r="S1134" s="502">
        <f t="shared" si="35"/>
        <v>49.800000000000026</v>
      </c>
      <c r="T1134" s="68">
        <v>11</v>
      </c>
    </row>
    <row r="1135" spans="1:20" x14ac:dyDescent="0.2">
      <c r="A1135" s="97" t="s">
        <v>10519</v>
      </c>
      <c r="B1135" s="65" t="s">
        <v>5948</v>
      </c>
      <c r="C1135" s="67">
        <v>0.33</v>
      </c>
      <c r="D1135" s="65" t="s">
        <v>5655</v>
      </c>
      <c r="E1135" s="66">
        <v>63</v>
      </c>
      <c r="F1135" s="66">
        <v>80</v>
      </c>
      <c r="G1135" s="66" t="s">
        <v>5265</v>
      </c>
      <c r="H1135" s="66">
        <v>123</v>
      </c>
      <c r="I1135" s="69" t="s">
        <v>442</v>
      </c>
      <c r="J1135" s="5" t="s">
        <v>2469</v>
      </c>
      <c r="K1135" s="66">
        <v>26</v>
      </c>
      <c r="L1135" s="5">
        <v>301</v>
      </c>
      <c r="M1135" s="5">
        <v>3</v>
      </c>
      <c r="N1135" s="5">
        <v>0</v>
      </c>
      <c r="O1135" s="65"/>
      <c r="P1135" s="66">
        <v>172</v>
      </c>
      <c r="Q1135" s="66">
        <v>4</v>
      </c>
      <c r="R1135" s="66">
        <f t="shared" si="36"/>
        <v>176</v>
      </c>
      <c r="S1135" s="502">
        <f t="shared" si="35"/>
        <v>111.80000000000003</v>
      </c>
      <c r="T1135" s="68">
        <v>26</v>
      </c>
    </row>
    <row r="1136" spans="1:20" x14ac:dyDescent="0.2">
      <c r="A1136" s="97" t="s">
        <v>6499</v>
      </c>
      <c r="B1136" s="65" t="s">
        <v>68</v>
      </c>
      <c r="C1136" s="67">
        <v>0.33</v>
      </c>
      <c r="D1136" s="65" t="s">
        <v>9633</v>
      </c>
      <c r="E1136" s="66">
        <v>63</v>
      </c>
      <c r="F1136" s="66">
        <v>80</v>
      </c>
      <c r="G1136" s="66" t="s">
        <v>5161</v>
      </c>
      <c r="H1136" s="66">
        <v>123</v>
      </c>
      <c r="I1136" s="69"/>
      <c r="J1136" s="5" t="s">
        <v>4415</v>
      </c>
      <c r="K1136" s="66">
        <v>19</v>
      </c>
      <c r="L1136" s="5">
        <v>330</v>
      </c>
      <c r="M1136" s="5">
        <v>2</v>
      </c>
      <c r="N1136" s="5">
        <v>0</v>
      </c>
      <c r="O1136" s="65"/>
      <c r="P1136" s="66">
        <v>199</v>
      </c>
      <c r="Q1136" s="66">
        <v>7</v>
      </c>
      <c r="R1136" s="66">
        <f t="shared" si="36"/>
        <v>206</v>
      </c>
      <c r="S1136" s="502">
        <f t="shared" si="35"/>
        <v>81.800000000000026</v>
      </c>
      <c r="T1136" s="68">
        <v>19</v>
      </c>
    </row>
    <row r="1137" spans="1:20" x14ac:dyDescent="0.2">
      <c r="A1137" s="97" t="s">
        <v>9401</v>
      </c>
      <c r="B1137" s="65" t="s">
        <v>68</v>
      </c>
      <c r="C1137" s="67">
        <v>0.33</v>
      </c>
      <c r="D1137" s="65" t="s">
        <v>8335</v>
      </c>
      <c r="E1137" s="66">
        <v>65</v>
      </c>
      <c r="F1137" s="66">
        <v>84</v>
      </c>
      <c r="G1137" s="66" t="s">
        <v>2036</v>
      </c>
      <c r="H1137" s="66">
        <v>127</v>
      </c>
      <c r="I1137" s="69"/>
      <c r="J1137" s="5" t="s">
        <v>4415</v>
      </c>
      <c r="K1137" s="66">
        <v>28</v>
      </c>
      <c r="L1137" s="5">
        <v>292</v>
      </c>
      <c r="M1137" s="5">
        <v>2</v>
      </c>
      <c r="N1137" s="5">
        <v>0</v>
      </c>
      <c r="O1137" s="65"/>
      <c r="P1137" s="66">
        <v>160</v>
      </c>
      <c r="Q1137" s="66">
        <v>7</v>
      </c>
      <c r="R1137" s="66">
        <f t="shared" si="36"/>
        <v>167</v>
      </c>
      <c r="S1137" s="502">
        <f t="shared" ref="S1137:S1212" si="37">306.1-R1137-10-8.3</f>
        <v>120.80000000000003</v>
      </c>
      <c r="T1137" s="68">
        <v>28</v>
      </c>
    </row>
    <row r="1138" spans="1:20" x14ac:dyDescent="0.2">
      <c r="A1138" s="97" t="s">
        <v>4088</v>
      </c>
      <c r="B1138" s="65" t="s">
        <v>683</v>
      </c>
      <c r="C1138" s="67">
        <v>0.33</v>
      </c>
      <c r="D1138" s="65" t="s">
        <v>4592</v>
      </c>
      <c r="E1138" s="66">
        <v>56</v>
      </c>
      <c r="F1138" s="66">
        <v>71</v>
      </c>
      <c r="G1138" s="66" t="s">
        <v>5263</v>
      </c>
      <c r="H1138" s="66">
        <v>123</v>
      </c>
      <c r="I1138" s="69"/>
      <c r="J1138" s="5" t="s">
        <v>202</v>
      </c>
      <c r="K1138" s="66">
        <v>23</v>
      </c>
      <c r="L1138" s="5">
        <v>314</v>
      </c>
      <c r="M1138" s="5">
        <v>29</v>
      </c>
      <c r="N1138" s="5">
        <v>0</v>
      </c>
      <c r="O1138" s="125" t="s">
        <v>2305</v>
      </c>
      <c r="P1138" s="94">
        <v>185</v>
      </c>
      <c r="Q1138" s="94">
        <v>4</v>
      </c>
      <c r="R1138" s="66">
        <f t="shared" si="36"/>
        <v>189</v>
      </c>
      <c r="S1138" s="502">
        <f t="shared" si="37"/>
        <v>98.800000000000026</v>
      </c>
      <c r="T1138" s="68">
        <v>23</v>
      </c>
    </row>
    <row r="1139" spans="1:20" x14ac:dyDescent="0.2">
      <c r="A1139" s="97" t="s">
        <v>8910</v>
      </c>
      <c r="B1139" s="65" t="s">
        <v>2138</v>
      </c>
      <c r="C1139" s="67">
        <v>0.33</v>
      </c>
      <c r="D1139" s="65" t="s">
        <v>8447</v>
      </c>
      <c r="E1139" s="66">
        <v>67</v>
      </c>
      <c r="F1139" s="66">
        <v>84</v>
      </c>
      <c r="G1139" s="95" t="s">
        <v>2784</v>
      </c>
      <c r="H1139" s="66">
        <v>127</v>
      </c>
      <c r="I1139" s="69"/>
      <c r="J1139" s="5" t="s">
        <v>8121</v>
      </c>
      <c r="K1139" s="66">
        <v>34</v>
      </c>
      <c r="L1139" s="5">
        <f>112+10+R1139</f>
        <v>266</v>
      </c>
      <c r="M1139" s="5">
        <v>3</v>
      </c>
      <c r="N1139" s="5">
        <v>0</v>
      </c>
      <c r="O1139" s="125"/>
      <c r="P1139" s="94">
        <v>140</v>
      </c>
      <c r="Q1139" s="94">
        <v>4</v>
      </c>
      <c r="R1139" s="66">
        <f t="shared" si="36"/>
        <v>144</v>
      </c>
      <c r="S1139" s="502">
        <f t="shared" si="37"/>
        <v>143.80000000000001</v>
      </c>
      <c r="T1139" s="68">
        <v>34</v>
      </c>
    </row>
    <row r="1140" spans="1:20" x14ac:dyDescent="0.2">
      <c r="A1140" s="97" t="s">
        <v>8746</v>
      </c>
      <c r="B1140" s="65" t="s">
        <v>6437</v>
      </c>
      <c r="C1140" s="67">
        <v>0.33</v>
      </c>
      <c r="D1140" s="65" t="s">
        <v>9207</v>
      </c>
      <c r="E1140" s="66">
        <v>57</v>
      </c>
      <c r="F1140" s="66">
        <v>69</v>
      </c>
      <c r="G1140" s="66" t="s">
        <v>5125</v>
      </c>
      <c r="H1140" s="66">
        <v>123</v>
      </c>
      <c r="I1140" s="69">
        <v>6045034800</v>
      </c>
      <c r="J1140" s="5"/>
      <c r="K1140" s="66">
        <v>17</v>
      </c>
      <c r="L1140" s="5">
        <v>337</v>
      </c>
      <c r="M1140" s="5">
        <v>0</v>
      </c>
      <c r="N1140" s="5">
        <v>0</v>
      </c>
      <c r="O1140" s="125"/>
      <c r="P1140" s="94">
        <v>210</v>
      </c>
      <c r="Q1140" s="94">
        <v>4</v>
      </c>
      <c r="R1140" s="66">
        <f t="shared" si="36"/>
        <v>214</v>
      </c>
      <c r="S1140" s="502">
        <f t="shared" si="37"/>
        <v>73.800000000000026</v>
      </c>
      <c r="T1140" s="68">
        <v>17</v>
      </c>
    </row>
    <row r="1141" spans="1:20" x14ac:dyDescent="0.2">
      <c r="A1141" s="97" t="s">
        <v>8746</v>
      </c>
      <c r="B1141" s="65" t="s">
        <v>6437</v>
      </c>
      <c r="C1141" s="67">
        <v>0.33</v>
      </c>
      <c r="D1141" s="65" t="s">
        <v>4409</v>
      </c>
      <c r="E1141" s="66">
        <v>57</v>
      </c>
      <c r="F1141" s="66">
        <v>73</v>
      </c>
      <c r="G1141" s="66" t="s">
        <v>5125</v>
      </c>
      <c r="H1141" s="66">
        <v>123</v>
      </c>
      <c r="I1141" s="69">
        <v>6045034800</v>
      </c>
      <c r="J1141" s="5"/>
      <c r="K1141" s="66">
        <v>17</v>
      </c>
      <c r="L1141" s="5">
        <v>337</v>
      </c>
      <c r="M1141" s="5">
        <v>0</v>
      </c>
      <c r="N1141" s="5">
        <v>0</v>
      </c>
      <c r="O1141" s="125"/>
      <c r="P1141" s="94">
        <v>210</v>
      </c>
      <c r="Q1141" s="94">
        <v>4</v>
      </c>
      <c r="R1141" s="66">
        <f t="shared" si="36"/>
        <v>214</v>
      </c>
      <c r="S1141" s="502">
        <f t="shared" si="37"/>
        <v>73.800000000000026</v>
      </c>
      <c r="T1141" s="68">
        <v>17</v>
      </c>
    </row>
    <row r="1142" spans="1:20" x14ac:dyDescent="0.2">
      <c r="A1142" s="97" t="s">
        <v>7082</v>
      </c>
      <c r="B1142" s="65" t="s">
        <v>6437</v>
      </c>
      <c r="C1142" s="67">
        <v>0.33</v>
      </c>
      <c r="D1142" s="65" t="s">
        <v>6438</v>
      </c>
      <c r="E1142" s="66">
        <v>61</v>
      </c>
      <c r="F1142" s="66">
        <v>76</v>
      </c>
      <c r="G1142" s="66" t="s">
        <v>2920</v>
      </c>
      <c r="H1142" s="66">
        <v>123</v>
      </c>
      <c r="I1142" s="69"/>
      <c r="J1142" s="5" t="s">
        <v>4415</v>
      </c>
      <c r="K1142" s="66">
        <v>21</v>
      </c>
      <c r="L1142" s="5">
        <v>322</v>
      </c>
      <c r="M1142" s="5">
        <v>2</v>
      </c>
      <c r="N1142" s="5">
        <v>0</v>
      </c>
      <c r="O1142" s="65"/>
      <c r="P1142" s="66">
        <v>189</v>
      </c>
      <c r="Q1142" s="66">
        <v>7</v>
      </c>
      <c r="R1142" s="66">
        <f t="shared" si="36"/>
        <v>196</v>
      </c>
      <c r="S1142" s="502">
        <f t="shared" si="37"/>
        <v>91.800000000000026</v>
      </c>
      <c r="T1142" s="68">
        <v>21</v>
      </c>
    </row>
    <row r="1143" spans="1:20" x14ac:dyDescent="0.2">
      <c r="A1143" s="97" t="s">
        <v>2797</v>
      </c>
      <c r="B1143" s="65" t="s">
        <v>2798</v>
      </c>
      <c r="C1143" s="67">
        <v>0.33</v>
      </c>
      <c r="D1143" s="65" t="s">
        <v>6434</v>
      </c>
      <c r="E1143" s="66">
        <v>61</v>
      </c>
      <c r="F1143" s="66">
        <v>76</v>
      </c>
      <c r="G1143" s="66" t="s">
        <v>5159</v>
      </c>
      <c r="H1143" s="66">
        <v>123</v>
      </c>
      <c r="I1143" s="69"/>
      <c r="J1143" s="5" t="s">
        <v>4415</v>
      </c>
      <c r="K1143" s="66">
        <v>13</v>
      </c>
      <c r="L1143" s="5">
        <v>353</v>
      </c>
      <c r="M1143" s="5">
        <v>2</v>
      </c>
      <c r="N1143" s="5">
        <v>0</v>
      </c>
      <c r="O1143" s="65"/>
      <c r="P1143" s="66">
        <v>223</v>
      </c>
      <c r="Q1143" s="66">
        <v>7</v>
      </c>
      <c r="R1143" s="66">
        <f t="shared" si="36"/>
        <v>230</v>
      </c>
      <c r="S1143" s="502">
        <f t="shared" si="37"/>
        <v>57.800000000000026</v>
      </c>
      <c r="T1143" s="68">
        <v>13</v>
      </c>
    </row>
    <row r="1144" spans="1:20" x14ac:dyDescent="0.2">
      <c r="A1144" s="558" t="s">
        <v>11940</v>
      </c>
      <c r="B1144" s="559" t="s">
        <v>11941</v>
      </c>
      <c r="C1144" s="67">
        <v>0.33</v>
      </c>
      <c r="D1144" s="559" t="s">
        <v>11942</v>
      </c>
      <c r="E1144" s="66">
        <v>62</v>
      </c>
      <c r="F1144" s="66">
        <v>78</v>
      </c>
      <c r="G1144" s="560" t="s">
        <v>2918</v>
      </c>
      <c r="H1144" s="66">
        <v>123</v>
      </c>
      <c r="I1144" s="69"/>
      <c r="J1144" s="5" t="s">
        <v>4415</v>
      </c>
      <c r="K1144" s="66">
        <v>11</v>
      </c>
      <c r="L1144" s="5">
        <v>361</v>
      </c>
      <c r="M1144" s="5">
        <v>2</v>
      </c>
      <c r="N1144" s="5">
        <v>0</v>
      </c>
      <c r="O1144" s="559" t="s">
        <v>11930</v>
      </c>
      <c r="P1144" s="66">
        <v>230</v>
      </c>
      <c r="Q1144" s="66">
        <v>7</v>
      </c>
      <c r="R1144" s="66">
        <f t="shared" si="36"/>
        <v>237</v>
      </c>
      <c r="S1144" s="502">
        <f t="shared" si="37"/>
        <v>50.800000000000026</v>
      </c>
      <c r="T1144" s="68">
        <v>11</v>
      </c>
    </row>
    <row r="1145" spans="1:20" x14ac:dyDescent="0.2">
      <c r="A1145" s="97" t="s">
        <v>2732</v>
      </c>
      <c r="B1145" s="65"/>
      <c r="C1145" s="67">
        <v>0.33</v>
      </c>
      <c r="D1145" s="65" t="s">
        <v>2783</v>
      </c>
      <c r="E1145" s="66">
        <v>66</v>
      </c>
      <c r="F1145" s="66">
        <v>93</v>
      </c>
      <c r="G1145" s="95" t="s">
        <v>2784</v>
      </c>
      <c r="H1145" s="66">
        <v>136</v>
      </c>
      <c r="I1145" s="69">
        <v>6045032600</v>
      </c>
      <c r="J1145" s="5"/>
      <c r="K1145" s="66"/>
      <c r="L1145" s="5">
        <f>112+10+R1145</f>
        <v>238</v>
      </c>
      <c r="M1145" s="5">
        <v>0</v>
      </c>
      <c r="N1145" s="5">
        <v>0</v>
      </c>
      <c r="O1145" s="125"/>
      <c r="P1145" s="94">
        <v>116</v>
      </c>
      <c r="Q1145" s="94"/>
      <c r="R1145" s="66">
        <f t="shared" si="36"/>
        <v>116</v>
      </c>
      <c r="S1145" s="502">
        <f t="shared" si="37"/>
        <v>171.8</v>
      </c>
    </row>
    <row r="1146" spans="1:20" x14ac:dyDescent="0.2">
      <c r="A1146" s="97" t="s">
        <v>2732</v>
      </c>
      <c r="B1146" s="65"/>
      <c r="C1146" s="67">
        <v>0.33</v>
      </c>
      <c r="D1146" s="65" t="s">
        <v>6972</v>
      </c>
      <c r="E1146" s="66">
        <v>66</v>
      </c>
      <c r="F1146" s="66">
        <v>86</v>
      </c>
      <c r="G1146" s="95" t="s">
        <v>2784</v>
      </c>
      <c r="H1146" s="66">
        <v>127.5</v>
      </c>
      <c r="I1146" s="69"/>
      <c r="J1146" s="5" t="s">
        <v>9684</v>
      </c>
      <c r="K1146" s="66"/>
      <c r="L1146" s="5">
        <f>112+10+R1146</f>
        <v>238</v>
      </c>
      <c r="M1146" s="5">
        <v>1</v>
      </c>
      <c r="N1146" s="5">
        <v>0</v>
      </c>
      <c r="O1146" s="125" t="s">
        <v>5475</v>
      </c>
      <c r="P1146" s="94">
        <v>116</v>
      </c>
      <c r="Q1146" s="94"/>
      <c r="R1146" s="66">
        <f t="shared" si="36"/>
        <v>116</v>
      </c>
      <c r="S1146" s="502">
        <f t="shared" si="37"/>
        <v>171.8</v>
      </c>
    </row>
    <row r="1147" spans="1:20" x14ac:dyDescent="0.2">
      <c r="A1147" s="97" t="s">
        <v>2732</v>
      </c>
      <c r="B1147" s="65"/>
      <c r="C1147" s="67">
        <v>0.33</v>
      </c>
      <c r="D1147" s="65" t="s">
        <v>2360</v>
      </c>
      <c r="E1147" s="66">
        <v>66</v>
      </c>
      <c r="F1147" s="66">
        <v>86</v>
      </c>
      <c r="G1147" s="95" t="s">
        <v>2784</v>
      </c>
      <c r="H1147" s="66">
        <v>127.5</v>
      </c>
      <c r="I1147" s="69"/>
      <c r="J1147" s="5" t="s">
        <v>10512</v>
      </c>
      <c r="K1147" s="66"/>
      <c r="L1147" s="5">
        <f>112+10+R1147</f>
        <v>238</v>
      </c>
      <c r="M1147" s="5">
        <v>1</v>
      </c>
      <c r="N1147" s="5">
        <v>0</v>
      </c>
      <c r="O1147" s="125"/>
      <c r="P1147" s="94">
        <v>116</v>
      </c>
      <c r="Q1147" s="94"/>
      <c r="R1147" s="66">
        <f t="shared" si="36"/>
        <v>116</v>
      </c>
      <c r="S1147" s="502">
        <f t="shared" si="37"/>
        <v>171.8</v>
      </c>
    </row>
    <row r="1148" spans="1:20" x14ac:dyDescent="0.2">
      <c r="A1148" s="97" t="s">
        <v>2732</v>
      </c>
      <c r="B1148" s="65"/>
      <c r="C1148" s="67">
        <v>0.33</v>
      </c>
      <c r="D1148" s="65" t="s">
        <v>9315</v>
      </c>
      <c r="E1148" s="66">
        <v>66</v>
      </c>
      <c r="F1148" s="66">
        <v>86</v>
      </c>
      <c r="G1148" s="95" t="s">
        <v>2784</v>
      </c>
      <c r="H1148" s="66">
        <v>127.5</v>
      </c>
      <c r="I1148" s="69"/>
      <c r="J1148" s="5" t="s">
        <v>6973</v>
      </c>
      <c r="K1148" s="66"/>
      <c r="L1148" s="5">
        <f>112+10+R1148</f>
        <v>238</v>
      </c>
      <c r="M1148" s="5">
        <v>1</v>
      </c>
      <c r="N1148" s="5">
        <v>0</v>
      </c>
      <c r="O1148" s="125"/>
      <c r="P1148" s="94">
        <v>116</v>
      </c>
      <c r="Q1148" s="94"/>
      <c r="R1148" s="66">
        <f t="shared" si="36"/>
        <v>116</v>
      </c>
      <c r="S1148" s="502">
        <f t="shared" si="37"/>
        <v>171.8</v>
      </c>
    </row>
    <row r="1149" spans="1:20" x14ac:dyDescent="0.2">
      <c r="A1149" s="97" t="s">
        <v>8621</v>
      </c>
      <c r="B1149" s="65"/>
      <c r="C1149" s="67">
        <v>0.33</v>
      </c>
      <c r="D1149" s="65" t="s">
        <v>2358</v>
      </c>
      <c r="E1149" s="66">
        <v>58</v>
      </c>
      <c r="F1149" s="66">
        <v>71</v>
      </c>
      <c r="G1149" s="95" t="s">
        <v>2784</v>
      </c>
      <c r="H1149" s="66">
        <v>123</v>
      </c>
      <c r="I1149" s="69"/>
      <c r="J1149" s="5" t="s">
        <v>733</v>
      </c>
      <c r="K1149" s="66"/>
      <c r="L1149" s="5">
        <f>112+10+R1149</f>
        <v>122</v>
      </c>
      <c r="M1149" s="5">
        <v>45</v>
      </c>
      <c r="N1149" s="5">
        <v>0</v>
      </c>
      <c r="O1149" s="125"/>
      <c r="P1149" s="94"/>
      <c r="Q1149" s="94"/>
      <c r="R1149" s="66">
        <f t="shared" si="36"/>
        <v>0</v>
      </c>
      <c r="S1149" s="502">
        <f t="shared" si="37"/>
        <v>287.8</v>
      </c>
    </row>
    <row r="1150" spans="1:20" x14ac:dyDescent="0.2">
      <c r="A1150" s="558" t="s">
        <v>11795</v>
      </c>
      <c r="B1150" s="559" t="s">
        <v>3365</v>
      </c>
      <c r="C1150" s="67">
        <v>0.35</v>
      </c>
      <c r="D1150" s="559" t="s">
        <v>11796</v>
      </c>
      <c r="E1150" s="66">
        <v>62</v>
      </c>
      <c r="F1150" s="66">
        <v>78</v>
      </c>
      <c r="G1150" s="66" t="s">
        <v>5161</v>
      </c>
      <c r="H1150" s="66">
        <v>123</v>
      </c>
      <c r="I1150" s="69"/>
      <c r="J1150" s="5" t="s">
        <v>4415</v>
      </c>
      <c r="K1150" s="66">
        <v>12</v>
      </c>
      <c r="L1150" s="5">
        <v>357</v>
      </c>
      <c r="M1150" s="5">
        <v>2</v>
      </c>
      <c r="N1150" s="5">
        <v>0</v>
      </c>
      <c r="O1150" s="559" t="s">
        <v>11779</v>
      </c>
      <c r="P1150" s="66">
        <v>228</v>
      </c>
      <c r="Q1150" s="66">
        <v>7</v>
      </c>
      <c r="R1150" s="66">
        <f>P1150+Q1150</f>
        <v>235</v>
      </c>
      <c r="S1150" s="502">
        <f>306.1-R1150-10-8.3</f>
        <v>52.800000000000026</v>
      </c>
      <c r="T1150" s="68">
        <v>12</v>
      </c>
    </row>
    <row r="1151" spans="1:20" x14ac:dyDescent="0.2">
      <c r="A1151" s="97" t="s">
        <v>8583</v>
      </c>
      <c r="B1151" s="65" t="s">
        <v>3365</v>
      </c>
      <c r="C1151" s="67">
        <v>0.35</v>
      </c>
      <c r="D1151" s="65" t="s">
        <v>10513</v>
      </c>
      <c r="E1151" s="66">
        <v>65</v>
      </c>
      <c r="F1151" s="66">
        <v>84</v>
      </c>
      <c r="G1151" s="66" t="s">
        <v>2920</v>
      </c>
      <c r="H1151" s="66">
        <v>127</v>
      </c>
      <c r="I1151" s="69"/>
      <c r="J1151" s="5" t="s">
        <v>4415</v>
      </c>
      <c r="K1151" s="66">
        <v>13</v>
      </c>
      <c r="L1151" s="5">
        <v>353</v>
      </c>
      <c r="M1151" s="5">
        <v>2</v>
      </c>
      <c r="N1151" s="5">
        <v>0</v>
      </c>
      <c r="O1151" s="65" t="s">
        <v>2537</v>
      </c>
      <c r="P1151" s="66">
        <v>223</v>
      </c>
      <c r="Q1151" s="66">
        <v>7</v>
      </c>
      <c r="R1151" s="66">
        <f t="shared" si="36"/>
        <v>230</v>
      </c>
      <c r="S1151" s="502">
        <f t="shared" si="37"/>
        <v>57.800000000000026</v>
      </c>
      <c r="T1151" s="68">
        <v>13</v>
      </c>
    </row>
    <row r="1152" spans="1:20" x14ac:dyDescent="0.2">
      <c r="A1152" s="97" t="s">
        <v>3682</v>
      </c>
      <c r="B1152" s="65" t="s">
        <v>3365</v>
      </c>
      <c r="C1152" s="67">
        <v>0.35</v>
      </c>
      <c r="D1152" s="65" t="s">
        <v>537</v>
      </c>
      <c r="E1152" s="66">
        <v>62</v>
      </c>
      <c r="F1152" s="66">
        <v>78</v>
      </c>
      <c r="G1152" s="66" t="s">
        <v>5161</v>
      </c>
      <c r="H1152" s="66">
        <v>123</v>
      </c>
      <c r="I1152" s="69"/>
      <c r="J1152" s="5" t="s">
        <v>4415</v>
      </c>
      <c r="K1152" s="66">
        <v>12</v>
      </c>
      <c r="L1152" s="5">
        <v>357</v>
      </c>
      <c r="M1152" s="5">
        <v>2</v>
      </c>
      <c r="N1152" s="5">
        <v>0</v>
      </c>
      <c r="O1152" s="65"/>
      <c r="P1152" s="66">
        <v>228</v>
      </c>
      <c r="Q1152" s="66">
        <v>7</v>
      </c>
      <c r="R1152" s="66">
        <f t="shared" si="36"/>
        <v>235</v>
      </c>
      <c r="S1152" s="502">
        <f t="shared" si="37"/>
        <v>52.800000000000026</v>
      </c>
      <c r="T1152" s="68">
        <v>12</v>
      </c>
    </row>
    <row r="1153" spans="1:20" x14ac:dyDescent="0.2">
      <c r="A1153" s="97" t="s">
        <v>2451</v>
      </c>
      <c r="B1153" s="65" t="s">
        <v>3365</v>
      </c>
      <c r="C1153" s="67">
        <v>0.35</v>
      </c>
      <c r="D1153" s="65" t="s">
        <v>10003</v>
      </c>
      <c r="E1153" s="66">
        <v>63</v>
      </c>
      <c r="F1153" s="66">
        <v>80</v>
      </c>
      <c r="G1153" s="66" t="s">
        <v>5161</v>
      </c>
      <c r="H1153" s="66">
        <v>123</v>
      </c>
      <c r="I1153" s="69"/>
      <c r="J1153" s="5" t="s">
        <v>4415</v>
      </c>
      <c r="K1153" s="66"/>
      <c r="L1153" s="5">
        <f>112+10+R1153</f>
        <v>122</v>
      </c>
      <c r="M1153" s="5">
        <v>2</v>
      </c>
      <c r="N1153" s="5">
        <v>0</v>
      </c>
      <c r="O1153" s="65"/>
      <c r="P1153" s="66"/>
      <c r="Q1153" s="66"/>
      <c r="R1153" s="66">
        <f t="shared" si="36"/>
        <v>0</v>
      </c>
      <c r="S1153" s="502">
        <f t="shared" si="37"/>
        <v>287.8</v>
      </c>
    </row>
    <row r="1154" spans="1:20" x14ac:dyDescent="0.2">
      <c r="A1154" s="97" t="s">
        <v>8582</v>
      </c>
      <c r="B1154" s="65" t="s">
        <v>3365</v>
      </c>
      <c r="C1154" s="67">
        <v>0.35</v>
      </c>
      <c r="D1154" s="65" t="s">
        <v>3005</v>
      </c>
      <c r="E1154" s="66">
        <v>65</v>
      </c>
      <c r="F1154" s="66">
        <v>84</v>
      </c>
      <c r="G1154" s="66" t="s">
        <v>2918</v>
      </c>
      <c r="H1154" s="66">
        <v>127</v>
      </c>
      <c r="I1154" s="69"/>
      <c r="J1154" s="5" t="s">
        <v>4415</v>
      </c>
      <c r="K1154" s="66">
        <v>7</v>
      </c>
      <c r="L1154" s="5">
        <v>377</v>
      </c>
      <c r="M1154" s="5">
        <v>2</v>
      </c>
      <c r="N1154" s="5">
        <v>0</v>
      </c>
      <c r="O1154" s="65"/>
      <c r="P1154" s="66">
        <v>246</v>
      </c>
      <c r="Q1154" s="66">
        <v>7</v>
      </c>
      <c r="R1154" s="66">
        <f t="shared" si="36"/>
        <v>253</v>
      </c>
      <c r="S1154" s="502">
        <f t="shared" si="37"/>
        <v>34.800000000000026</v>
      </c>
      <c r="T1154" s="68">
        <v>7</v>
      </c>
    </row>
    <row r="1155" spans="1:20" x14ac:dyDescent="0.2">
      <c r="A1155" s="97" t="s">
        <v>2590</v>
      </c>
      <c r="B1155" s="65" t="s">
        <v>3365</v>
      </c>
      <c r="C1155" s="67">
        <v>0.35</v>
      </c>
      <c r="D1155" s="65" t="s">
        <v>4595</v>
      </c>
      <c r="E1155" s="66">
        <v>63</v>
      </c>
      <c r="F1155" s="66">
        <v>80</v>
      </c>
      <c r="G1155" s="66" t="s">
        <v>5161</v>
      </c>
      <c r="H1155" s="66">
        <v>123</v>
      </c>
      <c r="I1155" s="69"/>
      <c r="J1155" s="5" t="s">
        <v>4415</v>
      </c>
      <c r="K1155" s="66">
        <v>6</v>
      </c>
      <c r="L1155" s="5">
        <v>381</v>
      </c>
      <c r="M1155" s="5">
        <v>2</v>
      </c>
      <c r="N1155" s="5">
        <v>0</v>
      </c>
      <c r="O1155" s="65"/>
      <c r="P1155" s="66">
        <v>250</v>
      </c>
      <c r="Q1155" s="66">
        <v>7</v>
      </c>
      <c r="R1155" s="66">
        <f t="shared" si="36"/>
        <v>257</v>
      </c>
      <c r="S1155" s="502">
        <f t="shared" si="37"/>
        <v>30.800000000000022</v>
      </c>
      <c r="T1155" s="68">
        <v>6</v>
      </c>
    </row>
    <row r="1156" spans="1:20" x14ac:dyDescent="0.2">
      <c r="A1156" s="97" t="s">
        <v>2452</v>
      </c>
      <c r="B1156" s="65" t="s">
        <v>3365</v>
      </c>
      <c r="C1156" s="67">
        <v>0.35</v>
      </c>
      <c r="D1156" s="65" t="s">
        <v>7860</v>
      </c>
      <c r="E1156" s="66">
        <v>63</v>
      </c>
      <c r="F1156" s="66">
        <v>80</v>
      </c>
      <c r="G1156" s="66" t="s">
        <v>5161</v>
      </c>
      <c r="H1156" s="66">
        <v>123</v>
      </c>
      <c r="I1156" s="69"/>
      <c r="J1156" s="5" t="s">
        <v>4415</v>
      </c>
      <c r="K1156" s="66">
        <v>10</v>
      </c>
      <c r="L1156" s="5">
        <v>365</v>
      </c>
      <c r="M1156" s="5">
        <v>2</v>
      </c>
      <c r="N1156" s="5">
        <v>0</v>
      </c>
      <c r="O1156" s="65"/>
      <c r="P1156" s="66">
        <v>233</v>
      </c>
      <c r="Q1156" s="66">
        <v>7</v>
      </c>
      <c r="R1156" s="66">
        <f t="shared" si="36"/>
        <v>240</v>
      </c>
      <c r="S1156" s="502">
        <f t="shared" si="37"/>
        <v>47.800000000000026</v>
      </c>
      <c r="T1156" s="68">
        <v>10</v>
      </c>
    </row>
    <row r="1157" spans="1:20" x14ac:dyDescent="0.2">
      <c r="A1157" s="97" t="s">
        <v>8581</v>
      </c>
      <c r="B1157" s="65" t="s">
        <v>3365</v>
      </c>
      <c r="C1157" s="67">
        <v>0.35</v>
      </c>
      <c r="D1157" s="65" t="s">
        <v>5959</v>
      </c>
      <c r="E1157" s="66">
        <v>67</v>
      </c>
      <c r="F1157" s="66">
        <v>88</v>
      </c>
      <c r="G1157" s="66" t="s">
        <v>2920</v>
      </c>
      <c r="H1157" s="66">
        <v>131</v>
      </c>
      <c r="I1157" s="69"/>
      <c r="J1157" s="5" t="s">
        <v>4415</v>
      </c>
      <c r="K1157" s="66"/>
      <c r="L1157" s="5">
        <f>112+10+R1157</f>
        <v>122</v>
      </c>
      <c r="M1157" s="5">
        <v>2</v>
      </c>
      <c r="N1157" s="5">
        <v>0</v>
      </c>
      <c r="O1157" s="65"/>
      <c r="P1157" s="66"/>
      <c r="Q1157" s="66"/>
      <c r="R1157" s="66">
        <f t="shared" si="36"/>
        <v>0</v>
      </c>
      <c r="S1157" s="502">
        <f t="shared" si="37"/>
        <v>287.8</v>
      </c>
    </row>
    <row r="1158" spans="1:20" x14ac:dyDescent="0.2">
      <c r="A1158" s="97" t="s">
        <v>9794</v>
      </c>
      <c r="B1158" s="65" t="s">
        <v>3365</v>
      </c>
      <c r="C1158" s="67">
        <v>0.35</v>
      </c>
      <c r="D1158" s="65" t="s">
        <v>5960</v>
      </c>
      <c r="E1158" s="66">
        <v>65</v>
      </c>
      <c r="F1158" s="66">
        <v>84</v>
      </c>
      <c r="G1158" s="66" t="s">
        <v>2918</v>
      </c>
      <c r="H1158" s="66">
        <v>127</v>
      </c>
      <c r="I1158" s="69"/>
      <c r="J1158" s="5" t="s">
        <v>4415</v>
      </c>
      <c r="K1158" s="66">
        <v>7</v>
      </c>
      <c r="L1158" s="5">
        <v>377</v>
      </c>
      <c r="M1158" s="5">
        <v>2</v>
      </c>
      <c r="N1158" s="5">
        <v>0</v>
      </c>
      <c r="O1158" s="65"/>
      <c r="P1158" s="66">
        <v>246</v>
      </c>
      <c r="Q1158" s="66">
        <v>7</v>
      </c>
      <c r="R1158" s="66">
        <f t="shared" si="36"/>
        <v>253</v>
      </c>
      <c r="S1158" s="502">
        <f t="shared" si="37"/>
        <v>34.800000000000026</v>
      </c>
      <c r="T1158" s="68">
        <v>7</v>
      </c>
    </row>
    <row r="1159" spans="1:20" x14ac:dyDescent="0.2">
      <c r="A1159" s="97" t="s">
        <v>4258</v>
      </c>
      <c r="B1159" s="65" t="s">
        <v>3365</v>
      </c>
      <c r="C1159" s="67">
        <v>0.35</v>
      </c>
      <c r="D1159" s="65" t="s">
        <v>8613</v>
      </c>
      <c r="E1159" s="66">
        <v>65</v>
      </c>
      <c r="F1159" s="66">
        <v>84</v>
      </c>
      <c r="G1159" s="66" t="s">
        <v>2918</v>
      </c>
      <c r="H1159" s="66">
        <v>127</v>
      </c>
      <c r="I1159" s="69"/>
      <c r="J1159" s="5" t="s">
        <v>4415</v>
      </c>
      <c r="K1159" s="66">
        <v>7</v>
      </c>
      <c r="L1159" s="5">
        <v>377</v>
      </c>
      <c r="M1159" s="5">
        <v>2</v>
      </c>
      <c r="N1159" s="5">
        <v>0</v>
      </c>
      <c r="O1159" s="65"/>
      <c r="P1159" s="66">
        <v>246</v>
      </c>
      <c r="Q1159" s="66">
        <v>7</v>
      </c>
      <c r="R1159" s="66">
        <f t="shared" si="36"/>
        <v>253</v>
      </c>
      <c r="S1159" s="502">
        <f t="shared" si="37"/>
        <v>34.800000000000026</v>
      </c>
      <c r="T1159" s="68">
        <v>7</v>
      </c>
    </row>
    <row r="1160" spans="1:20" x14ac:dyDescent="0.2">
      <c r="A1160" s="97" t="s">
        <v>5830</v>
      </c>
      <c r="B1160" s="65" t="s">
        <v>3365</v>
      </c>
      <c r="C1160" s="67">
        <v>0.35</v>
      </c>
      <c r="D1160" s="65" t="s">
        <v>3222</v>
      </c>
      <c r="E1160" s="66">
        <v>61</v>
      </c>
      <c r="F1160" s="66">
        <v>76</v>
      </c>
      <c r="G1160" s="66" t="s">
        <v>5161</v>
      </c>
      <c r="H1160" s="66">
        <v>123</v>
      </c>
      <c r="I1160" s="69"/>
      <c r="J1160" s="5" t="s">
        <v>4415</v>
      </c>
      <c r="K1160" s="66">
        <v>14</v>
      </c>
      <c r="L1160" s="5">
        <v>349</v>
      </c>
      <c r="M1160" s="5">
        <v>2</v>
      </c>
      <c r="N1160" s="5">
        <v>0</v>
      </c>
      <c r="O1160" s="65"/>
      <c r="P1160" s="66">
        <v>220</v>
      </c>
      <c r="Q1160" s="66">
        <v>7</v>
      </c>
      <c r="R1160" s="66">
        <f t="shared" si="36"/>
        <v>227</v>
      </c>
      <c r="S1160" s="502">
        <f t="shared" si="37"/>
        <v>60.800000000000026</v>
      </c>
      <c r="T1160" s="68">
        <v>14</v>
      </c>
    </row>
    <row r="1161" spans="1:20" x14ac:dyDescent="0.2">
      <c r="A1161" s="97" t="s">
        <v>4257</v>
      </c>
      <c r="B1161" s="65" t="s">
        <v>3365</v>
      </c>
      <c r="C1161" s="67">
        <v>0.35</v>
      </c>
      <c r="D1161" s="65" t="s">
        <v>4929</v>
      </c>
      <c r="E1161" s="66">
        <v>62</v>
      </c>
      <c r="F1161" s="66">
        <v>78</v>
      </c>
      <c r="G1161" s="66" t="s">
        <v>5161</v>
      </c>
      <c r="H1161" s="66">
        <v>123</v>
      </c>
      <c r="I1161" s="69"/>
      <c r="J1161" s="5" t="s">
        <v>4415</v>
      </c>
      <c r="K1161" s="66">
        <v>10</v>
      </c>
      <c r="L1161" s="5">
        <v>365</v>
      </c>
      <c r="M1161" s="5">
        <v>2</v>
      </c>
      <c r="N1161" s="5">
        <v>0</v>
      </c>
      <c r="O1161" s="65"/>
      <c r="P1161" s="66">
        <v>235</v>
      </c>
      <c r="Q1161" s="66">
        <v>7</v>
      </c>
      <c r="R1161" s="66">
        <f t="shared" si="36"/>
        <v>242</v>
      </c>
      <c r="S1161" s="502">
        <f t="shared" si="37"/>
        <v>45.800000000000026</v>
      </c>
      <c r="T1161" s="68">
        <v>10</v>
      </c>
    </row>
    <row r="1162" spans="1:20" x14ac:dyDescent="0.2">
      <c r="A1162" s="97" t="s">
        <v>7161</v>
      </c>
      <c r="B1162" s="65" t="s">
        <v>3365</v>
      </c>
      <c r="C1162" s="67">
        <v>0.35</v>
      </c>
      <c r="D1162" s="65" t="s">
        <v>7776</v>
      </c>
      <c r="E1162" s="66">
        <v>63</v>
      </c>
      <c r="F1162" s="66">
        <v>80</v>
      </c>
      <c r="G1162" s="66" t="s">
        <v>2918</v>
      </c>
      <c r="H1162" s="66">
        <v>123</v>
      </c>
      <c r="I1162" s="69"/>
      <c r="J1162" s="5" t="s">
        <v>4415</v>
      </c>
      <c r="K1162" s="66">
        <v>6</v>
      </c>
      <c r="L1162" s="5">
        <v>381</v>
      </c>
      <c r="M1162" s="5">
        <v>2</v>
      </c>
      <c r="N1162" s="5">
        <v>0</v>
      </c>
      <c r="O1162" s="65"/>
      <c r="P1162" s="66">
        <v>250</v>
      </c>
      <c r="Q1162" s="66">
        <v>7</v>
      </c>
      <c r="R1162" s="66">
        <f t="shared" si="36"/>
        <v>257</v>
      </c>
      <c r="S1162" s="502">
        <f t="shared" si="37"/>
        <v>30.800000000000022</v>
      </c>
      <c r="T1162" s="68">
        <v>6</v>
      </c>
    </row>
    <row r="1163" spans="1:20" x14ac:dyDescent="0.2">
      <c r="A1163" s="97" t="s">
        <v>657</v>
      </c>
      <c r="B1163" s="65" t="s">
        <v>3365</v>
      </c>
      <c r="C1163" s="67">
        <v>0.35</v>
      </c>
      <c r="D1163" s="65" t="s">
        <v>3093</v>
      </c>
      <c r="E1163" s="66">
        <v>61</v>
      </c>
      <c r="F1163" s="66">
        <v>76</v>
      </c>
      <c r="G1163" s="66" t="s">
        <v>5161</v>
      </c>
      <c r="H1163" s="66">
        <v>123</v>
      </c>
      <c r="I1163" s="69"/>
      <c r="J1163" s="5" t="s">
        <v>4415</v>
      </c>
      <c r="K1163" s="66">
        <v>14</v>
      </c>
      <c r="L1163" s="5">
        <v>349</v>
      </c>
      <c r="M1163" s="5">
        <v>2</v>
      </c>
      <c r="N1163" s="5">
        <v>0</v>
      </c>
      <c r="O1163" s="65"/>
      <c r="P1163" s="66">
        <v>220</v>
      </c>
      <c r="Q1163" s="66">
        <v>7</v>
      </c>
      <c r="R1163" s="66">
        <f t="shared" si="36"/>
        <v>227</v>
      </c>
      <c r="S1163" s="502">
        <f t="shared" si="37"/>
        <v>60.800000000000026</v>
      </c>
      <c r="T1163" s="68">
        <v>14</v>
      </c>
    </row>
    <row r="1164" spans="1:20" x14ac:dyDescent="0.2">
      <c r="A1164" s="97" t="s">
        <v>7995</v>
      </c>
      <c r="B1164" s="65" t="s">
        <v>3365</v>
      </c>
      <c r="C1164" s="67">
        <v>0.35</v>
      </c>
      <c r="D1164" s="65" t="s">
        <v>6947</v>
      </c>
      <c r="E1164" s="66">
        <v>65</v>
      </c>
      <c r="F1164" s="66">
        <v>84</v>
      </c>
      <c r="G1164" s="66" t="s">
        <v>2918</v>
      </c>
      <c r="H1164" s="66">
        <v>127</v>
      </c>
      <c r="I1164" s="69"/>
      <c r="J1164" s="5" t="s">
        <v>4415</v>
      </c>
      <c r="K1164" s="66"/>
      <c r="L1164" s="5">
        <f>112+10+R1164</f>
        <v>122</v>
      </c>
      <c r="M1164" s="5">
        <v>2</v>
      </c>
      <c r="N1164" s="5">
        <v>0</v>
      </c>
      <c r="O1164" s="65"/>
      <c r="P1164" s="66"/>
      <c r="Q1164" s="66"/>
      <c r="R1164" s="66">
        <f t="shared" si="36"/>
        <v>0</v>
      </c>
      <c r="S1164" s="502">
        <f t="shared" si="37"/>
        <v>287.8</v>
      </c>
    </row>
    <row r="1165" spans="1:20" x14ac:dyDescent="0.2">
      <c r="A1165" s="97" t="s">
        <v>10121</v>
      </c>
      <c r="B1165" s="65" t="s">
        <v>1978</v>
      </c>
      <c r="C1165" s="67">
        <v>0.35</v>
      </c>
      <c r="D1165" s="65" t="s">
        <v>8943</v>
      </c>
      <c r="E1165" s="66">
        <v>65</v>
      </c>
      <c r="F1165" s="66">
        <v>82</v>
      </c>
      <c r="G1165" s="66" t="s">
        <v>2920</v>
      </c>
      <c r="H1165" s="66">
        <v>125</v>
      </c>
      <c r="I1165" s="69"/>
      <c r="J1165" s="5"/>
      <c r="K1165" s="66">
        <v>29</v>
      </c>
      <c r="L1165" s="5">
        <v>288</v>
      </c>
      <c r="M1165" s="5"/>
      <c r="N1165" s="5">
        <v>0</v>
      </c>
      <c r="O1165" s="65"/>
      <c r="P1165" s="66">
        <v>162</v>
      </c>
      <c r="Q1165" s="66">
        <v>4</v>
      </c>
      <c r="R1165" s="66">
        <f t="shared" si="36"/>
        <v>166</v>
      </c>
      <c r="S1165" s="502">
        <f t="shared" si="37"/>
        <v>121.80000000000003</v>
      </c>
      <c r="T1165" s="68">
        <v>29</v>
      </c>
    </row>
    <row r="1166" spans="1:20" x14ac:dyDescent="0.2">
      <c r="A1166" s="97" t="s">
        <v>2645</v>
      </c>
      <c r="B1166" s="65" t="s">
        <v>1423</v>
      </c>
      <c r="C1166" s="67">
        <v>0.35</v>
      </c>
      <c r="D1166" s="65" t="s">
        <v>2644</v>
      </c>
      <c r="E1166" s="66">
        <v>62</v>
      </c>
      <c r="F1166" s="66">
        <v>78</v>
      </c>
      <c r="G1166" s="66" t="s">
        <v>5161</v>
      </c>
      <c r="H1166" s="66">
        <v>123</v>
      </c>
      <c r="I1166" s="69"/>
      <c r="J1166" s="5" t="s">
        <v>4415</v>
      </c>
      <c r="K1166" s="66">
        <v>10</v>
      </c>
      <c r="L1166" s="5">
        <v>365</v>
      </c>
      <c r="M1166" s="5">
        <v>2</v>
      </c>
      <c r="N1166" s="5">
        <v>0</v>
      </c>
      <c r="O1166" s="65"/>
      <c r="P1166" s="66">
        <v>235</v>
      </c>
      <c r="Q1166" s="66">
        <v>7</v>
      </c>
      <c r="R1166" s="66">
        <f t="shared" si="36"/>
        <v>242</v>
      </c>
      <c r="S1166" s="502">
        <f t="shared" si="37"/>
        <v>45.800000000000026</v>
      </c>
      <c r="T1166" s="68">
        <v>10</v>
      </c>
    </row>
    <row r="1167" spans="1:20" x14ac:dyDescent="0.2">
      <c r="A1167" s="97" t="s">
        <v>9470</v>
      </c>
      <c r="B1167" s="65" t="s">
        <v>1423</v>
      </c>
      <c r="C1167" s="67">
        <v>0.35</v>
      </c>
      <c r="D1167" s="65" t="s">
        <v>2622</v>
      </c>
      <c r="E1167" s="66">
        <v>62</v>
      </c>
      <c r="F1167" s="66">
        <v>78</v>
      </c>
      <c r="G1167" s="66" t="s">
        <v>5161</v>
      </c>
      <c r="H1167" s="66">
        <v>123</v>
      </c>
      <c r="I1167" s="69"/>
      <c r="J1167" s="5" t="s">
        <v>4415</v>
      </c>
      <c r="K1167" s="66">
        <v>10</v>
      </c>
      <c r="L1167" s="5">
        <v>365</v>
      </c>
      <c r="M1167" s="5">
        <v>2</v>
      </c>
      <c r="N1167" s="5">
        <v>0</v>
      </c>
      <c r="O1167" s="65"/>
      <c r="P1167" s="66">
        <v>235</v>
      </c>
      <c r="Q1167" s="66">
        <v>7</v>
      </c>
      <c r="R1167" s="66">
        <f t="shared" si="36"/>
        <v>242</v>
      </c>
      <c r="S1167" s="502">
        <f t="shared" si="37"/>
        <v>45.800000000000026</v>
      </c>
      <c r="T1167" s="68">
        <v>10</v>
      </c>
    </row>
    <row r="1168" spans="1:20" x14ac:dyDescent="0.2">
      <c r="A1168" s="97" t="s">
        <v>4458</v>
      </c>
      <c r="B1168" s="65" t="s">
        <v>8490</v>
      </c>
      <c r="C1168" s="67">
        <v>0.35</v>
      </c>
      <c r="D1168" s="65" t="s">
        <v>5556</v>
      </c>
      <c r="E1168" s="66">
        <v>61</v>
      </c>
      <c r="F1168" s="66">
        <v>76</v>
      </c>
      <c r="G1168" s="66" t="s">
        <v>2918</v>
      </c>
      <c r="H1168" s="66">
        <v>123</v>
      </c>
      <c r="I1168" s="69"/>
      <c r="J1168" s="5" t="s">
        <v>4415</v>
      </c>
      <c r="K1168" s="66">
        <v>7</v>
      </c>
      <c r="L1168" s="5">
        <v>377</v>
      </c>
      <c r="M1168" s="5">
        <v>2</v>
      </c>
      <c r="N1168" s="5">
        <v>0</v>
      </c>
      <c r="O1168" s="65"/>
      <c r="P1168" s="66">
        <v>245</v>
      </c>
      <c r="Q1168" s="66">
        <v>7</v>
      </c>
      <c r="R1168" s="66">
        <f t="shared" si="36"/>
        <v>252</v>
      </c>
      <c r="S1168" s="502">
        <f t="shared" si="37"/>
        <v>35.800000000000026</v>
      </c>
      <c r="T1168" s="68">
        <v>7</v>
      </c>
    </row>
    <row r="1169" spans="1:20" x14ac:dyDescent="0.2">
      <c r="A1169" s="97" t="s">
        <v>5394</v>
      </c>
      <c r="B1169" s="65"/>
      <c r="C1169" s="67">
        <v>0.35</v>
      </c>
      <c r="D1169" s="65" t="s">
        <v>5371</v>
      </c>
      <c r="E1169" s="66">
        <v>61</v>
      </c>
      <c r="F1169" s="66">
        <v>76</v>
      </c>
      <c r="G1169" s="66" t="s">
        <v>5161</v>
      </c>
      <c r="H1169" s="66">
        <v>123</v>
      </c>
      <c r="I1169" s="69"/>
      <c r="J1169" s="5" t="s">
        <v>4415</v>
      </c>
      <c r="K1169" s="66">
        <v>7</v>
      </c>
      <c r="L1169" s="5">
        <v>377</v>
      </c>
      <c r="M1169" s="5">
        <v>2</v>
      </c>
      <c r="N1169" s="5">
        <v>0</v>
      </c>
      <c r="O1169" s="65" t="s">
        <v>4285</v>
      </c>
      <c r="P1169" s="66">
        <v>246</v>
      </c>
      <c r="Q1169" s="66">
        <v>7</v>
      </c>
      <c r="R1169" s="66">
        <f t="shared" si="36"/>
        <v>253</v>
      </c>
      <c r="S1169" s="502">
        <f t="shared" si="37"/>
        <v>34.800000000000026</v>
      </c>
      <c r="T1169" s="68">
        <v>7</v>
      </c>
    </row>
    <row r="1170" spans="1:20" x14ac:dyDescent="0.2">
      <c r="A1170" s="97" t="s">
        <v>5395</v>
      </c>
      <c r="B1170" s="65"/>
      <c r="C1170" s="67">
        <v>0.35</v>
      </c>
      <c r="D1170" s="65" t="s">
        <v>4286</v>
      </c>
      <c r="E1170" s="66">
        <v>60</v>
      </c>
      <c r="F1170" s="66">
        <v>74</v>
      </c>
      <c r="G1170" s="66" t="s">
        <v>2918</v>
      </c>
      <c r="H1170" s="66">
        <v>123</v>
      </c>
      <c r="I1170" s="69"/>
      <c r="J1170" s="5" t="s">
        <v>4415</v>
      </c>
      <c r="K1170" s="66">
        <v>8</v>
      </c>
      <c r="L1170" s="5">
        <v>373</v>
      </c>
      <c r="M1170" s="5">
        <v>2</v>
      </c>
      <c r="N1170" s="5">
        <v>0</v>
      </c>
      <c r="O1170" s="65" t="s">
        <v>3713</v>
      </c>
      <c r="P1170" s="66">
        <v>242</v>
      </c>
      <c r="Q1170" s="66">
        <v>7</v>
      </c>
      <c r="R1170" s="66">
        <f t="shared" si="36"/>
        <v>249</v>
      </c>
      <c r="S1170" s="502">
        <f t="shared" si="37"/>
        <v>38.800000000000026</v>
      </c>
      <c r="T1170" s="68">
        <v>8</v>
      </c>
    </row>
    <row r="1171" spans="1:20" x14ac:dyDescent="0.2">
      <c r="A1171" s="97" t="s">
        <v>4256</v>
      </c>
      <c r="B1171" s="65"/>
      <c r="C1171" s="67">
        <v>0.35</v>
      </c>
      <c r="D1171" s="65" t="s">
        <v>103</v>
      </c>
      <c r="E1171" s="66">
        <v>66</v>
      </c>
      <c r="F1171" s="66">
        <v>93</v>
      </c>
      <c r="G1171" s="66" t="s">
        <v>8971</v>
      </c>
      <c r="H1171" s="66">
        <v>136</v>
      </c>
      <c r="I1171" s="69">
        <v>6045035700</v>
      </c>
      <c r="J1171" s="5"/>
      <c r="K1171" s="66"/>
      <c r="L1171" s="5">
        <f>112+10+R1171</f>
        <v>245</v>
      </c>
      <c r="M1171" s="5">
        <v>0</v>
      </c>
      <c r="N1171" s="5">
        <v>0</v>
      </c>
      <c r="O1171" s="65"/>
      <c r="P1171" s="66">
        <v>123</v>
      </c>
      <c r="Q1171" s="66"/>
      <c r="R1171" s="66">
        <f t="shared" si="36"/>
        <v>123</v>
      </c>
      <c r="S1171" s="502">
        <f t="shared" si="37"/>
        <v>164.8</v>
      </c>
    </row>
    <row r="1172" spans="1:20" x14ac:dyDescent="0.2">
      <c r="A1172" s="97"/>
      <c r="B1172" s="65"/>
      <c r="C1172" s="67"/>
      <c r="E1172" s="66"/>
      <c r="F1172" s="66"/>
      <c r="G1172" s="66"/>
      <c r="H1172" s="66"/>
      <c r="I1172" s="69"/>
      <c r="J1172" s="5"/>
      <c r="K1172" s="66"/>
      <c r="L1172" s="5">
        <f>112+10+R1172</f>
        <v>122</v>
      </c>
      <c r="M1172" s="5"/>
      <c r="N1172" s="5">
        <v>0</v>
      </c>
      <c r="O1172" s="65"/>
      <c r="P1172" s="66"/>
      <c r="Q1172" s="66"/>
      <c r="R1172" s="66">
        <f t="shared" ref="R1172:R1251" si="38">P1172+Q1172</f>
        <v>0</v>
      </c>
      <c r="S1172" s="502">
        <f t="shared" si="37"/>
        <v>287.8</v>
      </c>
    </row>
    <row r="1173" spans="1:20" x14ac:dyDescent="0.2">
      <c r="A1173" s="97" t="s">
        <v>5981</v>
      </c>
      <c r="B1173" s="65"/>
      <c r="C1173" s="67">
        <v>0.35499999999999998</v>
      </c>
      <c r="D1173" s="65" t="s">
        <v>1867</v>
      </c>
      <c r="E1173" s="66">
        <v>58</v>
      </c>
      <c r="F1173" s="66">
        <v>71</v>
      </c>
      <c r="G1173" s="95" t="s">
        <v>2784</v>
      </c>
      <c r="H1173" s="66">
        <v>123</v>
      </c>
      <c r="I1173" s="69"/>
      <c r="J1173" s="5" t="s">
        <v>733</v>
      </c>
      <c r="K1173" s="66">
        <v>29</v>
      </c>
      <c r="L1173" s="5">
        <v>288</v>
      </c>
      <c r="M1173" s="5">
        <v>45</v>
      </c>
      <c r="N1173" s="5">
        <v>0</v>
      </c>
      <c r="O1173" s="65"/>
      <c r="P1173" s="66">
        <v>157</v>
      </c>
      <c r="Q1173" s="66">
        <v>7</v>
      </c>
      <c r="R1173" s="66">
        <f t="shared" si="38"/>
        <v>164</v>
      </c>
      <c r="S1173" s="502">
        <f t="shared" si="37"/>
        <v>123.80000000000003</v>
      </c>
      <c r="T1173" s="68">
        <v>29</v>
      </c>
    </row>
    <row r="1174" spans="1:20" x14ac:dyDescent="0.2">
      <c r="A1174" s="97"/>
      <c r="B1174" s="65"/>
      <c r="C1174" s="67"/>
      <c r="E1174" s="66"/>
      <c r="F1174" s="66"/>
      <c r="G1174" s="66"/>
      <c r="H1174" s="66"/>
      <c r="I1174" s="69"/>
      <c r="J1174" s="5"/>
      <c r="K1174" s="66"/>
      <c r="L1174" s="5">
        <f>112+10+R1174</f>
        <v>122</v>
      </c>
      <c r="M1174" s="5">
        <v>0</v>
      </c>
      <c r="N1174" s="5">
        <v>0</v>
      </c>
      <c r="O1174" s="65"/>
      <c r="P1174" s="66"/>
      <c r="Q1174" s="66"/>
      <c r="R1174" s="66">
        <f t="shared" si="38"/>
        <v>0</v>
      </c>
      <c r="S1174" s="502">
        <f t="shared" si="37"/>
        <v>287.8</v>
      </c>
    </row>
    <row r="1175" spans="1:20" x14ac:dyDescent="0.2">
      <c r="A1175" s="97" t="s">
        <v>256</v>
      </c>
      <c r="B1175" s="65" t="s">
        <v>1978</v>
      </c>
      <c r="C1175" s="67">
        <v>0.375</v>
      </c>
      <c r="D1175" s="65" t="s">
        <v>2234</v>
      </c>
      <c r="E1175" s="66">
        <v>66</v>
      </c>
      <c r="F1175" s="66"/>
      <c r="G1175" s="66"/>
      <c r="H1175" s="66"/>
      <c r="I1175" s="69"/>
      <c r="J1175" s="5"/>
      <c r="K1175" s="66"/>
      <c r="L1175" s="5">
        <f>112+10+R1175</f>
        <v>259</v>
      </c>
      <c r="M1175" s="5">
        <v>0</v>
      </c>
      <c r="N1175" s="5">
        <v>0</v>
      </c>
      <c r="O1175" s="65"/>
      <c r="P1175" s="66">
        <v>130</v>
      </c>
      <c r="Q1175" s="66">
        <v>7</v>
      </c>
      <c r="R1175" s="66">
        <f t="shared" si="38"/>
        <v>137</v>
      </c>
      <c r="S1175" s="502">
        <f t="shared" si="37"/>
        <v>150.80000000000001</v>
      </c>
      <c r="T1175" s="68">
        <v>35</v>
      </c>
    </row>
    <row r="1176" spans="1:20" x14ac:dyDescent="0.2">
      <c r="A1176" s="97" t="s">
        <v>9343</v>
      </c>
      <c r="B1176" s="65" t="s">
        <v>8490</v>
      </c>
      <c r="C1176" s="67">
        <v>0.375</v>
      </c>
      <c r="D1176" s="65" t="s">
        <v>6616</v>
      </c>
      <c r="E1176" s="66">
        <v>62</v>
      </c>
      <c r="F1176" s="66">
        <v>78</v>
      </c>
      <c r="G1176" s="66" t="s">
        <v>2918</v>
      </c>
      <c r="H1176" s="66">
        <v>123</v>
      </c>
      <c r="I1176" s="69"/>
      <c r="J1176" s="5" t="s">
        <v>4415</v>
      </c>
      <c r="K1176" s="66">
        <v>10</v>
      </c>
      <c r="L1176" s="5">
        <v>365</v>
      </c>
      <c r="M1176" s="5">
        <v>2</v>
      </c>
      <c r="N1176" s="5">
        <v>0</v>
      </c>
      <c r="O1176" s="65"/>
      <c r="P1176" s="66">
        <v>233</v>
      </c>
      <c r="Q1176" s="66">
        <v>7</v>
      </c>
      <c r="R1176" s="66">
        <f t="shared" si="38"/>
        <v>240</v>
      </c>
      <c r="S1176" s="502">
        <f t="shared" si="37"/>
        <v>47.800000000000026</v>
      </c>
      <c r="T1176" s="68">
        <v>10</v>
      </c>
    </row>
    <row r="1177" spans="1:20" x14ac:dyDescent="0.2">
      <c r="A1177" s="97" t="s">
        <v>2443</v>
      </c>
      <c r="B1177" s="65" t="s">
        <v>8490</v>
      </c>
      <c r="C1177" s="67">
        <v>0.375</v>
      </c>
      <c r="D1177" s="65" t="s">
        <v>2444</v>
      </c>
      <c r="E1177" s="66">
        <v>63</v>
      </c>
      <c r="F1177" s="66">
        <v>80</v>
      </c>
      <c r="G1177" s="66" t="s">
        <v>2918</v>
      </c>
      <c r="H1177" s="66">
        <v>123</v>
      </c>
      <c r="I1177" s="69"/>
      <c r="J1177" s="5" t="s">
        <v>4415</v>
      </c>
      <c r="K1177" s="66">
        <v>10</v>
      </c>
      <c r="L1177" s="5">
        <v>365</v>
      </c>
      <c r="M1177" s="5">
        <v>2</v>
      </c>
      <c r="N1177" s="5">
        <v>0</v>
      </c>
      <c r="O1177" s="65" t="s">
        <v>9177</v>
      </c>
      <c r="P1177" s="66">
        <v>233</v>
      </c>
      <c r="Q1177" s="66">
        <v>7</v>
      </c>
      <c r="R1177" s="66">
        <f>P1177+Q1177</f>
        <v>240</v>
      </c>
      <c r="S1177" s="502">
        <f t="shared" si="37"/>
        <v>47.800000000000026</v>
      </c>
      <c r="T1177" s="68">
        <v>10</v>
      </c>
    </row>
    <row r="1178" spans="1:20" x14ac:dyDescent="0.2">
      <c r="A1178" s="97" t="s">
        <v>8511</v>
      </c>
      <c r="B1178" s="65" t="s">
        <v>8490</v>
      </c>
      <c r="C1178" s="67">
        <v>0.375</v>
      </c>
      <c r="D1178" s="65" t="s">
        <v>8512</v>
      </c>
      <c r="E1178" s="66">
        <v>63</v>
      </c>
      <c r="F1178" s="66">
        <v>80</v>
      </c>
      <c r="G1178" s="66" t="s">
        <v>2918</v>
      </c>
      <c r="H1178" s="66">
        <v>123</v>
      </c>
      <c r="I1178" s="69"/>
      <c r="J1178" s="5" t="s">
        <v>4415</v>
      </c>
      <c r="K1178" s="66">
        <v>10</v>
      </c>
      <c r="L1178" s="5">
        <v>365</v>
      </c>
      <c r="M1178" s="5">
        <v>2</v>
      </c>
      <c r="N1178" s="5">
        <v>0</v>
      </c>
      <c r="O1178" s="65"/>
      <c r="P1178" s="66">
        <v>233</v>
      </c>
      <c r="Q1178" s="66">
        <v>7</v>
      </c>
      <c r="R1178" s="66">
        <f t="shared" si="38"/>
        <v>240</v>
      </c>
      <c r="S1178" s="502">
        <f t="shared" si="37"/>
        <v>47.800000000000026</v>
      </c>
      <c r="T1178" s="68">
        <v>10</v>
      </c>
    </row>
    <row r="1179" spans="1:20" x14ac:dyDescent="0.2">
      <c r="A1179" s="558" t="s">
        <v>11823</v>
      </c>
      <c r="B1179" s="559" t="s">
        <v>8490</v>
      </c>
      <c r="C1179" s="67">
        <v>0.375</v>
      </c>
      <c r="D1179" s="559" t="s">
        <v>12402</v>
      </c>
      <c r="E1179" s="66">
        <v>67</v>
      </c>
      <c r="F1179" s="66">
        <v>88</v>
      </c>
      <c r="G1179" s="560" t="s">
        <v>4585</v>
      </c>
      <c r="H1179" s="66">
        <v>131</v>
      </c>
      <c r="I1179" s="69"/>
      <c r="J1179" s="5" t="s">
        <v>3059</v>
      </c>
      <c r="K1179" s="66"/>
      <c r="L1179" s="5"/>
      <c r="M1179" s="5">
        <v>15</v>
      </c>
      <c r="N1179" s="5">
        <v>0</v>
      </c>
      <c r="O1179" s="559" t="s">
        <v>12393</v>
      </c>
      <c r="P1179" s="66">
        <v>243</v>
      </c>
      <c r="Q1179" s="66">
        <v>7</v>
      </c>
      <c r="R1179" s="66">
        <f t="shared" si="38"/>
        <v>250</v>
      </c>
      <c r="S1179" s="502">
        <f t="shared" si="37"/>
        <v>37.800000000000026</v>
      </c>
    </row>
    <row r="1180" spans="1:20" x14ac:dyDescent="0.2">
      <c r="A1180" s="97" t="s">
        <v>9345</v>
      </c>
      <c r="B1180" s="65" t="s">
        <v>8490</v>
      </c>
      <c r="C1180" s="67">
        <v>0.375</v>
      </c>
      <c r="D1180" s="65" t="s">
        <v>828</v>
      </c>
      <c r="E1180" s="66">
        <v>69</v>
      </c>
      <c r="F1180" s="66">
        <v>91</v>
      </c>
      <c r="G1180" s="66" t="s">
        <v>5161</v>
      </c>
      <c r="H1180" s="66">
        <v>134</v>
      </c>
      <c r="I1180" s="69" t="s">
        <v>442</v>
      </c>
      <c r="J1180" s="5" t="s">
        <v>2469</v>
      </c>
      <c r="K1180" s="66">
        <v>2</v>
      </c>
      <c r="L1180" s="5">
        <v>396</v>
      </c>
      <c r="M1180" s="5">
        <v>3</v>
      </c>
      <c r="N1180" s="5">
        <v>0</v>
      </c>
      <c r="O1180" s="65"/>
      <c r="P1180" s="66">
        <v>264</v>
      </c>
      <c r="Q1180" s="66">
        <v>7</v>
      </c>
      <c r="R1180" s="66">
        <f t="shared" si="38"/>
        <v>271</v>
      </c>
      <c r="S1180" s="502">
        <f t="shared" si="37"/>
        <v>16.800000000000022</v>
      </c>
      <c r="T1180" s="68">
        <v>2</v>
      </c>
    </row>
    <row r="1181" spans="1:20" x14ac:dyDescent="0.2">
      <c r="A1181" s="97" t="s">
        <v>5996</v>
      </c>
      <c r="B1181" s="65" t="s">
        <v>8490</v>
      </c>
      <c r="C1181" s="67">
        <v>0.375</v>
      </c>
      <c r="D1181" s="65" t="s">
        <v>6597</v>
      </c>
      <c r="E1181" s="66">
        <v>62</v>
      </c>
      <c r="F1181" s="66">
        <v>78</v>
      </c>
      <c r="G1181" s="66" t="s">
        <v>2918</v>
      </c>
      <c r="H1181" s="66">
        <v>123</v>
      </c>
      <c r="I1181" s="69"/>
      <c r="J1181" s="5" t="s">
        <v>4415</v>
      </c>
      <c r="K1181" s="66">
        <v>9</v>
      </c>
      <c r="L1181" s="5">
        <v>369</v>
      </c>
      <c r="M1181" s="5">
        <v>2</v>
      </c>
      <c r="N1181" s="5">
        <v>0</v>
      </c>
      <c r="O1181" s="65"/>
      <c r="P1181" s="66">
        <v>238</v>
      </c>
      <c r="Q1181" s="66">
        <v>7</v>
      </c>
      <c r="R1181" s="66">
        <f t="shared" si="38"/>
        <v>245</v>
      </c>
      <c r="S1181" s="502">
        <f t="shared" si="37"/>
        <v>42.800000000000026</v>
      </c>
      <c r="T1181" s="68">
        <v>9</v>
      </c>
    </row>
    <row r="1182" spans="1:20" x14ac:dyDescent="0.2">
      <c r="A1182" s="97" t="s">
        <v>9341</v>
      </c>
      <c r="B1182" s="65" t="s">
        <v>8490</v>
      </c>
      <c r="C1182" s="67">
        <v>0.375</v>
      </c>
      <c r="D1182" s="65" t="s">
        <v>6598</v>
      </c>
      <c r="E1182" s="66">
        <v>68</v>
      </c>
      <c r="F1182" s="66">
        <v>89</v>
      </c>
      <c r="G1182" s="66" t="s">
        <v>2036</v>
      </c>
      <c r="H1182" s="66">
        <v>132</v>
      </c>
      <c r="I1182" s="69"/>
      <c r="J1182" s="5" t="s">
        <v>4415</v>
      </c>
      <c r="K1182" s="66">
        <v>11</v>
      </c>
      <c r="L1182" s="5">
        <v>361</v>
      </c>
      <c r="M1182" s="5">
        <v>2</v>
      </c>
      <c r="N1182" s="5">
        <v>0</v>
      </c>
      <c r="O1182" s="65"/>
      <c r="P1182" s="66">
        <v>232</v>
      </c>
      <c r="Q1182" s="66">
        <v>7</v>
      </c>
      <c r="R1182" s="66">
        <f t="shared" si="38"/>
        <v>239</v>
      </c>
      <c r="S1182" s="502">
        <f t="shared" si="37"/>
        <v>48.800000000000026</v>
      </c>
      <c r="T1182" s="68">
        <v>11</v>
      </c>
    </row>
    <row r="1183" spans="1:20" x14ac:dyDescent="0.2">
      <c r="A1183" s="97" t="s">
        <v>9342</v>
      </c>
      <c r="B1183" s="65" t="s">
        <v>8490</v>
      </c>
      <c r="C1183" s="67">
        <v>0.375</v>
      </c>
      <c r="D1183" s="65" t="s">
        <v>1977</v>
      </c>
      <c r="E1183" s="66">
        <v>64</v>
      </c>
      <c r="F1183" s="66">
        <v>82</v>
      </c>
      <c r="G1183" s="66" t="s">
        <v>2920</v>
      </c>
      <c r="H1183" s="66">
        <v>125</v>
      </c>
      <c r="I1183" s="69"/>
      <c r="J1183" s="5" t="s">
        <v>4415</v>
      </c>
      <c r="K1183" s="66">
        <v>10</v>
      </c>
      <c r="L1183" s="5">
        <v>365</v>
      </c>
      <c r="M1183" s="5">
        <v>2</v>
      </c>
      <c r="N1183" s="5">
        <v>0</v>
      </c>
      <c r="O1183" s="65"/>
      <c r="P1183" s="66">
        <v>235</v>
      </c>
      <c r="Q1183" s="66">
        <v>7</v>
      </c>
      <c r="R1183" s="66">
        <f t="shared" si="38"/>
        <v>242</v>
      </c>
      <c r="S1183" s="502">
        <f t="shared" si="37"/>
        <v>45.800000000000026</v>
      </c>
      <c r="T1183" s="68">
        <v>10</v>
      </c>
    </row>
    <row r="1184" spans="1:20" x14ac:dyDescent="0.2">
      <c r="A1184" s="558" t="s">
        <v>11158</v>
      </c>
      <c r="B1184" s="559" t="s">
        <v>8490</v>
      </c>
      <c r="C1184" s="67">
        <v>0.375</v>
      </c>
      <c r="D1184" s="559" t="s">
        <v>11159</v>
      </c>
      <c r="E1184" s="66">
        <v>61</v>
      </c>
      <c r="F1184" s="66">
        <v>76</v>
      </c>
      <c r="G1184" s="560" t="s">
        <v>2920</v>
      </c>
      <c r="H1184" s="66">
        <v>123</v>
      </c>
      <c r="I1184" s="69"/>
      <c r="J1184" s="5" t="s">
        <v>4415</v>
      </c>
      <c r="K1184" s="66">
        <v>9</v>
      </c>
      <c r="L1184" s="5">
        <v>369</v>
      </c>
      <c r="M1184" s="5">
        <v>2</v>
      </c>
      <c r="N1184" s="5">
        <v>0</v>
      </c>
      <c r="O1184" s="559" t="s">
        <v>11128</v>
      </c>
      <c r="P1184" s="66">
        <v>238</v>
      </c>
      <c r="Q1184" s="66">
        <v>7</v>
      </c>
      <c r="R1184" s="66">
        <f t="shared" si="38"/>
        <v>245</v>
      </c>
      <c r="S1184" s="502">
        <f t="shared" si="37"/>
        <v>42.800000000000026</v>
      </c>
      <c r="T1184" s="68">
        <v>9</v>
      </c>
    </row>
    <row r="1185" spans="1:20" x14ac:dyDescent="0.2">
      <c r="A1185" s="97" t="s">
        <v>2259</v>
      </c>
      <c r="B1185" s="65" t="s">
        <v>8490</v>
      </c>
      <c r="C1185" s="67">
        <v>0.375</v>
      </c>
      <c r="D1185" s="65" t="s">
        <v>4720</v>
      </c>
      <c r="E1185" s="66">
        <v>64</v>
      </c>
      <c r="F1185" s="66">
        <v>82</v>
      </c>
      <c r="G1185" s="66" t="s">
        <v>2920</v>
      </c>
      <c r="H1185" s="66">
        <v>125</v>
      </c>
      <c r="I1185" s="69"/>
      <c r="J1185" s="5" t="s">
        <v>4415</v>
      </c>
      <c r="K1185" s="66">
        <v>6</v>
      </c>
      <c r="L1185" s="5">
        <v>381</v>
      </c>
      <c r="M1185" s="5">
        <v>2</v>
      </c>
      <c r="N1185" s="5">
        <v>0</v>
      </c>
      <c r="O1185" s="65"/>
      <c r="P1185" s="66">
        <v>250</v>
      </c>
      <c r="Q1185" s="66">
        <v>7</v>
      </c>
      <c r="R1185" s="66">
        <f t="shared" si="38"/>
        <v>257</v>
      </c>
      <c r="S1185" s="502">
        <f t="shared" si="37"/>
        <v>30.800000000000022</v>
      </c>
      <c r="T1185" s="68">
        <v>6</v>
      </c>
    </row>
    <row r="1186" spans="1:20" x14ac:dyDescent="0.2">
      <c r="A1186" s="97" t="s">
        <v>9344</v>
      </c>
      <c r="B1186" s="65" t="s">
        <v>2785</v>
      </c>
      <c r="C1186" s="67">
        <v>0.375</v>
      </c>
      <c r="D1186" s="65" t="s">
        <v>4653</v>
      </c>
      <c r="E1186" s="66">
        <v>63</v>
      </c>
      <c r="F1186" s="66">
        <v>80</v>
      </c>
      <c r="G1186" s="66" t="s">
        <v>5265</v>
      </c>
      <c r="H1186" s="66">
        <v>123</v>
      </c>
      <c r="I1186" s="69">
        <v>6045034800</v>
      </c>
      <c r="J1186" s="5" t="s">
        <v>2469</v>
      </c>
      <c r="K1186" s="66">
        <v>13</v>
      </c>
      <c r="L1186" s="5">
        <v>353</v>
      </c>
      <c r="M1186" s="5">
        <v>3</v>
      </c>
      <c r="N1186" s="5">
        <v>0</v>
      </c>
      <c r="O1186" s="65"/>
      <c r="P1186" s="66">
        <v>225</v>
      </c>
      <c r="Q1186" s="66">
        <v>4</v>
      </c>
      <c r="R1186" s="66">
        <f t="shared" si="38"/>
        <v>229</v>
      </c>
      <c r="S1186" s="502">
        <f t="shared" si="37"/>
        <v>58.800000000000026</v>
      </c>
      <c r="T1186" s="68">
        <v>13</v>
      </c>
    </row>
    <row r="1187" spans="1:20" x14ac:dyDescent="0.2">
      <c r="A1187" s="97"/>
      <c r="B1187" s="65"/>
      <c r="C1187" s="67"/>
      <c r="E1187" s="66"/>
      <c r="F1187" s="66"/>
      <c r="G1187" s="66"/>
      <c r="H1187" s="66"/>
      <c r="I1187" s="69"/>
      <c r="J1187" s="5"/>
      <c r="K1187" s="66"/>
      <c r="L1187" s="5">
        <f>112+10+R1187</f>
        <v>122</v>
      </c>
      <c r="M1187" s="5">
        <v>0</v>
      </c>
      <c r="N1187" s="5">
        <v>0</v>
      </c>
      <c r="O1187" s="65"/>
      <c r="P1187" s="66"/>
      <c r="Q1187" s="66"/>
      <c r="R1187" s="66">
        <f t="shared" si="38"/>
        <v>0</v>
      </c>
      <c r="S1187" s="502">
        <f t="shared" si="37"/>
        <v>287.8</v>
      </c>
    </row>
    <row r="1188" spans="1:20" x14ac:dyDescent="0.2">
      <c r="A1188" s="97" t="s">
        <v>3971</v>
      </c>
      <c r="B1188" s="65" t="s">
        <v>2785</v>
      </c>
      <c r="C1188" s="67">
        <v>0.38</v>
      </c>
      <c r="D1188" s="65" t="s">
        <v>9613</v>
      </c>
      <c r="E1188" s="66">
        <v>60</v>
      </c>
      <c r="F1188" s="66">
        <v>74</v>
      </c>
      <c r="G1188" s="66" t="s">
        <v>5159</v>
      </c>
      <c r="H1188" s="66">
        <v>123</v>
      </c>
      <c r="I1188" s="69">
        <v>6045034800</v>
      </c>
      <c r="J1188" s="5" t="s">
        <v>2469</v>
      </c>
      <c r="K1188" s="66">
        <v>17</v>
      </c>
      <c r="L1188" s="5">
        <v>337</v>
      </c>
      <c r="M1188" s="5">
        <v>3</v>
      </c>
      <c r="N1188" s="5">
        <v>0</v>
      </c>
      <c r="O1188" s="65"/>
      <c r="P1188" s="66">
        <v>208</v>
      </c>
      <c r="Q1188" s="66">
        <v>4</v>
      </c>
      <c r="R1188" s="66">
        <f t="shared" si="38"/>
        <v>212</v>
      </c>
      <c r="S1188" s="502">
        <f t="shared" si="37"/>
        <v>75.800000000000026</v>
      </c>
      <c r="T1188" s="68">
        <v>17</v>
      </c>
    </row>
    <row r="1189" spans="1:20" x14ac:dyDescent="0.2">
      <c r="A1189" s="97"/>
      <c r="B1189" s="65"/>
      <c r="C1189" s="67"/>
      <c r="E1189" s="66"/>
      <c r="F1189" s="66"/>
      <c r="G1189" s="66"/>
      <c r="H1189" s="66"/>
      <c r="I1189" s="69"/>
      <c r="J1189" s="5"/>
      <c r="K1189" s="66"/>
      <c r="L1189" s="5">
        <f>112+10+R1189</f>
        <v>122</v>
      </c>
      <c r="M1189" s="5">
        <v>0</v>
      </c>
      <c r="N1189" s="5">
        <v>0</v>
      </c>
      <c r="O1189" s="65"/>
      <c r="P1189" s="66"/>
      <c r="Q1189" s="66"/>
      <c r="R1189" s="66">
        <f t="shared" si="38"/>
        <v>0</v>
      </c>
      <c r="S1189" s="502">
        <f t="shared" si="37"/>
        <v>287.8</v>
      </c>
    </row>
    <row r="1190" spans="1:20" x14ac:dyDescent="0.2">
      <c r="A1190" s="97" t="s">
        <v>3972</v>
      </c>
      <c r="B1190" s="65" t="s">
        <v>1978</v>
      </c>
      <c r="C1190" s="67">
        <v>0.39</v>
      </c>
      <c r="D1190" s="65" t="s">
        <v>9843</v>
      </c>
      <c r="E1190" s="66">
        <v>63</v>
      </c>
      <c r="F1190" s="66">
        <v>80</v>
      </c>
      <c r="G1190" s="66" t="s">
        <v>5265</v>
      </c>
      <c r="H1190" s="66">
        <v>123</v>
      </c>
      <c r="I1190" s="69">
        <v>6045034800</v>
      </c>
      <c r="J1190" s="5" t="s">
        <v>2469</v>
      </c>
      <c r="K1190" s="66">
        <v>18</v>
      </c>
      <c r="L1190" s="5">
        <v>333</v>
      </c>
      <c r="M1190" s="5">
        <v>3</v>
      </c>
      <c r="N1190" s="5">
        <v>0</v>
      </c>
      <c r="O1190" s="65"/>
      <c r="P1190" s="66">
        <v>204</v>
      </c>
      <c r="Q1190" s="66">
        <v>4</v>
      </c>
      <c r="R1190" s="66">
        <f t="shared" si="38"/>
        <v>208</v>
      </c>
      <c r="S1190" s="502">
        <f t="shared" si="37"/>
        <v>79.800000000000026</v>
      </c>
      <c r="T1190" s="68">
        <v>18</v>
      </c>
    </row>
    <row r="1191" spans="1:20" x14ac:dyDescent="0.2">
      <c r="A1191" s="97"/>
      <c r="B1191" s="65"/>
      <c r="C1191" s="67"/>
      <c r="E1191" s="66"/>
      <c r="F1191" s="66"/>
      <c r="G1191" s="66"/>
      <c r="H1191" s="66"/>
      <c r="I1191" s="69"/>
      <c r="J1191" s="5"/>
      <c r="K1191" s="66"/>
      <c r="L1191" s="5"/>
      <c r="M1191" s="5"/>
      <c r="N1191" s="5"/>
      <c r="O1191" s="65"/>
      <c r="P1191" s="66"/>
      <c r="Q1191" s="66"/>
      <c r="R1191" s="66"/>
      <c r="S1191" s="502"/>
    </row>
    <row r="1192" spans="1:20" x14ac:dyDescent="0.2">
      <c r="A1192" s="52" t="s">
        <v>12296</v>
      </c>
      <c r="B1192" s="6" t="s">
        <v>8490</v>
      </c>
      <c r="C1192" s="9">
        <v>0.4</v>
      </c>
      <c r="D1192" s="6" t="s">
        <v>7943</v>
      </c>
      <c r="E1192" s="66">
        <v>65</v>
      </c>
      <c r="F1192" s="66">
        <v>84</v>
      </c>
      <c r="G1192" s="560" t="s">
        <v>2920</v>
      </c>
      <c r="H1192" s="66">
        <v>127</v>
      </c>
      <c r="I1192" s="69"/>
      <c r="J1192" s="5" t="s">
        <v>4415</v>
      </c>
      <c r="K1192" s="66">
        <v>5</v>
      </c>
      <c r="L1192" s="5">
        <v>381</v>
      </c>
      <c r="M1192" s="5">
        <v>2</v>
      </c>
      <c r="N1192" s="5">
        <v>0</v>
      </c>
      <c r="O1192" s="559" t="s">
        <v>12297</v>
      </c>
      <c r="P1192" s="66">
        <v>256</v>
      </c>
      <c r="Q1192" s="66">
        <v>7</v>
      </c>
      <c r="R1192" s="66">
        <f>P1192+Q1192</f>
        <v>263</v>
      </c>
      <c r="S1192" s="502">
        <f>306.1-R1192-10-8.3</f>
        <v>24.800000000000022</v>
      </c>
      <c r="T1192" s="68">
        <v>5</v>
      </c>
    </row>
    <row r="1193" spans="1:20" x14ac:dyDescent="0.2">
      <c r="A1193" s="52"/>
      <c r="B1193" s="6" t="s">
        <v>8490</v>
      </c>
      <c r="C1193" s="9">
        <v>0.4</v>
      </c>
      <c r="D1193" s="6" t="s">
        <v>12298</v>
      </c>
      <c r="E1193" s="66">
        <v>65</v>
      </c>
      <c r="F1193" s="66">
        <v>84</v>
      </c>
      <c r="G1193" s="560" t="s">
        <v>2920</v>
      </c>
      <c r="H1193" s="66">
        <v>127</v>
      </c>
      <c r="I1193" s="69"/>
      <c r="J1193" s="5" t="s">
        <v>2624</v>
      </c>
      <c r="K1193" s="66"/>
      <c r="L1193" s="5">
        <f>112+10+R1193</f>
        <v>385</v>
      </c>
      <c r="M1193" s="5">
        <v>2</v>
      </c>
      <c r="N1193" s="5">
        <v>0</v>
      </c>
      <c r="O1193" s="559" t="s">
        <v>12297</v>
      </c>
      <c r="P1193" s="66">
        <v>256</v>
      </c>
      <c r="Q1193" s="66">
        <v>7</v>
      </c>
      <c r="R1193" s="66">
        <f>P1193+Q1193</f>
        <v>263</v>
      </c>
      <c r="S1193" s="502">
        <f>306.1-R1193-10-8.3</f>
        <v>24.800000000000022</v>
      </c>
      <c r="T1193" s="66"/>
    </row>
    <row r="1194" spans="1:20" x14ac:dyDescent="0.2">
      <c r="A1194" s="97" t="s">
        <v>11655</v>
      </c>
      <c r="B1194" s="65" t="s">
        <v>8490</v>
      </c>
      <c r="C1194" s="67">
        <v>0.4</v>
      </c>
      <c r="D1194" s="559" t="s">
        <v>11656</v>
      </c>
      <c r="E1194" s="66">
        <v>63</v>
      </c>
      <c r="F1194" s="66">
        <v>78</v>
      </c>
      <c r="G1194" s="560" t="s">
        <v>5161</v>
      </c>
      <c r="H1194" s="66">
        <v>123</v>
      </c>
      <c r="I1194" s="69">
        <v>6045034800</v>
      </c>
      <c r="J1194" s="5" t="s">
        <v>2469</v>
      </c>
      <c r="K1194" s="66">
        <v>20</v>
      </c>
      <c r="L1194" s="5">
        <v>326</v>
      </c>
      <c r="M1194" s="5">
        <v>3</v>
      </c>
      <c r="N1194" s="5">
        <v>0</v>
      </c>
      <c r="O1194" s="559" t="s">
        <v>11657</v>
      </c>
      <c r="P1194" s="66">
        <v>197</v>
      </c>
      <c r="Q1194" s="66">
        <v>4</v>
      </c>
      <c r="R1194" s="66">
        <f>P1194+Q1194</f>
        <v>201</v>
      </c>
      <c r="S1194" s="502">
        <f>306.1-R1194-10-8.3</f>
        <v>86.800000000000026</v>
      </c>
      <c r="T1194" s="68">
        <v>20</v>
      </c>
    </row>
    <row r="1195" spans="1:20" x14ac:dyDescent="0.2">
      <c r="A1195" s="97" t="s">
        <v>980</v>
      </c>
      <c r="B1195" s="65" t="s">
        <v>364</v>
      </c>
      <c r="C1195" s="67">
        <v>0.4</v>
      </c>
      <c r="D1195" s="65" t="s">
        <v>4157</v>
      </c>
      <c r="E1195" s="66">
        <v>72</v>
      </c>
      <c r="F1195" s="66">
        <v>95</v>
      </c>
      <c r="G1195" s="66" t="s">
        <v>4585</v>
      </c>
      <c r="H1195" s="66">
        <v>138</v>
      </c>
      <c r="I1195" s="69">
        <v>6045034800</v>
      </c>
      <c r="J1195" s="5" t="s">
        <v>2469</v>
      </c>
      <c r="K1195" s="66">
        <v>29</v>
      </c>
      <c r="L1195" s="5">
        <v>288</v>
      </c>
      <c r="M1195" s="5">
        <v>3</v>
      </c>
      <c r="N1195" s="5">
        <v>0</v>
      </c>
      <c r="O1195" s="65"/>
      <c r="P1195" s="66">
        <v>162</v>
      </c>
      <c r="Q1195" s="66">
        <v>4</v>
      </c>
      <c r="R1195" s="66">
        <f t="shared" si="38"/>
        <v>166</v>
      </c>
      <c r="S1195" s="502">
        <f t="shared" si="37"/>
        <v>121.80000000000003</v>
      </c>
      <c r="T1195" s="68">
        <v>29</v>
      </c>
    </row>
    <row r="1196" spans="1:20" x14ac:dyDescent="0.2">
      <c r="A1196" s="558" t="s">
        <v>11439</v>
      </c>
      <c r="B1196" s="559" t="s">
        <v>8490</v>
      </c>
      <c r="C1196" s="67">
        <v>0.4</v>
      </c>
      <c r="D1196" s="559" t="s">
        <v>11440</v>
      </c>
      <c r="E1196" s="66">
        <v>68</v>
      </c>
      <c r="F1196" s="66">
        <v>89</v>
      </c>
      <c r="G1196" s="560" t="s">
        <v>2920</v>
      </c>
      <c r="H1196" s="66"/>
      <c r="I1196" s="69"/>
      <c r="J1196" s="5" t="s">
        <v>4415</v>
      </c>
      <c r="K1196" s="66">
        <v>14</v>
      </c>
      <c r="L1196" s="5">
        <v>349</v>
      </c>
      <c r="M1196" s="5">
        <v>2</v>
      </c>
      <c r="N1196" s="5">
        <v>0</v>
      </c>
      <c r="O1196" s="559" t="s">
        <v>11399</v>
      </c>
      <c r="P1196" s="66">
        <v>220</v>
      </c>
      <c r="Q1196" s="66">
        <v>7</v>
      </c>
      <c r="R1196" s="66">
        <f t="shared" si="38"/>
        <v>227</v>
      </c>
      <c r="S1196" s="502">
        <f t="shared" si="37"/>
        <v>60.800000000000026</v>
      </c>
      <c r="T1196" s="68">
        <v>14</v>
      </c>
    </row>
    <row r="1197" spans="1:20" x14ac:dyDescent="0.2">
      <c r="A1197" s="97" t="s">
        <v>3973</v>
      </c>
      <c r="B1197" s="65" t="s">
        <v>5305</v>
      </c>
      <c r="C1197" s="67">
        <v>0.4</v>
      </c>
      <c r="D1197" s="65" t="s">
        <v>9845</v>
      </c>
      <c r="E1197" s="66">
        <v>65</v>
      </c>
      <c r="F1197" s="66">
        <v>84</v>
      </c>
      <c r="G1197" s="66" t="s">
        <v>2920</v>
      </c>
      <c r="H1197" s="66">
        <v>127</v>
      </c>
      <c r="I1197" s="69"/>
      <c r="J1197" s="5" t="s">
        <v>4415</v>
      </c>
      <c r="K1197" s="66">
        <v>15</v>
      </c>
      <c r="L1197" s="5">
        <v>345</v>
      </c>
      <c r="M1197" s="5">
        <v>2</v>
      </c>
      <c r="N1197" s="5">
        <v>0</v>
      </c>
      <c r="O1197" s="65"/>
      <c r="P1197" s="66">
        <v>213</v>
      </c>
      <c r="Q1197" s="66">
        <v>7</v>
      </c>
      <c r="R1197" s="66">
        <f t="shared" si="38"/>
        <v>220</v>
      </c>
      <c r="S1197" s="502">
        <f t="shared" si="37"/>
        <v>67.800000000000026</v>
      </c>
      <c r="T1197" s="68">
        <v>15</v>
      </c>
    </row>
    <row r="1198" spans="1:20" x14ac:dyDescent="0.2">
      <c r="A1198" s="97"/>
      <c r="B1198" s="65"/>
      <c r="C1198" s="67"/>
      <c r="E1198" s="66"/>
      <c r="F1198" s="66"/>
      <c r="G1198" s="66"/>
      <c r="H1198" s="66"/>
      <c r="I1198" s="69"/>
      <c r="J1198" s="5"/>
      <c r="K1198" s="66"/>
      <c r="L1198" s="5"/>
      <c r="M1198" s="5">
        <v>0</v>
      </c>
      <c r="N1198" s="5">
        <v>0</v>
      </c>
      <c r="O1198" s="65"/>
      <c r="P1198" s="66"/>
      <c r="Q1198" s="66"/>
      <c r="R1198" s="66">
        <v>0</v>
      </c>
      <c r="S1198" s="502"/>
    </row>
    <row r="1199" spans="1:20" x14ac:dyDescent="0.2">
      <c r="A1199" s="558" t="s">
        <v>11527</v>
      </c>
      <c r="B1199" s="65"/>
      <c r="C1199" s="67">
        <v>0.44</v>
      </c>
      <c r="D1199" s="65" t="s">
        <v>1867</v>
      </c>
      <c r="E1199" s="66">
        <v>66</v>
      </c>
      <c r="F1199" s="66">
        <v>86</v>
      </c>
      <c r="G1199" s="66" t="s">
        <v>2784</v>
      </c>
      <c r="H1199" s="66">
        <v>129</v>
      </c>
      <c r="I1199" s="5" t="s">
        <v>1635</v>
      </c>
      <c r="J1199" s="5" t="s">
        <v>1635</v>
      </c>
      <c r="K1199" s="66">
        <v>32</v>
      </c>
      <c r="L1199" s="5">
        <f>112+10+R1199</f>
        <v>279</v>
      </c>
      <c r="M1199" s="5">
        <v>19</v>
      </c>
      <c r="N1199" s="5">
        <v>0</v>
      </c>
      <c r="O1199" s="559" t="s">
        <v>11511</v>
      </c>
      <c r="P1199" s="66">
        <v>150</v>
      </c>
      <c r="Q1199" s="66">
        <v>7</v>
      </c>
      <c r="R1199" s="66">
        <f t="shared" si="38"/>
        <v>157</v>
      </c>
      <c r="S1199" s="502">
        <f t="shared" si="37"/>
        <v>130.80000000000001</v>
      </c>
      <c r="T1199" s="68">
        <v>32</v>
      </c>
    </row>
    <row r="1200" spans="1:20" x14ac:dyDescent="0.2">
      <c r="A1200" s="97"/>
      <c r="B1200" s="65"/>
      <c r="C1200" s="67"/>
      <c r="E1200" s="66"/>
      <c r="F1200" s="66"/>
      <c r="G1200" s="66"/>
      <c r="H1200" s="66"/>
      <c r="I1200" s="69"/>
      <c r="J1200" s="5"/>
      <c r="K1200" s="66"/>
      <c r="L1200" s="5">
        <f>112+10+R1200</f>
        <v>122</v>
      </c>
      <c r="M1200" s="5">
        <v>0</v>
      </c>
      <c r="N1200" s="5">
        <v>0</v>
      </c>
      <c r="O1200" s="65"/>
      <c r="P1200" s="66"/>
      <c r="Q1200" s="66"/>
      <c r="R1200" s="66">
        <f t="shared" si="38"/>
        <v>0</v>
      </c>
      <c r="S1200" s="502">
        <f t="shared" si="37"/>
        <v>287.8</v>
      </c>
    </row>
    <row r="1201" spans="1:20" x14ac:dyDescent="0.2">
      <c r="A1201" s="558" t="s">
        <v>12177</v>
      </c>
      <c r="B1201" s="65" t="s">
        <v>1423</v>
      </c>
      <c r="C1201" s="67">
        <v>0.45</v>
      </c>
      <c r="D1201" s="559" t="s">
        <v>9843</v>
      </c>
      <c r="E1201" s="66">
        <v>66</v>
      </c>
      <c r="F1201" s="66">
        <v>84</v>
      </c>
      <c r="G1201" s="66" t="s">
        <v>5263</v>
      </c>
      <c r="H1201" s="66">
        <v>127</v>
      </c>
      <c r="I1201" s="69">
        <v>6045034800</v>
      </c>
      <c r="J1201" s="5" t="s">
        <v>2469</v>
      </c>
      <c r="K1201" s="66">
        <v>16</v>
      </c>
      <c r="L1201" s="5">
        <v>361</v>
      </c>
      <c r="M1201" s="5">
        <v>3</v>
      </c>
      <c r="N1201" s="5">
        <v>0</v>
      </c>
      <c r="O1201" s="559" t="s">
        <v>12178</v>
      </c>
      <c r="P1201" s="66">
        <v>213</v>
      </c>
      <c r="Q1201" s="66">
        <v>4</v>
      </c>
      <c r="R1201" s="66">
        <f t="shared" si="38"/>
        <v>217</v>
      </c>
      <c r="S1201" s="502">
        <f t="shared" si="37"/>
        <v>70.800000000000026</v>
      </c>
      <c r="T1201" s="68">
        <v>16</v>
      </c>
    </row>
    <row r="1202" spans="1:20" x14ac:dyDescent="0.2">
      <c r="A1202" s="97" t="s">
        <v>4507</v>
      </c>
      <c r="B1202" s="65" t="s">
        <v>2785</v>
      </c>
      <c r="C1202" s="67">
        <v>0.45</v>
      </c>
      <c r="D1202" s="65" t="s">
        <v>3230</v>
      </c>
      <c r="E1202" s="66">
        <v>70</v>
      </c>
      <c r="F1202" s="66">
        <v>93</v>
      </c>
      <c r="G1202" s="66" t="s">
        <v>5464</v>
      </c>
      <c r="H1202" s="66">
        <v>136</v>
      </c>
      <c r="I1202" s="69">
        <v>6045034800</v>
      </c>
      <c r="J1202" s="5" t="s">
        <v>2469</v>
      </c>
      <c r="K1202" s="66">
        <v>20</v>
      </c>
      <c r="L1202" s="5">
        <v>326</v>
      </c>
      <c r="M1202" s="5">
        <v>3</v>
      </c>
      <c r="N1202" s="5">
        <v>0</v>
      </c>
      <c r="O1202" s="65"/>
      <c r="P1202" s="66">
        <v>198</v>
      </c>
      <c r="Q1202" s="66">
        <v>4</v>
      </c>
      <c r="R1202" s="66">
        <f t="shared" si="38"/>
        <v>202</v>
      </c>
      <c r="S1202" s="502">
        <f t="shared" si="37"/>
        <v>85.800000000000026</v>
      </c>
      <c r="T1202" s="68">
        <v>20</v>
      </c>
    </row>
    <row r="1203" spans="1:20" x14ac:dyDescent="0.2">
      <c r="A1203" s="97" t="s">
        <v>3974</v>
      </c>
      <c r="B1203" s="65" t="s">
        <v>68</v>
      </c>
      <c r="C1203" s="67">
        <v>0.45</v>
      </c>
      <c r="D1203" s="65" t="s">
        <v>2789</v>
      </c>
      <c r="E1203" s="66">
        <v>65</v>
      </c>
      <c r="F1203" s="66">
        <v>84</v>
      </c>
      <c r="G1203" s="66" t="s">
        <v>5263</v>
      </c>
      <c r="H1203" s="66">
        <v>127</v>
      </c>
      <c r="I1203" s="69">
        <v>6045034800</v>
      </c>
      <c r="J1203" s="5" t="s">
        <v>2469</v>
      </c>
      <c r="K1203" s="66"/>
      <c r="L1203" s="5">
        <f>112+10+R1203</f>
        <v>122</v>
      </c>
      <c r="M1203" s="5">
        <v>3</v>
      </c>
      <c r="N1203" s="5">
        <v>0</v>
      </c>
      <c r="O1203" s="65"/>
      <c r="P1203" s="66"/>
      <c r="Q1203" s="66"/>
      <c r="R1203" s="66">
        <f t="shared" si="38"/>
        <v>0</v>
      </c>
      <c r="S1203" s="502">
        <f t="shared" si="37"/>
        <v>287.8</v>
      </c>
    </row>
    <row r="1204" spans="1:20" x14ac:dyDescent="0.2">
      <c r="A1204" s="97" t="s">
        <v>7495</v>
      </c>
      <c r="B1204" s="65" t="s">
        <v>68</v>
      </c>
      <c r="C1204" s="67">
        <v>0.45</v>
      </c>
      <c r="D1204" s="65" t="s">
        <v>9584</v>
      </c>
      <c r="E1204" s="66">
        <v>65</v>
      </c>
      <c r="F1204" s="66">
        <v>84</v>
      </c>
      <c r="G1204" s="66" t="s">
        <v>5263</v>
      </c>
      <c r="H1204" s="66">
        <v>127</v>
      </c>
      <c r="I1204" s="69">
        <v>6045034800</v>
      </c>
      <c r="J1204" s="5" t="s">
        <v>2469</v>
      </c>
      <c r="K1204" s="66">
        <v>17</v>
      </c>
      <c r="L1204" s="5">
        <v>337</v>
      </c>
      <c r="M1204" s="5">
        <v>3</v>
      </c>
      <c r="N1204" s="5">
        <v>0</v>
      </c>
      <c r="O1204" s="65"/>
      <c r="P1204" s="66">
        <v>209</v>
      </c>
      <c r="Q1204" s="66">
        <v>4</v>
      </c>
      <c r="R1204" s="66">
        <f t="shared" si="38"/>
        <v>213</v>
      </c>
      <c r="S1204" s="502">
        <f t="shared" si="37"/>
        <v>74.800000000000026</v>
      </c>
      <c r="T1204" s="68">
        <v>17</v>
      </c>
    </row>
    <row r="1205" spans="1:20" x14ac:dyDescent="0.2">
      <c r="A1205" s="97" t="s">
        <v>4997</v>
      </c>
      <c r="B1205" s="65" t="s">
        <v>68</v>
      </c>
      <c r="C1205" s="67">
        <v>0.45</v>
      </c>
      <c r="D1205" s="65" t="s">
        <v>9585</v>
      </c>
      <c r="E1205" s="66">
        <v>65</v>
      </c>
      <c r="F1205" s="66">
        <v>84</v>
      </c>
      <c r="G1205" s="66" t="s">
        <v>5263</v>
      </c>
      <c r="H1205" s="66">
        <v>127</v>
      </c>
      <c r="I1205" s="69">
        <v>6045034800</v>
      </c>
      <c r="J1205" s="5" t="s">
        <v>2469</v>
      </c>
      <c r="K1205" s="66">
        <v>17</v>
      </c>
      <c r="L1205" s="5">
        <v>337</v>
      </c>
      <c r="M1205" s="5">
        <v>3</v>
      </c>
      <c r="N1205" s="5">
        <v>0</v>
      </c>
      <c r="O1205" s="65"/>
      <c r="P1205" s="66">
        <v>209</v>
      </c>
      <c r="Q1205" s="66">
        <v>4</v>
      </c>
      <c r="R1205" s="66">
        <f t="shared" si="38"/>
        <v>213</v>
      </c>
      <c r="S1205" s="502">
        <f t="shared" si="37"/>
        <v>74.800000000000026</v>
      </c>
      <c r="T1205" s="68">
        <v>17</v>
      </c>
    </row>
    <row r="1206" spans="1:20" x14ac:dyDescent="0.2">
      <c r="A1206" s="97" t="s">
        <v>4998</v>
      </c>
      <c r="B1206" s="65" t="s">
        <v>68</v>
      </c>
      <c r="C1206" s="67">
        <v>0.45</v>
      </c>
      <c r="D1206" s="65" t="s">
        <v>2121</v>
      </c>
      <c r="E1206" s="66">
        <v>65</v>
      </c>
      <c r="F1206" s="66">
        <v>84</v>
      </c>
      <c r="G1206" s="66" t="s">
        <v>5263</v>
      </c>
      <c r="H1206" s="66">
        <v>127</v>
      </c>
      <c r="I1206" s="69">
        <v>6045034800</v>
      </c>
      <c r="J1206" s="5" t="s">
        <v>2469</v>
      </c>
      <c r="K1206" s="66">
        <v>17</v>
      </c>
      <c r="L1206" s="5">
        <v>337</v>
      </c>
      <c r="M1206" s="5">
        <v>3</v>
      </c>
      <c r="N1206" s="5">
        <v>0</v>
      </c>
      <c r="O1206" s="65"/>
      <c r="P1206" s="66">
        <v>209</v>
      </c>
      <c r="Q1206" s="66">
        <v>4</v>
      </c>
      <c r="R1206" s="66">
        <f t="shared" si="38"/>
        <v>213</v>
      </c>
      <c r="S1206" s="502">
        <f t="shared" si="37"/>
        <v>74.800000000000026</v>
      </c>
      <c r="T1206" s="68">
        <v>17</v>
      </c>
    </row>
    <row r="1207" spans="1:20" x14ac:dyDescent="0.2">
      <c r="A1207" s="97"/>
      <c r="B1207" s="65"/>
      <c r="C1207" s="67"/>
      <c r="E1207" s="66"/>
      <c r="F1207" s="66"/>
      <c r="G1207" s="66"/>
      <c r="H1207" s="66"/>
      <c r="I1207" s="69"/>
      <c r="J1207" s="5"/>
      <c r="K1207" s="66"/>
      <c r="L1207" s="5">
        <f>112+10+R1207</f>
        <v>122</v>
      </c>
      <c r="M1207" s="5">
        <v>0</v>
      </c>
      <c r="N1207" s="5">
        <v>0</v>
      </c>
      <c r="O1207" s="65"/>
      <c r="P1207" s="66"/>
      <c r="Q1207" s="66"/>
      <c r="R1207" s="66">
        <f t="shared" si="38"/>
        <v>0</v>
      </c>
      <c r="S1207" s="502">
        <f t="shared" si="37"/>
        <v>287.8</v>
      </c>
    </row>
    <row r="1208" spans="1:20" x14ac:dyDescent="0.2">
      <c r="A1208" s="97" t="s">
        <v>4999</v>
      </c>
      <c r="B1208" s="65" t="s">
        <v>683</v>
      </c>
      <c r="C1208" s="67">
        <v>0.47299999999999998</v>
      </c>
      <c r="D1208" s="65" t="s">
        <v>877</v>
      </c>
      <c r="E1208" s="66">
        <v>75</v>
      </c>
      <c r="F1208" s="66">
        <v>102</v>
      </c>
      <c r="G1208" s="66" t="s">
        <v>3850</v>
      </c>
      <c r="H1208" s="66">
        <v>145</v>
      </c>
      <c r="I1208" s="69">
        <v>6065930600</v>
      </c>
      <c r="J1208" s="5"/>
      <c r="K1208" s="66">
        <v>24</v>
      </c>
      <c r="L1208" s="5">
        <v>310</v>
      </c>
      <c r="M1208" s="5">
        <v>0</v>
      </c>
      <c r="N1208" s="5">
        <v>0</v>
      </c>
      <c r="O1208" s="65"/>
      <c r="P1208" s="66">
        <v>178</v>
      </c>
      <c r="Q1208" s="66">
        <v>7</v>
      </c>
      <c r="R1208" s="66">
        <f t="shared" si="38"/>
        <v>185</v>
      </c>
      <c r="S1208" s="502">
        <f t="shared" si="37"/>
        <v>102.80000000000003</v>
      </c>
      <c r="T1208" s="68">
        <v>24</v>
      </c>
    </row>
    <row r="1209" spans="1:20" x14ac:dyDescent="0.2">
      <c r="A1209" s="97" t="s">
        <v>4999</v>
      </c>
      <c r="B1209" s="65" t="s">
        <v>683</v>
      </c>
      <c r="C1209" s="67">
        <v>0.47299999999999998</v>
      </c>
      <c r="D1209" s="65" t="s">
        <v>9655</v>
      </c>
      <c r="E1209" s="66">
        <v>75</v>
      </c>
      <c r="F1209" s="66">
        <v>102</v>
      </c>
      <c r="G1209" s="66" t="s">
        <v>3850</v>
      </c>
      <c r="H1209" s="66">
        <v>145</v>
      </c>
      <c r="I1209" s="69">
        <v>6045930700</v>
      </c>
      <c r="J1209" s="5"/>
      <c r="K1209" s="66">
        <v>24</v>
      </c>
      <c r="L1209" s="5">
        <v>310</v>
      </c>
      <c r="M1209" s="5">
        <v>0</v>
      </c>
      <c r="N1209" s="5">
        <v>0</v>
      </c>
      <c r="O1209" s="65"/>
      <c r="P1209" s="66">
        <v>178</v>
      </c>
      <c r="Q1209" s="66">
        <v>7</v>
      </c>
      <c r="R1209" s="66">
        <f t="shared" si="38"/>
        <v>185</v>
      </c>
      <c r="S1209" s="502">
        <f t="shared" si="37"/>
        <v>102.80000000000003</v>
      </c>
      <c r="T1209" s="68">
        <v>24</v>
      </c>
    </row>
    <row r="1210" spans="1:20" x14ac:dyDescent="0.2">
      <c r="A1210" s="97" t="s">
        <v>4999</v>
      </c>
      <c r="B1210" s="65" t="s">
        <v>683</v>
      </c>
      <c r="C1210" s="67">
        <v>0.47299999999999998</v>
      </c>
      <c r="D1210" s="65" t="s">
        <v>9656</v>
      </c>
      <c r="E1210" s="66">
        <v>75</v>
      </c>
      <c r="F1210" s="66">
        <v>102</v>
      </c>
      <c r="G1210" s="66" t="s">
        <v>3850</v>
      </c>
      <c r="H1210" s="66">
        <v>145</v>
      </c>
      <c r="I1210" s="69">
        <v>6405931700</v>
      </c>
      <c r="J1210" s="5"/>
      <c r="K1210" s="66">
        <v>24</v>
      </c>
      <c r="L1210" s="5">
        <v>310</v>
      </c>
      <c r="M1210" s="5">
        <v>0</v>
      </c>
      <c r="N1210" s="5">
        <v>0</v>
      </c>
      <c r="O1210" s="65"/>
      <c r="P1210" s="66">
        <v>178</v>
      </c>
      <c r="Q1210" s="66">
        <v>7</v>
      </c>
      <c r="R1210" s="66">
        <f t="shared" si="38"/>
        <v>185</v>
      </c>
      <c r="S1210" s="502">
        <f t="shared" si="37"/>
        <v>102.80000000000003</v>
      </c>
      <c r="T1210" s="68">
        <v>24</v>
      </c>
    </row>
    <row r="1211" spans="1:20" x14ac:dyDescent="0.2">
      <c r="A1211" s="97"/>
      <c r="B1211" s="65"/>
      <c r="C1211" s="67"/>
      <c r="E1211" s="66"/>
      <c r="F1211" s="66"/>
      <c r="G1211" s="66"/>
      <c r="H1211" s="66"/>
      <c r="I1211" s="69"/>
      <c r="J1211" s="5"/>
      <c r="K1211" s="66"/>
      <c r="L1211" s="5">
        <f>112+10+R1211</f>
        <v>122</v>
      </c>
      <c r="M1211" s="5"/>
      <c r="N1211" s="5">
        <v>0</v>
      </c>
      <c r="O1211" s="65"/>
      <c r="P1211" s="66"/>
      <c r="Q1211" s="66"/>
      <c r="R1211" s="66">
        <f t="shared" si="38"/>
        <v>0</v>
      </c>
      <c r="S1211" s="502">
        <f t="shared" si="37"/>
        <v>287.8</v>
      </c>
    </row>
    <row r="1212" spans="1:20" x14ac:dyDescent="0.2">
      <c r="A1212" s="97" t="s">
        <v>9960</v>
      </c>
      <c r="B1212" s="65" t="s">
        <v>4416</v>
      </c>
      <c r="C1212" s="67">
        <v>0.47499999999999998</v>
      </c>
      <c r="D1212" s="65" t="s">
        <v>9961</v>
      </c>
      <c r="E1212" s="66">
        <v>67</v>
      </c>
      <c r="F1212" s="66">
        <v>84</v>
      </c>
      <c r="G1212" s="66" t="s">
        <v>4585</v>
      </c>
      <c r="H1212" s="66">
        <v>127</v>
      </c>
      <c r="I1212" s="69">
        <v>6045034800</v>
      </c>
      <c r="J1212" s="5" t="s">
        <v>2469</v>
      </c>
      <c r="K1212" s="66">
        <v>22</v>
      </c>
      <c r="L1212" s="5">
        <v>318</v>
      </c>
      <c r="M1212" s="5">
        <v>3</v>
      </c>
      <c r="N1212" s="5">
        <v>0</v>
      </c>
      <c r="O1212" s="65"/>
      <c r="P1212" s="66">
        <v>190</v>
      </c>
      <c r="Q1212" s="66">
        <v>4</v>
      </c>
      <c r="R1212" s="66">
        <f t="shared" si="38"/>
        <v>194</v>
      </c>
      <c r="S1212" s="502">
        <f t="shared" si="37"/>
        <v>93.800000000000026</v>
      </c>
      <c r="T1212" s="68">
        <v>22</v>
      </c>
    </row>
    <row r="1213" spans="1:20" x14ac:dyDescent="0.2">
      <c r="A1213" s="97"/>
      <c r="B1213" s="65"/>
      <c r="C1213" s="67"/>
      <c r="E1213" s="66"/>
      <c r="F1213" s="66"/>
      <c r="G1213" s="66"/>
      <c r="H1213" s="66"/>
      <c r="I1213" s="69"/>
      <c r="J1213" s="5"/>
      <c r="K1213" s="66"/>
      <c r="L1213" s="5">
        <f>112+10+R1213</f>
        <v>122</v>
      </c>
      <c r="M1213" s="5"/>
      <c r="N1213" s="5">
        <v>0</v>
      </c>
      <c r="O1213" s="65"/>
      <c r="P1213" s="66"/>
      <c r="Q1213" s="66"/>
      <c r="R1213" s="66">
        <f t="shared" si="38"/>
        <v>0</v>
      </c>
      <c r="S1213" s="502">
        <f t="shared" ref="S1213:S1281" si="39">306.1-R1213-10-8.3</f>
        <v>287.8</v>
      </c>
    </row>
    <row r="1214" spans="1:20" x14ac:dyDescent="0.2">
      <c r="A1214" s="97" t="s">
        <v>3472</v>
      </c>
      <c r="B1214" s="65"/>
      <c r="C1214" s="67">
        <v>0.48499999999999999</v>
      </c>
      <c r="D1214" s="65" t="s">
        <v>3473</v>
      </c>
      <c r="E1214" s="66">
        <v>66</v>
      </c>
      <c r="F1214" s="66">
        <v>86</v>
      </c>
      <c r="G1214" s="66" t="s">
        <v>2784</v>
      </c>
      <c r="H1214" s="66">
        <v>129</v>
      </c>
      <c r="I1214" s="5" t="s">
        <v>1635</v>
      </c>
      <c r="J1214" s="5" t="s">
        <v>1635</v>
      </c>
      <c r="K1214" s="66">
        <v>26</v>
      </c>
      <c r="L1214" s="5">
        <v>301</v>
      </c>
      <c r="M1214" s="5">
        <v>19</v>
      </c>
      <c r="N1214" s="5">
        <v>0</v>
      </c>
      <c r="O1214" s="65" t="s">
        <v>1683</v>
      </c>
      <c r="P1214" s="66">
        <v>169</v>
      </c>
      <c r="Q1214" s="66">
        <v>7</v>
      </c>
      <c r="R1214" s="66">
        <f t="shared" si="38"/>
        <v>176</v>
      </c>
      <c r="S1214" s="502">
        <f t="shared" si="39"/>
        <v>111.80000000000003</v>
      </c>
      <c r="T1214" s="68">
        <v>26</v>
      </c>
    </row>
    <row r="1215" spans="1:20" x14ac:dyDescent="0.2">
      <c r="A1215" s="97"/>
      <c r="B1215" s="65"/>
      <c r="C1215" s="67"/>
      <c r="E1215" s="66"/>
      <c r="F1215" s="66"/>
      <c r="G1215" s="66"/>
      <c r="H1215" s="66"/>
      <c r="I1215" s="69"/>
      <c r="J1215" s="5"/>
      <c r="K1215" s="66"/>
      <c r="L1215" s="5">
        <f>112+10+R1215</f>
        <v>122</v>
      </c>
      <c r="M1215" s="5">
        <v>0</v>
      </c>
      <c r="N1215" s="5">
        <v>0</v>
      </c>
      <c r="O1215" s="65"/>
      <c r="P1215" s="66"/>
      <c r="Q1215" s="66"/>
      <c r="R1215" s="66">
        <f t="shared" si="38"/>
        <v>0</v>
      </c>
      <c r="S1215" s="502">
        <f t="shared" si="39"/>
        <v>287.8</v>
      </c>
    </row>
    <row r="1216" spans="1:20" x14ac:dyDescent="0.2">
      <c r="A1216" s="97" t="s">
        <v>3539</v>
      </c>
      <c r="B1216" s="65" t="s">
        <v>3365</v>
      </c>
      <c r="C1216" s="67">
        <v>0.5</v>
      </c>
      <c r="D1216" s="559" t="s">
        <v>10153</v>
      </c>
      <c r="E1216" s="66">
        <v>65</v>
      </c>
      <c r="F1216" s="66">
        <v>84</v>
      </c>
      <c r="G1216" s="94" t="s">
        <v>5263</v>
      </c>
      <c r="H1216" s="66">
        <v>127</v>
      </c>
      <c r="I1216" s="69">
        <v>6045034800</v>
      </c>
      <c r="J1216" s="5" t="s">
        <v>2469</v>
      </c>
      <c r="K1216" s="66">
        <v>11</v>
      </c>
      <c r="L1216" s="5">
        <v>361</v>
      </c>
      <c r="M1216" s="5">
        <v>3</v>
      </c>
      <c r="N1216" s="5">
        <v>0</v>
      </c>
      <c r="O1216" s="65" t="s">
        <v>10500</v>
      </c>
      <c r="P1216" s="66">
        <v>234</v>
      </c>
      <c r="Q1216" s="66">
        <v>4</v>
      </c>
      <c r="R1216" s="66">
        <f t="shared" si="38"/>
        <v>238</v>
      </c>
      <c r="S1216" s="502">
        <f t="shared" si="39"/>
        <v>49.800000000000026</v>
      </c>
      <c r="T1216" s="68">
        <v>11</v>
      </c>
    </row>
    <row r="1217" spans="1:20" x14ac:dyDescent="0.2">
      <c r="A1217" s="97" t="s">
        <v>3557</v>
      </c>
      <c r="B1217" s="65" t="s">
        <v>3365</v>
      </c>
      <c r="C1217" s="67">
        <v>0.5</v>
      </c>
      <c r="D1217" s="65" t="s">
        <v>8271</v>
      </c>
      <c r="E1217" s="66">
        <v>65</v>
      </c>
      <c r="F1217" s="66">
        <v>84</v>
      </c>
      <c r="G1217" s="94" t="s">
        <v>5263</v>
      </c>
      <c r="H1217" s="66">
        <v>127</v>
      </c>
      <c r="I1217" s="69">
        <v>6045034800</v>
      </c>
      <c r="J1217" s="5" t="s">
        <v>2469</v>
      </c>
      <c r="K1217" s="66">
        <v>17</v>
      </c>
      <c r="L1217" s="5">
        <v>337</v>
      </c>
      <c r="M1217" s="5">
        <v>3</v>
      </c>
      <c r="N1217" s="5">
        <v>0</v>
      </c>
      <c r="O1217" s="65"/>
      <c r="P1217" s="66">
        <v>210</v>
      </c>
      <c r="Q1217" s="66">
        <v>4</v>
      </c>
      <c r="R1217" s="66">
        <f t="shared" si="38"/>
        <v>214</v>
      </c>
      <c r="S1217" s="502">
        <f t="shared" si="39"/>
        <v>73.800000000000026</v>
      </c>
      <c r="T1217" s="68">
        <v>17</v>
      </c>
    </row>
    <row r="1218" spans="1:20" s="65" customFormat="1" x14ac:dyDescent="0.2">
      <c r="A1218" s="97" t="s">
        <v>2564</v>
      </c>
      <c r="B1218" s="65" t="s">
        <v>3365</v>
      </c>
      <c r="C1218" s="67">
        <v>0.5</v>
      </c>
      <c r="D1218" s="65" t="s">
        <v>921</v>
      </c>
      <c r="E1218" s="66">
        <v>65</v>
      </c>
      <c r="F1218" s="66">
        <v>82</v>
      </c>
      <c r="G1218" s="66" t="s">
        <v>2918</v>
      </c>
      <c r="H1218" s="66">
        <v>125</v>
      </c>
      <c r="I1218" s="69">
        <v>6045034800</v>
      </c>
      <c r="J1218" s="5" t="s">
        <v>2469</v>
      </c>
      <c r="K1218" s="66">
        <v>16</v>
      </c>
      <c r="L1218" s="5">
        <v>341</v>
      </c>
      <c r="M1218" s="5">
        <v>3</v>
      </c>
      <c r="N1218" s="5">
        <v>0</v>
      </c>
      <c r="O1218" s="65" t="s">
        <v>922</v>
      </c>
      <c r="P1218" s="66">
        <v>212</v>
      </c>
      <c r="Q1218" s="66">
        <v>4</v>
      </c>
      <c r="R1218" s="66">
        <f t="shared" si="38"/>
        <v>216</v>
      </c>
      <c r="S1218" s="502">
        <f t="shared" si="39"/>
        <v>71.800000000000026</v>
      </c>
      <c r="T1218" s="66">
        <v>16</v>
      </c>
    </row>
    <row r="1219" spans="1:20" ht="25.5" x14ac:dyDescent="0.2">
      <c r="A1219" s="97" t="s">
        <v>6299</v>
      </c>
      <c r="B1219" s="65" t="s">
        <v>3365</v>
      </c>
      <c r="C1219" s="67">
        <v>0.5</v>
      </c>
      <c r="D1219" s="65" t="s">
        <v>9300</v>
      </c>
      <c r="E1219" s="66">
        <v>66</v>
      </c>
      <c r="F1219" s="66">
        <v>84</v>
      </c>
      <c r="G1219" s="94" t="s">
        <v>5263</v>
      </c>
      <c r="H1219" s="66">
        <v>127</v>
      </c>
      <c r="I1219" s="69">
        <v>6045034800</v>
      </c>
      <c r="J1219" s="5" t="s">
        <v>2469</v>
      </c>
      <c r="K1219" s="567" t="s">
        <v>10991</v>
      </c>
      <c r="L1219" s="5">
        <v>365</v>
      </c>
      <c r="M1219" s="5">
        <v>3</v>
      </c>
      <c r="N1219" s="5">
        <v>0</v>
      </c>
      <c r="O1219" s="559" t="s">
        <v>12131</v>
      </c>
      <c r="P1219" s="66">
        <v>237</v>
      </c>
      <c r="Q1219" s="66">
        <v>4</v>
      </c>
      <c r="R1219" s="66">
        <f t="shared" si="38"/>
        <v>241</v>
      </c>
      <c r="S1219" s="502">
        <f t="shared" si="39"/>
        <v>46.800000000000026</v>
      </c>
      <c r="T1219" s="68">
        <v>10</v>
      </c>
    </row>
    <row r="1220" spans="1:20" s="65" customFormat="1" x14ac:dyDescent="0.2">
      <c r="A1220" s="134" t="s">
        <v>8525</v>
      </c>
      <c r="B1220" s="65" t="s">
        <v>3365</v>
      </c>
      <c r="C1220" s="67">
        <v>0.5</v>
      </c>
      <c r="D1220" s="65" t="s">
        <v>3032</v>
      </c>
      <c r="E1220" s="66">
        <v>74</v>
      </c>
      <c r="F1220" s="66">
        <v>101</v>
      </c>
      <c r="G1220" s="66" t="s">
        <v>3850</v>
      </c>
      <c r="H1220" s="66">
        <v>144</v>
      </c>
      <c r="I1220" s="69">
        <v>6065930500</v>
      </c>
      <c r="J1220" s="5"/>
      <c r="K1220" s="66">
        <v>24</v>
      </c>
      <c r="L1220" s="5">
        <v>310</v>
      </c>
      <c r="M1220" s="5">
        <v>0</v>
      </c>
      <c r="N1220" s="5">
        <v>0</v>
      </c>
      <c r="P1220" s="66">
        <v>180</v>
      </c>
      <c r="Q1220" s="66">
        <v>4</v>
      </c>
      <c r="R1220" s="66">
        <f t="shared" si="38"/>
        <v>184</v>
      </c>
      <c r="S1220" s="502">
        <f t="shared" si="39"/>
        <v>103.80000000000003</v>
      </c>
      <c r="T1220" s="66">
        <v>24</v>
      </c>
    </row>
    <row r="1221" spans="1:20" s="65" customFormat="1" x14ac:dyDescent="0.2">
      <c r="A1221" s="134" t="s">
        <v>8525</v>
      </c>
      <c r="B1221" s="65" t="s">
        <v>3365</v>
      </c>
      <c r="C1221" s="67">
        <v>0.5</v>
      </c>
      <c r="D1221" s="65" t="s">
        <v>3163</v>
      </c>
      <c r="E1221" s="66">
        <v>74</v>
      </c>
      <c r="F1221" s="66">
        <v>101</v>
      </c>
      <c r="G1221" s="66" t="s">
        <v>3850</v>
      </c>
      <c r="H1221" s="66">
        <v>144</v>
      </c>
      <c r="I1221" s="69">
        <v>6045930600</v>
      </c>
      <c r="J1221" s="5"/>
      <c r="K1221" s="66">
        <v>24</v>
      </c>
      <c r="L1221" s="5">
        <v>310</v>
      </c>
      <c r="M1221" s="5">
        <v>0</v>
      </c>
      <c r="N1221" s="5">
        <v>0</v>
      </c>
      <c r="P1221" s="66">
        <v>180</v>
      </c>
      <c r="Q1221" s="66">
        <v>4</v>
      </c>
      <c r="R1221" s="66">
        <f t="shared" si="38"/>
        <v>184</v>
      </c>
      <c r="S1221" s="502">
        <f t="shared" si="39"/>
        <v>103.80000000000003</v>
      </c>
      <c r="T1221" s="66">
        <v>24</v>
      </c>
    </row>
    <row r="1222" spans="1:20" s="65" customFormat="1" x14ac:dyDescent="0.2">
      <c r="A1222" s="134" t="s">
        <v>8525</v>
      </c>
      <c r="B1222" s="65" t="s">
        <v>3365</v>
      </c>
      <c r="C1222" s="67">
        <v>0.5</v>
      </c>
      <c r="D1222" s="65" t="s">
        <v>3336</v>
      </c>
      <c r="E1222" s="66">
        <v>74</v>
      </c>
      <c r="F1222" s="66">
        <v>101</v>
      </c>
      <c r="G1222" s="66" t="s">
        <v>3850</v>
      </c>
      <c r="H1222" s="66">
        <v>144</v>
      </c>
      <c r="I1222" s="69">
        <v>6405931600</v>
      </c>
      <c r="J1222" s="5"/>
      <c r="K1222" s="66">
        <v>24</v>
      </c>
      <c r="L1222" s="5">
        <v>310</v>
      </c>
      <c r="M1222" s="5">
        <v>0</v>
      </c>
      <c r="N1222" s="5">
        <v>0</v>
      </c>
      <c r="P1222" s="66">
        <v>180</v>
      </c>
      <c r="Q1222" s="66">
        <v>4</v>
      </c>
      <c r="R1222" s="66">
        <f t="shared" si="38"/>
        <v>184</v>
      </c>
      <c r="S1222" s="502">
        <f t="shared" si="39"/>
        <v>103.80000000000003</v>
      </c>
      <c r="T1222" s="66">
        <v>24</v>
      </c>
    </row>
    <row r="1223" spans="1:20" s="65" customFormat="1" x14ac:dyDescent="0.2">
      <c r="A1223" s="134" t="s">
        <v>10507</v>
      </c>
      <c r="B1223" s="65" t="s">
        <v>3365</v>
      </c>
      <c r="C1223" s="67">
        <v>0.5</v>
      </c>
      <c r="D1223" s="65" t="s">
        <v>10508</v>
      </c>
      <c r="E1223" s="66">
        <v>66</v>
      </c>
      <c r="F1223" s="66">
        <v>84</v>
      </c>
      <c r="G1223" s="94" t="s">
        <v>5263</v>
      </c>
      <c r="H1223" s="66">
        <v>127</v>
      </c>
      <c r="I1223" s="69">
        <v>6045034800</v>
      </c>
      <c r="J1223" s="5" t="s">
        <v>2469</v>
      </c>
      <c r="K1223" s="66">
        <v>11</v>
      </c>
      <c r="L1223" s="5">
        <v>361</v>
      </c>
      <c r="M1223" s="5">
        <v>3</v>
      </c>
      <c r="N1223" s="5">
        <v>0</v>
      </c>
      <c r="O1223" s="65" t="s">
        <v>2005</v>
      </c>
      <c r="P1223" s="66">
        <v>235</v>
      </c>
      <c r="Q1223" s="66">
        <v>4</v>
      </c>
      <c r="R1223" s="66">
        <f t="shared" si="38"/>
        <v>239</v>
      </c>
      <c r="S1223" s="502">
        <f t="shared" si="39"/>
        <v>48.800000000000026</v>
      </c>
      <c r="T1223" s="66">
        <v>11</v>
      </c>
    </row>
    <row r="1224" spans="1:20" s="65" customFormat="1" x14ac:dyDescent="0.2">
      <c r="A1224" s="134" t="s">
        <v>9197</v>
      </c>
      <c r="B1224" s="65" t="s">
        <v>3365</v>
      </c>
      <c r="C1224" s="67">
        <v>0.5</v>
      </c>
      <c r="D1224" s="65" t="s">
        <v>5885</v>
      </c>
      <c r="E1224" s="66">
        <v>66</v>
      </c>
      <c r="F1224" s="66">
        <v>82</v>
      </c>
      <c r="G1224" s="66" t="s">
        <v>2920</v>
      </c>
      <c r="H1224" s="66">
        <v>125</v>
      </c>
      <c r="I1224" s="69">
        <v>6045034800</v>
      </c>
      <c r="J1224" s="5" t="s">
        <v>2469</v>
      </c>
      <c r="K1224" s="66">
        <v>19</v>
      </c>
      <c r="L1224" s="5">
        <v>330</v>
      </c>
      <c r="M1224" s="5">
        <v>3</v>
      </c>
      <c r="N1224" s="66">
        <v>0</v>
      </c>
      <c r="P1224" s="66">
        <v>200</v>
      </c>
      <c r="Q1224" s="66">
        <v>4</v>
      </c>
      <c r="R1224" s="66">
        <f t="shared" si="38"/>
        <v>204</v>
      </c>
      <c r="S1224" s="502">
        <f t="shared" si="39"/>
        <v>83.800000000000026</v>
      </c>
      <c r="T1224" s="66">
        <v>19</v>
      </c>
    </row>
    <row r="1225" spans="1:20" s="65" customFormat="1" x14ac:dyDescent="0.2">
      <c r="A1225" s="97" t="s">
        <v>4297</v>
      </c>
      <c r="B1225" s="65" t="s">
        <v>3365</v>
      </c>
      <c r="C1225" s="67">
        <v>0.5</v>
      </c>
      <c r="D1225" s="65" t="s">
        <v>6864</v>
      </c>
      <c r="E1225" s="66">
        <v>65</v>
      </c>
      <c r="F1225" s="66">
        <v>84</v>
      </c>
      <c r="G1225" s="66" t="s">
        <v>5263</v>
      </c>
      <c r="H1225" s="66">
        <v>127</v>
      </c>
      <c r="I1225" s="69">
        <v>6045034800</v>
      </c>
      <c r="J1225" s="5" t="s">
        <v>2469</v>
      </c>
      <c r="K1225" s="66">
        <v>11</v>
      </c>
      <c r="L1225" s="5">
        <v>361</v>
      </c>
      <c r="M1225" s="5">
        <v>3</v>
      </c>
      <c r="N1225" s="5">
        <v>0</v>
      </c>
      <c r="P1225" s="66">
        <v>232</v>
      </c>
      <c r="Q1225" s="66">
        <v>4</v>
      </c>
      <c r="R1225" s="66">
        <f t="shared" si="38"/>
        <v>236</v>
      </c>
      <c r="S1225" s="502">
        <f t="shared" si="39"/>
        <v>51.800000000000026</v>
      </c>
      <c r="T1225" s="66">
        <v>11</v>
      </c>
    </row>
    <row r="1226" spans="1:20" s="65" customFormat="1" x14ac:dyDescent="0.2">
      <c r="A1226" s="97" t="s">
        <v>5713</v>
      </c>
      <c r="B1226" s="65" t="s">
        <v>3365</v>
      </c>
      <c r="C1226" s="67">
        <v>0.5</v>
      </c>
      <c r="D1226" s="65" t="s">
        <v>64</v>
      </c>
      <c r="E1226" s="66">
        <v>65</v>
      </c>
      <c r="F1226" s="66">
        <v>84</v>
      </c>
      <c r="G1226" s="66" t="s">
        <v>5263</v>
      </c>
      <c r="H1226" s="66">
        <v>127</v>
      </c>
      <c r="I1226" s="69">
        <v>6045034800</v>
      </c>
      <c r="J1226" s="5" t="s">
        <v>2469</v>
      </c>
      <c r="K1226" s="66">
        <v>13</v>
      </c>
      <c r="L1226" s="5">
        <v>353</v>
      </c>
      <c r="M1226" s="5">
        <v>3</v>
      </c>
      <c r="N1226" s="5">
        <v>0</v>
      </c>
      <c r="P1226" s="66">
        <v>224</v>
      </c>
      <c r="Q1226" s="66">
        <v>4</v>
      </c>
      <c r="R1226" s="66">
        <f t="shared" si="38"/>
        <v>228</v>
      </c>
      <c r="S1226" s="502">
        <f t="shared" si="39"/>
        <v>59.800000000000026</v>
      </c>
      <c r="T1226" s="66">
        <v>13</v>
      </c>
    </row>
    <row r="1227" spans="1:20" s="65" customFormat="1" x14ac:dyDescent="0.2">
      <c r="A1227" s="558" t="s">
        <v>11938</v>
      </c>
      <c r="B1227" s="559" t="s">
        <v>3365</v>
      </c>
      <c r="C1227" s="67">
        <v>0.5</v>
      </c>
      <c r="D1227" s="559" t="s">
        <v>11916</v>
      </c>
      <c r="E1227" s="66">
        <v>65</v>
      </c>
      <c r="F1227" s="66">
        <v>84</v>
      </c>
      <c r="G1227" s="560" t="s">
        <v>2920</v>
      </c>
      <c r="H1227" s="66">
        <v>127</v>
      </c>
      <c r="I1227" s="69">
        <v>6045034800</v>
      </c>
      <c r="J1227" s="5" t="s">
        <v>2469</v>
      </c>
      <c r="K1227" s="66">
        <v>17</v>
      </c>
      <c r="L1227" s="5">
        <v>337</v>
      </c>
      <c r="M1227" s="5">
        <v>3</v>
      </c>
      <c r="N1227" s="5">
        <v>1</v>
      </c>
      <c r="O1227" s="559" t="s">
        <v>12505</v>
      </c>
      <c r="P1227" s="66">
        <v>210</v>
      </c>
      <c r="Q1227" s="66">
        <v>4</v>
      </c>
      <c r="R1227" s="66">
        <f t="shared" si="38"/>
        <v>214</v>
      </c>
      <c r="S1227" s="502">
        <f t="shared" si="39"/>
        <v>73.800000000000026</v>
      </c>
      <c r="T1227" s="66">
        <v>17</v>
      </c>
    </row>
    <row r="1228" spans="1:20" s="65" customFormat="1" x14ac:dyDescent="0.2">
      <c r="A1228" s="97" t="s">
        <v>5865</v>
      </c>
      <c r="B1228" s="65" t="s">
        <v>3365</v>
      </c>
      <c r="C1228" s="67">
        <v>0.5</v>
      </c>
      <c r="D1228" s="65" t="s">
        <v>5866</v>
      </c>
      <c r="E1228" s="66">
        <v>65</v>
      </c>
      <c r="F1228" s="66">
        <v>84</v>
      </c>
      <c r="G1228" s="66" t="s">
        <v>5263</v>
      </c>
      <c r="H1228" s="66">
        <v>127</v>
      </c>
      <c r="I1228" s="69">
        <v>6045034800</v>
      </c>
      <c r="J1228" s="5" t="s">
        <v>2469</v>
      </c>
      <c r="K1228" s="66">
        <v>14</v>
      </c>
      <c r="L1228" s="5">
        <v>349</v>
      </c>
      <c r="M1228" s="5">
        <v>3</v>
      </c>
      <c r="N1228" s="5">
        <v>0</v>
      </c>
      <c r="P1228" s="66">
        <v>220</v>
      </c>
      <c r="Q1228" s="66">
        <v>4</v>
      </c>
      <c r="R1228" s="66">
        <f t="shared" si="38"/>
        <v>224</v>
      </c>
      <c r="S1228" s="502">
        <f t="shared" si="39"/>
        <v>63.800000000000026</v>
      </c>
      <c r="T1228" s="66">
        <v>14</v>
      </c>
    </row>
    <row r="1229" spans="1:20" s="65" customFormat="1" x14ac:dyDescent="0.2">
      <c r="A1229" s="97" t="s">
        <v>5868</v>
      </c>
      <c r="B1229" s="65" t="s">
        <v>3365</v>
      </c>
      <c r="C1229" s="67">
        <v>0.5</v>
      </c>
      <c r="D1229" s="65" t="s">
        <v>5867</v>
      </c>
      <c r="E1229" s="66">
        <v>65</v>
      </c>
      <c r="F1229" s="66">
        <v>84</v>
      </c>
      <c r="G1229" s="66" t="s">
        <v>5263</v>
      </c>
      <c r="H1229" s="66">
        <v>127</v>
      </c>
      <c r="I1229" s="69">
        <v>6045034800</v>
      </c>
      <c r="J1229" s="5" t="s">
        <v>2469</v>
      </c>
      <c r="K1229" s="66">
        <v>14</v>
      </c>
      <c r="L1229" s="5">
        <v>349</v>
      </c>
      <c r="M1229" s="5">
        <v>3</v>
      </c>
      <c r="N1229" s="5">
        <v>0</v>
      </c>
      <c r="P1229" s="66">
        <v>220</v>
      </c>
      <c r="Q1229" s="66">
        <v>4</v>
      </c>
      <c r="R1229" s="66">
        <f t="shared" si="38"/>
        <v>224</v>
      </c>
      <c r="S1229" s="502">
        <f t="shared" si="39"/>
        <v>63.800000000000026</v>
      </c>
      <c r="T1229" s="66">
        <v>14</v>
      </c>
    </row>
    <row r="1230" spans="1:20" s="65" customFormat="1" x14ac:dyDescent="0.2">
      <c r="A1230" s="97" t="s">
        <v>5870</v>
      </c>
      <c r="B1230" s="65" t="s">
        <v>3365</v>
      </c>
      <c r="C1230" s="67">
        <v>0.5</v>
      </c>
      <c r="D1230" s="65" t="s">
        <v>5869</v>
      </c>
      <c r="E1230" s="66">
        <v>64</v>
      </c>
      <c r="F1230" s="66">
        <v>84</v>
      </c>
      <c r="G1230" s="66" t="s">
        <v>5263</v>
      </c>
      <c r="H1230" s="66">
        <v>127</v>
      </c>
      <c r="I1230" s="69">
        <v>6045034800</v>
      </c>
      <c r="J1230" s="5" t="s">
        <v>2469</v>
      </c>
      <c r="K1230" s="66">
        <v>14</v>
      </c>
      <c r="L1230" s="5">
        <v>349</v>
      </c>
      <c r="M1230" s="5">
        <v>3</v>
      </c>
      <c r="N1230" s="5">
        <v>0</v>
      </c>
      <c r="P1230" s="66">
        <v>220</v>
      </c>
      <c r="Q1230" s="66">
        <v>4</v>
      </c>
      <c r="R1230" s="66">
        <f t="shared" si="38"/>
        <v>224</v>
      </c>
      <c r="S1230" s="502">
        <f t="shared" si="39"/>
        <v>63.800000000000026</v>
      </c>
      <c r="T1230" s="66">
        <v>14</v>
      </c>
    </row>
    <row r="1231" spans="1:20" s="65" customFormat="1" x14ac:dyDescent="0.2">
      <c r="A1231" s="97" t="s">
        <v>6051</v>
      </c>
      <c r="B1231" s="65" t="s">
        <v>3365</v>
      </c>
      <c r="C1231" s="67">
        <v>0.5</v>
      </c>
      <c r="D1231" s="65" t="s">
        <v>6052</v>
      </c>
      <c r="E1231" s="66">
        <v>64</v>
      </c>
      <c r="F1231" s="66">
        <v>78</v>
      </c>
      <c r="G1231" s="66" t="s">
        <v>5264</v>
      </c>
      <c r="H1231" s="66">
        <v>123</v>
      </c>
      <c r="I1231" s="69">
        <v>6045034800</v>
      </c>
      <c r="J1231" s="5" t="s">
        <v>2469</v>
      </c>
      <c r="K1231" s="66">
        <v>14</v>
      </c>
      <c r="L1231" s="5">
        <v>349</v>
      </c>
      <c r="M1231" s="5">
        <v>3</v>
      </c>
      <c r="N1231" s="5">
        <v>0</v>
      </c>
      <c r="P1231" s="66">
        <v>220</v>
      </c>
      <c r="Q1231" s="66">
        <v>4</v>
      </c>
      <c r="R1231" s="66">
        <f t="shared" si="38"/>
        <v>224</v>
      </c>
      <c r="S1231" s="502">
        <f t="shared" si="39"/>
        <v>63.800000000000026</v>
      </c>
      <c r="T1231" s="66">
        <v>14</v>
      </c>
    </row>
    <row r="1232" spans="1:20" s="65" customFormat="1" x14ac:dyDescent="0.2">
      <c r="A1232" s="134" t="s">
        <v>10509</v>
      </c>
      <c r="B1232" s="65" t="s">
        <v>3365</v>
      </c>
      <c r="C1232" s="67">
        <v>0.5</v>
      </c>
      <c r="D1232" s="91" t="s">
        <v>3237</v>
      </c>
      <c r="E1232" s="66">
        <v>66</v>
      </c>
      <c r="F1232" s="66">
        <v>84</v>
      </c>
      <c r="G1232" s="94" t="s">
        <v>5263</v>
      </c>
      <c r="H1232" s="66">
        <v>127</v>
      </c>
      <c r="I1232" s="69">
        <v>6045034800</v>
      </c>
      <c r="J1232" s="5" t="s">
        <v>2469</v>
      </c>
      <c r="K1232" s="66">
        <v>11</v>
      </c>
      <c r="L1232" s="5">
        <v>361</v>
      </c>
      <c r="M1232" s="5">
        <v>3</v>
      </c>
      <c r="N1232" s="5">
        <v>0</v>
      </c>
      <c r="O1232" s="65" t="s">
        <v>2005</v>
      </c>
      <c r="P1232" s="66">
        <v>235</v>
      </c>
      <c r="Q1232" s="66">
        <v>4</v>
      </c>
      <c r="R1232" s="66">
        <f t="shared" si="38"/>
        <v>239</v>
      </c>
      <c r="S1232" s="502">
        <f t="shared" si="39"/>
        <v>48.800000000000026</v>
      </c>
      <c r="T1232" s="66">
        <v>11</v>
      </c>
    </row>
    <row r="1233" spans="1:20" s="65" customFormat="1" x14ac:dyDescent="0.2">
      <c r="A1233" s="134" t="s">
        <v>4441</v>
      </c>
      <c r="B1233" s="65" t="s">
        <v>3365</v>
      </c>
      <c r="C1233" s="67">
        <v>0.5</v>
      </c>
      <c r="D1233" s="65" t="s">
        <v>5101</v>
      </c>
      <c r="E1233" s="66">
        <v>66</v>
      </c>
      <c r="F1233" s="66">
        <v>84</v>
      </c>
      <c r="G1233" s="66" t="s">
        <v>5263</v>
      </c>
      <c r="H1233" s="66">
        <v>127</v>
      </c>
      <c r="I1233" s="69">
        <v>6045034800</v>
      </c>
      <c r="J1233" s="5" t="s">
        <v>2469</v>
      </c>
      <c r="K1233" s="66">
        <v>12</v>
      </c>
      <c r="L1233" s="5">
        <v>357</v>
      </c>
      <c r="M1233" s="5">
        <v>3</v>
      </c>
      <c r="N1233" s="5">
        <v>0</v>
      </c>
      <c r="P1233" s="66">
        <v>229</v>
      </c>
      <c r="Q1233" s="66">
        <v>4</v>
      </c>
      <c r="R1233" s="66">
        <f t="shared" si="38"/>
        <v>233</v>
      </c>
      <c r="S1233" s="502">
        <f t="shared" si="39"/>
        <v>54.800000000000026</v>
      </c>
      <c r="T1233" s="66">
        <v>12</v>
      </c>
    </row>
    <row r="1234" spans="1:20" s="65" customFormat="1" x14ac:dyDescent="0.2">
      <c r="A1234" s="134" t="s">
        <v>9889</v>
      </c>
      <c r="B1234" s="65" t="s">
        <v>3365</v>
      </c>
      <c r="C1234" s="67">
        <v>0.5</v>
      </c>
      <c r="D1234" s="65" t="s">
        <v>9196</v>
      </c>
      <c r="E1234" s="66">
        <v>64</v>
      </c>
      <c r="F1234" s="66">
        <v>82</v>
      </c>
      <c r="G1234" s="66" t="s">
        <v>5265</v>
      </c>
      <c r="H1234" s="66">
        <v>125</v>
      </c>
      <c r="I1234" s="69">
        <v>6045034800</v>
      </c>
      <c r="J1234" s="5" t="s">
        <v>2469</v>
      </c>
      <c r="K1234" s="66">
        <v>10</v>
      </c>
      <c r="L1234" s="5">
        <v>365</v>
      </c>
      <c r="M1234" s="5">
        <v>3</v>
      </c>
      <c r="N1234" s="66">
        <v>0</v>
      </c>
      <c r="P1234" s="66">
        <v>237</v>
      </c>
      <c r="Q1234" s="66">
        <v>4</v>
      </c>
      <c r="R1234" s="66">
        <f t="shared" si="38"/>
        <v>241</v>
      </c>
      <c r="S1234" s="502">
        <f t="shared" si="39"/>
        <v>46.800000000000026</v>
      </c>
      <c r="T1234" s="66">
        <v>10</v>
      </c>
    </row>
    <row r="1235" spans="1:20" s="65" customFormat="1" x14ac:dyDescent="0.2">
      <c r="A1235" s="134" t="s">
        <v>2965</v>
      </c>
      <c r="B1235" s="65" t="s">
        <v>3365</v>
      </c>
      <c r="C1235" s="67">
        <v>0.5</v>
      </c>
      <c r="D1235" s="65" t="s">
        <v>7703</v>
      </c>
      <c r="E1235" s="66">
        <v>65</v>
      </c>
      <c r="F1235" s="66">
        <v>84</v>
      </c>
      <c r="G1235" s="66" t="s">
        <v>5263</v>
      </c>
      <c r="H1235" s="66">
        <v>127</v>
      </c>
      <c r="I1235" s="69">
        <v>6045034800</v>
      </c>
      <c r="J1235" s="5" t="s">
        <v>2469</v>
      </c>
      <c r="K1235" s="66">
        <v>10</v>
      </c>
      <c r="L1235" s="5">
        <v>365</v>
      </c>
      <c r="M1235" s="5">
        <v>3</v>
      </c>
      <c r="N1235" s="5">
        <v>0</v>
      </c>
      <c r="P1235" s="66">
        <v>237</v>
      </c>
      <c r="Q1235" s="66">
        <v>4</v>
      </c>
      <c r="R1235" s="66">
        <f t="shared" si="38"/>
        <v>241</v>
      </c>
      <c r="S1235" s="502">
        <f t="shared" si="39"/>
        <v>46.800000000000026</v>
      </c>
      <c r="T1235" s="66">
        <v>10</v>
      </c>
    </row>
    <row r="1236" spans="1:20" s="65" customFormat="1" x14ac:dyDescent="0.2">
      <c r="A1236" s="134" t="s">
        <v>9907</v>
      </c>
      <c r="B1236" s="65" t="s">
        <v>3365</v>
      </c>
      <c r="C1236" s="67">
        <v>0.5</v>
      </c>
      <c r="D1236" s="65" t="s">
        <v>4939</v>
      </c>
      <c r="E1236" s="66">
        <v>65</v>
      </c>
      <c r="F1236" s="66">
        <v>84</v>
      </c>
      <c r="G1236" s="66" t="s">
        <v>5263</v>
      </c>
      <c r="H1236" s="66">
        <v>127</v>
      </c>
      <c r="I1236" s="69">
        <v>6045034800</v>
      </c>
      <c r="J1236" s="5" t="s">
        <v>2469</v>
      </c>
      <c r="K1236" s="66">
        <v>18</v>
      </c>
      <c r="L1236" s="5">
        <v>333</v>
      </c>
      <c r="M1236" s="5">
        <v>3</v>
      </c>
      <c r="N1236" s="5">
        <v>0</v>
      </c>
      <c r="P1236" s="66">
        <v>205</v>
      </c>
      <c r="Q1236" s="66">
        <v>4</v>
      </c>
      <c r="R1236" s="66">
        <f t="shared" si="38"/>
        <v>209</v>
      </c>
      <c r="S1236" s="502">
        <f t="shared" si="39"/>
        <v>78.800000000000026</v>
      </c>
      <c r="T1236" s="66">
        <v>18</v>
      </c>
    </row>
    <row r="1237" spans="1:20" s="65" customFormat="1" x14ac:dyDescent="0.2">
      <c r="A1237" s="571" t="s">
        <v>12358</v>
      </c>
      <c r="B1237" s="559" t="s">
        <v>3365</v>
      </c>
      <c r="C1237" s="67">
        <v>0.5</v>
      </c>
      <c r="D1237" s="559" t="s">
        <v>12359</v>
      </c>
      <c r="E1237" s="66">
        <v>65</v>
      </c>
      <c r="F1237" s="66">
        <v>84</v>
      </c>
      <c r="G1237" s="560" t="s">
        <v>5263</v>
      </c>
      <c r="H1237" s="66">
        <v>127</v>
      </c>
      <c r="I1237" s="69">
        <v>6045034800</v>
      </c>
      <c r="J1237" s="5" t="s">
        <v>2469</v>
      </c>
      <c r="K1237" s="66">
        <v>11</v>
      </c>
      <c r="L1237" s="5">
        <v>333</v>
      </c>
      <c r="M1237" s="5">
        <v>3</v>
      </c>
      <c r="N1237" s="5">
        <v>0</v>
      </c>
      <c r="P1237" s="66">
        <v>235</v>
      </c>
      <c r="Q1237" s="66">
        <v>4</v>
      </c>
      <c r="R1237" s="66">
        <f>P1237+Q1237</f>
        <v>239</v>
      </c>
      <c r="S1237" s="502">
        <f>306.1-R1237-10-8.3</f>
        <v>48.800000000000026</v>
      </c>
      <c r="T1237" s="66">
        <v>11</v>
      </c>
    </row>
    <row r="1238" spans="1:20" s="65" customFormat="1" x14ac:dyDescent="0.2">
      <c r="A1238" s="134" t="s">
        <v>7978</v>
      </c>
      <c r="B1238" s="65" t="s">
        <v>3365</v>
      </c>
      <c r="C1238" s="67">
        <v>0.5</v>
      </c>
      <c r="D1238" s="65" t="s">
        <v>8328</v>
      </c>
      <c r="E1238" s="66">
        <v>65</v>
      </c>
      <c r="F1238" s="66">
        <v>82</v>
      </c>
      <c r="G1238" s="66" t="s">
        <v>5265</v>
      </c>
      <c r="H1238" s="66">
        <v>125</v>
      </c>
      <c r="I1238" s="69">
        <v>6045034800</v>
      </c>
      <c r="J1238" s="5" t="s">
        <v>2469</v>
      </c>
      <c r="K1238" s="66">
        <v>12</v>
      </c>
      <c r="L1238" s="5">
        <v>357</v>
      </c>
      <c r="M1238" s="5">
        <v>3</v>
      </c>
      <c r="N1238" s="5">
        <v>0</v>
      </c>
      <c r="O1238" s="559" t="s">
        <v>8329</v>
      </c>
      <c r="P1238" s="66">
        <v>228</v>
      </c>
      <c r="Q1238" s="66">
        <v>4</v>
      </c>
      <c r="R1238" s="66">
        <f t="shared" si="38"/>
        <v>232</v>
      </c>
      <c r="S1238" s="502">
        <f t="shared" si="39"/>
        <v>55.800000000000026</v>
      </c>
      <c r="T1238" s="66">
        <v>12</v>
      </c>
    </row>
    <row r="1239" spans="1:20" s="65" customFormat="1" x14ac:dyDescent="0.2">
      <c r="A1239" s="134" t="s">
        <v>2501</v>
      </c>
      <c r="B1239" s="65" t="s">
        <v>3365</v>
      </c>
      <c r="C1239" s="67">
        <v>0.5</v>
      </c>
      <c r="D1239" s="65" t="s">
        <v>5957</v>
      </c>
      <c r="E1239" s="66">
        <v>65</v>
      </c>
      <c r="F1239" s="66">
        <v>80</v>
      </c>
      <c r="G1239" s="66" t="s">
        <v>2918</v>
      </c>
      <c r="H1239" s="66">
        <v>123</v>
      </c>
      <c r="I1239" s="69">
        <v>6045034800</v>
      </c>
      <c r="J1239" s="5" t="s">
        <v>2084</v>
      </c>
      <c r="K1239" s="66">
        <v>18</v>
      </c>
      <c r="L1239" s="5">
        <v>333</v>
      </c>
      <c r="M1239" s="5">
        <v>3</v>
      </c>
      <c r="N1239" s="5">
        <v>0</v>
      </c>
      <c r="O1239" s="65" t="s">
        <v>9766</v>
      </c>
      <c r="P1239" s="66">
        <v>205</v>
      </c>
      <c r="Q1239" s="66">
        <v>4</v>
      </c>
      <c r="R1239" s="66">
        <f t="shared" si="38"/>
        <v>209</v>
      </c>
      <c r="S1239" s="502">
        <f t="shared" si="39"/>
        <v>78.800000000000026</v>
      </c>
      <c r="T1239" s="66">
        <v>18</v>
      </c>
    </row>
    <row r="1240" spans="1:20" s="65" customFormat="1" x14ac:dyDescent="0.2">
      <c r="A1240" s="134" t="s">
        <v>190</v>
      </c>
      <c r="B1240" s="65" t="s">
        <v>3365</v>
      </c>
      <c r="C1240" s="67">
        <v>0.5</v>
      </c>
      <c r="D1240" s="65" t="s">
        <v>711</v>
      </c>
      <c r="E1240" s="66">
        <v>65</v>
      </c>
      <c r="F1240" s="66">
        <v>82</v>
      </c>
      <c r="G1240" s="66" t="s">
        <v>2920</v>
      </c>
      <c r="H1240" s="66">
        <v>125</v>
      </c>
      <c r="I1240" s="69">
        <v>6045034800</v>
      </c>
      <c r="J1240" s="5" t="s">
        <v>2469</v>
      </c>
      <c r="K1240" s="66">
        <v>14</v>
      </c>
      <c r="L1240" s="5">
        <v>349</v>
      </c>
      <c r="M1240" s="5">
        <v>3</v>
      </c>
      <c r="N1240" s="5">
        <v>0</v>
      </c>
      <c r="P1240" s="66">
        <v>222</v>
      </c>
      <c r="Q1240" s="66">
        <v>4</v>
      </c>
      <c r="R1240" s="66">
        <f t="shared" si="38"/>
        <v>226</v>
      </c>
      <c r="S1240" s="502">
        <f t="shared" si="39"/>
        <v>61.800000000000026</v>
      </c>
      <c r="T1240" s="66">
        <v>14</v>
      </c>
    </row>
    <row r="1241" spans="1:20" s="65" customFormat="1" x14ac:dyDescent="0.2">
      <c r="A1241" s="134" t="s">
        <v>6038</v>
      </c>
      <c r="B1241" s="65" t="s">
        <v>3365</v>
      </c>
      <c r="C1241" s="67">
        <v>0.5</v>
      </c>
      <c r="D1241" s="65" t="s">
        <v>10105</v>
      </c>
      <c r="E1241" s="66">
        <v>64</v>
      </c>
      <c r="F1241" s="66">
        <v>82</v>
      </c>
      <c r="G1241" s="66" t="s">
        <v>5265</v>
      </c>
      <c r="H1241" s="66">
        <v>125</v>
      </c>
      <c r="I1241" s="69">
        <v>6045034800</v>
      </c>
      <c r="J1241" s="5" t="s">
        <v>2469</v>
      </c>
      <c r="K1241" s="66">
        <v>13</v>
      </c>
      <c r="L1241" s="5">
        <v>353</v>
      </c>
      <c r="M1241" s="5">
        <v>3</v>
      </c>
      <c r="N1241" s="5">
        <v>0</v>
      </c>
      <c r="O1241" s="65" t="s">
        <v>2372</v>
      </c>
      <c r="P1241" s="66">
        <v>227</v>
      </c>
      <c r="Q1241" s="66">
        <v>4</v>
      </c>
      <c r="R1241" s="66">
        <f t="shared" si="38"/>
        <v>231</v>
      </c>
      <c r="S1241" s="502">
        <f t="shared" si="39"/>
        <v>56.800000000000026</v>
      </c>
      <c r="T1241" s="66">
        <v>13</v>
      </c>
    </row>
    <row r="1242" spans="1:20" s="65" customFormat="1" x14ac:dyDescent="0.2">
      <c r="A1242" s="134" t="s">
        <v>6284</v>
      </c>
      <c r="B1242" s="65" t="s">
        <v>3365</v>
      </c>
      <c r="C1242" s="67">
        <v>0.5</v>
      </c>
      <c r="D1242" s="65" t="s">
        <v>6285</v>
      </c>
      <c r="E1242" s="66">
        <v>66</v>
      </c>
      <c r="F1242" s="66">
        <v>84</v>
      </c>
      <c r="G1242" s="94" t="s">
        <v>5263</v>
      </c>
      <c r="H1242" s="66">
        <v>127</v>
      </c>
      <c r="I1242" s="69">
        <v>6045034800</v>
      </c>
      <c r="J1242" s="5" t="s">
        <v>2469</v>
      </c>
      <c r="K1242" s="66">
        <v>11</v>
      </c>
      <c r="L1242" s="5">
        <v>361</v>
      </c>
      <c r="M1242" s="5">
        <v>3</v>
      </c>
      <c r="N1242" s="5">
        <v>0</v>
      </c>
      <c r="O1242" s="65" t="s">
        <v>2005</v>
      </c>
      <c r="P1242" s="66">
        <v>235</v>
      </c>
      <c r="Q1242" s="66">
        <v>4</v>
      </c>
      <c r="R1242" s="66">
        <f t="shared" si="38"/>
        <v>239</v>
      </c>
      <c r="S1242" s="502">
        <f t="shared" si="39"/>
        <v>48.800000000000026</v>
      </c>
      <c r="T1242" s="66">
        <v>11</v>
      </c>
    </row>
    <row r="1243" spans="1:20" s="65" customFormat="1" x14ac:dyDescent="0.2">
      <c r="A1243" s="134" t="s">
        <v>8183</v>
      </c>
      <c r="B1243" s="65" t="s">
        <v>3365</v>
      </c>
      <c r="C1243" s="67">
        <v>0.5</v>
      </c>
      <c r="D1243" s="91" t="s">
        <v>2834</v>
      </c>
      <c r="E1243" s="66">
        <v>66</v>
      </c>
      <c r="F1243" s="66">
        <v>84</v>
      </c>
      <c r="G1243" s="66" t="s">
        <v>5263</v>
      </c>
      <c r="H1243" s="66">
        <v>127</v>
      </c>
      <c r="I1243" s="69">
        <v>6045034800</v>
      </c>
      <c r="J1243" s="5" t="s">
        <v>2469</v>
      </c>
      <c r="K1243" s="66">
        <v>11</v>
      </c>
      <c r="L1243" s="5">
        <v>361</v>
      </c>
      <c r="M1243" s="5">
        <v>3</v>
      </c>
      <c r="N1243" s="66">
        <v>0</v>
      </c>
      <c r="O1243" s="559" t="s">
        <v>1586</v>
      </c>
      <c r="P1243" s="66">
        <v>235</v>
      </c>
      <c r="Q1243" s="66">
        <v>4</v>
      </c>
      <c r="R1243" s="66">
        <f t="shared" si="38"/>
        <v>239</v>
      </c>
      <c r="S1243" s="502">
        <f t="shared" si="39"/>
        <v>48.800000000000026</v>
      </c>
      <c r="T1243" s="66">
        <v>11</v>
      </c>
    </row>
    <row r="1244" spans="1:20" s="65" customFormat="1" x14ac:dyDescent="0.2">
      <c r="A1244" s="571" t="s">
        <v>12211</v>
      </c>
      <c r="B1244" s="559" t="s">
        <v>3365</v>
      </c>
      <c r="C1244" s="67">
        <v>0.5</v>
      </c>
      <c r="D1244" s="583" t="s">
        <v>12212</v>
      </c>
      <c r="E1244" s="66">
        <v>66</v>
      </c>
      <c r="F1244" s="66">
        <v>86</v>
      </c>
      <c r="G1244" s="560" t="s">
        <v>5263</v>
      </c>
      <c r="H1244" s="66">
        <v>129</v>
      </c>
      <c r="I1244" s="69">
        <v>6045034800</v>
      </c>
      <c r="J1244" s="5" t="s">
        <v>2469</v>
      </c>
      <c r="K1244" s="66">
        <v>12</v>
      </c>
      <c r="L1244" s="5">
        <v>357</v>
      </c>
      <c r="M1244" s="5">
        <v>3</v>
      </c>
      <c r="N1244" s="66">
        <v>0</v>
      </c>
      <c r="O1244" s="559" t="s">
        <v>12192</v>
      </c>
      <c r="P1244" s="66">
        <v>229</v>
      </c>
      <c r="Q1244" s="66">
        <v>4</v>
      </c>
      <c r="R1244" s="66">
        <f t="shared" si="38"/>
        <v>233</v>
      </c>
      <c r="S1244" s="502">
        <f t="shared" si="39"/>
        <v>54.800000000000026</v>
      </c>
      <c r="T1244" s="66">
        <v>12</v>
      </c>
    </row>
    <row r="1245" spans="1:20" s="65" customFormat="1" x14ac:dyDescent="0.2">
      <c r="A1245" s="134" t="s">
        <v>8808</v>
      </c>
      <c r="B1245" s="65" t="s">
        <v>3365</v>
      </c>
      <c r="C1245" s="67">
        <v>0.5</v>
      </c>
      <c r="D1245" s="91" t="s">
        <v>8764</v>
      </c>
      <c r="E1245" s="66">
        <v>65</v>
      </c>
      <c r="F1245" s="66">
        <v>84</v>
      </c>
      <c r="G1245" s="66" t="s">
        <v>5263</v>
      </c>
      <c r="H1245" s="66">
        <v>127</v>
      </c>
      <c r="I1245" s="69">
        <v>6045034800</v>
      </c>
      <c r="J1245" s="5" t="s">
        <v>2469</v>
      </c>
      <c r="K1245" s="66">
        <v>13</v>
      </c>
      <c r="L1245" s="5">
        <v>353</v>
      </c>
      <c r="M1245" s="5">
        <v>3</v>
      </c>
      <c r="N1245" s="5">
        <v>0</v>
      </c>
      <c r="O1245" s="559" t="s">
        <v>12510</v>
      </c>
      <c r="P1245" s="66">
        <v>225</v>
      </c>
      <c r="Q1245" s="66">
        <v>4</v>
      </c>
      <c r="R1245" s="66">
        <f t="shared" si="38"/>
        <v>229</v>
      </c>
      <c r="S1245" s="502">
        <f t="shared" si="39"/>
        <v>58.800000000000026</v>
      </c>
      <c r="T1245" s="66">
        <v>13</v>
      </c>
    </row>
    <row r="1246" spans="1:20" s="65" customFormat="1" x14ac:dyDescent="0.2">
      <c r="A1246" s="134" t="s">
        <v>1957</v>
      </c>
      <c r="B1246" s="65" t="s">
        <v>3365</v>
      </c>
      <c r="C1246" s="67">
        <v>0.5</v>
      </c>
      <c r="D1246" s="65" t="s">
        <v>1958</v>
      </c>
      <c r="E1246" s="66">
        <v>65</v>
      </c>
      <c r="F1246" s="66">
        <v>84</v>
      </c>
      <c r="G1246" s="66" t="s">
        <v>5263</v>
      </c>
      <c r="H1246" s="66">
        <v>127</v>
      </c>
      <c r="I1246" s="69">
        <v>6045034800</v>
      </c>
      <c r="J1246" s="5" t="s">
        <v>2469</v>
      </c>
      <c r="K1246" s="66">
        <v>15</v>
      </c>
      <c r="L1246" s="5">
        <v>345</v>
      </c>
      <c r="M1246" s="5">
        <v>3</v>
      </c>
      <c r="N1246" s="5">
        <v>0</v>
      </c>
      <c r="O1246" s="65" t="s">
        <v>7999</v>
      </c>
      <c r="P1246" s="66">
        <v>217</v>
      </c>
      <c r="Q1246" s="66">
        <v>4</v>
      </c>
      <c r="R1246" s="66">
        <f t="shared" si="38"/>
        <v>221</v>
      </c>
      <c r="S1246" s="502">
        <f t="shared" si="39"/>
        <v>66.800000000000026</v>
      </c>
      <c r="T1246" s="66">
        <v>15</v>
      </c>
    </row>
    <row r="1247" spans="1:20" s="65" customFormat="1" x14ac:dyDescent="0.2">
      <c r="A1247" s="571" t="s">
        <v>11732</v>
      </c>
      <c r="B1247" s="559" t="s">
        <v>3365</v>
      </c>
      <c r="C1247" s="67">
        <v>0.5</v>
      </c>
      <c r="D1247" s="559" t="s">
        <v>11733</v>
      </c>
      <c r="E1247" s="66">
        <v>67</v>
      </c>
      <c r="F1247" s="66">
        <v>88</v>
      </c>
      <c r="G1247" s="560" t="s">
        <v>5159</v>
      </c>
      <c r="H1247" s="66">
        <v>131</v>
      </c>
      <c r="I1247" s="69">
        <v>6045034800</v>
      </c>
      <c r="J1247" s="5" t="s">
        <v>2469</v>
      </c>
      <c r="K1247" s="66">
        <v>13</v>
      </c>
      <c r="L1247" s="5">
        <v>353</v>
      </c>
      <c r="M1247" s="5">
        <v>3</v>
      </c>
      <c r="N1247" s="5">
        <v>0</v>
      </c>
      <c r="O1247" s="559" t="s">
        <v>11723</v>
      </c>
      <c r="P1247" s="66">
        <v>226</v>
      </c>
      <c r="Q1247" s="66">
        <v>4</v>
      </c>
      <c r="R1247" s="66">
        <f t="shared" si="38"/>
        <v>230</v>
      </c>
      <c r="S1247" s="502">
        <f t="shared" si="39"/>
        <v>57.800000000000026</v>
      </c>
      <c r="T1247" s="66">
        <v>13</v>
      </c>
    </row>
    <row r="1248" spans="1:20" s="65" customFormat="1" x14ac:dyDescent="0.2">
      <c r="A1248" s="571" t="s">
        <v>11303</v>
      </c>
      <c r="B1248" s="65" t="s">
        <v>3365</v>
      </c>
      <c r="C1248" s="67">
        <v>0.5</v>
      </c>
      <c r="D1248" s="583" t="s">
        <v>11305</v>
      </c>
      <c r="E1248" s="66">
        <v>65</v>
      </c>
      <c r="F1248" s="66">
        <v>84</v>
      </c>
      <c r="G1248" s="66" t="s">
        <v>5263</v>
      </c>
      <c r="H1248" s="66">
        <v>127</v>
      </c>
      <c r="I1248" s="69">
        <v>6045034800</v>
      </c>
      <c r="J1248" s="5" t="s">
        <v>2469</v>
      </c>
      <c r="K1248" s="66">
        <v>12</v>
      </c>
      <c r="L1248" s="5">
        <v>357</v>
      </c>
      <c r="M1248" s="5">
        <v>3</v>
      </c>
      <c r="N1248" s="5">
        <v>0</v>
      </c>
      <c r="O1248" s="559" t="s">
        <v>11306</v>
      </c>
      <c r="P1248" s="66">
        <v>228</v>
      </c>
      <c r="Q1248" s="66">
        <v>4</v>
      </c>
      <c r="R1248" s="66">
        <f t="shared" si="38"/>
        <v>232</v>
      </c>
      <c r="S1248" s="502">
        <f t="shared" si="39"/>
        <v>55.800000000000026</v>
      </c>
      <c r="T1248" s="66">
        <v>12</v>
      </c>
    </row>
    <row r="1249" spans="1:20" s="65" customFormat="1" x14ac:dyDescent="0.2">
      <c r="A1249" s="134" t="s">
        <v>5273</v>
      </c>
      <c r="B1249" s="65" t="s">
        <v>3365</v>
      </c>
      <c r="C1249" s="67">
        <v>0.5</v>
      </c>
      <c r="D1249" s="91" t="s">
        <v>5274</v>
      </c>
      <c r="E1249" s="66">
        <v>63</v>
      </c>
      <c r="F1249" s="66">
        <v>78</v>
      </c>
      <c r="G1249" s="66" t="s">
        <v>5264</v>
      </c>
      <c r="H1249" s="66">
        <v>123</v>
      </c>
      <c r="I1249" s="69">
        <v>6045034800</v>
      </c>
      <c r="J1249" s="5" t="s">
        <v>2469</v>
      </c>
      <c r="K1249" s="66">
        <v>11</v>
      </c>
      <c r="L1249" s="5">
        <v>361</v>
      </c>
      <c r="M1249" s="5">
        <v>3</v>
      </c>
      <c r="N1249" s="5">
        <v>0</v>
      </c>
      <c r="P1249" s="66">
        <v>234</v>
      </c>
      <c r="Q1249" s="66">
        <v>4</v>
      </c>
      <c r="R1249" s="66">
        <f t="shared" si="38"/>
        <v>238</v>
      </c>
      <c r="S1249" s="502">
        <f t="shared" si="39"/>
        <v>49.800000000000026</v>
      </c>
      <c r="T1249" s="66">
        <v>11</v>
      </c>
    </row>
    <row r="1250" spans="1:20" s="65" customFormat="1" x14ac:dyDescent="0.2">
      <c r="A1250" s="571" t="s">
        <v>12258</v>
      </c>
      <c r="B1250" s="559" t="s">
        <v>3365</v>
      </c>
      <c r="C1250" s="67">
        <v>0.5</v>
      </c>
      <c r="D1250" s="583" t="s">
        <v>8538</v>
      </c>
      <c r="E1250" s="66">
        <v>68</v>
      </c>
      <c r="F1250" s="66">
        <v>89</v>
      </c>
      <c r="G1250" s="560" t="s">
        <v>5464</v>
      </c>
      <c r="H1250" s="66">
        <v>132</v>
      </c>
      <c r="I1250" s="69"/>
      <c r="J1250" s="5" t="s">
        <v>4415</v>
      </c>
      <c r="K1250" s="66">
        <v>12</v>
      </c>
      <c r="L1250" s="5">
        <v>357</v>
      </c>
      <c r="M1250" s="5">
        <v>2</v>
      </c>
      <c r="N1250" s="5">
        <v>0</v>
      </c>
      <c r="O1250" s="559" t="s">
        <v>12254</v>
      </c>
      <c r="P1250" s="66">
        <v>227</v>
      </c>
      <c r="Q1250" s="66">
        <v>7</v>
      </c>
      <c r="R1250" s="66">
        <f t="shared" si="38"/>
        <v>234</v>
      </c>
      <c r="S1250" s="502">
        <f t="shared" si="39"/>
        <v>53.800000000000026</v>
      </c>
      <c r="T1250" s="66">
        <v>12</v>
      </c>
    </row>
    <row r="1251" spans="1:20" s="65" customFormat="1" x14ac:dyDescent="0.2">
      <c r="A1251" s="134" t="s">
        <v>4846</v>
      </c>
      <c r="B1251" s="65" t="s">
        <v>3365</v>
      </c>
      <c r="C1251" s="67">
        <v>0.5</v>
      </c>
      <c r="D1251" s="91" t="s">
        <v>5884</v>
      </c>
      <c r="E1251" s="66">
        <v>66</v>
      </c>
      <c r="F1251" s="66">
        <v>82</v>
      </c>
      <c r="G1251" s="66" t="s">
        <v>5265</v>
      </c>
      <c r="H1251" s="66">
        <v>125</v>
      </c>
      <c r="I1251" s="69">
        <v>6045034800</v>
      </c>
      <c r="J1251" s="5" t="s">
        <v>2469</v>
      </c>
      <c r="K1251" s="66">
        <v>15</v>
      </c>
      <c r="L1251" s="5">
        <v>345</v>
      </c>
      <c r="M1251" s="5">
        <v>3</v>
      </c>
      <c r="N1251" s="66">
        <v>0</v>
      </c>
      <c r="P1251" s="66">
        <v>218</v>
      </c>
      <c r="Q1251" s="66">
        <v>4</v>
      </c>
      <c r="R1251" s="66">
        <f t="shared" si="38"/>
        <v>222</v>
      </c>
      <c r="S1251" s="502">
        <f t="shared" si="39"/>
        <v>65.800000000000026</v>
      </c>
      <c r="T1251" s="66">
        <v>15</v>
      </c>
    </row>
    <row r="1252" spans="1:20" s="65" customFormat="1" x14ac:dyDescent="0.2">
      <c r="A1252" s="134" t="s">
        <v>5142</v>
      </c>
      <c r="B1252" s="65" t="s">
        <v>3365</v>
      </c>
      <c r="C1252" s="67">
        <v>0.5</v>
      </c>
      <c r="D1252" s="91" t="s">
        <v>920</v>
      </c>
      <c r="E1252" s="66">
        <v>74</v>
      </c>
      <c r="F1252" s="66">
        <v>101</v>
      </c>
      <c r="G1252" s="66" t="s">
        <v>5464</v>
      </c>
      <c r="H1252" s="66">
        <v>144</v>
      </c>
      <c r="I1252" s="69">
        <v>6045034800</v>
      </c>
      <c r="J1252" s="5" t="s">
        <v>2469</v>
      </c>
      <c r="K1252" s="66">
        <v>24</v>
      </c>
      <c r="L1252" s="5">
        <v>310</v>
      </c>
      <c r="M1252" s="5">
        <v>3</v>
      </c>
      <c r="N1252" s="5">
        <v>0</v>
      </c>
      <c r="P1252" s="66">
        <v>180</v>
      </c>
      <c r="Q1252" s="66">
        <v>4</v>
      </c>
      <c r="R1252" s="66">
        <f t="shared" ref="R1252:R1319" si="40">P1252+Q1252</f>
        <v>184</v>
      </c>
      <c r="S1252" s="502">
        <f t="shared" si="39"/>
        <v>103.80000000000003</v>
      </c>
      <c r="T1252" s="66">
        <v>24</v>
      </c>
    </row>
    <row r="1253" spans="1:20" s="65" customFormat="1" x14ac:dyDescent="0.2">
      <c r="A1253" s="134" t="s">
        <v>1956</v>
      </c>
      <c r="B1253" s="65" t="s">
        <v>3365</v>
      </c>
      <c r="C1253" s="67">
        <v>0.5</v>
      </c>
      <c r="D1253" s="91" t="s">
        <v>1955</v>
      </c>
      <c r="E1253" s="66">
        <v>65</v>
      </c>
      <c r="F1253" s="66">
        <v>84</v>
      </c>
      <c r="G1253" s="66" t="s">
        <v>5263</v>
      </c>
      <c r="H1253" s="66">
        <v>127</v>
      </c>
      <c r="I1253" s="69">
        <v>6045034800</v>
      </c>
      <c r="J1253" s="5" t="s">
        <v>2469</v>
      </c>
      <c r="K1253" s="66">
        <v>13</v>
      </c>
      <c r="L1253" s="5">
        <v>353</v>
      </c>
      <c r="M1253" s="5">
        <v>3</v>
      </c>
      <c r="N1253" s="5">
        <v>0</v>
      </c>
      <c r="P1253" s="66">
        <v>225</v>
      </c>
      <c r="Q1253" s="66">
        <v>4</v>
      </c>
      <c r="R1253" s="66">
        <f t="shared" si="40"/>
        <v>229</v>
      </c>
      <c r="S1253" s="502">
        <f t="shared" si="39"/>
        <v>58.800000000000026</v>
      </c>
      <c r="T1253" s="66">
        <v>13</v>
      </c>
    </row>
    <row r="1254" spans="1:20" s="65" customFormat="1" x14ac:dyDescent="0.2">
      <c r="A1254" s="134" t="s">
        <v>7416</v>
      </c>
      <c r="B1254" s="65" t="s">
        <v>3365</v>
      </c>
      <c r="C1254" s="67">
        <v>0.5</v>
      </c>
      <c r="D1254" s="91" t="s">
        <v>8754</v>
      </c>
      <c r="E1254" s="66">
        <v>70</v>
      </c>
      <c r="F1254" s="66">
        <v>93</v>
      </c>
      <c r="G1254" s="66" t="s">
        <v>2784</v>
      </c>
      <c r="H1254" s="66">
        <v>136</v>
      </c>
      <c r="I1254" s="5" t="s">
        <v>7407</v>
      </c>
      <c r="J1254" s="5" t="s">
        <v>7407</v>
      </c>
      <c r="K1254" s="66">
        <v>2</v>
      </c>
      <c r="L1254" s="5">
        <v>396</v>
      </c>
      <c r="M1254" s="5">
        <v>33</v>
      </c>
      <c r="N1254" s="5">
        <v>0</v>
      </c>
      <c r="O1254" s="65" t="s">
        <v>7592</v>
      </c>
      <c r="P1254" s="66">
        <v>268</v>
      </c>
      <c r="Q1254" s="66">
        <v>4</v>
      </c>
      <c r="R1254" s="66">
        <f t="shared" si="40"/>
        <v>272</v>
      </c>
      <c r="S1254" s="502">
        <f t="shared" si="39"/>
        <v>15.800000000000022</v>
      </c>
      <c r="T1254" s="66">
        <v>2</v>
      </c>
    </row>
    <row r="1255" spans="1:20" s="65" customFormat="1" x14ac:dyDescent="0.2">
      <c r="A1255" s="134" t="s">
        <v>7416</v>
      </c>
      <c r="B1255" s="65" t="s">
        <v>3365</v>
      </c>
      <c r="C1255" s="67">
        <v>0.5</v>
      </c>
      <c r="D1255" s="91" t="s">
        <v>2419</v>
      </c>
      <c r="E1255" s="66">
        <v>70</v>
      </c>
      <c r="F1255" s="66">
        <v>93</v>
      </c>
      <c r="G1255" s="66" t="s">
        <v>2784</v>
      </c>
      <c r="H1255" s="66">
        <v>136</v>
      </c>
      <c r="I1255" s="5"/>
      <c r="J1255" s="5" t="s">
        <v>9431</v>
      </c>
      <c r="K1255" s="66">
        <v>2</v>
      </c>
      <c r="L1255" s="5">
        <v>396</v>
      </c>
      <c r="M1255" s="5">
        <v>45</v>
      </c>
      <c r="N1255" s="5">
        <v>0</v>
      </c>
      <c r="P1255" s="66">
        <v>268</v>
      </c>
      <c r="Q1255" s="66">
        <v>4</v>
      </c>
      <c r="R1255" s="66">
        <f t="shared" si="40"/>
        <v>272</v>
      </c>
      <c r="S1255" s="502">
        <f t="shared" si="39"/>
        <v>15.800000000000022</v>
      </c>
      <c r="T1255" s="66">
        <v>2</v>
      </c>
    </row>
    <row r="1256" spans="1:20" s="65" customFormat="1" x14ac:dyDescent="0.2">
      <c r="A1256" s="571" t="s">
        <v>12224</v>
      </c>
      <c r="B1256" s="559" t="s">
        <v>2193</v>
      </c>
      <c r="C1256" s="67">
        <v>0.5</v>
      </c>
      <c r="D1256" s="583" t="s">
        <v>12225</v>
      </c>
      <c r="E1256" s="66">
        <v>62</v>
      </c>
      <c r="F1256" s="66">
        <v>76</v>
      </c>
      <c r="G1256" s="560" t="s">
        <v>12236</v>
      </c>
      <c r="H1256" s="66">
        <v>123</v>
      </c>
      <c r="I1256" s="69">
        <v>6045034800</v>
      </c>
      <c r="J1256" s="5" t="s">
        <v>12078</v>
      </c>
      <c r="K1256" s="66">
        <v>15</v>
      </c>
      <c r="L1256" s="5">
        <v>345</v>
      </c>
      <c r="M1256" s="5">
        <v>59</v>
      </c>
      <c r="N1256" s="5">
        <v>0</v>
      </c>
      <c r="P1256" s="66">
        <v>218</v>
      </c>
      <c r="Q1256" s="66">
        <v>4</v>
      </c>
      <c r="R1256" s="66">
        <f>P1256+Q1256</f>
        <v>222</v>
      </c>
      <c r="S1256" s="502">
        <f>306.1-R1256-10-8.3</f>
        <v>65.800000000000026</v>
      </c>
      <c r="T1256" s="66">
        <v>15</v>
      </c>
    </row>
    <row r="1257" spans="1:20" s="65" customFormat="1" x14ac:dyDescent="0.2">
      <c r="A1257" s="134" t="s">
        <v>6652</v>
      </c>
      <c r="B1257" s="65" t="s">
        <v>2193</v>
      </c>
      <c r="C1257" s="67">
        <v>0.5</v>
      </c>
      <c r="D1257" s="91" t="s">
        <v>287</v>
      </c>
      <c r="E1257" s="66">
        <v>59</v>
      </c>
      <c r="F1257" s="66"/>
      <c r="G1257" s="66"/>
      <c r="H1257" s="66"/>
      <c r="I1257" s="69"/>
      <c r="J1257" s="5"/>
      <c r="K1257" s="66">
        <v>12</v>
      </c>
      <c r="L1257" s="5">
        <v>357</v>
      </c>
      <c r="M1257" s="5"/>
      <c r="N1257" s="5">
        <v>0</v>
      </c>
      <c r="P1257" s="66">
        <v>229</v>
      </c>
      <c r="Q1257" s="66">
        <v>4</v>
      </c>
      <c r="R1257" s="66">
        <f t="shared" si="40"/>
        <v>233</v>
      </c>
      <c r="S1257" s="502">
        <f t="shared" si="39"/>
        <v>54.800000000000026</v>
      </c>
      <c r="T1257" s="66">
        <v>12</v>
      </c>
    </row>
    <row r="1258" spans="1:20" s="65" customFormat="1" x14ac:dyDescent="0.2">
      <c r="A1258" s="134" t="s">
        <v>8976</v>
      </c>
      <c r="B1258" s="65" t="s">
        <v>1978</v>
      </c>
      <c r="C1258" s="67">
        <v>0.5</v>
      </c>
      <c r="D1258" s="91" t="s">
        <v>6571</v>
      </c>
      <c r="E1258" s="66">
        <v>71</v>
      </c>
      <c r="F1258" s="66">
        <v>95</v>
      </c>
      <c r="G1258" s="66" t="s">
        <v>4585</v>
      </c>
      <c r="H1258" s="66">
        <v>138</v>
      </c>
      <c r="I1258" s="69">
        <v>6045034800</v>
      </c>
      <c r="J1258" s="5" t="s">
        <v>2469</v>
      </c>
      <c r="K1258" s="66">
        <v>22</v>
      </c>
      <c r="L1258" s="5">
        <v>318</v>
      </c>
      <c r="M1258" s="5">
        <v>3</v>
      </c>
      <c r="N1258" s="5">
        <v>0</v>
      </c>
      <c r="P1258" s="66">
        <v>189</v>
      </c>
      <c r="Q1258" s="66">
        <v>4</v>
      </c>
      <c r="R1258" s="66">
        <f t="shared" si="40"/>
        <v>193</v>
      </c>
      <c r="S1258" s="502">
        <f t="shared" si="39"/>
        <v>94.800000000000026</v>
      </c>
      <c r="T1258" s="66">
        <v>22</v>
      </c>
    </row>
    <row r="1259" spans="1:20" s="65" customFormat="1" x14ac:dyDescent="0.2">
      <c r="A1259" s="134" t="s">
        <v>9915</v>
      </c>
      <c r="B1259" s="65" t="s">
        <v>4416</v>
      </c>
      <c r="C1259" s="67">
        <v>0.5</v>
      </c>
      <c r="D1259" s="65" t="s">
        <v>313</v>
      </c>
      <c r="E1259" s="66">
        <v>64</v>
      </c>
      <c r="F1259" s="66">
        <v>82</v>
      </c>
      <c r="G1259" s="66" t="s">
        <v>5265</v>
      </c>
      <c r="H1259" s="66">
        <v>125</v>
      </c>
      <c r="I1259" s="69">
        <v>6045034800</v>
      </c>
      <c r="J1259" s="5" t="s">
        <v>2469</v>
      </c>
      <c r="K1259" s="66">
        <v>8</v>
      </c>
      <c r="L1259" s="5">
        <v>373</v>
      </c>
      <c r="M1259" s="5">
        <v>3</v>
      </c>
      <c r="N1259" s="5">
        <v>0</v>
      </c>
      <c r="P1259" s="66">
        <v>245</v>
      </c>
      <c r="Q1259" s="66">
        <v>4</v>
      </c>
      <c r="R1259" s="66">
        <f t="shared" si="40"/>
        <v>249</v>
      </c>
      <c r="S1259" s="502">
        <f t="shared" si="39"/>
        <v>38.800000000000026</v>
      </c>
      <c r="T1259" s="66">
        <v>8</v>
      </c>
    </row>
    <row r="1260" spans="1:20" s="65" customFormat="1" x14ac:dyDescent="0.2">
      <c r="A1260" s="134" t="s">
        <v>7469</v>
      </c>
      <c r="B1260" s="65" t="s">
        <v>4416</v>
      </c>
      <c r="C1260" s="67">
        <v>0.5</v>
      </c>
      <c r="D1260" s="65" t="s">
        <v>7470</v>
      </c>
      <c r="E1260" s="66">
        <v>68</v>
      </c>
      <c r="F1260" s="66">
        <v>88</v>
      </c>
      <c r="G1260" s="66" t="s">
        <v>4585</v>
      </c>
      <c r="H1260" s="66">
        <v>131</v>
      </c>
      <c r="I1260" s="69">
        <v>6045034800</v>
      </c>
      <c r="J1260" s="5" t="s">
        <v>2469</v>
      </c>
      <c r="K1260" s="66">
        <v>19</v>
      </c>
      <c r="L1260" s="5">
        <v>330</v>
      </c>
      <c r="M1260" s="5">
        <v>3</v>
      </c>
      <c r="N1260" s="5">
        <v>0</v>
      </c>
      <c r="P1260" s="66">
        <v>200</v>
      </c>
      <c r="Q1260" s="66">
        <v>4</v>
      </c>
      <c r="R1260" s="66">
        <f t="shared" si="40"/>
        <v>204</v>
      </c>
      <c r="S1260" s="502">
        <f t="shared" si="39"/>
        <v>83.800000000000026</v>
      </c>
      <c r="T1260" s="66">
        <v>19</v>
      </c>
    </row>
    <row r="1261" spans="1:20" s="65" customFormat="1" x14ac:dyDescent="0.2">
      <c r="A1261" s="97" t="s">
        <v>3379</v>
      </c>
      <c r="B1261" s="65" t="s">
        <v>4416</v>
      </c>
      <c r="C1261" s="67">
        <v>0.5</v>
      </c>
      <c r="D1261" s="91" t="s">
        <v>4465</v>
      </c>
      <c r="E1261" s="66">
        <v>64</v>
      </c>
      <c r="F1261" s="66">
        <v>82</v>
      </c>
      <c r="G1261" s="66" t="s">
        <v>5263</v>
      </c>
      <c r="H1261" s="66">
        <v>125</v>
      </c>
      <c r="I1261" s="69">
        <v>6045034800</v>
      </c>
      <c r="J1261" s="5" t="s">
        <v>2469</v>
      </c>
      <c r="K1261" s="66">
        <v>16</v>
      </c>
      <c r="L1261" s="5">
        <v>341</v>
      </c>
      <c r="M1261" s="5">
        <v>3</v>
      </c>
      <c r="N1261" s="5">
        <v>0</v>
      </c>
      <c r="O1261" s="65" t="s">
        <v>5096</v>
      </c>
      <c r="P1261" s="66">
        <v>215</v>
      </c>
      <c r="Q1261" s="66">
        <v>4</v>
      </c>
      <c r="R1261" s="66">
        <f t="shared" si="40"/>
        <v>219</v>
      </c>
      <c r="S1261" s="502">
        <f t="shared" si="39"/>
        <v>68.800000000000026</v>
      </c>
      <c r="T1261" s="66">
        <v>16</v>
      </c>
    </row>
    <row r="1262" spans="1:20" s="65" customFormat="1" x14ac:dyDescent="0.2">
      <c r="A1262" s="97" t="s">
        <v>9422</v>
      </c>
      <c r="B1262" s="65" t="s">
        <v>4416</v>
      </c>
      <c r="C1262" s="67">
        <v>0.5</v>
      </c>
      <c r="D1262" s="91" t="s">
        <v>108</v>
      </c>
      <c r="E1262" s="66">
        <v>65</v>
      </c>
      <c r="F1262" s="66">
        <v>84</v>
      </c>
      <c r="G1262" s="66" t="s">
        <v>5263</v>
      </c>
      <c r="H1262" s="66">
        <v>127</v>
      </c>
      <c r="I1262" s="69">
        <v>6045034800</v>
      </c>
      <c r="J1262" s="5" t="s">
        <v>2469</v>
      </c>
      <c r="K1262" s="66">
        <v>10</v>
      </c>
      <c r="L1262" s="5">
        <v>365</v>
      </c>
      <c r="M1262" s="5">
        <v>3</v>
      </c>
      <c r="N1262" s="5">
        <v>0</v>
      </c>
      <c r="P1262" s="66">
        <v>236</v>
      </c>
      <c r="Q1262" s="66">
        <v>4</v>
      </c>
      <c r="R1262" s="66">
        <f t="shared" si="40"/>
        <v>240</v>
      </c>
      <c r="S1262" s="502">
        <f t="shared" si="39"/>
        <v>47.800000000000026</v>
      </c>
      <c r="T1262" s="66">
        <v>10</v>
      </c>
    </row>
    <row r="1263" spans="1:20" s="65" customFormat="1" x14ac:dyDescent="0.2">
      <c r="A1263" s="134" t="s">
        <v>2964</v>
      </c>
      <c r="B1263" s="65" t="s">
        <v>4416</v>
      </c>
      <c r="C1263" s="67">
        <v>0.5</v>
      </c>
      <c r="D1263" s="65" t="s">
        <v>2326</v>
      </c>
      <c r="E1263" s="66">
        <v>66</v>
      </c>
      <c r="F1263" s="66">
        <v>84</v>
      </c>
      <c r="G1263" s="66" t="s">
        <v>5263</v>
      </c>
      <c r="H1263" s="66">
        <v>127</v>
      </c>
      <c r="I1263" s="69">
        <v>6045034800</v>
      </c>
      <c r="J1263" s="5" t="s">
        <v>2469</v>
      </c>
      <c r="K1263" s="66">
        <v>11</v>
      </c>
      <c r="L1263" s="5">
        <v>361</v>
      </c>
      <c r="M1263" s="5">
        <v>3</v>
      </c>
      <c r="N1263" s="5">
        <v>0</v>
      </c>
      <c r="O1263" s="65" t="s">
        <v>4050</v>
      </c>
      <c r="P1263" s="66">
        <v>233</v>
      </c>
      <c r="Q1263" s="66">
        <v>4</v>
      </c>
      <c r="R1263" s="66">
        <f t="shared" si="40"/>
        <v>237</v>
      </c>
      <c r="S1263" s="502">
        <f t="shared" si="39"/>
        <v>50.800000000000026</v>
      </c>
      <c r="T1263" s="66">
        <v>11</v>
      </c>
    </row>
    <row r="1264" spans="1:20" s="65" customFormat="1" x14ac:dyDescent="0.2">
      <c r="A1264" s="134" t="s">
        <v>3003</v>
      </c>
      <c r="B1264" s="65" t="s">
        <v>4416</v>
      </c>
      <c r="C1264" s="67">
        <v>0.5</v>
      </c>
      <c r="D1264" s="65" t="s">
        <v>3002</v>
      </c>
      <c r="E1264" s="66">
        <v>65</v>
      </c>
      <c r="F1264" s="66">
        <v>84</v>
      </c>
      <c r="G1264" s="66" t="s">
        <v>5263</v>
      </c>
      <c r="H1264" s="66">
        <v>127</v>
      </c>
      <c r="I1264" s="69">
        <v>6045034800</v>
      </c>
      <c r="J1264" s="5" t="s">
        <v>2469</v>
      </c>
      <c r="K1264" s="66">
        <v>11</v>
      </c>
      <c r="L1264" s="5">
        <v>361</v>
      </c>
      <c r="M1264" s="5">
        <v>3</v>
      </c>
      <c r="N1264" s="5">
        <v>0</v>
      </c>
      <c r="P1264" s="66">
        <v>233</v>
      </c>
      <c r="Q1264" s="66">
        <v>4</v>
      </c>
      <c r="R1264" s="66">
        <f t="shared" si="40"/>
        <v>237</v>
      </c>
      <c r="S1264" s="502">
        <f t="shared" si="39"/>
        <v>50.800000000000026</v>
      </c>
      <c r="T1264" s="66">
        <v>11</v>
      </c>
    </row>
    <row r="1265" spans="1:20" s="65" customFormat="1" x14ac:dyDescent="0.2">
      <c r="A1265" s="134" t="s">
        <v>6306</v>
      </c>
      <c r="B1265" s="65" t="s">
        <v>4416</v>
      </c>
      <c r="C1265" s="67">
        <v>0.5</v>
      </c>
      <c r="D1265" s="65" t="s">
        <v>3726</v>
      </c>
      <c r="E1265" s="66">
        <v>65</v>
      </c>
      <c r="F1265" s="66">
        <v>82</v>
      </c>
      <c r="G1265" s="66" t="s">
        <v>5265</v>
      </c>
      <c r="H1265" s="66">
        <v>125</v>
      </c>
      <c r="I1265" s="69">
        <v>6045034800</v>
      </c>
      <c r="J1265" s="5" t="s">
        <v>2469</v>
      </c>
      <c r="K1265" s="66">
        <v>12</v>
      </c>
      <c r="L1265" s="5">
        <v>357</v>
      </c>
      <c r="M1265" s="5">
        <v>3</v>
      </c>
      <c r="N1265" s="66">
        <v>0</v>
      </c>
      <c r="O1265" s="65" t="s">
        <v>8440</v>
      </c>
      <c r="P1265" s="66">
        <v>229</v>
      </c>
      <c r="Q1265" s="66">
        <v>4</v>
      </c>
      <c r="R1265" s="66">
        <f t="shared" si="40"/>
        <v>233</v>
      </c>
      <c r="S1265" s="502">
        <f t="shared" si="39"/>
        <v>54.800000000000026</v>
      </c>
      <c r="T1265" s="66">
        <v>12</v>
      </c>
    </row>
    <row r="1266" spans="1:20" s="65" customFormat="1" x14ac:dyDescent="0.2">
      <c r="A1266" s="134" t="s">
        <v>9476</v>
      </c>
      <c r="B1266" s="65" t="s">
        <v>4416</v>
      </c>
      <c r="C1266" s="67">
        <v>0.5</v>
      </c>
      <c r="D1266" s="65" t="s">
        <v>1104</v>
      </c>
      <c r="E1266" s="66">
        <v>63</v>
      </c>
      <c r="F1266" s="66">
        <v>80</v>
      </c>
      <c r="G1266" s="66" t="s">
        <v>5161</v>
      </c>
      <c r="H1266" s="66">
        <v>123</v>
      </c>
      <c r="I1266" s="69">
        <v>6045034800</v>
      </c>
      <c r="J1266" s="5" t="s">
        <v>2469</v>
      </c>
      <c r="K1266" s="66">
        <v>8</v>
      </c>
      <c r="L1266" s="5">
        <v>373</v>
      </c>
      <c r="M1266" s="5">
        <v>3</v>
      </c>
      <c r="N1266" s="5">
        <v>0</v>
      </c>
      <c r="O1266" s="65" t="s">
        <v>3622</v>
      </c>
      <c r="P1266" s="66">
        <v>245</v>
      </c>
      <c r="Q1266" s="66">
        <v>4</v>
      </c>
      <c r="R1266" s="66">
        <f t="shared" si="40"/>
        <v>249</v>
      </c>
      <c r="S1266" s="502">
        <f t="shared" si="39"/>
        <v>38.800000000000026</v>
      </c>
      <c r="T1266" s="66">
        <v>8</v>
      </c>
    </row>
    <row r="1267" spans="1:20" s="65" customFormat="1" x14ac:dyDescent="0.2">
      <c r="A1267" s="97" t="s">
        <v>8655</v>
      </c>
      <c r="B1267" s="65" t="s">
        <v>4416</v>
      </c>
      <c r="C1267" s="67">
        <v>0.5</v>
      </c>
      <c r="D1267" s="65" t="s">
        <v>7858</v>
      </c>
      <c r="E1267" s="66">
        <v>79</v>
      </c>
      <c r="F1267" s="66">
        <v>110</v>
      </c>
      <c r="G1267" s="66" t="s">
        <v>961</v>
      </c>
      <c r="H1267" s="66">
        <v>153</v>
      </c>
      <c r="I1267" s="69">
        <v>6065530500</v>
      </c>
      <c r="J1267" s="5"/>
      <c r="K1267" s="66">
        <v>32</v>
      </c>
      <c r="L1267" s="5">
        <f>112+10+R1267</f>
        <v>274</v>
      </c>
      <c r="M1267" s="5">
        <v>0</v>
      </c>
      <c r="N1267" s="5">
        <v>0</v>
      </c>
      <c r="P1267" s="66">
        <v>148</v>
      </c>
      <c r="Q1267" s="66">
        <v>4</v>
      </c>
      <c r="R1267" s="66">
        <f t="shared" si="40"/>
        <v>152</v>
      </c>
      <c r="S1267" s="502">
        <f t="shared" si="39"/>
        <v>135.80000000000001</v>
      </c>
      <c r="T1267" s="66">
        <v>32</v>
      </c>
    </row>
    <row r="1268" spans="1:20" s="65" customFormat="1" x14ac:dyDescent="0.2">
      <c r="A1268" s="97" t="s">
        <v>8655</v>
      </c>
      <c r="B1268" s="65" t="s">
        <v>4416</v>
      </c>
      <c r="C1268" s="67">
        <v>0.5</v>
      </c>
      <c r="D1268" s="65" t="s">
        <v>365</v>
      </c>
      <c r="E1268" s="66">
        <v>79</v>
      </c>
      <c r="F1268" s="66">
        <v>110</v>
      </c>
      <c r="G1268" s="66" t="s">
        <v>961</v>
      </c>
      <c r="H1268" s="66">
        <v>153</v>
      </c>
      <c r="I1268" s="69">
        <v>6045530600</v>
      </c>
      <c r="J1268" s="5"/>
      <c r="K1268" s="66">
        <v>32</v>
      </c>
      <c r="L1268" s="5">
        <f>112+10+R1268</f>
        <v>274</v>
      </c>
      <c r="M1268" s="5">
        <v>0</v>
      </c>
      <c r="N1268" s="5">
        <v>0</v>
      </c>
      <c r="P1268" s="66">
        <v>148</v>
      </c>
      <c r="Q1268" s="66">
        <v>4</v>
      </c>
      <c r="R1268" s="66">
        <f t="shared" si="40"/>
        <v>152</v>
      </c>
      <c r="S1268" s="502">
        <f t="shared" si="39"/>
        <v>135.80000000000001</v>
      </c>
      <c r="T1268" s="66">
        <v>32</v>
      </c>
    </row>
    <row r="1269" spans="1:20" s="65" customFormat="1" x14ac:dyDescent="0.2">
      <c r="A1269" s="97" t="s">
        <v>8655</v>
      </c>
      <c r="B1269" s="65" t="s">
        <v>4416</v>
      </c>
      <c r="C1269" s="67">
        <v>0.5</v>
      </c>
      <c r="D1269" s="65" t="s">
        <v>3091</v>
      </c>
      <c r="E1269" s="66">
        <v>79</v>
      </c>
      <c r="F1269" s="66">
        <v>110</v>
      </c>
      <c r="G1269" s="66" t="s">
        <v>961</v>
      </c>
      <c r="H1269" s="66">
        <v>153</v>
      </c>
      <c r="I1269" s="69">
        <v>6405431600</v>
      </c>
      <c r="J1269" s="5"/>
      <c r="K1269" s="66">
        <v>32</v>
      </c>
      <c r="L1269" s="5">
        <f>112+10+R1269</f>
        <v>274</v>
      </c>
      <c r="M1269" s="5">
        <v>0</v>
      </c>
      <c r="N1269" s="5">
        <v>0</v>
      </c>
      <c r="P1269" s="66">
        <v>148</v>
      </c>
      <c r="Q1269" s="66">
        <v>4</v>
      </c>
      <c r="R1269" s="66">
        <f t="shared" si="40"/>
        <v>152</v>
      </c>
      <c r="S1269" s="502">
        <f t="shared" si="39"/>
        <v>135.80000000000001</v>
      </c>
      <c r="T1269" s="66">
        <v>32</v>
      </c>
    </row>
    <row r="1270" spans="1:20" s="65" customFormat="1" x14ac:dyDescent="0.2">
      <c r="A1270" s="97" t="s">
        <v>3623</v>
      </c>
      <c r="B1270" s="65" t="s">
        <v>4416</v>
      </c>
      <c r="C1270" s="67">
        <v>0.5</v>
      </c>
      <c r="D1270" s="65" t="s">
        <v>4744</v>
      </c>
      <c r="E1270" s="66">
        <v>65</v>
      </c>
      <c r="F1270" s="66">
        <v>82</v>
      </c>
      <c r="G1270" s="66" t="s">
        <v>5265</v>
      </c>
      <c r="H1270" s="66">
        <v>123</v>
      </c>
      <c r="I1270" s="69">
        <v>6045034800</v>
      </c>
      <c r="J1270" s="5" t="s">
        <v>2469</v>
      </c>
      <c r="K1270" s="66">
        <v>13</v>
      </c>
      <c r="L1270" s="5">
        <v>353</v>
      </c>
      <c r="M1270" s="5">
        <v>3</v>
      </c>
      <c r="N1270" s="5">
        <v>0</v>
      </c>
      <c r="O1270" s="65" t="s">
        <v>6526</v>
      </c>
      <c r="P1270" s="66">
        <v>227</v>
      </c>
      <c r="Q1270" s="66">
        <v>4</v>
      </c>
      <c r="R1270" s="66">
        <f t="shared" si="40"/>
        <v>231</v>
      </c>
      <c r="S1270" s="502">
        <f t="shared" si="39"/>
        <v>56.800000000000026</v>
      </c>
      <c r="T1270" s="66">
        <v>13</v>
      </c>
    </row>
    <row r="1271" spans="1:20" s="65" customFormat="1" x14ac:dyDescent="0.2">
      <c r="A1271" s="97" t="s">
        <v>4345</v>
      </c>
      <c r="B1271" s="65" t="s">
        <v>4416</v>
      </c>
      <c r="C1271" s="67">
        <v>0.5</v>
      </c>
      <c r="D1271" s="65" t="s">
        <v>7142</v>
      </c>
      <c r="E1271" s="66">
        <v>68</v>
      </c>
      <c r="F1271" s="66">
        <v>88</v>
      </c>
      <c r="G1271" s="66" t="s">
        <v>5464</v>
      </c>
      <c r="H1271" s="66">
        <v>131</v>
      </c>
      <c r="I1271" s="69">
        <v>6045034800</v>
      </c>
      <c r="J1271" s="5" t="s">
        <v>2469</v>
      </c>
      <c r="K1271" s="66">
        <v>19</v>
      </c>
      <c r="L1271" s="5">
        <v>330</v>
      </c>
      <c r="M1271" s="5">
        <v>3</v>
      </c>
      <c r="N1271" s="5">
        <v>0</v>
      </c>
      <c r="P1271" s="66">
        <v>200</v>
      </c>
      <c r="Q1271" s="66">
        <v>4</v>
      </c>
      <c r="R1271" s="66">
        <f t="shared" si="40"/>
        <v>204</v>
      </c>
      <c r="S1271" s="502">
        <f t="shared" si="39"/>
        <v>83.800000000000026</v>
      </c>
      <c r="T1271" s="66">
        <v>19</v>
      </c>
    </row>
    <row r="1272" spans="1:20" s="65" customFormat="1" x14ac:dyDescent="0.2">
      <c r="A1272" s="97" t="s">
        <v>9474</v>
      </c>
      <c r="B1272" s="65" t="s">
        <v>4416</v>
      </c>
      <c r="C1272" s="67">
        <v>0.5</v>
      </c>
      <c r="D1272" s="65" t="s">
        <v>3534</v>
      </c>
      <c r="E1272" s="66">
        <v>65</v>
      </c>
      <c r="F1272" s="66">
        <v>84</v>
      </c>
      <c r="G1272" s="66" t="s">
        <v>5263</v>
      </c>
      <c r="H1272" s="66">
        <v>127</v>
      </c>
      <c r="I1272" s="69">
        <v>6045034800</v>
      </c>
      <c r="J1272" s="5" t="s">
        <v>2469</v>
      </c>
      <c r="K1272" s="66">
        <v>11</v>
      </c>
      <c r="L1272" s="5">
        <v>361</v>
      </c>
      <c r="M1272" s="5">
        <v>3</v>
      </c>
      <c r="N1272" s="5">
        <v>0</v>
      </c>
      <c r="O1272" s="65" t="s">
        <v>3622</v>
      </c>
      <c r="P1272" s="66">
        <v>235</v>
      </c>
      <c r="Q1272" s="66">
        <v>4</v>
      </c>
      <c r="R1272" s="66">
        <f t="shared" si="40"/>
        <v>239</v>
      </c>
      <c r="S1272" s="502">
        <f t="shared" si="39"/>
        <v>48.800000000000026</v>
      </c>
      <c r="T1272" s="66">
        <v>11</v>
      </c>
    </row>
    <row r="1273" spans="1:20" s="65" customFormat="1" x14ac:dyDescent="0.2">
      <c r="A1273" s="97" t="s">
        <v>2738</v>
      </c>
      <c r="B1273" s="65" t="s">
        <v>4416</v>
      </c>
      <c r="C1273" s="67">
        <v>0.5</v>
      </c>
      <c r="D1273" s="65" t="s">
        <v>6372</v>
      </c>
      <c r="E1273" s="66">
        <v>65</v>
      </c>
      <c r="F1273" s="66">
        <v>82</v>
      </c>
      <c r="G1273" s="66" t="s">
        <v>5265</v>
      </c>
      <c r="H1273" s="66">
        <v>125</v>
      </c>
      <c r="I1273" s="69">
        <v>6045034800</v>
      </c>
      <c r="J1273" s="5" t="s">
        <v>2469</v>
      </c>
      <c r="K1273" s="66">
        <v>11</v>
      </c>
      <c r="L1273" s="5">
        <v>361</v>
      </c>
      <c r="M1273" s="5">
        <v>3</v>
      </c>
      <c r="N1273" s="5">
        <v>0</v>
      </c>
      <c r="O1273" s="65" t="s">
        <v>9309</v>
      </c>
      <c r="P1273" s="66">
        <v>235</v>
      </c>
      <c r="Q1273" s="66">
        <v>4</v>
      </c>
      <c r="R1273" s="66">
        <f t="shared" si="40"/>
        <v>239</v>
      </c>
      <c r="S1273" s="502">
        <f t="shared" si="39"/>
        <v>48.800000000000026</v>
      </c>
      <c r="T1273" s="66">
        <v>11</v>
      </c>
    </row>
    <row r="1274" spans="1:20" s="65" customFormat="1" x14ac:dyDescent="0.2">
      <c r="A1274" s="97" t="s">
        <v>1847</v>
      </c>
      <c r="B1274" s="65" t="s">
        <v>4416</v>
      </c>
      <c r="C1274" s="67">
        <v>0.5</v>
      </c>
      <c r="D1274" s="65" t="s">
        <v>4483</v>
      </c>
      <c r="E1274" s="66">
        <v>68</v>
      </c>
      <c r="F1274" s="66">
        <v>89</v>
      </c>
      <c r="G1274" s="66" t="s">
        <v>5263</v>
      </c>
      <c r="H1274" s="66">
        <v>132</v>
      </c>
      <c r="I1274" s="69">
        <v>6045034800</v>
      </c>
      <c r="J1274" s="5" t="s">
        <v>2469</v>
      </c>
      <c r="K1274" s="66">
        <v>16</v>
      </c>
      <c r="L1274" s="5">
        <v>341</v>
      </c>
      <c r="M1274" s="5">
        <v>3</v>
      </c>
      <c r="N1274" s="5">
        <v>0</v>
      </c>
      <c r="P1274" s="66">
        <v>215</v>
      </c>
      <c r="Q1274" s="66">
        <v>4</v>
      </c>
      <c r="R1274" s="66">
        <f t="shared" si="40"/>
        <v>219</v>
      </c>
      <c r="S1274" s="502">
        <f t="shared" si="39"/>
        <v>68.800000000000026</v>
      </c>
      <c r="T1274" s="66">
        <v>16</v>
      </c>
    </row>
    <row r="1275" spans="1:20" s="65" customFormat="1" x14ac:dyDescent="0.2">
      <c r="A1275" s="134" t="s">
        <v>9914</v>
      </c>
      <c r="B1275" s="65" t="s">
        <v>4416</v>
      </c>
      <c r="C1275" s="67">
        <v>0.5</v>
      </c>
      <c r="D1275" s="65" t="s">
        <v>8608</v>
      </c>
      <c r="E1275" s="66">
        <v>65</v>
      </c>
      <c r="F1275" s="66">
        <v>84</v>
      </c>
      <c r="G1275" s="66" t="s">
        <v>5265</v>
      </c>
      <c r="H1275" s="66">
        <v>127</v>
      </c>
      <c r="I1275" s="69">
        <v>6045034800</v>
      </c>
      <c r="J1275" s="5" t="s">
        <v>2469</v>
      </c>
      <c r="K1275" s="66">
        <v>17</v>
      </c>
      <c r="L1275" s="5">
        <v>337</v>
      </c>
      <c r="M1275" s="5">
        <v>3</v>
      </c>
      <c r="N1275" s="5">
        <v>0</v>
      </c>
      <c r="P1275" s="66">
        <v>210</v>
      </c>
      <c r="Q1275" s="66">
        <v>4</v>
      </c>
      <c r="R1275" s="66">
        <f t="shared" si="40"/>
        <v>214</v>
      </c>
      <c r="S1275" s="502">
        <f t="shared" si="39"/>
        <v>73.800000000000026</v>
      </c>
      <c r="T1275" s="66">
        <v>17</v>
      </c>
    </row>
    <row r="1276" spans="1:20" s="65" customFormat="1" x14ac:dyDescent="0.2">
      <c r="A1276" s="134" t="s">
        <v>4917</v>
      </c>
      <c r="B1276" s="65" t="s">
        <v>4416</v>
      </c>
      <c r="C1276" s="67">
        <v>0.5</v>
      </c>
      <c r="D1276" s="65" t="s">
        <v>2063</v>
      </c>
      <c r="E1276" s="66">
        <v>66</v>
      </c>
      <c r="F1276" s="66">
        <v>84</v>
      </c>
      <c r="G1276" s="66" t="s">
        <v>5263</v>
      </c>
      <c r="H1276" s="66">
        <v>132</v>
      </c>
      <c r="I1276" s="69">
        <v>6045034800</v>
      </c>
      <c r="J1276" s="5" t="s">
        <v>2469</v>
      </c>
      <c r="K1276" s="66">
        <v>14</v>
      </c>
      <c r="L1276" s="5">
        <v>349</v>
      </c>
      <c r="M1276" s="5">
        <v>3</v>
      </c>
      <c r="N1276" s="66">
        <v>0</v>
      </c>
      <c r="O1276" s="65" t="s">
        <v>8440</v>
      </c>
      <c r="P1276" s="66">
        <v>220</v>
      </c>
      <c r="Q1276" s="66">
        <v>4</v>
      </c>
      <c r="R1276" s="66">
        <f t="shared" si="40"/>
        <v>224</v>
      </c>
      <c r="S1276" s="502">
        <f t="shared" si="39"/>
        <v>63.800000000000026</v>
      </c>
      <c r="T1276" s="66">
        <v>14</v>
      </c>
    </row>
    <row r="1277" spans="1:20" x14ac:dyDescent="0.2">
      <c r="A1277" s="97" t="s">
        <v>2739</v>
      </c>
      <c r="B1277" s="65" t="s">
        <v>4416</v>
      </c>
      <c r="C1277" s="67">
        <v>0.5</v>
      </c>
      <c r="D1277" s="65" t="s">
        <v>7624</v>
      </c>
      <c r="E1277" s="66">
        <v>64</v>
      </c>
      <c r="F1277" s="66">
        <v>82</v>
      </c>
      <c r="G1277" s="95" t="s">
        <v>5265</v>
      </c>
      <c r="H1277" s="66">
        <v>123</v>
      </c>
      <c r="I1277" s="69">
        <v>6045034800</v>
      </c>
      <c r="J1277" s="5" t="s">
        <v>2469</v>
      </c>
      <c r="K1277" s="66">
        <v>12</v>
      </c>
      <c r="L1277" s="5">
        <v>357</v>
      </c>
      <c r="M1277" s="5">
        <v>3</v>
      </c>
      <c r="N1277" s="5">
        <v>0</v>
      </c>
      <c r="O1277" s="65" t="s">
        <v>7625</v>
      </c>
      <c r="P1277" s="66">
        <v>230</v>
      </c>
      <c r="Q1277" s="66">
        <v>4</v>
      </c>
      <c r="R1277" s="66">
        <f t="shared" si="40"/>
        <v>234</v>
      </c>
      <c r="S1277" s="502">
        <f t="shared" si="39"/>
        <v>53.800000000000026</v>
      </c>
      <c r="T1277" s="68">
        <v>12</v>
      </c>
    </row>
    <row r="1278" spans="1:20" x14ac:dyDescent="0.2">
      <c r="A1278" s="97" t="s">
        <v>2740</v>
      </c>
      <c r="B1278" s="65" t="s">
        <v>4416</v>
      </c>
      <c r="C1278" s="67">
        <v>0.5</v>
      </c>
      <c r="D1278" s="65" t="s">
        <v>6371</v>
      </c>
      <c r="E1278" s="66">
        <v>63</v>
      </c>
      <c r="F1278" s="66">
        <v>80</v>
      </c>
      <c r="G1278" s="95" t="s">
        <v>5265</v>
      </c>
      <c r="H1278" s="66">
        <v>123</v>
      </c>
      <c r="I1278" s="69">
        <v>6045034800</v>
      </c>
      <c r="J1278" s="5" t="s">
        <v>2469</v>
      </c>
      <c r="K1278" s="66">
        <v>13</v>
      </c>
      <c r="L1278" s="5">
        <v>353</v>
      </c>
      <c r="M1278" s="5">
        <v>3</v>
      </c>
      <c r="N1278" s="5">
        <v>0</v>
      </c>
      <c r="O1278" s="65" t="s">
        <v>9309</v>
      </c>
      <c r="P1278" s="66">
        <v>225</v>
      </c>
      <c r="Q1278" s="66">
        <v>4</v>
      </c>
      <c r="R1278" s="66">
        <f t="shared" si="40"/>
        <v>229</v>
      </c>
      <c r="S1278" s="502">
        <f t="shared" si="39"/>
        <v>58.800000000000026</v>
      </c>
      <c r="T1278" s="68">
        <v>13</v>
      </c>
    </row>
    <row r="1279" spans="1:20" x14ac:dyDescent="0.2">
      <c r="A1279" s="558" t="s">
        <v>11528</v>
      </c>
      <c r="B1279" s="559" t="s">
        <v>4416</v>
      </c>
      <c r="C1279" s="67">
        <v>0.5</v>
      </c>
      <c r="D1279" s="559" t="s">
        <v>11529</v>
      </c>
      <c r="E1279" s="66">
        <v>64</v>
      </c>
      <c r="F1279" s="66">
        <v>82</v>
      </c>
      <c r="G1279" s="599" t="s">
        <v>5265</v>
      </c>
      <c r="H1279" s="66">
        <v>125</v>
      </c>
      <c r="I1279" s="69">
        <v>6045034800</v>
      </c>
      <c r="J1279" s="5" t="s">
        <v>2469</v>
      </c>
      <c r="K1279" s="66">
        <v>11</v>
      </c>
      <c r="L1279" s="5">
        <v>361</v>
      </c>
      <c r="M1279" s="5">
        <v>3</v>
      </c>
      <c r="N1279" s="5">
        <v>0</v>
      </c>
      <c r="O1279" s="559" t="s">
        <v>11511</v>
      </c>
      <c r="P1279" s="66">
        <v>232</v>
      </c>
      <c r="Q1279" s="66">
        <v>4</v>
      </c>
      <c r="R1279" s="66">
        <f t="shared" si="40"/>
        <v>236</v>
      </c>
      <c r="S1279" s="502">
        <f t="shared" si="39"/>
        <v>51.800000000000026</v>
      </c>
      <c r="T1279" s="68">
        <v>11</v>
      </c>
    </row>
    <row r="1280" spans="1:20" x14ac:dyDescent="0.2">
      <c r="A1280" s="97" t="s">
        <v>9796</v>
      </c>
      <c r="B1280" s="65" t="s">
        <v>4416</v>
      </c>
      <c r="C1280" s="67">
        <v>0.5</v>
      </c>
      <c r="D1280" s="65" t="s">
        <v>12</v>
      </c>
      <c r="E1280" s="66">
        <v>61</v>
      </c>
      <c r="F1280" s="66">
        <v>74</v>
      </c>
      <c r="G1280" s="95" t="s">
        <v>5264</v>
      </c>
      <c r="H1280" s="66">
        <v>123</v>
      </c>
      <c r="I1280" s="69">
        <v>6045034800</v>
      </c>
      <c r="J1280" s="5" t="s">
        <v>2469</v>
      </c>
      <c r="K1280" s="66">
        <v>12</v>
      </c>
      <c r="L1280" s="5">
        <v>357</v>
      </c>
      <c r="M1280" s="5">
        <v>3</v>
      </c>
      <c r="N1280" s="5">
        <v>0</v>
      </c>
      <c r="O1280" s="65" t="s">
        <v>6497</v>
      </c>
      <c r="P1280" s="66">
        <v>230</v>
      </c>
      <c r="Q1280" s="66">
        <v>4</v>
      </c>
      <c r="R1280" s="66">
        <f t="shared" si="40"/>
        <v>234</v>
      </c>
      <c r="S1280" s="502">
        <f t="shared" si="39"/>
        <v>53.800000000000026</v>
      </c>
      <c r="T1280" s="68">
        <v>12</v>
      </c>
    </row>
    <row r="1281" spans="1:20" s="65" customFormat="1" x14ac:dyDescent="0.2">
      <c r="A1281" s="97" t="s">
        <v>1456</v>
      </c>
      <c r="B1281" s="65" t="s">
        <v>4416</v>
      </c>
      <c r="C1281" s="67">
        <v>0.5</v>
      </c>
      <c r="D1281" s="65" t="s">
        <v>199</v>
      </c>
      <c r="E1281" s="66">
        <v>74</v>
      </c>
      <c r="F1281" s="66">
        <v>100</v>
      </c>
      <c r="G1281" s="66" t="s">
        <v>962</v>
      </c>
      <c r="H1281" s="66">
        <v>144</v>
      </c>
      <c r="I1281" s="69">
        <v>6045034800</v>
      </c>
      <c r="J1281" s="5" t="s">
        <v>2469</v>
      </c>
      <c r="K1281" s="66">
        <v>24</v>
      </c>
      <c r="L1281" s="5">
        <v>310</v>
      </c>
      <c r="M1281" s="5">
        <v>3</v>
      </c>
      <c r="N1281" s="5">
        <v>0</v>
      </c>
      <c r="P1281" s="66">
        <v>178</v>
      </c>
      <c r="Q1281" s="66">
        <v>7</v>
      </c>
      <c r="R1281" s="66">
        <f t="shared" si="40"/>
        <v>185</v>
      </c>
      <c r="S1281" s="502">
        <f t="shared" si="39"/>
        <v>102.80000000000003</v>
      </c>
      <c r="T1281" s="66">
        <v>24</v>
      </c>
    </row>
    <row r="1282" spans="1:20" s="65" customFormat="1" x14ac:dyDescent="0.2">
      <c r="A1282" s="97" t="s">
        <v>7527</v>
      </c>
      <c r="B1282" s="65" t="s">
        <v>4416</v>
      </c>
      <c r="C1282" s="67">
        <v>0.5</v>
      </c>
      <c r="D1282" s="65" t="s">
        <v>200</v>
      </c>
      <c r="E1282" s="66">
        <v>71</v>
      </c>
      <c r="F1282" s="66">
        <v>95</v>
      </c>
      <c r="G1282" s="66" t="s">
        <v>2036</v>
      </c>
      <c r="H1282" s="66">
        <v>138</v>
      </c>
      <c r="I1282" s="69"/>
      <c r="J1282" s="5" t="s">
        <v>4415</v>
      </c>
      <c r="K1282" s="66">
        <v>8</v>
      </c>
      <c r="L1282" s="5">
        <v>373</v>
      </c>
      <c r="M1282" s="5">
        <v>2</v>
      </c>
      <c r="N1282" s="5">
        <v>0</v>
      </c>
      <c r="P1282" s="66">
        <v>244</v>
      </c>
      <c r="Q1282" s="66">
        <v>7</v>
      </c>
      <c r="R1282" s="66">
        <f t="shared" si="40"/>
        <v>251</v>
      </c>
      <c r="S1282" s="502">
        <f t="shared" ref="S1282:S1349" si="41">306.1-R1282-10-8.3</f>
        <v>36.800000000000026</v>
      </c>
      <c r="T1282" s="66">
        <v>8</v>
      </c>
    </row>
    <row r="1283" spans="1:20" s="65" customFormat="1" x14ac:dyDescent="0.2">
      <c r="A1283" s="97" t="s">
        <v>674</v>
      </c>
      <c r="B1283" s="65" t="s">
        <v>4416</v>
      </c>
      <c r="C1283" s="67">
        <v>0.5</v>
      </c>
      <c r="D1283" s="65" t="s">
        <v>6400</v>
      </c>
      <c r="E1283" s="66">
        <v>65</v>
      </c>
      <c r="F1283" s="66">
        <v>82</v>
      </c>
      <c r="G1283" s="66" t="s">
        <v>5263</v>
      </c>
      <c r="H1283" s="66">
        <v>125</v>
      </c>
      <c r="I1283" s="69">
        <v>6045034800</v>
      </c>
      <c r="J1283" s="5" t="s">
        <v>2469</v>
      </c>
      <c r="K1283" s="66">
        <v>19</v>
      </c>
      <c r="L1283" s="5">
        <v>330</v>
      </c>
      <c r="M1283" s="5">
        <v>3</v>
      </c>
      <c r="N1283" s="5">
        <v>0</v>
      </c>
      <c r="P1283" s="66">
        <v>198</v>
      </c>
      <c r="Q1283" s="66">
        <v>7</v>
      </c>
      <c r="R1283" s="66">
        <f t="shared" si="40"/>
        <v>205</v>
      </c>
      <c r="S1283" s="502">
        <f t="shared" si="41"/>
        <v>82.800000000000026</v>
      </c>
      <c r="T1283" s="66">
        <v>19</v>
      </c>
    </row>
    <row r="1284" spans="1:20" s="65" customFormat="1" x14ac:dyDescent="0.2">
      <c r="A1284" s="97" t="s">
        <v>9940</v>
      </c>
      <c r="B1284" s="65" t="s">
        <v>4416</v>
      </c>
      <c r="C1284" s="67">
        <v>0.5</v>
      </c>
      <c r="D1284" s="65" t="s">
        <v>9938</v>
      </c>
      <c r="E1284" s="66">
        <v>71</v>
      </c>
      <c r="F1284" s="66">
        <v>95</v>
      </c>
      <c r="G1284" s="66" t="s">
        <v>2036</v>
      </c>
      <c r="H1284" s="66">
        <v>138</v>
      </c>
      <c r="I1284" s="69"/>
      <c r="J1284" s="5" t="s">
        <v>4415</v>
      </c>
      <c r="K1284" s="66">
        <v>8</v>
      </c>
      <c r="L1284" s="5">
        <v>373</v>
      </c>
      <c r="M1284" s="5">
        <v>2</v>
      </c>
      <c r="N1284" s="5">
        <v>0</v>
      </c>
      <c r="O1284" s="65" t="s">
        <v>9939</v>
      </c>
      <c r="P1284" s="66">
        <v>243</v>
      </c>
      <c r="Q1284" s="66">
        <v>7</v>
      </c>
      <c r="R1284" s="66">
        <f t="shared" si="40"/>
        <v>250</v>
      </c>
      <c r="S1284" s="502">
        <f t="shared" si="41"/>
        <v>37.800000000000026</v>
      </c>
      <c r="T1284" s="66">
        <v>8</v>
      </c>
    </row>
    <row r="1285" spans="1:20" s="65" customFormat="1" x14ac:dyDescent="0.2">
      <c r="A1285" s="97" t="s">
        <v>2323</v>
      </c>
      <c r="B1285" s="65" t="s">
        <v>1423</v>
      </c>
      <c r="C1285" s="67">
        <v>0.5</v>
      </c>
      <c r="D1285" s="65" t="s">
        <v>10153</v>
      </c>
      <c r="E1285" s="66">
        <v>65</v>
      </c>
      <c r="F1285" s="66">
        <v>84</v>
      </c>
      <c r="G1285" s="94" t="s">
        <v>5263</v>
      </c>
      <c r="H1285" s="66">
        <v>127</v>
      </c>
      <c r="I1285" s="69">
        <v>6045034800</v>
      </c>
      <c r="J1285" s="5" t="s">
        <v>2469</v>
      </c>
      <c r="K1285" s="66">
        <v>11</v>
      </c>
      <c r="L1285" s="5">
        <v>361</v>
      </c>
      <c r="M1285" s="5">
        <v>3</v>
      </c>
      <c r="N1285" s="5">
        <v>0</v>
      </c>
      <c r="P1285" s="66">
        <v>234</v>
      </c>
      <c r="Q1285" s="66">
        <v>4</v>
      </c>
      <c r="R1285" s="66">
        <f t="shared" si="40"/>
        <v>238</v>
      </c>
      <c r="S1285" s="502">
        <f t="shared" si="41"/>
        <v>49.800000000000026</v>
      </c>
      <c r="T1285" s="66">
        <v>11</v>
      </c>
    </row>
    <row r="1286" spans="1:20" s="65" customFormat="1" x14ac:dyDescent="0.2">
      <c r="A1286" s="97" t="s">
        <v>8823</v>
      </c>
      <c r="B1286" s="65" t="s">
        <v>1423</v>
      </c>
      <c r="C1286" s="67">
        <v>0.5</v>
      </c>
      <c r="D1286" s="65" t="s">
        <v>622</v>
      </c>
      <c r="E1286" s="66">
        <v>61</v>
      </c>
      <c r="F1286" s="66">
        <v>74</v>
      </c>
      <c r="G1286" s="66" t="s">
        <v>5262</v>
      </c>
      <c r="H1286" s="66">
        <v>123</v>
      </c>
      <c r="I1286" s="69">
        <v>6045034800</v>
      </c>
      <c r="J1286" s="5" t="s">
        <v>2469</v>
      </c>
      <c r="K1286" s="66"/>
      <c r="L1286" s="5">
        <f>112+10+R1286</f>
        <v>122</v>
      </c>
      <c r="M1286" s="5">
        <v>3</v>
      </c>
      <c r="N1286" s="5">
        <v>0</v>
      </c>
      <c r="P1286" s="66"/>
      <c r="Q1286" s="66"/>
      <c r="R1286" s="66">
        <f t="shared" si="40"/>
        <v>0</v>
      </c>
      <c r="S1286" s="502">
        <f t="shared" si="41"/>
        <v>287.8</v>
      </c>
      <c r="T1286" s="66"/>
    </row>
    <row r="1287" spans="1:20" x14ac:dyDescent="0.2">
      <c r="A1287" s="97" t="s">
        <v>3046</v>
      </c>
      <c r="B1287" s="65" t="s">
        <v>1423</v>
      </c>
      <c r="C1287" s="67">
        <v>0.5</v>
      </c>
      <c r="D1287" s="65" t="s">
        <v>3234</v>
      </c>
      <c r="E1287" s="66">
        <v>65</v>
      </c>
      <c r="F1287" s="66">
        <v>84</v>
      </c>
      <c r="G1287" s="66" t="s">
        <v>5263</v>
      </c>
      <c r="H1287" s="66">
        <v>127</v>
      </c>
      <c r="I1287" s="69">
        <v>6045034800</v>
      </c>
      <c r="J1287" s="5" t="s">
        <v>2469</v>
      </c>
      <c r="K1287" s="66">
        <v>11</v>
      </c>
      <c r="L1287" s="5">
        <v>361</v>
      </c>
      <c r="M1287" s="5">
        <v>3</v>
      </c>
      <c r="N1287" s="5">
        <v>0</v>
      </c>
      <c r="O1287" s="65" t="s">
        <v>4135</v>
      </c>
      <c r="P1287" s="66">
        <v>233</v>
      </c>
      <c r="Q1287" s="66">
        <v>4</v>
      </c>
      <c r="R1287" s="66">
        <f t="shared" si="40"/>
        <v>237</v>
      </c>
      <c r="S1287" s="502">
        <f t="shared" si="41"/>
        <v>50.800000000000026</v>
      </c>
      <c r="T1287" s="68">
        <v>11</v>
      </c>
    </row>
    <row r="1288" spans="1:20" x14ac:dyDescent="0.2">
      <c r="A1288" s="97" t="s">
        <v>5800</v>
      </c>
      <c r="B1288" s="65" t="s">
        <v>1423</v>
      </c>
      <c r="C1288" s="67">
        <v>0.5</v>
      </c>
      <c r="D1288" s="65" t="s">
        <v>5799</v>
      </c>
      <c r="E1288" s="66">
        <v>67</v>
      </c>
      <c r="F1288" s="66">
        <v>84</v>
      </c>
      <c r="G1288" s="66" t="s">
        <v>4585</v>
      </c>
      <c r="H1288" s="66">
        <v>127</v>
      </c>
      <c r="I1288" s="69">
        <v>6045034800</v>
      </c>
      <c r="J1288" s="5" t="s">
        <v>2469</v>
      </c>
      <c r="K1288" s="66">
        <v>17</v>
      </c>
      <c r="L1288" s="5">
        <v>337</v>
      </c>
      <c r="M1288" s="5">
        <v>3</v>
      </c>
      <c r="N1288" s="5">
        <v>0</v>
      </c>
      <c r="O1288" s="65"/>
      <c r="P1288" s="66">
        <v>208</v>
      </c>
      <c r="Q1288" s="66">
        <v>4</v>
      </c>
      <c r="R1288" s="66">
        <f t="shared" si="40"/>
        <v>212</v>
      </c>
      <c r="S1288" s="502">
        <f t="shared" si="41"/>
        <v>75.800000000000026</v>
      </c>
      <c r="T1288" s="68">
        <v>17</v>
      </c>
    </row>
    <row r="1289" spans="1:20" x14ac:dyDescent="0.2">
      <c r="A1289" s="97" t="s">
        <v>1747</v>
      </c>
      <c r="B1289" s="65" t="s">
        <v>1423</v>
      </c>
      <c r="C1289" s="67">
        <v>0.5</v>
      </c>
      <c r="D1289" s="65" t="s">
        <v>10515</v>
      </c>
      <c r="E1289" s="66">
        <v>65</v>
      </c>
      <c r="F1289" s="66">
        <v>84</v>
      </c>
      <c r="G1289" s="66" t="s">
        <v>5263</v>
      </c>
      <c r="H1289" s="66">
        <v>127</v>
      </c>
      <c r="I1289" s="69">
        <v>6045034800</v>
      </c>
      <c r="J1289" s="5" t="s">
        <v>2469</v>
      </c>
      <c r="K1289" s="66">
        <v>16</v>
      </c>
      <c r="L1289" s="5">
        <v>341</v>
      </c>
      <c r="M1289" s="5">
        <v>3</v>
      </c>
      <c r="N1289" s="5">
        <v>0</v>
      </c>
      <c r="O1289" s="65"/>
      <c r="P1289" s="66">
        <v>215</v>
      </c>
      <c r="Q1289" s="66">
        <v>4</v>
      </c>
      <c r="R1289" s="66">
        <f t="shared" si="40"/>
        <v>219</v>
      </c>
      <c r="S1289" s="502">
        <f t="shared" si="41"/>
        <v>68.800000000000026</v>
      </c>
      <c r="T1289" s="68">
        <v>16</v>
      </c>
    </row>
    <row r="1290" spans="1:20" x14ac:dyDescent="0.2">
      <c r="A1290" s="97" t="s">
        <v>8625</v>
      </c>
      <c r="B1290" s="65" t="s">
        <v>1423</v>
      </c>
      <c r="C1290" s="67">
        <v>0.5</v>
      </c>
      <c r="D1290" s="65" t="s">
        <v>4546</v>
      </c>
      <c r="E1290" s="66">
        <v>65</v>
      </c>
      <c r="F1290" s="66">
        <v>84</v>
      </c>
      <c r="G1290" s="66" t="s">
        <v>5263</v>
      </c>
      <c r="H1290" s="66">
        <v>127</v>
      </c>
      <c r="I1290" s="69">
        <v>6045034800</v>
      </c>
      <c r="J1290" s="5" t="s">
        <v>2469</v>
      </c>
      <c r="K1290" s="66">
        <v>11</v>
      </c>
      <c r="L1290" s="5">
        <v>361</v>
      </c>
      <c r="M1290" s="5">
        <v>3</v>
      </c>
      <c r="N1290" s="5">
        <v>0</v>
      </c>
      <c r="O1290" s="65"/>
      <c r="P1290" s="66">
        <v>234</v>
      </c>
      <c r="Q1290" s="66">
        <v>4</v>
      </c>
      <c r="R1290" s="66">
        <f t="shared" si="40"/>
        <v>238</v>
      </c>
      <c r="S1290" s="502">
        <f t="shared" si="41"/>
        <v>49.800000000000026</v>
      </c>
      <c r="T1290" s="68">
        <v>11</v>
      </c>
    </row>
    <row r="1291" spans="1:20" x14ac:dyDescent="0.2">
      <c r="A1291" s="97" t="s">
        <v>5979</v>
      </c>
      <c r="B1291" s="65" t="s">
        <v>1423</v>
      </c>
      <c r="C1291" s="67">
        <v>0.5</v>
      </c>
      <c r="D1291" s="65" t="s">
        <v>6864</v>
      </c>
      <c r="E1291" s="66">
        <v>65</v>
      </c>
      <c r="F1291" s="66">
        <v>84</v>
      </c>
      <c r="G1291" s="66" t="s">
        <v>5263</v>
      </c>
      <c r="H1291" s="66">
        <v>127</v>
      </c>
      <c r="I1291" s="69">
        <v>6045034800</v>
      </c>
      <c r="J1291" s="5" t="s">
        <v>2469</v>
      </c>
      <c r="K1291" s="66">
        <v>11</v>
      </c>
      <c r="L1291" s="5">
        <v>361</v>
      </c>
      <c r="M1291" s="5">
        <v>3</v>
      </c>
      <c r="N1291" s="5">
        <v>0</v>
      </c>
      <c r="O1291" s="65"/>
      <c r="P1291" s="66">
        <v>232</v>
      </c>
      <c r="Q1291" s="66">
        <v>4</v>
      </c>
      <c r="R1291" s="66">
        <f t="shared" si="40"/>
        <v>236</v>
      </c>
      <c r="S1291" s="502">
        <f t="shared" si="41"/>
        <v>51.800000000000026</v>
      </c>
      <c r="T1291" s="68">
        <v>11</v>
      </c>
    </row>
    <row r="1292" spans="1:20" x14ac:dyDescent="0.2">
      <c r="A1292" s="97" t="s">
        <v>4489</v>
      </c>
      <c r="B1292" s="65" t="s">
        <v>1423</v>
      </c>
      <c r="C1292" s="67">
        <v>0.5</v>
      </c>
      <c r="D1292" s="65" t="s">
        <v>4490</v>
      </c>
      <c r="E1292" s="66">
        <v>64</v>
      </c>
      <c r="F1292" s="66">
        <v>82</v>
      </c>
      <c r="G1292" s="66" t="s">
        <v>5265</v>
      </c>
      <c r="H1292" s="66">
        <v>125</v>
      </c>
      <c r="I1292" s="69">
        <v>6045034800</v>
      </c>
      <c r="J1292" s="5" t="s">
        <v>2469</v>
      </c>
      <c r="K1292" s="66">
        <v>15</v>
      </c>
      <c r="L1292" s="5">
        <v>345</v>
      </c>
      <c r="M1292" s="5">
        <v>3</v>
      </c>
      <c r="N1292" s="5">
        <v>0</v>
      </c>
      <c r="O1292" s="65"/>
      <c r="P1292" s="66">
        <v>218</v>
      </c>
      <c r="Q1292" s="66">
        <v>4</v>
      </c>
      <c r="R1292" s="66">
        <f t="shared" si="40"/>
        <v>222</v>
      </c>
      <c r="S1292" s="502">
        <f t="shared" si="41"/>
        <v>65.800000000000026</v>
      </c>
      <c r="T1292" s="68">
        <v>15</v>
      </c>
    </row>
    <row r="1293" spans="1:20" x14ac:dyDescent="0.2">
      <c r="A1293" s="97" t="s">
        <v>6648</v>
      </c>
      <c r="B1293" s="65" t="s">
        <v>1423</v>
      </c>
      <c r="C1293" s="67">
        <v>0.5</v>
      </c>
      <c r="D1293" s="65" t="s">
        <v>6649</v>
      </c>
      <c r="E1293" s="66">
        <v>66</v>
      </c>
      <c r="F1293" s="66">
        <v>84</v>
      </c>
      <c r="G1293" s="66" t="s">
        <v>5263</v>
      </c>
      <c r="H1293" s="66">
        <v>127</v>
      </c>
      <c r="I1293" s="69">
        <v>6045034800</v>
      </c>
      <c r="J1293" s="5" t="s">
        <v>2469</v>
      </c>
      <c r="K1293" s="66">
        <v>11</v>
      </c>
      <c r="L1293" s="5">
        <v>361</v>
      </c>
      <c r="M1293" s="5">
        <v>3</v>
      </c>
      <c r="N1293" s="5">
        <v>0</v>
      </c>
      <c r="O1293" s="65"/>
      <c r="P1293" s="66">
        <v>235</v>
      </c>
      <c r="Q1293" s="66">
        <v>4</v>
      </c>
      <c r="R1293" s="66">
        <f t="shared" si="40"/>
        <v>239</v>
      </c>
      <c r="S1293" s="502">
        <f t="shared" si="41"/>
        <v>48.800000000000026</v>
      </c>
      <c r="T1293" s="68">
        <v>11</v>
      </c>
    </row>
    <row r="1294" spans="1:20" x14ac:dyDescent="0.2">
      <c r="A1294" s="97" t="s">
        <v>7702</v>
      </c>
      <c r="B1294" s="65" t="s">
        <v>1423</v>
      </c>
      <c r="C1294" s="67">
        <v>0.5</v>
      </c>
      <c r="D1294" s="65" t="s">
        <v>7701</v>
      </c>
      <c r="E1294" s="66">
        <v>68</v>
      </c>
      <c r="F1294" s="66">
        <v>90</v>
      </c>
      <c r="G1294" s="66" t="s">
        <v>5464</v>
      </c>
      <c r="H1294" s="66">
        <v>133</v>
      </c>
      <c r="I1294" s="69"/>
      <c r="J1294" s="5" t="s">
        <v>4415</v>
      </c>
      <c r="K1294" s="66">
        <v>3</v>
      </c>
      <c r="L1294" s="5">
        <v>393</v>
      </c>
      <c r="M1294" s="5">
        <v>2</v>
      </c>
      <c r="N1294" s="5">
        <v>0</v>
      </c>
      <c r="O1294" s="65"/>
      <c r="P1294" s="66">
        <v>261</v>
      </c>
      <c r="Q1294" s="66">
        <v>7</v>
      </c>
      <c r="R1294" s="66">
        <f t="shared" si="40"/>
        <v>268</v>
      </c>
      <c r="S1294" s="502">
        <f t="shared" si="41"/>
        <v>19.800000000000022</v>
      </c>
      <c r="T1294" s="68">
        <v>3</v>
      </c>
    </row>
    <row r="1295" spans="1:20" x14ac:dyDescent="0.2">
      <c r="A1295" s="97" t="s">
        <v>7811</v>
      </c>
      <c r="B1295" s="65" t="s">
        <v>1423</v>
      </c>
      <c r="C1295" s="67">
        <v>0.5</v>
      </c>
      <c r="D1295" s="65" t="s">
        <v>7809</v>
      </c>
      <c r="E1295" s="66">
        <v>65</v>
      </c>
      <c r="F1295" s="66">
        <v>84</v>
      </c>
      <c r="G1295" s="66" t="s">
        <v>5263</v>
      </c>
      <c r="H1295" s="66">
        <v>127</v>
      </c>
      <c r="I1295" s="69">
        <v>6045034800</v>
      </c>
      <c r="J1295" s="5" t="s">
        <v>2469</v>
      </c>
      <c r="K1295" s="66">
        <v>16</v>
      </c>
      <c r="L1295" s="5">
        <v>341</v>
      </c>
      <c r="M1295" s="5">
        <v>3</v>
      </c>
      <c r="N1295" s="5">
        <v>0</v>
      </c>
      <c r="O1295" s="65"/>
      <c r="P1295" s="66">
        <v>212</v>
      </c>
      <c r="Q1295" s="66">
        <v>4</v>
      </c>
      <c r="R1295" s="66">
        <f t="shared" si="40"/>
        <v>216</v>
      </c>
      <c r="S1295" s="502">
        <f t="shared" si="41"/>
        <v>71.800000000000026</v>
      </c>
      <c r="T1295" s="68">
        <v>16</v>
      </c>
    </row>
    <row r="1296" spans="1:20" x14ac:dyDescent="0.2">
      <c r="A1296" s="97" t="s">
        <v>8259</v>
      </c>
      <c r="B1296" s="65" t="s">
        <v>1423</v>
      </c>
      <c r="C1296" s="67">
        <v>0.5</v>
      </c>
      <c r="D1296" s="65" t="s">
        <v>8410</v>
      </c>
      <c r="E1296" s="66">
        <v>64</v>
      </c>
      <c r="F1296" s="66">
        <v>82</v>
      </c>
      <c r="G1296" s="66" t="s">
        <v>2918</v>
      </c>
      <c r="H1296" s="66">
        <v>125</v>
      </c>
      <c r="I1296" s="69">
        <v>6045034800</v>
      </c>
      <c r="J1296" s="5" t="s">
        <v>2469</v>
      </c>
      <c r="K1296" s="66">
        <v>13</v>
      </c>
      <c r="L1296" s="5">
        <v>353</v>
      </c>
      <c r="M1296" s="5">
        <v>3</v>
      </c>
      <c r="N1296" s="5">
        <v>0</v>
      </c>
      <c r="O1296" s="65"/>
      <c r="P1296" s="66">
        <v>227</v>
      </c>
      <c r="Q1296" s="66">
        <v>4</v>
      </c>
      <c r="R1296" s="66">
        <f t="shared" si="40"/>
        <v>231</v>
      </c>
      <c r="S1296" s="502">
        <f t="shared" si="41"/>
        <v>56.800000000000026</v>
      </c>
      <c r="T1296" s="68">
        <v>13</v>
      </c>
    </row>
    <row r="1297" spans="1:20" x14ac:dyDescent="0.2">
      <c r="A1297" s="97" t="s">
        <v>6184</v>
      </c>
      <c r="B1297" s="65" t="s">
        <v>1423</v>
      </c>
      <c r="C1297" s="67">
        <v>0.5</v>
      </c>
      <c r="D1297" s="65" t="s">
        <v>6183</v>
      </c>
      <c r="E1297" s="66">
        <v>64</v>
      </c>
      <c r="F1297" s="66">
        <v>80</v>
      </c>
      <c r="G1297" s="66" t="s">
        <v>5262</v>
      </c>
      <c r="H1297" s="66">
        <v>123</v>
      </c>
      <c r="I1297" s="69">
        <v>6045034800</v>
      </c>
      <c r="J1297" s="5" t="s">
        <v>2469</v>
      </c>
      <c r="K1297" s="66">
        <v>11</v>
      </c>
      <c r="L1297" s="5">
        <v>361</v>
      </c>
      <c r="M1297" s="5">
        <v>3</v>
      </c>
      <c r="N1297" s="5">
        <v>0</v>
      </c>
      <c r="O1297" s="65"/>
      <c r="P1297" s="66">
        <v>234</v>
      </c>
      <c r="Q1297" s="66">
        <v>4</v>
      </c>
      <c r="R1297" s="66">
        <f t="shared" si="40"/>
        <v>238</v>
      </c>
      <c r="S1297" s="502">
        <f t="shared" si="41"/>
        <v>49.800000000000026</v>
      </c>
      <c r="T1297" s="68">
        <v>11</v>
      </c>
    </row>
    <row r="1298" spans="1:20" x14ac:dyDescent="0.2">
      <c r="A1298" s="97" t="s">
        <v>4532</v>
      </c>
      <c r="B1298" s="65" t="s">
        <v>1423</v>
      </c>
      <c r="C1298" s="67">
        <v>0.5</v>
      </c>
      <c r="D1298" s="65" t="s">
        <v>4533</v>
      </c>
      <c r="E1298" s="66">
        <v>64</v>
      </c>
      <c r="F1298" s="66">
        <v>82</v>
      </c>
      <c r="G1298" s="66" t="s">
        <v>5265</v>
      </c>
      <c r="H1298" s="66">
        <v>125</v>
      </c>
      <c r="I1298" s="69">
        <v>6045034800</v>
      </c>
      <c r="J1298" s="5" t="s">
        <v>2469</v>
      </c>
      <c r="K1298" s="66">
        <v>15</v>
      </c>
      <c r="L1298" s="5">
        <v>345</v>
      </c>
      <c r="M1298" s="5">
        <v>3</v>
      </c>
      <c r="N1298" s="5">
        <v>0</v>
      </c>
      <c r="O1298" s="65"/>
      <c r="P1298" s="66">
        <v>217</v>
      </c>
      <c r="Q1298" s="66">
        <v>4</v>
      </c>
      <c r="R1298" s="66">
        <f t="shared" si="40"/>
        <v>221</v>
      </c>
      <c r="S1298" s="502">
        <f t="shared" si="41"/>
        <v>66.800000000000026</v>
      </c>
      <c r="T1298" s="68">
        <v>15</v>
      </c>
    </row>
    <row r="1299" spans="1:20" x14ac:dyDescent="0.2">
      <c r="A1299" s="558" t="s">
        <v>12135</v>
      </c>
      <c r="B1299" s="559" t="s">
        <v>1423</v>
      </c>
      <c r="C1299" s="67">
        <v>0.5</v>
      </c>
      <c r="D1299" s="559" t="s">
        <v>12140</v>
      </c>
      <c r="E1299" s="66">
        <v>70</v>
      </c>
      <c r="F1299" s="66">
        <v>93</v>
      </c>
      <c r="G1299" s="66" t="s">
        <v>5464</v>
      </c>
      <c r="H1299" s="66">
        <v>136</v>
      </c>
      <c r="I1299" s="69"/>
      <c r="J1299" s="5" t="s">
        <v>4415</v>
      </c>
      <c r="K1299" s="66">
        <v>2</v>
      </c>
      <c r="L1299" s="5">
        <v>396</v>
      </c>
      <c r="M1299" s="5">
        <v>2</v>
      </c>
      <c r="N1299" s="5">
        <v>0</v>
      </c>
      <c r="O1299" s="559" t="s">
        <v>12079</v>
      </c>
      <c r="P1299" s="66">
        <v>264</v>
      </c>
      <c r="Q1299" s="66">
        <v>7</v>
      </c>
      <c r="R1299" s="66">
        <f t="shared" si="40"/>
        <v>271</v>
      </c>
      <c r="S1299" s="502">
        <f t="shared" si="41"/>
        <v>16.800000000000022</v>
      </c>
      <c r="T1299" s="66">
        <v>2</v>
      </c>
    </row>
    <row r="1300" spans="1:20" x14ac:dyDescent="0.2">
      <c r="A1300" s="558" t="s">
        <v>12135</v>
      </c>
      <c r="B1300" s="559" t="s">
        <v>1423</v>
      </c>
      <c r="C1300" s="67">
        <v>0.5</v>
      </c>
      <c r="D1300" s="583" t="s">
        <v>12141</v>
      </c>
      <c r="E1300" s="66">
        <v>70</v>
      </c>
      <c r="F1300" s="66">
        <v>93</v>
      </c>
      <c r="G1300" s="66" t="s">
        <v>5464</v>
      </c>
      <c r="H1300" s="66">
        <v>136</v>
      </c>
      <c r="I1300" s="69"/>
      <c r="J1300" s="5" t="s">
        <v>2624</v>
      </c>
      <c r="K1300" s="66">
        <v>2</v>
      </c>
      <c r="L1300" s="5">
        <v>396</v>
      </c>
      <c r="M1300" s="5">
        <v>2</v>
      </c>
      <c r="N1300" s="5">
        <v>0</v>
      </c>
      <c r="O1300" s="559" t="s">
        <v>12079</v>
      </c>
      <c r="P1300" s="66">
        <v>264</v>
      </c>
      <c r="Q1300" s="66">
        <v>7</v>
      </c>
      <c r="R1300" s="66">
        <f t="shared" si="40"/>
        <v>271</v>
      </c>
      <c r="S1300" s="502">
        <f t="shared" si="41"/>
        <v>16.800000000000022</v>
      </c>
      <c r="T1300" s="66">
        <v>2</v>
      </c>
    </row>
    <row r="1301" spans="1:20" x14ac:dyDescent="0.2">
      <c r="A1301" s="97" t="s">
        <v>1655</v>
      </c>
      <c r="B1301" s="65" t="s">
        <v>1423</v>
      </c>
      <c r="C1301" s="67">
        <v>0.5</v>
      </c>
      <c r="D1301" s="65" t="s">
        <v>668</v>
      </c>
      <c r="E1301" s="66">
        <v>65</v>
      </c>
      <c r="F1301" s="66">
        <v>84</v>
      </c>
      <c r="G1301" s="66" t="s">
        <v>5265</v>
      </c>
      <c r="H1301" s="66">
        <v>127</v>
      </c>
      <c r="I1301" s="69">
        <v>6045034800</v>
      </c>
      <c r="J1301" s="5" t="s">
        <v>2469</v>
      </c>
      <c r="K1301" s="66">
        <v>16</v>
      </c>
      <c r="L1301" s="5">
        <v>341</v>
      </c>
      <c r="M1301" s="5">
        <v>3</v>
      </c>
      <c r="N1301" s="5">
        <v>0</v>
      </c>
      <c r="O1301" s="65"/>
      <c r="P1301" s="66">
        <v>214</v>
      </c>
      <c r="Q1301" s="66">
        <v>4</v>
      </c>
      <c r="R1301" s="66">
        <f t="shared" si="40"/>
        <v>218</v>
      </c>
      <c r="S1301" s="502">
        <f t="shared" si="41"/>
        <v>69.800000000000026</v>
      </c>
      <c r="T1301" s="68">
        <v>16</v>
      </c>
    </row>
    <row r="1302" spans="1:20" x14ac:dyDescent="0.2">
      <c r="A1302" s="97" t="s">
        <v>10231</v>
      </c>
      <c r="B1302" s="65" t="s">
        <v>1423</v>
      </c>
      <c r="C1302" s="67">
        <v>0.5</v>
      </c>
      <c r="D1302" s="65" t="s">
        <v>6663</v>
      </c>
      <c r="E1302" s="66">
        <v>65</v>
      </c>
      <c r="F1302" s="66">
        <v>82</v>
      </c>
      <c r="G1302" s="66" t="s">
        <v>5265</v>
      </c>
      <c r="H1302" s="66">
        <v>125</v>
      </c>
      <c r="I1302" s="69">
        <v>6045034800</v>
      </c>
      <c r="J1302" s="5" t="s">
        <v>2469</v>
      </c>
      <c r="K1302" s="66">
        <v>14</v>
      </c>
      <c r="L1302" s="5">
        <v>349</v>
      </c>
      <c r="M1302" s="5">
        <v>3</v>
      </c>
      <c r="N1302" s="5">
        <v>0</v>
      </c>
      <c r="O1302" s="65" t="s">
        <v>6664</v>
      </c>
      <c r="P1302" s="66">
        <v>222</v>
      </c>
      <c r="Q1302" s="66">
        <v>4</v>
      </c>
      <c r="R1302" s="66">
        <f t="shared" si="40"/>
        <v>226</v>
      </c>
      <c r="S1302" s="502">
        <f t="shared" si="41"/>
        <v>61.800000000000026</v>
      </c>
      <c r="T1302" s="68">
        <v>14</v>
      </c>
    </row>
    <row r="1303" spans="1:20" x14ac:dyDescent="0.2">
      <c r="A1303" s="97" t="s">
        <v>6203</v>
      </c>
      <c r="B1303" s="65" t="s">
        <v>1423</v>
      </c>
      <c r="C1303" s="67">
        <v>0.5</v>
      </c>
      <c r="D1303" s="65" t="s">
        <v>7466</v>
      </c>
      <c r="E1303" s="66">
        <v>66</v>
      </c>
      <c r="F1303" s="66">
        <v>80</v>
      </c>
      <c r="G1303" s="66" t="s">
        <v>2918</v>
      </c>
      <c r="H1303" s="66">
        <v>123</v>
      </c>
      <c r="I1303" s="69">
        <v>6045034800</v>
      </c>
      <c r="J1303" s="5" t="s">
        <v>2084</v>
      </c>
      <c r="K1303" s="66">
        <v>18</v>
      </c>
      <c r="L1303" s="5">
        <v>333</v>
      </c>
      <c r="M1303" s="5">
        <v>3</v>
      </c>
      <c r="N1303" s="5">
        <v>0</v>
      </c>
      <c r="O1303" s="65" t="s">
        <v>1319</v>
      </c>
      <c r="P1303" s="66">
        <v>205</v>
      </c>
      <c r="Q1303" s="66">
        <v>4</v>
      </c>
      <c r="R1303" s="66">
        <f t="shared" si="40"/>
        <v>209</v>
      </c>
      <c r="S1303" s="502">
        <f t="shared" si="41"/>
        <v>78.800000000000026</v>
      </c>
      <c r="T1303" s="68">
        <v>18</v>
      </c>
    </row>
    <row r="1304" spans="1:20" x14ac:dyDescent="0.2">
      <c r="A1304" s="558" t="s">
        <v>11003</v>
      </c>
      <c r="B1304" s="559" t="s">
        <v>1423</v>
      </c>
      <c r="C1304" s="67">
        <v>0.5</v>
      </c>
      <c r="D1304" s="559" t="s">
        <v>11042</v>
      </c>
      <c r="E1304" s="66">
        <v>67</v>
      </c>
      <c r="F1304" s="66">
        <v>88</v>
      </c>
      <c r="G1304" s="560" t="s">
        <v>5263</v>
      </c>
      <c r="H1304" s="66">
        <v>131</v>
      </c>
      <c r="I1304" s="69">
        <v>6045034800</v>
      </c>
      <c r="J1304" s="5" t="s">
        <v>2084</v>
      </c>
      <c r="K1304" s="66">
        <v>16</v>
      </c>
      <c r="L1304" s="5">
        <v>341</v>
      </c>
      <c r="M1304" s="5">
        <v>3</v>
      </c>
      <c r="N1304" s="5">
        <v>0</v>
      </c>
      <c r="O1304" s="559" t="s">
        <v>11128</v>
      </c>
      <c r="P1304" s="66">
        <v>212</v>
      </c>
      <c r="Q1304" s="66">
        <v>4</v>
      </c>
      <c r="R1304" s="66">
        <f t="shared" si="40"/>
        <v>216</v>
      </c>
      <c r="S1304" s="502">
        <f t="shared" si="41"/>
        <v>71.800000000000026</v>
      </c>
      <c r="T1304" s="68">
        <v>16</v>
      </c>
    </row>
    <row r="1305" spans="1:20" x14ac:dyDescent="0.2">
      <c r="A1305" s="97" t="s">
        <v>640</v>
      </c>
      <c r="B1305" s="65" t="s">
        <v>1423</v>
      </c>
      <c r="C1305" s="67">
        <v>0.5</v>
      </c>
      <c r="D1305" s="65" t="s">
        <v>7142</v>
      </c>
      <c r="E1305" s="66">
        <v>65</v>
      </c>
      <c r="F1305" s="66">
        <v>84</v>
      </c>
      <c r="G1305" s="66" t="s">
        <v>5464</v>
      </c>
      <c r="H1305" s="66">
        <v>127</v>
      </c>
      <c r="I1305" s="69">
        <v>6045034800</v>
      </c>
      <c r="J1305" s="5" t="s">
        <v>2469</v>
      </c>
      <c r="K1305" s="66">
        <v>17</v>
      </c>
      <c r="L1305" s="5">
        <v>337</v>
      </c>
      <c r="M1305" s="5">
        <v>3</v>
      </c>
      <c r="N1305" s="5">
        <v>0</v>
      </c>
      <c r="O1305" s="65"/>
      <c r="P1305" s="66">
        <v>209</v>
      </c>
      <c r="Q1305" s="66">
        <v>4</v>
      </c>
      <c r="R1305" s="66">
        <f t="shared" si="40"/>
        <v>213</v>
      </c>
      <c r="S1305" s="502">
        <f t="shared" si="41"/>
        <v>74.800000000000026</v>
      </c>
      <c r="T1305" s="68">
        <v>17</v>
      </c>
    </row>
    <row r="1306" spans="1:20" s="65" customFormat="1" x14ac:dyDescent="0.2">
      <c r="A1306" s="97" t="s">
        <v>5385</v>
      </c>
      <c r="B1306" s="65" t="s">
        <v>1423</v>
      </c>
      <c r="C1306" s="67">
        <v>0.5</v>
      </c>
      <c r="D1306" s="65" t="s">
        <v>4136</v>
      </c>
      <c r="E1306" s="66">
        <v>64</v>
      </c>
      <c r="F1306" s="66">
        <v>82</v>
      </c>
      <c r="G1306" s="66" t="s">
        <v>5263</v>
      </c>
      <c r="H1306" s="66">
        <v>123</v>
      </c>
      <c r="I1306" s="69">
        <v>6045034800</v>
      </c>
      <c r="J1306" s="5" t="s">
        <v>2469</v>
      </c>
      <c r="K1306" s="66">
        <v>16</v>
      </c>
      <c r="L1306" s="5">
        <v>341</v>
      </c>
      <c r="M1306" s="5">
        <v>3</v>
      </c>
      <c r="N1306" s="5">
        <v>0</v>
      </c>
      <c r="P1306" s="66">
        <v>215</v>
      </c>
      <c r="Q1306" s="66">
        <v>4</v>
      </c>
      <c r="R1306" s="66">
        <f t="shared" si="40"/>
        <v>219</v>
      </c>
      <c r="S1306" s="502">
        <f t="shared" si="41"/>
        <v>68.800000000000026</v>
      </c>
      <c r="T1306" s="66">
        <v>16</v>
      </c>
    </row>
    <row r="1307" spans="1:20" s="65" customFormat="1" x14ac:dyDescent="0.2">
      <c r="A1307" s="97" t="s">
        <v>436</v>
      </c>
      <c r="B1307" s="65" t="s">
        <v>1423</v>
      </c>
      <c r="C1307" s="67">
        <v>0.5</v>
      </c>
      <c r="D1307" s="65" t="s">
        <v>1263</v>
      </c>
      <c r="E1307" s="66">
        <v>66</v>
      </c>
      <c r="F1307" s="66">
        <v>84</v>
      </c>
      <c r="G1307" s="66" t="s">
        <v>5263</v>
      </c>
      <c r="H1307" s="66">
        <v>127</v>
      </c>
      <c r="I1307" s="69">
        <v>6045034800</v>
      </c>
      <c r="J1307" s="5" t="s">
        <v>2469</v>
      </c>
      <c r="K1307" s="66">
        <v>14</v>
      </c>
      <c r="L1307" s="5">
        <v>349</v>
      </c>
      <c r="M1307" s="5">
        <v>3</v>
      </c>
      <c r="N1307" s="5">
        <v>0</v>
      </c>
      <c r="O1307" s="65" t="s">
        <v>1262</v>
      </c>
      <c r="P1307" s="66">
        <v>220</v>
      </c>
      <c r="Q1307" s="66">
        <v>4</v>
      </c>
      <c r="R1307" s="66">
        <f t="shared" si="40"/>
        <v>224</v>
      </c>
      <c r="S1307" s="502">
        <f t="shared" si="41"/>
        <v>63.800000000000026</v>
      </c>
      <c r="T1307" s="66">
        <v>14</v>
      </c>
    </row>
    <row r="1308" spans="1:20" x14ac:dyDescent="0.2">
      <c r="A1308" s="97" t="s">
        <v>3533</v>
      </c>
      <c r="B1308" s="65" t="s">
        <v>1423</v>
      </c>
      <c r="C1308" s="67">
        <v>0.5</v>
      </c>
      <c r="D1308" s="67" t="s">
        <v>3534</v>
      </c>
      <c r="E1308" s="66">
        <v>64</v>
      </c>
      <c r="F1308" s="66">
        <v>82</v>
      </c>
      <c r="G1308" s="66" t="s">
        <v>5265</v>
      </c>
      <c r="H1308" s="66">
        <v>125</v>
      </c>
      <c r="I1308" s="69">
        <v>6045034800</v>
      </c>
      <c r="J1308" s="5" t="s">
        <v>2469</v>
      </c>
      <c r="K1308" s="66">
        <v>10</v>
      </c>
      <c r="L1308" s="5">
        <v>365</v>
      </c>
      <c r="M1308" s="5">
        <v>3</v>
      </c>
      <c r="N1308" s="5">
        <v>0</v>
      </c>
      <c r="O1308" s="65" t="s">
        <v>5913</v>
      </c>
      <c r="P1308" s="66">
        <v>236</v>
      </c>
      <c r="Q1308" s="66">
        <v>4</v>
      </c>
      <c r="R1308" s="66">
        <f t="shared" si="40"/>
        <v>240</v>
      </c>
      <c r="S1308" s="502">
        <f t="shared" si="41"/>
        <v>47.800000000000026</v>
      </c>
      <c r="T1308" s="68">
        <v>10</v>
      </c>
    </row>
    <row r="1309" spans="1:20" x14ac:dyDescent="0.2">
      <c r="A1309" s="97" t="s">
        <v>7717</v>
      </c>
      <c r="B1309" s="65" t="s">
        <v>1423</v>
      </c>
      <c r="C1309" s="67">
        <v>0.5</v>
      </c>
      <c r="D1309" s="65" t="s">
        <v>8657</v>
      </c>
      <c r="E1309" s="66">
        <v>66</v>
      </c>
      <c r="F1309" s="66">
        <v>84</v>
      </c>
      <c r="G1309" s="66" t="s">
        <v>5263</v>
      </c>
      <c r="H1309" s="66">
        <v>127</v>
      </c>
      <c r="I1309" s="69">
        <v>6045034800</v>
      </c>
      <c r="J1309" s="5" t="s">
        <v>2469</v>
      </c>
      <c r="K1309" s="66">
        <v>17</v>
      </c>
      <c r="L1309" s="5">
        <v>337</v>
      </c>
      <c r="M1309" s="5">
        <v>3</v>
      </c>
      <c r="N1309" s="5">
        <v>0</v>
      </c>
      <c r="O1309" s="65"/>
      <c r="P1309" s="66">
        <v>208</v>
      </c>
      <c r="Q1309" s="66">
        <v>4</v>
      </c>
      <c r="R1309" s="66">
        <f t="shared" si="40"/>
        <v>212</v>
      </c>
      <c r="S1309" s="502">
        <f t="shared" si="41"/>
        <v>75.800000000000026</v>
      </c>
      <c r="T1309" s="68">
        <v>17</v>
      </c>
    </row>
    <row r="1310" spans="1:20" s="65" customFormat="1" x14ac:dyDescent="0.2">
      <c r="A1310" s="97" t="s">
        <v>3307</v>
      </c>
      <c r="B1310" s="65" t="s">
        <v>1423</v>
      </c>
      <c r="C1310" s="67">
        <v>0.5</v>
      </c>
      <c r="D1310" s="65" t="s">
        <v>3659</v>
      </c>
      <c r="E1310" s="66">
        <v>65</v>
      </c>
      <c r="F1310" s="66">
        <v>84</v>
      </c>
      <c r="G1310" s="66" t="s">
        <v>5263</v>
      </c>
      <c r="H1310" s="66">
        <v>127</v>
      </c>
      <c r="I1310" s="69">
        <v>6045034800</v>
      </c>
      <c r="J1310" s="5" t="s">
        <v>2469</v>
      </c>
      <c r="K1310" s="66">
        <v>17</v>
      </c>
      <c r="L1310" s="5">
        <v>337</v>
      </c>
      <c r="M1310" s="5">
        <v>3</v>
      </c>
      <c r="N1310" s="5">
        <v>0</v>
      </c>
      <c r="O1310" s="65" t="s">
        <v>3658</v>
      </c>
      <c r="P1310" s="66">
        <v>210</v>
      </c>
      <c r="Q1310" s="66">
        <v>4</v>
      </c>
      <c r="R1310" s="66">
        <f t="shared" si="40"/>
        <v>214</v>
      </c>
      <c r="S1310" s="502">
        <f t="shared" si="41"/>
        <v>73.800000000000026</v>
      </c>
      <c r="T1310" s="66">
        <v>17</v>
      </c>
    </row>
    <row r="1311" spans="1:20" s="65" customFormat="1" x14ac:dyDescent="0.2">
      <c r="A1311" s="97" t="s">
        <v>3308</v>
      </c>
      <c r="B1311" s="65" t="s">
        <v>1423</v>
      </c>
      <c r="C1311" s="67">
        <v>0.5</v>
      </c>
      <c r="D1311" s="91" t="s">
        <v>2565</v>
      </c>
      <c r="E1311" s="66">
        <v>65</v>
      </c>
      <c r="F1311" s="66">
        <v>84</v>
      </c>
      <c r="G1311" s="66" t="s">
        <v>2920</v>
      </c>
      <c r="H1311" s="66">
        <v>127</v>
      </c>
      <c r="I1311" s="69">
        <v>6045034800</v>
      </c>
      <c r="J1311" s="5" t="s">
        <v>2469</v>
      </c>
      <c r="K1311" s="66">
        <v>12</v>
      </c>
      <c r="L1311" s="5">
        <v>357</v>
      </c>
      <c r="M1311" s="5">
        <v>3</v>
      </c>
      <c r="N1311" s="5">
        <v>0</v>
      </c>
      <c r="O1311" s="65" t="s">
        <v>3657</v>
      </c>
      <c r="P1311" s="66">
        <v>230</v>
      </c>
      <c r="Q1311" s="66">
        <v>4</v>
      </c>
      <c r="R1311" s="66">
        <f t="shared" si="40"/>
        <v>234</v>
      </c>
      <c r="S1311" s="502">
        <f t="shared" si="41"/>
        <v>53.800000000000026</v>
      </c>
      <c r="T1311" s="66">
        <v>12</v>
      </c>
    </row>
    <row r="1312" spans="1:20" s="65" customFormat="1" x14ac:dyDescent="0.2">
      <c r="A1312" s="558" t="s">
        <v>11195</v>
      </c>
      <c r="B1312" s="65" t="s">
        <v>1423</v>
      </c>
      <c r="C1312" s="67">
        <v>0.5</v>
      </c>
      <c r="D1312" s="65" t="s">
        <v>2916</v>
      </c>
      <c r="E1312" s="66">
        <v>64</v>
      </c>
      <c r="F1312" s="66">
        <v>80</v>
      </c>
      <c r="G1312" s="560" t="s">
        <v>5265</v>
      </c>
      <c r="H1312" s="66">
        <v>123</v>
      </c>
      <c r="I1312" s="69">
        <v>6045034800</v>
      </c>
      <c r="J1312" s="5" t="s">
        <v>2469</v>
      </c>
      <c r="K1312" s="66">
        <v>16</v>
      </c>
      <c r="L1312" s="5">
        <v>361</v>
      </c>
      <c r="M1312" s="5">
        <v>3</v>
      </c>
      <c r="N1312" s="5">
        <v>0</v>
      </c>
      <c r="O1312" s="559" t="s">
        <v>11279</v>
      </c>
      <c r="P1312" s="66">
        <v>235</v>
      </c>
      <c r="Q1312" s="66">
        <v>4</v>
      </c>
      <c r="R1312" s="66">
        <f t="shared" si="40"/>
        <v>239</v>
      </c>
      <c r="S1312" s="502">
        <f t="shared" si="41"/>
        <v>48.800000000000026</v>
      </c>
      <c r="T1312" s="66">
        <v>11</v>
      </c>
    </row>
    <row r="1313" spans="1:20" x14ac:dyDescent="0.2">
      <c r="A1313" s="97" t="s">
        <v>2861</v>
      </c>
      <c r="B1313" s="65" t="s">
        <v>1423</v>
      </c>
      <c r="C1313" s="67">
        <v>0.5</v>
      </c>
      <c r="D1313" s="65" t="s">
        <v>3578</v>
      </c>
      <c r="E1313" s="66">
        <v>66</v>
      </c>
      <c r="F1313" s="66">
        <v>84</v>
      </c>
      <c r="G1313" s="66" t="s">
        <v>5263</v>
      </c>
      <c r="H1313" s="66">
        <v>127</v>
      </c>
      <c r="I1313" s="69">
        <v>6045034800</v>
      </c>
      <c r="J1313" s="5" t="s">
        <v>2469</v>
      </c>
      <c r="K1313" s="66">
        <v>12</v>
      </c>
      <c r="L1313" s="5">
        <v>357</v>
      </c>
      <c r="M1313" s="5">
        <v>3</v>
      </c>
      <c r="N1313" s="5">
        <v>0</v>
      </c>
      <c r="O1313" s="65" t="s">
        <v>8916</v>
      </c>
      <c r="P1313" s="66">
        <v>228</v>
      </c>
      <c r="Q1313" s="66">
        <v>4</v>
      </c>
      <c r="R1313" s="66">
        <f t="shared" si="40"/>
        <v>232</v>
      </c>
      <c r="S1313" s="502">
        <f t="shared" si="41"/>
        <v>55.800000000000026</v>
      </c>
      <c r="T1313" s="68">
        <v>12</v>
      </c>
    </row>
    <row r="1314" spans="1:20" x14ac:dyDescent="0.2">
      <c r="A1314" s="97" t="s">
        <v>1557</v>
      </c>
      <c r="B1314" s="65" t="s">
        <v>1423</v>
      </c>
      <c r="C1314" s="67">
        <v>0.5</v>
      </c>
      <c r="D1314" s="65" t="s">
        <v>4577</v>
      </c>
      <c r="E1314" s="66">
        <v>68</v>
      </c>
      <c r="F1314" s="66">
        <v>89</v>
      </c>
      <c r="G1314" s="66" t="s">
        <v>5159</v>
      </c>
      <c r="H1314" s="66">
        <v>132</v>
      </c>
      <c r="I1314" s="69">
        <v>6045034800</v>
      </c>
      <c r="J1314" s="5" t="s">
        <v>2469</v>
      </c>
      <c r="K1314" s="66">
        <v>13</v>
      </c>
      <c r="L1314" s="5">
        <v>353</v>
      </c>
      <c r="M1314" s="5">
        <v>3</v>
      </c>
      <c r="N1314" s="5">
        <v>0</v>
      </c>
      <c r="O1314" s="65"/>
      <c r="P1314" s="66">
        <v>225</v>
      </c>
      <c r="Q1314" s="66">
        <v>4</v>
      </c>
      <c r="R1314" s="66">
        <f t="shared" si="40"/>
        <v>229</v>
      </c>
      <c r="S1314" s="502">
        <f t="shared" si="41"/>
        <v>58.800000000000026</v>
      </c>
      <c r="T1314" s="68">
        <v>13</v>
      </c>
    </row>
    <row r="1315" spans="1:20" x14ac:dyDescent="0.2">
      <c r="A1315" s="97" t="s">
        <v>4778</v>
      </c>
      <c r="B1315" s="65" t="s">
        <v>1423</v>
      </c>
      <c r="C1315" s="67">
        <v>0.5</v>
      </c>
      <c r="D1315" s="65" t="s">
        <v>5904</v>
      </c>
      <c r="E1315" s="66">
        <v>66</v>
      </c>
      <c r="F1315" s="66">
        <v>84</v>
      </c>
      <c r="G1315" s="66" t="s">
        <v>5159</v>
      </c>
      <c r="H1315" s="66">
        <v>127</v>
      </c>
      <c r="I1315" s="69">
        <v>6045034800</v>
      </c>
      <c r="J1315" s="5" t="s">
        <v>2469</v>
      </c>
      <c r="K1315" s="66">
        <v>11</v>
      </c>
      <c r="L1315" s="5">
        <v>361</v>
      </c>
      <c r="M1315" s="5">
        <v>3</v>
      </c>
      <c r="N1315" s="5">
        <v>0</v>
      </c>
      <c r="O1315" s="65"/>
      <c r="P1315" s="66">
        <v>233</v>
      </c>
      <c r="Q1315" s="66">
        <v>4</v>
      </c>
      <c r="R1315" s="66">
        <f t="shared" si="40"/>
        <v>237</v>
      </c>
      <c r="S1315" s="502">
        <f t="shared" si="41"/>
        <v>50.800000000000026</v>
      </c>
      <c r="T1315" s="68">
        <v>11</v>
      </c>
    </row>
    <row r="1316" spans="1:20" s="65" customFormat="1" x14ac:dyDescent="0.2">
      <c r="A1316" s="97" t="s">
        <v>451</v>
      </c>
      <c r="B1316" s="65" t="s">
        <v>1423</v>
      </c>
      <c r="C1316" s="67">
        <v>0.5</v>
      </c>
      <c r="D1316" s="65" t="s">
        <v>7233</v>
      </c>
      <c r="E1316" s="66">
        <v>65</v>
      </c>
      <c r="F1316" s="66">
        <v>82</v>
      </c>
      <c r="G1316" s="66" t="s">
        <v>5265</v>
      </c>
      <c r="H1316" s="66">
        <v>125</v>
      </c>
      <c r="I1316" s="69">
        <v>6045034800</v>
      </c>
      <c r="J1316" s="5" t="s">
        <v>2469</v>
      </c>
      <c r="K1316" s="66">
        <v>15</v>
      </c>
      <c r="L1316" s="5">
        <v>345</v>
      </c>
      <c r="M1316" s="5">
        <v>3</v>
      </c>
      <c r="N1316" s="5">
        <v>0</v>
      </c>
      <c r="P1316" s="66">
        <v>217</v>
      </c>
      <c r="Q1316" s="66">
        <v>4</v>
      </c>
      <c r="R1316" s="66">
        <f t="shared" si="40"/>
        <v>221</v>
      </c>
      <c r="S1316" s="502">
        <f t="shared" si="41"/>
        <v>66.800000000000026</v>
      </c>
      <c r="T1316" s="66">
        <v>15</v>
      </c>
    </row>
    <row r="1317" spans="1:20" s="65" customFormat="1" x14ac:dyDescent="0.2">
      <c r="A1317" s="97" t="s">
        <v>7866</v>
      </c>
      <c r="B1317" s="65" t="s">
        <v>1423</v>
      </c>
      <c r="C1317" s="67">
        <v>0.5</v>
      </c>
      <c r="D1317" s="65" t="s">
        <v>7865</v>
      </c>
      <c r="E1317" s="66">
        <v>65</v>
      </c>
      <c r="F1317" s="66">
        <v>84</v>
      </c>
      <c r="G1317" s="66" t="s">
        <v>5263</v>
      </c>
      <c r="H1317" s="66">
        <v>127</v>
      </c>
      <c r="I1317" s="69">
        <v>6045034800</v>
      </c>
      <c r="J1317" s="5" t="s">
        <v>2469</v>
      </c>
      <c r="K1317" s="66">
        <v>14</v>
      </c>
      <c r="L1317" s="5">
        <v>349</v>
      </c>
      <c r="M1317" s="5">
        <v>3</v>
      </c>
      <c r="N1317" s="5">
        <v>0</v>
      </c>
      <c r="P1317" s="66">
        <v>223</v>
      </c>
      <c r="Q1317" s="66">
        <v>4</v>
      </c>
      <c r="R1317" s="66">
        <f t="shared" si="40"/>
        <v>227</v>
      </c>
      <c r="S1317" s="502">
        <f t="shared" si="41"/>
        <v>60.800000000000026</v>
      </c>
      <c r="T1317" s="66">
        <v>14</v>
      </c>
    </row>
    <row r="1318" spans="1:20" s="65" customFormat="1" x14ac:dyDescent="0.2">
      <c r="A1318" s="97" t="s">
        <v>7986</v>
      </c>
      <c r="B1318" s="65" t="s">
        <v>1423</v>
      </c>
      <c r="C1318" s="67">
        <v>0.5</v>
      </c>
      <c r="D1318" s="65" t="s">
        <v>655</v>
      </c>
      <c r="E1318" s="66">
        <v>67</v>
      </c>
      <c r="F1318" s="66">
        <v>84</v>
      </c>
      <c r="G1318" s="66" t="s">
        <v>5263</v>
      </c>
      <c r="H1318" s="66">
        <v>127</v>
      </c>
      <c r="I1318" s="69">
        <v>6045034800</v>
      </c>
      <c r="J1318" s="5" t="s">
        <v>2469</v>
      </c>
      <c r="K1318" s="66">
        <v>16</v>
      </c>
      <c r="L1318" s="5">
        <v>341</v>
      </c>
      <c r="M1318" s="5">
        <v>3</v>
      </c>
      <c r="N1318" s="5">
        <v>0</v>
      </c>
      <c r="P1318" s="66">
        <v>215</v>
      </c>
      <c r="Q1318" s="66">
        <v>4</v>
      </c>
      <c r="R1318" s="66">
        <f t="shared" si="40"/>
        <v>219</v>
      </c>
      <c r="S1318" s="502">
        <f t="shared" si="41"/>
        <v>68.800000000000026</v>
      </c>
      <c r="T1318" s="66">
        <v>16</v>
      </c>
    </row>
    <row r="1319" spans="1:20" s="65" customFormat="1" x14ac:dyDescent="0.2">
      <c r="A1319" s="97" t="s">
        <v>9738</v>
      </c>
      <c r="B1319" s="65" t="s">
        <v>1423</v>
      </c>
      <c r="C1319" s="67">
        <v>0.5</v>
      </c>
      <c r="D1319" s="91" t="s">
        <v>9740</v>
      </c>
      <c r="E1319" s="66">
        <v>62</v>
      </c>
      <c r="F1319" s="66">
        <v>78</v>
      </c>
      <c r="G1319" s="66" t="s">
        <v>2918</v>
      </c>
      <c r="H1319" s="66">
        <v>123</v>
      </c>
      <c r="I1319" s="69"/>
      <c r="J1319" s="5" t="s">
        <v>2624</v>
      </c>
      <c r="K1319" s="66"/>
      <c r="L1319" s="5">
        <f>112+10+R1319</f>
        <v>429</v>
      </c>
      <c r="M1319" s="5">
        <v>2</v>
      </c>
      <c r="N1319" s="5">
        <v>0</v>
      </c>
      <c r="P1319" s="66">
        <v>300</v>
      </c>
      <c r="Q1319" s="66">
        <v>7</v>
      </c>
      <c r="R1319" s="66">
        <f t="shared" si="40"/>
        <v>307</v>
      </c>
      <c r="S1319" s="502">
        <f t="shared" si="41"/>
        <v>-19.199999999999978</v>
      </c>
      <c r="T1319" s="66"/>
    </row>
    <row r="1320" spans="1:20" s="65" customFormat="1" x14ac:dyDescent="0.2">
      <c r="A1320" s="97" t="s">
        <v>1405</v>
      </c>
      <c r="B1320" s="65" t="s">
        <v>1423</v>
      </c>
      <c r="C1320" s="67">
        <v>0.5</v>
      </c>
      <c r="D1320" s="65" t="s">
        <v>5163</v>
      </c>
      <c r="E1320" s="66">
        <v>65</v>
      </c>
      <c r="F1320" s="66">
        <v>84</v>
      </c>
      <c r="G1320" s="66" t="s">
        <v>5264</v>
      </c>
      <c r="H1320" s="66">
        <v>127</v>
      </c>
      <c r="I1320" s="69">
        <v>6045034800</v>
      </c>
      <c r="J1320" s="5" t="s">
        <v>2469</v>
      </c>
      <c r="K1320" s="66">
        <v>1</v>
      </c>
      <c r="L1320" s="5">
        <v>400</v>
      </c>
      <c r="M1320" s="5">
        <v>3</v>
      </c>
      <c r="N1320" s="5">
        <v>0</v>
      </c>
      <c r="P1320" s="66">
        <v>270</v>
      </c>
      <c r="Q1320" s="66">
        <v>7</v>
      </c>
      <c r="R1320" s="66">
        <f t="shared" ref="R1320:R1391" si="42">P1320+Q1320</f>
        <v>277</v>
      </c>
      <c r="S1320" s="502">
        <f t="shared" si="41"/>
        <v>10.800000000000022</v>
      </c>
      <c r="T1320" s="66">
        <v>1</v>
      </c>
    </row>
    <row r="1321" spans="1:20" s="65" customFormat="1" x14ac:dyDescent="0.2">
      <c r="A1321" s="97" t="s">
        <v>2197</v>
      </c>
      <c r="B1321" s="65" t="s">
        <v>1423</v>
      </c>
      <c r="C1321" s="67">
        <v>0.5</v>
      </c>
      <c r="D1321" s="65" t="s">
        <v>4631</v>
      </c>
      <c r="E1321" s="66">
        <v>67</v>
      </c>
      <c r="F1321" s="66">
        <v>88</v>
      </c>
      <c r="G1321" s="66" t="s">
        <v>5159</v>
      </c>
      <c r="H1321" s="66">
        <v>131</v>
      </c>
      <c r="I1321" s="69">
        <v>6045034800</v>
      </c>
      <c r="J1321" s="5" t="s">
        <v>2469</v>
      </c>
      <c r="K1321" s="66">
        <v>11</v>
      </c>
      <c r="L1321" s="5">
        <v>361</v>
      </c>
      <c r="M1321" s="5">
        <v>3</v>
      </c>
      <c r="N1321" s="5">
        <v>0</v>
      </c>
      <c r="O1321" s="65" t="s">
        <v>5740</v>
      </c>
      <c r="P1321" s="66">
        <v>232</v>
      </c>
      <c r="Q1321" s="66">
        <v>4</v>
      </c>
      <c r="R1321" s="66">
        <f t="shared" si="42"/>
        <v>236</v>
      </c>
      <c r="S1321" s="502">
        <f t="shared" si="41"/>
        <v>51.800000000000026</v>
      </c>
      <c r="T1321" s="66">
        <v>11</v>
      </c>
    </row>
    <row r="1322" spans="1:20" s="65" customFormat="1" x14ac:dyDescent="0.2">
      <c r="A1322" s="134" t="s">
        <v>8434</v>
      </c>
      <c r="B1322" s="65" t="s">
        <v>4892</v>
      </c>
      <c r="C1322" s="67">
        <v>0.5</v>
      </c>
      <c r="D1322" s="65" t="s">
        <v>8367</v>
      </c>
      <c r="E1322" s="66">
        <v>66</v>
      </c>
      <c r="F1322" s="66">
        <v>84</v>
      </c>
      <c r="G1322" s="66" t="s">
        <v>5263</v>
      </c>
      <c r="H1322" s="66">
        <v>127</v>
      </c>
      <c r="I1322" s="69">
        <v>6045034800</v>
      </c>
      <c r="J1322" s="5" t="s">
        <v>2469</v>
      </c>
      <c r="K1322" s="66">
        <v>14</v>
      </c>
      <c r="L1322" s="5">
        <v>349</v>
      </c>
      <c r="M1322" s="5">
        <v>3</v>
      </c>
      <c r="N1322" s="5">
        <v>0</v>
      </c>
      <c r="P1322" s="66">
        <v>220</v>
      </c>
      <c r="Q1322" s="66">
        <v>4</v>
      </c>
      <c r="R1322" s="66">
        <f t="shared" si="42"/>
        <v>224</v>
      </c>
      <c r="S1322" s="502">
        <f t="shared" si="41"/>
        <v>63.800000000000026</v>
      </c>
      <c r="T1322" s="66">
        <v>14</v>
      </c>
    </row>
    <row r="1323" spans="1:20" s="65" customFormat="1" x14ac:dyDescent="0.2">
      <c r="A1323" s="134" t="s">
        <v>6836</v>
      </c>
      <c r="B1323" s="65" t="s">
        <v>4892</v>
      </c>
      <c r="C1323" s="67">
        <v>0.5</v>
      </c>
      <c r="D1323" s="65" t="s">
        <v>6058</v>
      </c>
      <c r="E1323" s="66">
        <v>64</v>
      </c>
      <c r="F1323" s="66">
        <v>80</v>
      </c>
      <c r="G1323" s="66" t="s">
        <v>5264</v>
      </c>
      <c r="H1323" s="66">
        <v>123</v>
      </c>
      <c r="I1323" s="69">
        <v>6045034800</v>
      </c>
      <c r="J1323" s="5" t="s">
        <v>2469</v>
      </c>
      <c r="K1323" s="66">
        <v>12</v>
      </c>
      <c r="L1323" s="5">
        <v>357</v>
      </c>
      <c r="M1323" s="5">
        <v>3</v>
      </c>
      <c r="N1323" s="5">
        <v>0</v>
      </c>
      <c r="O1323" s="65" t="s">
        <v>6837</v>
      </c>
      <c r="P1323" s="66">
        <v>228</v>
      </c>
      <c r="Q1323" s="66">
        <v>4</v>
      </c>
      <c r="R1323" s="66">
        <f t="shared" si="42"/>
        <v>232</v>
      </c>
      <c r="S1323" s="502">
        <f t="shared" si="41"/>
        <v>55.800000000000026</v>
      </c>
      <c r="T1323" s="66">
        <v>12</v>
      </c>
    </row>
    <row r="1324" spans="1:20" x14ac:dyDescent="0.2">
      <c r="A1324" s="97" t="s">
        <v>1131</v>
      </c>
      <c r="B1324" s="65" t="s">
        <v>4892</v>
      </c>
      <c r="C1324" s="67">
        <v>0.5</v>
      </c>
      <c r="D1324" s="65" t="s">
        <v>3234</v>
      </c>
      <c r="E1324" s="66">
        <v>66</v>
      </c>
      <c r="F1324" s="66">
        <v>84</v>
      </c>
      <c r="G1324" s="66" t="s">
        <v>5263</v>
      </c>
      <c r="H1324" s="66">
        <v>127</v>
      </c>
      <c r="I1324" s="69">
        <v>6045034800</v>
      </c>
      <c r="J1324" s="5" t="s">
        <v>2469</v>
      </c>
      <c r="K1324" s="66">
        <v>11</v>
      </c>
      <c r="L1324" s="5">
        <v>361</v>
      </c>
      <c r="M1324" s="5">
        <v>3</v>
      </c>
      <c r="N1324" s="5">
        <v>0</v>
      </c>
      <c r="O1324" s="65" t="s">
        <v>4135</v>
      </c>
      <c r="P1324" s="66">
        <v>234</v>
      </c>
      <c r="Q1324" s="66">
        <v>4</v>
      </c>
      <c r="R1324" s="66">
        <f t="shared" si="42"/>
        <v>238</v>
      </c>
      <c r="S1324" s="502">
        <f t="shared" si="41"/>
        <v>49.800000000000026</v>
      </c>
      <c r="T1324" s="68">
        <v>11</v>
      </c>
    </row>
    <row r="1325" spans="1:20" x14ac:dyDescent="0.2">
      <c r="A1325" s="97" t="s">
        <v>7968</v>
      </c>
      <c r="B1325" s="65" t="s">
        <v>4892</v>
      </c>
      <c r="C1325" s="67">
        <v>0.5</v>
      </c>
      <c r="D1325" s="65" t="s">
        <v>7967</v>
      </c>
      <c r="E1325" s="66">
        <v>65</v>
      </c>
      <c r="F1325" s="66">
        <v>82</v>
      </c>
      <c r="G1325" s="66" t="s">
        <v>2918</v>
      </c>
      <c r="H1325" s="66">
        <v>125</v>
      </c>
      <c r="I1325" s="69">
        <v>6045034800</v>
      </c>
      <c r="J1325" s="5" t="s">
        <v>2469</v>
      </c>
      <c r="K1325" s="66">
        <v>17</v>
      </c>
      <c r="L1325" s="5">
        <v>337</v>
      </c>
      <c r="M1325" s="5">
        <v>3</v>
      </c>
      <c r="N1325" s="5">
        <v>0</v>
      </c>
      <c r="O1325" s="65"/>
      <c r="P1325" s="66">
        <v>211</v>
      </c>
      <c r="Q1325" s="66">
        <v>4</v>
      </c>
      <c r="R1325" s="66">
        <f t="shared" si="42"/>
        <v>215</v>
      </c>
      <c r="S1325" s="502">
        <f t="shared" si="41"/>
        <v>72.800000000000026</v>
      </c>
      <c r="T1325" s="68">
        <v>17</v>
      </c>
    </row>
    <row r="1326" spans="1:20" x14ac:dyDescent="0.2">
      <c r="A1326" s="97" t="s">
        <v>5902</v>
      </c>
      <c r="B1326" s="65" t="s">
        <v>4892</v>
      </c>
      <c r="C1326" s="67">
        <v>0.5</v>
      </c>
      <c r="D1326" s="65" t="s">
        <v>6305</v>
      </c>
      <c r="E1326" s="66">
        <v>62</v>
      </c>
      <c r="F1326" s="66">
        <v>76</v>
      </c>
      <c r="G1326" s="66" t="s">
        <v>5264</v>
      </c>
      <c r="H1326" s="66">
        <v>123</v>
      </c>
      <c r="I1326" s="69">
        <v>6045034800</v>
      </c>
      <c r="J1326" s="5" t="s">
        <v>2469</v>
      </c>
      <c r="K1326" s="66">
        <v>10</v>
      </c>
      <c r="L1326" s="5">
        <v>365</v>
      </c>
      <c r="M1326" s="5">
        <v>3</v>
      </c>
      <c r="N1326" s="5">
        <v>0</v>
      </c>
      <c r="O1326" s="65"/>
      <c r="P1326" s="66">
        <v>239</v>
      </c>
      <c r="Q1326" s="66">
        <v>4</v>
      </c>
      <c r="R1326" s="66">
        <f t="shared" si="42"/>
        <v>243</v>
      </c>
      <c r="S1326" s="502">
        <f t="shared" si="41"/>
        <v>44.800000000000026</v>
      </c>
      <c r="T1326" s="68">
        <v>10</v>
      </c>
    </row>
    <row r="1327" spans="1:20" x14ac:dyDescent="0.2">
      <c r="A1327" s="97" t="s">
        <v>8599</v>
      </c>
      <c r="B1327" s="65" t="s">
        <v>4892</v>
      </c>
      <c r="C1327" s="67">
        <v>0.5</v>
      </c>
      <c r="D1327" s="65" t="s">
        <v>6864</v>
      </c>
      <c r="E1327" s="66">
        <v>65</v>
      </c>
      <c r="F1327" s="66">
        <v>84</v>
      </c>
      <c r="G1327" s="66" t="s">
        <v>5263</v>
      </c>
      <c r="H1327" s="66">
        <v>127</v>
      </c>
      <c r="I1327" s="69">
        <v>6045034800</v>
      </c>
      <c r="J1327" s="5" t="s">
        <v>2469</v>
      </c>
      <c r="K1327" s="66">
        <v>11</v>
      </c>
      <c r="L1327" s="5">
        <v>361</v>
      </c>
      <c r="M1327" s="5">
        <v>3</v>
      </c>
      <c r="N1327" s="5">
        <v>0</v>
      </c>
      <c r="O1327" s="65"/>
      <c r="P1327" s="66">
        <v>232</v>
      </c>
      <c r="Q1327" s="66">
        <v>4</v>
      </c>
      <c r="R1327" s="66">
        <f t="shared" si="42"/>
        <v>236</v>
      </c>
      <c r="S1327" s="502">
        <f t="shared" si="41"/>
        <v>51.800000000000026</v>
      </c>
      <c r="T1327" s="68">
        <v>11</v>
      </c>
    </row>
    <row r="1328" spans="1:20" s="65" customFormat="1" x14ac:dyDescent="0.2">
      <c r="A1328" s="134" t="s">
        <v>1561</v>
      </c>
      <c r="B1328" s="65" t="s">
        <v>4892</v>
      </c>
      <c r="C1328" s="67">
        <v>0.5</v>
      </c>
      <c r="D1328" s="65" t="s">
        <v>1562</v>
      </c>
      <c r="E1328" s="66">
        <v>65</v>
      </c>
      <c r="F1328" s="66">
        <v>84</v>
      </c>
      <c r="G1328" s="66" t="s">
        <v>5263</v>
      </c>
      <c r="H1328" s="66">
        <v>127</v>
      </c>
      <c r="I1328" s="69">
        <v>6045034800</v>
      </c>
      <c r="J1328" s="5" t="s">
        <v>2469</v>
      </c>
      <c r="K1328" s="66">
        <v>15</v>
      </c>
      <c r="L1328" s="5">
        <v>345</v>
      </c>
      <c r="M1328" s="5">
        <v>3</v>
      </c>
      <c r="N1328" s="5">
        <v>0</v>
      </c>
      <c r="O1328" s="65" t="s">
        <v>1717</v>
      </c>
      <c r="P1328" s="66">
        <v>216</v>
      </c>
      <c r="Q1328" s="66">
        <v>4</v>
      </c>
      <c r="R1328" s="66">
        <f t="shared" si="42"/>
        <v>220</v>
      </c>
      <c r="S1328" s="502">
        <f t="shared" si="41"/>
        <v>67.800000000000026</v>
      </c>
      <c r="T1328" s="66">
        <v>15</v>
      </c>
    </row>
    <row r="1329" spans="1:20" s="65" customFormat="1" x14ac:dyDescent="0.2">
      <c r="A1329" s="134" t="s">
        <v>2136</v>
      </c>
      <c r="B1329" s="65" t="s">
        <v>4892</v>
      </c>
      <c r="C1329" s="67">
        <v>0.5</v>
      </c>
      <c r="D1329" s="65" t="s">
        <v>9798</v>
      </c>
      <c r="E1329" s="66">
        <v>65</v>
      </c>
      <c r="F1329" s="66">
        <v>84</v>
      </c>
      <c r="G1329" s="66" t="s">
        <v>5263</v>
      </c>
      <c r="H1329" s="66">
        <v>127</v>
      </c>
      <c r="I1329" s="69">
        <v>6045034800</v>
      </c>
      <c r="J1329" s="5" t="s">
        <v>2469</v>
      </c>
      <c r="K1329" s="66">
        <v>14</v>
      </c>
      <c r="L1329" s="5">
        <v>349</v>
      </c>
      <c r="M1329" s="5">
        <v>3</v>
      </c>
      <c r="N1329" s="66">
        <v>0</v>
      </c>
      <c r="P1329" s="66">
        <v>220</v>
      </c>
      <c r="Q1329" s="66">
        <v>4</v>
      </c>
      <c r="R1329" s="66">
        <f t="shared" si="42"/>
        <v>224</v>
      </c>
      <c r="S1329" s="502">
        <f t="shared" si="41"/>
        <v>63.800000000000026</v>
      </c>
      <c r="T1329" s="66">
        <v>14</v>
      </c>
    </row>
    <row r="1330" spans="1:20" s="65" customFormat="1" x14ac:dyDescent="0.2">
      <c r="A1330" s="134" t="s">
        <v>2148</v>
      </c>
      <c r="B1330" s="65" t="s">
        <v>4892</v>
      </c>
      <c r="C1330" s="67">
        <v>0.5</v>
      </c>
      <c r="D1330" s="65" t="s">
        <v>2149</v>
      </c>
      <c r="E1330" s="66">
        <v>66</v>
      </c>
      <c r="F1330" s="66">
        <v>84</v>
      </c>
      <c r="G1330" s="66" t="s">
        <v>5263</v>
      </c>
      <c r="H1330" s="66">
        <v>127</v>
      </c>
      <c r="I1330" s="69">
        <v>6045034800</v>
      </c>
      <c r="J1330" s="5" t="s">
        <v>2469</v>
      </c>
      <c r="K1330" s="66">
        <v>11</v>
      </c>
      <c r="L1330" s="5">
        <v>361</v>
      </c>
      <c r="M1330" s="5">
        <v>3</v>
      </c>
      <c r="N1330" s="66">
        <v>0</v>
      </c>
      <c r="O1330" s="559" t="s">
        <v>12011</v>
      </c>
      <c r="P1330" s="66">
        <v>226</v>
      </c>
      <c r="Q1330" s="66">
        <v>4</v>
      </c>
      <c r="R1330" s="66">
        <f t="shared" si="42"/>
        <v>230</v>
      </c>
      <c r="S1330" s="502">
        <f t="shared" si="41"/>
        <v>57.800000000000026</v>
      </c>
      <c r="T1330" s="66">
        <v>11</v>
      </c>
    </row>
    <row r="1331" spans="1:20" s="65" customFormat="1" x14ac:dyDescent="0.2">
      <c r="A1331" s="134" t="s">
        <v>2613</v>
      </c>
      <c r="B1331" s="65" t="s">
        <v>4892</v>
      </c>
      <c r="C1331" s="67">
        <v>0.5</v>
      </c>
      <c r="D1331" s="65" t="s">
        <v>8328</v>
      </c>
      <c r="E1331" s="66">
        <v>65</v>
      </c>
      <c r="F1331" s="66">
        <v>82</v>
      </c>
      <c r="G1331" s="66" t="s">
        <v>5265</v>
      </c>
      <c r="H1331" s="66">
        <v>125</v>
      </c>
      <c r="I1331" s="69">
        <v>6045034800</v>
      </c>
      <c r="J1331" s="5" t="s">
        <v>2469</v>
      </c>
      <c r="K1331" s="66">
        <v>12</v>
      </c>
      <c r="L1331" s="5">
        <v>357</v>
      </c>
      <c r="M1331" s="5">
        <v>3</v>
      </c>
      <c r="N1331" s="5">
        <v>0</v>
      </c>
      <c r="O1331" s="65" t="s">
        <v>131</v>
      </c>
      <c r="P1331" s="66">
        <v>228</v>
      </c>
      <c r="Q1331" s="66">
        <v>4</v>
      </c>
      <c r="R1331" s="66">
        <f t="shared" si="42"/>
        <v>232</v>
      </c>
      <c r="S1331" s="502">
        <f t="shared" si="41"/>
        <v>55.800000000000026</v>
      </c>
      <c r="T1331" s="66">
        <v>12</v>
      </c>
    </row>
    <row r="1332" spans="1:20" s="65" customFormat="1" x14ac:dyDescent="0.2">
      <c r="A1332" s="134" t="s">
        <v>1537</v>
      </c>
      <c r="B1332" s="65" t="s">
        <v>4892</v>
      </c>
      <c r="C1332" s="67">
        <v>0.5</v>
      </c>
      <c r="D1332" s="65" t="s">
        <v>3542</v>
      </c>
      <c r="E1332" s="66">
        <v>64</v>
      </c>
      <c r="F1332" s="66">
        <v>82</v>
      </c>
      <c r="G1332" s="66" t="s">
        <v>5263</v>
      </c>
      <c r="H1332" s="66">
        <v>125</v>
      </c>
      <c r="I1332" s="69">
        <v>6045034800</v>
      </c>
      <c r="J1332" s="5" t="s">
        <v>2469</v>
      </c>
      <c r="K1332" s="66">
        <v>10</v>
      </c>
      <c r="L1332" s="5">
        <v>365</v>
      </c>
      <c r="M1332" s="5">
        <v>3</v>
      </c>
      <c r="N1332" s="5">
        <v>0</v>
      </c>
      <c r="P1332" s="66">
        <v>238</v>
      </c>
      <c r="Q1332" s="66">
        <v>4</v>
      </c>
      <c r="R1332" s="66">
        <f t="shared" si="42"/>
        <v>242</v>
      </c>
      <c r="S1332" s="502">
        <f t="shared" si="41"/>
        <v>45.800000000000026</v>
      </c>
      <c r="T1332" s="66">
        <v>10</v>
      </c>
    </row>
    <row r="1333" spans="1:20" s="65" customFormat="1" x14ac:dyDescent="0.2">
      <c r="A1333" s="134" t="s">
        <v>6417</v>
      </c>
      <c r="B1333" s="65" t="s">
        <v>4892</v>
      </c>
      <c r="C1333" s="67">
        <v>0.5</v>
      </c>
      <c r="D1333" s="65" t="s">
        <v>5957</v>
      </c>
      <c r="E1333" s="66">
        <v>65</v>
      </c>
      <c r="F1333" s="66">
        <v>80</v>
      </c>
      <c r="G1333" s="66" t="s">
        <v>2918</v>
      </c>
      <c r="H1333" s="66">
        <v>123</v>
      </c>
      <c r="I1333" s="69">
        <v>6045034800</v>
      </c>
      <c r="J1333" s="5" t="s">
        <v>2084</v>
      </c>
      <c r="K1333" s="66">
        <v>18</v>
      </c>
      <c r="L1333" s="5">
        <v>333</v>
      </c>
      <c r="M1333" s="5">
        <v>3</v>
      </c>
      <c r="N1333" s="5">
        <v>0</v>
      </c>
      <c r="O1333" s="65" t="s">
        <v>9766</v>
      </c>
      <c r="P1333" s="66">
        <v>204</v>
      </c>
      <c r="Q1333" s="66">
        <v>4</v>
      </c>
      <c r="R1333" s="66">
        <f t="shared" si="42"/>
        <v>208</v>
      </c>
      <c r="S1333" s="502">
        <f t="shared" si="41"/>
        <v>79.800000000000026</v>
      </c>
      <c r="T1333" s="66">
        <v>18</v>
      </c>
    </row>
    <row r="1334" spans="1:20" s="65" customFormat="1" x14ac:dyDescent="0.2">
      <c r="A1334" s="134" t="s">
        <v>2615</v>
      </c>
      <c r="B1334" s="65" t="s">
        <v>4892</v>
      </c>
      <c r="C1334" s="67">
        <v>0.5</v>
      </c>
      <c r="D1334" s="65" t="s">
        <v>3534</v>
      </c>
      <c r="E1334" s="66">
        <v>63</v>
      </c>
      <c r="F1334" s="66">
        <v>80</v>
      </c>
      <c r="G1334" s="66" t="s">
        <v>5265</v>
      </c>
      <c r="H1334" s="66">
        <v>123</v>
      </c>
      <c r="I1334" s="69">
        <v>6045034800</v>
      </c>
      <c r="J1334" s="5" t="s">
        <v>2469</v>
      </c>
      <c r="K1334" s="66">
        <v>11</v>
      </c>
      <c r="L1334" s="5">
        <v>361</v>
      </c>
      <c r="M1334" s="5">
        <v>3</v>
      </c>
      <c r="N1334" s="5">
        <v>0</v>
      </c>
      <c r="O1334" s="65" t="s">
        <v>2616</v>
      </c>
      <c r="P1334" s="66">
        <v>235</v>
      </c>
      <c r="Q1334" s="66">
        <v>4</v>
      </c>
      <c r="R1334" s="66">
        <f t="shared" si="42"/>
        <v>239</v>
      </c>
      <c r="S1334" s="502">
        <f t="shared" si="41"/>
        <v>48.800000000000026</v>
      </c>
      <c r="T1334" s="66">
        <v>11</v>
      </c>
    </row>
    <row r="1335" spans="1:20" s="65" customFormat="1" x14ac:dyDescent="0.2">
      <c r="A1335" s="134" t="s">
        <v>4435</v>
      </c>
      <c r="B1335" s="65" t="s">
        <v>4892</v>
      </c>
      <c r="C1335" s="67">
        <v>0.5</v>
      </c>
      <c r="D1335" s="65" t="s">
        <v>7923</v>
      </c>
      <c r="E1335" s="66">
        <v>65</v>
      </c>
      <c r="F1335" s="66">
        <v>84</v>
      </c>
      <c r="G1335" s="66" t="s">
        <v>5263</v>
      </c>
      <c r="H1335" s="66">
        <v>127</v>
      </c>
      <c r="I1335" s="69">
        <v>6045034800</v>
      </c>
      <c r="J1335" s="5" t="s">
        <v>2469</v>
      </c>
      <c r="K1335" s="66">
        <v>14</v>
      </c>
      <c r="L1335" s="5">
        <v>349</v>
      </c>
      <c r="M1335" s="5">
        <v>3</v>
      </c>
      <c r="N1335" s="5">
        <v>0</v>
      </c>
      <c r="P1335" s="66">
        <v>222</v>
      </c>
      <c r="Q1335" s="66">
        <v>4</v>
      </c>
      <c r="R1335" s="66">
        <f t="shared" si="42"/>
        <v>226</v>
      </c>
      <c r="S1335" s="502">
        <f t="shared" si="41"/>
        <v>61.800000000000026</v>
      </c>
      <c r="T1335" s="66">
        <v>14</v>
      </c>
    </row>
    <row r="1336" spans="1:20" s="65" customFormat="1" x14ac:dyDescent="0.2">
      <c r="A1336" s="134" t="s">
        <v>1563</v>
      </c>
      <c r="B1336" s="65" t="s">
        <v>4892</v>
      </c>
      <c r="C1336" s="67">
        <v>0.5</v>
      </c>
      <c r="D1336" s="65" t="s">
        <v>3683</v>
      </c>
      <c r="E1336" s="66">
        <v>66</v>
      </c>
      <c r="F1336" s="66">
        <v>84</v>
      </c>
      <c r="G1336" s="66" t="s">
        <v>5263</v>
      </c>
      <c r="H1336" s="66">
        <v>127</v>
      </c>
      <c r="I1336" s="69">
        <v>6045034800</v>
      </c>
      <c r="J1336" s="5" t="s">
        <v>2469</v>
      </c>
      <c r="K1336" s="66">
        <v>16</v>
      </c>
      <c r="L1336" s="5">
        <v>341</v>
      </c>
      <c r="M1336" s="5">
        <v>3</v>
      </c>
      <c r="N1336" s="5">
        <v>0</v>
      </c>
      <c r="P1336" s="66">
        <v>213</v>
      </c>
      <c r="Q1336" s="66">
        <v>4</v>
      </c>
      <c r="R1336" s="66">
        <f t="shared" si="42"/>
        <v>217</v>
      </c>
      <c r="S1336" s="502">
        <f t="shared" si="41"/>
        <v>70.800000000000026</v>
      </c>
      <c r="T1336" s="66">
        <v>16</v>
      </c>
    </row>
    <row r="1337" spans="1:20" s="65" customFormat="1" x14ac:dyDescent="0.2">
      <c r="A1337" s="134" t="s">
        <v>2610</v>
      </c>
      <c r="B1337" s="65" t="s">
        <v>4892</v>
      </c>
      <c r="C1337" s="67">
        <v>0.5</v>
      </c>
      <c r="D1337" s="65" t="s">
        <v>2824</v>
      </c>
      <c r="E1337" s="66">
        <v>62</v>
      </c>
      <c r="F1337" s="66">
        <v>76</v>
      </c>
      <c r="G1337" s="66" t="s">
        <v>5264</v>
      </c>
      <c r="H1337" s="66">
        <v>123</v>
      </c>
      <c r="I1337" s="69">
        <v>6045034800</v>
      </c>
      <c r="J1337" s="5" t="s">
        <v>2469</v>
      </c>
      <c r="K1337" s="66">
        <v>10</v>
      </c>
      <c r="L1337" s="5">
        <v>365</v>
      </c>
      <c r="M1337" s="5">
        <v>3</v>
      </c>
      <c r="N1337" s="5">
        <v>0</v>
      </c>
      <c r="O1337" s="65" t="s">
        <v>3418</v>
      </c>
      <c r="P1337" s="66">
        <v>238</v>
      </c>
      <c r="Q1337" s="66">
        <v>4</v>
      </c>
      <c r="R1337" s="66">
        <f t="shared" si="42"/>
        <v>242</v>
      </c>
      <c r="S1337" s="502">
        <f t="shared" si="41"/>
        <v>45.800000000000026</v>
      </c>
      <c r="T1337" s="66">
        <v>10</v>
      </c>
    </row>
    <row r="1338" spans="1:20" s="65" customFormat="1" x14ac:dyDescent="0.2">
      <c r="A1338" s="134" t="s">
        <v>2611</v>
      </c>
      <c r="B1338" s="65" t="s">
        <v>4892</v>
      </c>
      <c r="C1338" s="67">
        <v>0.5</v>
      </c>
      <c r="D1338" s="65" t="s">
        <v>2612</v>
      </c>
      <c r="E1338" s="66">
        <v>63</v>
      </c>
      <c r="F1338" s="66">
        <v>76</v>
      </c>
      <c r="G1338" s="66" t="s">
        <v>5264</v>
      </c>
      <c r="H1338" s="66">
        <v>123</v>
      </c>
      <c r="I1338" s="69">
        <v>6045034800</v>
      </c>
      <c r="J1338" s="5" t="s">
        <v>2469</v>
      </c>
      <c r="K1338" s="66">
        <v>10</v>
      </c>
      <c r="L1338" s="5">
        <v>365</v>
      </c>
      <c r="M1338" s="5">
        <v>3</v>
      </c>
      <c r="N1338" s="5">
        <v>0</v>
      </c>
      <c r="O1338" s="65" t="s">
        <v>3789</v>
      </c>
      <c r="P1338" s="66">
        <v>238</v>
      </c>
      <c r="Q1338" s="66">
        <v>4</v>
      </c>
      <c r="R1338" s="66">
        <f t="shared" si="42"/>
        <v>242</v>
      </c>
      <c r="S1338" s="502">
        <f t="shared" si="41"/>
        <v>45.800000000000026</v>
      </c>
      <c r="T1338" s="66">
        <v>10</v>
      </c>
    </row>
    <row r="1339" spans="1:20" x14ac:dyDescent="0.2">
      <c r="A1339" s="97" t="s">
        <v>5836</v>
      </c>
      <c r="B1339" s="65" t="s">
        <v>8490</v>
      </c>
      <c r="C1339" s="67">
        <v>0.5</v>
      </c>
      <c r="D1339" s="65" t="s">
        <v>1132</v>
      </c>
      <c r="E1339" s="66">
        <v>71</v>
      </c>
      <c r="F1339" s="66">
        <v>95</v>
      </c>
      <c r="G1339" s="66" t="s">
        <v>2036</v>
      </c>
      <c r="H1339" s="66">
        <v>138</v>
      </c>
      <c r="I1339" s="69"/>
      <c r="J1339" s="5" t="s">
        <v>4415</v>
      </c>
      <c r="K1339" s="66">
        <v>4</v>
      </c>
      <c r="L1339" s="5">
        <v>389</v>
      </c>
      <c r="M1339" s="5">
        <v>2</v>
      </c>
      <c r="N1339" s="5">
        <v>0</v>
      </c>
      <c r="O1339" s="65"/>
      <c r="P1339" s="66">
        <v>257</v>
      </c>
      <c r="Q1339" s="66">
        <v>7</v>
      </c>
      <c r="R1339" s="66">
        <f t="shared" si="42"/>
        <v>264</v>
      </c>
      <c r="S1339" s="502">
        <f t="shared" si="41"/>
        <v>23.800000000000022</v>
      </c>
      <c r="T1339" s="68">
        <v>4</v>
      </c>
    </row>
    <row r="1340" spans="1:20" s="65" customFormat="1" x14ac:dyDescent="0.2">
      <c r="A1340" s="134" t="s">
        <v>843</v>
      </c>
      <c r="B1340" s="65" t="s">
        <v>8490</v>
      </c>
      <c r="C1340" s="67">
        <v>0.5</v>
      </c>
      <c r="D1340" s="65" t="s">
        <v>6321</v>
      </c>
      <c r="E1340" s="66">
        <v>72</v>
      </c>
      <c r="F1340" s="66">
        <v>97</v>
      </c>
      <c r="G1340" s="66" t="s">
        <v>2784</v>
      </c>
      <c r="H1340" s="66">
        <v>140</v>
      </c>
      <c r="I1340" s="69">
        <v>6045036000</v>
      </c>
      <c r="J1340" s="5" t="s">
        <v>693</v>
      </c>
      <c r="K1340" s="66">
        <v>0</v>
      </c>
      <c r="L1340" s="5">
        <f>112+10+R1340</f>
        <v>409</v>
      </c>
      <c r="M1340" s="5">
        <v>14</v>
      </c>
      <c r="N1340" s="5">
        <v>0</v>
      </c>
      <c r="P1340" s="66">
        <v>280</v>
      </c>
      <c r="Q1340" s="66">
        <v>7</v>
      </c>
      <c r="R1340" s="66">
        <f t="shared" si="42"/>
        <v>287</v>
      </c>
      <c r="S1340" s="502">
        <f t="shared" si="41"/>
        <v>0.80000000000002203</v>
      </c>
      <c r="T1340" s="66">
        <v>0</v>
      </c>
    </row>
    <row r="1341" spans="1:20" x14ac:dyDescent="0.2">
      <c r="A1341" s="97" t="s">
        <v>3617</v>
      </c>
      <c r="B1341" s="65" t="s">
        <v>8490</v>
      </c>
      <c r="C1341" s="67">
        <v>0.5</v>
      </c>
      <c r="D1341" s="65" t="s">
        <v>10494</v>
      </c>
      <c r="E1341" s="66">
        <v>76</v>
      </c>
      <c r="F1341" s="66">
        <v>104</v>
      </c>
      <c r="G1341" s="66" t="s">
        <v>5434</v>
      </c>
      <c r="H1341" s="66">
        <v>147</v>
      </c>
      <c r="I1341" s="69"/>
      <c r="J1341" s="5" t="s">
        <v>4415</v>
      </c>
      <c r="K1341" s="66">
        <v>22</v>
      </c>
      <c r="L1341" s="5">
        <v>318</v>
      </c>
      <c r="M1341" s="5">
        <v>2</v>
      </c>
      <c r="N1341" s="5">
        <v>0</v>
      </c>
      <c r="O1341" s="65"/>
      <c r="P1341" s="66">
        <v>188</v>
      </c>
      <c r="Q1341" s="66">
        <v>7</v>
      </c>
      <c r="R1341" s="66">
        <f t="shared" si="42"/>
        <v>195</v>
      </c>
      <c r="S1341" s="502">
        <f t="shared" si="41"/>
        <v>92.800000000000026</v>
      </c>
      <c r="T1341" s="68">
        <v>22</v>
      </c>
    </row>
    <row r="1342" spans="1:20" s="65" customFormat="1" x14ac:dyDescent="0.2">
      <c r="A1342" s="97" t="s">
        <v>1528</v>
      </c>
      <c r="B1342" s="65" t="s">
        <v>8490</v>
      </c>
      <c r="C1342" s="67">
        <v>0.5</v>
      </c>
      <c r="D1342" s="65" t="s">
        <v>7191</v>
      </c>
      <c r="E1342" s="66">
        <v>72</v>
      </c>
      <c r="F1342" s="66">
        <v>97</v>
      </c>
      <c r="G1342" s="66" t="s">
        <v>4585</v>
      </c>
      <c r="H1342" s="66">
        <v>140</v>
      </c>
      <c r="I1342" s="69"/>
      <c r="J1342" s="5" t="s">
        <v>4415</v>
      </c>
      <c r="K1342" s="66">
        <v>11</v>
      </c>
      <c r="L1342" s="5">
        <v>361</v>
      </c>
      <c r="M1342" s="5">
        <v>2</v>
      </c>
      <c r="N1342" s="5">
        <v>0</v>
      </c>
      <c r="P1342" s="66">
        <v>230</v>
      </c>
      <c r="Q1342" s="66">
        <v>7</v>
      </c>
      <c r="R1342" s="66">
        <f t="shared" si="42"/>
        <v>237</v>
      </c>
      <c r="S1342" s="502">
        <f t="shared" si="41"/>
        <v>50.800000000000026</v>
      </c>
      <c r="T1342" s="66">
        <v>11</v>
      </c>
    </row>
    <row r="1343" spans="1:20" s="65" customFormat="1" x14ac:dyDescent="0.2">
      <c r="A1343" s="134" t="s">
        <v>4442</v>
      </c>
      <c r="B1343" s="65" t="s">
        <v>8490</v>
      </c>
      <c r="C1343" s="67">
        <v>0.5</v>
      </c>
      <c r="D1343" s="65" t="s">
        <v>9507</v>
      </c>
      <c r="E1343" s="66">
        <v>70</v>
      </c>
      <c r="F1343" s="66">
        <v>93</v>
      </c>
      <c r="G1343" s="66" t="s">
        <v>2036</v>
      </c>
      <c r="H1343" s="66">
        <v>136</v>
      </c>
      <c r="I1343" s="69"/>
      <c r="J1343" s="5" t="s">
        <v>4415</v>
      </c>
      <c r="K1343" s="66">
        <v>12</v>
      </c>
      <c r="L1343" s="5">
        <v>357</v>
      </c>
      <c r="M1343" s="5">
        <v>2</v>
      </c>
      <c r="N1343" s="5">
        <v>0</v>
      </c>
      <c r="P1343" s="66">
        <v>227</v>
      </c>
      <c r="Q1343" s="66">
        <v>7</v>
      </c>
      <c r="R1343" s="66">
        <f t="shared" si="42"/>
        <v>234</v>
      </c>
      <c r="S1343" s="502">
        <f t="shared" si="41"/>
        <v>53.800000000000026</v>
      </c>
      <c r="T1343" s="66">
        <v>12</v>
      </c>
    </row>
    <row r="1344" spans="1:20" s="65" customFormat="1" x14ac:dyDescent="0.2">
      <c r="A1344" s="134" t="s">
        <v>10653</v>
      </c>
      <c r="B1344" s="65" t="s">
        <v>8490</v>
      </c>
      <c r="C1344" s="67">
        <v>0.5</v>
      </c>
      <c r="D1344" s="91" t="s">
        <v>10654</v>
      </c>
      <c r="E1344" s="66">
        <v>67</v>
      </c>
      <c r="F1344" s="66">
        <v>84</v>
      </c>
      <c r="G1344" s="66" t="s">
        <v>5263</v>
      </c>
      <c r="H1344" s="66">
        <v>127</v>
      </c>
      <c r="I1344" s="69">
        <v>6045034800</v>
      </c>
      <c r="J1344" s="5" t="s">
        <v>2469</v>
      </c>
      <c r="K1344" s="66">
        <v>12</v>
      </c>
      <c r="L1344" s="5">
        <v>357</v>
      </c>
      <c r="M1344" s="5">
        <v>3</v>
      </c>
      <c r="N1344" s="5">
        <v>0</v>
      </c>
      <c r="O1344" s="65" t="s">
        <v>10683</v>
      </c>
      <c r="P1344" s="66">
        <v>228</v>
      </c>
      <c r="Q1344" s="66">
        <v>4</v>
      </c>
      <c r="R1344" s="66">
        <f t="shared" si="42"/>
        <v>232</v>
      </c>
      <c r="S1344" s="502">
        <f t="shared" si="41"/>
        <v>55.800000000000026</v>
      </c>
      <c r="T1344" s="66">
        <v>12</v>
      </c>
    </row>
    <row r="1345" spans="1:20" s="65" customFormat="1" x14ac:dyDescent="0.2">
      <c r="A1345" s="134" t="s">
        <v>7001</v>
      </c>
      <c r="B1345" s="65" t="s">
        <v>8490</v>
      </c>
      <c r="C1345" s="67">
        <v>0.5</v>
      </c>
      <c r="D1345" s="91" t="s">
        <v>7313</v>
      </c>
      <c r="E1345" s="66">
        <v>68</v>
      </c>
      <c r="F1345" s="66">
        <v>97</v>
      </c>
      <c r="G1345" s="66" t="s">
        <v>5263</v>
      </c>
      <c r="H1345" s="66">
        <v>140</v>
      </c>
      <c r="I1345" s="69"/>
      <c r="J1345" s="5" t="s">
        <v>3871</v>
      </c>
      <c r="K1345" s="133"/>
      <c r="L1345" s="5"/>
      <c r="M1345" s="5">
        <v>15</v>
      </c>
      <c r="N1345" s="5">
        <v>0</v>
      </c>
      <c r="O1345" s="65" t="s">
        <v>5484</v>
      </c>
      <c r="P1345" s="133">
        <v>0</v>
      </c>
      <c r="Q1345" s="133">
        <v>7</v>
      </c>
      <c r="R1345" s="133">
        <f t="shared" si="42"/>
        <v>7</v>
      </c>
      <c r="S1345" s="502">
        <f t="shared" si="41"/>
        <v>280.8</v>
      </c>
      <c r="T1345" s="133"/>
    </row>
    <row r="1346" spans="1:20" s="65" customFormat="1" x14ac:dyDescent="0.2">
      <c r="A1346" s="134" t="s">
        <v>7001</v>
      </c>
      <c r="B1346" s="65" t="s">
        <v>8490</v>
      </c>
      <c r="C1346" s="67">
        <v>0.5</v>
      </c>
      <c r="D1346" s="583" t="s">
        <v>12456</v>
      </c>
      <c r="E1346" s="66">
        <v>68</v>
      </c>
      <c r="F1346" s="66">
        <v>97</v>
      </c>
      <c r="G1346" s="66" t="s">
        <v>5263</v>
      </c>
      <c r="H1346" s="66">
        <v>140</v>
      </c>
      <c r="I1346" s="69"/>
      <c r="J1346" s="5" t="s">
        <v>3059</v>
      </c>
      <c r="K1346" s="133"/>
      <c r="L1346" s="5"/>
      <c r="M1346" s="5">
        <v>15</v>
      </c>
      <c r="N1346" s="5">
        <v>0</v>
      </c>
      <c r="O1346" s="65" t="s">
        <v>5484</v>
      </c>
      <c r="P1346" s="133">
        <v>0</v>
      </c>
      <c r="Q1346" s="133">
        <v>7</v>
      </c>
      <c r="R1346" s="133">
        <f t="shared" si="42"/>
        <v>7</v>
      </c>
      <c r="S1346" s="502">
        <f t="shared" si="41"/>
        <v>280.8</v>
      </c>
      <c r="T1346" s="133"/>
    </row>
    <row r="1347" spans="1:20" s="65" customFormat="1" x14ac:dyDescent="0.2">
      <c r="A1347" s="134" t="s">
        <v>7001</v>
      </c>
      <c r="B1347" s="65" t="s">
        <v>8490</v>
      </c>
      <c r="C1347" s="67">
        <v>0.5</v>
      </c>
      <c r="D1347" s="91" t="s">
        <v>983</v>
      </c>
      <c r="E1347" s="66">
        <v>68</v>
      </c>
      <c r="F1347" s="66">
        <v>97</v>
      </c>
      <c r="G1347" s="66" t="s">
        <v>5263</v>
      </c>
      <c r="H1347" s="66">
        <v>140</v>
      </c>
      <c r="I1347" s="69"/>
      <c r="J1347" s="5" t="s">
        <v>3870</v>
      </c>
      <c r="K1347" s="133"/>
      <c r="L1347" s="5"/>
      <c r="M1347" s="5">
        <v>15</v>
      </c>
      <c r="N1347" s="5">
        <v>0</v>
      </c>
      <c r="O1347" s="65" t="s">
        <v>5484</v>
      </c>
      <c r="P1347" s="133">
        <v>0</v>
      </c>
      <c r="Q1347" s="133">
        <v>7</v>
      </c>
      <c r="R1347" s="133">
        <f t="shared" si="42"/>
        <v>7</v>
      </c>
      <c r="S1347" s="502">
        <f t="shared" si="41"/>
        <v>280.8</v>
      </c>
      <c r="T1347" s="133"/>
    </row>
    <row r="1348" spans="1:20" s="65" customFormat="1" x14ac:dyDescent="0.2">
      <c r="A1348" s="134" t="s">
        <v>11507</v>
      </c>
      <c r="B1348" s="65" t="s">
        <v>8490</v>
      </c>
      <c r="C1348" s="67">
        <v>0.5</v>
      </c>
      <c r="D1348" s="91" t="s">
        <v>4174</v>
      </c>
      <c r="E1348" s="66">
        <v>62</v>
      </c>
      <c r="F1348" s="66">
        <v>78</v>
      </c>
      <c r="G1348" s="66" t="s">
        <v>5264</v>
      </c>
      <c r="H1348" s="66">
        <v>123</v>
      </c>
      <c r="I1348" s="69">
        <v>6045034800</v>
      </c>
      <c r="J1348" s="5" t="s">
        <v>2469</v>
      </c>
      <c r="K1348" s="133">
        <f>T1348</f>
        <v>12</v>
      </c>
      <c r="L1348" s="5">
        <v>361</v>
      </c>
      <c r="M1348" s="5">
        <v>3</v>
      </c>
      <c r="N1348" s="5">
        <v>0</v>
      </c>
      <c r="O1348" s="65" t="s">
        <v>11618</v>
      </c>
      <c r="P1348" s="133">
        <v>230</v>
      </c>
      <c r="Q1348" s="133">
        <v>4</v>
      </c>
      <c r="R1348" s="133">
        <f t="shared" si="42"/>
        <v>234</v>
      </c>
      <c r="S1348" s="502">
        <f t="shared" si="41"/>
        <v>53.800000000000026</v>
      </c>
      <c r="T1348" s="133">
        <v>12</v>
      </c>
    </row>
    <row r="1349" spans="1:20" s="65" customFormat="1" x14ac:dyDescent="0.2">
      <c r="A1349" s="134" t="s">
        <v>1195</v>
      </c>
      <c r="B1349" s="65" t="s">
        <v>8490</v>
      </c>
      <c r="C1349" s="67">
        <v>0.5</v>
      </c>
      <c r="D1349" s="65" t="s">
        <v>8952</v>
      </c>
      <c r="E1349" s="66">
        <v>62</v>
      </c>
      <c r="F1349" s="66">
        <v>78</v>
      </c>
      <c r="G1349" s="66" t="s">
        <v>5159</v>
      </c>
      <c r="H1349" s="66">
        <v>123</v>
      </c>
      <c r="I1349" s="69">
        <v>6045034800</v>
      </c>
      <c r="J1349" s="5" t="s">
        <v>2469</v>
      </c>
      <c r="K1349" s="133">
        <f>T1349</f>
        <v>9</v>
      </c>
      <c r="L1349" s="5">
        <v>369</v>
      </c>
      <c r="M1349" s="5">
        <v>3</v>
      </c>
      <c r="N1349" s="5">
        <v>0</v>
      </c>
      <c r="O1349" s="65" t="s">
        <v>3825</v>
      </c>
      <c r="P1349" s="66">
        <v>240</v>
      </c>
      <c r="Q1349" s="66">
        <v>4</v>
      </c>
      <c r="R1349" s="66">
        <f t="shared" si="42"/>
        <v>244</v>
      </c>
      <c r="S1349" s="502">
        <f t="shared" si="41"/>
        <v>43.800000000000026</v>
      </c>
      <c r="T1349" s="66">
        <v>9</v>
      </c>
    </row>
    <row r="1350" spans="1:20" s="65" customFormat="1" x14ac:dyDescent="0.2">
      <c r="A1350" s="134" t="s">
        <v>6097</v>
      </c>
      <c r="B1350" s="65" t="s">
        <v>8490</v>
      </c>
      <c r="C1350" s="67">
        <v>0.5</v>
      </c>
      <c r="D1350" s="91" t="s">
        <v>8213</v>
      </c>
      <c r="E1350" s="66">
        <v>64</v>
      </c>
      <c r="F1350" s="66">
        <v>82</v>
      </c>
      <c r="G1350" s="66" t="s">
        <v>5264</v>
      </c>
      <c r="H1350" s="66">
        <v>125</v>
      </c>
      <c r="I1350" s="69">
        <v>6045034800</v>
      </c>
      <c r="J1350" s="5" t="s">
        <v>2469</v>
      </c>
      <c r="K1350" s="66">
        <v>12</v>
      </c>
      <c r="L1350" s="5">
        <v>357</v>
      </c>
      <c r="M1350" s="5">
        <v>3</v>
      </c>
      <c r="N1350" s="5">
        <v>0</v>
      </c>
      <c r="P1350" s="66">
        <v>230</v>
      </c>
      <c r="Q1350" s="66">
        <v>4</v>
      </c>
      <c r="R1350" s="66">
        <f t="shared" si="42"/>
        <v>234</v>
      </c>
      <c r="S1350" s="502">
        <f t="shared" ref="S1350:S1428" si="43">306.1-R1350-10-8.3</f>
        <v>53.800000000000026</v>
      </c>
      <c r="T1350" s="66">
        <v>12</v>
      </c>
    </row>
    <row r="1351" spans="1:20" s="65" customFormat="1" x14ac:dyDescent="0.2">
      <c r="A1351" s="134" t="s">
        <v>4011</v>
      </c>
      <c r="B1351" s="65" t="s">
        <v>8490</v>
      </c>
      <c r="C1351" s="67">
        <v>0.5</v>
      </c>
      <c r="D1351" s="91" t="s">
        <v>5667</v>
      </c>
      <c r="E1351" s="66">
        <v>64</v>
      </c>
      <c r="F1351" s="66">
        <v>82</v>
      </c>
      <c r="G1351" s="66" t="s">
        <v>5264</v>
      </c>
      <c r="H1351" s="66">
        <v>125</v>
      </c>
      <c r="I1351" s="69">
        <v>6045034800</v>
      </c>
      <c r="J1351" s="5" t="s">
        <v>2469</v>
      </c>
      <c r="K1351" s="66">
        <v>12</v>
      </c>
      <c r="L1351" s="5">
        <v>357</v>
      </c>
      <c r="M1351" s="5">
        <v>3</v>
      </c>
      <c r="N1351" s="5">
        <v>0</v>
      </c>
      <c r="O1351" s="65" t="s">
        <v>5663</v>
      </c>
      <c r="P1351" s="66">
        <v>230</v>
      </c>
      <c r="Q1351" s="66">
        <v>4</v>
      </c>
      <c r="R1351" s="66">
        <f t="shared" si="42"/>
        <v>234</v>
      </c>
      <c r="S1351" s="502">
        <f t="shared" si="43"/>
        <v>53.800000000000026</v>
      </c>
      <c r="T1351" s="66">
        <v>12</v>
      </c>
    </row>
    <row r="1352" spans="1:20" s="65" customFormat="1" x14ac:dyDescent="0.2">
      <c r="A1352" s="134" t="s">
        <v>4008</v>
      </c>
      <c r="B1352" s="65" t="s">
        <v>8490</v>
      </c>
      <c r="C1352" s="67">
        <v>0.5</v>
      </c>
      <c r="D1352" s="91" t="s">
        <v>7764</v>
      </c>
      <c r="E1352" s="66">
        <v>64</v>
      </c>
      <c r="F1352" s="66">
        <v>80</v>
      </c>
      <c r="G1352" s="66" t="s">
        <v>5265</v>
      </c>
      <c r="H1352" s="66">
        <v>123</v>
      </c>
      <c r="I1352" s="69">
        <v>6045034800</v>
      </c>
      <c r="J1352" s="5" t="s">
        <v>2469</v>
      </c>
      <c r="K1352" s="66">
        <v>14</v>
      </c>
      <c r="L1352" s="5">
        <v>349</v>
      </c>
      <c r="M1352" s="5">
        <v>3</v>
      </c>
      <c r="N1352" s="5">
        <v>0</v>
      </c>
      <c r="P1352" s="66">
        <v>223</v>
      </c>
      <c r="Q1352" s="66">
        <v>4</v>
      </c>
      <c r="R1352" s="66">
        <f t="shared" si="42"/>
        <v>227</v>
      </c>
      <c r="S1352" s="502">
        <f t="shared" si="43"/>
        <v>60.800000000000026</v>
      </c>
      <c r="T1352" s="66">
        <v>14</v>
      </c>
    </row>
    <row r="1353" spans="1:20" s="65" customFormat="1" x14ac:dyDescent="0.2">
      <c r="A1353" s="571" t="s">
        <v>10862</v>
      </c>
      <c r="B1353" s="559" t="s">
        <v>8490</v>
      </c>
      <c r="C1353" s="67">
        <v>0.5</v>
      </c>
      <c r="D1353" s="583" t="s">
        <v>6624</v>
      </c>
      <c r="E1353" s="66">
        <v>68</v>
      </c>
      <c r="F1353" s="66">
        <v>89</v>
      </c>
      <c r="G1353" s="560" t="s">
        <v>5464</v>
      </c>
      <c r="H1353" s="66">
        <v>132</v>
      </c>
      <c r="I1353" s="69"/>
      <c r="J1353" s="564" t="s">
        <v>4415</v>
      </c>
      <c r="K1353" s="66">
        <v>7</v>
      </c>
      <c r="L1353" s="5">
        <v>377</v>
      </c>
      <c r="M1353" s="5">
        <v>2</v>
      </c>
      <c r="N1353" s="5">
        <v>0</v>
      </c>
      <c r="O1353" s="559" t="s">
        <v>10910</v>
      </c>
      <c r="P1353" s="66">
        <v>245</v>
      </c>
      <c r="Q1353" s="66">
        <v>7</v>
      </c>
      <c r="R1353" s="66">
        <f t="shared" si="42"/>
        <v>252</v>
      </c>
      <c r="S1353" s="502">
        <f t="shared" si="43"/>
        <v>35.800000000000026</v>
      </c>
      <c r="T1353" s="66">
        <v>7</v>
      </c>
    </row>
    <row r="1354" spans="1:20" s="65" customFormat="1" x14ac:dyDescent="0.2">
      <c r="A1354" s="134" t="s">
        <v>5151</v>
      </c>
      <c r="B1354" s="65" t="s">
        <v>8490</v>
      </c>
      <c r="C1354" s="67">
        <v>0.5</v>
      </c>
      <c r="D1354" s="91" t="s">
        <v>5152</v>
      </c>
      <c r="E1354" s="66">
        <v>66</v>
      </c>
      <c r="F1354" s="66">
        <v>82</v>
      </c>
      <c r="G1354" s="66" t="s">
        <v>9868</v>
      </c>
      <c r="H1354" s="66">
        <v>125</v>
      </c>
      <c r="I1354" s="69">
        <v>6045034800</v>
      </c>
      <c r="J1354" s="5" t="s">
        <v>2469</v>
      </c>
      <c r="K1354" s="66">
        <v>12</v>
      </c>
      <c r="L1354" s="5">
        <v>357</v>
      </c>
      <c r="M1354" s="5">
        <v>3</v>
      </c>
      <c r="N1354" s="5">
        <v>0</v>
      </c>
      <c r="O1354" s="65" t="s">
        <v>1683</v>
      </c>
      <c r="P1354" s="66">
        <v>228</v>
      </c>
      <c r="Q1354" s="66">
        <v>4</v>
      </c>
      <c r="R1354" s="66">
        <f t="shared" si="42"/>
        <v>232</v>
      </c>
      <c r="S1354" s="502">
        <f t="shared" si="43"/>
        <v>55.800000000000026</v>
      </c>
      <c r="T1354" s="66">
        <v>12</v>
      </c>
    </row>
    <row r="1355" spans="1:20" s="65" customFormat="1" x14ac:dyDescent="0.2">
      <c r="A1355" s="134" t="s">
        <v>1068</v>
      </c>
      <c r="B1355" s="65" t="s">
        <v>8490</v>
      </c>
      <c r="C1355" s="67">
        <v>0.5</v>
      </c>
      <c r="D1355" s="65" t="s">
        <v>363</v>
      </c>
      <c r="E1355" s="66">
        <v>73</v>
      </c>
      <c r="F1355" s="66">
        <v>99</v>
      </c>
      <c r="G1355" s="95" t="s">
        <v>2784</v>
      </c>
      <c r="H1355" s="66">
        <v>142</v>
      </c>
      <c r="I1355" s="69"/>
      <c r="J1355" s="5"/>
      <c r="K1355" s="66">
        <v>6</v>
      </c>
      <c r="L1355" s="5">
        <v>381</v>
      </c>
      <c r="M1355" s="5"/>
      <c r="N1355" s="5">
        <v>0</v>
      </c>
      <c r="P1355" s="66">
        <v>249</v>
      </c>
      <c r="Q1355" s="66">
        <v>7</v>
      </c>
      <c r="R1355" s="66">
        <f t="shared" si="42"/>
        <v>256</v>
      </c>
      <c r="S1355" s="502">
        <f t="shared" si="43"/>
        <v>31.800000000000022</v>
      </c>
      <c r="T1355" s="66">
        <v>6</v>
      </c>
    </row>
    <row r="1356" spans="1:20" s="65" customFormat="1" x14ac:dyDescent="0.2">
      <c r="A1356" s="571" t="s">
        <v>10770</v>
      </c>
      <c r="B1356" s="65" t="s">
        <v>8490</v>
      </c>
      <c r="C1356" s="67">
        <v>0.5</v>
      </c>
      <c r="D1356" s="65" t="s">
        <v>5672</v>
      </c>
      <c r="E1356" s="66">
        <v>64</v>
      </c>
      <c r="F1356" s="66">
        <v>82</v>
      </c>
      <c r="G1356" s="560" t="s">
        <v>5265</v>
      </c>
      <c r="H1356" s="66">
        <v>125</v>
      </c>
      <c r="I1356" s="69">
        <v>6045034800</v>
      </c>
      <c r="J1356" s="5" t="s">
        <v>2469</v>
      </c>
      <c r="K1356" s="66">
        <v>11</v>
      </c>
      <c r="L1356" s="5">
        <v>361</v>
      </c>
      <c r="M1356" s="5">
        <v>3</v>
      </c>
      <c r="N1356" s="5">
        <v>0</v>
      </c>
      <c r="O1356" s="559" t="s">
        <v>10771</v>
      </c>
      <c r="P1356" s="66">
        <v>235</v>
      </c>
      <c r="Q1356" s="66">
        <v>4</v>
      </c>
      <c r="R1356" s="66">
        <f t="shared" si="42"/>
        <v>239</v>
      </c>
      <c r="S1356" s="502">
        <f t="shared" si="43"/>
        <v>48.800000000000026</v>
      </c>
      <c r="T1356" s="66">
        <v>11</v>
      </c>
    </row>
    <row r="1357" spans="1:20" s="65" customFormat="1" x14ac:dyDescent="0.2">
      <c r="A1357" s="571" t="s">
        <v>11181</v>
      </c>
      <c r="B1357" s="65" t="s">
        <v>8490</v>
      </c>
      <c r="C1357" s="67">
        <v>0.5</v>
      </c>
      <c r="D1357" s="559" t="s">
        <v>11184</v>
      </c>
      <c r="E1357" s="66">
        <v>64</v>
      </c>
      <c r="F1357" s="66">
        <v>82</v>
      </c>
      <c r="G1357" s="560" t="s">
        <v>5265</v>
      </c>
      <c r="H1357" s="66">
        <v>125</v>
      </c>
      <c r="I1357" s="69">
        <v>6045034800</v>
      </c>
      <c r="J1357" s="5" t="s">
        <v>2469</v>
      </c>
      <c r="K1357" s="66">
        <v>11</v>
      </c>
      <c r="L1357" s="5">
        <v>361</v>
      </c>
      <c r="M1357" s="5">
        <v>3</v>
      </c>
      <c r="N1357" s="5">
        <v>0</v>
      </c>
      <c r="O1357" s="559" t="s">
        <v>11175</v>
      </c>
      <c r="P1357" s="66">
        <v>235</v>
      </c>
      <c r="Q1357" s="66">
        <v>4</v>
      </c>
      <c r="R1357" s="66">
        <f>P1357+Q1357</f>
        <v>239</v>
      </c>
      <c r="S1357" s="502">
        <f>306.1-R1357-10-8.3</f>
        <v>48.800000000000026</v>
      </c>
      <c r="T1357" s="66">
        <v>11</v>
      </c>
    </row>
    <row r="1358" spans="1:20" s="65" customFormat="1" x14ac:dyDescent="0.2">
      <c r="A1358" s="571" t="s">
        <v>11154</v>
      </c>
      <c r="B1358" s="559" t="s">
        <v>8490</v>
      </c>
      <c r="C1358" s="67">
        <v>0.5</v>
      </c>
      <c r="D1358" s="559" t="s">
        <v>11155</v>
      </c>
      <c r="E1358" s="66">
        <v>62</v>
      </c>
      <c r="F1358" s="66">
        <v>78</v>
      </c>
      <c r="G1358" s="560" t="s">
        <v>5263</v>
      </c>
      <c r="H1358" s="66">
        <v>123</v>
      </c>
      <c r="I1358" s="69">
        <v>6045034800</v>
      </c>
      <c r="J1358" s="5" t="s">
        <v>2469</v>
      </c>
      <c r="K1358" s="66">
        <v>9</v>
      </c>
      <c r="L1358" s="5">
        <v>369</v>
      </c>
      <c r="M1358" s="5">
        <v>3</v>
      </c>
      <c r="N1358" s="5">
        <v>0</v>
      </c>
      <c r="O1358" s="559" t="s">
        <v>11128</v>
      </c>
      <c r="P1358" s="66">
        <v>243</v>
      </c>
      <c r="Q1358" s="66">
        <v>4</v>
      </c>
      <c r="R1358" s="66">
        <f t="shared" si="42"/>
        <v>247</v>
      </c>
      <c r="S1358" s="502">
        <f t="shared" si="43"/>
        <v>40.800000000000026</v>
      </c>
      <c r="T1358" s="66">
        <v>9</v>
      </c>
    </row>
    <row r="1359" spans="1:20" s="65" customFormat="1" x14ac:dyDescent="0.2">
      <c r="A1359" s="134" t="s">
        <v>6168</v>
      </c>
      <c r="B1359" s="65" t="s">
        <v>8490</v>
      </c>
      <c r="C1359" s="67">
        <v>0.5</v>
      </c>
      <c r="D1359" s="65" t="s">
        <v>5745</v>
      </c>
      <c r="E1359" s="66">
        <v>80</v>
      </c>
      <c r="F1359" s="66">
        <v>112</v>
      </c>
      <c r="G1359" s="95" t="s">
        <v>2784</v>
      </c>
      <c r="H1359" s="66">
        <v>155</v>
      </c>
      <c r="I1359" s="69">
        <v>6045035000</v>
      </c>
      <c r="J1359" s="5" t="s">
        <v>583</v>
      </c>
      <c r="K1359" s="66">
        <v>9</v>
      </c>
      <c r="L1359" s="5">
        <v>369</v>
      </c>
      <c r="M1359" s="5">
        <v>21</v>
      </c>
      <c r="N1359" s="5">
        <v>0</v>
      </c>
      <c r="P1359" s="66">
        <v>240</v>
      </c>
      <c r="Q1359" s="66">
        <v>7</v>
      </c>
      <c r="R1359" s="66">
        <f t="shared" si="42"/>
        <v>247</v>
      </c>
      <c r="S1359" s="502">
        <f t="shared" si="43"/>
        <v>40.800000000000026</v>
      </c>
      <c r="T1359" s="66">
        <v>9</v>
      </c>
    </row>
    <row r="1360" spans="1:20" s="65" customFormat="1" x14ac:dyDescent="0.2">
      <c r="A1360" s="134" t="s">
        <v>3913</v>
      </c>
      <c r="B1360" s="65" t="s">
        <v>8490</v>
      </c>
      <c r="C1360" s="67">
        <v>0.5</v>
      </c>
      <c r="D1360" s="65" t="s">
        <v>3914</v>
      </c>
      <c r="E1360" s="66">
        <v>68</v>
      </c>
      <c r="F1360" s="66">
        <v>90</v>
      </c>
      <c r="G1360" s="95" t="s">
        <v>5464</v>
      </c>
      <c r="H1360" s="66">
        <v>133</v>
      </c>
      <c r="I1360" s="69"/>
      <c r="J1360" s="5" t="s">
        <v>4415</v>
      </c>
      <c r="K1360" s="66">
        <v>2</v>
      </c>
      <c r="L1360" s="5">
        <v>396</v>
      </c>
      <c r="M1360" s="5">
        <v>2</v>
      </c>
      <c r="N1360" s="5">
        <v>0</v>
      </c>
      <c r="O1360" s="65" t="s">
        <v>10598</v>
      </c>
      <c r="P1360" s="66">
        <v>266</v>
      </c>
      <c r="Q1360" s="66">
        <v>7</v>
      </c>
      <c r="R1360" s="66">
        <f t="shared" si="42"/>
        <v>273</v>
      </c>
      <c r="S1360" s="502">
        <f t="shared" si="43"/>
        <v>14.800000000000022</v>
      </c>
      <c r="T1360" s="66">
        <v>2</v>
      </c>
    </row>
    <row r="1361" spans="1:20" s="65" customFormat="1" x14ac:dyDescent="0.2">
      <c r="A1361" s="134" t="s">
        <v>2657</v>
      </c>
      <c r="B1361" s="65" t="s">
        <v>8490</v>
      </c>
      <c r="C1361" s="67">
        <v>0.5</v>
      </c>
      <c r="D1361" s="65" t="s">
        <v>2658</v>
      </c>
      <c r="E1361" s="66">
        <v>64</v>
      </c>
      <c r="F1361" s="66">
        <v>82</v>
      </c>
      <c r="G1361" s="95" t="s">
        <v>5265</v>
      </c>
      <c r="H1361" s="66">
        <v>125</v>
      </c>
      <c r="I1361" s="69">
        <v>6045034800</v>
      </c>
      <c r="J1361" s="5" t="s">
        <v>2469</v>
      </c>
      <c r="K1361" s="66">
        <v>12</v>
      </c>
      <c r="L1361" s="5">
        <v>357</v>
      </c>
      <c r="M1361" s="5">
        <v>3</v>
      </c>
      <c r="N1361" s="66">
        <v>0</v>
      </c>
      <c r="P1361" s="66">
        <v>230</v>
      </c>
      <c r="Q1361" s="66">
        <v>4</v>
      </c>
      <c r="R1361" s="66">
        <f t="shared" si="42"/>
        <v>234</v>
      </c>
      <c r="S1361" s="502">
        <f t="shared" si="43"/>
        <v>53.800000000000026</v>
      </c>
      <c r="T1361" s="66">
        <v>12</v>
      </c>
    </row>
    <row r="1362" spans="1:20" s="65" customFormat="1" x14ac:dyDescent="0.2">
      <c r="A1362" s="134" t="s">
        <v>2208</v>
      </c>
      <c r="B1362" s="65" t="s">
        <v>8490</v>
      </c>
      <c r="C1362" s="67">
        <v>0.5</v>
      </c>
      <c r="D1362" s="65" t="s">
        <v>9860</v>
      </c>
      <c r="E1362" s="66">
        <v>65</v>
      </c>
      <c r="F1362" s="66">
        <v>84</v>
      </c>
      <c r="G1362" s="95" t="s">
        <v>5263</v>
      </c>
      <c r="H1362" s="66">
        <v>127</v>
      </c>
      <c r="I1362" s="69">
        <v>6045034800</v>
      </c>
      <c r="J1362" s="5" t="s">
        <v>2469</v>
      </c>
      <c r="K1362" s="66">
        <v>11</v>
      </c>
      <c r="L1362" s="5">
        <v>361</v>
      </c>
      <c r="M1362" s="5">
        <v>3</v>
      </c>
      <c r="N1362" s="5">
        <v>0</v>
      </c>
      <c r="P1362" s="66">
        <v>234</v>
      </c>
      <c r="Q1362" s="66">
        <v>4</v>
      </c>
      <c r="R1362" s="66">
        <f t="shared" si="42"/>
        <v>238</v>
      </c>
      <c r="S1362" s="502">
        <f t="shared" si="43"/>
        <v>49.800000000000026</v>
      </c>
      <c r="T1362" s="66">
        <v>11</v>
      </c>
    </row>
    <row r="1363" spans="1:20" s="65" customFormat="1" x14ac:dyDescent="0.2">
      <c r="A1363" s="571" t="s">
        <v>11504</v>
      </c>
      <c r="B1363" s="65" t="s">
        <v>8490</v>
      </c>
      <c r="C1363" s="67">
        <v>0.5</v>
      </c>
      <c r="D1363" s="583" t="s">
        <v>12033</v>
      </c>
      <c r="E1363" s="66">
        <v>64</v>
      </c>
      <c r="F1363" s="66">
        <v>80</v>
      </c>
      <c r="G1363" s="95" t="s">
        <v>5265</v>
      </c>
      <c r="H1363" s="66">
        <v>123</v>
      </c>
      <c r="I1363" s="69">
        <v>6045034800</v>
      </c>
      <c r="J1363" s="5" t="s">
        <v>2469</v>
      </c>
      <c r="K1363" s="66">
        <v>13</v>
      </c>
      <c r="L1363" s="5">
        <v>353</v>
      </c>
      <c r="M1363" s="5">
        <v>3</v>
      </c>
      <c r="N1363" s="5">
        <v>0</v>
      </c>
      <c r="O1363" s="559" t="s">
        <v>11505</v>
      </c>
      <c r="P1363" s="66">
        <v>224</v>
      </c>
      <c r="Q1363" s="66">
        <v>4</v>
      </c>
      <c r="R1363" s="66">
        <f t="shared" si="42"/>
        <v>228</v>
      </c>
      <c r="S1363" s="502">
        <f t="shared" si="43"/>
        <v>59.800000000000026</v>
      </c>
      <c r="T1363" s="66">
        <v>13</v>
      </c>
    </row>
    <row r="1364" spans="1:20" s="65" customFormat="1" x14ac:dyDescent="0.2">
      <c r="A1364" s="571" t="s">
        <v>10604</v>
      </c>
      <c r="B1364" s="65" t="s">
        <v>8490</v>
      </c>
      <c r="C1364" s="67">
        <v>0.5</v>
      </c>
      <c r="D1364" s="91" t="s">
        <v>10605</v>
      </c>
      <c r="E1364" s="66">
        <v>65</v>
      </c>
      <c r="F1364" s="66">
        <v>84</v>
      </c>
      <c r="G1364" s="599" t="s">
        <v>5263</v>
      </c>
      <c r="H1364" s="66">
        <v>127</v>
      </c>
      <c r="I1364" s="69">
        <v>6045034800</v>
      </c>
      <c r="J1364" s="5" t="s">
        <v>2469</v>
      </c>
      <c r="K1364" s="66">
        <v>11</v>
      </c>
      <c r="L1364" s="5">
        <v>361</v>
      </c>
      <c r="M1364" s="5">
        <v>3</v>
      </c>
      <c r="N1364" s="5">
        <v>0</v>
      </c>
      <c r="O1364" s="565" t="s">
        <v>10395</v>
      </c>
      <c r="P1364" s="66">
        <v>235</v>
      </c>
      <c r="Q1364" s="66">
        <v>4</v>
      </c>
      <c r="R1364" s="66">
        <f t="shared" si="42"/>
        <v>239</v>
      </c>
      <c r="S1364" s="502">
        <f t="shared" si="43"/>
        <v>48.800000000000026</v>
      </c>
      <c r="T1364" s="66">
        <v>11</v>
      </c>
    </row>
    <row r="1365" spans="1:20" s="65" customFormat="1" x14ac:dyDescent="0.2">
      <c r="A1365" s="134" t="s">
        <v>1154</v>
      </c>
      <c r="B1365" s="65" t="s">
        <v>8490</v>
      </c>
      <c r="C1365" s="67">
        <v>0.5</v>
      </c>
      <c r="D1365" s="91" t="s">
        <v>1083</v>
      </c>
      <c r="E1365" s="66">
        <v>70</v>
      </c>
      <c r="F1365" s="66">
        <v>93</v>
      </c>
      <c r="G1365" s="66" t="s">
        <v>2784</v>
      </c>
      <c r="H1365" s="66">
        <v>136</v>
      </c>
      <c r="I1365" s="5" t="s">
        <v>7407</v>
      </c>
      <c r="J1365" s="5" t="s">
        <v>7407</v>
      </c>
      <c r="K1365" s="66">
        <v>2</v>
      </c>
      <c r="L1365" s="5">
        <v>396</v>
      </c>
      <c r="M1365" s="5">
        <v>33</v>
      </c>
      <c r="N1365" s="5">
        <v>0</v>
      </c>
      <c r="P1365" s="66">
        <v>267</v>
      </c>
      <c r="Q1365" s="66">
        <v>7</v>
      </c>
      <c r="R1365" s="66">
        <f t="shared" si="42"/>
        <v>274</v>
      </c>
      <c r="S1365" s="502">
        <f t="shared" si="43"/>
        <v>13.800000000000022</v>
      </c>
      <c r="T1365" s="66">
        <v>2</v>
      </c>
    </row>
    <row r="1366" spans="1:20" s="65" customFormat="1" x14ac:dyDescent="0.2">
      <c r="A1366" s="134" t="s">
        <v>1154</v>
      </c>
      <c r="B1366" s="65" t="s">
        <v>8490</v>
      </c>
      <c r="C1366" s="67">
        <v>0.5</v>
      </c>
      <c r="D1366" s="91" t="s">
        <v>9002</v>
      </c>
      <c r="E1366" s="66">
        <v>70</v>
      </c>
      <c r="F1366" s="66">
        <v>101</v>
      </c>
      <c r="G1366" s="66" t="s">
        <v>2784</v>
      </c>
      <c r="H1366" s="66">
        <v>144</v>
      </c>
      <c r="I1366" s="69">
        <v>6045236000</v>
      </c>
      <c r="J1366" s="5" t="s">
        <v>2087</v>
      </c>
      <c r="K1366" s="66">
        <v>2</v>
      </c>
      <c r="L1366" s="5">
        <v>396</v>
      </c>
      <c r="M1366" s="5">
        <v>41</v>
      </c>
      <c r="N1366" s="5">
        <v>0</v>
      </c>
      <c r="P1366" s="66">
        <v>267</v>
      </c>
      <c r="Q1366" s="66">
        <v>7</v>
      </c>
      <c r="R1366" s="66">
        <f t="shared" si="42"/>
        <v>274</v>
      </c>
      <c r="S1366" s="502">
        <f t="shared" si="43"/>
        <v>13.800000000000022</v>
      </c>
      <c r="T1366" s="66">
        <v>2</v>
      </c>
    </row>
    <row r="1367" spans="1:20" s="65" customFormat="1" x14ac:dyDescent="0.2">
      <c r="A1367" s="97" t="s">
        <v>3184</v>
      </c>
      <c r="B1367" s="65" t="s">
        <v>8490</v>
      </c>
      <c r="C1367" s="67">
        <v>0.5</v>
      </c>
      <c r="D1367" s="65" t="s">
        <v>10153</v>
      </c>
      <c r="E1367" s="66">
        <v>65</v>
      </c>
      <c r="F1367" s="66">
        <v>84</v>
      </c>
      <c r="G1367" s="66" t="s">
        <v>5263</v>
      </c>
      <c r="H1367" s="66">
        <v>127</v>
      </c>
      <c r="I1367" s="69">
        <v>6045034800</v>
      </c>
      <c r="J1367" s="5" t="s">
        <v>2469</v>
      </c>
      <c r="K1367" s="66">
        <v>11</v>
      </c>
      <c r="L1367" s="5">
        <v>361</v>
      </c>
      <c r="M1367" s="5">
        <v>3</v>
      </c>
      <c r="N1367" s="5">
        <v>0</v>
      </c>
      <c r="P1367" s="66">
        <v>235</v>
      </c>
      <c r="Q1367" s="66">
        <v>4</v>
      </c>
      <c r="R1367" s="66">
        <f t="shared" si="42"/>
        <v>239</v>
      </c>
      <c r="S1367" s="502">
        <f t="shared" si="43"/>
        <v>48.800000000000026</v>
      </c>
      <c r="T1367" s="66">
        <v>11</v>
      </c>
    </row>
    <row r="1368" spans="1:20" s="65" customFormat="1" x14ac:dyDescent="0.2">
      <c r="A1368" s="134" t="s">
        <v>10584</v>
      </c>
      <c r="B1368" s="65" t="s">
        <v>8490</v>
      </c>
      <c r="C1368" s="67">
        <v>0.5</v>
      </c>
      <c r="D1368" s="65" t="s">
        <v>10271</v>
      </c>
      <c r="E1368" s="66">
        <v>67</v>
      </c>
      <c r="F1368" s="66">
        <v>88</v>
      </c>
      <c r="G1368" s="95" t="s">
        <v>2918</v>
      </c>
      <c r="H1368" s="66">
        <v>131</v>
      </c>
      <c r="I1368" s="69">
        <v>6045034800</v>
      </c>
      <c r="J1368" s="5" t="s">
        <v>2469</v>
      </c>
      <c r="K1368" s="66">
        <v>13</v>
      </c>
      <c r="L1368" s="5">
        <v>353</v>
      </c>
      <c r="M1368" s="5">
        <v>3</v>
      </c>
      <c r="N1368" s="5">
        <v>0</v>
      </c>
      <c r="O1368" s="65" t="s">
        <v>10586</v>
      </c>
      <c r="P1368" s="66">
        <v>226</v>
      </c>
      <c r="Q1368" s="66">
        <v>4</v>
      </c>
      <c r="R1368" s="66">
        <f t="shared" si="42"/>
        <v>230</v>
      </c>
      <c r="S1368" s="502">
        <f t="shared" si="43"/>
        <v>57.800000000000026</v>
      </c>
      <c r="T1368" s="66">
        <v>13</v>
      </c>
    </row>
    <row r="1369" spans="1:20" x14ac:dyDescent="0.2">
      <c r="A1369" s="97" t="s">
        <v>1205</v>
      </c>
      <c r="B1369" s="65" t="s">
        <v>8490</v>
      </c>
      <c r="C1369" s="67">
        <v>0.5</v>
      </c>
      <c r="D1369" s="65" t="s">
        <v>6360</v>
      </c>
      <c r="E1369" s="66">
        <v>71</v>
      </c>
      <c r="F1369" s="66">
        <v>95</v>
      </c>
      <c r="G1369" s="66" t="s">
        <v>2036</v>
      </c>
      <c r="H1369" s="66">
        <v>138</v>
      </c>
      <c r="I1369" s="69"/>
      <c r="J1369" s="5" t="s">
        <v>4415</v>
      </c>
      <c r="K1369" s="66">
        <v>12</v>
      </c>
      <c r="L1369" s="5">
        <v>357</v>
      </c>
      <c r="M1369" s="5">
        <v>2</v>
      </c>
      <c r="N1369" s="5">
        <v>0</v>
      </c>
      <c r="O1369" s="65"/>
      <c r="P1369" s="66">
        <v>228</v>
      </c>
      <c r="Q1369" s="66">
        <v>4</v>
      </c>
      <c r="R1369" s="66">
        <f t="shared" si="42"/>
        <v>232</v>
      </c>
      <c r="S1369" s="502">
        <f t="shared" si="43"/>
        <v>55.800000000000026</v>
      </c>
      <c r="T1369" s="68">
        <v>12</v>
      </c>
    </row>
    <row r="1370" spans="1:20" x14ac:dyDescent="0.2">
      <c r="A1370" s="97" t="s">
        <v>10343</v>
      </c>
      <c r="B1370" s="65" t="s">
        <v>8490</v>
      </c>
      <c r="C1370" s="67">
        <v>0.5</v>
      </c>
      <c r="D1370" s="65" t="s">
        <v>632</v>
      </c>
      <c r="E1370" s="66">
        <v>64</v>
      </c>
      <c r="F1370" s="66">
        <v>80</v>
      </c>
      <c r="G1370" s="66" t="s">
        <v>5265</v>
      </c>
      <c r="H1370" s="66">
        <v>123</v>
      </c>
      <c r="I1370" s="69">
        <v>6045034800</v>
      </c>
      <c r="J1370" s="5" t="s">
        <v>2469</v>
      </c>
      <c r="K1370" s="66">
        <v>12</v>
      </c>
      <c r="L1370" s="5">
        <v>357</v>
      </c>
      <c r="M1370" s="5">
        <v>3</v>
      </c>
      <c r="N1370" s="5">
        <v>0</v>
      </c>
      <c r="O1370" s="65"/>
      <c r="P1370" s="66">
        <v>228</v>
      </c>
      <c r="Q1370" s="66">
        <v>4</v>
      </c>
      <c r="R1370" s="66">
        <f t="shared" si="42"/>
        <v>232</v>
      </c>
      <c r="S1370" s="502">
        <f t="shared" si="43"/>
        <v>55.800000000000026</v>
      </c>
      <c r="T1370" s="68">
        <v>12</v>
      </c>
    </row>
    <row r="1371" spans="1:20" x14ac:dyDescent="0.2">
      <c r="A1371" s="97" t="s">
        <v>6297</v>
      </c>
      <c r="B1371" s="65" t="s">
        <v>8490</v>
      </c>
      <c r="C1371" s="67">
        <v>0.5</v>
      </c>
      <c r="D1371" s="65" t="s">
        <v>9989</v>
      </c>
      <c r="E1371" s="66">
        <v>80</v>
      </c>
      <c r="F1371" s="66">
        <v>112</v>
      </c>
      <c r="G1371" s="95" t="s">
        <v>2784</v>
      </c>
      <c r="H1371" s="66">
        <v>155</v>
      </c>
      <c r="I1371" s="69">
        <v>6045035000</v>
      </c>
      <c r="J1371" s="5" t="s">
        <v>583</v>
      </c>
      <c r="K1371" s="66">
        <v>8</v>
      </c>
      <c r="L1371" s="5">
        <v>373</v>
      </c>
      <c r="M1371" s="5">
        <v>21</v>
      </c>
      <c r="N1371" s="5">
        <v>0</v>
      </c>
      <c r="O1371" s="65"/>
      <c r="P1371" s="66">
        <v>242</v>
      </c>
      <c r="Q1371" s="66">
        <v>7</v>
      </c>
      <c r="R1371" s="66">
        <f t="shared" si="42"/>
        <v>249</v>
      </c>
      <c r="S1371" s="502">
        <f t="shared" si="43"/>
        <v>38.800000000000026</v>
      </c>
      <c r="T1371" s="68">
        <v>8</v>
      </c>
    </row>
    <row r="1372" spans="1:20" x14ac:dyDescent="0.2">
      <c r="A1372" s="558" t="s">
        <v>11781</v>
      </c>
      <c r="B1372" s="65" t="s">
        <v>8490</v>
      </c>
      <c r="C1372" s="67">
        <v>0.5</v>
      </c>
      <c r="D1372" s="65" t="s">
        <v>2583</v>
      </c>
      <c r="E1372" s="66">
        <v>65</v>
      </c>
      <c r="F1372" s="66">
        <v>84</v>
      </c>
      <c r="G1372" s="560" t="s">
        <v>5265</v>
      </c>
      <c r="H1372" s="66">
        <v>127</v>
      </c>
      <c r="I1372" s="69">
        <v>6045034800</v>
      </c>
      <c r="J1372" s="5" t="s">
        <v>2469</v>
      </c>
      <c r="K1372" s="66">
        <v>14</v>
      </c>
      <c r="L1372" s="5">
        <v>349</v>
      </c>
      <c r="M1372" s="5">
        <v>3</v>
      </c>
      <c r="N1372" s="5">
        <v>0</v>
      </c>
      <c r="O1372" s="65"/>
      <c r="P1372" s="66">
        <v>222</v>
      </c>
      <c r="Q1372" s="66">
        <v>4</v>
      </c>
      <c r="R1372" s="66">
        <f t="shared" si="42"/>
        <v>226</v>
      </c>
      <c r="S1372" s="502">
        <f t="shared" si="43"/>
        <v>61.800000000000026</v>
      </c>
      <c r="T1372" s="68">
        <v>14</v>
      </c>
    </row>
    <row r="1373" spans="1:20" x14ac:dyDescent="0.2">
      <c r="A1373" s="97" t="s">
        <v>844</v>
      </c>
      <c r="B1373" s="65" t="s">
        <v>8490</v>
      </c>
      <c r="C1373" s="67">
        <v>0.5</v>
      </c>
      <c r="D1373" s="65" t="s">
        <v>8877</v>
      </c>
      <c r="E1373" s="66">
        <v>72</v>
      </c>
      <c r="F1373" s="66">
        <v>97</v>
      </c>
      <c r="G1373" s="66" t="s">
        <v>2784</v>
      </c>
      <c r="H1373" s="66">
        <v>140</v>
      </c>
      <c r="I1373" s="69">
        <v>6045036000</v>
      </c>
      <c r="J1373" s="5" t="s">
        <v>693</v>
      </c>
      <c r="K1373" s="66">
        <v>0</v>
      </c>
      <c r="L1373" s="5">
        <f>112+10+R1373</f>
        <v>409</v>
      </c>
      <c r="M1373" s="5">
        <v>14</v>
      </c>
      <c r="N1373" s="5">
        <v>0</v>
      </c>
      <c r="O1373" s="65"/>
      <c r="P1373" s="66">
        <v>280</v>
      </c>
      <c r="Q1373" s="66">
        <v>7</v>
      </c>
      <c r="R1373" s="66">
        <f t="shared" si="42"/>
        <v>287</v>
      </c>
      <c r="S1373" s="502">
        <f t="shared" si="43"/>
        <v>0.80000000000002203</v>
      </c>
      <c r="T1373" s="66">
        <v>0</v>
      </c>
    </row>
    <row r="1374" spans="1:20" x14ac:dyDescent="0.2">
      <c r="A1374" s="97" t="s">
        <v>7</v>
      </c>
      <c r="B1374" s="65" t="s">
        <v>8490</v>
      </c>
      <c r="C1374" s="67">
        <v>0.5</v>
      </c>
      <c r="D1374" s="65" t="s">
        <v>4821</v>
      </c>
      <c r="E1374" s="66">
        <v>69</v>
      </c>
      <c r="F1374" s="66">
        <v>91</v>
      </c>
      <c r="G1374" s="66" t="s">
        <v>2784</v>
      </c>
      <c r="H1374" s="66">
        <v>134</v>
      </c>
      <c r="I1374" s="69">
        <v>6045336000</v>
      </c>
      <c r="J1374" s="5" t="s">
        <v>693</v>
      </c>
      <c r="K1374" s="66">
        <v>1</v>
      </c>
      <c r="L1374" s="5">
        <v>400</v>
      </c>
      <c r="M1374" s="5">
        <v>14</v>
      </c>
      <c r="N1374" s="5">
        <v>0</v>
      </c>
      <c r="O1374" s="65"/>
      <c r="P1374" s="66">
        <v>270</v>
      </c>
      <c r="Q1374" s="66">
        <v>7</v>
      </c>
      <c r="R1374" s="66">
        <f t="shared" si="42"/>
        <v>277</v>
      </c>
      <c r="S1374" s="502">
        <f t="shared" si="43"/>
        <v>10.800000000000022</v>
      </c>
      <c r="T1374" s="68">
        <v>1</v>
      </c>
    </row>
    <row r="1375" spans="1:20" s="65" customFormat="1" x14ac:dyDescent="0.2">
      <c r="A1375" s="134" t="s">
        <v>1244</v>
      </c>
      <c r="B1375" s="65" t="s">
        <v>8490</v>
      </c>
      <c r="C1375" s="67">
        <v>0.5</v>
      </c>
      <c r="D1375" s="65" t="s">
        <v>65</v>
      </c>
      <c r="E1375" s="66">
        <v>72</v>
      </c>
      <c r="F1375" s="66">
        <v>97</v>
      </c>
      <c r="G1375" s="66" t="s">
        <v>2784</v>
      </c>
      <c r="H1375" s="66">
        <v>140</v>
      </c>
      <c r="I1375" s="69">
        <v>6045036000</v>
      </c>
      <c r="J1375" s="5" t="s">
        <v>693</v>
      </c>
      <c r="K1375" s="66">
        <v>0</v>
      </c>
      <c r="L1375" s="5">
        <f>112+10+R1375</f>
        <v>407</v>
      </c>
      <c r="M1375" s="5">
        <v>14</v>
      </c>
      <c r="N1375" s="5">
        <v>0</v>
      </c>
      <c r="P1375" s="66">
        <v>278</v>
      </c>
      <c r="Q1375" s="66">
        <v>7</v>
      </c>
      <c r="R1375" s="66">
        <f t="shared" si="42"/>
        <v>285</v>
      </c>
      <c r="S1375" s="502">
        <f t="shared" si="43"/>
        <v>2.800000000000022</v>
      </c>
      <c r="T1375" s="66">
        <v>0</v>
      </c>
    </row>
    <row r="1376" spans="1:20" x14ac:dyDescent="0.2">
      <c r="A1376" s="97" t="s">
        <v>7329</v>
      </c>
      <c r="B1376" s="65" t="s">
        <v>8490</v>
      </c>
      <c r="C1376" s="67">
        <v>0.5</v>
      </c>
      <c r="D1376" s="65" t="s">
        <v>10003</v>
      </c>
      <c r="E1376" s="66">
        <v>71</v>
      </c>
      <c r="F1376" s="66">
        <v>94</v>
      </c>
      <c r="G1376" s="66" t="s">
        <v>2036</v>
      </c>
      <c r="H1376" s="66">
        <v>138</v>
      </c>
      <c r="I1376" s="267"/>
      <c r="J1376" s="5" t="s">
        <v>4415</v>
      </c>
      <c r="K1376" s="66">
        <v>4</v>
      </c>
      <c r="L1376" s="5">
        <v>389</v>
      </c>
      <c r="M1376" s="5">
        <v>2</v>
      </c>
      <c r="N1376" s="5">
        <v>0</v>
      </c>
      <c r="O1376" s="65" t="s">
        <v>4970</v>
      </c>
      <c r="P1376" s="66">
        <v>257</v>
      </c>
      <c r="Q1376" s="66">
        <v>7</v>
      </c>
      <c r="R1376" s="66">
        <f t="shared" si="42"/>
        <v>264</v>
      </c>
      <c r="S1376" s="502">
        <f t="shared" si="43"/>
        <v>23.800000000000022</v>
      </c>
      <c r="T1376" s="68">
        <v>4</v>
      </c>
    </row>
    <row r="1377" spans="1:20" x14ac:dyDescent="0.2">
      <c r="A1377" s="97" t="s">
        <v>4627</v>
      </c>
      <c r="B1377" s="65" t="s">
        <v>8490</v>
      </c>
      <c r="C1377" s="67">
        <v>0.5</v>
      </c>
      <c r="D1377" s="65" t="s">
        <v>4628</v>
      </c>
      <c r="E1377" s="66">
        <v>71</v>
      </c>
      <c r="F1377" s="66">
        <v>95</v>
      </c>
      <c r="G1377" s="66" t="s">
        <v>2036</v>
      </c>
      <c r="H1377" s="66">
        <v>136</v>
      </c>
      <c r="I1377" s="267"/>
      <c r="J1377" s="5" t="s">
        <v>4415</v>
      </c>
      <c r="K1377" s="66">
        <v>11</v>
      </c>
      <c r="L1377" s="5">
        <v>361</v>
      </c>
      <c r="M1377" s="5">
        <v>2</v>
      </c>
      <c r="N1377" s="5">
        <v>0</v>
      </c>
      <c r="O1377" s="65"/>
      <c r="P1377" s="66">
        <v>232</v>
      </c>
      <c r="Q1377" s="66">
        <v>7</v>
      </c>
      <c r="R1377" s="66">
        <f t="shared" si="42"/>
        <v>239</v>
      </c>
      <c r="S1377" s="502">
        <f t="shared" si="43"/>
        <v>48.800000000000026</v>
      </c>
      <c r="T1377" s="68">
        <v>11</v>
      </c>
    </row>
    <row r="1378" spans="1:20" x14ac:dyDescent="0.2">
      <c r="A1378" s="97" t="s">
        <v>1544</v>
      </c>
      <c r="B1378" s="65" t="s">
        <v>8490</v>
      </c>
      <c r="C1378" s="67">
        <v>0.5</v>
      </c>
      <c r="D1378" s="65" t="s">
        <v>8999</v>
      </c>
      <c r="E1378" s="66">
        <v>65</v>
      </c>
      <c r="F1378" s="66">
        <v>84</v>
      </c>
      <c r="G1378" s="66" t="s">
        <v>5263</v>
      </c>
      <c r="H1378" s="66">
        <v>127</v>
      </c>
      <c r="I1378" s="96">
        <v>6045034800</v>
      </c>
      <c r="J1378" s="5" t="s">
        <v>2469</v>
      </c>
      <c r="K1378" s="66">
        <v>11</v>
      </c>
      <c r="L1378" s="5">
        <v>361</v>
      </c>
      <c r="M1378" s="5">
        <v>3</v>
      </c>
      <c r="N1378" s="5">
        <v>0</v>
      </c>
      <c r="O1378" s="65"/>
      <c r="P1378" s="66">
        <v>233</v>
      </c>
      <c r="Q1378" s="66">
        <v>4</v>
      </c>
      <c r="R1378" s="66">
        <f t="shared" si="42"/>
        <v>237</v>
      </c>
      <c r="S1378" s="502">
        <f t="shared" si="43"/>
        <v>50.800000000000026</v>
      </c>
      <c r="T1378" s="68">
        <v>11</v>
      </c>
    </row>
    <row r="1379" spans="1:20" x14ac:dyDescent="0.2">
      <c r="A1379" s="97" t="s">
        <v>1450</v>
      </c>
      <c r="B1379" s="65" t="s">
        <v>8490</v>
      </c>
      <c r="C1379" s="67">
        <v>0.5</v>
      </c>
      <c r="D1379" s="583" t="s">
        <v>11631</v>
      </c>
      <c r="E1379" s="66">
        <v>65</v>
      </c>
      <c r="F1379" s="66">
        <v>80</v>
      </c>
      <c r="G1379" s="66" t="s">
        <v>5264</v>
      </c>
      <c r="H1379" s="66">
        <v>123</v>
      </c>
      <c r="I1379" s="96">
        <v>6045034800</v>
      </c>
      <c r="J1379" s="5" t="s">
        <v>2469</v>
      </c>
      <c r="K1379" s="66">
        <v>16</v>
      </c>
      <c r="L1379" s="5">
        <v>341</v>
      </c>
      <c r="M1379" s="5">
        <v>3</v>
      </c>
      <c r="N1379" s="5">
        <v>0</v>
      </c>
      <c r="O1379" s="559" t="s">
        <v>11632</v>
      </c>
      <c r="P1379" s="66">
        <v>215</v>
      </c>
      <c r="Q1379" s="66">
        <v>4</v>
      </c>
      <c r="R1379" s="66">
        <f t="shared" si="42"/>
        <v>219</v>
      </c>
      <c r="S1379" s="502">
        <f t="shared" si="43"/>
        <v>68.800000000000026</v>
      </c>
      <c r="T1379" s="68">
        <v>16</v>
      </c>
    </row>
    <row r="1380" spans="1:20" x14ac:dyDescent="0.2">
      <c r="A1380" s="97" t="s">
        <v>4220</v>
      </c>
      <c r="B1380" s="65" t="s">
        <v>8490</v>
      </c>
      <c r="C1380" s="67">
        <v>0.5</v>
      </c>
      <c r="D1380" s="91" t="s">
        <v>4221</v>
      </c>
      <c r="E1380" s="66">
        <v>65</v>
      </c>
      <c r="F1380" s="66">
        <v>84</v>
      </c>
      <c r="G1380" s="66" t="s">
        <v>5263</v>
      </c>
      <c r="H1380" s="66">
        <v>127</v>
      </c>
      <c r="I1380" s="96">
        <v>6045034800</v>
      </c>
      <c r="J1380" s="5" t="s">
        <v>2469</v>
      </c>
      <c r="K1380" s="66">
        <v>13</v>
      </c>
      <c r="L1380" s="5">
        <v>353</v>
      </c>
      <c r="M1380" s="5">
        <v>3</v>
      </c>
      <c r="N1380" s="5">
        <v>0</v>
      </c>
      <c r="O1380" s="65" t="s">
        <v>4659</v>
      </c>
      <c r="P1380" s="66">
        <v>225</v>
      </c>
      <c r="Q1380" s="66">
        <v>4</v>
      </c>
      <c r="R1380" s="66">
        <f t="shared" si="42"/>
        <v>229</v>
      </c>
      <c r="S1380" s="502">
        <f t="shared" si="43"/>
        <v>58.800000000000026</v>
      </c>
      <c r="T1380" s="68">
        <v>13</v>
      </c>
    </row>
    <row r="1381" spans="1:20" x14ac:dyDescent="0.2">
      <c r="A1381" s="97" t="s">
        <v>50</v>
      </c>
      <c r="B1381" s="65" t="s">
        <v>8490</v>
      </c>
      <c r="C1381" s="67">
        <v>0.5</v>
      </c>
      <c r="D1381" s="583" t="s">
        <v>11921</v>
      </c>
      <c r="E1381" s="66">
        <v>69</v>
      </c>
      <c r="F1381" s="66">
        <v>99</v>
      </c>
      <c r="G1381" s="66" t="s">
        <v>5265</v>
      </c>
      <c r="H1381" s="66">
        <v>142</v>
      </c>
      <c r="I1381" s="96" t="s">
        <v>2163</v>
      </c>
      <c r="J1381" s="5" t="s">
        <v>7393</v>
      </c>
      <c r="K1381" s="66">
        <v>4</v>
      </c>
      <c r="L1381" s="5">
        <v>389</v>
      </c>
      <c r="M1381" s="5">
        <v>0</v>
      </c>
      <c r="N1381" s="5">
        <v>0</v>
      </c>
      <c r="O1381" s="65"/>
      <c r="P1381" s="66">
        <v>258</v>
      </c>
      <c r="Q1381" s="66">
        <v>7</v>
      </c>
      <c r="R1381" s="66">
        <f t="shared" si="42"/>
        <v>265</v>
      </c>
      <c r="S1381" s="502">
        <f t="shared" si="43"/>
        <v>22.800000000000022</v>
      </c>
      <c r="T1381" s="68">
        <v>4</v>
      </c>
    </row>
    <row r="1382" spans="1:20" x14ac:dyDescent="0.2">
      <c r="A1382" s="97" t="s">
        <v>50</v>
      </c>
      <c r="B1382" s="65" t="s">
        <v>8490</v>
      </c>
      <c r="C1382" s="67">
        <v>0.5</v>
      </c>
      <c r="D1382" s="583" t="s">
        <v>11922</v>
      </c>
      <c r="E1382" s="66">
        <v>69</v>
      </c>
      <c r="F1382" s="66">
        <v>99</v>
      </c>
      <c r="G1382" s="66" t="s">
        <v>5265</v>
      </c>
      <c r="H1382" s="66">
        <v>142</v>
      </c>
      <c r="I1382" s="96"/>
      <c r="J1382" s="5" t="s">
        <v>3871</v>
      </c>
      <c r="K1382" s="66"/>
      <c r="L1382" s="5"/>
      <c r="M1382" s="5">
        <v>15</v>
      </c>
      <c r="N1382" s="5">
        <v>0</v>
      </c>
      <c r="O1382" s="65"/>
      <c r="P1382" s="66">
        <v>258</v>
      </c>
      <c r="Q1382" s="66">
        <v>7</v>
      </c>
      <c r="R1382" s="66">
        <f t="shared" si="42"/>
        <v>265</v>
      </c>
      <c r="S1382" s="502">
        <f t="shared" si="43"/>
        <v>22.800000000000022</v>
      </c>
      <c r="T1382" s="68">
        <v>4</v>
      </c>
    </row>
    <row r="1383" spans="1:20" x14ac:dyDescent="0.2">
      <c r="A1383" s="97" t="s">
        <v>50</v>
      </c>
      <c r="B1383" s="65" t="s">
        <v>8490</v>
      </c>
      <c r="C1383" s="67">
        <v>0.5</v>
      </c>
      <c r="D1383" s="583" t="s">
        <v>11923</v>
      </c>
      <c r="E1383" s="66">
        <v>69</v>
      </c>
      <c r="F1383" s="66">
        <v>99</v>
      </c>
      <c r="G1383" s="66" t="s">
        <v>5265</v>
      </c>
      <c r="H1383" s="66">
        <v>142</v>
      </c>
      <c r="I1383" s="96"/>
      <c r="J1383" s="5" t="s">
        <v>3059</v>
      </c>
      <c r="K1383" s="66"/>
      <c r="L1383" s="5"/>
      <c r="M1383" s="5">
        <v>15</v>
      </c>
      <c r="N1383" s="5">
        <v>0</v>
      </c>
      <c r="O1383" s="65"/>
      <c r="P1383" s="66">
        <v>258</v>
      </c>
      <c r="Q1383" s="66">
        <v>7</v>
      </c>
      <c r="R1383" s="66">
        <f t="shared" si="42"/>
        <v>265</v>
      </c>
      <c r="S1383" s="502">
        <f t="shared" si="43"/>
        <v>22.800000000000022</v>
      </c>
      <c r="T1383" s="68">
        <v>4</v>
      </c>
    </row>
    <row r="1384" spans="1:20" x14ac:dyDescent="0.2">
      <c r="A1384" s="97" t="s">
        <v>50</v>
      </c>
      <c r="B1384" s="65" t="s">
        <v>8490</v>
      </c>
      <c r="C1384" s="67">
        <v>0.5</v>
      </c>
      <c r="D1384" s="583" t="s">
        <v>11924</v>
      </c>
      <c r="E1384" s="66">
        <v>69</v>
      </c>
      <c r="F1384" s="66">
        <v>99</v>
      </c>
      <c r="G1384" s="66" t="s">
        <v>5265</v>
      </c>
      <c r="H1384" s="66">
        <v>142</v>
      </c>
      <c r="I1384" s="96"/>
      <c r="J1384" s="5" t="s">
        <v>3870</v>
      </c>
      <c r="K1384" s="66"/>
      <c r="L1384" s="5"/>
      <c r="M1384" s="5">
        <v>15</v>
      </c>
      <c r="N1384" s="5">
        <v>0</v>
      </c>
      <c r="O1384" s="65"/>
      <c r="P1384" s="66">
        <v>258</v>
      </c>
      <c r="Q1384" s="66">
        <v>7</v>
      </c>
      <c r="R1384" s="66">
        <f t="shared" si="42"/>
        <v>265</v>
      </c>
      <c r="S1384" s="502">
        <f t="shared" si="43"/>
        <v>22.800000000000022</v>
      </c>
      <c r="T1384" s="68">
        <v>4</v>
      </c>
    </row>
    <row r="1385" spans="1:20" x14ac:dyDescent="0.2">
      <c r="A1385" s="97" t="s">
        <v>5767</v>
      </c>
      <c r="B1385" s="65" t="s">
        <v>8490</v>
      </c>
      <c r="C1385" s="67">
        <v>0.5</v>
      </c>
      <c r="D1385" s="91" t="s">
        <v>8205</v>
      </c>
      <c r="E1385" s="66">
        <v>64</v>
      </c>
      <c r="F1385" s="66">
        <v>82</v>
      </c>
      <c r="G1385" s="66" t="s">
        <v>5265</v>
      </c>
      <c r="H1385" s="66">
        <v>125</v>
      </c>
      <c r="I1385" s="96">
        <v>6045034800</v>
      </c>
      <c r="J1385" s="5" t="s">
        <v>2469</v>
      </c>
      <c r="K1385" s="66">
        <v>13</v>
      </c>
      <c r="L1385" s="5">
        <v>353</v>
      </c>
      <c r="M1385" s="5">
        <v>3</v>
      </c>
      <c r="N1385" s="5">
        <v>0</v>
      </c>
      <c r="O1385" s="65" t="s">
        <v>2867</v>
      </c>
      <c r="P1385" s="66">
        <v>227</v>
      </c>
      <c r="Q1385" s="66">
        <v>4</v>
      </c>
      <c r="R1385" s="66">
        <f t="shared" si="42"/>
        <v>231</v>
      </c>
      <c r="S1385" s="502">
        <f t="shared" si="43"/>
        <v>56.800000000000026</v>
      </c>
      <c r="T1385" s="68">
        <v>13</v>
      </c>
    </row>
    <row r="1386" spans="1:20" x14ac:dyDescent="0.2">
      <c r="A1386" s="97" t="s">
        <v>7476</v>
      </c>
      <c r="B1386" s="65" t="s">
        <v>8490</v>
      </c>
      <c r="C1386" s="67">
        <v>0.5</v>
      </c>
      <c r="D1386" s="91" t="s">
        <v>4625</v>
      </c>
      <c r="E1386" s="66">
        <v>63</v>
      </c>
      <c r="F1386" s="66">
        <v>78</v>
      </c>
      <c r="G1386" s="66" t="s">
        <v>5264</v>
      </c>
      <c r="H1386" s="66">
        <v>123</v>
      </c>
      <c r="I1386" s="96">
        <v>6045034800</v>
      </c>
      <c r="J1386" s="5" t="s">
        <v>2469</v>
      </c>
      <c r="K1386" s="66">
        <v>16</v>
      </c>
      <c r="L1386" s="5">
        <v>341</v>
      </c>
      <c r="M1386" s="5">
        <v>3</v>
      </c>
      <c r="N1386" s="5">
        <v>0</v>
      </c>
      <c r="O1386" s="65"/>
      <c r="P1386" s="66">
        <v>215</v>
      </c>
      <c r="Q1386" s="66">
        <v>4</v>
      </c>
      <c r="R1386" s="66">
        <f t="shared" si="42"/>
        <v>219</v>
      </c>
      <c r="S1386" s="502">
        <f t="shared" si="43"/>
        <v>68.800000000000026</v>
      </c>
      <c r="T1386" s="68">
        <v>16</v>
      </c>
    </row>
    <row r="1387" spans="1:20" x14ac:dyDescent="0.2">
      <c r="A1387" s="97" t="s">
        <v>7473</v>
      </c>
      <c r="B1387" s="65" t="s">
        <v>8490</v>
      </c>
      <c r="C1387" s="67">
        <v>0.5</v>
      </c>
      <c r="D1387" s="65" t="s">
        <v>5044</v>
      </c>
      <c r="E1387" s="66">
        <v>66</v>
      </c>
      <c r="F1387" s="66">
        <v>86</v>
      </c>
      <c r="G1387" s="95" t="s">
        <v>5464</v>
      </c>
      <c r="H1387" s="66">
        <v>129</v>
      </c>
      <c r="I1387" s="69"/>
      <c r="J1387" s="5" t="s">
        <v>4415</v>
      </c>
      <c r="K1387" s="66">
        <v>12</v>
      </c>
      <c r="L1387" s="5">
        <v>357</v>
      </c>
      <c r="M1387" s="5">
        <v>2</v>
      </c>
      <c r="N1387" s="5">
        <v>0</v>
      </c>
      <c r="O1387" s="65" t="s">
        <v>1407</v>
      </c>
      <c r="P1387" s="66">
        <v>227</v>
      </c>
      <c r="Q1387" s="66">
        <v>7</v>
      </c>
      <c r="R1387" s="66">
        <f t="shared" si="42"/>
        <v>234</v>
      </c>
      <c r="S1387" s="502">
        <f t="shared" si="43"/>
        <v>53.800000000000026</v>
      </c>
      <c r="T1387" s="68">
        <v>12</v>
      </c>
    </row>
    <row r="1388" spans="1:20" x14ac:dyDescent="0.2">
      <c r="A1388" s="97" t="s">
        <v>5582</v>
      </c>
      <c r="B1388" s="65" t="s">
        <v>8490</v>
      </c>
      <c r="C1388" s="67">
        <v>0.5</v>
      </c>
      <c r="D1388" s="65" t="s">
        <v>5583</v>
      </c>
      <c r="E1388" s="66">
        <v>65</v>
      </c>
      <c r="F1388" s="66">
        <v>82</v>
      </c>
      <c r="G1388" s="95" t="s">
        <v>5264</v>
      </c>
      <c r="H1388" s="66">
        <v>125</v>
      </c>
      <c r="I1388" s="96">
        <v>6045034800</v>
      </c>
      <c r="J1388" s="5" t="s">
        <v>2469</v>
      </c>
      <c r="K1388" s="66">
        <v>9</v>
      </c>
      <c r="L1388" s="5">
        <v>369</v>
      </c>
      <c r="M1388" s="5">
        <v>3</v>
      </c>
      <c r="N1388" s="5">
        <v>0</v>
      </c>
      <c r="O1388" s="65" t="s">
        <v>1525</v>
      </c>
      <c r="P1388" s="66">
        <v>240</v>
      </c>
      <c r="Q1388" s="66">
        <v>4</v>
      </c>
      <c r="R1388" s="66">
        <f t="shared" si="42"/>
        <v>244</v>
      </c>
      <c r="S1388" s="502">
        <f t="shared" si="43"/>
        <v>43.800000000000026</v>
      </c>
      <c r="T1388" s="68">
        <v>9</v>
      </c>
    </row>
    <row r="1389" spans="1:20" x14ac:dyDescent="0.2">
      <c r="A1389" s="558" t="s">
        <v>12518</v>
      </c>
      <c r="B1389" s="559" t="s">
        <v>8490</v>
      </c>
      <c r="C1389" s="67">
        <v>0.5</v>
      </c>
      <c r="D1389" s="559" t="s">
        <v>12519</v>
      </c>
      <c r="E1389" s="66">
        <v>64</v>
      </c>
      <c r="F1389" s="66">
        <v>88</v>
      </c>
      <c r="G1389" s="599" t="s">
        <v>8522</v>
      </c>
      <c r="H1389" s="66">
        <v>131</v>
      </c>
      <c r="I1389" s="96"/>
      <c r="J1389" s="5" t="s">
        <v>2469</v>
      </c>
      <c r="K1389" s="66">
        <v>12</v>
      </c>
      <c r="L1389" s="5">
        <v>357</v>
      </c>
      <c r="M1389" s="5">
        <v>3</v>
      </c>
      <c r="N1389" s="5">
        <v>1</v>
      </c>
      <c r="O1389" s="559" t="s">
        <v>12516</v>
      </c>
      <c r="P1389" s="66">
        <v>231</v>
      </c>
      <c r="Q1389" s="66">
        <v>4</v>
      </c>
      <c r="R1389" s="66">
        <f t="shared" si="42"/>
        <v>235</v>
      </c>
      <c r="S1389" s="502">
        <f t="shared" si="43"/>
        <v>52.800000000000026</v>
      </c>
      <c r="T1389" s="68">
        <v>12</v>
      </c>
    </row>
    <row r="1390" spans="1:20" x14ac:dyDescent="0.2">
      <c r="A1390" s="97" t="s">
        <v>10612</v>
      </c>
      <c r="B1390" s="65" t="s">
        <v>8490</v>
      </c>
      <c r="C1390" s="67">
        <v>0.5</v>
      </c>
      <c r="D1390" s="65" t="s">
        <v>10613</v>
      </c>
      <c r="E1390" s="66">
        <v>64</v>
      </c>
      <c r="F1390" s="66">
        <v>80</v>
      </c>
      <c r="G1390" s="95" t="s">
        <v>5265</v>
      </c>
      <c r="H1390" s="66">
        <v>123</v>
      </c>
      <c r="I1390" s="96">
        <v>6045034800</v>
      </c>
      <c r="J1390" s="5" t="s">
        <v>2469</v>
      </c>
      <c r="K1390" s="66">
        <v>12</v>
      </c>
      <c r="L1390" s="5">
        <v>357</v>
      </c>
      <c r="M1390" s="5">
        <v>3</v>
      </c>
      <c r="N1390" s="5">
        <v>0</v>
      </c>
      <c r="O1390" s="65" t="s">
        <v>10606</v>
      </c>
      <c r="P1390" s="66">
        <v>230</v>
      </c>
      <c r="Q1390" s="66">
        <v>4</v>
      </c>
      <c r="R1390" s="66">
        <f t="shared" si="42"/>
        <v>234</v>
      </c>
      <c r="S1390" s="502">
        <f t="shared" si="43"/>
        <v>53.800000000000026</v>
      </c>
      <c r="T1390" s="68">
        <v>12</v>
      </c>
    </row>
    <row r="1391" spans="1:20" x14ac:dyDescent="0.2">
      <c r="A1391" s="97" t="s">
        <v>5566</v>
      </c>
      <c r="B1391" s="65" t="s">
        <v>8490</v>
      </c>
      <c r="C1391" s="67">
        <v>0.5</v>
      </c>
      <c r="D1391" s="91" t="s">
        <v>10587</v>
      </c>
      <c r="E1391" s="66">
        <v>65</v>
      </c>
      <c r="F1391" s="66">
        <v>82</v>
      </c>
      <c r="G1391" s="95" t="s">
        <v>5265</v>
      </c>
      <c r="H1391" s="66">
        <v>125</v>
      </c>
      <c r="I1391" s="69">
        <v>6045034800</v>
      </c>
      <c r="J1391" s="5" t="s">
        <v>2469</v>
      </c>
      <c r="K1391" s="66">
        <v>10</v>
      </c>
      <c r="L1391" s="5">
        <v>365</v>
      </c>
      <c r="M1391" s="5">
        <v>3</v>
      </c>
      <c r="N1391" s="5">
        <v>0</v>
      </c>
      <c r="O1391" s="65" t="s">
        <v>10575</v>
      </c>
      <c r="P1391" s="66">
        <v>238</v>
      </c>
      <c r="Q1391" s="66">
        <v>4</v>
      </c>
      <c r="R1391" s="66">
        <f t="shared" si="42"/>
        <v>242</v>
      </c>
      <c r="S1391" s="502">
        <f t="shared" si="43"/>
        <v>45.800000000000026</v>
      </c>
      <c r="T1391" s="68">
        <v>10</v>
      </c>
    </row>
    <row r="1392" spans="1:20" x14ac:dyDescent="0.2">
      <c r="A1392" s="97" t="s">
        <v>8166</v>
      </c>
      <c r="B1392" s="65" t="s">
        <v>8490</v>
      </c>
      <c r="C1392" s="67">
        <v>0.5</v>
      </c>
      <c r="D1392" s="65" t="s">
        <v>1408</v>
      </c>
      <c r="E1392" s="66">
        <v>79</v>
      </c>
      <c r="F1392" s="66">
        <v>110</v>
      </c>
      <c r="G1392" s="95" t="s">
        <v>2367</v>
      </c>
      <c r="H1392" s="66">
        <v>153</v>
      </c>
      <c r="I1392" s="69"/>
      <c r="J1392" s="5" t="s">
        <v>4415</v>
      </c>
      <c r="K1392" s="66">
        <v>8</v>
      </c>
      <c r="L1392" s="5">
        <v>373</v>
      </c>
      <c r="M1392" s="5">
        <v>2</v>
      </c>
      <c r="N1392" s="5">
        <v>0</v>
      </c>
      <c r="O1392" s="65"/>
      <c r="P1392" s="66">
        <v>243</v>
      </c>
      <c r="Q1392" s="66">
        <v>7</v>
      </c>
      <c r="R1392" s="66">
        <f t="shared" ref="R1392:R1465" si="44">P1392+Q1392</f>
        <v>250</v>
      </c>
      <c r="S1392" s="502">
        <f t="shared" si="43"/>
        <v>37.800000000000026</v>
      </c>
      <c r="T1392" s="68">
        <v>8</v>
      </c>
    </row>
    <row r="1393" spans="1:20" x14ac:dyDescent="0.2">
      <c r="A1393" s="558" t="s">
        <v>12062</v>
      </c>
      <c r="B1393" s="559" t="s">
        <v>8490</v>
      </c>
      <c r="C1393" s="67">
        <v>0.5</v>
      </c>
      <c r="D1393" s="559" t="s">
        <v>12063</v>
      </c>
      <c r="E1393" s="66">
        <v>64</v>
      </c>
      <c r="F1393" s="66">
        <v>82</v>
      </c>
      <c r="G1393" s="599" t="s">
        <v>5265</v>
      </c>
      <c r="H1393" s="66">
        <v>125</v>
      </c>
      <c r="I1393" s="69">
        <v>6045034800</v>
      </c>
      <c r="J1393" s="5" t="s">
        <v>2469</v>
      </c>
      <c r="K1393" s="66">
        <v>15</v>
      </c>
      <c r="L1393" s="5">
        <v>345</v>
      </c>
      <c r="M1393" s="5">
        <v>3</v>
      </c>
      <c r="N1393" s="5">
        <v>0</v>
      </c>
      <c r="O1393" s="559" t="s">
        <v>12043</v>
      </c>
      <c r="P1393" s="66">
        <v>216</v>
      </c>
      <c r="Q1393" s="66">
        <v>4</v>
      </c>
      <c r="R1393" s="66">
        <f t="shared" si="44"/>
        <v>220</v>
      </c>
      <c r="S1393" s="502">
        <f t="shared" si="43"/>
        <v>67.800000000000026</v>
      </c>
      <c r="T1393" s="68">
        <v>15</v>
      </c>
    </row>
    <row r="1394" spans="1:20" x14ac:dyDescent="0.2">
      <c r="A1394" s="97" t="s">
        <v>4419</v>
      </c>
      <c r="B1394" s="65" t="s">
        <v>8490</v>
      </c>
      <c r="C1394" s="67">
        <v>0.5</v>
      </c>
      <c r="D1394" s="65" t="s">
        <v>7880</v>
      </c>
      <c r="E1394" s="66">
        <v>66</v>
      </c>
      <c r="F1394" s="66">
        <v>84</v>
      </c>
      <c r="G1394" s="95" t="s">
        <v>5263</v>
      </c>
      <c r="H1394" s="66">
        <v>127</v>
      </c>
      <c r="I1394" s="96">
        <v>6045034800</v>
      </c>
      <c r="J1394" s="5" t="s">
        <v>2469</v>
      </c>
      <c r="K1394" s="66">
        <v>17</v>
      </c>
      <c r="L1394" s="5">
        <v>337</v>
      </c>
      <c r="M1394" s="5">
        <v>3</v>
      </c>
      <c r="N1394" s="5">
        <v>0</v>
      </c>
      <c r="O1394" s="65" t="s">
        <v>621</v>
      </c>
      <c r="P1394" s="66">
        <v>208</v>
      </c>
      <c r="Q1394" s="66">
        <v>4</v>
      </c>
      <c r="R1394" s="66">
        <f t="shared" si="44"/>
        <v>212</v>
      </c>
      <c r="S1394" s="502">
        <f t="shared" si="43"/>
        <v>75.800000000000026</v>
      </c>
      <c r="T1394" s="68">
        <v>17</v>
      </c>
    </row>
    <row r="1395" spans="1:20" x14ac:dyDescent="0.2">
      <c r="A1395" s="97" t="s">
        <v>10086</v>
      </c>
      <c r="B1395" s="65" t="s">
        <v>8490</v>
      </c>
      <c r="C1395" s="67">
        <v>0.5</v>
      </c>
      <c r="D1395" s="65" t="s">
        <v>5700</v>
      </c>
      <c r="E1395" s="66">
        <v>64</v>
      </c>
      <c r="F1395" s="66">
        <v>82</v>
      </c>
      <c r="G1395" s="95" t="s">
        <v>5263</v>
      </c>
      <c r="H1395" s="66">
        <v>125</v>
      </c>
      <c r="I1395" s="96">
        <v>6045034800</v>
      </c>
      <c r="J1395" s="5" t="s">
        <v>2469</v>
      </c>
      <c r="K1395" s="66">
        <v>16</v>
      </c>
      <c r="L1395" s="5">
        <v>341</v>
      </c>
      <c r="M1395" s="5">
        <v>3</v>
      </c>
      <c r="N1395" s="5">
        <v>0</v>
      </c>
      <c r="O1395" s="65"/>
      <c r="P1395" s="66">
        <v>214</v>
      </c>
      <c r="Q1395" s="66">
        <v>4</v>
      </c>
      <c r="R1395" s="66">
        <f t="shared" si="44"/>
        <v>218</v>
      </c>
      <c r="S1395" s="502">
        <f t="shared" si="43"/>
        <v>69.800000000000026</v>
      </c>
      <c r="T1395" s="68">
        <v>16</v>
      </c>
    </row>
    <row r="1396" spans="1:20" x14ac:dyDescent="0.2">
      <c r="A1396" s="97" t="s">
        <v>10084</v>
      </c>
      <c r="B1396" s="65" t="s">
        <v>8490</v>
      </c>
      <c r="C1396" s="67">
        <v>0.5</v>
      </c>
      <c r="D1396" s="65" t="s">
        <v>7587</v>
      </c>
      <c r="E1396" s="66">
        <v>64</v>
      </c>
      <c r="F1396" s="66">
        <v>82</v>
      </c>
      <c r="G1396" s="95" t="s">
        <v>5263</v>
      </c>
      <c r="H1396" s="66">
        <v>125</v>
      </c>
      <c r="I1396" s="96">
        <v>6045034800</v>
      </c>
      <c r="J1396" s="5" t="s">
        <v>2469</v>
      </c>
      <c r="K1396" s="66">
        <v>16</v>
      </c>
      <c r="L1396" s="5">
        <v>341</v>
      </c>
      <c r="M1396" s="5">
        <v>3</v>
      </c>
      <c r="N1396" s="5">
        <v>0</v>
      </c>
      <c r="O1396" s="65"/>
      <c r="P1396" s="66">
        <v>214</v>
      </c>
      <c r="Q1396" s="66">
        <v>4</v>
      </c>
      <c r="R1396" s="66">
        <f t="shared" si="44"/>
        <v>218</v>
      </c>
      <c r="S1396" s="502">
        <f t="shared" si="43"/>
        <v>69.800000000000026</v>
      </c>
      <c r="T1396" s="68">
        <v>16</v>
      </c>
    </row>
    <row r="1397" spans="1:20" x14ac:dyDescent="0.2">
      <c r="A1397" s="97" t="s">
        <v>10085</v>
      </c>
      <c r="B1397" s="65" t="s">
        <v>8490</v>
      </c>
      <c r="C1397" s="67">
        <v>0.5</v>
      </c>
      <c r="D1397" s="91" t="s">
        <v>4496</v>
      </c>
      <c r="E1397" s="66">
        <v>64</v>
      </c>
      <c r="F1397" s="66">
        <v>82</v>
      </c>
      <c r="G1397" s="95" t="s">
        <v>4497</v>
      </c>
      <c r="H1397" s="66">
        <v>125</v>
      </c>
      <c r="I1397" s="96">
        <v>6045034800</v>
      </c>
      <c r="J1397" s="5" t="s">
        <v>2469</v>
      </c>
      <c r="K1397" s="66">
        <v>16</v>
      </c>
      <c r="L1397" s="5">
        <v>341</v>
      </c>
      <c r="M1397" s="5">
        <v>3</v>
      </c>
      <c r="N1397" s="5">
        <v>0</v>
      </c>
      <c r="O1397" s="65"/>
      <c r="P1397" s="66">
        <v>214</v>
      </c>
      <c r="Q1397" s="66">
        <v>4</v>
      </c>
      <c r="R1397" s="66">
        <f t="shared" si="44"/>
        <v>218</v>
      </c>
      <c r="S1397" s="502">
        <f t="shared" si="43"/>
        <v>69.800000000000026</v>
      </c>
      <c r="T1397" s="68">
        <v>16</v>
      </c>
    </row>
    <row r="1398" spans="1:20" x14ac:dyDescent="0.2">
      <c r="A1398" s="97" t="s">
        <v>2864</v>
      </c>
      <c r="B1398" s="65" t="s">
        <v>8490</v>
      </c>
      <c r="C1398" s="67">
        <v>0.5</v>
      </c>
      <c r="D1398" s="91" t="s">
        <v>5439</v>
      </c>
      <c r="E1398" s="66">
        <v>63</v>
      </c>
      <c r="F1398" s="66">
        <v>80</v>
      </c>
      <c r="G1398" s="95" t="s">
        <v>5265</v>
      </c>
      <c r="H1398" s="66">
        <v>123</v>
      </c>
      <c r="I1398" s="96">
        <v>6045034800</v>
      </c>
      <c r="J1398" s="5" t="s">
        <v>2469</v>
      </c>
      <c r="K1398" s="66">
        <v>11</v>
      </c>
      <c r="L1398" s="5">
        <v>361</v>
      </c>
      <c r="M1398" s="5">
        <v>3</v>
      </c>
      <c r="N1398" s="5">
        <v>0</v>
      </c>
      <c r="O1398" s="65"/>
      <c r="P1398" s="66">
        <v>233</v>
      </c>
      <c r="Q1398" s="66">
        <v>4</v>
      </c>
      <c r="R1398" s="66">
        <f t="shared" si="44"/>
        <v>237</v>
      </c>
      <c r="S1398" s="502">
        <f t="shared" si="43"/>
        <v>50.800000000000026</v>
      </c>
      <c r="T1398" s="68">
        <v>11</v>
      </c>
    </row>
    <row r="1399" spans="1:20" x14ac:dyDescent="0.2">
      <c r="A1399" s="558" t="s">
        <v>11599</v>
      </c>
      <c r="B1399" s="559" t="s">
        <v>8490</v>
      </c>
      <c r="C1399" s="67">
        <v>0.5</v>
      </c>
      <c r="D1399" s="583" t="s">
        <v>11600</v>
      </c>
      <c r="E1399" s="66">
        <v>62</v>
      </c>
      <c r="F1399" s="66">
        <v>78</v>
      </c>
      <c r="G1399" s="66" t="s">
        <v>5263</v>
      </c>
      <c r="H1399" s="66">
        <v>123</v>
      </c>
      <c r="I1399" s="69">
        <v>6045034800</v>
      </c>
      <c r="J1399" s="5" t="s">
        <v>2469</v>
      </c>
      <c r="K1399" s="66">
        <v>6</v>
      </c>
      <c r="L1399" s="5">
        <v>381</v>
      </c>
      <c r="M1399" s="5">
        <v>3</v>
      </c>
      <c r="N1399" s="5">
        <v>0</v>
      </c>
      <c r="O1399" s="65" t="s">
        <v>6532</v>
      </c>
      <c r="P1399" s="66">
        <v>255</v>
      </c>
      <c r="Q1399" s="66">
        <v>4</v>
      </c>
      <c r="R1399" s="66">
        <f>P1399+Q1399</f>
        <v>259</v>
      </c>
      <c r="S1399" s="502">
        <f t="shared" si="43"/>
        <v>28.800000000000022</v>
      </c>
      <c r="T1399" s="68">
        <v>6</v>
      </c>
    </row>
    <row r="1400" spans="1:20" x14ac:dyDescent="0.2">
      <c r="A1400" s="97" t="s">
        <v>10053</v>
      </c>
      <c r="B1400" s="65" t="s">
        <v>8490</v>
      </c>
      <c r="C1400" s="67">
        <v>0.5</v>
      </c>
      <c r="D1400" s="65" t="s">
        <v>7427</v>
      </c>
      <c r="E1400" s="66">
        <v>71</v>
      </c>
      <c r="F1400" s="66">
        <v>95</v>
      </c>
      <c r="G1400" s="66" t="s">
        <v>2784</v>
      </c>
      <c r="H1400" s="66">
        <v>138</v>
      </c>
      <c r="I1400" s="96"/>
      <c r="J1400" s="5" t="s">
        <v>693</v>
      </c>
      <c r="K1400" s="66">
        <v>0</v>
      </c>
      <c r="L1400" s="5">
        <f>112+10+R1400</f>
        <v>406</v>
      </c>
      <c r="M1400" s="5">
        <v>14</v>
      </c>
      <c r="N1400" s="5">
        <v>0</v>
      </c>
      <c r="O1400" s="65"/>
      <c r="P1400" s="66">
        <v>277</v>
      </c>
      <c r="Q1400" s="66">
        <v>7</v>
      </c>
      <c r="R1400" s="66">
        <f t="shared" si="44"/>
        <v>284</v>
      </c>
      <c r="S1400" s="502">
        <f t="shared" si="43"/>
        <v>3.800000000000022</v>
      </c>
      <c r="T1400" s="66">
        <v>0</v>
      </c>
    </row>
    <row r="1401" spans="1:20" x14ac:dyDescent="0.2">
      <c r="A1401" s="97" t="s">
        <v>4213</v>
      </c>
      <c r="B1401" s="65" t="s">
        <v>8490</v>
      </c>
      <c r="C1401" s="67">
        <v>0.5</v>
      </c>
      <c r="D1401" s="65" t="s">
        <v>2583</v>
      </c>
      <c r="E1401" s="66">
        <v>65</v>
      </c>
      <c r="F1401" s="66">
        <v>84</v>
      </c>
      <c r="G1401" s="66" t="s">
        <v>5263</v>
      </c>
      <c r="H1401" s="66">
        <v>127</v>
      </c>
      <c r="I1401" s="69">
        <v>6045034800</v>
      </c>
      <c r="J1401" s="5" t="s">
        <v>2469</v>
      </c>
      <c r="K1401" s="66">
        <v>16</v>
      </c>
      <c r="L1401" s="5">
        <v>341</v>
      </c>
      <c r="M1401" s="5">
        <v>3</v>
      </c>
      <c r="N1401" s="5">
        <v>0</v>
      </c>
      <c r="O1401" s="65"/>
      <c r="P1401" s="66">
        <v>213</v>
      </c>
      <c r="Q1401" s="66">
        <v>4</v>
      </c>
      <c r="R1401" s="66">
        <f t="shared" si="44"/>
        <v>217</v>
      </c>
      <c r="S1401" s="502">
        <f t="shared" si="43"/>
        <v>70.800000000000026</v>
      </c>
      <c r="T1401" s="68">
        <v>16</v>
      </c>
    </row>
    <row r="1402" spans="1:20" x14ac:dyDescent="0.2">
      <c r="A1402" s="97" t="s">
        <v>9203</v>
      </c>
      <c r="B1402" s="65" t="s">
        <v>8490</v>
      </c>
      <c r="C1402" s="67">
        <v>0.5</v>
      </c>
      <c r="D1402" s="65" t="s">
        <v>8845</v>
      </c>
      <c r="E1402" s="66">
        <v>65</v>
      </c>
      <c r="F1402" s="66">
        <v>84</v>
      </c>
      <c r="G1402" s="66" t="s">
        <v>5263</v>
      </c>
      <c r="H1402" s="66">
        <v>127</v>
      </c>
      <c r="I1402" s="96">
        <v>6045034800</v>
      </c>
      <c r="J1402" s="5" t="s">
        <v>2469</v>
      </c>
      <c r="K1402" s="66">
        <v>12</v>
      </c>
      <c r="L1402" s="5">
        <v>357</v>
      </c>
      <c r="M1402" s="5">
        <v>3</v>
      </c>
      <c r="N1402" s="5">
        <v>0</v>
      </c>
      <c r="O1402" s="65"/>
      <c r="P1402" s="66">
        <v>230</v>
      </c>
      <c r="Q1402" s="66">
        <v>4</v>
      </c>
      <c r="R1402" s="66">
        <f t="shared" si="44"/>
        <v>234</v>
      </c>
      <c r="S1402" s="502">
        <f t="shared" si="43"/>
        <v>53.800000000000026</v>
      </c>
      <c r="T1402" s="68">
        <v>12</v>
      </c>
    </row>
    <row r="1403" spans="1:20" x14ac:dyDescent="0.2">
      <c r="A1403" s="97" t="s">
        <v>10569</v>
      </c>
      <c r="B1403" s="65" t="s">
        <v>8490</v>
      </c>
      <c r="C1403" s="67">
        <v>0.5</v>
      </c>
      <c r="D1403" s="65" t="s">
        <v>10614</v>
      </c>
      <c r="E1403" s="66">
        <v>68</v>
      </c>
      <c r="F1403" s="66">
        <v>89</v>
      </c>
      <c r="G1403" s="66" t="s">
        <v>2920</v>
      </c>
      <c r="H1403" s="66">
        <v>132</v>
      </c>
      <c r="I1403" s="96"/>
      <c r="J1403" s="5" t="s">
        <v>4415</v>
      </c>
      <c r="K1403" s="66">
        <v>1</v>
      </c>
      <c r="L1403" s="5">
        <v>400</v>
      </c>
      <c r="M1403" s="5">
        <v>2</v>
      </c>
      <c r="N1403" s="5">
        <v>0</v>
      </c>
      <c r="O1403" s="65" t="s">
        <v>10606</v>
      </c>
      <c r="P1403" s="66">
        <v>270</v>
      </c>
      <c r="Q1403" s="66">
        <v>7</v>
      </c>
      <c r="R1403" s="66">
        <f t="shared" si="44"/>
        <v>277</v>
      </c>
      <c r="S1403" s="502">
        <f t="shared" si="43"/>
        <v>10.800000000000022</v>
      </c>
      <c r="T1403" s="68">
        <v>1</v>
      </c>
    </row>
    <row r="1404" spans="1:20" x14ac:dyDescent="0.2">
      <c r="A1404" s="97" t="s">
        <v>10674</v>
      </c>
      <c r="B1404" s="65" t="s">
        <v>8490</v>
      </c>
      <c r="C1404" s="67">
        <v>0.5</v>
      </c>
      <c r="D1404" s="65" t="s">
        <v>3638</v>
      </c>
      <c r="E1404" s="66">
        <v>65</v>
      </c>
      <c r="F1404" s="66">
        <v>84</v>
      </c>
      <c r="G1404" s="66" t="s">
        <v>5263</v>
      </c>
      <c r="H1404" s="66">
        <v>127</v>
      </c>
      <c r="I1404" s="96">
        <v>6045034800</v>
      </c>
      <c r="J1404" s="5" t="s">
        <v>2469</v>
      </c>
      <c r="K1404" s="66">
        <v>11</v>
      </c>
      <c r="L1404" s="5">
        <v>361</v>
      </c>
      <c r="M1404" s="5">
        <v>3</v>
      </c>
      <c r="N1404" s="5">
        <v>0</v>
      </c>
      <c r="O1404" s="65" t="s">
        <v>10715</v>
      </c>
      <c r="P1404" s="66">
        <v>235</v>
      </c>
      <c r="Q1404" s="66">
        <v>4</v>
      </c>
      <c r="R1404" s="66">
        <f t="shared" si="44"/>
        <v>239</v>
      </c>
      <c r="S1404" s="502">
        <f t="shared" si="43"/>
        <v>48.800000000000026</v>
      </c>
      <c r="T1404" s="68">
        <v>11</v>
      </c>
    </row>
    <row r="1405" spans="1:20" x14ac:dyDescent="0.2">
      <c r="A1405" s="97" t="s">
        <v>9574</v>
      </c>
      <c r="B1405" s="65" t="s">
        <v>8490</v>
      </c>
      <c r="C1405" s="67">
        <v>0.5</v>
      </c>
      <c r="D1405" s="65" t="s">
        <v>3077</v>
      </c>
      <c r="E1405" s="66">
        <v>71</v>
      </c>
      <c r="F1405" s="66">
        <v>95</v>
      </c>
      <c r="G1405" s="66" t="s">
        <v>2036</v>
      </c>
      <c r="H1405" s="66">
        <v>138</v>
      </c>
      <c r="I1405" s="69"/>
      <c r="J1405" s="5" t="s">
        <v>4415</v>
      </c>
      <c r="K1405" s="66">
        <v>4</v>
      </c>
      <c r="L1405" s="5">
        <v>389</v>
      </c>
      <c r="M1405" s="5">
        <v>2</v>
      </c>
      <c r="N1405" s="5">
        <v>0</v>
      </c>
      <c r="O1405" s="65" t="s">
        <v>7853</v>
      </c>
      <c r="P1405" s="66">
        <v>259</v>
      </c>
      <c r="Q1405" s="66">
        <v>7</v>
      </c>
      <c r="R1405" s="66">
        <f t="shared" si="44"/>
        <v>266</v>
      </c>
      <c r="S1405" s="502">
        <f t="shared" si="43"/>
        <v>21.800000000000022</v>
      </c>
      <c r="T1405" s="68">
        <v>4</v>
      </c>
    </row>
    <row r="1406" spans="1:20" x14ac:dyDescent="0.2">
      <c r="A1406" s="97" t="s">
        <v>3797</v>
      </c>
      <c r="B1406" s="65" t="s">
        <v>8490</v>
      </c>
      <c r="C1406" s="67">
        <v>0.5</v>
      </c>
      <c r="D1406" s="65" t="s">
        <v>10697</v>
      </c>
      <c r="E1406" s="66">
        <v>71</v>
      </c>
      <c r="F1406" s="66">
        <v>95</v>
      </c>
      <c r="G1406" s="66" t="s">
        <v>2036</v>
      </c>
      <c r="H1406" s="66">
        <v>138</v>
      </c>
      <c r="I1406" s="267"/>
      <c r="J1406" s="5" t="s">
        <v>4415</v>
      </c>
      <c r="K1406" s="66">
        <v>12</v>
      </c>
      <c r="L1406" s="5">
        <v>357</v>
      </c>
      <c r="M1406" s="5">
        <v>2</v>
      </c>
      <c r="N1406" s="5">
        <v>0</v>
      </c>
      <c r="O1406" s="65"/>
      <c r="P1406" s="66">
        <v>228</v>
      </c>
      <c r="Q1406" s="66">
        <v>7</v>
      </c>
      <c r="R1406" s="66">
        <f t="shared" si="44"/>
        <v>235</v>
      </c>
      <c r="S1406" s="502">
        <f t="shared" si="43"/>
        <v>52.800000000000026</v>
      </c>
      <c r="T1406" s="68">
        <v>12</v>
      </c>
    </row>
    <row r="1407" spans="1:20" x14ac:dyDescent="0.2">
      <c r="A1407" s="558" t="s">
        <v>10780</v>
      </c>
      <c r="B1407" s="559" t="s">
        <v>8490</v>
      </c>
      <c r="C1407" s="67">
        <v>0.5</v>
      </c>
      <c r="D1407" s="559" t="s">
        <v>10781</v>
      </c>
      <c r="E1407" s="66">
        <v>60</v>
      </c>
      <c r="F1407" s="66">
        <v>74</v>
      </c>
      <c r="G1407" s="560" t="s">
        <v>5265</v>
      </c>
      <c r="H1407" s="66">
        <v>123</v>
      </c>
      <c r="I1407" s="96">
        <v>6045034800</v>
      </c>
      <c r="J1407" s="5" t="s">
        <v>2469</v>
      </c>
      <c r="K1407" s="66">
        <v>9</v>
      </c>
      <c r="L1407" s="5">
        <v>369</v>
      </c>
      <c r="M1407" s="5">
        <v>3</v>
      </c>
      <c r="N1407" s="5">
        <v>0</v>
      </c>
      <c r="O1407" s="559" t="s">
        <v>10782</v>
      </c>
      <c r="P1407" s="66">
        <v>241</v>
      </c>
      <c r="Q1407" s="66">
        <v>4</v>
      </c>
      <c r="R1407" s="66">
        <f t="shared" si="44"/>
        <v>245</v>
      </c>
      <c r="S1407" s="502">
        <f t="shared" si="43"/>
        <v>42.800000000000026</v>
      </c>
      <c r="T1407" s="68">
        <v>9</v>
      </c>
    </row>
    <row r="1408" spans="1:20" x14ac:dyDescent="0.2">
      <c r="A1408" s="97" t="s">
        <v>729</v>
      </c>
      <c r="B1408" s="65" t="s">
        <v>8490</v>
      </c>
      <c r="C1408" s="67">
        <v>0.5</v>
      </c>
      <c r="D1408" s="65" t="s">
        <v>730</v>
      </c>
      <c r="E1408" s="66">
        <v>68</v>
      </c>
      <c r="F1408" s="66">
        <v>89</v>
      </c>
      <c r="G1408" s="66" t="s">
        <v>2920</v>
      </c>
      <c r="H1408" s="66">
        <v>132</v>
      </c>
      <c r="I1408" s="267"/>
      <c r="J1408" s="5" t="s">
        <v>4415</v>
      </c>
      <c r="K1408" s="66">
        <v>2</v>
      </c>
      <c r="L1408" s="5">
        <v>396</v>
      </c>
      <c r="M1408" s="5">
        <v>2</v>
      </c>
      <c r="N1408" s="5">
        <v>0</v>
      </c>
      <c r="O1408" s="65"/>
      <c r="P1408" s="66">
        <v>265</v>
      </c>
      <c r="Q1408" s="66">
        <v>7</v>
      </c>
      <c r="R1408" s="66">
        <f t="shared" si="44"/>
        <v>272</v>
      </c>
      <c r="S1408" s="502">
        <f t="shared" si="43"/>
        <v>15.800000000000022</v>
      </c>
      <c r="T1408" s="68">
        <v>2</v>
      </c>
    </row>
    <row r="1409" spans="1:20" x14ac:dyDescent="0.2">
      <c r="A1409" s="97" t="s">
        <v>729</v>
      </c>
      <c r="B1409" s="65" t="s">
        <v>8490</v>
      </c>
      <c r="C1409" s="67">
        <v>0.5</v>
      </c>
      <c r="D1409" s="91" t="s">
        <v>9931</v>
      </c>
      <c r="E1409" s="66">
        <v>68</v>
      </c>
      <c r="F1409" s="66">
        <v>89</v>
      </c>
      <c r="G1409" s="66" t="s">
        <v>2920</v>
      </c>
      <c r="H1409" s="66">
        <v>132</v>
      </c>
      <c r="I1409" s="267"/>
      <c r="J1409" s="5" t="s">
        <v>2624</v>
      </c>
      <c r="K1409" s="66">
        <v>2</v>
      </c>
      <c r="L1409" s="5">
        <v>396</v>
      </c>
      <c r="M1409" s="5">
        <v>2</v>
      </c>
      <c r="N1409" s="5">
        <v>0</v>
      </c>
      <c r="O1409" s="65"/>
      <c r="P1409" s="66">
        <v>265</v>
      </c>
      <c r="Q1409" s="66">
        <v>7</v>
      </c>
      <c r="R1409" s="66">
        <f t="shared" si="44"/>
        <v>272</v>
      </c>
      <c r="S1409" s="502">
        <f t="shared" si="43"/>
        <v>15.800000000000022</v>
      </c>
      <c r="T1409" s="68">
        <v>2</v>
      </c>
    </row>
    <row r="1410" spans="1:20" x14ac:dyDescent="0.2">
      <c r="A1410" s="97" t="s">
        <v>4378</v>
      </c>
      <c r="B1410" s="65" t="s">
        <v>8490</v>
      </c>
      <c r="C1410" s="67">
        <v>0.5</v>
      </c>
      <c r="D1410" s="65" t="s">
        <v>3811</v>
      </c>
      <c r="E1410" s="66">
        <v>65</v>
      </c>
      <c r="F1410" s="66">
        <v>84</v>
      </c>
      <c r="G1410" s="66" t="s">
        <v>5161</v>
      </c>
      <c r="H1410" s="66">
        <v>127</v>
      </c>
      <c r="I1410" s="69">
        <v>6045034800</v>
      </c>
      <c r="J1410" s="5" t="s">
        <v>2469</v>
      </c>
      <c r="K1410" s="66">
        <v>11</v>
      </c>
      <c r="L1410" s="5">
        <v>361</v>
      </c>
      <c r="M1410" s="5">
        <v>3</v>
      </c>
      <c r="N1410" s="5">
        <v>0</v>
      </c>
      <c r="O1410" s="65"/>
      <c r="P1410" s="66">
        <v>232</v>
      </c>
      <c r="Q1410" s="66">
        <v>4</v>
      </c>
      <c r="R1410" s="66">
        <f t="shared" si="44"/>
        <v>236</v>
      </c>
      <c r="S1410" s="502">
        <f t="shared" si="43"/>
        <v>51.800000000000026</v>
      </c>
      <c r="T1410" s="68">
        <v>11</v>
      </c>
    </row>
    <row r="1411" spans="1:20" x14ac:dyDescent="0.2">
      <c r="A1411" s="97" t="s">
        <v>10698</v>
      </c>
      <c r="B1411" s="65" t="s">
        <v>8490</v>
      </c>
      <c r="C1411" s="67">
        <v>0.5</v>
      </c>
      <c r="D1411" s="65" t="s">
        <v>10699</v>
      </c>
      <c r="E1411" s="66">
        <v>69</v>
      </c>
      <c r="F1411" s="66">
        <v>91</v>
      </c>
      <c r="G1411" s="66" t="s">
        <v>2036</v>
      </c>
      <c r="H1411" s="66">
        <v>134</v>
      </c>
      <c r="I1411" s="69"/>
      <c r="J1411" s="5" t="s">
        <v>4415</v>
      </c>
      <c r="K1411" s="66">
        <v>3</v>
      </c>
      <c r="L1411" s="5">
        <v>393</v>
      </c>
      <c r="M1411" s="5">
        <v>2</v>
      </c>
      <c r="N1411" s="5">
        <v>0</v>
      </c>
      <c r="O1411" s="65" t="s">
        <v>10683</v>
      </c>
      <c r="P1411" s="66">
        <v>261</v>
      </c>
      <c r="Q1411" s="66">
        <v>7</v>
      </c>
      <c r="R1411" s="66">
        <f t="shared" si="44"/>
        <v>268</v>
      </c>
      <c r="S1411" s="502">
        <f t="shared" si="43"/>
        <v>19.800000000000022</v>
      </c>
      <c r="T1411" s="68">
        <v>3</v>
      </c>
    </row>
    <row r="1412" spans="1:20" x14ac:dyDescent="0.2">
      <c r="A1412" s="97" t="s">
        <v>10022</v>
      </c>
      <c r="B1412" s="65" t="s">
        <v>8490</v>
      </c>
      <c r="C1412" s="67">
        <v>0.5</v>
      </c>
      <c r="D1412" s="91" t="s">
        <v>10023</v>
      </c>
      <c r="E1412" s="66">
        <v>64</v>
      </c>
      <c r="F1412" s="66">
        <v>82</v>
      </c>
      <c r="G1412" s="66" t="s">
        <v>5264</v>
      </c>
      <c r="H1412" s="66">
        <v>125</v>
      </c>
      <c r="I1412" s="69">
        <v>6045034800</v>
      </c>
      <c r="J1412" s="5" t="s">
        <v>2469</v>
      </c>
      <c r="K1412" s="66">
        <v>12</v>
      </c>
      <c r="L1412" s="5">
        <v>357</v>
      </c>
      <c r="M1412" s="5">
        <v>3</v>
      </c>
      <c r="N1412" s="5">
        <v>0</v>
      </c>
      <c r="O1412" s="65" t="s">
        <v>10606</v>
      </c>
      <c r="P1412" s="66">
        <v>230</v>
      </c>
      <c r="Q1412" s="66">
        <v>4</v>
      </c>
      <c r="R1412" s="66">
        <f t="shared" si="44"/>
        <v>234</v>
      </c>
      <c r="S1412" s="502">
        <f t="shared" si="43"/>
        <v>53.800000000000026</v>
      </c>
      <c r="T1412" s="68">
        <v>12</v>
      </c>
    </row>
    <row r="1413" spans="1:20" x14ac:dyDescent="0.2">
      <c r="A1413" s="558" t="s">
        <v>10943</v>
      </c>
      <c r="B1413" s="65" t="s">
        <v>8490</v>
      </c>
      <c r="C1413" s="67">
        <v>0.5</v>
      </c>
      <c r="D1413" s="583" t="s">
        <v>11167</v>
      </c>
      <c r="E1413" s="66">
        <v>64</v>
      </c>
      <c r="F1413" s="66">
        <v>82</v>
      </c>
      <c r="G1413" s="66" t="s">
        <v>5265</v>
      </c>
      <c r="H1413" s="66">
        <v>123</v>
      </c>
      <c r="I1413" s="69">
        <v>6045034800</v>
      </c>
      <c r="J1413" s="5" t="s">
        <v>2469</v>
      </c>
      <c r="K1413" s="66">
        <v>14</v>
      </c>
      <c r="L1413" s="5">
        <v>349</v>
      </c>
      <c r="M1413" s="5">
        <v>3</v>
      </c>
      <c r="N1413" s="5">
        <v>0</v>
      </c>
      <c r="O1413" s="559" t="s">
        <v>11168</v>
      </c>
      <c r="P1413" s="66">
        <v>220</v>
      </c>
      <c r="Q1413" s="66">
        <v>4</v>
      </c>
      <c r="R1413" s="66">
        <f t="shared" si="44"/>
        <v>224</v>
      </c>
      <c r="S1413" s="502">
        <f t="shared" si="43"/>
        <v>63.800000000000026</v>
      </c>
      <c r="T1413" s="68">
        <v>14</v>
      </c>
    </row>
    <row r="1414" spans="1:20" x14ac:dyDescent="0.2">
      <c r="A1414" s="97" t="s">
        <v>6907</v>
      </c>
      <c r="B1414" s="65" t="s">
        <v>8490</v>
      </c>
      <c r="C1414" s="67">
        <v>0.5</v>
      </c>
      <c r="D1414" s="65" t="s">
        <v>7610</v>
      </c>
      <c r="E1414" s="66">
        <v>65</v>
      </c>
      <c r="F1414" s="66">
        <v>84</v>
      </c>
      <c r="G1414" s="66" t="s">
        <v>5263</v>
      </c>
      <c r="H1414" s="66">
        <v>127</v>
      </c>
      <c r="I1414" s="69">
        <v>6045034800</v>
      </c>
      <c r="J1414" s="5" t="s">
        <v>2469</v>
      </c>
      <c r="K1414" s="66">
        <v>12</v>
      </c>
      <c r="L1414" s="5">
        <v>357</v>
      </c>
      <c r="M1414" s="5">
        <v>3</v>
      </c>
      <c r="N1414" s="5">
        <v>0</v>
      </c>
      <c r="O1414" s="559" t="s">
        <v>12278</v>
      </c>
      <c r="P1414" s="66">
        <v>227</v>
      </c>
      <c r="Q1414" s="66">
        <v>4</v>
      </c>
      <c r="R1414" s="66">
        <f t="shared" si="44"/>
        <v>231</v>
      </c>
      <c r="S1414" s="502">
        <f t="shared" si="43"/>
        <v>56.800000000000026</v>
      </c>
      <c r="T1414" s="68">
        <v>12</v>
      </c>
    </row>
    <row r="1415" spans="1:20" x14ac:dyDescent="0.2">
      <c r="A1415" s="97" t="s">
        <v>7803</v>
      </c>
      <c r="B1415" s="65" t="s">
        <v>8490</v>
      </c>
      <c r="C1415" s="67">
        <v>0.5</v>
      </c>
      <c r="D1415" s="65" t="s">
        <v>332</v>
      </c>
      <c r="E1415" s="66">
        <v>64</v>
      </c>
      <c r="F1415" s="66">
        <v>82</v>
      </c>
      <c r="G1415" s="66" t="s">
        <v>5265</v>
      </c>
      <c r="H1415" s="66">
        <v>125</v>
      </c>
      <c r="I1415" s="69">
        <v>6045034800</v>
      </c>
      <c r="J1415" s="5" t="s">
        <v>2469</v>
      </c>
      <c r="K1415" s="66">
        <v>12</v>
      </c>
      <c r="L1415" s="5">
        <v>357</v>
      </c>
      <c r="M1415" s="5">
        <v>3</v>
      </c>
      <c r="N1415" s="5">
        <v>0</v>
      </c>
      <c r="O1415" s="65"/>
      <c r="P1415" s="66">
        <v>228</v>
      </c>
      <c r="Q1415" s="66">
        <v>4</v>
      </c>
      <c r="R1415" s="66">
        <f t="shared" si="44"/>
        <v>232</v>
      </c>
      <c r="S1415" s="502">
        <f t="shared" si="43"/>
        <v>55.800000000000026</v>
      </c>
      <c r="T1415" s="68">
        <v>12</v>
      </c>
    </row>
    <row r="1416" spans="1:20" x14ac:dyDescent="0.2">
      <c r="A1416" s="558" t="s">
        <v>11481</v>
      </c>
      <c r="B1416" s="559" t="s">
        <v>8490</v>
      </c>
      <c r="C1416" s="67">
        <v>0.5</v>
      </c>
      <c r="D1416" s="559" t="s">
        <v>11482</v>
      </c>
      <c r="E1416" s="66">
        <v>64</v>
      </c>
      <c r="F1416" s="66">
        <v>82</v>
      </c>
      <c r="G1416" s="560" t="s">
        <v>5265</v>
      </c>
      <c r="H1416" s="66">
        <v>125</v>
      </c>
      <c r="I1416" s="69">
        <v>6045034800</v>
      </c>
      <c r="J1416" s="5" t="s">
        <v>2469</v>
      </c>
      <c r="K1416" s="66">
        <v>10</v>
      </c>
      <c r="L1416" s="5">
        <v>365</v>
      </c>
      <c r="M1416" s="5">
        <v>3</v>
      </c>
      <c r="N1416" s="5">
        <v>0</v>
      </c>
      <c r="O1416" s="559" t="s">
        <v>11471</v>
      </c>
      <c r="P1416" s="66">
        <v>236</v>
      </c>
      <c r="Q1416" s="66">
        <v>4</v>
      </c>
      <c r="R1416" s="66">
        <f t="shared" si="44"/>
        <v>240</v>
      </c>
      <c r="S1416" s="502">
        <f t="shared" si="43"/>
        <v>47.800000000000026</v>
      </c>
      <c r="T1416" s="68">
        <v>10</v>
      </c>
    </row>
    <row r="1417" spans="1:20" x14ac:dyDescent="0.2">
      <c r="A1417" s="558" t="s">
        <v>10878</v>
      </c>
      <c r="B1417" s="559" t="s">
        <v>8490</v>
      </c>
      <c r="C1417" s="67">
        <v>0.5</v>
      </c>
      <c r="D1417" s="559" t="s">
        <v>10845</v>
      </c>
      <c r="E1417" s="66">
        <v>65</v>
      </c>
      <c r="F1417" s="66">
        <v>84</v>
      </c>
      <c r="G1417" s="560" t="s">
        <v>5263</v>
      </c>
      <c r="H1417" s="66">
        <v>127</v>
      </c>
      <c r="I1417" s="69">
        <v>6045034800</v>
      </c>
      <c r="J1417" s="5" t="s">
        <v>2469</v>
      </c>
      <c r="K1417" s="66">
        <v>13</v>
      </c>
      <c r="L1417" s="5">
        <v>353</v>
      </c>
      <c r="M1417" s="5">
        <v>3</v>
      </c>
      <c r="N1417" s="5">
        <v>0</v>
      </c>
      <c r="O1417" s="559" t="s">
        <v>10830</v>
      </c>
      <c r="P1417" s="66">
        <v>225</v>
      </c>
      <c r="Q1417" s="66">
        <v>4</v>
      </c>
      <c r="R1417" s="66">
        <f t="shared" si="44"/>
        <v>229</v>
      </c>
      <c r="S1417" s="502">
        <f t="shared" si="43"/>
        <v>58.800000000000026</v>
      </c>
      <c r="T1417" s="68">
        <v>13</v>
      </c>
    </row>
    <row r="1418" spans="1:20" x14ac:dyDescent="0.2">
      <c r="A1418" s="97" t="s">
        <v>6141</v>
      </c>
      <c r="B1418" s="65" t="s">
        <v>8490</v>
      </c>
      <c r="C1418" s="67">
        <v>0.5</v>
      </c>
      <c r="D1418" s="65" t="s">
        <v>6140</v>
      </c>
      <c r="E1418" s="66">
        <v>63</v>
      </c>
      <c r="F1418" s="66">
        <v>80</v>
      </c>
      <c r="G1418" s="66" t="s">
        <v>5265</v>
      </c>
      <c r="H1418" s="66">
        <v>123</v>
      </c>
      <c r="I1418" s="69">
        <v>6045034800</v>
      </c>
      <c r="J1418" s="5" t="s">
        <v>2469</v>
      </c>
      <c r="K1418" s="66">
        <v>9</v>
      </c>
      <c r="L1418" s="5">
        <v>369</v>
      </c>
      <c r="M1418" s="5">
        <v>3</v>
      </c>
      <c r="N1418" s="5">
        <v>0</v>
      </c>
      <c r="O1418" s="65"/>
      <c r="P1418" s="66">
        <v>243</v>
      </c>
      <c r="Q1418" s="66">
        <v>4</v>
      </c>
      <c r="R1418" s="66">
        <f t="shared" si="44"/>
        <v>247</v>
      </c>
      <c r="S1418" s="502">
        <f t="shared" si="43"/>
        <v>40.800000000000026</v>
      </c>
      <c r="T1418" s="68">
        <v>9</v>
      </c>
    </row>
    <row r="1419" spans="1:20" x14ac:dyDescent="0.2">
      <c r="A1419" s="97" t="s">
        <v>5607</v>
      </c>
      <c r="B1419" s="65" t="s">
        <v>8490</v>
      </c>
      <c r="C1419" s="67">
        <v>0.5</v>
      </c>
      <c r="D1419" s="65" t="s">
        <v>10205</v>
      </c>
      <c r="E1419" s="66">
        <v>65</v>
      </c>
      <c r="F1419" s="66">
        <v>84</v>
      </c>
      <c r="G1419" s="66" t="s">
        <v>5263</v>
      </c>
      <c r="H1419" s="66">
        <v>127</v>
      </c>
      <c r="I1419" s="69">
        <v>6045034800</v>
      </c>
      <c r="J1419" s="5" t="s">
        <v>2469</v>
      </c>
      <c r="K1419" s="66">
        <v>13</v>
      </c>
      <c r="L1419" s="5">
        <v>353</v>
      </c>
      <c r="M1419" s="5">
        <v>3</v>
      </c>
      <c r="N1419" s="5">
        <v>0</v>
      </c>
      <c r="O1419" s="65"/>
      <c r="P1419" s="66">
        <v>225</v>
      </c>
      <c r="Q1419" s="66">
        <v>4</v>
      </c>
      <c r="R1419" s="66">
        <f t="shared" si="44"/>
        <v>229</v>
      </c>
      <c r="S1419" s="502">
        <f t="shared" si="43"/>
        <v>58.800000000000026</v>
      </c>
      <c r="T1419" s="68">
        <v>13</v>
      </c>
    </row>
    <row r="1420" spans="1:20" x14ac:dyDescent="0.2">
      <c r="A1420" s="97" t="s">
        <v>3253</v>
      </c>
      <c r="B1420" s="65" t="s">
        <v>8490</v>
      </c>
      <c r="C1420" s="67">
        <v>0.5</v>
      </c>
      <c r="D1420" s="65" t="s">
        <v>10495</v>
      </c>
      <c r="E1420" s="66">
        <v>65</v>
      </c>
      <c r="F1420" s="66">
        <v>84</v>
      </c>
      <c r="G1420" s="66" t="s">
        <v>5263</v>
      </c>
      <c r="H1420" s="66">
        <v>127</v>
      </c>
      <c r="I1420" s="69">
        <v>6045034800</v>
      </c>
      <c r="J1420" s="5" t="s">
        <v>2469</v>
      </c>
      <c r="K1420" s="66">
        <v>14</v>
      </c>
      <c r="L1420" s="5">
        <v>349</v>
      </c>
      <c r="M1420" s="5">
        <v>3</v>
      </c>
      <c r="N1420" s="5">
        <v>0</v>
      </c>
      <c r="O1420" s="65"/>
      <c r="P1420" s="66">
        <v>223</v>
      </c>
      <c r="Q1420" s="66">
        <v>4</v>
      </c>
      <c r="R1420" s="66">
        <f t="shared" si="44"/>
        <v>227</v>
      </c>
      <c r="S1420" s="502">
        <f t="shared" si="43"/>
        <v>60.800000000000026</v>
      </c>
      <c r="T1420" s="68">
        <v>14</v>
      </c>
    </row>
    <row r="1421" spans="1:20" x14ac:dyDescent="0.2">
      <c r="A1421" s="97" t="s">
        <v>3252</v>
      </c>
      <c r="B1421" s="65" t="s">
        <v>8490</v>
      </c>
      <c r="C1421" s="67">
        <v>0.5</v>
      </c>
      <c r="D1421" s="65" t="s">
        <v>3752</v>
      </c>
      <c r="E1421" s="66">
        <v>65</v>
      </c>
      <c r="F1421" s="66">
        <v>84</v>
      </c>
      <c r="G1421" s="66" t="s">
        <v>5263</v>
      </c>
      <c r="H1421" s="66">
        <v>127</v>
      </c>
      <c r="I1421" s="69">
        <v>6045034800</v>
      </c>
      <c r="J1421" s="5" t="s">
        <v>2469</v>
      </c>
      <c r="K1421" s="66">
        <v>13</v>
      </c>
      <c r="L1421" s="5">
        <v>353</v>
      </c>
      <c r="M1421" s="5">
        <v>3</v>
      </c>
      <c r="N1421" s="5">
        <v>0</v>
      </c>
      <c r="O1421" s="65"/>
      <c r="P1421" s="66">
        <v>225</v>
      </c>
      <c r="Q1421" s="66">
        <v>4</v>
      </c>
      <c r="R1421" s="66">
        <f t="shared" si="44"/>
        <v>229</v>
      </c>
      <c r="S1421" s="502">
        <f t="shared" si="43"/>
        <v>58.800000000000026</v>
      </c>
      <c r="T1421" s="68">
        <v>13</v>
      </c>
    </row>
    <row r="1422" spans="1:20" x14ac:dyDescent="0.2">
      <c r="A1422" s="97" t="s">
        <v>1530</v>
      </c>
      <c r="B1422" s="65" t="s">
        <v>8490</v>
      </c>
      <c r="C1422" s="67">
        <v>0.5</v>
      </c>
      <c r="D1422" s="65" t="s">
        <v>5177</v>
      </c>
      <c r="E1422" s="66">
        <v>76</v>
      </c>
      <c r="F1422" s="66">
        <v>104</v>
      </c>
      <c r="G1422" s="66" t="s">
        <v>5434</v>
      </c>
      <c r="H1422" s="66">
        <v>147</v>
      </c>
      <c r="I1422" s="69"/>
      <c r="J1422" s="5" t="s">
        <v>4415</v>
      </c>
      <c r="K1422" s="66">
        <v>21</v>
      </c>
      <c r="L1422" s="5">
        <v>322</v>
      </c>
      <c r="M1422" s="5">
        <v>2</v>
      </c>
      <c r="N1422" s="5">
        <v>0</v>
      </c>
      <c r="O1422" s="65"/>
      <c r="P1422" s="66">
        <v>195</v>
      </c>
      <c r="Q1422" s="66">
        <v>4</v>
      </c>
      <c r="R1422" s="66">
        <f t="shared" si="44"/>
        <v>199</v>
      </c>
      <c r="S1422" s="502">
        <f t="shared" si="43"/>
        <v>88.800000000000026</v>
      </c>
      <c r="T1422" s="68">
        <v>21</v>
      </c>
    </row>
    <row r="1423" spans="1:20" x14ac:dyDescent="0.2">
      <c r="A1423" s="97" t="s">
        <v>3937</v>
      </c>
      <c r="B1423" s="65" t="s">
        <v>8490</v>
      </c>
      <c r="C1423" s="67">
        <v>0.5</v>
      </c>
      <c r="D1423" s="65" t="s">
        <v>2786</v>
      </c>
      <c r="E1423" s="66">
        <v>70</v>
      </c>
      <c r="F1423" s="66">
        <v>93</v>
      </c>
      <c r="G1423" s="95" t="s">
        <v>5464</v>
      </c>
      <c r="H1423" s="66">
        <v>136</v>
      </c>
      <c r="I1423" s="69"/>
      <c r="J1423" s="5" t="s">
        <v>4415</v>
      </c>
      <c r="K1423" s="66">
        <v>1</v>
      </c>
      <c r="L1423" s="5">
        <v>400</v>
      </c>
      <c r="M1423" s="5">
        <v>2</v>
      </c>
      <c r="N1423" s="5">
        <v>0</v>
      </c>
      <c r="O1423" s="65" t="s">
        <v>7753</v>
      </c>
      <c r="P1423" s="66">
        <v>271</v>
      </c>
      <c r="Q1423" s="66">
        <v>7</v>
      </c>
      <c r="R1423" s="66">
        <f t="shared" si="44"/>
        <v>278</v>
      </c>
      <c r="S1423" s="502">
        <f t="shared" si="43"/>
        <v>9.800000000000022</v>
      </c>
      <c r="T1423" s="66">
        <v>1</v>
      </c>
    </row>
    <row r="1424" spans="1:20" x14ac:dyDescent="0.2">
      <c r="A1424" s="97" t="s">
        <v>3937</v>
      </c>
      <c r="B1424" s="65" t="s">
        <v>8490</v>
      </c>
      <c r="C1424" s="67">
        <v>0.5</v>
      </c>
      <c r="D1424" s="65" t="s">
        <v>9932</v>
      </c>
      <c r="E1424" s="66">
        <v>70</v>
      </c>
      <c r="F1424" s="66">
        <v>93</v>
      </c>
      <c r="G1424" s="95" t="s">
        <v>5464</v>
      </c>
      <c r="H1424" s="66">
        <v>136</v>
      </c>
      <c r="I1424" s="69"/>
      <c r="J1424" s="5" t="s">
        <v>2624</v>
      </c>
      <c r="K1424" s="66">
        <v>0</v>
      </c>
      <c r="L1424" s="5">
        <f>112+10+R1424</f>
        <v>400</v>
      </c>
      <c r="M1424" s="5">
        <v>2</v>
      </c>
      <c r="N1424" s="5">
        <v>0</v>
      </c>
      <c r="O1424" s="65"/>
      <c r="P1424" s="66">
        <v>271</v>
      </c>
      <c r="Q1424" s="66">
        <v>7</v>
      </c>
      <c r="R1424" s="66">
        <f t="shared" si="44"/>
        <v>278</v>
      </c>
      <c r="S1424" s="502">
        <f t="shared" si="43"/>
        <v>9.800000000000022</v>
      </c>
      <c r="T1424" s="66">
        <v>0</v>
      </c>
    </row>
    <row r="1425" spans="1:20" x14ac:dyDescent="0.2">
      <c r="A1425" s="97" t="s">
        <v>9294</v>
      </c>
      <c r="B1425" s="65" t="s">
        <v>8490</v>
      </c>
      <c r="C1425" s="67">
        <v>0.5</v>
      </c>
      <c r="D1425" s="65" t="s">
        <v>9295</v>
      </c>
      <c r="E1425" s="66">
        <v>69</v>
      </c>
      <c r="F1425" s="66">
        <v>91</v>
      </c>
      <c r="G1425" s="66" t="s">
        <v>5464</v>
      </c>
      <c r="H1425" s="66">
        <v>134</v>
      </c>
      <c r="I1425" s="69"/>
      <c r="J1425" s="5" t="s">
        <v>4415</v>
      </c>
      <c r="K1425" s="66">
        <v>1</v>
      </c>
      <c r="L1425" s="5">
        <v>400</v>
      </c>
      <c r="M1425" s="5">
        <v>2</v>
      </c>
      <c r="N1425" s="5">
        <v>0</v>
      </c>
      <c r="O1425" s="65"/>
      <c r="P1425" s="66">
        <v>272</v>
      </c>
      <c r="Q1425" s="66">
        <v>7</v>
      </c>
      <c r="R1425" s="66">
        <f t="shared" si="44"/>
        <v>279</v>
      </c>
      <c r="S1425" s="502">
        <f t="shared" si="43"/>
        <v>8.800000000000022</v>
      </c>
      <c r="T1425" s="66"/>
    </row>
    <row r="1426" spans="1:20" x14ac:dyDescent="0.2">
      <c r="A1426" s="97" t="s">
        <v>9294</v>
      </c>
      <c r="B1426" s="65" t="s">
        <v>8490</v>
      </c>
      <c r="C1426" s="67">
        <v>0.5</v>
      </c>
      <c r="D1426" s="91" t="s">
        <v>3958</v>
      </c>
      <c r="E1426" s="66">
        <v>69</v>
      </c>
      <c r="F1426" s="66">
        <v>91</v>
      </c>
      <c r="G1426" s="66" t="s">
        <v>5464</v>
      </c>
      <c r="H1426" s="66">
        <v>134</v>
      </c>
      <c r="I1426" s="69"/>
      <c r="J1426" s="5" t="s">
        <v>2624</v>
      </c>
      <c r="K1426" s="66">
        <v>1</v>
      </c>
      <c r="L1426" s="5">
        <v>400</v>
      </c>
      <c r="M1426" s="5">
        <v>2</v>
      </c>
      <c r="N1426" s="5">
        <v>0</v>
      </c>
      <c r="O1426" s="65"/>
      <c r="P1426" s="66">
        <v>272</v>
      </c>
      <c r="Q1426" s="66">
        <v>7</v>
      </c>
      <c r="R1426" s="66">
        <f t="shared" si="44"/>
        <v>279</v>
      </c>
      <c r="S1426" s="502">
        <f t="shared" si="43"/>
        <v>8.800000000000022</v>
      </c>
      <c r="T1426" s="66"/>
    </row>
    <row r="1427" spans="1:20" x14ac:dyDescent="0.2">
      <c r="A1427" s="97" t="s">
        <v>9004</v>
      </c>
      <c r="B1427" s="65" t="s">
        <v>8490</v>
      </c>
      <c r="C1427" s="67">
        <v>0.5</v>
      </c>
      <c r="D1427" s="91" t="s">
        <v>9005</v>
      </c>
      <c r="E1427" s="66">
        <v>66</v>
      </c>
      <c r="F1427" s="66">
        <v>84</v>
      </c>
      <c r="G1427" s="66" t="s">
        <v>5265</v>
      </c>
      <c r="H1427" s="66">
        <v>127</v>
      </c>
      <c r="I1427" s="69">
        <v>6045034800</v>
      </c>
      <c r="J1427" s="5" t="s">
        <v>2469</v>
      </c>
      <c r="K1427" s="66">
        <v>9</v>
      </c>
      <c r="L1427" s="5">
        <v>369</v>
      </c>
      <c r="M1427" s="5">
        <v>3</v>
      </c>
      <c r="N1427" s="5">
        <v>0</v>
      </c>
      <c r="O1427" s="65" t="s">
        <v>706</v>
      </c>
      <c r="P1427" s="66">
        <v>240</v>
      </c>
      <c r="Q1427" s="66">
        <v>4</v>
      </c>
      <c r="R1427" s="66">
        <f t="shared" si="44"/>
        <v>244</v>
      </c>
      <c r="S1427" s="502">
        <f t="shared" si="43"/>
        <v>43.800000000000026</v>
      </c>
      <c r="T1427" s="68">
        <v>9</v>
      </c>
    </row>
    <row r="1428" spans="1:20" x14ac:dyDescent="0.2">
      <c r="A1428" s="97" t="s">
        <v>8160</v>
      </c>
      <c r="B1428" s="65" t="s">
        <v>8490</v>
      </c>
      <c r="C1428" s="67">
        <v>0.5</v>
      </c>
      <c r="D1428" s="65" t="s">
        <v>8020</v>
      </c>
      <c r="E1428" s="66">
        <v>68</v>
      </c>
      <c r="F1428" s="66">
        <v>89</v>
      </c>
      <c r="G1428" s="95" t="s">
        <v>5464</v>
      </c>
      <c r="H1428" s="66">
        <v>132</v>
      </c>
      <c r="I1428" s="69"/>
      <c r="J1428" s="5" t="s">
        <v>4415</v>
      </c>
      <c r="K1428" s="66">
        <v>1</v>
      </c>
      <c r="L1428" s="5">
        <v>400</v>
      </c>
      <c r="M1428" s="5">
        <v>2</v>
      </c>
      <c r="N1428" s="5">
        <v>0</v>
      </c>
      <c r="O1428" s="65"/>
      <c r="P1428" s="66">
        <v>270</v>
      </c>
      <c r="Q1428" s="66">
        <v>7</v>
      </c>
      <c r="R1428" s="66">
        <f t="shared" si="44"/>
        <v>277</v>
      </c>
      <c r="S1428" s="502">
        <f t="shared" si="43"/>
        <v>10.800000000000022</v>
      </c>
      <c r="T1428" s="68">
        <v>1</v>
      </c>
    </row>
    <row r="1429" spans="1:20" x14ac:dyDescent="0.2">
      <c r="A1429" s="97" t="s">
        <v>8160</v>
      </c>
      <c r="B1429" s="65" t="s">
        <v>8490</v>
      </c>
      <c r="C1429" s="67">
        <v>0.5</v>
      </c>
      <c r="D1429" s="65" t="s">
        <v>3959</v>
      </c>
      <c r="E1429" s="66">
        <v>68</v>
      </c>
      <c r="F1429" s="66">
        <v>89</v>
      </c>
      <c r="G1429" s="95" t="s">
        <v>5464</v>
      </c>
      <c r="H1429" s="66">
        <v>132</v>
      </c>
      <c r="I1429" s="69"/>
      <c r="J1429" s="5" t="s">
        <v>2624</v>
      </c>
      <c r="K1429" s="66">
        <v>1</v>
      </c>
      <c r="L1429" s="5">
        <v>400</v>
      </c>
      <c r="M1429" s="5">
        <v>2</v>
      </c>
      <c r="N1429" s="5">
        <v>0</v>
      </c>
      <c r="O1429" s="65"/>
      <c r="P1429" s="66">
        <v>270</v>
      </c>
      <c r="Q1429" s="66">
        <v>7</v>
      </c>
      <c r="R1429" s="66">
        <f t="shared" si="44"/>
        <v>277</v>
      </c>
      <c r="S1429" s="502">
        <f t="shared" ref="S1429:S1498" si="45">306.1-R1429-10-8.3</f>
        <v>10.800000000000022</v>
      </c>
      <c r="T1429" s="68">
        <v>1</v>
      </c>
    </row>
    <row r="1430" spans="1:20" x14ac:dyDescent="0.2">
      <c r="A1430" s="97" t="s">
        <v>8784</v>
      </c>
      <c r="B1430" s="65" t="s">
        <v>8490</v>
      </c>
      <c r="C1430" s="67">
        <v>0.5</v>
      </c>
      <c r="D1430" s="65" t="s">
        <v>8785</v>
      </c>
      <c r="E1430" s="66">
        <v>70</v>
      </c>
      <c r="F1430" s="66">
        <v>93</v>
      </c>
      <c r="G1430" s="66" t="s">
        <v>2784</v>
      </c>
      <c r="H1430" s="66">
        <v>136</v>
      </c>
      <c r="I1430" s="5" t="s">
        <v>7407</v>
      </c>
      <c r="J1430" s="5" t="s">
        <v>7407</v>
      </c>
      <c r="K1430" s="66">
        <v>1</v>
      </c>
      <c r="L1430" s="5">
        <v>400</v>
      </c>
      <c r="M1430" s="5">
        <v>33</v>
      </c>
      <c r="N1430" s="5">
        <v>0</v>
      </c>
      <c r="O1430" s="65" t="s">
        <v>7592</v>
      </c>
      <c r="P1430" s="66">
        <v>270</v>
      </c>
      <c r="Q1430" s="66">
        <v>7</v>
      </c>
      <c r="R1430" s="66">
        <f t="shared" si="44"/>
        <v>277</v>
      </c>
      <c r="S1430" s="502">
        <f t="shared" si="45"/>
        <v>10.800000000000022</v>
      </c>
      <c r="T1430" s="68">
        <v>1</v>
      </c>
    </row>
    <row r="1431" spans="1:20" x14ac:dyDescent="0.2">
      <c r="A1431" s="97" t="s">
        <v>8784</v>
      </c>
      <c r="B1431" s="65" t="s">
        <v>8490</v>
      </c>
      <c r="C1431" s="67">
        <v>0.5</v>
      </c>
      <c r="D1431" s="65" t="s">
        <v>3960</v>
      </c>
      <c r="E1431" s="66">
        <v>70</v>
      </c>
      <c r="F1431" s="66">
        <v>101</v>
      </c>
      <c r="G1431" s="66" t="s">
        <v>2784</v>
      </c>
      <c r="H1431" s="66">
        <v>144</v>
      </c>
      <c r="I1431" s="69"/>
      <c r="J1431" s="5" t="s">
        <v>2087</v>
      </c>
      <c r="K1431" s="66">
        <v>1</v>
      </c>
      <c r="L1431" s="5">
        <v>400</v>
      </c>
      <c r="M1431" s="5">
        <v>41</v>
      </c>
      <c r="N1431" s="5">
        <v>0</v>
      </c>
      <c r="O1431" s="65"/>
      <c r="P1431" s="66">
        <v>270</v>
      </c>
      <c r="Q1431" s="66">
        <v>7</v>
      </c>
      <c r="R1431" s="66">
        <f t="shared" si="44"/>
        <v>277</v>
      </c>
      <c r="S1431" s="502">
        <f t="shared" si="45"/>
        <v>10.800000000000022</v>
      </c>
      <c r="T1431" s="68">
        <v>1</v>
      </c>
    </row>
    <row r="1432" spans="1:20" x14ac:dyDescent="0.2">
      <c r="A1432" s="97" t="s">
        <v>10382</v>
      </c>
      <c r="B1432" s="65" t="s">
        <v>8490</v>
      </c>
      <c r="C1432" s="67">
        <v>0.5</v>
      </c>
      <c r="D1432" s="65" t="s">
        <v>9990</v>
      </c>
      <c r="E1432" s="66">
        <v>64</v>
      </c>
      <c r="F1432" s="66">
        <v>80</v>
      </c>
      <c r="G1432" s="95" t="s">
        <v>5265</v>
      </c>
      <c r="H1432" s="66">
        <v>123</v>
      </c>
      <c r="I1432" s="69">
        <v>6045034800</v>
      </c>
      <c r="J1432" s="5" t="s">
        <v>2469</v>
      </c>
      <c r="K1432" s="66">
        <v>12</v>
      </c>
      <c r="L1432" s="5">
        <v>357</v>
      </c>
      <c r="M1432" s="5">
        <v>3</v>
      </c>
      <c r="N1432" s="5">
        <v>0</v>
      </c>
      <c r="O1432" s="65" t="s">
        <v>5660</v>
      </c>
      <c r="P1432" s="66">
        <v>230</v>
      </c>
      <c r="Q1432" s="66">
        <v>4</v>
      </c>
      <c r="R1432" s="66">
        <f t="shared" si="44"/>
        <v>234</v>
      </c>
      <c r="S1432" s="502">
        <f t="shared" si="45"/>
        <v>53.800000000000026</v>
      </c>
      <c r="T1432" s="68">
        <v>12</v>
      </c>
    </row>
    <row r="1433" spans="1:20" x14ac:dyDescent="0.2">
      <c r="A1433" s="97" t="s">
        <v>1096</v>
      </c>
      <c r="B1433" s="65" t="s">
        <v>8490</v>
      </c>
      <c r="C1433" s="67">
        <v>0.5</v>
      </c>
      <c r="D1433" s="65" t="s">
        <v>1095</v>
      </c>
      <c r="E1433" s="66">
        <v>64</v>
      </c>
      <c r="F1433" s="66">
        <v>82</v>
      </c>
      <c r="G1433" s="95" t="s">
        <v>5265</v>
      </c>
      <c r="H1433" s="66">
        <v>125</v>
      </c>
      <c r="I1433" s="69">
        <v>6045034800</v>
      </c>
      <c r="J1433" s="5" t="s">
        <v>2469</v>
      </c>
      <c r="K1433" s="66">
        <v>5</v>
      </c>
      <c r="L1433" s="5">
        <v>385</v>
      </c>
      <c r="M1433" s="5">
        <v>3</v>
      </c>
      <c r="N1433" s="5">
        <v>0</v>
      </c>
      <c r="O1433" s="65"/>
      <c r="P1433" s="66">
        <v>256</v>
      </c>
      <c r="Q1433" s="66">
        <v>4</v>
      </c>
      <c r="R1433" s="66">
        <f t="shared" si="44"/>
        <v>260</v>
      </c>
      <c r="S1433" s="502">
        <f t="shared" si="45"/>
        <v>27.800000000000022</v>
      </c>
      <c r="T1433" s="68">
        <v>5</v>
      </c>
    </row>
    <row r="1434" spans="1:20" x14ac:dyDescent="0.2">
      <c r="A1434" s="97" t="s">
        <v>1096</v>
      </c>
      <c r="B1434" s="65" t="s">
        <v>8490</v>
      </c>
      <c r="C1434" s="67">
        <v>0.5</v>
      </c>
      <c r="D1434" s="91" t="s">
        <v>5362</v>
      </c>
      <c r="E1434" s="66">
        <v>64</v>
      </c>
      <c r="F1434" s="66">
        <v>82</v>
      </c>
      <c r="G1434" s="95" t="s">
        <v>5265</v>
      </c>
      <c r="H1434" s="66">
        <v>125</v>
      </c>
      <c r="I1434" s="69"/>
      <c r="J1434" s="5" t="s">
        <v>9682</v>
      </c>
      <c r="K1434" s="66">
        <v>5</v>
      </c>
      <c r="L1434" s="5">
        <v>385</v>
      </c>
      <c r="M1434" s="5">
        <v>1</v>
      </c>
      <c r="N1434" s="5">
        <v>0</v>
      </c>
      <c r="O1434" s="65"/>
      <c r="P1434" s="66">
        <v>256</v>
      </c>
      <c r="Q1434" s="66">
        <v>4</v>
      </c>
      <c r="R1434" s="66">
        <f t="shared" si="44"/>
        <v>260</v>
      </c>
      <c r="S1434" s="502">
        <f t="shared" si="45"/>
        <v>27.800000000000022</v>
      </c>
      <c r="T1434" s="68">
        <v>5</v>
      </c>
    </row>
    <row r="1435" spans="1:20" x14ac:dyDescent="0.2">
      <c r="A1435" s="97" t="s">
        <v>262</v>
      </c>
      <c r="B1435" s="65" t="s">
        <v>8490</v>
      </c>
      <c r="C1435" s="67">
        <v>0.5</v>
      </c>
      <c r="D1435" s="91" t="s">
        <v>2194</v>
      </c>
      <c r="E1435" s="66">
        <v>64</v>
      </c>
      <c r="F1435" s="66">
        <v>82</v>
      </c>
      <c r="G1435" s="66" t="s">
        <v>5265</v>
      </c>
      <c r="H1435" s="66">
        <v>125</v>
      </c>
      <c r="I1435" s="69">
        <v>6045034800</v>
      </c>
      <c r="J1435" s="5" t="s">
        <v>2469</v>
      </c>
      <c r="K1435" s="66">
        <v>16</v>
      </c>
      <c r="L1435" s="5">
        <v>341</v>
      </c>
      <c r="M1435" s="5">
        <v>3</v>
      </c>
      <c r="N1435" s="5">
        <v>0</v>
      </c>
      <c r="O1435" s="65" t="s">
        <v>6912</v>
      </c>
      <c r="P1435" s="66">
        <v>215</v>
      </c>
      <c r="Q1435" s="66">
        <v>4</v>
      </c>
      <c r="R1435" s="66">
        <f t="shared" si="44"/>
        <v>219</v>
      </c>
      <c r="S1435" s="502">
        <f t="shared" si="45"/>
        <v>68.800000000000026</v>
      </c>
      <c r="T1435" s="68">
        <v>16</v>
      </c>
    </row>
    <row r="1436" spans="1:20" s="65" customFormat="1" x14ac:dyDescent="0.2">
      <c r="A1436" s="134" t="s">
        <v>6589</v>
      </c>
      <c r="B1436" s="65" t="s">
        <v>8490</v>
      </c>
      <c r="C1436" s="67">
        <v>0.5</v>
      </c>
      <c r="D1436" s="65" t="s">
        <v>9879</v>
      </c>
      <c r="E1436" s="66">
        <v>68</v>
      </c>
      <c r="F1436" s="66">
        <v>89</v>
      </c>
      <c r="G1436" s="66" t="s">
        <v>5464</v>
      </c>
      <c r="H1436" s="66">
        <v>132</v>
      </c>
      <c r="I1436" s="69"/>
      <c r="J1436" s="5" t="s">
        <v>4415</v>
      </c>
      <c r="K1436" s="66">
        <v>4</v>
      </c>
      <c r="L1436" s="5">
        <v>389</v>
      </c>
      <c r="M1436" s="5">
        <v>2</v>
      </c>
      <c r="N1436" s="5">
        <v>0</v>
      </c>
      <c r="P1436" s="66">
        <v>260</v>
      </c>
      <c r="Q1436" s="66">
        <v>7</v>
      </c>
      <c r="R1436" s="66">
        <f t="shared" si="44"/>
        <v>267</v>
      </c>
      <c r="S1436" s="502">
        <f t="shared" si="45"/>
        <v>20.800000000000022</v>
      </c>
      <c r="T1436" s="66">
        <v>4</v>
      </c>
    </row>
    <row r="1437" spans="1:20" s="65" customFormat="1" x14ac:dyDescent="0.2">
      <c r="A1437" s="134" t="s">
        <v>6589</v>
      </c>
      <c r="B1437" s="65" t="s">
        <v>8490</v>
      </c>
      <c r="C1437" s="67">
        <v>0.5</v>
      </c>
      <c r="D1437" s="65" t="s">
        <v>5363</v>
      </c>
      <c r="E1437" s="66">
        <v>68</v>
      </c>
      <c r="F1437" s="66">
        <v>89</v>
      </c>
      <c r="G1437" s="66" t="s">
        <v>5464</v>
      </c>
      <c r="H1437" s="66">
        <v>132</v>
      </c>
      <c r="I1437" s="69"/>
      <c r="J1437" s="5" t="s">
        <v>2624</v>
      </c>
      <c r="K1437" s="66">
        <v>4</v>
      </c>
      <c r="L1437" s="5">
        <v>389</v>
      </c>
      <c r="M1437" s="5">
        <v>2</v>
      </c>
      <c r="N1437" s="5">
        <v>0</v>
      </c>
      <c r="P1437" s="66">
        <v>260</v>
      </c>
      <c r="Q1437" s="66">
        <v>7</v>
      </c>
      <c r="R1437" s="66">
        <f t="shared" si="44"/>
        <v>267</v>
      </c>
      <c r="S1437" s="502">
        <f t="shared" si="45"/>
        <v>20.800000000000022</v>
      </c>
      <c r="T1437" s="66">
        <v>4</v>
      </c>
    </row>
    <row r="1438" spans="1:20" x14ac:dyDescent="0.2">
      <c r="A1438" s="558" t="s">
        <v>11204</v>
      </c>
      <c r="B1438" s="65" t="s">
        <v>8490</v>
      </c>
      <c r="C1438" s="67">
        <v>0.5</v>
      </c>
      <c r="D1438" s="559" t="s">
        <v>11205</v>
      </c>
      <c r="E1438" s="66">
        <v>70</v>
      </c>
      <c r="F1438" s="66">
        <v>93</v>
      </c>
      <c r="G1438" s="66" t="s">
        <v>2784</v>
      </c>
      <c r="H1438" s="66">
        <v>136</v>
      </c>
      <c r="I1438" s="5" t="s">
        <v>7407</v>
      </c>
      <c r="J1438" s="5" t="s">
        <v>7407</v>
      </c>
      <c r="K1438" s="66">
        <v>1</v>
      </c>
      <c r="L1438" s="5">
        <v>400</v>
      </c>
      <c r="M1438" s="5">
        <v>33</v>
      </c>
      <c r="N1438" s="5">
        <v>0</v>
      </c>
      <c r="O1438" s="559" t="s">
        <v>11198</v>
      </c>
      <c r="P1438" s="66">
        <v>269</v>
      </c>
      <c r="Q1438" s="66">
        <v>7</v>
      </c>
      <c r="R1438" s="66">
        <f t="shared" si="44"/>
        <v>276</v>
      </c>
      <c r="S1438" s="502">
        <f t="shared" si="45"/>
        <v>11.800000000000022</v>
      </c>
      <c r="T1438" s="68">
        <v>1</v>
      </c>
    </row>
    <row r="1439" spans="1:20" s="65" customFormat="1" x14ac:dyDescent="0.2">
      <c r="A1439" s="97" t="s">
        <v>5060</v>
      </c>
      <c r="B1439" s="65" t="s">
        <v>8490</v>
      </c>
      <c r="C1439" s="67">
        <v>0.5</v>
      </c>
      <c r="D1439" s="65" t="s">
        <v>7311</v>
      </c>
      <c r="E1439" s="66">
        <v>70</v>
      </c>
      <c r="F1439" s="66">
        <v>93</v>
      </c>
      <c r="G1439" s="66" t="s">
        <v>2036</v>
      </c>
      <c r="H1439" s="66">
        <v>136</v>
      </c>
      <c r="I1439" s="69"/>
      <c r="J1439" s="5" t="s">
        <v>4415</v>
      </c>
      <c r="K1439" s="66">
        <v>5</v>
      </c>
      <c r="L1439" s="5">
        <v>385</v>
      </c>
      <c r="M1439" s="5">
        <v>2</v>
      </c>
      <c r="N1439" s="5">
        <v>0</v>
      </c>
      <c r="P1439" s="66">
        <v>256</v>
      </c>
      <c r="Q1439" s="66">
        <v>7</v>
      </c>
      <c r="R1439" s="66">
        <f t="shared" si="44"/>
        <v>263</v>
      </c>
      <c r="S1439" s="502">
        <f t="shared" si="45"/>
        <v>24.800000000000022</v>
      </c>
      <c r="T1439" s="66">
        <v>5</v>
      </c>
    </row>
    <row r="1440" spans="1:20" s="65" customFormat="1" x14ac:dyDescent="0.2">
      <c r="A1440" s="97" t="s">
        <v>731</v>
      </c>
      <c r="B1440" s="65" t="s">
        <v>8490</v>
      </c>
      <c r="C1440" s="67">
        <v>0.5</v>
      </c>
      <c r="D1440" s="583" t="s">
        <v>10904</v>
      </c>
      <c r="E1440" s="66">
        <v>65</v>
      </c>
      <c r="F1440" s="66">
        <v>84</v>
      </c>
      <c r="G1440" s="66" t="s">
        <v>5263</v>
      </c>
      <c r="H1440" s="66">
        <v>127</v>
      </c>
      <c r="I1440" s="69"/>
      <c r="J1440" s="5" t="s">
        <v>2469</v>
      </c>
      <c r="K1440" s="66">
        <v>13</v>
      </c>
      <c r="L1440" s="5">
        <v>353</v>
      </c>
      <c r="M1440" s="5">
        <v>3</v>
      </c>
      <c r="N1440" s="66">
        <v>0</v>
      </c>
      <c r="O1440" s="559" t="s">
        <v>12600</v>
      </c>
      <c r="P1440" s="66">
        <v>236</v>
      </c>
      <c r="Q1440" s="66">
        <v>4</v>
      </c>
      <c r="R1440" s="66">
        <f t="shared" si="44"/>
        <v>240</v>
      </c>
      <c r="S1440" s="502">
        <f t="shared" si="45"/>
        <v>47.800000000000026</v>
      </c>
      <c r="T1440" s="66">
        <v>13</v>
      </c>
    </row>
    <row r="1441" spans="1:20" s="65" customFormat="1" x14ac:dyDescent="0.2">
      <c r="A1441" s="97" t="s">
        <v>6349</v>
      </c>
      <c r="B1441" s="65" t="s">
        <v>8490</v>
      </c>
      <c r="C1441" s="67">
        <v>0.5</v>
      </c>
      <c r="D1441" s="91" t="s">
        <v>7298</v>
      </c>
      <c r="E1441" s="66">
        <v>68</v>
      </c>
      <c r="F1441" s="66">
        <v>90</v>
      </c>
      <c r="G1441" s="66" t="s">
        <v>5464</v>
      </c>
      <c r="H1441" s="66">
        <v>133</v>
      </c>
      <c r="I1441" s="69"/>
      <c r="J1441" s="5" t="s">
        <v>4415</v>
      </c>
      <c r="K1441" s="66">
        <v>1</v>
      </c>
      <c r="L1441" s="5">
        <v>400</v>
      </c>
      <c r="M1441" s="5">
        <v>2</v>
      </c>
      <c r="N1441" s="5">
        <v>0</v>
      </c>
      <c r="P1441" s="66">
        <v>270</v>
      </c>
      <c r="Q1441" s="66">
        <v>7</v>
      </c>
      <c r="R1441" s="66">
        <f t="shared" si="44"/>
        <v>277</v>
      </c>
      <c r="S1441" s="502">
        <f t="shared" si="45"/>
        <v>10.800000000000022</v>
      </c>
      <c r="T1441" s="66">
        <v>1</v>
      </c>
    </row>
    <row r="1442" spans="1:20" x14ac:dyDescent="0.2">
      <c r="A1442" s="97" t="s">
        <v>7623</v>
      </c>
      <c r="B1442" s="65" t="s">
        <v>8490</v>
      </c>
      <c r="C1442" s="67">
        <v>0.5</v>
      </c>
      <c r="D1442" s="65" t="s">
        <v>3462</v>
      </c>
      <c r="E1442" s="66">
        <v>73</v>
      </c>
      <c r="F1442" s="66">
        <v>99</v>
      </c>
      <c r="G1442" s="95" t="s">
        <v>4585</v>
      </c>
      <c r="H1442" s="66">
        <v>142</v>
      </c>
      <c r="I1442" s="69"/>
      <c r="J1442" s="5" t="s">
        <v>2469</v>
      </c>
      <c r="K1442" s="66">
        <v>20</v>
      </c>
      <c r="L1442" s="5">
        <v>326</v>
      </c>
      <c r="M1442" s="5">
        <v>3</v>
      </c>
      <c r="N1442" s="5">
        <v>0</v>
      </c>
      <c r="O1442" s="65"/>
      <c r="P1442" s="66">
        <v>198</v>
      </c>
      <c r="Q1442" s="66">
        <v>4</v>
      </c>
      <c r="R1442" s="66">
        <f t="shared" si="44"/>
        <v>202</v>
      </c>
      <c r="S1442" s="502">
        <f t="shared" si="45"/>
        <v>85.800000000000026</v>
      </c>
      <c r="T1442" s="68">
        <v>20</v>
      </c>
    </row>
    <row r="1443" spans="1:20" x14ac:dyDescent="0.2">
      <c r="A1443" s="97" t="s">
        <v>8495</v>
      </c>
      <c r="B1443" s="65" t="s">
        <v>8490</v>
      </c>
      <c r="C1443" s="67">
        <v>0.5</v>
      </c>
      <c r="D1443" s="65" t="s">
        <v>5598</v>
      </c>
      <c r="E1443" s="66">
        <v>65</v>
      </c>
      <c r="F1443" s="66">
        <v>84</v>
      </c>
      <c r="G1443" s="66" t="s">
        <v>5263</v>
      </c>
      <c r="H1443" s="66">
        <v>127</v>
      </c>
      <c r="I1443" s="69">
        <v>6045034800</v>
      </c>
      <c r="J1443" s="5" t="s">
        <v>2469</v>
      </c>
      <c r="K1443" s="66">
        <v>8</v>
      </c>
      <c r="L1443" s="5">
        <v>373</v>
      </c>
      <c r="M1443" s="5">
        <v>3</v>
      </c>
      <c r="N1443" s="5">
        <v>0</v>
      </c>
      <c r="O1443" s="65"/>
      <c r="P1443" s="66">
        <v>245</v>
      </c>
      <c r="Q1443" s="66">
        <v>4</v>
      </c>
      <c r="R1443" s="66">
        <f t="shared" si="44"/>
        <v>249</v>
      </c>
      <c r="S1443" s="502">
        <f t="shared" si="45"/>
        <v>38.800000000000026</v>
      </c>
      <c r="T1443" s="68">
        <v>8</v>
      </c>
    </row>
    <row r="1444" spans="1:20" s="65" customFormat="1" x14ac:dyDescent="0.2">
      <c r="A1444" s="134" t="s">
        <v>6476</v>
      </c>
      <c r="B1444" s="65" t="s">
        <v>8490</v>
      </c>
      <c r="C1444" s="67">
        <v>0.5</v>
      </c>
      <c r="D1444" s="65" t="s">
        <v>4755</v>
      </c>
      <c r="E1444" s="66">
        <v>64</v>
      </c>
      <c r="F1444" s="66">
        <v>82</v>
      </c>
      <c r="G1444" s="66" t="s">
        <v>5265</v>
      </c>
      <c r="H1444" s="66">
        <v>125</v>
      </c>
      <c r="I1444" s="66">
        <v>6045034800</v>
      </c>
      <c r="J1444" s="5" t="s">
        <v>2469</v>
      </c>
      <c r="K1444" s="66">
        <v>13</v>
      </c>
      <c r="L1444" s="5">
        <v>353</v>
      </c>
      <c r="M1444" s="5">
        <v>3</v>
      </c>
      <c r="N1444" s="5">
        <v>0</v>
      </c>
      <c r="O1444" s="65" t="s">
        <v>10606</v>
      </c>
      <c r="P1444" s="66">
        <v>225</v>
      </c>
      <c r="Q1444" s="66">
        <v>4</v>
      </c>
      <c r="R1444" s="66">
        <f t="shared" si="44"/>
        <v>229</v>
      </c>
      <c r="S1444" s="502">
        <f t="shared" si="45"/>
        <v>58.800000000000026</v>
      </c>
      <c r="T1444" s="66">
        <v>13</v>
      </c>
    </row>
    <row r="1445" spans="1:20" s="65" customFormat="1" x14ac:dyDescent="0.2">
      <c r="A1445" s="134" t="s">
        <v>3944</v>
      </c>
      <c r="B1445" s="65" t="s">
        <v>8490</v>
      </c>
      <c r="C1445" s="67">
        <v>0.5</v>
      </c>
      <c r="D1445" s="65" t="s">
        <v>4377</v>
      </c>
      <c r="E1445" s="66">
        <v>64</v>
      </c>
      <c r="F1445" s="66">
        <v>82</v>
      </c>
      <c r="G1445" s="66" t="s">
        <v>5265</v>
      </c>
      <c r="H1445" s="66">
        <v>125</v>
      </c>
      <c r="I1445" s="69">
        <v>6045034800</v>
      </c>
      <c r="J1445" s="5" t="s">
        <v>2469</v>
      </c>
      <c r="K1445" s="66">
        <v>10</v>
      </c>
      <c r="L1445" s="5">
        <v>365</v>
      </c>
      <c r="M1445" s="5">
        <v>3</v>
      </c>
      <c r="N1445" s="5">
        <v>0</v>
      </c>
      <c r="P1445" s="66">
        <v>236</v>
      </c>
      <c r="Q1445" s="66">
        <v>4</v>
      </c>
      <c r="R1445" s="66">
        <f t="shared" si="44"/>
        <v>240</v>
      </c>
      <c r="S1445" s="502">
        <f t="shared" si="45"/>
        <v>47.800000000000026</v>
      </c>
      <c r="T1445" s="66">
        <v>10</v>
      </c>
    </row>
    <row r="1446" spans="1:20" s="65" customFormat="1" x14ac:dyDescent="0.2">
      <c r="A1446" s="571" t="s">
        <v>10955</v>
      </c>
      <c r="B1446" s="65" t="s">
        <v>8490</v>
      </c>
      <c r="C1446" s="67">
        <v>0.5</v>
      </c>
      <c r="D1446" s="559" t="s">
        <v>10960</v>
      </c>
      <c r="E1446" s="66">
        <v>64</v>
      </c>
      <c r="F1446" s="66">
        <v>80</v>
      </c>
      <c r="G1446" s="560" t="s">
        <v>5265</v>
      </c>
      <c r="H1446" s="66">
        <v>123</v>
      </c>
      <c r="I1446" s="69">
        <v>6045034800</v>
      </c>
      <c r="J1446" s="5" t="s">
        <v>2469</v>
      </c>
      <c r="K1446" s="66">
        <v>16</v>
      </c>
      <c r="L1446" s="5">
        <v>341</v>
      </c>
      <c r="M1446" s="5">
        <v>3</v>
      </c>
      <c r="N1446" s="5">
        <v>0</v>
      </c>
      <c r="O1446" s="559" t="s">
        <v>10961</v>
      </c>
      <c r="P1446" s="66">
        <v>215</v>
      </c>
      <c r="Q1446" s="66">
        <v>4</v>
      </c>
      <c r="R1446" s="66">
        <f t="shared" si="44"/>
        <v>219</v>
      </c>
      <c r="S1446" s="502">
        <f t="shared" si="45"/>
        <v>68.800000000000026</v>
      </c>
      <c r="T1446" s="66">
        <v>16</v>
      </c>
    </row>
    <row r="1447" spans="1:20" s="65" customFormat="1" x14ac:dyDescent="0.2">
      <c r="A1447" s="134" t="s">
        <v>5332</v>
      </c>
      <c r="B1447" s="65" t="s">
        <v>8490</v>
      </c>
      <c r="C1447" s="67">
        <v>0.5</v>
      </c>
      <c r="D1447" s="65" t="s">
        <v>5333</v>
      </c>
      <c r="E1447" s="66">
        <v>65</v>
      </c>
      <c r="F1447" s="66">
        <v>84</v>
      </c>
      <c r="G1447" s="66" t="s">
        <v>5263</v>
      </c>
      <c r="H1447" s="66">
        <v>127</v>
      </c>
      <c r="I1447" s="69">
        <v>6045034800</v>
      </c>
      <c r="J1447" s="5" t="s">
        <v>2469</v>
      </c>
      <c r="K1447" s="66">
        <v>13</v>
      </c>
      <c r="L1447" s="5">
        <v>353</v>
      </c>
      <c r="M1447" s="5">
        <v>3</v>
      </c>
      <c r="N1447" s="5">
        <v>0</v>
      </c>
      <c r="O1447" s="65" t="s">
        <v>6019</v>
      </c>
      <c r="P1447" s="66">
        <v>226</v>
      </c>
      <c r="Q1447" s="66">
        <v>4</v>
      </c>
      <c r="R1447" s="66">
        <f t="shared" si="44"/>
        <v>230</v>
      </c>
      <c r="S1447" s="502">
        <f t="shared" si="45"/>
        <v>57.800000000000026</v>
      </c>
      <c r="T1447" s="66">
        <v>13</v>
      </c>
    </row>
    <row r="1448" spans="1:20" s="65" customFormat="1" x14ac:dyDescent="0.2">
      <c r="A1448" s="571" t="s">
        <v>10765</v>
      </c>
      <c r="B1448" s="65" t="s">
        <v>8490</v>
      </c>
      <c r="C1448" s="67">
        <v>0.5</v>
      </c>
      <c r="D1448" s="65" t="s">
        <v>1862</v>
      </c>
      <c r="E1448" s="66">
        <v>64</v>
      </c>
      <c r="F1448" s="66">
        <v>82</v>
      </c>
      <c r="G1448" s="560" t="s">
        <v>5265</v>
      </c>
      <c r="H1448" s="66">
        <v>125</v>
      </c>
      <c r="I1448" s="69">
        <v>6045034800</v>
      </c>
      <c r="J1448" s="5" t="s">
        <v>2469</v>
      </c>
      <c r="K1448" s="66">
        <v>11</v>
      </c>
      <c r="L1448" s="5">
        <v>361</v>
      </c>
      <c r="M1448" s="5">
        <v>3</v>
      </c>
      <c r="N1448" s="5">
        <v>0</v>
      </c>
      <c r="O1448" s="559" t="s">
        <v>10772</v>
      </c>
      <c r="P1448" s="66">
        <v>235</v>
      </c>
      <c r="Q1448" s="66">
        <v>4</v>
      </c>
      <c r="R1448" s="66">
        <f t="shared" si="44"/>
        <v>239</v>
      </c>
      <c r="S1448" s="502">
        <f t="shared" si="45"/>
        <v>48.800000000000026</v>
      </c>
      <c r="T1448" s="66">
        <v>11</v>
      </c>
    </row>
    <row r="1449" spans="1:20" s="65" customFormat="1" x14ac:dyDescent="0.2">
      <c r="A1449" s="571" t="s">
        <v>11185</v>
      </c>
      <c r="B1449" s="65" t="s">
        <v>8490</v>
      </c>
      <c r="C1449" s="67">
        <v>0.5</v>
      </c>
      <c r="D1449" s="559" t="s">
        <v>11186</v>
      </c>
      <c r="E1449" s="66">
        <v>64</v>
      </c>
      <c r="F1449" s="66">
        <v>82</v>
      </c>
      <c r="G1449" s="560" t="s">
        <v>5265</v>
      </c>
      <c r="H1449" s="66">
        <v>125</v>
      </c>
      <c r="I1449" s="69">
        <v>6045034800</v>
      </c>
      <c r="J1449" s="5" t="s">
        <v>2469</v>
      </c>
      <c r="K1449" s="66">
        <v>11</v>
      </c>
      <c r="L1449" s="5">
        <v>361</v>
      </c>
      <c r="M1449" s="5">
        <v>3</v>
      </c>
      <c r="N1449" s="5">
        <v>0</v>
      </c>
      <c r="O1449" s="559" t="s">
        <v>11175</v>
      </c>
      <c r="P1449" s="66">
        <v>235</v>
      </c>
      <c r="Q1449" s="66">
        <v>4</v>
      </c>
      <c r="R1449" s="66">
        <f>P1449+Q1449</f>
        <v>239</v>
      </c>
      <c r="S1449" s="502">
        <f>306.1-R1449-10-8.3</f>
        <v>48.800000000000026</v>
      </c>
      <c r="T1449" s="66">
        <v>11</v>
      </c>
    </row>
    <row r="1450" spans="1:20" s="65" customFormat="1" x14ac:dyDescent="0.2">
      <c r="A1450" s="571" t="s">
        <v>11217</v>
      </c>
      <c r="B1450" s="559" t="s">
        <v>8490</v>
      </c>
      <c r="C1450" s="67">
        <v>0.5</v>
      </c>
      <c r="D1450" s="559" t="s">
        <v>11194</v>
      </c>
      <c r="E1450" s="66">
        <v>62</v>
      </c>
      <c r="F1450" s="66">
        <v>78</v>
      </c>
      <c r="G1450" s="560" t="s">
        <v>5263</v>
      </c>
      <c r="H1450" s="66">
        <v>123</v>
      </c>
      <c r="I1450" s="69">
        <v>6045034800</v>
      </c>
      <c r="J1450" s="5" t="s">
        <v>2469</v>
      </c>
      <c r="K1450" s="66">
        <v>9</v>
      </c>
      <c r="L1450" s="5">
        <v>369</v>
      </c>
      <c r="M1450" s="5">
        <v>3</v>
      </c>
      <c r="N1450" s="5">
        <v>0</v>
      </c>
      <c r="O1450" s="559" t="s">
        <v>11128</v>
      </c>
      <c r="P1450" s="66">
        <v>243</v>
      </c>
      <c r="Q1450" s="66">
        <v>4</v>
      </c>
      <c r="R1450" s="66">
        <f>P1450+Q1450</f>
        <v>247</v>
      </c>
      <c r="S1450" s="502">
        <f>306.1-R1450-10-8.3</f>
        <v>40.800000000000026</v>
      </c>
      <c r="T1450" s="66">
        <v>9</v>
      </c>
    </row>
    <row r="1451" spans="1:20" s="65" customFormat="1" x14ac:dyDescent="0.2">
      <c r="A1451" s="134" t="s">
        <v>855</v>
      </c>
      <c r="B1451" s="65" t="s">
        <v>8490</v>
      </c>
      <c r="C1451" s="67">
        <v>0.5</v>
      </c>
      <c r="D1451" s="91" t="s">
        <v>1722</v>
      </c>
      <c r="E1451" s="66">
        <v>69</v>
      </c>
      <c r="F1451" s="66">
        <v>91</v>
      </c>
      <c r="G1451" s="66" t="s">
        <v>3283</v>
      </c>
      <c r="H1451" s="66">
        <v>134</v>
      </c>
      <c r="I1451" s="69">
        <v>6045034800</v>
      </c>
      <c r="J1451" s="5" t="s">
        <v>2469</v>
      </c>
      <c r="K1451" s="66">
        <v>21</v>
      </c>
      <c r="L1451" s="5">
        <v>322</v>
      </c>
      <c r="M1451" s="5">
        <v>3</v>
      </c>
      <c r="N1451" s="5">
        <v>0</v>
      </c>
      <c r="O1451" s="65" t="s">
        <v>8502</v>
      </c>
      <c r="P1451" s="66">
        <v>195</v>
      </c>
      <c r="Q1451" s="66">
        <v>4</v>
      </c>
      <c r="R1451" s="66">
        <f t="shared" si="44"/>
        <v>199</v>
      </c>
      <c r="S1451" s="502">
        <f t="shared" si="45"/>
        <v>88.800000000000026</v>
      </c>
      <c r="T1451" s="66">
        <v>21</v>
      </c>
    </row>
    <row r="1452" spans="1:20" s="65" customFormat="1" x14ac:dyDescent="0.2">
      <c r="A1452" s="134" t="s">
        <v>860</v>
      </c>
      <c r="B1452" s="65" t="s">
        <v>8490</v>
      </c>
      <c r="C1452" s="67">
        <v>0.5</v>
      </c>
      <c r="D1452" s="91" t="s">
        <v>5005</v>
      </c>
      <c r="E1452" s="66">
        <v>64</v>
      </c>
      <c r="F1452" s="66">
        <v>84</v>
      </c>
      <c r="G1452" s="66">
        <v>84</v>
      </c>
      <c r="H1452" s="66">
        <v>123</v>
      </c>
      <c r="I1452" s="69">
        <v>6045034800</v>
      </c>
      <c r="J1452" s="5" t="s">
        <v>2469</v>
      </c>
      <c r="K1452" s="66">
        <v>10</v>
      </c>
      <c r="L1452" s="5">
        <v>365</v>
      </c>
      <c r="M1452" s="5">
        <v>3</v>
      </c>
      <c r="N1452" s="5">
        <v>0</v>
      </c>
      <c r="O1452" s="65" t="s">
        <v>7659</v>
      </c>
      <c r="P1452" s="66">
        <v>238</v>
      </c>
      <c r="Q1452" s="66">
        <v>4</v>
      </c>
      <c r="R1452" s="66">
        <f t="shared" si="44"/>
        <v>242</v>
      </c>
      <c r="S1452" s="502">
        <f t="shared" si="45"/>
        <v>45.800000000000026</v>
      </c>
      <c r="T1452" s="66">
        <v>10</v>
      </c>
    </row>
    <row r="1453" spans="1:20" s="65" customFormat="1" x14ac:dyDescent="0.2">
      <c r="A1453" s="134" t="s">
        <v>8751</v>
      </c>
      <c r="B1453" s="65" t="s">
        <v>8490</v>
      </c>
      <c r="C1453" s="67">
        <v>0.5</v>
      </c>
      <c r="D1453" s="65" t="s">
        <v>5922</v>
      </c>
      <c r="E1453" s="66">
        <v>65</v>
      </c>
      <c r="F1453" s="66">
        <v>82</v>
      </c>
      <c r="G1453" s="66" t="s">
        <v>8775</v>
      </c>
      <c r="H1453" s="66">
        <v>125</v>
      </c>
      <c r="I1453" s="69">
        <v>6045034800</v>
      </c>
      <c r="J1453" s="5" t="s">
        <v>2469</v>
      </c>
      <c r="K1453" s="66">
        <v>12</v>
      </c>
      <c r="L1453" s="5">
        <v>357</v>
      </c>
      <c r="M1453" s="5">
        <v>3</v>
      </c>
      <c r="N1453" s="5">
        <v>0</v>
      </c>
      <c r="P1453" s="66">
        <v>230</v>
      </c>
      <c r="Q1453" s="66">
        <v>4</v>
      </c>
      <c r="R1453" s="66">
        <f t="shared" si="44"/>
        <v>234</v>
      </c>
      <c r="S1453" s="502">
        <f t="shared" si="45"/>
        <v>53.800000000000026</v>
      </c>
      <c r="T1453" s="66">
        <v>12</v>
      </c>
    </row>
    <row r="1454" spans="1:20" s="65" customFormat="1" x14ac:dyDescent="0.2">
      <c r="A1454" s="134" t="s">
        <v>133</v>
      </c>
      <c r="B1454" s="65" t="s">
        <v>8490</v>
      </c>
      <c r="C1454" s="67">
        <v>0.5</v>
      </c>
      <c r="D1454" s="65" t="s">
        <v>2625</v>
      </c>
      <c r="E1454" s="66">
        <v>68</v>
      </c>
      <c r="F1454" s="66">
        <v>89</v>
      </c>
      <c r="G1454" s="66" t="s">
        <v>2920</v>
      </c>
      <c r="H1454" s="66">
        <v>132</v>
      </c>
      <c r="I1454" s="69"/>
      <c r="J1454" s="5" t="s">
        <v>4415</v>
      </c>
      <c r="K1454" s="66">
        <v>1</v>
      </c>
      <c r="L1454" s="5">
        <v>400</v>
      </c>
      <c r="M1454" s="5">
        <v>2</v>
      </c>
      <c r="N1454" s="5">
        <v>0</v>
      </c>
      <c r="P1454" s="66">
        <v>268</v>
      </c>
      <c r="Q1454" s="66">
        <v>7</v>
      </c>
      <c r="R1454" s="66">
        <f t="shared" si="44"/>
        <v>275</v>
      </c>
      <c r="S1454" s="502">
        <f t="shared" si="45"/>
        <v>12.800000000000022</v>
      </c>
      <c r="T1454" s="66">
        <v>1</v>
      </c>
    </row>
    <row r="1455" spans="1:20" s="65" customFormat="1" x14ac:dyDescent="0.2">
      <c r="A1455" s="134" t="s">
        <v>133</v>
      </c>
      <c r="B1455" s="65" t="s">
        <v>8490</v>
      </c>
      <c r="C1455" s="67">
        <v>0.5</v>
      </c>
      <c r="D1455" s="65" t="s">
        <v>5364</v>
      </c>
      <c r="E1455" s="66">
        <v>68</v>
      </c>
      <c r="F1455" s="66">
        <v>89</v>
      </c>
      <c r="G1455" s="66" t="s">
        <v>2920</v>
      </c>
      <c r="H1455" s="66">
        <v>132</v>
      </c>
      <c r="I1455" s="69"/>
      <c r="J1455" s="5" t="s">
        <v>2624</v>
      </c>
      <c r="K1455" s="66">
        <v>1</v>
      </c>
      <c r="L1455" s="5">
        <v>400</v>
      </c>
      <c r="M1455" s="5">
        <v>2</v>
      </c>
      <c r="N1455" s="5">
        <v>0</v>
      </c>
      <c r="P1455" s="66">
        <v>268</v>
      </c>
      <c r="Q1455" s="66">
        <v>7</v>
      </c>
      <c r="R1455" s="66">
        <f t="shared" si="44"/>
        <v>275</v>
      </c>
      <c r="S1455" s="502">
        <f t="shared" si="45"/>
        <v>12.800000000000022</v>
      </c>
      <c r="T1455" s="66">
        <v>1</v>
      </c>
    </row>
    <row r="1456" spans="1:20" s="65" customFormat="1" x14ac:dyDescent="0.2">
      <c r="A1456" s="134" t="s">
        <v>4466</v>
      </c>
      <c r="B1456" s="65" t="s">
        <v>8490</v>
      </c>
      <c r="C1456" s="67">
        <v>0.5</v>
      </c>
      <c r="D1456" s="65" t="s">
        <v>14</v>
      </c>
      <c r="E1456" s="66">
        <v>68</v>
      </c>
      <c r="F1456" s="66">
        <v>90</v>
      </c>
      <c r="G1456" s="66" t="s">
        <v>5464</v>
      </c>
      <c r="H1456" s="66">
        <v>133</v>
      </c>
      <c r="I1456" s="69"/>
      <c r="J1456" s="5" t="s">
        <v>4415</v>
      </c>
      <c r="K1456" s="66">
        <v>1</v>
      </c>
      <c r="L1456" s="5">
        <v>400</v>
      </c>
      <c r="M1456" s="5">
        <v>2</v>
      </c>
      <c r="N1456" s="5">
        <v>0</v>
      </c>
      <c r="P1456" s="66">
        <v>272</v>
      </c>
      <c r="Q1456" s="66">
        <v>7</v>
      </c>
      <c r="R1456" s="66">
        <f t="shared" si="44"/>
        <v>279</v>
      </c>
      <c r="S1456" s="502">
        <f t="shared" si="45"/>
        <v>8.800000000000022</v>
      </c>
      <c r="T1456" s="66"/>
    </row>
    <row r="1457" spans="1:20" s="65" customFormat="1" x14ac:dyDescent="0.2">
      <c r="A1457" s="97" t="s">
        <v>9580</v>
      </c>
      <c r="B1457" s="65" t="s">
        <v>8490</v>
      </c>
      <c r="C1457" s="67">
        <v>0.5</v>
      </c>
      <c r="D1457" s="65" t="s">
        <v>6877</v>
      </c>
      <c r="E1457" s="66">
        <v>76</v>
      </c>
      <c r="F1457" s="66">
        <v>104</v>
      </c>
      <c r="G1457" s="66" t="s">
        <v>3283</v>
      </c>
      <c r="H1457" s="66">
        <v>147</v>
      </c>
      <c r="I1457" s="69"/>
      <c r="J1457" s="5" t="s">
        <v>4415</v>
      </c>
      <c r="K1457" s="66">
        <v>20</v>
      </c>
      <c r="L1457" s="5">
        <v>326</v>
      </c>
      <c r="M1457" s="5">
        <v>2</v>
      </c>
      <c r="N1457" s="5">
        <v>0</v>
      </c>
      <c r="P1457" s="66">
        <v>195</v>
      </c>
      <c r="Q1457" s="66">
        <v>7</v>
      </c>
      <c r="R1457" s="66">
        <f t="shared" si="44"/>
        <v>202</v>
      </c>
      <c r="S1457" s="502">
        <f t="shared" si="45"/>
        <v>85.800000000000026</v>
      </c>
      <c r="T1457" s="66">
        <v>20</v>
      </c>
    </row>
    <row r="1458" spans="1:20" s="65" customFormat="1" x14ac:dyDescent="0.2">
      <c r="A1458" s="134" t="s">
        <v>1656</v>
      </c>
      <c r="B1458" s="65" t="s">
        <v>8490</v>
      </c>
      <c r="C1458" s="67">
        <v>0.5</v>
      </c>
      <c r="D1458" s="65" t="s">
        <v>4307</v>
      </c>
      <c r="E1458" s="66">
        <v>63</v>
      </c>
      <c r="F1458" s="66">
        <v>80</v>
      </c>
      <c r="G1458" s="66" t="s">
        <v>5264</v>
      </c>
      <c r="H1458" s="66">
        <v>123</v>
      </c>
      <c r="I1458" s="69">
        <v>6045034800</v>
      </c>
      <c r="J1458" s="5" t="s">
        <v>2469</v>
      </c>
      <c r="K1458" s="66">
        <v>11</v>
      </c>
      <c r="L1458" s="5">
        <v>361</v>
      </c>
      <c r="M1458" s="5">
        <v>3</v>
      </c>
      <c r="N1458" s="5">
        <v>0</v>
      </c>
      <c r="P1458" s="66">
        <v>235</v>
      </c>
      <c r="Q1458" s="66">
        <v>4</v>
      </c>
      <c r="R1458" s="66">
        <f t="shared" si="44"/>
        <v>239</v>
      </c>
      <c r="S1458" s="502">
        <f t="shared" si="45"/>
        <v>48.800000000000026</v>
      </c>
      <c r="T1458" s="66">
        <v>11</v>
      </c>
    </row>
    <row r="1459" spans="1:20" x14ac:dyDescent="0.2">
      <c r="A1459" s="97" t="s">
        <v>10219</v>
      </c>
      <c r="B1459" s="65" t="s">
        <v>8490</v>
      </c>
      <c r="C1459" s="67">
        <v>0.5</v>
      </c>
      <c r="D1459" s="65" t="s">
        <v>544</v>
      </c>
      <c r="E1459" s="66">
        <v>73</v>
      </c>
      <c r="F1459" s="66">
        <v>99</v>
      </c>
      <c r="G1459" s="66" t="s">
        <v>4585</v>
      </c>
      <c r="H1459" s="66">
        <v>144</v>
      </c>
      <c r="I1459" s="69">
        <v>6055132300</v>
      </c>
      <c r="J1459" s="5" t="s">
        <v>6111</v>
      </c>
      <c r="K1459" s="66">
        <v>12</v>
      </c>
      <c r="L1459" s="5">
        <v>357</v>
      </c>
      <c r="M1459" s="5">
        <v>5</v>
      </c>
      <c r="N1459" s="5">
        <v>0</v>
      </c>
      <c r="O1459" s="65"/>
      <c r="P1459" s="66">
        <v>228</v>
      </c>
      <c r="Q1459" s="66">
        <v>7</v>
      </c>
      <c r="R1459" s="66">
        <f t="shared" si="44"/>
        <v>235</v>
      </c>
      <c r="S1459" s="502">
        <f t="shared" si="45"/>
        <v>52.800000000000026</v>
      </c>
      <c r="T1459" s="68">
        <v>12</v>
      </c>
    </row>
    <row r="1460" spans="1:20" x14ac:dyDescent="0.2">
      <c r="A1460" s="97" t="s">
        <v>5846</v>
      </c>
      <c r="B1460" s="65" t="s">
        <v>8490</v>
      </c>
      <c r="C1460" s="67">
        <v>0.5</v>
      </c>
      <c r="D1460" s="65" t="s">
        <v>1841</v>
      </c>
      <c r="E1460" s="66">
        <v>62</v>
      </c>
      <c r="F1460" s="66">
        <v>78</v>
      </c>
      <c r="G1460" s="66" t="s">
        <v>5263</v>
      </c>
      <c r="H1460" s="66">
        <v>123</v>
      </c>
      <c r="I1460" s="69">
        <v>6045034800</v>
      </c>
      <c r="J1460" s="5" t="s">
        <v>2469</v>
      </c>
      <c r="K1460" s="66">
        <v>7</v>
      </c>
      <c r="L1460" s="5">
        <v>377</v>
      </c>
      <c r="M1460" s="5">
        <v>3</v>
      </c>
      <c r="N1460" s="5">
        <v>0</v>
      </c>
      <c r="O1460" s="65" t="s">
        <v>6532</v>
      </c>
      <c r="P1460" s="66">
        <v>251</v>
      </c>
      <c r="Q1460" s="66">
        <v>4</v>
      </c>
      <c r="R1460" s="66">
        <f t="shared" si="44"/>
        <v>255</v>
      </c>
      <c r="S1460" s="502">
        <f t="shared" si="45"/>
        <v>32.800000000000026</v>
      </c>
      <c r="T1460" s="68">
        <v>7</v>
      </c>
    </row>
    <row r="1461" spans="1:20" x14ac:dyDescent="0.2">
      <c r="A1461" s="97" t="s">
        <v>5846</v>
      </c>
      <c r="B1461" s="65" t="s">
        <v>8490</v>
      </c>
      <c r="C1461" s="67">
        <v>0.5</v>
      </c>
      <c r="D1461" s="91" t="s">
        <v>5365</v>
      </c>
      <c r="E1461" s="66">
        <v>62</v>
      </c>
      <c r="F1461" s="66">
        <v>78</v>
      </c>
      <c r="G1461" s="66" t="s">
        <v>5263</v>
      </c>
      <c r="H1461" s="66">
        <v>123</v>
      </c>
      <c r="I1461" s="69"/>
      <c r="J1461" s="5" t="s">
        <v>9682</v>
      </c>
      <c r="K1461" s="66">
        <v>7</v>
      </c>
      <c r="L1461" s="5">
        <v>377</v>
      </c>
      <c r="M1461" s="5">
        <v>1</v>
      </c>
      <c r="N1461" s="5">
        <v>0</v>
      </c>
      <c r="O1461" s="65"/>
      <c r="P1461" s="66">
        <v>251</v>
      </c>
      <c r="Q1461" s="66">
        <v>4</v>
      </c>
      <c r="R1461" s="66">
        <f t="shared" si="44"/>
        <v>255</v>
      </c>
      <c r="S1461" s="502">
        <f t="shared" si="45"/>
        <v>32.800000000000026</v>
      </c>
      <c r="T1461" s="68">
        <v>7</v>
      </c>
    </row>
    <row r="1462" spans="1:20" x14ac:dyDescent="0.2">
      <c r="A1462" s="134" t="s">
        <v>10585</v>
      </c>
      <c r="B1462" s="65" t="s">
        <v>8490</v>
      </c>
      <c r="C1462" s="67">
        <v>0.5</v>
      </c>
      <c r="D1462" s="65" t="s">
        <v>8879</v>
      </c>
      <c r="E1462" s="66">
        <v>67</v>
      </c>
      <c r="F1462" s="66">
        <v>88</v>
      </c>
      <c r="G1462" s="95" t="s">
        <v>2918</v>
      </c>
      <c r="H1462" s="66">
        <v>131</v>
      </c>
      <c r="I1462" s="69">
        <v>6045034800</v>
      </c>
      <c r="J1462" s="5" t="s">
        <v>2469</v>
      </c>
      <c r="K1462" s="66">
        <v>13</v>
      </c>
      <c r="L1462" s="5">
        <v>353</v>
      </c>
      <c r="M1462" s="5">
        <v>3</v>
      </c>
      <c r="N1462" s="5">
        <v>0</v>
      </c>
      <c r="O1462" s="65" t="s">
        <v>10586</v>
      </c>
      <c r="P1462" s="66">
        <v>226</v>
      </c>
      <c r="Q1462" s="66">
        <v>4</v>
      </c>
      <c r="R1462" s="66">
        <f t="shared" si="44"/>
        <v>230</v>
      </c>
      <c r="S1462" s="502">
        <f t="shared" si="45"/>
        <v>57.800000000000026</v>
      </c>
      <c r="T1462" s="68">
        <v>13</v>
      </c>
    </row>
    <row r="1463" spans="1:20" x14ac:dyDescent="0.2">
      <c r="A1463" s="134" t="s">
        <v>10610</v>
      </c>
      <c r="B1463" s="65" t="s">
        <v>8490</v>
      </c>
      <c r="C1463" s="67">
        <v>0.5</v>
      </c>
      <c r="D1463" s="65" t="s">
        <v>10611</v>
      </c>
      <c r="E1463" s="66">
        <v>65</v>
      </c>
      <c r="F1463" s="66">
        <v>84</v>
      </c>
      <c r="G1463" s="95" t="s">
        <v>5263</v>
      </c>
      <c r="H1463" s="66">
        <v>127</v>
      </c>
      <c r="I1463" s="69">
        <v>6045034800</v>
      </c>
      <c r="J1463" s="5" t="s">
        <v>2469</v>
      </c>
      <c r="K1463" s="66">
        <v>11</v>
      </c>
      <c r="L1463" s="5">
        <v>361</v>
      </c>
      <c r="M1463" s="5">
        <v>3</v>
      </c>
      <c r="N1463" s="5">
        <v>0</v>
      </c>
      <c r="O1463" s="65" t="s">
        <v>10606</v>
      </c>
      <c r="P1463" s="66">
        <v>235</v>
      </c>
      <c r="Q1463" s="66">
        <v>4</v>
      </c>
      <c r="R1463" s="66">
        <f t="shared" si="44"/>
        <v>239</v>
      </c>
      <c r="S1463" s="502">
        <f t="shared" si="45"/>
        <v>48.800000000000026</v>
      </c>
      <c r="T1463" s="68">
        <v>11</v>
      </c>
    </row>
    <row r="1464" spans="1:20" s="65" customFormat="1" x14ac:dyDescent="0.2">
      <c r="A1464" s="97" t="s">
        <v>7477</v>
      </c>
      <c r="B1464" s="65" t="s">
        <v>8490</v>
      </c>
      <c r="C1464" s="67">
        <v>0.5</v>
      </c>
      <c r="D1464" s="65" t="s">
        <v>4306</v>
      </c>
      <c r="E1464" s="66">
        <v>65</v>
      </c>
      <c r="F1464" s="66">
        <v>84</v>
      </c>
      <c r="G1464" s="66" t="s">
        <v>5263</v>
      </c>
      <c r="H1464" s="66">
        <v>127</v>
      </c>
      <c r="I1464" s="69">
        <v>6045034800</v>
      </c>
      <c r="J1464" s="5" t="s">
        <v>2469</v>
      </c>
      <c r="K1464" s="66">
        <v>13</v>
      </c>
      <c r="L1464" s="5">
        <v>353</v>
      </c>
      <c r="M1464" s="5">
        <v>3</v>
      </c>
      <c r="N1464" s="5">
        <v>0</v>
      </c>
      <c r="P1464" s="66">
        <v>225</v>
      </c>
      <c r="Q1464" s="66">
        <v>4</v>
      </c>
      <c r="R1464" s="66">
        <f t="shared" si="44"/>
        <v>229</v>
      </c>
      <c r="S1464" s="502">
        <f t="shared" si="45"/>
        <v>58.800000000000026</v>
      </c>
      <c r="T1464" s="66">
        <v>13</v>
      </c>
    </row>
    <row r="1465" spans="1:20" x14ac:dyDescent="0.2">
      <c r="A1465" s="97" t="s">
        <v>2840</v>
      </c>
      <c r="B1465" s="65" t="s">
        <v>8490</v>
      </c>
      <c r="C1465" s="67">
        <v>0.5</v>
      </c>
      <c r="D1465" s="65" t="s">
        <v>8996</v>
      </c>
      <c r="E1465" s="66">
        <v>68</v>
      </c>
      <c r="F1465" s="66">
        <v>89</v>
      </c>
      <c r="G1465" s="66" t="s">
        <v>5263</v>
      </c>
      <c r="H1465" s="66">
        <v>132</v>
      </c>
      <c r="I1465" s="69">
        <v>6045034800</v>
      </c>
      <c r="J1465" s="5" t="s">
        <v>2469</v>
      </c>
      <c r="K1465" s="66">
        <v>17</v>
      </c>
      <c r="L1465" s="5">
        <v>337</v>
      </c>
      <c r="M1465" s="5">
        <v>3</v>
      </c>
      <c r="N1465" s="5">
        <v>0</v>
      </c>
      <c r="O1465" s="65"/>
      <c r="P1465" s="66">
        <v>208</v>
      </c>
      <c r="Q1465" s="66">
        <v>4</v>
      </c>
      <c r="R1465" s="66">
        <f t="shared" si="44"/>
        <v>212</v>
      </c>
      <c r="S1465" s="502">
        <f t="shared" si="45"/>
        <v>75.800000000000026</v>
      </c>
      <c r="T1465" s="68">
        <v>17</v>
      </c>
    </row>
    <row r="1466" spans="1:20" x14ac:dyDescent="0.2">
      <c r="A1466" s="558" t="s">
        <v>11695</v>
      </c>
      <c r="B1466" s="65" t="s">
        <v>8490</v>
      </c>
      <c r="C1466" s="67">
        <v>0.5</v>
      </c>
      <c r="D1466" s="65" t="s">
        <v>6676</v>
      </c>
      <c r="E1466" s="66">
        <v>65</v>
      </c>
      <c r="F1466" s="66">
        <v>84</v>
      </c>
      <c r="G1466" s="560" t="s">
        <v>5263</v>
      </c>
      <c r="H1466" s="66">
        <v>127</v>
      </c>
      <c r="I1466" s="69">
        <v>6045034800</v>
      </c>
      <c r="J1466" s="5" t="s">
        <v>2469</v>
      </c>
      <c r="K1466" s="66">
        <v>15</v>
      </c>
      <c r="L1466" s="5">
        <v>357</v>
      </c>
      <c r="M1466" s="5">
        <v>3</v>
      </c>
      <c r="N1466" s="5">
        <v>0</v>
      </c>
      <c r="O1466" s="559" t="s">
        <v>12388</v>
      </c>
      <c r="P1466" s="66">
        <v>216</v>
      </c>
      <c r="Q1466" s="66">
        <v>4</v>
      </c>
      <c r="R1466" s="66">
        <f t="shared" ref="R1466:R1476" si="46">P1466+Q1466</f>
        <v>220</v>
      </c>
      <c r="S1466" s="502">
        <f t="shared" si="45"/>
        <v>67.800000000000026</v>
      </c>
      <c r="T1466" s="68">
        <v>15</v>
      </c>
    </row>
    <row r="1467" spans="1:20" x14ac:dyDescent="0.2">
      <c r="A1467" s="558" t="s">
        <v>11694</v>
      </c>
      <c r="B1467" s="559" t="s">
        <v>8490</v>
      </c>
      <c r="C1467" s="67">
        <v>0.5</v>
      </c>
      <c r="D1467" s="583" t="s">
        <v>11692</v>
      </c>
      <c r="E1467" s="66">
        <v>64</v>
      </c>
      <c r="F1467" s="66">
        <v>82</v>
      </c>
      <c r="G1467" s="560" t="s">
        <v>5265</v>
      </c>
      <c r="H1467" s="66">
        <v>125</v>
      </c>
      <c r="I1467" s="69">
        <v>6045034800</v>
      </c>
      <c r="J1467" s="5" t="s">
        <v>2469</v>
      </c>
      <c r="K1467" s="66">
        <v>16</v>
      </c>
      <c r="L1467" s="5">
        <v>341</v>
      </c>
      <c r="M1467" s="5">
        <v>3</v>
      </c>
      <c r="N1467" s="5">
        <v>0</v>
      </c>
      <c r="O1467" s="559" t="s">
        <v>11693</v>
      </c>
      <c r="P1467" s="66">
        <v>214</v>
      </c>
      <c r="Q1467" s="66">
        <v>4</v>
      </c>
      <c r="R1467" s="66">
        <f t="shared" si="46"/>
        <v>218</v>
      </c>
      <c r="S1467" s="502">
        <f t="shared" si="45"/>
        <v>69.800000000000026</v>
      </c>
      <c r="T1467" s="68">
        <v>16</v>
      </c>
    </row>
    <row r="1468" spans="1:20" x14ac:dyDescent="0.2">
      <c r="A1468" s="97" t="s">
        <v>4504</v>
      </c>
      <c r="B1468" s="65" t="s">
        <v>8490</v>
      </c>
      <c r="C1468" s="67">
        <v>0.5</v>
      </c>
      <c r="D1468" s="65" t="s">
        <v>4094</v>
      </c>
      <c r="E1468" s="66">
        <v>70</v>
      </c>
      <c r="F1468" s="66">
        <v>93</v>
      </c>
      <c r="G1468" s="66" t="s">
        <v>2036</v>
      </c>
      <c r="H1468" s="66">
        <v>136</v>
      </c>
      <c r="I1468" s="69"/>
      <c r="J1468" s="5" t="s">
        <v>4415</v>
      </c>
      <c r="K1468" s="66">
        <v>5</v>
      </c>
      <c r="L1468" s="5">
        <v>385</v>
      </c>
      <c r="M1468" s="5">
        <v>2</v>
      </c>
      <c r="N1468" s="5">
        <v>0</v>
      </c>
      <c r="O1468" s="65"/>
      <c r="P1468" s="66">
        <v>256</v>
      </c>
      <c r="Q1468" s="66">
        <v>7</v>
      </c>
      <c r="R1468" s="66">
        <f t="shared" si="46"/>
        <v>263</v>
      </c>
      <c r="S1468" s="502">
        <f t="shared" si="45"/>
        <v>24.800000000000022</v>
      </c>
      <c r="T1468" s="68">
        <v>5</v>
      </c>
    </row>
    <row r="1469" spans="1:20" x14ac:dyDescent="0.2">
      <c r="A1469" s="97" t="s">
        <v>4504</v>
      </c>
      <c r="B1469" s="65" t="s">
        <v>8490</v>
      </c>
      <c r="C1469" s="67">
        <v>0.5</v>
      </c>
      <c r="D1469" s="91" t="s">
        <v>10304</v>
      </c>
      <c r="E1469" s="66">
        <v>70</v>
      </c>
      <c r="F1469" s="66">
        <v>93</v>
      </c>
      <c r="G1469" s="66" t="s">
        <v>2036</v>
      </c>
      <c r="H1469" s="66">
        <v>136</v>
      </c>
      <c r="I1469" s="69"/>
      <c r="J1469" s="5" t="s">
        <v>2624</v>
      </c>
      <c r="K1469" s="66">
        <v>5</v>
      </c>
      <c r="L1469" s="5">
        <v>385</v>
      </c>
      <c r="M1469" s="5">
        <v>2</v>
      </c>
      <c r="N1469" s="5">
        <v>0</v>
      </c>
      <c r="O1469" s="65"/>
      <c r="P1469" s="66">
        <v>256</v>
      </c>
      <c r="Q1469" s="66">
        <v>7</v>
      </c>
      <c r="R1469" s="66">
        <f t="shared" si="46"/>
        <v>263</v>
      </c>
      <c r="S1469" s="502">
        <f t="shared" si="45"/>
        <v>24.800000000000022</v>
      </c>
      <c r="T1469" s="68">
        <v>5</v>
      </c>
    </row>
    <row r="1470" spans="1:20" s="65" customFormat="1" x14ac:dyDescent="0.2">
      <c r="A1470" s="97" t="s">
        <v>9781</v>
      </c>
      <c r="B1470" s="65" t="s">
        <v>8490</v>
      </c>
      <c r="C1470" s="67">
        <v>0.5</v>
      </c>
      <c r="D1470" s="65" t="s">
        <v>4985</v>
      </c>
      <c r="E1470" s="66">
        <v>70</v>
      </c>
      <c r="F1470" s="66">
        <v>93</v>
      </c>
      <c r="G1470" s="66" t="s">
        <v>5464</v>
      </c>
      <c r="H1470" s="66">
        <v>136</v>
      </c>
      <c r="I1470" s="69"/>
      <c r="J1470" s="5" t="s">
        <v>4415</v>
      </c>
      <c r="K1470" s="66">
        <v>5</v>
      </c>
      <c r="L1470" s="5">
        <v>385</v>
      </c>
      <c r="M1470" s="5">
        <v>2</v>
      </c>
      <c r="N1470" s="5">
        <v>0</v>
      </c>
      <c r="P1470" s="66">
        <v>256</v>
      </c>
      <c r="Q1470" s="66">
        <v>7</v>
      </c>
      <c r="R1470" s="66">
        <f t="shared" si="46"/>
        <v>263</v>
      </c>
      <c r="S1470" s="502">
        <f t="shared" si="45"/>
        <v>24.800000000000022</v>
      </c>
      <c r="T1470" s="66">
        <v>5</v>
      </c>
    </row>
    <row r="1471" spans="1:20" s="65" customFormat="1" x14ac:dyDescent="0.2">
      <c r="A1471" s="97" t="s">
        <v>9781</v>
      </c>
      <c r="B1471" s="65" t="s">
        <v>8490</v>
      </c>
      <c r="C1471" s="67">
        <v>0.5</v>
      </c>
      <c r="D1471" s="91" t="s">
        <v>3226</v>
      </c>
      <c r="E1471" s="66">
        <v>70</v>
      </c>
      <c r="F1471" s="66">
        <v>93</v>
      </c>
      <c r="G1471" s="66" t="s">
        <v>5464</v>
      </c>
      <c r="H1471" s="66">
        <v>136</v>
      </c>
      <c r="I1471" s="69"/>
      <c r="J1471" s="5" t="s">
        <v>2624</v>
      </c>
      <c r="K1471" s="66">
        <v>5</v>
      </c>
      <c r="L1471" s="5">
        <v>385</v>
      </c>
      <c r="M1471" s="5">
        <v>2</v>
      </c>
      <c r="N1471" s="5">
        <v>0</v>
      </c>
      <c r="P1471" s="66">
        <v>256</v>
      </c>
      <c r="Q1471" s="66">
        <v>7</v>
      </c>
      <c r="R1471" s="66">
        <f t="shared" si="46"/>
        <v>263</v>
      </c>
      <c r="S1471" s="502">
        <f t="shared" si="45"/>
        <v>24.800000000000022</v>
      </c>
      <c r="T1471" s="66">
        <v>5</v>
      </c>
    </row>
    <row r="1472" spans="1:20" s="65" customFormat="1" x14ac:dyDescent="0.2">
      <c r="A1472" s="558" t="s">
        <v>10917</v>
      </c>
      <c r="B1472" s="65" t="s">
        <v>8490</v>
      </c>
      <c r="C1472" s="67">
        <v>0.5</v>
      </c>
      <c r="D1472" s="91" t="s">
        <v>3039</v>
      </c>
      <c r="E1472" s="66">
        <v>64</v>
      </c>
      <c r="F1472" s="66">
        <v>82</v>
      </c>
      <c r="G1472" s="66" t="s">
        <v>5265</v>
      </c>
      <c r="H1472" s="66">
        <v>125</v>
      </c>
      <c r="I1472" s="69">
        <v>6045034800</v>
      </c>
      <c r="J1472" s="5" t="s">
        <v>2469</v>
      </c>
      <c r="K1472" s="66">
        <v>17</v>
      </c>
      <c r="L1472" s="5">
        <v>337</v>
      </c>
      <c r="M1472" s="5">
        <v>3</v>
      </c>
      <c r="N1472" s="5">
        <v>0</v>
      </c>
      <c r="O1472" s="562" t="s">
        <v>11038</v>
      </c>
      <c r="P1472" s="66">
        <v>210</v>
      </c>
      <c r="Q1472" s="66">
        <v>4</v>
      </c>
      <c r="R1472" s="66">
        <f t="shared" si="46"/>
        <v>214</v>
      </c>
      <c r="S1472" s="502">
        <f t="shared" si="45"/>
        <v>73.800000000000026</v>
      </c>
      <c r="T1472" s="66">
        <v>17</v>
      </c>
    </row>
    <row r="1473" spans="1:20" s="65" customFormat="1" x14ac:dyDescent="0.2">
      <c r="A1473" s="97" t="s">
        <v>8716</v>
      </c>
      <c r="B1473" s="65" t="s">
        <v>8490</v>
      </c>
      <c r="C1473" s="67">
        <v>0.5</v>
      </c>
      <c r="D1473" s="65" t="s">
        <v>8158</v>
      </c>
      <c r="E1473" s="66">
        <v>76</v>
      </c>
      <c r="F1473" s="66">
        <v>104</v>
      </c>
      <c r="G1473" s="66" t="s">
        <v>3283</v>
      </c>
      <c r="H1473" s="66">
        <v>147</v>
      </c>
      <c r="I1473" s="69"/>
      <c r="J1473" s="5" t="s">
        <v>4415</v>
      </c>
      <c r="K1473" s="66">
        <v>20</v>
      </c>
      <c r="L1473" s="5">
        <v>326</v>
      </c>
      <c r="M1473" s="5">
        <v>2</v>
      </c>
      <c r="N1473" s="5">
        <v>0</v>
      </c>
      <c r="P1473" s="66">
        <v>196</v>
      </c>
      <c r="Q1473" s="66">
        <v>7</v>
      </c>
      <c r="R1473" s="66">
        <f t="shared" si="46"/>
        <v>203</v>
      </c>
      <c r="S1473" s="502">
        <f t="shared" si="45"/>
        <v>84.800000000000026</v>
      </c>
      <c r="T1473" s="66">
        <v>20</v>
      </c>
    </row>
    <row r="1474" spans="1:20" s="65" customFormat="1" x14ac:dyDescent="0.2">
      <c r="A1474" s="97" t="s">
        <v>7934</v>
      </c>
      <c r="B1474" s="65" t="s">
        <v>8490</v>
      </c>
      <c r="C1474" s="67">
        <v>0.5</v>
      </c>
      <c r="D1474" s="65" t="s">
        <v>7935</v>
      </c>
      <c r="E1474" s="66">
        <v>65</v>
      </c>
      <c r="F1474" s="66">
        <v>82</v>
      </c>
      <c r="G1474" s="66" t="s">
        <v>5265</v>
      </c>
      <c r="H1474" s="66">
        <v>125</v>
      </c>
      <c r="I1474" s="69">
        <v>6045034800</v>
      </c>
      <c r="J1474" s="5" t="s">
        <v>2469</v>
      </c>
      <c r="K1474" s="66">
        <v>11</v>
      </c>
      <c r="L1474" s="5">
        <v>361</v>
      </c>
      <c r="M1474" s="5">
        <v>3</v>
      </c>
      <c r="N1474" s="5">
        <v>0</v>
      </c>
      <c r="O1474" s="65" t="s">
        <v>7439</v>
      </c>
      <c r="P1474" s="66">
        <v>235</v>
      </c>
      <c r="Q1474" s="66">
        <v>4</v>
      </c>
      <c r="R1474" s="66">
        <f t="shared" si="46"/>
        <v>239</v>
      </c>
      <c r="S1474" s="502">
        <f t="shared" si="45"/>
        <v>48.800000000000026</v>
      </c>
      <c r="T1474" s="66">
        <v>11</v>
      </c>
    </row>
    <row r="1475" spans="1:20" s="65" customFormat="1" x14ac:dyDescent="0.2">
      <c r="A1475" s="97" t="s">
        <v>4040</v>
      </c>
      <c r="B1475" s="65" t="s">
        <v>8490</v>
      </c>
      <c r="C1475" s="67">
        <v>0.5</v>
      </c>
      <c r="D1475" s="65" t="s">
        <v>504</v>
      </c>
      <c r="E1475" s="66">
        <v>65</v>
      </c>
      <c r="F1475" s="66">
        <v>82</v>
      </c>
      <c r="G1475" s="66" t="s">
        <v>5265</v>
      </c>
      <c r="H1475" s="66">
        <v>125</v>
      </c>
      <c r="I1475" s="69">
        <v>6045034800</v>
      </c>
      <c r="J1475" s="5" t="s">
        <v>2469</v>
      </c>
      <c r="K1475" s="66">
        <v>14</v>
      </c>
      <c r="L1475" s="5">
        <v>349</v>
      </c>
      <c r="M1475" s="5">
        <v>3</v>
      </c>
      <c r="N1475" s="5">
        <v>0</v>
      </c>
      <c r="P1475" s="66">
        <v>221</v>
      </c>
      <c r="Q1475" s="66">
        <v>4</v>
      </c>
      <c r="R1475" s="66">
        <f t="shared" si="46"/>
        <v>225</v>
      </c>
      <c r="S1475" s="502">
        <f t="shared" si="45"/>
        <v>62.800000000000026</v>
      </c>
      <c r="T1475" s="66">
        <v>14</v>
      </c>
    </row>
    <row r="1476" spans="1:20" s="65" customFormat="1" x14ac:dyDescent="0.2">
      <c r="A1476" s="97" t="s">
        <v>6766</v>
      </c>
      <c r="B1476" s="65" t="s">
        <v>8490</v>
      </c>
      <c r="C1476" s="67">
        <v>0.5</v>
      </c>
      <c r="D1476" s="65" t="s">
        <v>1761</v>
      </c>
      <c r="E1476" s="66">
        <v>69</v>
      </c>
      <c r="F1476" s="66">
        <v>91</v>
      </c>
      <c r="G1476" s="66" t="s">
        <v>5464</v>
      </c>
      <c r="H1476" s="66">
        <v>134</v>
      </c>
      <c r="I1476" s="69"/>
      <c r="J1476" s="5" t="s">
        <v>4415</v>
      </c>
      <c r="K1476" s="66">
        <v>1</v>
      </c>
      <c r="L1476" s="5">
        <v>400</v>
      </c>
      <c r="M1476" s="5">
        <v>2</v>
      </c>
      <c r="N1476" s="5">
        <v>0</v>
      </c>
      <c r="P1476" s="66">
        <v>272</v>
      </c>
      <c r="Q1476" s="66">
        <v>7</v>
      </c>
      <c r="R1476" s="66">
        <f t="shared" si="46"/>
        <v>279</v>
      </c>
      <c r="S1476" s="502">
        <f t="shared" si="45"/>
        <v>8.800000000000022</v>
      </c>
      <c r="T1476" s="66"/>
    </row>
    <row r="1477" spans="1:20" s="65" customFormat="1" x14ac:dyDescent="0.2">
      <c r="A1477" s="97" t="s">
        <v>6766</v>
      </c>
      <c r="B1477" s="65" t="s">
        <v>8490</v>
      </c>
      <c r="C1477" s="67">
        <v>0.5</v>
      </c>
      <c r="D1477" s="91" t="s">
        <v>10305</v>
      </c>
      <c r="E1477" s="66">
        <v>69</v>
      </c>
      <c r="F1477" s="66">
        <v>91</v>
      </c>
      <c r="G1477" s="66" t="s">
        <v>5464</v>
      </c>
      <c r="H1477" s="66">
        <v>134</v>
      </c>
      <c r="I1477" s="69"/>
      <c r="J1477" s="5" t="s">
        <v>2624</v>
      </c>
      <c r="K1477" s="66">
        <v>1</v>
      </c>
      <c r="L1477" s="5">
        <v>400</v>
      </c>
      <c r="M1477" s="5">
        <v>2</v>
      </c>
      <c r="N1477" s="5">
        <v>0</v>
      </c>
      <c r="P1477" s="66">
        <v>272</v>
      </c>
      <c r="Q1477" s="66">
        <v>7</v>
      </c>
      <c r="R1477" s="66">
        <f t="shared" ref="R1477:R1549" si="47">P1477+Q1477</f>
        <v>279</v>
      </c>
      <c r="S1477" s="502">
        <f t="shared" si="45"/>
        <v>8.800000000000022</v>
      </c>
      <c r="T1477" s="66"/>
    </row>
    <row r="1478" spans="1:20" x14ac:dyDescent="0.2">
      <c r="A1478" s="97" t="s">
        <v>7328</v>
      </c>
      <c r="B1478" s="65" t="s">
        <v>8490</v>
      </c>
      <c r="C1478" s="67">
        <v>0.5</v>
      </c>
      <c r="D1478" s="65" t="s">
        <v>1425</v>
      </c>
      <c r="E1478" s="66">
        <v>69</v>
      </c>
      <c r="F1478" s="66">
        <v>91</v>
      </c>
      <c r="G1478" s="66" t="s">
        <v>2036</v>
      </c>
      <c r="H1478" s="66">
        <v>134</v>
      </c>
      <c r="I1478" s="69"/>
      <c r="J1478" s="5" t="s">
        <v>4415</v>
      </c>
      <c r="K1478" s="66"/>
      <c r="L1478" s="5">
        <f>112+10+R1478</f>
        <v>414</v>
      </c>
      <c r="M1478" s="5">
        <v>2</v>
      </c>
      <c r="N1478" s="5">
        <v>0</v>
      </c>
      <c r="O1478" s="65"/>
      <c r="P1478" s="66">
        <v>285</v>
      </c>
      <c r="Q1478" s="66">
        <v>7</v>
      </c>
      <c r="R1478" s="66">
        <f t="shared" si="47"/>
        <v>292</v>
      </c>
      <c r="S1478" s="502">
        <f t="shared" si="45"/>
        <v>-4.199999999999978</v>
      </c>
      <c r="T1478" s="66"/>
    </row>
    <row r="1479" spans="1:20" x14ac:dyDescent="0.2">
      <c r="A1479" s="97" t="s">
        <v>7328</v>
      </c>
      <c r="B1479" s="65" t="s">
        <v>8490</v>
      </c>
      <c r="C1479" s="67">
        <v>0.5</v>
      </c>
      <c r="D1479" s="65" t="s">
        <v>9451</v>
      </c>
      <c r="E1479" s="66">
        <v>69</v>
      </c>
      <c r="F1479" s="66">
        <v>91</v>
      </c>
      <c r="G1479" s="66" t="s">
        <v>2036</v>
      </c>
      <c r="H1479" s="66">
        <v>134</v>
      </c>
      <c r="I1479" s="69">
        <v>6050132100</v>
      </c>
      <c r="J1479" s="5" t="s">
        <v>6752</v>
      </c>
      <c r="K1479" s="66"/>
      <c r="L1479" s="5">
        <f>112+10+R1479</f>
        <v>414</v>
      </c>
      <c r="M1479" s="5">
        <v>5</v>
      </c>
      <c r="N1479" s="5">
        <v>0</v>
      </c>
      <c r="O1479" s="65"/>
      <c r="P1479" s="66">
        <v>285</v>
      </c>
      <c r="Q1479" s="66">
        <v>7</v>
      </c>
      <c r="R1479" s="66">
        <f t="shared" si="47"/>
        <v>292</v>
      </c>
      <c r="S1479" s="502">
        <f t="shared" si="45"/>
        <v>-4.199999999999978</v>
      </c>
      <c r="T1479" s="66"/>
    </row>
    <row r="1480" spans="1:20" x14ac:dyDescent="0.2">
      <c r="A1480" s="97" t="s">
        <v>7328</v>
      </c>
      <c r="B1480" s="65" t="s">
        <v>8490</v>
      </c>
      <c r="C1480" s="67">
        <v>0.5</v>
      </c>
      <c r="D1480" s="65" t="s">
        <v>5294</v>
      </c>
      <c r="E1480" s="66">
        <v>69</v>
      </c>
      <c r="F1480" s="66">
        <v>91</v>
      </c>
      <c r="G1480" s="66" t="s">
        <v>2036</v>
      </c>
      <c r="H1480" s="66">
        <v>134</v>
      </c>
      <c r="I1480" s="69"/>
      <c r="J1480" s="5" t="s">
        <v>2624</v>
      </c>
      <c r="K1480" s="66"/>
      <c r="L1480" s="5">
        <f>112+10+R1480</f>
        <v>414</v>
      </c>
      <c r="M1480" s="5">
        <v>2</v>
      </c>
      <c r="N1480" s="5">
        <v>0</v>
      </c>
      <c r="O1480" s="65"/>
      <c r="P1480" s="66">
        <v>285</v>
      </c>
      <c r="Q1480" s="66">
        <v>7</v>
      </c>
      <c r="R1480" s="66">
        <f t="shared" si="47"/>
        <v>292</v>
      </c>
      <c r="S1480" s="502">
        <f t="shared" si="45"/>
        <v>-4.199999999999978</v>
      </c>
      <c r="T1480" s="66"/>
    </row>
    <row r="1481" spans="1:20" s="568" customFormat="1" ht="25.5" x14ac:dyDescent="0.2">
      <c r="A1481" s="558" t="s">
        <v>10739</v>
      </c>
      <c r="B1481" s="559" t="s">
        <v>8490</v>
      </c>
      <c r="C1481" s="565">
        <v>0.5</v>
      </c>
      <c r="D1481" s="559" t="s">
        <v>7982</v>
      </c>
      <c r="E1481" s="560">
        <v>65</v>
      </c>
      <c r="F1481" s="560">
        <v>84</v>
      </c>
      <c r="G1481" s="560" t="s">
        <v>5263</v>
      </c>
      <c r="H1481" s="560">
        <v>127</v>
      </c>
      <c r="I1481" s="567">
        <v>6045034800</v>
      </c>
      <c r="J1481" s="564" t="s">
        <v>2469</v>
      </c>
      <c r="K1481" s="567" t="s">
        <v>10991</v>
      </c>
      <c r="L1481" s="564">
        <v>357</v>
      </c>
      <c r="M1481" s="564">
        <v>3</v>
      </c>
      <c r="N1481" s="5">
        <v>0</v>
      </c>
      <c r="O1481" s="559" t="s">
        <v>10756</v>
      </c>
      <c r="P1481" s="560">
        <v>230</v>
      </c>
      <c r="Q1481" s="560">
        <v>4</v>
      </c>
      <c r="R1481" s="560">
        <f t="shared" si="47"/>
        <v>234</v>
      </c>
      <c r="S1481" s="502">
        <f t="shared" si="45"/>
        <v>53.800000000000026</v>
      </c>
      <c r="T1481" s="566">
        <v>12</v>
      </c>
    </row>
    <row r="1482" spans="1:20" ht="25.5" x14ac:dyDescent="0.2">
      <c r="A1482" s="97" t="s">
        <v>9650</v>
      </c>
      <c r="B1482" s="65" t="s">
        <v>8490</v>
      </c>
      <c r="C1482" s="67">
        <v>0.5</v>
      </c>
      <c r="D1482" s="65" t="s">
        <v>5130</v>
      </c>
      <c r="E1482" s="66">
        <v>65</v>
      </c>
      <c r="F1482" s="66">
        <v>84</v>
      </c>
      <c r="G1482" s="66" t="s">
        <v>5161</v>
      </c>
      <c r="H1482" s="66">
        <v>127</v>
      </c>
      <c r="I1482" s="69">
        <v>6045034800</v>
      </c>
      <c r="J1482" s="5" t="s">
        <v>2469</v>
      </c>
      <c r="K1482" s="567" t="s">
        <v>10991</v>
      </c>
      <c r="L1482" s="5">
        <v>361</v>
      </c>
      <c r="M1482" s="5">
        <v>3</v>
      </c>
      <c r="N1482" s="5">
        <v>0</v>
      </c>
      <c r="O1482" s="65"/>
      <c r="P1482" s="66">
        <v>234</v>
      </c>
      <c r="Q1482" s="66">
        <v>4</v>
      </c>
      <c r="R1482" s="66">
        <f t="shared" si="47"/>
        <v>238</v>
      </c>
      <c r="S1482" s="502">
        <f t="shared" si="45"/>
        <v>49.800000000000026</v>
      </c>
      <c r="T1482" s="68">
        <v>11</v>
      </c>
    </row>
    <row r="1483" spans="1:20" x14ac:dyDescent="0.2">
      <c r="A1483" s="97" t="s">
        <v>3</v>
      </c>
      <c r="B1483" s="65" t="s">
        <v>8490</v>
      </c>
      <c r="C1483" s="67">
        <v>0.5</v>
      </c>
      <c r="D1483" s="65" t="s">
        <v>5723</v>
      </c>
      <c r="E1483" s="66">
        <v>65</v>
      </c>
      <c r="F1483" s="66">
        <v>84</v>
      </c>
      <c r="G1483" s="66" t="s">
        <v>5263</v>
      </c>
      <c r="H1483" s="66">
        <v>127</v>
      </c>
      <c r="I1483" s="69">
        <v>6045034800</v>
      </c>
      <c r="J1483" s="5" t="s">
        <v>2469</v>
      </c>
      <c r="K1483" s="66">
        <v>13</v>
      </c>
      <c r="L1483" s="5">
        <v>353</v>
      </c>
      <c r="M1483" s="5">
        <v>3</v>
      </c>
      <c r="N1483" s="5">
        <v>0</v>
      </c>
      <c r="O1483" s="65" t="s">
        <v>3110</v>
      </c>
      <c r="P1483" s="66">
        <v>227</v>
      </c>
      <c r="Q1483" s="66">
        <v>4</v>
      </c>
      <c r="R1483" s="66">
        <f t="shared" si="47"/>
        <v>231</v>
      </c>
      <c r="S1483" s="502">
        <f t="shared" si="45"/>
        <v>56.800000000000026</v>
      </c>
      <c r="T1483" s="68">
        <v>13</v>
      </c>
    </row>
    <row r="1484" spans="1:20" x14ac:dyDescent="0.2">
      <c r="A1484" s="97" t="s">
        <v>6557</v>
      </c>
      <c r="B1484" s="65" t="s">
        <v>8490</v>
      </c>
      <c r="C1484" s="67">
        <v>0.5</v>
      </c>
      <c r="D1484" s="65" t="s">
        <v>1245</v>
      </c>
      <c r="E1484" s="66">
        <v>69</v>
      </c>
      <c r="F1484" s="66">
        <v>91</v>
      </c>
      <c r="G1484" s="66" t="s">
        <v>5464</v>
      </c>
      <c r="H1484" s="66">
        <v>134</v>
      </c>
      <c r="I1484" s="69"/>
      <c r="J1484" s="5" t="s">
        <v>4415</v>
      </c>
      <c r="K1484" s="66">
        <v>1</v>
      </c>
      <c r="L1484" s="5">
        <v>400</v>
      </c>
      <c r="M1484" s="5">
        <v>2</v>
      </c>
      <c r="N1484" s="5">
        <v>0</v>
      </c>
      <c r="O1484" s="65"/>
      <c r="P1484" s="66">
        <v>270</v>
      </c>
      <c r="Q1484" s="66">
        <v>7</v>
      </c>
      <c r="R1484" s="66">
        <f t="shared" si="47"/>
        <v>277</v>
      </c>
      <c r="S1484" s="502">
        <f t="shared" si="45"/>
        <v>10.800000000000022</v>
      </c>
      <c r="T1484" s="68">
        <v>1</v>
      </c>
    </row>
    <row r="1485" spans="1:20" x14ac:dyDescent="0.2">
      <c r="A1485" s="97" t="s">
        <v>6557</v>
      </c>
      <c r="B1485" s="65" t="s">
        <v>8490</v>
      </c>
      <c r="C1485" s="67">
        <v>0.5</v>
      </c>
      <c r="D1485" s="91" t="s">
        <v>5295</v>
      </c>
      <c r="E1485" s="66">
        <v>69</v>
      </c>
      <c r="F1485" s="66">
        <v>91</v>
      </c>
      <c r="G1485" s="66" t="s">
        <v>5464</v>
      </c>
      <c r="H1485" s="66">
        <v>134</v>
      </c>
      <c r="I1485" s="69"/>
      <c r="J1485" s="5"/>
      <c r="K1485" s="66">
        <v>1</v>
      </c>
      <c r="L1485" s="5">
        <v>400</v>
      </c>
      <c r="M1485" s="5"/>
      <c r="N1485" s="5"/>
      <c r="O1485" s="65"/>
      <c r="P1485" s="66">
        <v>270</v>
      </c>
      <c r="Q1485" s="66">
        <v>7</v>
      </c>
      <c r="R1485" s="66">
        <f t="shared" si="47"/>
        <v>277</v>
      </c>
      <c r="S1485" s="502">
        <f t="shared" si="45"/>
        <v>10.800000000000022</v>
      </c>
      <c r="T1485" s="68">
        <v>1</v>
      </c>
    </row>
    <row r="1486" spans="1:20" x14ac:dyDescent="0.2">
      <c r="A1486" s="97" t="s">
        <v>10484</v>
      </c>
      <c r="B1486" s="65" t="s">
        <v>8490</v>
      </c>
      <c r="C1486" s="67">
        <v>0.5</v>
      </c>
      <c r="D1486" s="65" t="s">
        <v>10485</v>
      </c>
      <c r="E1486" s="66">
        <v>64</v>
      </c>
      <c r="F1486" s="66">
        <v>82</v>
      </c>
      <c r="G1486" s="66" t="s">
        <v>5265</v>
      </c>
      <c r="H1486" s="66">
        <v>125</v>
      </c>
      <c r="I1486" s="69">
        <v>6045034800</v>
      </c>
      <c r="J1486" s="5" t="s">
        <v>2469</v>
      </c>
      <c r="K1486" s="66">
        <v>12</v>
      </c>
      <c r="L1486" s="5">
        <v>357</v>
      </c>
      <c r="M1486" s="5">
        <v>3</v>
      </c>
      <c r="N1486" s="5">
        <v>0</v>
      </c>
      <c r="O1486" s="65"/>
      <c r="P1486" s="66">
        <v>231</v>
      </c>
      <c r="Q1486" s="66">
        <v>4</v>
      </c>
      <c r="R1486" s="66">
        <f t="shared" si="47"/>
        <v>235</v>
      </c>
      <c r="S1486" s="502">
        <f t="shared" si="45"/>
        <v>52.800000000000026</v>
      </c>
      <c r="T1486" s="68">
        <v>12</v>
      </c>
    </row>
    <row r="1487" spans="1:20" s="65" customFormat="1" x14ac:dyDescent="0.2">
      <c r="A1487" s="134" t="s">
        <v>8000</v>
      </c>
      <c r="B1487" s="65" t="s">
        <v>8490</v>
      </c>
      <c r="C1487" s="67">
        <v>0.5</v>
      </c>
      <c r="D1487" s="65" t="s">
        <v>9452</v>
      </c>
      <c r="E1487" s="66">
        <v>76</v>
      </c>
      <c r="F1487" s="66">
        <v>104</v>
      </c>
      <c r="G1487" s="66" t="s">
        <v>5434</v>
      </c>
      <c r="H1487" s="66">
        <v>147</v>
      </c>
      <c r="I1487" s="69"/>
      <c r="J1487" s="5" t="s">
        <v>4415</v>
      </c>
      <c r="K1487" s="66">
        <v>22</v>
      </c>
      <c r="L1487" s="5">
        <v>318</v>
      </c>
      <c r="M1487" s="5">
        <v>2</v>
      </c>
      <c r="N1487" s="5">
        <v>0</v>
      </c>
      <c r="P1487" s="66">
        <v>188</v>
      </c>
      <c r="Q1487" s="66">
        <v>7</v>
      </c>
      <c r="R1487" s="66">
        <f t="shared" si="47"/>
        <v>195</v>
      </c>
      <c r="S1487" s="502">
        <f t="shared" si="45"/>
        <v>92.800000000000026</v>
      </c>
      <c r="T1487" s="66">
        <v>22</v>
      </c>
    </row>
    <row r="1488" spans="1:20" s="65" customFormat="1" x14ac:dyDescent="0.2">
      <c r="A1488" s="134" t="s">
        <v>7125</v>
      </c>
      <c r="B1488" s="65" t="s">
        <v>8490</v>
      </c>
      <c r="C1488" s="67">
        <v>0.5</v>
      </c>
      <c r="D1488" s="65" t="s">
        <v>2470</v>
      </c>
      <c r="E1488" s="66">
        <v>74</v>
      </c>
      <c r="F1488" s="66">
        <v>101</v>
      </c>
      <c r="G1488" s="66" t="s">
        <v>3283</v>
      </c>
      <c r="H1488" s="66">
        <v>144</v>
      </c>
      <c r="I1488" s="69"/>
      <c r="J1488" s="5" t="s">
        <v>4415</v>
      </c>
      <c r="K1488" s="66">
        <v>14</v>
      </c>
      <c r="L1488" s="5">
        <v>349</v>
      </c>
      <c r="M1488" s="5">
        <v>2</v>
      </c>
      <c r="N1488" s="5">
        <v>0</v>
      </c>
      <c r="P1488" s="66">
        <v>218</v>
      </c>
      <c r="Q1488" s="66">
        <v>7</v>
      </c>
      <c r="R1488" s="66">
        <f t="shared" si="47"/>
        <v>225</v>
      </c>
      <c r="S1488" s="502">
        <f t="shared" si="45"/>
        <v>62.800000000000026</v>
      </c>
      <c r="T1488" s="66">
        <v>14</v>
      </c>
    </row>
    <row r="1489" spans="1:20" s="65" customFormat="1" x14ac:dyDescent="0.2">
      <c r="A1489" s="134" t="s">
        <v>4946</v>
      </c>
      <c r="B1489" s="65" t="s">
        <v>8490</v>
      </c>
      <c r="C1489" s="67">
        <v>0.5</v>
      </c>
      <c r="D1489" s="65" t="s">
        <v>4947</v>
      </c>
      <c r="E1489" s="66">
        <v>64</v>
      </c>
      <c r="F1489" s="66">
        <v>82</v>
      </c>
      <c r="G1489" s="66" t="s">
        <v>5265</v>
      </c>
      <c r="H1489" s="66">
        <v>125</v>
      </c>
      <c r="I1489" s="69">
        <v>6045034800</v>
      </c>
      <c r="J1489" s="5" t="s">
        <v>2469</v>
      </c>
      <c r="K1489" s="66">
        <v>13</v>
      </c>
      <c r="L1489" s="5">
        <v>353</v>
      </c>
      <c r="M1489" s="5">
        <v>3</v>
      </c>
      <c r="N1489" s="5">
        <v>0</v>
      </c>
      <c r="P1489" s="66">
        <v>225</v>
      </c>
      <c r="Q1489" s="66">
        <v>4</v>
      </c>
      <c r="R1489" s="66">
        <f t="shared" si="47"/>
        <v>229</v>
      </c>
      <c r="S1489" s="502">
        <f t="shared" si="45"/>
        <v>58.800000000000026</v>
      </c>
      <c r="T1489" s="66">
        <v>13</v>
      </c>
    </row>
    <row r="1490" spans="1:20" s="65" customFormat="1" x14ac:dyDescent="0.2">
      <c r="A1490" s="134" t="s">
        <v>4944</v>
      </c>
      <c r="B1490" s="65" t="s">
        <v>8490</v>
      </c>
      <c r="C1490" s="67">
        <v>0.5</v>
      </c>
      <c r="D1490" s="65" t="s">
        <v>4945</v>
      </c>
      <c r="E1490" s="66">
        <v>64</v>
      </c>
      <c r="F1490" s="66">
        <v>82</v>
      </c>
      <c r="G1490" s="66" t="s">
        <v>5265</v>
      </c>
      <c r="H1490" s="66">
        <v>125</v>
      </c>
      <c r="I1490" s="69">
        <v>6045034800</v>
      </c>
      <c r="J1490" s="5" t="s">
        <v>2469</v>
      </c>
      <c r="K1490" s="66">
        <v>12</v>
      </c>
      <c r="L1490" s="5">
        <v>353</v>
      </c>
      <c r="M1490" s="5">
        <v>3</v>
      </c>
      <c r="N1490" s="5">
        <v>0</v>
      </c>
      <c r="P1490" s="66">
        <v>230</v>
      </c>
      <c r="Q1490" s="66">
        <v>4</v>
      </c>
      <c r="R1490" s="66">
        <f t="shared" si="47"/>
        <v>234</v>
      </c>
      <c r="S1490" s="502">
        <f t="shared" si="45"/>
        <v>53.800000000000026</v>
      </c>
      <c r="T1490" s="66">
        <v>12</v>
      </c>
    </row>
    <row r="1491" spans="1:20" s="65" customFormat="1" x14ac:dyDescent="0.2">
      <c r="A1491" s="134" t="s">
        <v>2268</v>
      </c>
      <c r="B1491" s="65" t="s">
        <v>8490</v>
      </c>
      <c r="C1491" s="67">
        <v>0.5</v>
      </c>
      <c r="D1491" s="65" t="s">
        <v>2269</v>
      </c>
      <c r="E1491" s="66">
        <v>65</v>
      </c>
      <c r="F1491" s="66">
        <v>82</v>
      </c>
      <c r="G1491" s="66" t="s">
        <v>2036</v>
      </c>
      <c r="H1491" s="66">
        <v>125</v>
      </c>
      <c r="I1491" s="69">
        <v>6045034800</v>
      </c>
      <c r="J1491" s="5" t="s">
        <v>2469</v>
      </c>
      <c r="K1491" s="66">
        <v>14</v>
      </c>
      <c r="L1491" s="5">
        <v>349</v>
      </c>
      <c r="M1491" s="5">
        <v>3</v>
      </c>
      <c r="N1491" s="5">
        <v>0</v>
      </c>
      <c r="O1491" s="65" t="s">
        <v>9177</v>
      </c>
      <c r="P1491" s="66">
        <v>220</v>
      </c>
      <c r="Q1491" s="66">
        <v>4</v>
      </c>
      <c r="R1491" s="66">
        <f t="shared" si="47"/>
        <v>224</v>
      </c>
      <c r="S1491" s="502">
        <f t="shared" si="45"/>
        <v>63.800000000000026</v>
      </c>
      <c r="T1491" s="66">
        <v>14</v>
      </c>
    </row>
    <row r="1492" spans="1:20" s="65" customFormat="1" x14ac:dyDescent="0.2">
      <c r="A1492" s="134" t="s">
        <v>2267</v>
      </c>
      <c r="B1492" s="65" t="s">
        <v>8490</v>
      </c>
      <c r="C1492" s="67">
        <v>0.5</v>
      </c>
      <c r="D1492" s="65" t="s">
        <v>2270</v>
      </c>
      <c r="E1492" s="66">
        <v>65</v>
      </c>
      <c r="F1492" s="66">
        <v>82</v>
      </c>
      <c r="G1492" s="66" t="s">
        <v>4585</v>
      </c>
      <c r="H1492" s="66">
        <v>125</v>
      </c>
      <c r="I1492" s="69">
        <v>6045034800</v>
      </c>
      <c r="J1492" s="5" t="s">
        <v>2469</v>
      </c>
      <c r="K1492" s="66">
        <v>14</v>
      </c>
      <c r="L1492" s="5">
        <v>349</v>
      </c>
      <c r="M1492" s="5">
        <v>3</v>
      </c>
      <c r="N1492" s="5">
        <v>0</v>
      </c>
      <c r="O1492" s="65" t="s">
        <v>9177</v>
      </c>
      <c r="P1492" s="66">
        <v>230</v>
      </c>
      <c r="Q1492" s="66">
        <v>4</v>
      </c>
      <c r="R1492" s="66">
        <f t="shared" si="47"/>
        <v>234</v>
      </c>
      <c r="S1492" s="502">
        <f t="shared" si="45"/>
        <v>53.800000000000026</v>
      </c>
      <c r="T1492" s="66">
        <v>12</v>
      </c>
    </row>
    <row r="1493" spans="1:20" s="65" customFormat="1" x14ac:dyDescent="0.2">
      <c r="A1493" s="571" t="s">
        <v>10703</v>
      </c>
      <c r="B1493" s="559" t="s">
        <v>8490</v>
      </c>
      <c r="C1493" s="67">
        <v>0.5</v>
      </c>
      <c r="D1493" s="559" t="s">
        <v>10846</v>
      </c>
      <c r="E1493" s="66">
        <v>65</v>
      </c>
      <c r="F1493" s="66">
        <v>82</v>
      </c>
      <c r="G1493" s="560" t="s">
        <v>4585</v>
      </c>
      <c r="H1493" s="66">
        <v>125</v>
      </c>
      <c r="I1493" s="69">
        <v>6045034800</v>
      </c>
      <c r="J1493" s="5" t="s">
        <v>2469</v>
      </c>
      <c r="K1493" s="66">
        <v>16</v>
      </c>
      <c r="L1493" s="5">
        <v>341</v>
      </c>
      <c r="M1493" s="5">
        <v>3</v>
      </c>
      <c r="N1493" s="5">
        <v>0</v>
      </c>
      <c r="O1493" s="559" t="s">
        <v>10830</v>
      </c>
      <c r="P1493" s="66">
        <v>215</v>
      </c>
      <c r="Q1493" s="66">
        <v>4</v>
      </c>
      <c r="R1493" s="66">
        <f t="shared" si="47"/>
        <v>219</v>
      </c>
      <c r="S1493" s="502">
        <f t="shared" si="45"/>
        <v>68.800000000000026</v>
      </c>
      <c r="T1493" s="66">
        <v>16</v>
      </c>
    </row>
    <row r="1494" spans="1:20" s="65" customFormat="1" x14ac:dyDescent="0.2">
      <c r="A1494" s="571" t="s">
        <v>10847</v>
      </c>
      <c r="B1494" s="559" t="s">
        <v>8490</v>
      </c>
      <c r="C1494" s="67">
        <v>0.5</v>
      </c>
      <c r="D1494" s="559" t="s">
        <v>10848</v>
      </c>
      <c r="E1494" s="66">
        <v>65</v>
      </c>
      <c r="F1494" s="66">
        <v>84</v>
      </c>
      <c r="G1494" s="560" t="s">
        <v>5263</v>
      </c>
      <c r="H1494" s="66">
        <v>127</v>
      </c>
      <c r="I1494" s="69">
        <v>6045034800</v>
      </c>
      <c r="J1494" s="5" t="s">
        <v>2469</v>
      </c>
      <c r="K1494" s="66">
        <v>16</v>
      </c>
      <c r="L1494" s="5">
        <v>341</v>
      </c>
      <c r="M1494" s="5">
        <v>3</v>
      </c>
      <c r="N1494" s="5">
        <v>0</v>
      </c>
      <c r="O1494" s="559" t="s">
        <v>10830</v>
      </c>
      <c r="P1494" s="66">
        <v>215</v>
      </c>
      <c r="Q1494" s="66">
        <v>4</v>
      </c>
      <c r="R1494" s="66">
        <f t="shared" si="47"/>
        <v>219</v>
      </c>
      <c r="S1494" s="502">
        <f t="shared" si="45"/>
        <v>68.800000000000026</v>
      </c>
      <c r="T1494" s="66">
        <v>16</v>
      </c>
    </row>
    <row r="1495" spans="1:20" x14ac:dyDescent="0.2">
      <c r="A1495" s="97" t="s">
        <v>8161</v>
      </c>
      <c r="B1495" s="65" t="s">
        <v>8490</v>
      </c>
      <c r="C1495" s="67">
        <v>0.5</v>
      </c>
      <c r="D1495" s="65" t="s">
        <v>1009</v>
      </c>
      <c r="E1495" s="66">
        <v>68</v>
      </c>
      <c r="F1495" s="66">
        <v>90</v>
      </c>
      <c r="G1495" s="95" t="s">
        <v>5464</v>
      </c>
      <c r="H1495" s="66">
        <v>133</v>
      </c>
      <c r="I1495" s="69"/>
      <c r="J1495" s="5" t="s">
        <v>4415</v>
      </c>
      <c r="K1495" s="66"/>
      <c r="L1495" s="5">
        <f>112+10+R1495</f>
        <v>400</v>
      </c>
      <c r="M1495" s="5">
        <v>2</v>
      </c>
      <c r="N1495" s="5">
        <v>0</v>
      </c>
      <c r="O1495" s="65"/>
      <c r="P1495" s="66">
        <v>271</v>
      </c>
      <c r="Q1495" s="66">
        <v>7</v>
      </c>
      <c r="R1495" s="66">
        <f t="shared" si="47"/>
        <v>278</v>
      </c>
      <c r="S1495" s="502">
        <f t="shared" si="45"/>
        <v>9.800000000000022</v>
      </c>
    </row>
    <row r="1496" spans="1:20" x14ac:dyDescent="0.2">
      <c r="A1496" s="97" t="s">
        <v>8161</v>
      </c>
      <c r="B1496" s="65" t="s">
        <v>8490</v>
      </c>
      <c r="C1496" s="67">
        <v>0.5</v>
      </c>
      <c r="D1496" s="65" t="s">
        <v>5052</v>
      </c>
      <c r="E1496" s="66">
        <v>68</v>
      </c>
      <c r="F1496" s="66">
        <v>90</v>
      </c>
      <c r="G1496" s="95" t="s">
        <v>5464</v>
      </c>
      <c r="H1496" s="66">
        <v>133</v>
      </c>
      <c r="I1496" s="69"/>
      <c r="J1496" s="5" t="s">
        <v>2624</v>
      </c>
      <c r="K1496" s="66"/>
      <c r="L1496" s="5">
        <f>112+10+R1496</f>
        <v>400</v>
      </c>
      <c r="M1496" s="5">
        <v>2</v>
      </c>
      <c r="N1496" s="5">
        <v>0</v>
      </c>
      <c r="O1496" s="65"/>
      <c r="P1496" s="66">
        <v>271</v>
      </c>
      <c r="Q1496" s="66">
        <v>7</v>
      </c>
      <c r="R1496" s="66">
        <f t="shared" si="47"/>
        <v>278</v>
      </c>
      <c r="S1496" s="502">
        <f t="shared" si="45"/>
        <v>9.800000000000022</v>
      </c>
    </row>
    <row r="1497" spans="1:20" x14ac:dyDescent="0.2">
      <c r="A1497" s="97" t="s">
        <v>10631</v>
      </c>
      <c r="B1497" s="65" t="s">
        <v>8490</v>
      </c>
      <c r="C1497" s="67">
        <v>0.5</v>
      </c>
      <c r="D1497" s="65" t="s">
        <v>7846</v>
      </c>
      <c r="E1497" s="66">
        <v>65</v>
      </c>
      <c r="F1497" s="66">
        <v>82</v>
      </c>
      <c r="G1497" s="66" t="s">
        <v>5265</v>
      </c>
      <c r="H1497" s="66">
        <v>125</v>
      </c>
      <c r="I1497" s="69">
        <v>6045034800</v>
      </c>
      <c r="J1497" s="5" t="s">
        <v>2469</v>
      </c>
      <c r="K1497" s="66">
        <v>11</v>
      </c>
      <c r="L1497" s="5">
        <v>361</v>
      </c>
      <c r="M1497" s="5">
        <v>3</v>
      </c>
      <c r="N1497" s="5">
        <v>0</v>
      </c>
      <c r="O1497" s="65" t="s">
        <v>10626</v>
      </c>
      <c r="P1497" s="66">
        <v>233</v>
      </c>
      <c r="Q1497" s="66">
        <v>4</v>
      </c>
      <c r="R1497" s="66">
        <f t="shared" si="47"/>
        <v>237</v>
      </c>
      <c r="S1497" s="502">
        <f t="shared" si="45"/>
        <v>50.800000000000026</v>
      </c>
      <c r="T1497" s="68">
        <v>11</v>
      </c>
    </row>
    <row r="1498" spans="1:20" x14ac:dyDescent="0.2">
      <c r="A1498" s="558" t="s">
        <v>11095</v>
      </c>
      <c r="B1498" s="65" t="s">
        <v>8490</v>
      </c>
      <c r="C1498" s="67">
        <v>0.5</v>
      </c>
      <c r="D1498" s="559" t="s">
        <v>11121</v>
      </c>
      <c r="E1498" s="66">
        <v>65</v>
      </c>
      <c r="F1498" s="66">
        <v>82</v>
      </c>
      <c r="G1498" s="560" t="s">
        <v>5265</v>
      </c>
      <c r="H1498" s="66">
        <v>125</v>
      </c>
      <c r="I1498" s="69">
        <v>6045034800</v>
      </c>
      <c r="J1498" s="5" t="s">
        <v>2469</v>
      </c>
      <c r="K1498" s="66">
        <v>15</v>
      </c>
      <c r="L1498" s="5">
        <v>345</v>
      </c>
      <c r="M1498" s="5">
        <v>3</v>
      </c>
      <c r="N1498" s="5">
        <v>0</v>
      </c>
      <c r="O1498" s="559" t="s">
        <v>11122</v>
      </c>
      <c r="P1498" s="66">
        <v>219</v>
      </c>
      <c r="Q1498" s="66">
        <v>4</v>
      </c>
      <c r="R1498" s="66">
        <f t="shared" si="47"/>
        <v>223</v>
      </c>
      <c r="S1498" s="502">
        <f t="shared" si="45"/>
        <v>64.800000000000026</v>
      </c>
      <c r="T1498" s="68">
        <v>15</v>
      </c>
    </row>
    <row r="1499" spans="1:20" x14ac:dyDescent="0.2">
      <c r="A1499" s="97" t="s">
        <v>5418</v>
      </c>
      <c r="B1499" s="65" t="s">
        <v>8490</v>
      </c>
      <c r="C1499" s="67">
        <v>0.5</v>
      </c>
      <c r="D1499" s="65" t="s">
        <v>6840</v>
      </c>
      <c r="E1499" s="66">
        <v>64</v>
      </c>
      <c r="F1499" s="66">
        <v>82</v>
      </c>
      <c r="G1499" s="66" t="s">
        <v>5263</v>
      </c>
      <c r="H1499" s="66">
        <v>127</v>
      </c>
      <c r="I1499" s="69">
        <v>6045034800</v>
      </c>
      <c r="J1499" s="5" t="s">
        <v>12078</v>
      </c>
      <c r="K1499" s="66">
        <v>13</v>
      </c>
      <c r="L1499" s="5">
        <v>345</v>
      </c>
      <c r="M1499" s="5">
        <v>56</v>
      </c>
      <c r="N1499" s="5">
        <v>0</v>
      </c>
      <c r="O1499" s="559" t="s">
        <v>12498</v>
      </c>
      <c r="P1499" s="66">
        <v>226</v>
      </c>
      <c r="Q1499" s="66">
        <v>4</v>
      </c>
      <c r="R1499" s="66">
        <f t="shared" si="47"/>
        <v>230</v>
      </c>
      <c r="S1499" s="502">
        <f t="shared" ref="S1499:S1572" si="48">306.1-R1499-10-8.3</f>
        <v>57.800000000000026</v>
      </c>
      <c r="T1499" s="68">
        <v>13</v>
      </c>
    </row>
    <row r="1500" spans="1:20" s="65" customFormat="1" x14ac:dyDescent="0.2">
      <c r="A1500" s="134" t="s">
        <v>4467</v>
      </c>
      <c r="B1500" s="65" t="s">
        <v>8490</v>
      </c>
      <c r="C1500" s="67">
        <v>0.5</v>
      </c>
      <c r="D1500" s="65" t="s">
        <v>1116</v>
      </c>
      <c r="E1500" s="66">
        <v>68</v>
      </c>
      <c r="F1500" s="66">
        <v>90</v>
      </c>
      <c r="G1500" s="66" t="s">
        <v>5464</v>
      </c>
      <c r="H1500" s="66">
        <v>133</v>
      </c>
      <c r="I1500" s="69"/>
      <c r="J1500" s="5" t="s">
        <v>4415</v>
      </c>
      <c r="K1500" s="66">
        <v>1</v>
      </c>
      <c r="L1500" s="5">
        <v>400</v>
      </c>
      <c r="M1500" s="5">
        <v>2</v>
      </c>
      <c r="N1500" s="5">
        <v>0</v>
      </c>
      <c r="O1500" s="65" t="s">
        <v>5806</v>
      </c>
      <c r="P1500" s="66">
        <v>272</v>
      </c>
      <c r="Q1500" s="66">
        <v>7</v>
      </c>
      <c r="R1500" s="66">
        <f t="shared" si="47"/>
        <v>279</v>
      </c>
      <c r="S1500" s="502">
        <f t="shared" si="48"/>
        <v>8.800000000000022</v>
      </c>
      <c r="T1500" s="66"/>
    </row>
    <row r="1501" spans="1:20" s="65" customFormat="1" x14ac:dyDescent="0.2">
      <c r="A1501" s="134" t="s">
        <v>4467</v>
      </c>
      <c r="B1501" s="65" t="s">
        <v>8490</v>
      </c>
      <c r="C1501" s="67">
        <v>0.5</v>
      </c>
      <c r="D1501" s="91" t="s">
        <v>5053</v>
      </c>
      <c r="E1501" s="66">
        <v>68</v>
      </c>
      <c r="F1501" s="66">
        <v>90</v>
      </c>
      <c r="G1501" s="66" t="s">
        <v>5464</v>
      </c>
      <c r="H1501" s="66">
        <v>133</v>
      </c>
      <c r="I1501" s="69"/>
      <c r="J1501" s="5" t="s">
        <v>2624</v>
      </c>
      <c r="K1501" s="66">
        <v>1</v>
      </c>
      <c r="L1501" s="5">
        <v>400</v>
      </c>
      <c r="M1501" s="5">
        <v>2</v>
      </c>
      <c r="N1501" s="5">
        <v>0</v>
      </c>
      <c r="P1501" s="66">
        <v>272</v>
      </c>
      <c r="Q1501" s="66">
        <v>7</v>
      </c>
      <c r="R1501" s="66">
        <f t="shared" si="47"/>
        <v>279</v>
      </c>
      <c r="S1501" s="502">
        <f t="shared" si="48"/>
        <v>8.800000000000022</v>
      </c>
      <c r="T1501" s="66"/>
    </row>
    <row r="1502" spans="1:20" s="65" customFormat="1" x14ac:dyDescent="0.2">
      <c r="A1502" s="134" t="s">
        <v>6475</v>
      </c>
      <c r="B1502" s="65" t="s">
        <v>8490</v>
      </c>
      <c r="C1502" s="67">
        <v>0.5</v>
      </c>
      <c r="D1502" s="65" t="s">
        <v>10618</v>
      </c>
      <c r="E1502" s="66">
        <v>64</v>
      </c>
      <c r="F1502" s="66">
        <v>82</v>
      </c>
      <c r="G1502" s="66" t="s">
        <v>5265</v>
      </c>
      <c r="H1502" s="66">
        <v>125</v>
      </c>
      <c r="I1502" s="66">
        <v>6045034800</v>
      </c>
      <c r="J1502" s="5" t="s">
        <v>2469</v>
      </c>
      <c r="K1502" s="66">
        <v>13</v>
      </c>
      <c r="L1502" s="5">
        <v>353</v>
      </c>
      <c r="M1502" s="5">
        <v>3</v>
      </c>
      <c r="N1502" s="5">
        <v>0</v>
      </c>
      <c r="O1502" s="65" t="s">
        <v>10619</v>
      </c>
      <c r="P1502" s="66">
        <v>223</v>
      </c>
      <c r="Q1502" s="66">
        <v>7</v>
      </c>
      <c r="R1502" s="66">
        <f t="shared" si="47"/>
        <v>230</v>
      </c>
      <c r="S1502" s="502">
        <f t="shared" si="48"/>
        <v>57.800000000000026</v>
      </c>
      <c r="T1502" s="66">
        <v>13</v>
      </c>
    </row>
    <row r="1503" spans="1:20" s="65" customFormat="1" x14ac:dyDescent="0.2">
      <c r="A1503" s="134" t="s">
        <v>1034</v>
      </c>
      <c r="B1503" s="65" t="s">
        <v>8490</v>
      </c>
      <c r="C1503" s="67">
        <v>0.5</v>
      </c>
      <c r="D1503" s="65" t="s">
        <v>8217</v>
      </c>
      <c r="E1503" s="66">
        <v>64</v>
      </c>
      <c r="F1503" s="66">
        <v>82</v>
      </c>
      <c r="G1503" s="66" t="s">
        <v>5263</v>
      </c>
      <c r="H1503" s="66">
        <v>125</v>
      </c>
      <c r="I1503" s="69">
        <v>6045034800</v>
      </c>
      <c r="J1503" s="5" t="s">
        <v>2469</v>
      </c>
      <c r="K1503" s="66">
        <v>3</v>
      </c>
      <c r="L1503" s="5">
        <v>353</v>
      </c>
      <c r="M1503" s="5">
        <v>3</v>
      </c>
      <c r="N1503" s="5">
        <v>0</v>
      </c>
      <c r="O1503" s="65" t="s">
        <v>4014</v>
      </c>
      <c r="P1503" s="66">
        <v>224</v>
      </c>
      <c r="Q1503" s="66">
        <v>4</v>
      </c>
      <c r="R1503" s="66">
        <f t="shared" si="47"/>
        <v>228</v>
      </c>
      <c r="S1503" s="502">
        <f t="shared" si="48"/>
        <v>59.800000000000026</v>
      </c>
      <c r="T1503" s="66">
        <v>13</v>
      </c>
    </row>
    <row r="1504" spans="1:20" s="65" customFormat="1" x14ac:dyDescent="0.2">
      <c r="A1504" s="134" t="s">
        <v>5568</v>
      </c>
      <c r="B1504" s="65" t="s">
        <v>8490</v>
      </c>
      <c r="C1504" s="67">
        <v>0.5</v>
      </c>
      <c r="D1504" s="65" t="s">
        <v>7657</v>
      </c>
      <c r="E1504" s="66">
        <v>72</v>
      </c>
      <c r="F1504" s="66">
        <v>97</v>
      </c>
      <c r="G1504" s="66" t="s">
        <v>4585</v>
      </c>
      <c r="H1504" s="66">
        <v>140</v>
      </c>
      <c r="I1504" s="69"/>
      <c r="J1504" s="5" t="s">
        <v>4415</v>
      </c>
      <c r="K1504" s="66">
        <v>11</v>
      </c>
      <c r="L1504" s="5">
        <v>361</v>
      </c>
      <c r="M1504" s="5">
        <v>2</v>
      </c>
      <c r="N1504" s="5">
        <v>0</v>
      </c>
      <c r="O1504" s="65" t="s">
        <v>7341</v>
      </c>
      <c r="P1504" s="66">
        <v>231</v>
      </c>
      <c r="Q1504" s="66">
        <v>7</v>
      </c>
      <c r="R1504" s="66">
        <f t="shared" si="47"/>
        <v>238</v>
      </c>
      <c r="S1504" s="502">
        <f t="shared" si="48"/>
        <v>49.800000000000026</v>
      </c>
      <c r="T1504" s="66">
        <v>11</v>
      </c>
    </row>
    <row r="1505" spans="1:20" s="65" customFormat="1" x14ac:dyDescent="0.2">
      <c r="A1505" s="134" t="s">
        <v>8872</v>
      </c>
      <c r="B1505" s="65" t="s">
        <v>8490</v>
      </c>
      <c r="C1505" s="67">
        <v>0.5</v>
      </c>
      <c r="D1505" s="91" t="s">
        <v>8892</v>
      </c>
      <c r="E1505" s="66">
        <v>66</v>
      </c>
      <c r="F1505" s="66">
        <v>89</v>
      </c>
      <c r="G1505" s="66" t="s">
        <v>2784</v>
      </c>
      <c r="H1505" s="66">
        <v>132</v>
      </c>
      <c r="I1505" s="69"/>
      <c r="J1505" s="5" t="s">
        <v>93</v>
      </c>
      <c r="K1505" s="66">
        <v>1</v>
      </c>
      <c r="L1505" s="5">
        <v>400</v>
      </c>
      <c r="M1505" s="5">
        <v>31</v>
      </c>
      <c r="N1505" s="5">
        <v>0</v>
      </c>
      <c r="O1505" s="65" t="s">
        <v>7341</v>
      </c>
      <c r="P1505" s="66">
        <v>268</v>
      </c>
      <c r="Q1505" s="66">
        <v>7</v>
      </c>
      <c r="R1505" s="66">
        <f t="shared" si="47"/>
        <v>275</v>
      </c>
      <c r="S1505" s="502">
        <f t="shared" si="48"/>
        <v>12.800000000000022</v>
      </c>
      <c r="T1505" s="66">
        <v>1</v>
      </c>
    </row>
    <row r="1506" spans="1:20" s="65" customFormat="1" x14ac:dyDescent="0.2">
      <c r="A1506" s="134" t="s">
        <v>8872</v>
      </c>
      <c r="B1506" s="65" t="s">
        <v>8490</v>
      </c>
      <c r="C1506" s="67">
        <v>0.5</v>
      </c>
      <c r="D1506" s="91" t="s">
        <v>8893</v>
      </c>
      <c r="E1506" s="66">
        <v>66</v>
      </c>
      <c r="F1506" s="66">
        <v>89</v>
      </c>
      <c r="G1506" s="66" t="s">
        <v>2784</v>
      </c>
      <c r="H1506" s="66">
        <v>132</v>
      </c>
      <c r="I1506" s="69"/>
      <c r="J1506" s="5" t="s">
        <v>1888</v>
      </c>
      <c r="K1506" s="66">
        <v>1</v>
      </c>
      <c r="L1506" s="5">
        <v>400</v>
      </c>
      <c r="M1506" s="5">
        <v>31</v>
      </c>
      <c r="N1506" s="5">
        <v>0</v>
      </c>
      <c r="O1506" s="65" t="s">
        <v>7341</v>
      </c>
      <c r="P1506" s="66">
        <v>268</v>
      </c>
      <c r="Q1506" s="66">
        <v>7</v>
      </c>
      <c r="R1506" s="66">
        <f t="shared" si="47"/>
        <v>275</v>
      </c>
      <c r="S1506" s="502">
        <f t="shared" si="48"/>
        <v>12.800000000000022</v>
      </c>
      <c r="T1506" s="66">
        <v>1</v>
      </c>
    </row>
    <row r="1507" spans="1:20" s="65" customFormat="1" x14ac:dyDescent="0.2">
      <c r="A1507" s="134" t="s">
        <v>8872</v>
      </c>
      <c r="B1507" s="65" t="s">
        <v>8490</v>
      </c>
      <c r="C1507" s="67">
        <v>0.5</v>
      </c>
      <c r="D1507" s="91" t="s">
        <v>8894</v>
      </c>
      <c r="E1507" s="66">
        <v>66</v>
      </c>
      <c r="F1507" s="66">
        <v>89</v>
      </c>
      <c r="G1507" s="66" t="s">
        <v>2784</v>
      </c>
      <c r="H1507" s="66">
        <v>132</v>
      </c>
      <c r="I1507" s="69"/>
      <c r="J1507" s="5" t="s">
        <v>2244</v>
      </c>
      <c r="K1507" s="66">
        <v>1</v>
      </c>
      <c r="L1507" s="5">
        <v>400</v>
      </c>
      <c r="M1507" s="5">
        <v>31</v>
      </c>
      <c r="N1507" s="5">
        <v>0</v>
      </c>
      <c r="O1507" s="65" t="s">
        <v>7341</v>
      </c>
      <c r="P1507" s="66">
        <v>268</v>
      </c>
      <c r="Q1507" s="66">
        <v>7</v>
      </c>
      <c r="R1507" s="66">
        <f t="shared" si="47"/>
        <v>275</v>
      </c>
      <c r="S1507" s="502">
        <f t="shared" si="48"/>
        <v>12.800000000000022</v>
      </c>
      <c r="T1507" s="66">
        <v>1</v>
      </c>
    </row>
    <row r="1508" spans="1:20" s="65" customFormat="1" x14ac:dyDescent="0.2">
      <c r="A1508" s="134" t="s">
        <v>670</v>
      </c>
      <c r="B1508" s="65" t="s">
        <v>8490</v>
      </c>
      <c r="C1508" s="67">
        <v>0.5</v>
      </c>
      <c r="D1508" s="65" t="s">
        <v>8851</v>
      </c>
      <c r="E1508" s="66">
        <v>64</v>
      </c>
      <c r="F1508" s="66">
        <v>82</v>
      </c>
      <c r="G1508" s="66" t="s">
        <v>5265</v>
      </c>
      <c r="H1508" s="66">
        <v>125</v>
      </c>
      <c r="I1508" s="69">
        <v>6045034800</v>
      </c>
      <c r="J1508" s="5" t="s">
        <v>2469</v>
      </c>
      <c r="K1508" s="66">
        <v>12</v>
      </c>
      <c r="L1508" s="5">
        <v>361</v>
      </c>
      <c r="M1508" s="5">
        <v>3</v>
      </c>
      <c r="N1508" s="5">
        <v>0</v>
      </c>
      <c r="O1508" s="65" t="s">
        <v>470</v>
      </c>
      <c r="P1508" s="66">
        <v>230</v>
      </c>
      <c r="Q1508" s="66">
        <v>4</v>
      </c>
      <c r="R1508" s="66">
        <f t="shared" si="47"/>
        <v>234</v>
      </c>
      <c r="S1508" s="502">
        <f t="shared" si="48"/>
        <v>53.800000000000026</v>
      </c>
      <c r="T1508" s="66">
        <v>12</v>
      </c>
    </row>
    <row r="1509" spans="1:20" s="65" customFormat="1" x14ac:dyDescent="0.2">
      <c r="A1509" s="134" t="s">
        <v>9052</v>
      </c>
      <c r="B1509" s="65" t="s">
        <v>8490</v>
      </c>
      <c r="C1509" s="67">
        <v>0.5</v>
      </c>
      <c r="D1509" s="65" t="s">
        <v>7673</v>
      </c>
      <c r="E1509" s="66">
        <v>65</v>
      </c>
      <c r="F1509" s="66">
        <v>84</v>
      </c>
      <c r="G1509" s="66" t="s">
        <v>5263</v>
      </c>
      <c r="H1509" s="66">
        <v>127</v>
      </c>
      <c r="I1509" s="69">
        <v>6045034800</v>
      </c>
      <c r="J1509" s="5" t="s">
        <v>2469</v>
      </c>
      <c r="K1509" s="66">
        <v>12</v>
      </c>
      <c r="L1509" s="5">
        <v>357</v>
      </c>
      <c r="M1509" s="5">
        <v>3</v>
      </c>
      <c r="N1509" s="5">
        <v>0</v>
      </c>
      <c r="P1509" s="66">
        <v>230</v>
      </c>
      <c r="Q1509" s="66">
        <v>4</v>
      </c>
      <c r="R1509" s="66">
        <f t="shared" si="47"/>
        <v>234</v>
      </c>
      <c r="S1509" s="502">
        <f t="shared" si="48"/>
        <v>53.800000000000026</v>
      </c>
      <c r="T1509" s="66">
        <v>12</v>
      </c>
    </row>
    <row r="1510" spans="1:20" x14ac:dyDescent="0.2">
      <c r="A1510" s="97" t="s">
        <v>3796</v>
      </c>
      <c r="B1510" s="65" t="s">
        <v>8490</v>
      </c>
      <c r="C1510" s="67" t="s">
        <v>1011</v>
      </c>
      <c r="D1510" s="65" t="s">
        <v>8769</v>
      </c>
      <c r="E1510" s="66">
        <v>70</v>
      </c>
      <c r="F1510" s="66">
        <v>94</v>
      </c>
      <c r="G1510" s="66" t="s">
        <v>2036</v>
      </c>
      <c r="H1510" s="66">
        <v>137</v>
      </c>
      <c r="I1510" s="69"/>
      <c r="J1510" s="5" t="s">
        <v>4415</v>
      </c>
      <c r="K1510" s="66">
        <v>11</v>
      </c>
      <c r="L1510" s="5">
        <v>361</v>
      </c>
      <c r="M1510" s="5">
        <v>2</v>
      </c>
      <c r="N1510" s="5">
        <v>0</v>
      </c>
      <c r="O1510" s="65"/>
      <c r="P1510" s="66">
        <v>230</v>
      </c>
      <c r="Q1510" s="66">
        <v>7</v>
      </c>
      <c r="R1510" s="66">
        <f t="shared" si="47"/>
        <v>237</v>
      </c>
      <c r="S1510" s="502">
        <f t="shared" si="48"/>
        <v>50.800000000000026</v>
      </c>
      <c r="T1510" s="68">
        <v>11</v>
      </c>
    </row>
    <row r="1511" spans="1:20" x14ac:dyDescent="0.2">
      <c r="A1511" s="97" t="s">
        <v>3797</v>
      </c>
      <c r="B1511" s="65" t="s">
        <v>8490</v>
      </c>
      <c r="C1511" s="67">
        <v>0.5</v>
      </c>
      <c r="D1511" s="65" t="s">
        <v>6566</v>
      </c>
      <c r="E1511" s="66">
        <v>71</v>
      </c>
      <c r="F1511" s="66">
        <v>95</v>
      </c>
      <c r="G1511" s="66" t="s">
        <v>2036</v>
      </c>
      <c r="H1511" s="66">
        <v>138</v>
      </c>
      <c r="I1511" s="69"/>
      <c r="J1511" s="5" t="s">
        <v>4415</v>
      </c>
      <c r="K1511" s="66">
        <v>11</v>
      </c>
      <c r="L1511" s="5">
        <v>361</v>
      </c>
      <c r="M1511" s="5">
        <v>2</v>
      </c>
      <c r="N1511" s="5">
        <v>0</v>
      </c>
      <c r="O1511" s="65"/>
      <c r="P1511" s="66">
        <v>228</v>
      </c>
      <c r="Q1511" s="66">
        <v>7</v>
      </c>
      <c r="R1511" s="66">
        <f t="shared" si="47"/>
        <v>235</v>
      </c>
      <c r="S1511" s="502">
        <f t="shared" si="48"/>
        <v>52.800000000000026</v>
      </c>
      <c r="T1511" s="68">
        <v>12</v>
      </c>
    </row>
    <row r="1512" spans="1:20" x14ac:dyDescent="0.2">
      <c r="A1512" s="97" t="s">
        <v>2967</v>
      </c>
      <c r="B1512" s="65" t="s">
        <v>8490</v>
      </c>
      <c r="C1512" s="67">
        <v>0.5</v>
      </c>
      <c r="D1512" s="65" t="s">
        <v>3346</v>
      </c>
      <c r="E1512" s="66">
        <v>65</v>
      </c>
      <c r="F1512" s="66">
        <v>84</v>
      </c>
      <c r="G1512" s="66" t="s">
        <v>5263</v>
      </c>
      <c r="H1512" s="66">
        <v>127</v>
      </c>
      <c r="I1512" s="69">
        <v>6045034800</v>
      </c>
      <c r="J1512" s="5" t="s">
        <v>2469</v>
      </c>
      <c r="K1512" s="66">
        <v>17</v>
      </c>
      <c r="L1512" s="5">
        <v>337</v>
      </c>
      <c r="M1512" s="5">
        <v>3</v>
      </c>
      <c r="N1512" s="5">
        <v>0</v>
      </c>
      <c r="O1512" s="65"/>
      <c r="P1512" s="66">
        <v>210</v>
      </c>
      <c r="Q1512" s="66">
        <v>4</v>
      </c>
      <c r="R1512" s="66">
        <f t="shared" si="47"/>
        <v>214</v>
      </c>
      <c r="S1512" s="502">
        <f t="shared" si="48"/>
        <v>73.800000000000026</v>
      </c>
      <c r="T1512" s="68">
        <v>17</v>
      </c>
    </row>
    <row r="1513" spans="1:20" x14ac:dyDescent="0.2">
      <c r="A1513" s="97" t="s">
        <v>6381</v>
      </c>
      <c r="B1513" s="65" t="s">
        <v>8490</v>
      </c>
      <c r="C1513" s="67">
        <v>0.5</v>
      </c>
      <c r="D1513" s="91" t="s">
        <v>3086</v>
      </c>
      <c r="E1513" s="66">
        <v>62</v>
      </c>
      <c r="F1513" s="66">
        <v>78</v>
      </c>
      <c r="G1513" s="66" t="s">
        <v>5265</v>
      </c>
      <c r="H1513" s="66">
        <v>123</v>
      </c>
      <c r="I1513" s="69">
        <v>6045034800</v>
      </c>
      <c r="J1513" s="5" t="s">
        <v>2469</v>
      </c>
      <c r="K1513" s="66">
        <v>11</v>
      </c>
      <c r="L1513" s="5">
        <v>361</v>
      </c>
      <c r="M1513" s="5">
        <v>3</v>
      </c>
      <c r="N1513" s="5">
        <v>0</v>
      </c>
      <c r="O1513" s="65"/>
      <c r="P1513" s="66">
        <v>233</v>
      </c>
      <c r="Q1513" s="66">
        <v>4</v>
      </c>
      <c r="R1513" s="66">
        <f t="shared" si="47"/>
        <v>237</v>
      </c>
      <c r="S1513" s="502">
        <f t="shared" si="48"/>
        <v>50.800000000000026</v>
      </c>
      <c r="T1513" s="68">
        <v>11</v>
      </c>
    </row>
    <row r="1514" spans="1:20" x14ac:dyDescent="0.2">
      <c r="A1514" s="97" t="s">
        <v>7959</v>
      </c>
      <c r="B1514" s="65" t="s">
        <v>8490</v>
      </c>
      <c r="C1514" s="67">
        <v>0.5</v>
      </c>
      <c r="D1514" s="91" t="s">
        <v>9784</v>
      </c>
      <c r="E1514" s="66">
        <v>65</v>
      </c>
      <c r="F1514" s="66">
        <v>84</v>
      </c>
      <c r="G1514" s="66" t="s">
        <v>5263</v>
      </c>
      <c r="H1514" s="66">
        <v>127</v>
      </c>
      <c r="I1514" s="69">
        <v>6045034800</v>
      </c>
      <c r="J1514" s="5" t="s">
        <v>2469</v>
      </c>
      <c r="K1514" s="66">
        <v>14</v>
      </c>
      <c r="L1514" s="5">
        <v>349</v>
      </c>
      <c r="M1514" s="5">
        <v>3</v>
      </c>
      <c r="N1514" s="5">
        <v>0</v>
      </c>
      <c r="O1514" s="65"/>
      <c r="P1514" s="66">
        <v>221</v>
      </c>
      <c r="Q1514" s="66">
        <v>4</v>
      </c>
      <c r="R1514" s="66">
        <f t="shared" si="47"/>
        <v>225</v>
      </c>
      <c r="S1514" s="502">
        <f t="shared" si="48"/>
        <v>62.800000000000026</v>
      </c>
      <c r="T1514" s="68">
        <v>14</v>
      </c>
    </row>
    <row r="1515" spans="1:20" s="65" customFormat="1" x14ac:dyDescent="0.2">
      <c r="A1515" s="134" t="s">
        <v>2418</v>
      </c>
      <c r="B1515" s="65" t="s">
        <v>8490</v>
      </c>
      <c r="C1515" s="67">
        <v>0.5</v>
      </c>
      <c r="D1515" s="65" t="s">
        <v>4826</v>
      </c>
      <c r="E1515" s="66">
        <v>69</v>
      </c>
      <c r="F1515" s="66">
        <v>91</v>
      </c>
      <c r="G1515" s="66" t="s">
        <v>2036</v>
      </c>
      <c r="H1515" s="66">
        <v>134</v>
      </c>
      <c r="I1515" s="69"/>
      <c r="J1515" s="5" t="s">
        <v>4415</v>
      </c>
      <c r="K1515" s="66"/>
      <c r="L1515" s="5">
        <f>112+10+R1515</f>
        <v>122</v>
      </c>
      <c r="M1515" s="5">
        <v>2</v>
      </c>
      <c r="N1515" s="5">
        <v>0</v>
      </c>
      <c r="P1515" s="66"/>
      <c r="Q1515" s="66"/>
      <c r="R1515" s="66">
        <f t="shared" si="47"/>
        <v>0</v>
      </c>
      <c r="S1515" s="502">
        <f t="shared" si="48"/>
        <v>287.8</v>
      </c>
      <c r="T1515" s="66"/>
    </row>
    <row r="1516" spans="1:20" s="65" customFormat="1" x14ac:dyDescent="0.2">
      <c r="A1516" s="571" t="s">
        <v>10958</v>
      </c>
      <c r="B1516" s="559" t="s">
        <v>8490</v>
      </c>
      <c r="C1516" s="67">
        <v>0.5</v>
      </c>
      <c r="D1516" s="559" t="s">
        <v>10959</v>
      </c>
      <c r="E1516" s="66">
        <v>64</v>
      </c>
      <c r="F1516" s="66">
        <v>80</v>
      </c>
      <c r="G1516" s="560" t="s">
        <v>5265</v>
      </c>
      <c r="H1516" s="66">
        <v>123</v>
      </c>
      <c r="I1516" s="69">
        <v>6045034800</v>
      </c>
      <c r="J1516" s="5" t="s">
        <v>12078</v>
      </c>
      <c r="K1516" s="66">
        <v>17</v>
      </c>
      <c r="L1516" s="5">
        <v>337</v>
      </c>
      <c r="M1516" s="5">
        <v>59</v>
      </c>
      <c r="N1516" s="5">
        <v>0</v>
      </c>
      <c r="O1516" s="559" t="s">
        <v>12530</v>
      </c>
      <c r="P1516" s="66">
        <v>213</v>
      </c>
      <c r="Q1516" s="66">
        <v>4</v>
      </c>
      <c r="R1516" s="66">
        <f t="shared" si="47"/>
        <v>217</v>
      </c>
      <c r="S1516" s="502">
        <f t="shared" si="48"/>
        <v>70.800000000000026</v>
      </c>
      <c r="T1516" s="66">
        <v>16</v>
      </c>
    </row>
    <row r="1517" spans="1:20" s="65" customFormat="1" x14ac:dyDescent="0.2">
      <c r="A1517" s="571" t="s">
        <v>11060</v>
      </c>
      <c r="B1517" s="559" t="s">
        <v>8490</v>
      </c>
      <c r="C1517" s="67">
        <v>0.5</v>
      </c>
      <c r="D1517" s="559" t="s">
        <v>7550</v>
      </c>
      <c r="E1517" s="66">
        <v>65</v>
      </c>
      <c r="F1517" s="66">
        <v>82</v>
      </c>
      <c r="G1517" s="66" t="s">
        <v>5263</v>
      </c>
      <c r="H1517" s="66">
        <v>127</v>
      </c>
      <c r="I1517" s="69">
        <v>6045034800</v>
      </c>
      <c r="J1517" s="5" t="s">
        <v>2469</v>
      </c>
      <c r="K1517" s="66">
        <v>16</v>
      </c>
      <c r="L1517" s="5">
        <v>341</v>
      </c>
      <c r="M1517" s="5">
        <v>3</v>
      </c>
      <c r="N1517" s="5">
        <v>0</v>
      </c>
      <c r="O1517" s="559" t="s">
        <v>11061</v>
      </c>
      <c r="P1517" s="66">
        <v>212</v>
      </c>
      <c r="Q1517" s="66">
        <v>4</v>
      </c>
      <c r="R1517" s="66">
        <f t="shared" si="47"/>
        <v>216</v>
      </c>
      <c r="S1517" s="502">
        <f t="shared" si="48"/>
        <v>71.800000000000026</v>
      </c>
      <c r="T1517" s="66">
        <v>16</v>
      </c>
    </row>
    <row r="1518" spans="1:20" s="65" customFormat="1" x14ac:dyDescent="0.2">
      <c r="A1518" s="571" t="s">
        <v>10759</v>
      </c>
      <c r="B1518" s="559" t="s">
        <v>8490</v>
      </c>
      <c r="C1518" s="67">
        <v>0.5</v>
      </c>
      <c r="D1518" s="559" t="s">
        <v>10760</v>
      </c>
      <c r="E1518" s="66">
        <v>65</v>
      </c>
      <c r="F1518" s="66">
        <v>84</v>
      </c>
      <c r="G1518" s="560" t="s">
        <v>5263</v>
      </c>
      <c r="H1518" s="66">
        <v>127</v>
      </c>
      <c r="I1518" s="69">
        <v>6045034800</v>
      </c>
      <c r="J1518" s="5" t="s">
        <v>2469</v>
      </c>
      <c r="K1518" s="66">
        <v>12</v>
      </c>
      <c r="L1518" s="5">
        <v>357</v>
      </c>
      <c r="M1518" s="5">
        <v>3</v>
      </c>
      <c r="N1518" s="5">
        <v>0</v>
      </c>
      <c r="O1518" s="559" t="s">
        <v>10747</v>
      </c>
      <c r="P1518" s="66">
        <v>230</v>
      </c>
      <c r="Q1518" s="66">
        <v>4</v>
      </c>
      <c r="R1518" s="66">
        <f t="shared" si="47"/>
        <v>234</v>
      </c>
      <c r="S1518" s="502">
        <f t="shared" si="48"/>
        <v>53.800000000000026</v>
      </c>
      <c r="T1518" s="66">
        <v>12</v>
      </c>
    </row>
    <row r="1519" spans="1:20" s="65" customFormat="1" x14ac:dyDescent="0.2">
      <c r="A1519" s="571" t="s">
        <v>11670</v>
      </c>
      <c r="B1519" s="559" t="s">
        <v>8490</v>
      </c>
      <c r="C1519" s="67">
        <v>0.5</v>
      </c>
      <c r="D1519" s="583" t="s">
        <v>11686</v>
      </c>
      <c r="E1519" s="66">
        <v>65</v>
      </c>
      <c r="F1519" s="66">
        <v>84</v>
      </c>
      <c r="G1519" s="560" t="s">
        <v>5263</v>
      </c>
      <c r="H1519" s="66">
        <v>127</v>
      </c>
      <c r="I1519" s="69">
        <v>6045034800</v>
      </c>
      <c r="J1519" s="5" t="s">
        <v>2469</v>
      </c>
      <c r="K1519" s="66">
        <v>12</v>
      </c>
      <c r="L1519" s="5">
        <v>357</v>
      </c>
      <c r="M1519" s="5">
        <v>3</v>
      </c>
      <c r="N1519" s="5">
        <v>0</v>
      </c>
      <c r="O1519" s="559" t="s">
        <v>11657</v>
      </c>
      <c r="P1519" s="66">
        <v>230</v>
      </c>
      <c r="Q1519" s="66">
        <v>4</v>
      </c>
      <c r="R1519" s="66">
        <f t="shared" si="47"/>
        <v>234</v>
      </c>
      <c r="S1519" s="502">
        <f t="shared" si="48"/>
        <v>53.800000000000026</v>
      </c>
      <c r="T1519" s="66">
        <v>12</v>
      </c>
    </row>
    <row r="1520" spans="1:20" s="65" customFormat="1" x14ac:dyDescent="0.2">
      <c r="A1520" s="134" t="s">
        <v>232</v>
      </c>
      <c r="B1520" s="65" t="s">
        <v>8490</v>
      </c>
      <c r="C1520" s="67">
        <v>0.5</v>
      </c>
      <c r="D1520" s="65" t="s">
        <v>4649</v>
      </c>
      <c r="E1520" s="66">
        <v>70</v>
      </c>
      <c r="F1520" s="66">
        <v>93</v>
      </c>
      <c r="G1520" s="66" t="s">
        <v>2036</v>
      </c>
      <c r="H1520" s="66">
        <v>136</v>
      </c>
      <c r="I1520" s="69"/>
      <c r="J1520" s="5" t="s">
        <v>4415</v>
      </c>
      <c r="K1520" s="66">
        <v>4</v>
      </c>
      <c r="L1520" s="5">
        <v>389</v>
      </c>
      <c r="M1520" s="5">
        <v>2</v>
      </c>
      <c r="N1520" s="5">
        <v>0</v>
      </c>
      <c r="P1520" s="66">
        <v>258</v>
      </c>
      <c r="Q1520" s="66">
        <v>7</v>
      </c>
      <c r="R1520" s="66">
        <f t="shared" si="47"/>
        <v>265</v>
      </c>
      <c r="S1520" s="502">
        <f t="shared" si="48"/>
        <v>22.800000000000022</v>
      </c>
      <c r="T1520" s="66">
        <v>4</v>
      </c>
    </row>
    <row r="1521" spans="1:23" s="65" customFormat="1" x14ac:dyDescent="0.2">
      <c r="A1521" s="134" t="s">
        <v>3620</v>
      </c>
      <c r="B1521" s="65" t="s">
        <v>8490</v>
      </c>
      <c r="C1521" s="67">
        <v>0.5</v>
      </c>
      <c r="D1521" s="65" t="s">
        <v>3621</v>
      </c>
      <c r="E1521" s="66">
        <v>64</v>
      </c>
      <c r="F1521" s="66">
        <v>82</v>
      </c>
      <c r="G1521" s="66" t="s">
        <v>5265</v>
      </c>
      <c r="H1521" s="66">
        <v>125</v>
      </c>
      <c r="I1521" s="69">
        <v>6045034800</v>
      </c>
      <c r="J1521" s="5" t="s">
        <v>2469</v>
      </c>
      <c r="K1521" s="66">
        <v>12</v>
      </c>
      <c r="L1521" s="5">
        <v>357</v>
      </c>
      <c r="M1521" s="5">
        <v>3</v>
      </c>
      <c r="N1521" s="5">
        <v>0</v>
      </c>
      <c r="O1521" s="65" t="s">
        <v>3622</v>
      </c>
      <c r="P1521" s="66">
        <v>230</v>
      </c>
      <c r="Q1521" s="66">
        <v>4</v>
      </c>
      <c r="R1521" s="66">
        <f t="shared" si="47"/>
        <v>234</v>
      </c>
      <c r="S1521" s="502">
        <f t="shared" si="48"/>
        <v>53.800000000000026</v>
      </c>
      <c r="T1521" s="66">
        <v>12</v>
      </c>
    </row>
    <row r="1522" spans="1:23" s="65" customFormat="1" x14ac:dyDescent="0.2">
      <c r="A1522" s="97" t="s">
        <v>10048</v>
      </c>
      <c r="B1522" s="65" t="s">
        <v>8490</v>
      </c>
      <c r="C1522" s="67">
        <v>0.5</v>
      </c>
      <c r="D1522" s="65" t="s">
        <v>7494</v>
      </c>
      <c r="E1522" s="66">
        <v>65</v>
      </c>
      <c r="F1522" s="66">
        <v>84</v>
      </c>
      <c r="G1522" s="66" t="s">
        <v>5263</v>
      </c>
      <c r="H1522" s="66">
        <v>127</v>
      </c>
      <c r="I1522" s="69">
        <v>6045034800</v>
      </c>
      <c r="J1522" s="5" t="s">
        <v>2469</v>
      </c>
      <c r="K1522" s="66">
        <v>13</v>
      </c>
      <c r="L1522" s="5">
        <v>353</v>
      </c>
      <c r="M1522" s="5">
        <v>3</v>
      </c>
      <c r="N1522" s="5">
        <v>0</v>
      </c>
      <c r="P1522" s="66">
        <v>225</v>
      </c>
      <c r="Q1522" s="66">
        <v>4</v>
      </c>
      <c r="R1522" s="66">
        <f t="shared" si="47"/>
        <v>229</v>
      </c>
      <c r="S1522" s="502">
        <f t="shared" si="48"/>
        <v>58.800000000000026</v>
      </c>
      <c r="T1522" s="66">
        <v>13</v>
      </c>
    </row>
    <row r="1523" spans="1:23" s="65" customFormat="1" x14ac:dyDescent="0.2">
      <c r="A1523" s="97" t="s">
        <v>278</v>
      </c>
      <c r="B1523" s="65" t="s">
        <v>8490</v>
      </c>
      <c r="C1523" s="67">
        <v>0.5</v>
      </c>
      <c r="D1523" s="65" t="s">
        <v>1145</v>
      </c>
      <c r="E1523" s="66">
        <v>65</v>
      </c>
      <c r="F1523" s="66">
        <v>84</v>
      </c>
      <c r="G1523" s="66" t="s">
        <v>5263</v>
      </c>
      <c r="H1523" s="66">
        <v>127</v>
      </c>
      <c r="I1523" s="69">
        <v>6045034800</v>
      </c>
      <c r="J1523" s="5" t="s">
        <v>2469</v>
      </c>
      <c r="K1523" s="66">
        <v>15</v>
      </c>
      <c r="L1523" s="5">
        <v>345</v>
      </c>
      <c r="M1523" s="5">
        <v>3</v>
      </c>
      <c r="N1523" s="5">
        <v>0</v>
      </c>
      <c r="P1523" s="66">
        <v>218</v>
      </c>
      <c r="Q1523" s="66">
        <v>4</v>
      </c>
      <c r="R1523" s="66">
        <f t="shared" si="47"/>
        <v>222</v>
      </c>
      <c r="S1523" s="502">
        <f t="shared" si="48"/>
        <v>65.800000000000026</v>
      </c>
      <c r="T1523" s="66">
        <v>15</v>
      </c>
    </row>
    <row r="1524" spans="1:23" x14ac:dyDescent="0.2">
      <c r="A1524" s="97" t="s">
        <v>3627</v>
      </c>
      <c r="B1524" s="65" t="s">
        <v>8490</v>
      </c>
      <c r="C1524" s="67">
        <v>0.5</v>
      </c>
      <c r="D1524" s="65" t="s">
        <v>4038</v>
      </c>
      <c r="E1524" s="66">
        <v>68</v>
      </c>
      <c r="F1524" s="66">
        <v>90</v>
      </c>
      <c r="G1524" s="66" t="s">
        <v>5464</v>
      </c>
      <c r="H1524" s="66">
        <v>133</v>
      </c>
      <c r="I1524" s="69"/>
      <c r="J1524" s="5" t="s">
        <v>4415</v>
      </c>
      <c r="K1524" s="66">
        <v>3</v>
      </c>
      <c r="L1524" s="5">
        <v>393</v>
      </c>
      <c r="M1524" s="5">
        <v>2</v>
      </c>
      <c r="N1524" s="5">
        <v>0</v>
      </c>
      <c r="O1524" s="65"/>
      <c r="P1524" s="66">
        <v>261</v>
      </c>
      <c r="Q1524" s="66">
        <v>7</v>
      </c>
      <c r="R1524" s="66">
        <f t="shared" si="47"/>
        <v>268</v>
      </c>
      <c r="S1524" s="502">
        <f t="shared" si="48"/>
        <v>19.800000000000022</v>
      </c>
      <c r="T1524" s="68">
        <v>3</v>
      </c>
    </row>
    <row r="1525" spans="1:23" x14ac:dyDescent="0.2">
      <c r="A1525" s="97" t="s">
        <v>3627</v>
      </c>
      <c r="B1525" s="65" t="s">
        <v>8490</v>
      </c>
      <c r="C1525" s="67">
        <v>0.5</v>
      </c>
      <c r="D1525" s="65" t="s">
        <v>9810</v>
      </c>
      <c r="E1525" s="66">
        <v>68</v>
      </c>
      <c r="F1525" s="66">
        <v>90</v>
      </c>
      <c r="G1525" s="66" t="s">
        <v>5464</v>
      </c>
      <c r="H1525" s="66">
        <v>133</v>
      </c>
      <c r="I1525" s="69"/>
      <c r="J1525" s="5" t="s">
        <v>2624</v>
      </c>
      <c r="K1525" s="66">
        <v>3</v>
      </c>
      <c r="L1525" s="5">
        <v>393</v>
      </c>
      <c r="M1525" s="5">
        <v>2</v>
      </c>
      <c r="N1525" s="5">
        <v>0</v>
      </c>
      <c r="O1525" s="65"/>
      <c r="P1525" s="66">
        <v>261</v>
      </c>
      <c r="Q1525" s="66">
        <v>7</v>
      </c>
      <c r="R1525" s="66">
        <f t="shared" si="47"/>
        <v>268</v>
      </c>
      <c r="S1525" s="502">
        <f t="shared" si="48"/>
        <v>19.800000000000022</v>
      </c>
      <c r="T1525" s="68">
        <v>3</v>
      </c>
    </row>
    <row r="1526" spans="1:23" x14ac:dyDescent="0.2">
      <c r="A1526" s="558" t="s">
        <v>12333</v>
      </c>
      <c r="B1526" s="559" t="s">
        <v>8490</v>
      </c>
      <c r="C1526" s="67">
        <v>0.5</v>
      </c>
      <c r="D1526" s="559" t="s">
        <v>12337</v>
      </c>
      <c r="E1526" s="66">
        <v>64</v>
      </c>
      <c r="F1526" s="66">
        <v>82</v>
      </c>
      <c r="G1526" s="560" t="s">
        <v>5161</v>
      </c>
      <c r="H1526" s="66">
        <v>125</v>
      </c>
      <c r="I1526" s="69">
        <v>6045034800</v>
      </c>
      <c r="J1526" s="5" t="s">
        <v>2469</v>
      </c>
      <c r="K1526" s="66">
        <v>9</v>
      </c>
      <c r="L1526" s="5">
        <v>369</v>
      </c>
      <c r="M1526" s="5">
        <v>3</v>
      </c>
      <c r="N1526" s="5">
        <v>0</v>
      </c>
      <c r="O1526" s="559" t="s">
        <v>12335</v>
      </c>
      <c r="P1526" s="66">
        <v>240</v>
      </c>
      <c r="Q1526" s="66">
        <v>4</v>
      </c>
      <c r="R1526" s="66">
        <f>P1526+Q1526</f>
        <v>244</v>
      </c>
      <c r="S1526" s="502">
        <f>306.1-R1526-10-8.3</f>
        <v>43.800000000000026</v>
      </c>
      <c r="T1526" s="68">
        <v>9</v>
      </c>
    </row>
    <row r="1527" spans="1:23" x14ac:dyDescent="0.2">
      <c r="A1527" s="558" t="s">
        <v>11015</v>
      </c>
      <c r="B1527" s="559" t="s">
        <v>8490</v>
      </c>
      <c r="C1527" s="67">
        <v>0.5</v>
      </c>
      <c r="D1527" s="91" t="s">
        <v>11019</v>
      </c>
      <c r="E1527" s="66">
        <v>67</v>
      </c>
      <c r="F1527" s="66">
        <v>88</v>
      </c>
      <c r="G1527" s="560" t="s">
        <v>2920</v>
      </c>
      <c r="H1527" s="66">
        <v>131</v>
      </c>
      <c r="I1527" s="69"/>
      <c r="J1527" s="5" t="s">
        <v>4415</v>
      </c>
      <c r="K1527" s="66">
        <v>3</v>
      </c>
      <c r="L1527" s="5">
        <v>393</v>
      </c>
      <c r="M1527" s="5">
        <v>2</v>
      </c>
      <c r="N1527" s="5">
        <v>0</v>
      </c>
      <c r="O1527" s="559" t="s">
        <v>10980</v>
      </c>
      <c r="P1527" s="66">
        <v>262</v>
      </c>
      <c r="Q1527" s="66">
        <v>7</v>
      </c>
      <c r="R1527" s="66">
        <f t="shared" si="47"/>
        <v>269</v>
      </c>
      <c r="S1527" s="502">
        <f t="shared" si="48"/>
        <v>18.800000000000022</v>
      </c>
      <c r="T1527" s="68">
        <v>3</v>
      </c>
    </row>
    <row r="1528" spans="1:23" x14ac:dyDescent="0.2">
      <c r="A1528" s="97" t="s">
        <v>1136</v>
      </c>
      <c r="B1528" s="65" t="s">
        <v>8490</v>
      </c>
      <c r="C1528" s="67">
        <v>0.5</v>
      </c>
      <c r="D1528" s="65" t="s">
        <v>909</v>
      </c>
      <c r="E1528" s="66">
        <v>65</v>
      </c>
      <c r="F1528" s="66">
        <v>84</v>
      </c>
      <c r="G1528" s="66" t="s">
        <v>5263</v>
      </c>
      <c r="H1528" s="66">
        <v>127</v>
      </c>
      <c r="I1528" s="69">
        <v>6045034800</v>
      </c>
      <c r="J1528" s="5" t="s">
        <v>2469</v>
      </c>
      <c r="K1528" s="66">
        <v>13</v>
      </c>
      <c r="L1528" s="5">
        <v>353</v>
      </c>
      <c r="M1528" s="5">
        <v>3</v>
      </c>
      <c r="N1528" s="5">
        <v>0</v>
      </c>
      <c r="O1528" s="65"/>
      <c r="P1528" s="66">
        <v>225</v>
      </c>
      <c r="Q1528" s="66">
        <v>4</v>
      </c>
      <c r="R1528" s="66">
        <f t="shared" si="47"/>
        <v>229</v>
      </c>
      <c r="S1528" s="502">
        <f t="shared" si="48"/>
        <v>58.800000000000026</v>
      </c>
      <c r="T1528" s="68">
        <v>13</v>
      </c>
    </row>
    <row r="1529" spans="1:23" x14ac:dyDescent="0.2">
      <c r="A1529" s="97" t="s">
        <v>7950</v>
      </c>
      <c r="B1529" s="65" t="s">
        <v>8490</v>
      </c>
      <c r="C1529" s="67">
        <v>0.5</v>
      </c>
      <c r="D1529" s="65" t="s">
        <v>5666</v>
      </c>
      <c r="E1529" s="66">
        <v>65</v>
      </c>
      <c r="F1529" s="66">
        <v>84</v>
      </c>
      <c r="G1529" s="66" t="s">
        <v>5263</v>
      </c>
      <c r="H1529" s="66">
        <v>127</v>
      </c>
      <c r="I1529" s="69">
        <v>6045034800</v>
      </c>
      <c r="J1529" s="5" t="s">
        <v>2469</v>
      </c>
      <c r="K1529" s="66">
        <v>11</v>
      </c>
      <c r="L1529" s="5">
        <v>361</v>
      </c>
      <c r="M1529" s="5">
        <v>3</v>
      </c>
      <c r="N1529" s="5">
        <v>0</v>
      </c>
      <c r="O1529" s="65" t="s">
        <v>5479</v>
      </c>
      <c r="P1529" s="66">
        <v>235</v>
      </c>
      <c r="Q1529" s="66">
        <v>4</v>
      </c>
      <c r="R1529" s="66">
        <f t="shared" si="47"/>
        <v>239</v>
      </c>
      <c r="S1529" s="502">
        <f t="shared" si="48"/>
        <v>48.800000000000026</v>
      </c>
      <c r="T1529" s="68">
        <v>11</v>
      </c>
    </row>
    <row r="1530" spans="1:23" x14ac:dyDescent="0.2">
      <c r="A1530" s="558" t="s">
        <v>12074</v>
      </c>
      <c r="B1530" s="559" t="s">
        <v>8490</v>
      </c>
      <c r="C1530" s="67">
        <v>0.5</v>
      </c>
      <c r="D1530" s="583" t="s">
        <v>12185</v>
      </c>
      <c r="E1530" s="66">
        <v>65</v>
      </c>
      <c r="F1530" s="66">
        <v>84</v>
      </c>
      <c r="G1530" s="560" t="s">
        <v>5263</v>
      </c>
      <c r="H1530" s="66">
        <v>127</v>
      </c>
      <c r="I1530" s="69">
        <v>6045034800</v>
      </c>
      <c r="J1530" s="5" t="s">
        <v>12078</v>
      </c>
      <c r="K1530" s="66">
        <v>15</v>
      </c>
      <c r="L1530" s="5">
        <v>345</v>
      </c>
      <c r="M1530" s="5">
        <v>3</v>
      </c>
      <c r="N1530" s="5">
        <v>0</v>
      </c>
      <c r="O1530" s="559" t="s">
        <v>11693</v>
      </c>
      <c r="P1530" s="66">
        <v>217</v>
      </c>
      <c r="Q1530" s="66">
        <v>4</v>
      </c>
      <c r="R1530" s="66">
        <f t="shared" si="47"/>
        <v>221</v>
      </c>
      <c r="S1530" s="502">
        <f t="shared" si="48"/>
        <v>66.800000000000026</v>
      </c>
      <c r="T1530" s="68">
        <v>15</v>
      </c>
    </row>
    <row r="1531" spans="1:23" x14ac:dyDescent="0.2">
      <c r="A1531" s="97" t="s">
        <v>7323</v>
      </c>
      <c r="B1531" s="65" t="s">
        <v>8490</v>
      </c>
      <c r="C1531" s="67">
        <v>0.5</v>
      </c>
      <c r="D1531" s="65" t="s">
        <v>578</v>
      </c>
      <c r="E1531" s="66">
        <v>65</v>
      </c>
      <c r="F1531" s="66">
        <v>84</v>
      </c>
      <c r="G1531" s="66" t="s">
        <v>5263</v>
      </c>
      <c r="H1531" s="66">
        <v>127</v>
      </c>
      <c r="I1531" s="69">
        <v>6045034800</v>
      </c>
      <c r="J1531" s="5" t="s">
        <v>2469</v>
      </c>
      <c r="K1531" s="66">
        <v>14</v>
      </c>
      <c r="L1531" s="5">
        <v>349</v>
      </c>
      <c r="M1531" s="5">
        <v>3</v>
      </c>
      <c r="N1531" s="5">
        <v>0</v>
      </c>
      <c r="O1531" s="65"/>
      <c r="P1531" s="66">
        <v>223</v>
      </c>
      <c r="Q1531" s="66">
        <v>4</v>
      </c>
      <c r="R1531" s="66">
        <f t="shared" si="47"/>
        <v>227</v>
      </c>
      <c r="S1531" s="502">
        <f t="shared" si="48"/>
        <v>60.800000000000026</v>
      </c>
      <c r="T1531" s="68">
        <v>14</v>
      </c>
    </row>
    <row r="1532" spans="1:23" x14ac:dyDescent="0.2">
      <c r="A1532" s="558" t="s">
        <v>11377</v>
      </c>
      <c r="B1532" s="559" t="s">
        <v>8490</v>
      </c>
      <c r="C1532" s="67">
        <v>0.5</v>
      </c>
      <c r="D1532" s="559" t="s">
        <v>11532</v>
      </c>
      <c r="E1532" s="66">
        <v>69</v>
      </c>
      <c r="F1532" s="66">
        <v>91</v>
      </c>
      <c r="G1532" s="66" t="s">
        <v>2784</v>
      </c>
      <c r="H1532" s="66">
        <v>134</v>
      </c>
      <c r="I1532" s="69"/>
      <c r="J1532" s="564" t="s">
        <v>1635</v>
      </c>
      <c r="K1532" s="66">
        <v>17</v>
      </c>
      <c r="L1532" s="5">
        <v>337</v>
      </c>
      <c r="M1532" s="5">
        <v>19</v>
      </c>
      <c r="N1532" s="5">
        <v>0</v>
      </c>
      <c r="O1532" s="559" t="s">
        <v>11356</v>
      </c>
      <c r="P1532" s="66">
        <v>207</v>
      </c>
      <c r="Q1532" s="66">
        <v>7</v>
      </c>
      <c r="R1532" s="66">
        <f t="shared" si="47"/>
        <v>214</v>
      </c>
      <c r="S1532" s="502">
        <f t="shared" si="48"/>
        <v>73.800000000000026</v>
      </c>
      <c r="T1532" s="68">
        <v>17</v>
      </c>
    </row>
    <row r="1533" spans="1:23" x14ac:dyDescent="0.2">
      <c r="A1533" s="97" t="s">
        <v>5026</v>
      </c>
      <c r="B1533" s="65" t="s">
        <v>8490</v>
      </c>
      <c r="C1533" s="67">
        <v>0.5</v>
      </c>
      <c r="D1533" s="65" t="s">
        <v>1984</v>
      </c>
      <c r="E1533" s="66">
        <v>66</v>
      </c>
      <c r="F1533" s="66">
        <v>84</v>
      </c>
      <c r="G1533" s="66" t="s">
        <v>5263</v>
      </c>
      <c r="H1533" s="66">
        <v>127</v>
      </c>
      <c r="I1533" s="69">
        <v>6045034800</v>
      </c>
      <c r="J1533" s="5" t="s">
        <v>2469</v>
      </c>
      <c r="K1533" s="66">
        <v>12</v>
      </c>
      <c r="L1533" s="5">
        <v>357</v>
      </c>
      <c r="M1533" s="5">
        <v>3</v>
      </c>
      <c r="N1533" s="5">
        <v>0</v>
      </c>
      <c r="O1533" s="65"/>
      <c r="P1533" s="66">
        <v>228</v>
      </c>
      <c r="Q1533" s="66">
        <v>4</v>
      </c>
      <c r="R1533" s="66">
        <f t="shared" si="47"/>
        <v>232</v>
      </c>
      <c r="S1533" s="502">
        <f t="shared" si="48"/>
        <v>55.800000000000026</v>
      </c>
      <c r="T1533" s="68">
        <v>12</v>
      </c>
    </row>
    <row r="1534" spans="1:23" x14ac:dyDescent="0.2">
      <c r="A1534" s="97" t="s">
        <v>10230</v>
      </c>
      <c r="B1534" s="65" t="s">
        <v>8490</v>
      </c>
      <c r="C1534" s="67">
        <v>0.5</v>
      </c>
      <c r="D1534" s="65" t="s">
        <v>10229</v>
      </c>
      <c r="E1534" s="66">
        <v>64</v>
      </c>
      <c r="F1534" s="66">
        <v>82</v>
      </c>
      <c r="G1534" s="66" t="s">
        <v>5265</v>
      </c>
      <c r="H1534" s="66">
        <v>125</v>
      </c>
      <c r="I1534" s="69">
        <v>6045034800</v>
      </c>
      <c r="J1534" s="5" t="s">
        <v>2469</v>
      </c>
      <c r="K1534" s="66">
        <v>12</v>
      </c>
      <c r="L1534" s="5">
        <v>357</v>
      </c>
      <c r="M1534" s="5">
        <v>3</v>
      </c>
      <c r="N1534" s="5">
        <v>0</v>
      </c>
      <c r="O1534" s="65"/>
      <c r="P1534" s="66">
        <v>228</v>
      </c>
      <c r="Q1534" s="66">
        <v>4</v>
      </c>
      <c r="R1534" s="66">
        <f t="shared" si="47"/>
        <v>232</v>
      </c>
      <c r="S1534" s="502">
        <f t="shared" si="48"/>
        <v>55.800000000000026</v>
      </c>
      <c r="T1534" s="68">
        <v>12</v>
      </c>
    </row>
    <row r="1535" spans="1:23" x14ac:dyDescent="0.2">
      <c r="A1535" s="97" t="s">
        <v>6821</v>
      </c>
      <c r="B1535" s="65" t="s">
        <v>8490</v>
      </c>
      <c r="C1535" s="67">
        <v>0.5</v>
      </c>
      <c r="D1535" s="65" t="s">
        <v>5121</v>
      </c>
      <c r="E1535" s="66">
        <v>69</v>
      </c>
      <c r="F1535" s="66">
        <v>91</v>
      </c>
      <c r="G1535" s="66" t="s">
        <v>5464</v>
      </c>
      <c r="H1535" s="66">
        <v>134</v>
      </c>
      <c r="I1535" s="69"/>
      <c r="J1535" s="5" t="s">
        <v>4415</v>
      </c>
      <c r="K1535" s="66">
        <v>1</v>
      </c>
      <c r="L1535" s="5">
        <v>400</v>
      </c>
      <c r="M1535" s="5">
        <v>2</v>
      </c>
      <c r="N1535" s="5">
        <v>0</v>
      </c>
      <c r="O1535" s="65"/>
      <c r="P1535" s="66">
        <v>272</v>
      </c>
      <c r="Q1535" s="66">
        <v>7</v>
      </c>
      <c r="R1535" s="66">
        <f t="shared" si="47"/>
        <v>279</v>
      </c>
      <c r="S1535" s="502">
        <f t="shared" si="48"/>
        <v>8.800000000000022</v>
      </c>
      <c r="T1535" s="66"/>
      <c r="U1535" s="65"/>
      <c r="V1535" s="65"/>
      <c r="W1535" s="65"/>
    </row>
    <row r="1536" spans="1:23" x14ac:dyDescent="0.2">
      <c r="A1536" s="97" t="s">
        <v>6821</v>
      </c>
      <c r="B1536" s="65" t="s">
        <v>8490</v>
      </c>
      <c r="C1536" s="67">
        <v>0.5</v>
      </c>
      <c r="D1536" s="91" t="s">
        <v>9811</v>
      </c>
      <c r="E1536" s="66">
        <v>69</v>
      </c>
      <c r="F1536" s="66">
        <v>91</v>
      </c>
      <c r="G1536" s="66" t="s">
        <v>5464</v>
      </c>
      <c r="H1536" s="66">
        <v>134</v>
      </c>
      <c r="I1536" s="69"/>
      <c r="J1536" s="5" t="s">
        <v>2624</v>
      </c>
      <c r="K1536" s="66">
        <v>1</v>
      </c>
      <c r="L1536" s="5">
        <v>400</v>
      </c>
      <c r="M1536" s="5">
        <v>2</v>
      </c>
      <c r="N1536" s="5">
        <v>0</v>
      </c>
      <c r="O1536" s="65"/>
      <c r="P1536" s="66">
        <v>272</v>
      </c>
      <c r="Q1536" s="66">
        <v>7</v>
      </c>
      <c r="R1536" s="66">
        <f t="shared" si="47"/>
        <v>279</v>
      </c>
      <c r="S1536" s="502">
        <f t="shared" si="48"/>
        <v>8.800000000000022</v>
      </c>
      <c r="T1536" s="66"/>
      <c r="U1536" s="65"/>
      <c r="V1536" s="65"/>
      <c r="W1536" s="65"/>
    </row>
    <row r="1537" spans="1:20" x14ac:dyDescent="0.2">
      <c r="A1537" s="97" t="s">
        <v>639</v>
      </c>
      <c r="B1537" s="65" t="s">
        <v>8490</v>
      </c>
      <c r="C1537" s="67">
        <v>0.5</v>
      </c>
      <c r="D1537" s="65" t="s">
        <v>6549</v>
      </c>
      <c r="E1537" s="66">
        <v>66</v>
      </c>
      <c r="F1537" s="66">
        <v>84</v>
      </c>
      <c r="G1537" s="66" t="s">
        <v>5263</v>
      </c>
      <c r="H1537" s="66">
        <v>127</v>
      </c>
      <c r="I1537" s="69">
        <v>6045034800</v>
      </c>
      <c r="J1537" s="5" t="s">
        <v>2469</v>
      </c>
      <c r="K1537" s="66">
        <v>17</v>
      </c>
      <c r="L1537" s="5">
        <v>337</v>
      </c>
      <c r="M1537" s="5">
        <v>3</v>
      </c>
      <c r="N1537" s="5">
        <v>0</v>
      </c>
      <c r="O1537" s="65"/>
      <c r="P1537" s="66">
        <v>210</v>
      </c>
      <c r="Q1537" s="66">
        <v>4</v>
      </c>
      <c r="R1537" s="66">
        <f t="shared" si="47"/>
        <v>214</v>
      </c>
      <c r="S1537" s="502">
        <f t="shared" si="48"/>
        <v>73.800000000000026</v>
      </c>
      <c r="T1537" s="68">
        <v>17</v>
      </c>
    </row>
    <row r="1538" spans="1:20" x14ac:dyDescent="0.2">
      <c r="A1538" s="97" t="s">
        <v>7547</v>
      </c>
      <c r="B1538" s="65" t="s">
        <v>8490</v>
      </c>
      <c r="C1538" s="67">
        <v>0.5</v>
      </c>
      <c r="D1538" s="65" t="s">
        <v>7548</v>
      </c>
      <c r="E1538" s="66">
        <v>72</v>
      </c>
      <c r="F1538" s="66">
        <v>97</v>
      </c>
      <c r="G1538" s="66" t="s">
        <v>2784</v>
      </c>
      <c r="H1538" s="66">
        <v>140</v>
      </c>
      <c r="I1538" s="69"/>
      <c r="J1538" s="5" t="s">
        <v>693</v>
      </c>
      <c r="K1538" s="66"/>
      <c r="L1538" s="5">
        <f>112+10+R1538</f>
        <v>409</v>
      </c>
      <c r="M1538" s="5">
        <v>14</v>
      </c>
      <c r="N1538" s="5">
        <v>0</v>
      </c>
      <c r="O1538" s="65" t="s">
        <v>2494</v>
      </c>
      <c r="P1538" s="66">
        <v>280</v>
      </c>
      <c r="Q1538" s="66">
        <v>7</v>
      </c>
      <c r="R1538" s="66">
        <f t="shared" si="47"/>
        <v>287</v>
      </c>
      <c r="S1538" s="502">
        <f t="shared" si="48"/>
        <v>0.80000000000002203</v>
      </c>
      <c r="T1538" s="66"/>
    </row>
    <row r="1539" spans="1:20" x14ac:dyDescent="0.2">
      <c r="A1539" s="558" t="s">
        <v>10858</v>
      </c>
      <c r="B1539" s="65" t="s">
        <v>8490</v>
      </c>
      <c r="C1539" s="67">
        <v>0.5</v>
      </c>
      <c r="D1539" s="65" t="s">
        <v>8626</v>
      </c>
      <c r="E1539" s="66">
        <v>65</v>
      </c>
      <c r="F1539" s="66">
        <v>80</v>
      </c>
      <c r="G1539" s="66" t="s">
        <v>5264</v>
      </c>
      <c r="H1539" s="66">
        <v>123</v>
      </c>
      <c r="I1539" s="69">
        <v>6045034800</v>
      </c>
      <c r="J1539" s="5" t="s">
        <v>2469</v>
      </c>
      <c r="K1539" s="66">
        <v>14</v>
      </c>
      <c r="L1539" s="5">
        <v>349</v>
      </c>
      <c r="M1539" s="5">
        <v>3</v>
      </c>
      <c r="N1539" s="5">
        <v>0</v>
      </c>
      <c r="O1539" s="559" t="s">
        <v>10853</v>
      </c>
      <c r="P1539" s="66">
        <v>220</v>
      </c>
      <c r="Q1539" s="66">
        <v>4</v>
      </c>
      <c r="R1539" s="66">
        <f t="shared" si="47"/>
        <v>224</v>
      </c>
      <c r="S1539" s="502">
        <f t="shared" si="48"/>
        <v>63.800000000000026</v>
      </c>
      <c r="T1539" s="68">
        <v>14</v>
      </c>
    </row>
    <row r="1540" spans="1:20" x14ac:dyDescent="0.2">
      <c r="A1540" s="97" t="s">
        <v>1376</v>
      </c>
      <c r="B1540" s="65" t="s">
        <v>8490</v>
      </c>
      <c r="C1540" s="67">
        <v>0.5</v>
      </c>
      <c r="D1540" s="65" t="s">
        <v>3092</v>
      </c>
      <c r="E1540" s="66">
        <v>70</v>
      </c>
      <c r="F1540" s="66">
        <v>93</v>
      </c>
      <c r="G1540" s="66" t="s">
        <v>2784</v>
      </c>
      <c r="H1540" s="66">
        <v>136</v>
      </c>
      <c r="I1540" s="5" t="s">
        <v>7407</v>
      </c>
      <c r="J1540" s="5" t="s">
        <v>7407</v>
      </c>
      <c r="K1540" s="66">
        <v>2</v>
      </c>
      <c r="L1540" s="5">
        <v>396</v>
      </c>
      <c r="M1540" s="5">
        <v>33</v>
      </c>
      <c r="N1540" s="5">
        <v>0</v>
      </c>
      <c r="O1540" s="65" t="s">
        <v>7592</v>
      </c>
      <c r="P1540" s="66">
        <v>267</v>
      </c>
      <c r="Q1540" s="66">
        <v>7</v>
      </c>
      <c r="R1540" s="66">
        <f t="shared" si="47"/>
        <v>274</v>
      </c>
      <c r="S1540" s="502">
        <f t="shared" si="48"/>
        <v>13.800000000000022</v>
      </c>
      <c r="T1540" s="68">
        <v>2</v>
      </c>
    </row>
    <row r="1541" spans="1:20" x14ac:dyDescent="0.2">
      <c r="A1541" s="97" t="s">
        <v>1376</v>
      </c>
      <c r="B1541" s="65" t="s">
        <v>8490</v>
      </c>
      <c r="C1541" s="67">
        <v>0.5</v>
      </c>
      <c r="D1541" s="91" t="s">
        <v>1102</v>
      </c>
      <c r="E1541" s="66">
        <v>70</v>
      </c>
      <c r="F1541" s="66">
        <v>101</v>
      </c>
      <c r="G1541" s="66" t="s">
        <v>2784</v>
      </c>
      <c r="H1541" s="66">
        <v>144</v>
      </c>
      <c r="I1541" s="69"/>
      <c r="J1541" s="5" t="s">
        <v>2087</v>
      </c>
      <c r="K1541" s="66">
        <v>2</v>
      </c>
      <c r="L1541" s="5">
        <v>396</v>
      </c>
      <c r="M1541" s="5">
        <v>41</v>
      </c>
      <c r="N1541" s="5">
        <v>0</v>
      </c>
      <c r="O1541" s="65"/>
      <c r="P1541" s="66">
        <v>267</v>
      </c>
      <c r="Q1541" s="66">
        <v>7</v>
      </c>
      <c r="R1541" s="66">
        <f t="shared" si="47"/>
        <v>274</v>
      </c>
      <c r="S1541" s="502">
        <f t="shared" si="48"/>
        <v>13.800000000000022</v>
      </c>
      <c r="T1541" s="68">
        <v>2</v>
      </c>
    </row>
    <row r="1542" spans="1:20" x14ac:dyDescent="0.2">
      <c r="A1542" s="97" t="s">
        <v>3437</v>
      </c>
      <c r="B1542" s="65" t="s">
        <v>8490</v>
      </c>
      <c r="C1542" s="67">
        <v>0.5</v>
      </c>
      <c r="D1542" s="65" t="s">
        <v>5552</v>
      </c>
      <c r="E1542" s="66">
        <v>65</v>
      </c>
      <c r="F1542" s="66">
        <v>84</v>
      </c>
      <c r="G1542" s="66" t="s">
        <v>5263</v>
      </c>
      <c r="H1542" s="66">
        <v>127</v>
      </c>
      <c r="I1542" s="69">
        <v>6045034800</v>
      </c>
      <c r="J1542" s="5" t="s">
        <v>2469</v>
      </c>
      <c r="K1542" s="66"/>
      <c r="L1542" s="5">
        <f>112+10+R1542</f>
        <v>436</v>
      </c>
      <c r="M1542" s="5">
        <v>3</v>
      </c>
      <c r="N1542" s="5">
        <v>0</v>
      </c>
      <c r="O1542" s="65"/>
      <c r="P1542" s="66">
        <v>310</v>
      </c>
      <c r="Q1542" s="66">
        <v>4</v>
      </c>
      <c r="R1542" s="66">
        <f t="shared" si="47"/>
        <v>314</v>
      </c>
      <c r="S1542" s="502">
        <f t="shared" si="48"/>
        <v>-26.199999999999978</v>
      </c>
    </row>
    <row r="1543" spans="1:20" x14ac:dyDescent="0.2">
      <c r="A1543" s="97" t="s">
        <v>9161</v>
      </c>
      <c r="B1543" s="65" t="s">
        <v>8490</v>
      </c>
      <c r="C1543" s="67">
        <v>0.5</v>
      </c>
      <c r="D1543" s="65" t="s">
        <v>10511</v>
      </c>
      <c r="E1543" s="66">
        <v>65</v>
      </c>
      <c r="F1543" s="66">
        <v>84</v>
      </c>
      <c r="G1543" s="95" t="s">
        <v>5263</v>
      </c>
      <c r="H1543" s="66">
        <v>127</v>
      </c>
      <c r="I1543" s="69">
        <v>6045034800</v>
      </c>
      <c r="J1543" s="5" t="s">
        <v>2469</v>
      </c>
      <c r="K1543" s="66">
        <v>13</v>
      </c>
      <c r="L1543" s="5">
        <v>353</v>
      </c>
      <c r="M1543" s="5">
        <v>3</v>
      </c>
      <c r="N1543" s="5">
        <v>0</v>
      </c>
      <c r="O1543" s="65"/>
      <c r="P1543" s="66">
        <v>225</v>
      </c>
      <c r="Q1543" s="66">
        <v>4</v>
      </c>
      <c r="R1543" s="66">
        <f t="shared" si="47"/>
        <v>229</v>
      </c>
      <c r="S1543" s="502">
        <f t="shared" si="48"/>
        <v>58.800000000000026</v>
      </c>
      <c r="T1543" s="68">
        <v>13</v>
      </c>
    </row>
    <row r="1544" spans="1:20" x14ac:dyDescent="0.2">
      <c r="A1544" s="97" t="s">
        <v>1099</v>
      </c>
      <c r="B1544" s="65" t="s">
        <v>8490</v>
      </c>
      <c r="C1544" s="67">
        <v>0.5</v>
      </c>
      <c r="D1544" s="91" t="s">
        <v>1100</v>
      </c>
      <c r="E1544" s="66">
        <v>64</v>
      </c>
      <c r="F1544" s="66">
        <v>82</v>
      </c>
      <c r="G1544" s="66" t="s">
        <v>5265</v>
      </c>
      <c r="H1544" s="66">
        <v>125</v>
      </c>
      <c r="I1544" s="69">
        <v>6045034800</v>
      </c>
      <c r="J1544" s="5" t="s">
        <v>2469</v>
      </c>
      <c r="K1544" s="66">
        <v>13</v>
      </c>
      <c r="L1544" s="5">
        <v>353</v>
      </c>
      <c r="M1544" s="5">
        <v>3</v>
      </c>
      <c r="N1544" s="5">
        <v>0</v>
      </c>
      <c r="O1544" s="65"/>
      <c r="P1544" s="66">
        <v>225</v>
      </c>
      <c r="Q1544" s="66">
        <v>4</v>
      </c>
      <c r="R1544" s="66">
        <f t="shared" si="47"/>
        <v>229</v>
      </c>
      <c r="S1544" s="502">
        <f t="shared" si="48"/>
        <v>58.800000000000026</v>
      </c>
      <c r="T1544" s="68">
        <v>13</v>
      </c>
    </row>
    <row r="1545" spans="1:20" x14ac:dyDescent="0.2">
      <c r="A1545" s="97" t="s">
        <v>5978</v>
      </c>
      <c r="B1545" s="65" t="s">
        <v>8490</v>
      </c>
      <c r="C1545" s="67">
        <v>0.5</v>
      </c>
      <c r="D1545" s="65" t="s">
        <v>5256</v>
      </c>
      <c r="E1545" s="66">
        <v>69</v>
      </c>
      <c r="F1545" s="66">
        <v>91</v>
      </c>
      <c r="G1545" s="66" t="s">
        <v>5464</v>
      </c>
      <c r="H1545" s="66">
        <v>134</v>
      </c>
      <c r="I1545" s="69"/>
      <c r="J1545" s="5" t="s">
        <v>4415</v>
      </c>
      <c r="K1545" s="66">
        <v>1</v>
      </c>
      <c r="L1545" s="5">
        <v>400</v>
      </c>
      <c r="M1545" s="5">
        <v>2</v>
      </c>
      <c r="N1545" s="5">
        <v>0</v>
      </c>
      <c r="O1545" s="65"/>
      <c r="P1545" s="66">
        <v>270</v>
      </c>
      <c r="Q1545" s="66">
        <v>7</v>
      </c>
      <c r="R1545" s="66">
        <f t="shared" si="47"/>
        <v>277</v>
      </c>
      <c r="S1545" s="502">
        <f t="shared" si="48"/>
        <v>10.800000000000022</v>
      </c>
      <c r="T1545" s="68">
        <v>1</v>
      </c>
    </row>
    <row r="1546" spans="1:20" x14ac:dyDescent="0.2">
      <c r="A1546" s="97" t="s">
        <v>5978</v>
      </c>
      <c r="B1546" s="65" t="s">
        <v>8490</v>
      </c>
      <c r="C1546" s="67">
        <v>0.5</v>
      </c>
      <c r="D1546" s="91" t="s">
        <v>1103</v>
      </c>
      <c r="E1546" s="66">
        <v>69</v>
      </c>
      <c r="F1546" s="66">
        <v>91</v>
      </c>
      <c r="G1546" s="66" t="s">
        <v>5464</v>
      </c>
      <c r="H1546" s="66">
        <v>134</v>
      </c>
      <c r="I1546" s="69"/>
      <c r="J1546" s="5" t="s">
        <v>2624</v>
      </c>
      <c r="K1546" s="66">
        <v>1</v>
      </c>
      <c r="L1546" s="5">
        <v>400</v>
      </c>
      <c r="M1546" s="5">
        <v>2</v>
      </c>
      <c r="N1546" s="5">
        <v>0</v>
      </c>
      <c r="O1546" s="65"/>
      <c r="P1546" s="66">
        <v>270</v>
      </c>
      <c r="Q1546" s="66">
        <v>7</v>
      </c>
      <c r="R1546" s="66">
        <f t="shared" si="47"/>
        <v>277</v>
      </c>
      <c r="S1546" s="502">
        <f t="shared" si="48"/>
        <v>10.800000000000022</v>
      </c>
      <c r="T1546" s="68">
        <v>1</v>
      </c>
    </row>
    <row r="1547" spans="1:20" x14ac:dyDescent="0.2">
      <c r="A1547" s="97" t="s">
        <v>1147</v>
      </c>
      <c r="B1547" s="65" t="s">
        <v>8490</v>
      </c>
      <c r="C1547" s="67">
        <v>0.5</v>
      </c>
      <c r="D1547" s="65" t="s">
        <v>8521</v>
      </c>
      <c r="E1547" s="66">
        <v>72</v>
      </c>
      <c r="F1547" s="66">
        <v>97</v>
      </c>
      <c r="G1547" s="66" t="s">
        <v>2784</v>
      </c>
      <c r="H1547" s="66">
        <v>140</v>
      </c>
      <c r="I1547" s="69">
        <v>6045036000</v>
      </c>
      <c r="J1547" s="5" t="s">
        <v>693</v>
      </c>
      <c r="K1547" s="66"/>
      <c r="L1547" s="5">
        <f>112+10+R1547</f>
        <v>407</v>
      </c>
      <c r="M1547" s="5">
        <v>14</v>
      </c>
      <c r="N1547" s="5">
        <v>0</v>
      </c>
      <c r="O1547" s="65"/>
      <c r="P1547" s="66">
        <v>278</v>
      </c>
      <c r="Q1547" s="66">
        <v>7</v>
      </c>
      <c r="R1547" s="66">
        <f t="shared" si="47"/>
        <v>285</v>
      </c>
      <c r="S1547" s="502">
        <f t="shared" si="48"/>
        <v>2.800000000000022</v>
      </c>
    </row>
    <row r="1548" spans="1:20" x14ac:dyDescent="0.2">
      <c r="A1548" s="97" t="s">
        <v>956</v>
      </c>
      <c r="B1548" s="65" t="s">
        <v>8490</v>
      </c>
      <c r="C1548" s="67">
        <v>0.5</v>
      </c>
      <c r="D1548" s="65" t="s">
        <v>1104</v>
      </c>
      <c r="E1548" s="66">
        <v>63</v>
      </c>
      <c r="F1548" s="66">
        <v>80</v>
      </c>
      <c r="G1548" s="66" t="s">
        <v>5161</v>
      </c>
      <c r="H1548" s="66">
        <v>123</v>
      </c>
      <c r="I1548" s="69">
        <v>6045034800</v>
      </c>
      <c r="J1548" s="5" t="s">
        <v>2469</v>
      </c>
      <c r="K1548" s="66">
        <v>9</v>
      </c>
      <c r="L1548" s="5">
        <v>369</v>
      </c>
      <c r="M1548" s="5">
        <v>3</v>
      </c>
      <c r="N1548" s="5">
        <v>0</v>
      </c>
      <c r="O1548" s="65"/>
      <c r="P1548" s="66">
        <v>243</v>
      </c>
      <c r="Q1548" s="66">
        <v>4</v>
      </c>
      <c r="R1548" s="66">
        <f t="shared" si="47"/>
        <v>247</v>
      </c>
      <c r="S1548" s="502">
        <f t="shared" si="48"/>
        <v>40.800000000000026</v>
      </c>
      <c r="T1548" s="68">
        <v>9</v>
      </c>
    </row>
    <row r="1549" spans="1:20" x14ac:dyDescent="0.2">
      <c r="A1549" s="97" t="s">
        <v>1611</v>
      </c>
      <c r="B1549" s="65" t="s">
        <v>8490</v>
      </c>
      <c r="C1549" s="67">
        <v>0.5</v>
      </c>
      <c r="D1549" s="65" t="s">
        <v>1490</v>
      </c>
      <c r="E1549" s="66">
        <v>63</v>
      </c>
      <c r="F1549" s="66">
        <v>80</v>
      </c>
      <c r="G1549" s="66" t="s">
        <v>2918</v>
      </c>
      <c r="H1549" s="66">
        <v>123</v>
      </c>
      <c r="I1549" s="69">
        <v>6045034800</v>
      </c>
      <c r="J1549" s="5" t="s">
        <v>2469</v>
      </c>
      <c r="K1549" s="66">
        <v>16</v>
      </c>
      <c r="L1549" s="5">
        <v>341</v>
      </c>
      <c r="M1549" s="5">
        <v>3</v>
      </c>
      <c r="N1549" s="5">
        <v>0</v>
      </c>
      <c r="O1549" s="65"/>
      <c r="P1549" s="66">
        <v>213</v>
      </c>
      <c r="Q1549" s="66">
        <v>4</v>
      </c>
      <c r="R1549" s="66">
        <f t="shared" si="47"/>
        <v>217</v>
      </c>
      <c r="S1549" s="502">
        <f t="shared" si="48"/>
        <v>70.800000000000026</v>
      </c>
      <c r="T1549" s="68">
        <v>16</v>
      </c>
    </row>
    <row r="1550" spans="1:20" x14ac:dyDescent="0.2">
      <c r="A1550" s="97" t="s">
        <v>7472</v>
      </c>
      <c r="B1550" s="65" t="s">
        <v>8490</v>
      </c>
      <c r="C1550" s="67">
        <v>0.5</v>
      </c>
      <c r="D1550" s="65" t="s">
        <v>506</v>
      </c>
      <c r="E1550" s="66">
        <v>75</v>
      </c>
      <c r="F1550" s="66">
        <v>102</v>
      </c>
      <c r="G1550" s="95" t="s">
        <v>3850</v>
      </c>
      <c r="H1550" s="66">
        <v>145</v>
      </c>
      <c r="I1550" s="69"/>
      <c r="J1550" s="5" t="s">
        <v>4415</v>
      </c>
      <c r="K1550" s="66">
        <v>24</v>
      </c>
      <c r="L1550" s="5">
        <v>310</v>
      </c>
      <c r="M1550" s="5">
        <v>2</v>
      </c>
      <c r="N1550" s="5">
        <v>0</v>
      </c>
      <c r="O1550" s="65" t="s">
        <v>2495</v>
      </c>
      <c r="P1550" s="66">
        <v>179</v>
      </c>
      <c r="Q1550" s="66">
        <v>7</v>
      </c>
      <c r="R1550" s="66">
        <f t="shared" ref="R1550:R1624" si="49">P1550+Q1550</f>
        <v>186</v>
      </c>
      <c r="S1550" s="502">
        <f t="shared" si="48"/>
        <v>101.80000000000003</v>
      </c>
      <c r="T1550" s="68">
        <v>24</v>
      </c>
    </row>
    <row r="1551" spans="1:20" x14ac:dyDescent="0.2">
      <c r="A1551" s="558" t="s">
        <v>12142</v>
      </c>
      <c r="B1551" s="559" t="s">
        <v>8490</v>
      </c>
      <c r="C1551" s="67">
        <v>0.5</v>
      </c>
      <c r="D1551" s="559" t="s">
        <v>12143</v>
      </c>
      <c r="E1551" s="66">
        <v>67.5</v>
      </c>
      <c r="F1551" s="66">
        <v>88</v>
      </c>
      <c r="G1551" s="599" t="s">
        <v>5464</v>
      </c>
      <c r="H1551" s="66">
        <v>131</v>
      </c>
      <c r="I1551" s="69"/>
      <c r="J1551" s="5" t="s">
        <v>4415</v>
      </c>
      <c r="K1551" s="66">
        <v>3</v>
      </c>
      <c r="L1551" s="5">
        <v>393</v>
      </c>
      <c r="M1551" s="5">
        <v>2</v>
      </c>
      <c r="N1551" s="5">
        <v>0</v>
      </c>
      <c r="O1551" s="559" t="s">
        <v>12144</v>
      </c>
      <c r="P1551" s="66">
        <v>264</v>
      </c>
      <c r="Q1551" s="66">
        <v>7</v>
      </c>
      <c r="R1551" s="66">
        <f t="shared" si="49"/>
        <v>271</v>
      </c>
      <c r="S1551" s="502">
        <f t="shared" si="48"/>
        <v>16.800000000000022</v>
      </c>
      <c r="T1551" s="68">
        <v>3</v>
      </c>
    </row>
    <row r="1552" spans="1:20" x14ac:dyDescent="0.2">
      <c r="A1552" s="558" t="s">
        <v>12142</v>
      </c>
      <c r="B1552" s="559" t="s">
        <v>8490</v>
      </c>
      <c r="C1552" s="67">
        <v>0.5</v>
      </c>
      <c r="D1552" s="583" t="s">
        <v>12145</v>
      </c>
      <c r="E1552" s="66">
        <v>67.5</v>
      </c>
      <c r="F1552" s="66">
        <v>88</v>
      </c>
      <c r="G1552" s="599" t="s">
        <v>5464</v>
      </c>
      <c r="H1552" s="66">
        <v>131</v>
      </c>
      <c r="I1552" s="69"/>
      <c r="J1552" s="5" t="s">
        <v>2624</v>
      </c>
      <c r="K1552" s="66">
        <v>3</v>
      </c>
      <c r="L1552" s="5">
        <v>393</v>
      </c>
      <c r="M1552" s="5">
        <v>2</v>
      </c>
      <c r="N1552" s="5">
        <v>0</v>
      </c>
      <c r="O1552" s="559" t="s">
        <v>12144</v>
      </c>
      <c r="P1552" s="66">
        <v>264</v>
      </c>
      <c r="Q1552" s="66">
        <v>7</v>
      </c>
      <c r="R1552" s="66">
        <f>P1552+Q1552</f>
        <v>271</v>
      </c>
      <c r="S1552" s="502">
        <f>306.1-R1552-10-8.3</f>
        <v>16.800000000000022</v>
      </c>
      <c r="T1552" s="68">
        <v>3</v>
      </c>
    </row>
    <row r="1553" spans="1:20" x14ac:dyDescent="0.2">
      <c r="A1553" s="97" t="s">
        <v>10407</v>
      </c>
      <c r="B1553" s="65" t="s">
        <v>8490</v>
      </c>
      <c r="C1553" s="67">
        <v>0.5</v>
      </c>
      <c r="D1553" s="65" t="s">
        <v>10408</v>
      </c>
      <c r="E1553" s="66">
        <v>65</v>
      </c>
      <c r="F1553" s="66">
        <v>84</v>
      </c>
      <c r="G1553" s="66" t="s">
        <v>5263</v>
      </c>
      <c r="H1553" s="66">
        <v>127</v>
      </c>
      <c r="I1553" s="69">
        <v>6045034800</v>
      </c>
      <c r="J1553" s="5" t="s">
        <v>2469</v>
      </c>
      <c r="K1553" s="66">
        <v>11</v>
      </c>
      <c r="L1553" s="5">
        <v>361</v>
      </c>
      <c r="M1553" s="5">
        <v>3</v>
      </c>
      <c r="N1553" s="5">
        <v>0</v>
      </c>
      <c r="O1553" s="65"/>
      <c r="P1553" s="66">
        <v>235</v>
      </c>
      <c r="Q1553" s="66">
        <v>4</v>
      </c>
      <c r="R1553" s="66">
        <f t="shared" si="49"/>
        <v>239</v>
      </c>
      <c r="S1553" s="502">
        <f t="shared" si="48"/>
        <v>48.800000000000026</v>
      </c>
      <c r="T1553" s="68">
        <v>11</v>
      </c>
    </row>
    <row r="1554" spans="1:20" x14ac:dyDescent="0.2">
      <c r="A1554" s="97" t="s">
        <v>1287</v>
      </c>
      <c r="B1554" s="65" t="s">
        <v>8490</v>
      </c>
      <c r="C1554" s="67">
        <v>0.5</v>
      </c>
      <c r="D1554" s="65" t="s">
        <v>8281</v>
      </c>
      <c r="E1554" s="66">
        <v>63</v>
      </c>
      <c r="F1554" s="66">
        <v>80</v>
      </c>
      <c r="G1554" s="95" t="s">
        <v>5265</v>
      </c>
      <c r="H1554" s="66">
        <v>123</v>
      </c>
      <c r="I1554" s="69">
        <v>6045034800</v>
      </c>
      <c r="J1554" s="5" t="s">
        <v>2469</v>
      </c>
      <c r="K1554" s="66">
        <v>12</v>
      </c>
      <c r="L1554" s="5">
        <v>357</v>
      </c>
      <c r="M1554" s="5">
        <v>3</v>
      </c>
      <c r="N1554" s="5">
        <v>0</v>
      </c>
      <c r="O1554" s="65"/>
      <c r="P1554" s="66">
        <v>230</v>
      </c>
      <c r="Q1554" s="66">
        <v>4</v>
      </c>
      <c r="R1554" s="66">
        <f t="shared" si="49"/>
        <v>234</v>
      </c>
      <c r="S1554" s="502">
        <f t="shared" si="48"/>
        <v>53.800000000000026</v>
      </c>
      <c r="T1554" s="68">
        <v>12</v>
      </c>
    </row>
    <row r="1555" spans="1:20" x14ac:dyDescent="0.2">
      <c r="A1555" s="558" t="s">
        <v>11909</v>
      </c>
      <c r="B1555" s="65" t="s">
        <v>8490</v>
      </c>
      <c r="C1555" s="67">
        <v>0.5</v>
      </c>
      <c r="D1555" s="65" t="s">
        <v>2102</v>
      </c>
      <c r="E1555" s="66">
        <v>65</v>
      </c>
      <c r="F1555" s="66">
        <v>84</v>
      </c>
      <c r="G1555" s="599" t="s">
        <v>5263</v>
      </c>
      <c r="H1555" s="66">
        <v>127</v>
      </c>
      <c r="I1555" s="69">
        <v>6045034800</v>
      </c>
      <c r="J1555" s="5" t="s">
        <v>2469</v>
      </c>
      <c r="K1555" s="66">
        <v>12</v>
      </c>
      <c r="L1555" s="5">
        <v>357</v>
      </c>
      <c r="M1555" s="5">
        <v>3</v>
      </c>
      <c r="N1555" s="5">
        <v>0</v>
      </c>
      <c r="O1555" s="559" t="s">
        <v>11911</v>
      </c>
      <c r="P1555" s="66">
        <v>228</v>
      </c>
      <c r="Q1555" s="66">
        <v>4</v>
      </c>
      <c r="R1555" s="66">
        <f t="shared" si="49"/>
        <v>232</v>
      </c>
      <c r="S1555" s="502">
        <f t="shared" si="48"/>
        <v>55.800000000000026</v>
      </c>
      <c r="T1555" s="68">
        <v>12</v>
      </c>
    </row>
    <row r="1556" spans="1:20" ht="25.5" x14ac:dyDescent="0.2">
      <c r="A1556" s="97" t="s">
        <v>1536</v>
      </c>
      <c r="B1556" s="65" t="s">
        <v>8490</v>
      </c>
      <c r="C1556" s="67">
        <v>0.5</v>
      </c>
      <c r="D1556" s="91" t="s">
        <v>1501</v>
      </c>
      <c r="E1556" s="66">
        <v>79</v>
      </c>
      <c r="F1556" s="69" t="s">
        <v>5848</v>
      </c>
      <c r="G1556" s="95" t="s">
        <v>5263</v>
      </c>
      <c r="H1556" s="66">
        <v>165</v>
      </c>
      <c r="I1556" s="69"/>
      <c r="J1556" s="5" t="s">
        <v>5675</v>
      </c>
      <c r="K1556" s="66">
        <v>2</v>
      </c>
      <c r="L1556" s="5">
        <v>396</v>
      </c>
      <c r="M1556" s="5">
        <v>28</v>
      </c>
      <c r="N1556" s="5">
        <v>0</v>
      </c>
      <c r="O1556" s="65" t="s">
        <v>5189</v>
      </c>
      <c r="P1556" s="66">
        <v>267</v>
      </c>
      <c r="Q1556" s="66">
        <v>7</v>
      </c>
      <c r="R1556" s="66">
        <f t="shared" si="49"/>
        <v>274</v>
      </c>
      <c r="S1556" s="502">
        <f t="shared" si="48"/>
        <v>13.800000000000022</v>
      </c>
      <c r="T1556" s="68">
        <v>2</v>
      </c>
    </row>
    <row r="1557" spans="1:20" ht="25.5" x14ac:dyDescent="0.2">
      <c r="A1557" s="97" t="s">
        <v>1536</v>
      </c>
      <c r="B1557" s="65" t="s">
        <v>8490</v>
      </c>
      <c r="C1557" s="67">
        <v>0.5</v>
      </c>
      <c r="D1557" s="91" t="s">
        <v>2726</v>
      </c>
      <c r="E1557" s="66">
        <v>79</v>
      </c>
      <c r="F1557" s="69" t="s">
        <v>5848</v>
      </c>
      <c r="G1557" s="95" t="s">
        <v>5263</v>
      </c>
      <c r="H1557" s="66">
        <v>165</v>
      </c>
      <c r="I1557" s="69"/>
      <c r="J1557" s="5" t="s">
        <v>286</v>
      </c>
      <c r="K1557" s="66">
        <v>2</v>
      </c>
      <c r="L1557" s="5">
        <v>396</v>
      </c>
      <c r="M1557" s="5">
        <v>28</v>
      </c>
      <c r="N1557" s="5">
        <v>0</v>
      </c>
      <c r="O1557" s="65" t="s">
        <v>5189</v>
      </c>
      <c r="P1557" s="66">
        <v>267</v>
      </c>
      <c r="Q1557" s="66">
        <v>7</v>
      </c>
      <c r="R1557" s="66">
        <f t="shared" si="49"/>
        <v>274</v>
      </c>
      <c r="S1557" s="502">
        <f t="shared" si="48"/>
        <v>13.800000000000022</v>
      </c>
      <c r="T1557" s="68">
        <v>2</v>
      </c>
    </row>
    <row r="1558" spans="1:20" ht="25.5" x14ac:dyDescent="0.2">
      <c r="A1558" s="97" t="s">
        <v>1536</v>
      </c>
      <c r="B1558" s="65" t="s">
        <v>8490</v>
      </c>
      <c r="C1558" s="67">
        <v>0.5</v>
      </c>
      <c r="D1558" s="91" t="s">
        <v>10046</v>
      </c>
      <c r="E1558" s="66">
        <v>79</v>
      </c>
      <c r="F1558" s="69" t="s">
        <v>5848</v>
      </c>
      <c r="G1558" s="95" t="s">
        <v>5263</v>
      </c>
      <c r="H1558" s="66">
        <v>165</v>
      </c>
      <c r="I1558" s="69"/>
      <c r="J1558" s="5" t="s">
        <v>285</v>
      </c>
      <c r="K1558" s="66">
        <v>2</v>
      </c>
      <c r="L1558" s="5">
        <v>396</v>
      </c>
      <c r="M1558" s="5">
        <v>28</v>
      </c>
      <c r="N1558" s="5">
        <v>0</v>
      </c>
      <c r="O1558" s="65" t="s">
        <v>5189</v>
      </c>
      <c r="P1558" s="66">
        <v>267</v>
      </c>
      <c r="Q1558" s="66">
        <v>7</v>
      </c>
      <c r="R1558" s="66">
        <f t="shared" si="49"/>
        <v>274</v>
      </c>
      <c r="S1558" s="502">
        <f t="shared" si="48"/>
        <v>13.800000000000022</v>
      </c>
      <c r="T1558" s="68">
        <v>2</v>
      </c>
    </row>
    <row r="1559" spans="1:20" ht="25.5" x14ac:dyDescent="0.2">
      <c r="A1559" s="97" t="s">
        <v>1536</v>
      </c>
      <c r="B1559" s="65" t="s">
        <v>8490</v>
      </c>
      <c r="C1559" s="67">
        <v>0.5</v>
      </c>
      <c r="D1559" s="91" t="s">
        <v>1448</v>
      </c>
      <c r="E1559" s="66">
        <v>79</v>
      </c>
      <c r="F1559" s="69" t="s">
        <v>5848</v>
      </c>
      <c r="G1559" s="95" t="s">
        <v>5263</v>
      </c>
      <c r="H1559" s="66">
        <v>165</v>
      </c>
      <c r="I1559" s="69"/>
      <c r="J1559" s="5" t="s">
        <v>286</v>
      </c>
      <c r="K1559" s="66">
        <v>2</v>
      </c>
      <c r="L1559" s="5">
        <v>396</v>
      </c>
      <c r="M1559" s="5">
        <v>28</v>
      </c>
      <c r="N1559" s="5">
        <v>0</v>
      </c>
      <c r="O1559" s="65"/>
      <c r="P1559" s="66">
        <v>267</v>
      </c>
      <c r="Q1559" s="66">
        <v>7</v>
      </c>
      <c r="R1559" s="66">
        <f t="shared" si="49"/>
        <v>274</v>
      </c>
      <c r="S1559" s="502">
        <f t="shared" si="48"/>
        <v>13.800000000000022</v>
      </c>
      <c r="T1559" s="68">
        <v>2</v>
      </c>
    </row>
    <row r="1560" spans="1:20" x14ac:dyDescent="0.2">
      <c r="A1560" s="558" t="s">
        <v>11945</v>
      </c>
      <c r="B1560" s="65" t="s">
        <v>8490</v>
      </c>
      <c r="C1560" s="67">
        <v>0.5</v>
      </c>
      <c r="D1560" s="559" t="s">
        <v>696</v>
      </c>
      <c r="E1560" s="66">
        <v>65</v>
      </c>
      <c r="F1560" s="66">
        <v>84</v>
      </c>
      <c r="G1560" s="95" t="s">
        <v>5263</v>
      </c>
      <c r="H1560" s="66">
        <v>127</v>
      </c>
      <c r="I1560" s="69">
        <v>6045034800</v>
      </c>
      <c r="J1560" s="5" t="s">
        <v>2469</v>
      </c>
      <c r="K1560" s="66">
        <v>13</v>
      </c>
      <c r="L1560" s="5">
        <v>354</v>
      </c>
      <c r="M1560" s="5">
        <v>3</v>
      </c>
      <c r="N1560" s="5">
        <v>0</v>
      </c>
      <c r="O1560" s="559" t="s">
        <v>11949</v>
      </c>
      <c r="P1560" s="66">
        <v>226</v>
      </c>
      <c r="Q1560" s="66">
        <v>4</v>
      </c>
      <c r="R1560" s="66">
        <f t="shared" si="49"/>
        <v>230</v>
      </c>
      <c r="S1560" s="502">
        <f t="shared" si="48"/>
        <v>57.800000000000026</v>
      </c>
      <c r="T1560" s="68">
        <v>13</v>
      </c>
    </row>
    <row r="1561" spans="1:20" x14ac:dyDescent="0.2">
      <c r="A1561" s="97" t="s">
        <v>10520</v>
      </c>
      <c r="B1561" s="65" t="s">
        <v>8490</v>
      </c>
      <c r="C1561" s="67">
        <v>0.5</v>
      </c>
      <c r="D1561" s="65" t="s">
        <v>1548</v>
      </c>
      <c r="E1561" s="66">
        <v>65</v>
      </c>
      <c r="F1561" s="66">
        <v>82</v>
      </c>
      <c r="G1561" s="95" t="s">
        <v>5265</v>
      </c>
      <c r="H1561" s="66">
        <v>125</v>
      </c>
      <c r="I1561" s="69">
        <v>6045034800</v>
      </c>
      <c r="J1561" s="5" t="s">
        <v>2469</v>
      </c>
      <c r="K1561" s="66">
        <v>13</v>
      </c>
      <c r="L1561" s="5">
        <v>353</v>
      </c>
      <c r="M1561" s="5">
        <v>3</v>
      </c>
      <c r="N1561" s="5">
        <v>0</v>
      </c>
      <c r="O1561" s="65"/>
      <c r="P1561" s="66">
        <v>225</v>
      </c>
      <c r="Q1561" s="66">
        <v>4</v>
      </c>
      <c r="R1561" s="66">
        <f t="shared" si="49"/>
        <v>229</v>
      </c>
      <c r="S1561" s="502">
        <f t="shared" si="48"/>
        <v>58.800000000000026</v>
      </c>
      <c r="T1561" s="68">
        <v>13</v>
      </c>
    </row>
    <row r="1562" spans="1:20" x14ac:dyDescent="0.2">
      <c r="A1562" s="558" t="s">
        <v>12562</v>
      </c>
      <c r="B1562" s="559" t="s">
        <v>8490</v>
      </c>
      <c r="C1562" s="67">
        <v>0.5</v>
      </c>
      <c r="D1562" s="790" t="s">
        <v>12563</v>
      </c>
      <c r="E1562" s="66">
        <v>64</v>
      </c>
      <c r="F1562" s="66">
        <v>82</v>
      </c>
      <c r="G1562" s="599" t="s">
        <v>5263</v>
      </c>
      <c r="H1562" s="66">
        <v>125</v>
      </c>
      <c r="I1562" s="69">
        <v>6045034800</v>
      </c>
      <c r="J1562" s="5" t="s">
        <v>2469</v>
      </c>
      <c r="K1562" s="66">
        <v>12</v>
      </c>
      <c r="L1562" s="5">
        <v>357</v>
      </c>
      <c r="M1562" s="5">
        <v>3</v>
      </c>
      <c r="N1562" s="5">
        <v>0</v>
      </c>
      <c r="O1562" s="559" t="s">
        <v>12564</v>
      </c>
      <c r="P1562" s="66">
        <v>228</v>
      </c>
      <c r="Q1562" s="66">
        <v>4</v>
      </c>
      <c r="R1562" s="66">
        <f t="shared" ref="R1562" si="50">P1562+Q1562</f>
        <v>232</v>
      </c>
      <c r="S1562" s="502">
        <f t="shared" ref="S1562" si="51">306.1-R1562-10-8.3</f>
        <v>55.800000000000026</v>
      </c>
      <c r="T1562" s="68">
        <v>12</v>
      </c>
    </row>
    <row r="1563" spans="1:20" x14ac:dyDescent="0.2">
      <c r="A1563" s="97" t="s">
        <v>52</v>
      </c>
      <c r="B1563" s="65" t="s">
        <v>8490</v>
      </c>
      <c r="C1563" s="67">
        <v>0.5</v>
      </c>
      <c r="D1563" s="65" t="s">
        <v>457</v>
      </c>
      <c r="E1563" s="66">
        <v>70</v>
      </c>
      <c r="F1563" s="66">
        <v>93</v>
      </c>
      <c r="G1563" s="66" t="s">
        <v>2784</v>
      </c>
      <c r="H1563" s="66">
        <v>136</v>
      </c>
      <c r="I1563" s="69"/>
      <c r="J1563" s="5" t="s">
        <v>7407</v>
      </c>
      <c r="K1563" s="66">
        <v>5</v>
      </c>
      <c r="L1563" s="5">
        <v>385</v>
      </c>
      <c r="M1563" s="5">
        <v>33</v>
      </c>
      <c r="N1563" s="5">
        <v>0</v>
      </c>
      <c r="O1563" s="65"/>
      <c r="P1563" s="66">
        <v>255</v>
      </c>
      <c r="Q1563" s="66">
        <v>7</v>
      </c>
      <c r="R1563" s="66">
        <f t="shared" si="49"/>
        <v>262</v>
      </c>
      <c r="S1563" s="502">
        <f t="shared" si="48"/>
        <v>25.800000000000022</v>
      </c>
      <c r="T1563" s="68">
        <v>5</v>
      </c>
    </row>
    <row r="1564" spans="1:20" x14ac:dyDescent="0.2">
      <c r="A1564" s="97" t="s">
        <v>7715</v>
      </c>
      <c r="B1564" s="65" t="s">
        <v>8490</v>
      </c>
      <c r="C1564" s="67">
        <v>0.5</v>
      </c>
      <c r="D1564" s="65" t="s">
        <v>7713</v>
      </c>
      <c r="E1564" s="66">
        <v>70</v>
      </c>
      <c r="F1564" s="66">
        <v>93</v>
      </c>
      <c r="G1564" s="66" t="s">
        <v>2784</v>
      </c>
      <c r="H1564" s="66">
        <v>136</v>
      </c>
      <c r="I1564" s="5" t="s">
        <v>7407</v>
      </c>
      <c r="J1564" s="5" t="s">
        <v>7407</v>
      </c>
      <c r="K1564" s="66">
        <v>1</v>
      </c>
      <c r="L1564" s="5">
        <v>400</v>
      </c>
      <c r="M1564" s="5">
        <v>33</v>
      </c>
      <c r="N1564" s="5">
        <v>0</v>
      </c>
      <c r="O1564" s="65" t="s">
        <v>7592</v>
      </c>
      <c r="P1564" s="66">
        <v>269</v>
      </c>
      <c r="Q1564" s="66">
        <v>7</v>
      </c>
      <c r="R1564" s="66">
        <f t="shared" si="49"/>
        <v>276</v>
      </c>
      <c r="S1564" s="502">
        <f t="shared" si="48"/>
        <v>11.800000000000022</v>
      </c>
      <c r="T1564" s="68">
        <v>1</v>
      </c>
    </row>
    <row r="1565" spans="1:20" x14ac:dyDescent="0.2">
      <c r="A1565" s="97" t="s">
        <v>7715</v>
      </c>
      <c r="B1565" s="65" t="s">
        <v>8490</v>
      </c>
      <c r="C1565" s="67">
        <v>0.5</v>
      </c>
      <c r="D1565" s="65" t="s">
        <v>8055</v>
      </c>
      <c r="E1565" s="66">
        <v>70</v>
      </c>
      <c r="F1565" s="66">
        <v>101</v>
      </c>
      <c r="G1565" s="66" t="s">
        <v>2784</v>
      </c>
      <c r="H1565" s="66">
        <v>144</v>
      </c>
      <c r="I1565" s="69"/>
      <c r="J1565" s="5" t="s">
        <v>2087</v>
      </c>
      <c r="K1565" s="66">
        <v>1</v>
      </c>
      <c r="L1565" s="5">
        <v>400</v>
      </c>
      <c r="M1565" s="5">
        <v>41</v>
      </c>
      <c r="N1565" s="5">
        <v>0</v>
      </c>
      <c r="O1565" s="65"/>
      <c r="P1565" s="66">
        <v>269</v>
      </c>
      <c r="Q1565" s="66">
        <v>7</v>
      </c>
      <c r="R1565" s="66">
        <f t="shared" si="49"/>
        <v>276</v>
      </c>
      <c r="S1565" s="502">
        <f t="shared" si="48"/>
        <v>11.800000000000022</v>
      </c>
      <c r="T1565" s="68">
        <v>1</v>
      </c>
    </row>
    <row r="1566" spans="1:20" x14ac:dyDescent="0.2">
      <c r="A1566" s="97" t="s">
        <v>2423</v>
      </c>
      <c r="B1566" s="65" t="s">
        <v>8490</v>
      </c>
      <c r="C1566" s="67">
        <v>0.5</v>
      </c>
      <c r="D1566" s="65" t="s">
        <v>2424</v>
      </c>
      <c r="E1566" s="66">
        <v>65</v>
      </c>
      <c r="F1566" s="66">
        <v>84</v>
      </c>
      <c r="G1566" s="66" t="s">
        <v>5263</v>
      </c>
      <c r="H1566" s="66">
        <v>127</v>
      </c>
      <c r="I1566" s="69">
        <v>6045034800</v>
      </c>
      <c r="J1566" s="5" t="s">
        <v>2469</v>
      </c>
      <c r="K1566" s="66">
        <v>11</v>
      </c>
      <c r="L1566" s="5">
        <v>361</v>
      </c>
      <c r="M1566" s="5">
        <v>3</v>
      </c>
      <c r="N1566" s="5">
        <v>0</v>
      </c>
      <c r="O1566" s="65" t="s">
        <v>2147</v>
      </c>
      <c r="P1566" s="66">
        <v>234</v>
      </c>
      <c r="Q1566" s="66">
        <v>4</v>
      </c>
      <c r="R1566" s="66">
        <f t="shared" si="49"/>
        <v>238</v>
      </c>
      <c r="S1566" s="502">
        <f t="shared" si="48"/>
        <v>49.800000000000026</v>
      </c>
      <c r="T1566" s="68">
        <v>11</v>
      </c>
    </row>
    <row r="1567" spans="1:20" x14ac:dyDescent="0.2">
      <c r="A1567" s="558" t="s">
        <v>11130</v>
      </c>
      <c r="B1567" s="559" t="s">
        <v>8490</v>
      </c>
      <c r="C1567" s="67">
        <v>0.5</v>
      </c>
      <c r="D1567" s="559" t="s">
        <v>11132</v>
      </c>
      <c r="E1567" s="66">
        <v>62</v>
      </c>
      <c r="F1567" s="66">
        <v>78</v>
      </c>
      <c r="G1567" s="560" t="s">
        <v>5264</v>
      </c>
      <c r="H1567" s="66">
        <v>123</v>
      </c>
      <c r="I1567" s="69">
        <v>6045034800</v>
      </c>
      <c r="J1567" s="5" t="s">
        <v>2469</v>
      </c>
      <c r="K1567" s="66">
        <v>8</v>
      </c>
      <c r="L1567" s="5">
        <v>373</v>
      </c>
      <c r="M1567" s="5">
        <v>3</v>
      </c>
      <c r="N1567" s="5">
        <v>0</v>
      </c>
      <c r="O1567" s="559" t="s">
        <v>11128</v>
      </c>
      <c r="P1567" s="66">
        <v>245</v>
      </c>
      <c r="Q1567" s="66">
        <v>4</v>
      </c>
      <c r="R1567" s="66">
        <f t="shared" si="49"/>
        <v>249</v>
      </c>
      <c r="S1567" s="502">
        <f t="shared" si="48"/>
        <v>38.800000000000026</v>
      </c>
      <c r="T1567" s="68">
        <v>8</v>
      </c>
    </row>
    <row r="1568" spans="1:20" x14ac:dyDescent="0.2">
      <c r="A1568" s="97" t="s">
        <v>2825</v>
      </c>
      <c r="B1568" s="65" t="s">
        <v>8490</v>
      </c>
      <c r="C1568" s="67">
        <v>0.5</v>
      </c>
      <c r="D1568" s="65" t="s">
        <v>2826</v>
      </c>
      <c r="E1568" s="66">
        <v>69</v>
      </c>
      <c r="F1568" s="66">
        <v>91</v>
      </c>
      <c r="G1568" s="66" t="s">
        <v>5464</v>
      </c>
      <c r="H1568" s="66">
        <v>134</v>
      </c>
      <c r="I1568" s="69"/>
      <c r="J1568" s="5" t="s">
        <v>4415</v>
      </c>
      <c r="K1568" s="66">
        <v>1</v>
      </c>
      <c r="L1568" s="5">
        <v>400</v>
      </c>
      <c r="M1568" s="5">
        <v>2</v>
      </c>
      <c r="N1568" s="5">
        <v>0</v>
      </c>
      <c r="O1568" s="65"/>
      <c r="P1568" s="66">
        <v>272</v>
      </c>
      <c r="Q1568" s="66">
        <v>7</v>
      </c>
      <c r="R1568" s="66">
        <f t="shared" si="49"/>
        <v>279</v>
      </c>
      <c r="S1568" s="504">
        <f t="shared" si="48"/>
        <v>8.800000000000022</v>
      </c>
    </row>
    <row r="1569" spans="1:20" x14ac:dyDescent="0.2">
      <c r="A1569" s="97" t="s">
        <v>2825</v>
      </c>
      <c r="B1569" s="65" t="s">
        <v>8490</v>
      </c>
      <c r="C1569" s="67">
        <v>0.5</v>
      </c>
      <c r="D1569" s="65" t="s">
        <v>8056</v>
      </c>
      <c r="E1569" s="66">
        <v>69</v>
      </c>
      <c r="F1569" s="66">
        <v>91</v>
      </c>
      <c r="G1569" s="66" t="s">
        <v>5464</v>
      </c>
      <c r="H1569" s="66">
        <v>134</v>
      </c>
      <c r="I1569" s="69"/>
      <c r="J1569" s="5" t="s">
        <v>2624</v>
      </c>
      <c r="K1569" s="66">
        <v>1</v>
      </c>
      <c r="L1569" s="5">
        <v>400</v>
      </c>
      <c r="M1569" s="5">
        <v>2</v>
      </c>
      <c r="N1569" s="5">
        <v>0</v>
      </c>
      <c r="O1569" s="65"/>
      <c r="P1569" s="66">
        <v>272</v>
      </c>
      <c r="Q1569" s="66">
        <v>7</v>
      </c>
      <c r="R1569" s="66">
        <f t="shared" si="49"/>
        <v>279</v>
      </c>
      <c r="S1569" s="504">
        <f t="shared" si="48"/>
        <v>8.800000000000022</v>
      </c>
    </row>
    <row r="1570" spans="1:20" x14ac:dyDescent="0.2">
      <c r="A1570" s="558" t="s">
        <v>10886</v>
      </c>
      <c r="B1570" s="65" t="s">
        <v>8490</v>
      </c>
      <c r="C1570" s="67">
        <v>0.5</v>
      </c>
      <c r="D1570" s="583" t="s">
        <v>10889</v>
      </c>
      <c r="E1570" s="66">
        <v>65</v>
      </c>
      <c r="F1570" s="66">
        <v>84</v>
      </c>
      <c r="G1570" s="66" t="s">
        <v>5265</v>
      </c>
      <c r="H1570" s="66">
        <v>127</v>
      </c>
      <c r="I1570" s="69">
        <v>6045034800</v>
      </c>
      <c r="J1570" s="5" t="s">
        <v>2469</v>
      </c>
      <c r="K1570" s="66">
        <v>14</v>
      </c>
      <c r="L1570" s="5">
        <v>349</v>
      </c>
      <c r="M1570" s="5">
        <v>3</v>
      </c>
      <c r="N1570" s="5">
        <v>0</v>
      </c>
      <c r="O1570" s="559" t="s">
        <v>10888</v>
      </c>
      <c r="P1570" s="66">
        <v>220</v>
      </c>
      <c r="Q1570" s="66">
        <v>4</v>
      </c>
      <c r="R1570" s="66">
        <f t="shared" si="49"/>
        <v>224</v>
      </c>
      <c r="S1570" s="502">
        <f t="shared" si="48"/>
        <v>63.800000000000026</v>
      </c>
      <c r="T1570" s="68">
        <v>14</v>
      </c>
    </row>
    <row r="1571" spans="1:20" x14ac:dyDescent="0.2">
      <c r="A1571" s="558" t="s">
        <v>10884</v>
      </c>
      <c r="B1571" s="559" t="s">
        <v>8490</v>
      </c>
      <c r="C1571" s="67">
        <v>0.5</v>
      </c>
      <c r="D1571" s="583" t="s">
        <v>10887</v>
      </c>
      <c r="E1571" s="66">
        <v>65</v>
      </c>
      <c r="F1571" s="66">
        <v>84</v>
      </c>
      <c r="G1571" s="599" t="s">
        <v>5263</v>
      </c>
      <c r="H1571" s="66">
        <v>127</v>
      </c>
      <c r="I1571" s="69">
        <v>6045034800</v>
      </c>
      <c r="J1571" s="5" t="s">
        <v>2469</v>
      </c>
      <c r="K1571" s="66">
        <v>14</v>
      </c>
      <c r="L1571" s="5">
        <v>349</v>
      </c>
      <c r="M1571" s="5">
        <v>3</v>
      </c>
      <c r="N1571" s="5">
        <v>0</v>
      </c>
      <c r="O1571" s="559" t="s">
        <v>10860</v>
      </c>
      <c r="P1571" s="66">
        <v>222</v>
      </c>
      <c r="Q1571" s="66">
        <v>4</v>
      </c>
      <c r="R1571" s="66">
        <f t="shared" si="49"/>
        <v>226</v>
      </c>
      <c r="S1571" s="502">
        <f t="shared" si="48"/>
        <v>61.800000000000026</v>
      </c>
      <c r="T1571" s="68">
        <v>14</v>
      </c>
    </row>
    <row r="1572" spans="1:20" x14ac:dyDescent="0.2">
      <c r="A1572" s="97" t="s">
        <v>9782</v>
      </c>
      <c r="B1572" s="65" t="s">
        <v>8490</v>
      </c>
      <c r="C1572" s="67">
        <v>0.5</v>
      </c>
      <c r="D1572" s="65" t="s">
        <v>9423</v>
      </c>
      <c r="E1572" s="66">
        <v>70</v>
      </c>
      <c r="F1572" s="66">
        <v>93</v>
      </c>
      <c r="G1572" s="66" t="s">
        <v>2784</v>
      </c>
      <c r="H1572" s="66">
        <v>136</v>
      </c>
      <c r="I1572" s="5" t="s">
        <v>7407</v>
      </c>
      <c r="J1572" s="5" t="s">
        <v>7407</v>
      </c>
      <c r="K1572" s="66">
        <v>1</v>
      </c>
      <c r="L1572" s="5">
        <v>400</v>
      </c>
      <c r="M1572" s="5">
        <v>33</v>
      </c>
      <c r="N1572" s="5">
        <v>0</v>
      </c>
      <c r="O1572" s="65" t="s">
        <v>7592</v>
      </c>
      <c r="P1572" s="66">
        <v>268</v>
      </c>
      <c r="Q1572" s="66">
        <v>7</v>
      </c>
      <c r="R1572" s="66">
        <f t="shared" si="49"/>
        <v>275</v>
      </c>
      <c r="S1572" s="502">
        <f t="shared" si="48"/>
        <v>12.800000000000022</v>
      </c>
      <c r="T1572" s="68">
        <v>1</v>
      </c>
    </row>
    <row r="1573" spans="1:20" x14ac:dyDescent="0.2">
      <c r="A1573" s="97" t="s">
        <v>9782</v>
      </c>
      <c r="B1573" s="65" t="s">
        <v>8490</v>
      </c>
      <c r="C1573" s="67">
        <v>0.5</v>
      </c>
      <c r="D1573" s="65" t="s">
        <v>8057</v>
      </c>
      <c r="E1573" s="66">
        <v>70</v>
      </c>
      <c r="F1573" s="66">
        <v>101</v>
      </c>
      <c r="G1573" s="66" t="s">
        <v>2784</v>
      </c>
      <c r="H1573" s="66">
        <v>144</v>
      </c>
      <c r="I1573" s="69"/>
      <c r="J1573" s="5" t="s">
        <v>2087</v>
      </c>
      <c r="K1573" s="66">
        <v>1</v>
      </c>
      <c r="L1573" s="5">
        <v>400</v>
      </c>
      <c r="M1573" s="5">
        <v>41</v>
      </c>
      <c r="N1573" s="5">
        <v>0</v>
      </c>
      <c r="O1573" s="65"/>
      <c r="P1573" s="66">
        <v>268</v>
      </c>
      <c r="Q1573" s="66">
        <v>7</v>
      </c>
      <c r="R1573" s="66">
        <f t="shared" si="49"/>
        <v>275</v>
      </c>
      <c r="S1573" s="502">
        <f t="shared" ref="S1573:S1647" si="52">306.1-R1573-10-8.3</f>
        <v>12.800000000000022</v>
      </c>
      <c r="T1573" s="68">
        <v>1</v>
      </c>
    </row>
    <row r="1574" spans="1:20" x14ac:dyDescent="0.2">
      <c r="A1574" s="97" t="s">
        <v>263</v>
      </c>
      <c r="B1574" s="65" t="s">
        <v>8490</v>
      </c>
      <c r="C1574" s="67">
        <v>0.5</v>
      </c>
      <c r="D1574" s="65" t="s">
        <v>4290</v>
      </c>
      <c r="E1574" s="66">
        <v>64</v>
      </c>
      <c r="F1574" s="66">
        <v>82</v>
      </c>
      <c r="G1574" s="66" t="s">
        <v>5265</v>
      </c>
      <c r="H1574" s="66">
        <v>125</v>
      </c>
      <c r="I1574" s="69">
        <v>6045034800</v>
      </c>
      <c r="J1574" s="5" t="s">
        <v>2469</v>
      </c>
      <c r="K1574" s="66">
        <v>13</v>
      </c>
      <c r="L1574" s="5">
        <v>353</v>
      </c>
      <c r="M1574" s="5">
        <v>3</v>
      </c>
      <c r="N1574" s="5">
        <v>0</v>
      </c>
      <c r="O1574" s="65"/>
      <c r="P1574" s="66">
        <v>225</v>
      </c>
      <c r="Q1574" s="66">
        <v>4</v>
      </c>
      <c r="R1574" s="66">
        <f t="shared" si="49"/>
        <v>229</v>
      </c>
      <c r="S1574" s="502">
        <f t="shared" si="52"/>
        <v>58.800000000000026</v>
      </c>
      <c r="T1574" s="68">
        <v>13</v>
      </c>
    </row>
    <row r="1575" spans="1:20" x14ac:dyDescent="0.2">
      <c r="A1575" s="97" t="s">
        <v>7165</v>
      </c>
      <c r="B1575" s="65" t="s">
        <v>8490</v>
      </c>
      <c r="C1575" s="67">
        <v>0.5</v>
      </c>
      <c r="D1575" s="65" t="s">
        <v>7167</v>
      </c>
      <c r="E1575" s="66">
        <v>64</v>
      </c>
      <c r="F1575" s="66">
        <v>82</v>
      </c>
      <c r="G1575" s="95" t="s">
        <v>5263</v>
      </c>
      <c r="H1575" s="66">
        <v>125</v>
      </c>
      <c r="I1575" s="69">
        <v>6045034800</v>
      </c>
      <c r="J1575" s="5" t="s">
        <v>2469</v>
      </c>
      <c r="K1575" s="66">
        <v>14</v>
      </c>
      <c r="L1575" s="5">
        <v>349</v>
      </c>
      <c r="M1575" s="5">
        <v>3</v>
      </c>
      <c r="N1575" s="66">
        <v>0</v>
      </c>
      <c r="O1575" s="65" t="s">
        <v>4761</v>
      </c>
      <c r="P1575" s="66">
        <v>221</v>
      </c>
      <c r="Q1575" s="66">
        <v>4</v>
      </c>
      <c r="R1575" s="66">
        <f t="shared" si="49"/>
        <v>225</v>
      </c>
      <c r="S1575" s="502">
        <f t="shared" si="52"/>
        <v>62.800000000000026</v>
      </c>
      <c r="T1575" s="68">
        <v>14</v>
      </c>
    </row>
    <row r="1576" spans="1:20" x14ac:dyDescent="0.2">
      <c r="A1576" s="97" t="s">
        <v>4776</v>
      </c>
      <c r="B1576" s="65" t="s">
        <v>8490</v>
      </c>
      <c r="C1576" s="67">
        <v>0.5</v>
      </c>
      <c r="D1576" s="65" t="s">
        <v>5366</v>
      </c>
      <c r="E1576" s="66">
        <v>72</v>
      </c>
      <c r="F1576" s="66">
        <v>97</v>
      </c>
      <c r="G1576" s="66" t="s">
        <v>3283</v>
      </c>
      <c r="H1576" s="66">
        <v>140</v>
      </c>
      <c r="I1576" s="69"/>
      <c r="J1576" s="5" t="s">
        <v>4415</v>
      </c>
      <c r="K1576" s="66">
        <v>8</v>
      </c>
      <c r="L1576" s="5">
        <v>373</v>
      </c>
      <c r="M1576" s="5">
        <v>2</v>
      </c>
      <c r="N1576" s="5">
        <v>0</v>
      </c>
      <c r="O1576" s="65"/>
      <c r="P1576" s="66">
        <v>244</v>
      </c>
      <c r="Q1576" s="66">
        <v>7</v>
      </c>
      <c r="R1576" s="66">
        <f t="shared" si="49"/>
        <v>251</v>
      </c>
      <c r="S1576" s="502">
        <f t="shared" si="52"/>
        <v>36.800000000000026</v>
      </c>
      <c r="T1576" s="68">
        <v>8</v>
      </c>
    </row>
    <row r="1577" spans="1:20" x14ac:dyDescent="0.2">
      <c r="A1577" s="97" t="s">
        <v>1064</v>
      </c>
      <c r="B1577" s="65" t="s">
        <v>8490</v>
      </c>
      <c r="C1577" s="67">
        <v>0.5</v>
      </c>
      <c r="D1577" s="65" t="s">
        <v>1065</v>
      </c>
      <c r="E1577" s="66">
        <v>61</v>
      </c>
      <c r="F1577" s="66">
        <v>76</v>
      </c>
      <c r="G1577" s="66" t="s">
        <v>5264</v>
      </c>
      <c r="H1577" s="66">
        <v>123</v>
      </c>
      <c r="I1577" s="69">
        <v>6045034800</v>
      </c>
      <c r="J1577" s="5" t="s">
        <v>2469</v>
      </c>
      <c r="K1577" s="66">
        <v>8</v>
      </c>
      <c r="L1577" s="5">
        <v>373</v>
      </c>
      <c r="M1577" s="5">
        <v>3</v>
      </c>
      <c r="N1577" s="5">
        <v>0</v>
      </c>
      <c r="O1577" s="65" t="s">
        <v>10395</v>
      </c>
      <c r="P1577" s="66">
        <v>245</v>
      </c>
      <c r="Q1577" s="66">
        <v>4</v>
      </c>
      <c r="R1577" s="66">
        <f t="shared" si="49"/>
        <v>249</v>
      </c>
      <c r="S1577" s="502">
        <f t="shared" si="52"/>
        <v>38.800000000000026</v>
      </c>
      <c r="T1577" s="68">
        <v>8</v>
      </c>
    </row>
    <row r="1578" spans="1:20" x14ac:dyDescent="0.2">
      <c r="A1578" s="134" t="s">
        <v>2143</v>
      </c>
      <c r="B1578" s="65" t="s">
        <v>8490</v>
      </c>
      <c r="C1578" s="67">
        <v>0.5</v>
      </c>
      <c r="D1578" s="65" t="s">
        <v>194</v>
      </c>
      <c r="E1578" s="66">
        <v>64</v>
      </c>
      <c r="F1578" s="66">
        <v>82</v>
      </c>
      <c r="G1578" s="66" t="s">
        <v>5263</v>
      </c>
      <c r="H1578" s="66">
        <v>125</v>
      </c>
      <c r="I1578" s="69">
        <v>6045034800</v>
      </c>
      <c r="J1578" s="5" t="s">
        <v>2469</v>
      </c>
      <c r="K1578" s="66">
        <v>11</v>
      </c>
      <c r="L1578" s="5">
        <v>361</v>
      </c>
      <c r="M1578" s="5">
        <v>3</v>
      </c>
      <c r="N1578" s="5">
        <v>0</v>
      </c>
      <c r="O1578" s="65" t="s">
        <v>7124</v>
      </c>
      <c r="P1578" s="66">
        <v>233</v>
      </c>
      <c r="Q1578" s="66">
        <v>4</v>
      </c>
      <c r="R1578" s="66">
        <f t="shared" si="49"/>
        <v>237</v>
      </c>
      <c r="S1578" s="502">
        <f t="shared" si="52"/>
        <v>50.800000000000026</v>
      </c>
      <c r="T1578" s="68">
        <v>11</v>
      </c>
    </row>
    <row r="1579" spans="1:20" x14ac:dyDescent="0.2">
      <c r="A1579" s="571" t="s">
        <v>11232</v>
      </c>
      <c r="B1579" s="559" t="s">
        <v>8490</v>
      </c>
      <c r="C1579" s="67">
        <v>0.5</v>
      </c>
      <c r="D1579" s="583" t="s">
        <v>11234</v>
      </c>
      <c r="E1579" s="66">
        <v>65</v>
      </c>
      <c r="F1579" s="66">
        <v>84</v>
      </c>
      <c r="G1579" s="560" t="s">
        <v>5265</v>
      </c>
      <c r="H1579" s="66">
        <v>127</v>
      </c>
      <c r="I1579" s="69">
        <v>6045034800</v>
      </c>
      <c r="J1579" s="5" t="s">
        <v>12078</v>
      </c>
      <c r="K1579" s="66">
        <v>14</v>
      </c>
      <c r="L1579" s="5">
        <v>349</v>
      </c>
      <c r="M1579" s="5">
        <v>59</v>
      </c>
      <c r="N1579" s="5">
        <v>0</v>
      </c>
      <c r="O1579" s="559" t="s">
        <v>11198</v>
      </c>
      <c r="P1579" s="66">
        <v>222</v>
      </c>
      <c r="Q1579" s="66">
        <v>4</v>
      </c>
      <c r="R1579" s="66">
        <f t="shared" si="49"/>
        <v>226</v>
      </c>
      <c r="S1579" s="502">
        <f t="shared" si="52"/>
        <v>61.800000000000026</v>
      </c>
      <c r="T1579" s="66">
        <v>14</v>
      </c>
    </row>
    <row r="1580" spans="1:20" x14ac:dyDescent="0.2">
      <c r="A1580" s="571" t="s">
        <v>11897</v>
      </c>
      <c r="B1580" s="65" t="s">
        <v>8490</v>
      </c>
      <c r="C1580" s="67">
        <v>0.5</v>
      </c>
      <c r="D1580" s="65" t="s">
        <v>1520</v>
      </c>
      <c r="E1580" s="66">
        <v>66</v>
      </c>
      <c r="F1580" s="66">
        <v>84</v>
      </c>
      <c r="G1580" s="66" t="s">
        <v>5263</v>
      </c>
      <c r="H1580" s="66">
        <v>127</v>
      </c>
      <c r="I1580" s="69">
        <v>6045034800</v>
      </c>
      <c r="J1580" s="5" t="s">
        <v>2469</v>
      </c>
      <c r="K1580" s="66">
        <v>11</v>
      </c>
      <c r="L1580" s="5">
        <v>361</v>
      </c>
      <c r="M1580" s="5">
        <v>3</v>
      </c>
      <c r="N1580" s="5">
        <v>0</v>
      </c>
      <c r="O1580" s="559" t="s">
        <v>11840</v>
      </c>
      <c r="P1580" s="66">
        <v>232</v>
      </c>
      <c r="Q1580" s="66">
        <v>4</v>
      </c>
      <c r="R1580" s="66">
        <f t="shared" si="49"/>
        <v>236</v>
      </c>
      <c r="S1580" s="502">
        <f t="shared" si="52"/>
        <v>51.800000000000026</v>
      </c>
      <c r="T1580" s="68">
        <v>11</v>
      </c>
    </row>
    <row r="1581" spans="1:20" x14ac:dyDescent="0.2">
      <c r="A1581" s="134" t="s">
        <v>9053</v>
      </c>
      <c r="B1581" s="65" t="s">
        <v>8490</v>
      </c>
      <c r="C1581" s="67">
        <v>0.5</v>
      </c>
      <c r="D1581" s="65" t="s">
        <v>9054</v>
      </c>
      <c r="E1581" s="66">
        <v>70</v>
      </c>
      <c r="F1581" s="66">
        <v>93</v>
      </c>
      <c r="G1581" s="66" t="s">
        <v>2784</v>
      </c>
      <c r="H1581" s="66">
        <v>136</v>
      </c>
      <c r="I1581" s="5" t="s">
        <v>7407</v>
      </c>
      <c r="J1581" s="5" t="s">
        <v>7407</v>
      </c>
      <c r="K1581" s="66">
        <v>1</v>
      </c>
      <c r="L1581" s="5">
        <v>400</v>
      </c>
      <c r="M1581" s="5">
        <v>33</v>
      </c>
      <c r="N1581" s="5">
        <v>0</v>
      </c>
      <c r="O1581" s="65"/>
      <c r="P1581" s="66">
        <v>270</v>
      </c>
      <c r="Q1581" s="66">
        <v>7</v>
      </c>
      <c r="R1581" s="66">
        <f t="shared" si="49"/>
        <v>277</v>
      </c>
      <c r="S1581" s="502">
        <f t="shared" si="52"/>
        <v>10.800000000000022</v>
      </c>
      <c r="T1581" s="68">
        <v>1</v>
      </c>
    </row>
    <row r="1582" spans="1:20" x14ac:dyDescent="0.2">
      <c r="A1582" s="134" t="s">
        <v>9053</v>
      </c>
      <c r="B1582" s="65" t="s">
        <v>8490</v>
      </c>
      <c r="C1582" s="67">
        <v>0.5</v>
      </c>
      <c r="D1582" s="65" t="s">
        <v>8058</v>
      </c>
      <c r="E1582" s="66">
        <v>70</v>
      </c>
      <c r="F1582" s="66">
        <v>101</v>
      </c>
      <c r="G1582" s="66" t="s">
        <v>2784</v>
      </c>
      <c r="H1582" s="66">
        <v>144</v>
      </c>
      <c r="I1582" s="69"/>
      <c r="J1582" s="5" t="s">
        <v>2087</v>
      </c>
      <c r="K1582" s="66">
        <v>1</v>
      </c>
      <c r="L1582" s="5">
        <v>400</v>
      </c>
      <c r="M1582" s="5">
        <v>41</v>
      </c>
      <c r="N1582" s="5">
        <v>0</v>
      </c>
      <c r="O1582" s="65"/>
      <c r="P1582" s="66">
        <v>270</v>
      </c>
      <c r="Q1582" s="66">
        <v>7</v>
      </c>
      <c r="R1582" s="66">
        <f t="shared" si="49"/>
        <v>277</v>
      </c>
      <c r="S1582" s="502">
        <f t="shared" si="52"/>
        <v>10.800000000000022</v>
      </c>
      <c r="T1582" s="68">
        <v>1</v>
      </c>
    </row>
    <row r="1583" spans="1:20" x14ac:dyDescent="0.2">
      <c r="A1583" s="134" t="s">
        <v>8526</v>
      </c>
      <c r="B1583" s="65" t="s">
        <v>8490</v>
      </c>
      <c r="C1583" s="67">
        <v>0.5</v>
      </c>
      <c r="D1583" s="65" t="s">
        <v>2782</v>
      </c>
      <c r="E1583" s="66">
        <v>71</v>
      </c>
      <c r="F1583" s="66">
        <v>95</v>
      </c>
      <c r="G1583" s="66" t="s">
        <v>2036</v>
      </c>
      <c r="H1583" s="66">
        <v>138</v>
      </c>
      <c r="I1583" s="69"/>
      <c r="J1583" s="5" t="s">
        <v>4415</v>
      </c>
      <c r="K1583" s="66">
        <v>4</v>
      </c>
      <c r="L1583" s="5">
        <v>389</v>
      </c>
      <c r="M1583" s="5">
        <v>2</v>
      </c>
      <c r="N1583" s="5">
        <v>0</v>
      </c>
      <c r="O1583" s="65"/>
      <c r="P1583" s="66">
        <v>257</v>
      </c>
      <c r="Q1583" s="66">
        <v>7</v>
      </c>
      <c r="R1583" s="66">
        <f t="shared" si="49"/>
        <v>264</v>
      </c>
      <c r="S1583" s="502">
        <f t="shared" si="52"/>
        <v>23.800000000000022</v>
      </c>
      <c r="T1583" s="68">
        <v>4</v>
      </c>
    </row>
    <row r="1584" spans="1:20" x14ac:dyDescent="0.2">
      <c r="A1584" s="134" t="s">
        <v>6851</v>
      </c>
      <c r="B1584" s="65" t="s">
        <v>8490</v>
      </c>
      <c r="C1584" s="67">
        <v>0.5</v>
      </c>
      <c r="D1584" s="65" t="s">
        <v>6854</v>
      </c>
      <c r="E1584" s="66">
        <v>68</v>
      </c>
      <c r="F1584" s="66">
        <v>89</v>
      </c>
      <c r="G1584" s="66" t="s">
        <v>5464</v>
      </c>
      <c r="H1584" s="66">
        <v>132</v>
      </c>
      <c r="I1584" s="69"/>
      <c r="J1584" s="5" t="s">
        <v>4415</v>
      </c>
      <c r="K1584" s="66">
        <v>1</v>
      </c>
      <c r="L1584" s="5">
        <v>400</v>
      </c>
      <c r="M1584" s="5">
        <v>2</v>
      </c>
      <c r="N1584" s="5">
        <v>0</v>
      </c>
      <c r="O1584" s="65" t="s">
        <v>6853</v>
      </c>
      <c r="P1584" s="66">
        <v>271</v>
      </c>
      <c r="Q1584" s="66">
        <v>7</v>
      </c>
      <c r="R1584" s="66">
        <f t="shared" si="49"/>
        <v>278</v>
      </c>
      <c r="S1584" s="502">
        <f t="shared" si="52"/>
        <v>9.800000000000022</v>
      </c>
      <c r="T1584" s="68">
        <v>1</v>
      </c>
    </row>
    <row r="1585" spans="1:20" x14ac:dyDescent="0.2">
      <c r="A1585" s="134" t="s">
        <v>1975</v>
      </c>
      <c r="B1585" s="65" t="s">
        <v>8490</v>
      </c>
      <c r="C1585" s="67">
        <v>0.5</v>
      </c>
      <c r="D1585" s="65" t="s">
        <v>2817</v>
      </c>
      <c r="E1585" s="66">
        <v>65</v>
      </c>
      <c r="F1585" s="66">
        <v>84</v>
      </c>
      <c r="G1585" s="66" t="s">
        <v>5263</v>
      </c>
      <c r="H1585" s="66">
        <v>127</v>
      </c>
      <c r="I1585" s="69">
        <v>6045034800</v>
      </c>
      <c r="J1585" s="5" t="s">
        <v>2469</v>
      </c>
      <c r="K1585" s="66"/>
      <c r="L1585" s="5">
        <f>112+10+R1585</f>
        <v>122</v>
      </c>
      <c r="M1585" s="5">
        <v>3</v>
      </c>
      <c r="N1585" s="5">
        <v>0</v>
      </c>
      <c r="O1585" s="65"/>
      <c r="P1585" s="66"/>
      <c r="Q1585" s="66"/>
      <c r="R1585" s="66">
        <f t="shared" si="49"/>
        <v>0</v>
      </c>
      <c r="S1585" s="502">
        <f t="shared" si="52"/>
        <v>287.8</v>
      </c>
    </row>
    <row r="1586" spans="1:20" x14ac:dyDescent="0.2">
      <c r="A1586" s="97" t="s">
        <v>1203</v>
      </c>
      <c r="B1586" s="65" t="s">
        <v>8490</v>
      </c>
      <c r="C1586" s="67">
        <v>0.5</v>
      </c>
      <c r="D1586" s="65" t="s">
        <v>2496</v>
      </c>
      <c r="E1586" s="66">
        <v>71</v>
      </c>
      <c r="F1586" s="66">
        <v>95</v>
      </c>
      <c r="G1586" s="66" t="s">
        <v>2036</v>
      </c>
      <c r="H1586" s="66">
        <v>138</v>
      </c>
      <c r="I1586" s="69"/>
      <c r="J1586" s="5" t="s">
        <v>4415</v>
      </c>
      <c r="K1586" s="66">
        <v>12</v>
      </c>
      <c r="L1586" s="5">
        <v>357</v>
      </c>
      <c r="M1586" s="5">
        <v>2</v>
      </c>
      <c r="N1586" s="5">
        <v>0</v>
      </c>
      <c r="O1586" s="65"/>
      <c r="P1586" s="66">
        <v>228</v>
      </c>
      <c r="Q1586" s="66">
        <v>7</v>
      </c>
      <c r="R1586" s="66">
        <f t="shared" si="49"/>
        <v>235</v>
      </c>
      <c r="S1586" s="502">
        <f t="shared" si="52"/>
        <v>52.800000000000026</v>
      </c>
      <c r="T1586" s="68">
        <v>12</v>
      </c>
    </row>
    <row r="1587" spans="1:20" x14ac:dyDescent="0.2">
      <c r="A1587" s="97" t="s">
        <v>7829</v>
      </c>
      <c r="B1587" s="65" t="s">
        <v>8490</v>
      </c>
      <c r="C1587" s="67">
        <v>0.5</v>
      </c>
      <c r="D1587" s="65" t="s">
        <v>8303</v>
      </c>
      <c r="E1587" s="66">
        <v>72</v>
      </c>
      <c r="F1587" s="66">
        <v>97</v>
      </c>
      <c r="G1587" s="66" t="s">
        <v>4585</v>
      </c>
      <c r="H1587" s="66">
        <v>140</v>
      </c>
      <c r="I1587" s="69"/>
      <c r="J1587" s="5" t="s">
        <v>4415</v>
      </c>
      <c r="K1587" s="66">
        <v>11</v>
      </c>
      <c r="L1587" s="5">
        <v>361</v>
      </c>
      <c r="M1587" s="5">
        <v>2</v>
      </c>
      <c r="N1587" s="5">
        <v>0</v>
      </c>
      <c r="O1587" s="65"/>
      <c r="P1587" s="66">
        <v>232</v>
      </c>
      <c r="Q1587" s="66">
        <v>7</v>
      </c>
      <c r="R1587" s="66">
        <f t="shared" si="49"/>
        <v>239</v>
      </c>
      <c r="S1587" s="502">
        <f t="shared" si="52"/>
        <v>48.800000000000026</v>
      </c>
      <c r="T1587" s="68">
        <v>11</v>
      </c>
    </row>
    <row r="1588" spans="1:20" s="65" customFormat="1" x14ac:dyDescent="0.2">
      <c r="A1588" s="134" t="s">
        <v>290</v>
      </c>
      <c r="B1588" s="65" t="s">
        <v>8490</v>
      </c>
      <c r="C1588" s="67">
        <v>0.5</v>
      </c>
      <c r="D1588" s="65" t="s">
        <v>289</v>
      </c>
      <c r="E1588" s="66">
        <v>70</v>
      </c>
      <c r="F1588" s="66">
        <v>93</v>
      </c>
      <c r="G1588" s="66" t="s">
        <v>2784</v>
      </c>
      <c r="H1588" s="66">
        <v>136</v>
      </c>
      <c r="I1588" s="5" t="s">
        <v>7407</v>
      </c>
      <c r="J1588" s="5" t="s">
        <v>7407</v>
      </c>
      <c r="K1588" s="66">
        <v>1</v>
      </c>
      <c r="L1588" s="5">
        <v>400</v>
      </c>
      <c r="M1588" s="5">
        <v>33</v>
      </c>
      <c r="N1588" s="5">
        <v>0</v>
      </c>
      <c r="P1588" s="66">
        <v>270</v>
      </c>
      <c r="Q1588" s="66">
        <v>7</v>
      </c>
      <c r="R1588" s="66">
        <f t="shared" si="49"/>
        <v>277</v>
      </c>
      <c r="S1588" s="502">
        <f t="shared" si="52"/>
        <v>10.800000000000022</v>
      </c>
      <c r="T1588" s="66">
        <v>1</v>
      </c>
    </row>
    <row r="1589" spans="1:20" x14ac:dyDescent="0.2">
      <c r="A1589" s="97" t="s">
        <v>3029</v>
      </c>
      <c r="B1589" s="65" t="s">
        <v>8490</v>
      </c>
      <c r="C1589" s="67">
        <v>0.5</v>
      </c>
      <c r="D1589" s="65" t="s">
        <v>3715</v>
      </c>
      <c r="E1589" s="66">
        <v>65</v>
      </c>
      <c r="F1589" s="66">
        <v>84</v>
      </c>
      <c r="G1589" s="66" t="s">
        <v>5263</v>
      </c>
      <c r="H1589" s="66">
        <v>127</v>
      </c>
      <c r="I1589" s="69">
        <v>6045034800</v>
      </c>
      <c r="J1589" s="5" t="s">
        <v>2469</v>
      </c>
      <c r="K1589" s="66">
        <v>12</v>
      </c>
      <c r="L1589" s="5">
        <v>357</v>
      </c>
      <c r="M1589" s="5">
        <v>3</v>
      </c>
      <c r="N1589" s="5">
        <v>0</v>
      </c>
      <c r="O1589" s="65"/>
      <c r="P1589" s="66">
        <v>229</v>
      </c>
      <c r="Q1589" s="66">
        <v>4</v>
      </c>
      <c r="R1589" s="66">
        <f t="shared" si="49"/>
        <v>233</v>
      </c>
      <c r="S1589" s="502">
        <f t="shared" si="52"/>
        <v>54.800000000000026</v>
      </c>
      <c r="T1589" s="68">
        <v>12</v>
      </c>
    </row>
    <row r="1590" spans="1:20" x14ac:dyDescent="0.2">
      <c r="A1590" s="97" t="s">
        <v>4709</v>
      </c>
      <c r="B1590" s="65" t="s">
        <v>8490</v>
      </c>
      <c r="C1590" s="67">
        <v>0.5</v>
      </c>
      <c r="D1590" s="65" t="s">
        <v>8411</v>
      </c>
      <c r="E1590" s="66">
        <v>65</v>
      </c>
      <c r="F1590" s="66">
        <v>82</v>
      </c>
      <c r="G1590" s="66" t="s">
        <v>5265</v>
      </c>
      <c r="H1590" s="66">
        <v>125</v>
      </c>
      <c r="I1590" s="69">
        <v>6045034800</v>
      </c>
      <c r="J1590" s="5" t="s">
        <v>2469</v>
      </c>
      <c r="K1590" s="66">
        <v>15</v>
      </c>
      <c r="L1590" s="5">
        <v>345</v>
      </c>
      <c r="M1590" s="5">
        <v>3</v>
      </c>
      <c r="N1590" s="5">
        <v>0</v>
      </c>
      <c r="O1590" s="65" t="s">
        <v>3789</v>
      </c>
      <c r="P1590" s="66">
        <v>217</v>
      </c>
      <c r="Q1590" s="66">
        <v>4</v>
      </c>
      <c r="R1590" s="66">
        <f t="shared" si="49"/>
        <v>221</v>
      </c>
      <c r="S1590" s="502">
        <f t="shared" si="52"/>
        <v>66.800000000000026</v>
      </c>
      <c r="T1590" s="68">
        <v>15</v>
      </c>
    </row>
    <row r="1591" spans="1:20" x14ac:dyDescent="0.2">
      <c r="A1591" s="97" t="s">
        <v>5837</v>
      </c>
      <c r="B1591" s="65" t="s">
        <v>8490</v>
      </c>
      <c r="C1591" s="67">
        <v>0.5</v>
      </c>
      <c r="D1591" s="65" t="s">
        <v>8304</v>
      </c>
      <c r="E1591" s="66">
        <v>69</v>
      </c>
      <c r="F1591" s="66">
        <v>91</v>
      </c>
      <c r="G1591" s="66" t="s">
        <v>5464</v>
      </c>
      <c r="H1591" s="66">
        <v>134</v>
      </c>
      <c r="I1591" s="69"/>
      <c r="J1591" s="5" t="s">
        <v>4415</v>
      </c>
      <c r="K1591" s="66"/>
      <c r="L1591" s="5">
        <f>112+10+R1591</f>
        <v>122</v>
      </c>
      <c r="M1591" s="5">
        <v>2</v>
      </c>
      <c r="N1591" s="5">
        <v>0</v>
      </c>
      <c r="O1591" s="65"/>
      <c r="P1591" s="66"/>
      <c r="Q1591" s="66"/>
      <c r="R1591" s="66">
        <f t="shared" si="49"/>
        <v>0</v>
      </c>
      <c r="S1591" s="502">
        <f t="shared" si="52"/>
        <v>287.8</v>
      </c>
    </row>
    <row r="1592" spans="1:20" s="65" customFormat="1" x14ac:dyDescent="0.2">
      <c r="A1592" s="134" t="s">
        <v>6684</v>
      </c>
      <c r="B1592" s="65" t="s">
        <v>8490</v>
      </c>
      <c r="C1592" s="67">
        <v>0.5</v>
      </c>
      <c r="D1592" s="65" t="s">
        <v>6683</v>
      </c>
      <c r="E1592" s="66">
        <v>62</v>
      </c>
      <c r="F1592" s="66">
        <v>78</v>
      </c>
      <c r="G1592" s="66" t="s">
        <v>5264</v>
      </c>
      <c r="H1592" s="66">
        <v>123</v>
      </c>
      <c r="I1592" s="69">
        <v>6045034800</v>
      </c>
      <c r="J1592" s="5" t="s">
        <v>2469</v>
      </c>
      <c r="K1592" s="66">
        <v>11</v>
      </c>
      <c r="L1592" s="5">
        <v>361</v>
      </c>
      <c r="M1592" s="5">
        <v>3</v>
      </c>
      <c r="N1592" s="5">
        <v>0</v>
      </c>
      <c r="O1592" s="65" t="s">
        <v>3348</v>
      </c>
      <c r="P1592" s="66">
        <v>232</v>
      </c>
      <c r="Q1592" s="66">
        <v>4</v>
      </c>
      <c r="R1592" s="66">
        <f t="shared" si="49"/>
        <v>236</v>
      </c>
      <c r="S1592" s="502">
        <f t="shared" si="52"/>
        <v>51.800000000000026</v>
      </c>
      <c r="T1592" s="66">
        <v>11</v>
      </c>
    </row>
    <row r="1593" spans="1:20" s="65" customFormat="1" x14ac:dyDescent="0.2">
      <c r="A1593" s="97" t="s">
        <v>889</v>
      </c>
      <c r="B1593" s="65" t="s">
        <v>8490</v>
      </c>
      <c r="C1593" s="67">
        <v>0.5</v>
      </c>
      <c r="D1593" s="65" t="s">
        <v>888</v>
      </c>
      <c r="E1593" s="66">
        <v>65</v>
      </c>
      <c r="F1593" s="66">
        <v>84</v>
      </c>
      <c r="G1593" s="66" t="s">
        <v>5161</v>
      </c>
      <c r="H1593" s="66">
        <v>127</v>
      </c>
      <c r="I1593" s="69">
        <v>6045034800</v>
      </c>
      <c r="J1593" s="5" t="s">
        <v>2469</v>
      </c>
      <c r="K1593" s="66">
        <v>11</v>
      </c>
      <c r="L1593" s="5">
        <v>361</v>
      </c>
      <c r="M1593" s="5">
        <v>3</v>
      </c>
      <c r="N1593" s="5">
        <v>0</v>
      </c>
      <c r="O1593" s="65" t="s">
        <v>3622</v>
      </c>
      <c r="P1593" s="66">
        <v>232</v>
      </c>
      <c r="Q1593" s="66">
        <v>4</v>
      </c>
      <c r="R1593" s="66">
        <f t="shared" si="49"/>
        <v>236</v>
      </c>
      <c r="S1593" s="502">
        <f t="shared" si="52"/>
        <v>51.800000000000026</v>
      </c>
      <c r="T1593" s="66">
        <v>11</v>
      </c>
    </row>
    <row r="1594" spans="1:20" x14ac:dyDescent="0.2">
      <c r="A1594" s="558" t="s">
        <v>11473</v>
      </c>
      <c r="B1594" s="65" t="s">
        <v>8490</v>
      </c>
      <c r="C1594" s="67">
        <v>0.5</v>
      </c>
      <c r="D1594" s="583" t="s">
        <v>11463</v>
      </c>
      <c r="E1594" s="66">
        <v>65</v>
      </c>
      <c r="F1594" s="66">
        <v>82</v>
      </c>
      <c r="G1594" s="95" t="s">
        <v>5265</v>
      </c>
      <c r="H1594" s="66">
        <v>125</v>
      </c>
      <c r="I1594" s="69">
        <v>6045034800</v>
      </c>
      <c r="J1594" s="5" t="s">
        <v>2469</v>
      </c>
      <c r="K1594" s="66">
        <v>10</v>
      </c>
      <c r="L1594" s="5">
        <v>365</v>
      </c>
      <c r="M1594" s="5">
        <v>3</v>
      </c>
      <c r="N1594" s="5">
        <v>0</v>
      </c>
      <c r="O1594" s="559" t="s">
        <v>11453</v>
      </c>
      <c r="P1594" s="66">
        <v>237</v>
      </c>
      <c r="Q1594" s="66">
        <v>4</v>
      </c>
      <c r="R1594" s="66">
        <f t="shared" si="49"/>
        <v>241</v>
      </c>
      <c r="S1594" s="502">
        <f t="shared" si="52"/>
        <v>46.800000000000026</v>
      </c>
      <c r="T1594" s="68">
        <v>10</v>
      </c>
    </row>
    <row r="1595" spans="1:20" s="65" customFormat="1" x14ac:dyDescent="0.2">
      <c r="A1595" s="134" t="s">
        <v>9061</v>
      </c>
      <c r="B1595" s="65" t="s">
        <v>8490</v>
      </c>
      <c r="C1595" s="67">
        <v>0.5</v>
      </c>
      <c r="D1595" s="65" t="s">
        <v>7209</v>
      </c>
      <c r="E1595" s="66">
        <v>65</v>
      </c>
      <c r="F1595" s="66">
        <v>84</v>
      </c>
      <c r="G1595" s="66" t="s">
        <v>5263</v>
      </c>
      <c r="H1595" s="66">
        <v>127</v>
      </c>
      <c r="I1595" s="69">
        <v>6045034800</v>
      </c>
      <c r="J1595" s="5" t="s">
        <v>2469</v>
      </c>
      <c r="K1595" s="66">
        <v>13</v>
      </c>
      <c r="L1595" s="5">
        <v>353</v>
      </c>
      <c r="M1595" s="5">
        <v>3</v>
      </c>
      <c r="N1595" s="5">
        <v>0</v>
      </c>
      <c r="P1595" s="66">
        <v>227</v>
      </c>
      <c r="Q1595" s="66">
        <v>4</v>
      </c>
      <c r="R1595" s="66">
        <f t="shared" si="49"/>
        <v>231</v>
      </c>
      <c r="S1595" s="502">
        <f t="shared" si="52"/>
        <v>56.800000000000026</v>
      </c>
      <c r="T1595" s="66">
        <v>13</v>
      </c>
    </row>
    <row r="1596" spans="1:20" s="65" customFormat="1" x14ac:dyDescent="0.2">
      <c r="A1596" s="134" t="s">
        <v>3790</v>
      </c>
      <c r="B1596" s="65" t="s">
        <v>8490</v>
      </c>
      <c r="C1596" s="67">
        <v>0.5</v>
      </c>
      <c r="D1596" s="91" t="s">
        <v>3788</v>
      </c>
      <c r="E1596" s="66">
        <v>62</v>
      </c>
      <c r="F1596" s="66">
        <v>76</v>
      </c>
      <c r="G1596" s="66" t="s">
        <v>5125</v>
      </c>
      <c r="H1596" s="66">
        <v>123</v>
      </c>
      <c r="I1596" s="69">
        <v>6045034800</v>
      </c>
      <c r="J1596" s="5" t="s">
        <v>2469</v>
      </c>
      <c r="K1596" s="66">
        <v>9</v>
      </c>
      <c r="L1596" s="5">
        <v>369</v>
      </c>
      <c r="M1596" s="5">
        <v>3</v>
      </c>
      <c r="N1596" s="5">
        <v>0</v>
      </c>
      <c r="O1596" s="65" t="s">
        <v>3789</v>
      </c>
      <c r="P1596" s="66">
        <v>242</v>
      </c>
      <c r="Q1596" s="66">
        <v>4</v>
      </c>
      <c r="R1596" s="66">
        <f t="shared" si="49"/>
        <v>246</v>
      </c>
      <c r="S1596" s="502">
        <f t="shared" si="52"/>
        <v>41.800000000000026</v>
      </c>
      <c r="T1596" s="66">
        <v>9</v>
      </c>
    </row>
    <row r="1597" spans="1:20" s="65" customFormat="1" x14ac:dyDescent="0.2">
      <c r="A1597" s="134" t="s">
        <v>3795</v>
      </c>
      <c r="B1597" s="65" t="s">
        <v>8490</v>
      </c>
      <c r="C1597" s="67">
        <v>0.5</v>
      </c>
      <c r="D1597" s="65" t="s">
        <v>5324</v>
      </c>
      <c r="E1597" s="66">
        <v>67</v>
      </c>
      <c r="F1597" s="66">
        <v>88</v>
      </c>
      <c r="G1597" s="66" t="s">
        <v>2920</v>
      </c>
      <c r="H1597" s="66">
        <v>131</v>
      </c>
      <c r="I1597" s="69"/>
      <c r="J1597" s="5" t="s">
        <v>4415</v>
      </c>
      <c r="K1597" s="66"/>
      <c r="L1597" s="5">
        <f>112+10+R1597</f>
        <v>407</v>
      </c>
      <c r="M1597" s="5">
        <v>2</v>
      </c>
      <c r="N1597" s="5">
        <v>0</v>
      </c>
      <c r="P1597" s="66">
        <v>278</v>
      </c>
      <c r="Q1597" s="66">
        <v>7</v>
      </c>
      <c r="R1597" s="66">
        <f t="shared" si="49"/>
        <v>285</v>
      </c>
      <c r="S1597" s="502">
        <f t="shared" si="52"/>
        <v>2.800000000000022</v>
      </c>
      <c r="T1597" s="66"/>
    </row>
    <row r="1598" spans="1:20" s="65" customFormat="1" x14ac:dyDescent="0.2">
      <c r="A1598" s="134" t="s">
        <v>3795</v>
      </c>
      <c r="B1598" s="65" t="s">
        <v>8490</v>
      </c>
      <c r="C1598" s="67">
        <v>0.5</v>
      </c>
      <c r="D1598" s="91" t="s">
        <v>8059</v>
      </c>
      <c r="E1598" s="66">
        <v>67</v>
      </c>
      <c r="F1598" s="66">
        <v>88</v>
      </c>
      <c r="G1598" s="66" t="s">
        <v>2920</v>
      </c>
      <c r="H1598" s="66">
        <v>131</v>
      </c>
      <c r="I1598" s="69"/>
      <c r="J1598" s="5" t="s">
        <v>2624</v>
      </c>
      <c r="K1598" s="66"/>
      <c r="L1598" s="5">
        <f>112+10+R1598</f>
        <v>407</v>
      </c>
      <c r="M1598" s="5">
        <v>2</v>
      </c>
      <c r="N1598" s="5">
        <v>0</v>
      </c>
      <c r="P1598" s="66">
        <v>278</v>
      </c>
      <c r="Q1598" s="66">
        <v>7</v>
      </c>
      <c r="R1598" s="66">
        <f t="shared" si="49"/>
        <v>285</v>
      </c>
      <c r="S1598" s="502">
        <f t="shared" si="52"/>
        <v>2.800000000000022</v>
      </c>
      <c r="T1598" s="66"/>
    </row>
    <row r="1599" spans="1:20" x14ac:dyDescent="0.2">
      <c r="A1599" s="97" t="s">
        <v>184</v>
      </c>
      <c r="B1599" s="65" t="s">
        <v>8490</v>
      </c>
      <c r="C1599" s="67">
        <v>0.5</v>
      </c>
      <c r="D1599" s="65" t="s">
        <v>6646</v>
      </c>
      <c r="E1599" s="66">
        <v>69</v>
      </c>
      <c r="F1599" s="66">
        <v>91</v>
      </c>
      <c r="G1599" s="66" t="s">
        <v>5464</v>
      </c>
      <c r="H1599" s="66">
        <v>134</v>
      </c>
      <c r="I1599" s="69"/>
      <c r="J1599" s="5" t="s">
        <v>4415</v>
      </c>
      <c r="K1599" s="66">
        <v>1</v>
      </c>
      <c r="L1599" s="5">
        <v>400</v>
      </c>
      <c r="M1599" s="5">
        <v>2</v>
      </c>
      <c r="N1599" s="5">
        <v>0</v>
      </c>
      <c r="O1599" s="65"/>
      <c r="P1599" s="66">
        <v>272</v>
      </c>
      <c r="Q1599" s="66">
        <v>7</v>
      </c>
      <c r="R1599" s="66">
        <f t="shared" si="49"/>
        <v>279</v>
      </c>
      <c r="S1599" s="502">
        <f t="shared" si="52"/>
        <v>8.800000000000022</v>
      </c>
      <c r="T1599" s="66"/>
    </row>
    <row r="1600" spans="1:20" x14ac:dyDescent="0.2">
      <c r="A1600" s="97" t="s">
        <v>184</v>
      </c>
      <c r="B1600" s="65" t="s">
        <v>8490</v>
      </c>
      <c r="C1600" s="67">
        <v>0.5</v>
      </c>
      <c r="D1600" s="91" t="s">
        <v>7307</v>
      </c>
      <c r="E1600" s="66">
        <v>69</v>
      </c>
      <c r="F1600" s="66">
        <v>91</v>
      </c>
      <c r="G1600" s="66" t="s">
        <v>5464</v>
      </c>
      <c r="H1600" s="66">
        <v>134</v>
      </c>
      <c r="I1600" s="69"/>
      <c r="J1600" s="5" t="s">
        <v>2624</v>
      </c>
      <c r="K1600" s="66">
        <v>1</v>
      </c>
      <c r="L1600" s="5">
        <v>400</v>
      </c>
      <c r="M1600" s="5">
        <v>2</v>
      </c>
      <c r="N1600" s="5">
        <v>0</v>
      </c>
      <c r="O1600" s="65"/>
      <c r="P1600" s="66">
        <v>272</v>
      </c>
      <c r="Q1600" s="66">
        <v>7</v>
      </c>
      <c r="R1600" s="66">
        <f t="shared" si="49"/>
        <v>279</v>
      </c>
      <c r="S1600" s="502">
        <f t="shared" si="52"/>
        <v>8.800000000000022</v>
      </c>
      <c r="T1600" s="66"/>
    </row>
    <row r="1601" spans="1:20" s="65" customFormat="1" x14ac:dyDescent="0.2">
      <c r="A1601" s="134" t="s">
        <v>5396</v>
      </c>
      <c r="B1601" s="65" t="s">
        <v>8490</v>
      </c>
      <c r="C1601" s="67">
        <v>0.5</v>
      </c>
      <c r="D1601" s="65" t="s">
        <v>4090</v>
      </c>
      <c r="E1601" s="66">
        <v>65</v>
      </c>
      <c r="F1601" s="66">
        <v>84</v>
      </c>
      <c r="G1601" s="66" t="s">
        <v>5263</v>
      </c>
      <c r="H1601" s="66">
        <v>127</v>
      </c>
      <c r="I1601" s="69">
        <v>6045034800</v>
      </c>
      <c r="J1601" s="5" t="s">
        <v>2469</v>
      </c>
      <c r="K1601" s="66">
        <v>9</v>
      </c>
      <c r="L1601" s="5">
        <v>369</v>
      </c>
      <c r="M1601" s="5">
        <v>3</v>
      </c>
      <c r="N1601" s="5">
        <v>0</v>
      </c>
      <c r="P1601" s="66">
        <v>240</v>
      </c>
      <c r="Q1601" s="66">
        <v>4</v>
      </c>
      <c r="R1601" s="66">
        <f t="shared" si="49"/>
        <v>244</v>
      </c>
      <c r="S1601" s="502">
        <f t="shared" si="52"/>
        <v>43.800000000000026</v>
      </c>
      <c r="T1601" s="66">
        <v>9</v>
      </c>
    </row>
    <row r="1602" spans="1:20" s="65" customFormat="1" x14ac:dyDescent="0.2">
      <c r="A1602" s="134" t="s">
        <v>4600</v>
      </c>
      <c r="B1602" s="65" t="s">
        <v>8490</v>
      </c>
      <c r="C1602" s="67">
        <v>0.5</v>
      </c>
      <c r="D1602" s="65" t="s">
        <v>6138</v>
      </c>
      <c r="E1602" s="66">
        <v>78</v>
      </c>
      <c r="F1602" s="66">
        <v>108</v>
      </c>
      <c r="G1602" s="66" t="s">
        <v>2784</v>
      </c>
      <c r="H1602" s="66">
        <v>151</v>
      </c>
      <c r="I1602" s="69">
        <v>6045135000</v>
      </c>
      <c r="J1602" s="5"/>
      <c r="K1602" s="66"/>
      <c r="L1602" s="5">
        <f>112+10+R1602</f>
        <v>122</v>
      </c>
      <c r="M1602" s="5"/>
      <c r="N1602" s="5">
        <v>0</v>
      </c>
      <c r="P1602" s="66"/>
      <c r="Q1602" s="66"/>
      <c r="R1602" s="66">
        <f t="shared" si="49"/>
        <v>0</v>
      </c>
      <c r="S1602" s="502">
        <f t="shared" si="52"/>
        <v>287.8</v>
      </c>
      <c r="T1602" s="66"/>
    </row>
    <row r="1603" spans="1:20" s="65" customFormat="1" x14ac:dyDescent="0.2">
      <c r="A1603" s="97" t="s">
        <v>8653</v>
      </c>
      <c r="B1603" s="65" t="s">
        <v>8490</v>
      </c>
      <c r="C1603" s="67">
        <v>0.5</v>
      </c>
      <c r="D1603" s="65" t="s">
        <v>5041</v>
      </c>
      <c r="E1603" s="66">
        <v>66</v>
      </c>
      <c r="F1603" s="66">
        <v>86</v>
      </c>
      <c r="G1603" s="66" t="s">
        <v>5263</v>
      </c>
      <c r="H1603" s="66">
        <v>129</v>
      </c>
      <c r="I1603" s="69">
        <v>6045034800</v>
      </c>
      <c r="J1603" s="5" t="s">
        <v>2469</v>
      </c>
      <c r="K1603" s="66">
        <v>17</v>
      </c>
      <c r="L1603" s="5">
        <v>337</v>
      </c>
      <c r="M1603" s="5">
        <v>3</v>
      </c>
      <c r="N1603" s="5">
        <v>0</v>
      </c>
      <c r="P1603" s="66">
        <v>210</v>
      </c>
      <c r="Q1603" s="66">
        <v>4</v>
      </c>
      <c r="R1603" s="66">
        <f t="shared" si="49"/>
        <v>214</v>
      </c>
      <c r="S1603" s="502">
        <f t="shared" si="52"/>
        <v>73.800000000000026</v>
      </c>
      <c r="T1603" s="66">
        <v>17</v>
      </c>
    </row>
    <row r="1604" spans="1:20" s="65" customFormat="1" x14ac:dyDescent="0.2">
      <c r="A1604" s="97" t="s">
        <v>163</v>
      </c>
      <c r="B1604" s="65" t="s">
        <v>8490</v>
      </c>
      <c r="C1604" s="67">
        <v>0.5</v>
      </c>
      <c r="D1604" s="65" t="s">
        <v>1830</v>
      </c>
      <c r="E1604" s="66">
        <v>73</v>
      </c>
      <c r="F1604" s="66">
        <v>99</v>
      </c>
      <c r="G1604" s="66" t="s">
        <v>3283</v>
      </c>
      <c r="H1604" s="66">
        <v>142</v>
      </c>
      <c r="I1604" s="69"/>
      <c r="J1604" s="5" t="s">
        <v>4415</v>
      </c>
      <c r="K1604" s="66">
        <v>16</v>
      </c>
      <c r="L1604" s="5">
        <v>341</v>
      </c>
      <c r="M1604" s="5">
        <v>2</v>
      </c>
      <c r="N1604" s="5">
        <v>0</v>
      </c>
      <c r="P1604" s="66">
        <v>212</v>
      </c>
      <c r="Q1604" s="66">
        <v>7</v>
      </c>
      <c r="R1604" s="66">
        <f t="shared" si="49"/>
        <v>219</v>
      </c>
      <c r="S1604" s="502">
        <f t="shared" si="52"/>
        <v>68.800000000000026</v>
      </c>
      <c r="T1604" s="66">
        <v>16</v>
      </c>
    </row>
    <row r="1605" spans="1:20" s="65" customFormat="1" x14ac:dyDescent="0.2">
      <c r="A1605" s="97" t="s">
        <v>9060</v>
      </c>
      <c r="B1605" s="65" t="s">
        <v>8490</v>
      </c>
      <c r="C1605" s="67">
        <v>0.5</v>
      </c>
      <c r="D1605" s="65" t="s">
        <v>4398</v>
      </c>
      <c r="E1605" s="66">
        <v>73</v>
      </c>
      <c r="F1605" s="66">
        <v>99</v>
      </c>
      <c r="G1605" s="66" t="s">
        <v>4585</v>
      </c>
      <c r="H1605" s="66">
        <v>142</v>
      </c>
      <c r="I1605" s="69"/>
      <c r="J1605" s="5" t="s">
        <v>4415</v>
      </c>
      <c r="K1605" s="66">
        <v>14</v>
      </c>
      <c r="L1605" s="5">
        <v>349</v>
      </c>
      <c r="M1605" s="5">
        <v>2</v>
      </c>
      <c r="N1605" s="5">
        <v>0</v>
      </c>
      <c r="P1605" s="66">
        <v>217</v>
      </c>
      <c r="Q1605" s="66">
        <v>7</v>
      </c>
      <c r="R1605" s="66">
        <f t="shared" si="49"/>
        <v>224</v>
      </c>
      <c r="S1605" s="502">
        <f t="shared" si="52"/>
        <v>63.800000000000026</v>
      </c>
      <c r="T1605" s="66">
        <v>14</v>
      </c>
    </row>
    <row r="1606" spans="1:20" s="65" customFormat="1" x14ac:dyDescent="0.2">
      <c r="A1606" s="97" t="s">
        <v>6785</v>
      </c>
      <c r="B1606" s="65" t="s">
        <v>8490</v>
      </c>
      <c r="C1606" s="67">
        <v>0.5</v>
      </c>
      <c r="D1606" s="65" t="s">
        <v>7738</v>
      </c>
      <c r="E1606" s="66">
        <v>73</v>
      </c>
      <c r="F1606" s="66">
        <v>99</v>
      </c>
      <c r="G1606" s="66" t="s">
        <v>4585</v>
      </c>
      <c r="H1606" s="66">
        <v>142</v>
      </c>
      <c r="I1606" s="69"/>
      <c r="J1606" s="5" t="s">
        <v>4415</v>
      </c>
      <c r="K1606" s="66">
        <v>14</v>
      </c>
      <c r="L1606" s="5">
        <v>349</v>
      </c>
      <c r="M1606" s="5">
        <v>2</v>
      </c>
      <c r="N1606" s="5">
        <v>0</v>
      </c>
      <c r="P1606" s="66">
        <v>217</v>
      </c>
      <c r="Q1606" s="66">
        <v>7</v>
      </c>
      <c r="R1606" s="66">
        <f t="shared" si="49"/>
        <v>224</v>
      </c>
      <c r="S1606" s="502">
        <f t="shared" si="52"/>
        <v>63.800000000000026</v>
      </c>
      <c r="T1606" s="66">
        <v>14</v>
      </c>
    </row>
    <row r="1607" spans="1:20" s="65" customFormat="1" x14ac:dyDescent="0.2">
      <c r="A1607" s="97" t="s">
        <v>5270</v>
      </c>
      <c r="B1607" s="65" t="s">
        <v>8490</v>
      </c>
      <c r="C1607" s="67">
        <v>0.5</v>
      </c>
      <c r="D1607" s="65" t="s">
        <v>7168</v>
      </c>
      <c r="E1607" s="66">
        <v>76</v>
      </c>
      <c r="F1607" s="66">
        <v>104</v>
      </c>
      <c r="G1607" s="66" t="s">
        <v>5434</v>
      </c>
      <c r="H1607" s="66">
        <v>147</v>
      </c>
      <c r="I1607" s="69"/>
      <c r="J1607" s="5" t="s">
        <v>4415</v>
      </c>
      <c r="K1607" s="66">
        <v>21</v>
      </c>
      <c r="L1607" s="5">
        <v>322</v>
      </c>
      <c r="M1607" s="5">
        <v>2</v>
      </c>
      <c r="N1607" s="5">
        <v>0</v>
      </c>
      <c r="P1607" s="66">
        <v>190</v>
      </c>
      <c r="Q1607" s="66">
        <v>7</v>
      </c>
      <c r="R1607" s="66">
        <f t="shared" si="49"/>
        <v>197</v>
      </c>
      <c r="S1607" s="502">
        <f t="shared" si="52"/>
        <v>90.800000000000026</v>
      </c>
      <c r="T1607" s="66">
        <v>21</v>
      </c>
    </row>
    <row r="1608" spans="1:20" s="65" customFormat="1" x14ac:dyDescent="0.2">
      <c r="A1608" s="97" t="s">
        <v>9216</v>
      </c>
      <c r="B1608" s="65" t="s">
        <v>8490</v>
      </c>
      <c r="C1608" s="67">
        <v>0.5</v>
      </c>
      <c r="D1608" s="91" t="s">
        <v>6292</v>
      </c>
      <c r="E1608" s="66">
        <v>63</v>
      </c>
      <c r="F1608" s="66">
        <v>80</v>
      </c>
      <c r="G1608" s="66" t="s">
        <v>5265</v>
      </c>
      <c r="H1608" s="66">
        <v>123</v>
      </c>
      <c r="I1608" s="69">
        <v>6045034800</v>
      </c>
      <c r="J1608" s="5" t="s">
        <v>2469</v>
      </c>
      <c r="K1608" s="66">
        <v>11</v>
      </c>
      <c r="L1608" s="5">
        <v>361</v>
      </c>
      <c r="M1608" s="5">
        <v>3</v>
      </c>
      <c r="N1608" s="5">
        <v>0</v>
      </c>
      <c r="O1608" s="65" t="s">
        <v>9217</v>
      </c>
      <c r="P1608" s="66">
        <v>232</v>
      </c>
      <c r="Q1608" s="66">
        <v>4</v>
      </c>
      <c r="R1608" s="66">
        <f>P1608+Q1608</f>
        <v>236</v>
      </c>
      <c r="S1608" s="502">
        <f>306.1-R1608-10-8.3</f>
        <v>51.800000000000026</v>
      </c>
      <c r="T1608" s="66">
        <v>11</v>
      </c>
    </row>
    <row r="1609" spans="1:20" s="65" customFormat="1" x14ac:dyDescent="0.2">
      <c r="A1609" s="97" t="s">
        <v>3036</v>
      </c>
      <c r="B1609" s="65" t="s">
        <v>8490</v>
      </c>
      <c r="C1609" s="67">
        <v>0.5</v>
      </c>
      <c r="D1609" s="65" t="s">
        <v>582</v>
      </c>
      <c r="E1609" s="66">
        <v>73</v>
      </c>
      <c r="F1609" s="66">
        <v>99</v>
      </c>
      <c r="G1609" s="66" t="s">
        <v>2784</v>
      </c>
      <c r="H1609" s="66">
        <v>142</v>
      </c>
      <c r="I1609" s="69">
        <v>6045037200</v>
      </c>
      <c r="J1609" s="5" t="s">
        <v>583</v>
      </c>
      <c r="K1609" s="66">
        <v>7</v>
      </c>
      <c r="L1609" s="5">
        <v>377</v>
      </c>
      <c r="M1609" s="5">
        <v>21</v>
      </c>
      <c r="N1609" s="5">
        <v>0</v>
      </c>
      <c r="P1609" s="66">
        <v>248</v>
      </c>
      <c r="Q1609" s="66">
        <v>7</v>
      </c>
      <c r="R1609" s="66">
        <f t="shared" si="49"/>
        <v>255</v>
      </c>
      <c r="S1609" s="502">
        <f t="shared" si="52"/>
        <v>32.800000000000026</v>
      </c>
      <c r="T1609" s="66">
        <v>7</v>
      </c>
    </row>
    <row r="1610" spans="1:20" s="65" customFormat="1" x14ac:dyDescent="0.2">
      <c r="A1610" s="97" t="s">
        <v>7561</v>
      </c>
      <c r="B1610" s="65" t="s">
        <v>8490</v>
      </c>
      <c r="C1610" s="67">
        <v>0.5</v>
      </c>
      <c r="D1610" s="91" t="s">
        <v>8398</v>
      </c>
      <c r="E1610" s="66">
        <v>64</v>
      </c>
      <c r="F1610" s="66">
        <v>82</v>
      </c>
      <c r="G1610" s="66" t="s">
        <v>5265</v>
      </c>
      <c r="H1610" s="66">
        <v>125</v>
      </c>
      <c r="I1610" s="69">
        <v>6045034800</v>
      </c>
      <c r="J1610" s="5" t="s">
        <v>2469</v>
      </c>
      <c r="K1610" s="66">
        <v>13</v>
      </c>
      <c r="L1610" s="5">
        <v>353</v>
      </c>
      <c r="M1610" s="5">
        <v>3</v>
      </c>
      <c r="N1610" s="5">
        <v>0</v>
      </c>
      <c r="P1610" s="66">
        <v>226</v>
      </c>
      <c r="Q1610" s="66">
        <v>4</v>
      </c>
      <c r="R1610" s="66">
        <f t="shared" si="49"/>
        <v>230</v>
      </c>
      <c r="S1610" s="502">
        <f t="shared" si="52"/>
        <v>57.800000000000026</v>
      </c>
      <c r="T1610" s="66">
        <v>13</v>
      </c>
    </row>
    <row r="1611" spans="1:20" s="65" customFormat="1" x14ac:dyDescent="0.2">
      <c r="A1611" s="97" t="s">
        <v>1697</v>
      </c>
      <c r="B1611" s="65" t="s">
        <v>8490</v>
      </c>
      <c r="C1611" s="67">
        <v>0.5</v>
      </c>
      <c r="D1611" s="91" t="s">
        <v>1759</v>
      </c>
      <c r="E1611" s="66">
        <v>66</v>
      </c>
      <c r="F1611" s="66">
        <v>84</v>
      </c>
      <c r="G1611" s="66" t="s">
        <v>5263</v>
      </c>
      <c r="H1611" s="66">
        <v>127</v>
      </c>
      <c r="I1611" s="69">
        <v>6045034800</v>
      </c>
      <c r="J1611" s="5" t="s">
        <v>2469</v>
      </c>
      <c r="K1611" s="66">
        <v>17</v>
      </c>
      <c r="L1611" s="5">
        <v>337</v>
      </c>
      <c r="M1611" s="5">
        <v>3</v>
      </c>
      <c r="N1611" s="5">
        <v>0</v>
      </c>
      <c r="P1611" s="66">
        <v>210</v>
      </c>
      <c r="Q1611" s="66">
        <v>4</v>
      </c>
      <c r="R1611" s="66">
        <f t="shared" si="49"/>
        <v>214</v>
      </c>
      <c r="S1611" s="502">
        <f t="shared" si="52"/>
        <v>73.800000000000026</v>
      </c>
      <c r="T1611" s="66">
        <v>17</v>
      </c>
    </row>
    <row r="1612" spans="1:20" s="65" customFormat="1" x14ac:dyDescent="0.2">
      <c r="A1612" s="97" t="s">
        <v>7374</v>
      </c>
      <c r="B1612" s="65" t="s">
        <v>8490</v>
      </c>
      <c r="C1612" s="67">
        <v>0.5</v>
      </c>
      <c r="D1612" s="91" t="s">
        <v>9546</v>
      </c>
      <c r="E1612" s="66">
        <v>76</v>
      </c>
      <c r="F1612" s="66">
        <v>104</v>
      </c>
      <c r="G1612" s="66" t="s">
        <v>5434</v>
      </c>
      <c r="H1612" s="66">
        <v>147</v>
      </c>
      <c r="I1612" s="69"/>
      <c r="J1612" s="5" t="s">
        <v>4415</v>
      </c>
      <c r="K1612" s="66">
        <v>22</v>
      </c>
      <c r="L1612" s="5">
        <v>318</v>
      </c>
      <c r="M1612" s="5">
        <v>2</v>
      </c>
      <c r="N1612" s="5">
        <v>0</v>
      </c>
      <c r="P1612" s="66">
        <v>190</v>
      </c>
      <c r="Q1612" s="66">
        <v>4</v>
      </c>
      <c r="R1612" s="66">
        <f t="shared" si="49"/>
        <v>194</v>
      </c>
      <c r="S1612" s="502">
        <f t="shared" si="52"/>
        <v>93.800000000000026</v>
      </c>
      <c r="T1612" s="66">
        <v>22</v>
      </c>
    </row>
    <row r="1613" spans="1:20" s="65" customFormat="1" x14ac:dyDescent="0.2">
      <c r="A1613" s="97" t="s">
        <v>9783</v>
      </c>
      <c r="B1613" s="65" t="s">
        <v>8490</v>
      </c>
      <c r="C1613" s="67">
        <v>0.5</v>
      </c>
      <c r="D1613" s="65" t="s">
        <v>6044</v>
      </c>
      <c r="E1613" s="66">
        <v>70</v>
      </c>
      <c r="F1613" s="66">
        <v>93</v>
      </c>
      <c r="G1613" s="66" t="s">
        <v>2784</v>
      </c>
      <c r="H1613" s="66">
        <v>136</v>
      </c>
      <c r="I1613" s="5" t="s">
        <v>7407</v>
      </c>
      <c r="J1613" s="5" t="s">
        <v>7407</v>
      </c>
      <c r="K1613" s="66">
        <v>1</v>
      </c>
      <c r="L1613" s="5">
        <v>400</v>
      </c>
      <c r="M1613" s="5">
        <v>33</v>
      </c>
      <c r="N1613" s="5">
        <v>0</v>
      </c>
      <c r="O1613" s="65" t="s">
        <v>7592</v>
      </c>
      <c r="P1613" s="66">
        <v>270</v>
      </c>
      <c r="Q1613" s="66">
        <v>7</v>
      </c>
      <c r="R1613" s="66">
        <f t="shared" si="49"/>
        <v>277</v>
      </c>
      <c r="S1613" s="502">
        <f t="shared" si="52"/>
        <v>10.800000000000022</v>
      </c>
      <c r="T1613" s="66">
        <v>1</v>
      </c>
    </row>
    <row r="1614" spans="1:20" s="65" customFormat="1" x14ac:dyDescent="0.2">
      <c r="A1614" s="97" t="s">
        <v>9783</v>
      </c>
      <c r="B1614" s="65" t="s">
        <v>8490</v>
      </c>
      <c r="C1614" s="67">
        <v>0.5</v>
      </c>
      <c r="D1614" s="91" t="s">
        <v>7066</v>
      </c>
      <c r="E1614" s="66">
        <v>70</v>
      </c>
      <c r="F1614" s="66">
        <v>101</v>
      </c>
      <c r="G1614" s="66" t="s">
        <v>2784</v>
      </c>
      <c r="H1614" s="66">
        <v>144</v>
      </c>
      <c r="I1614" s="69"/>
      <c r="J1614" s="5" t="s">
        <v>2087</v>
      </c>
      <c r="K1614" s="66">
        <v>1</v>
      </c>
      <c r="L1614" s="5">
        <v>400</v>
      </c>
      <c r="M1614" s="5">
        <v>41</v>
      </c>
      <c r="N1614" s="5">
        <v>0</v>
      </c>
      <c r="P1614" s="66">
        <v>270</v>
      </c>
      <c r="Q1614" s="66">
        <v>7</v>
      </c>
      <c r="R1614" s="66">
        <f t="shared" si="49"/>
        <v>277</v>
      </c>
      <c r="S1614" s="502">
        <f t="shared" si="52"/>
        <v>10.800000000000022</v>
      </c>
      <c r="T1614" s="66">
        <v>1</v>
      </c>
    </row>
    <row r="1615" spans="1:20" s="65" customFormat="1" x14ac:dyDescent="0.2">
      <c r="A1615" s="97" t="s">
        <v>9232</v>
      </c>
      <c r="B1615" s="65" t="s">
        <v>8490</v>
      </c>
      <c r="C1615" s="67">
        <v>0.5</v>
      </c>
      <c r="D1615" s="65" t="s">
        <v>5857</v>
      </c>
      <c r="E1615" s="66">
        <v>66</v>
      </c>
      <c r="F1615" s="66">
        <v>84</v>
      </c>
      <c r="G1615" s="66" t="s">
        <v>2918</v>
      </c>
      <c r="H1615" s="66">
        <v>127</v>
      </c>
      <c r="I1615" s="69">
        <v>6045034800</v>
      </c>
      <c r="J1615" s="5" t="s">
        <v>2469</v>
      </c>
      <c r="K1615" s="66">
        <v>19</v>
      </c>
      <c r="L1615" s="5">
        <v>330</v>
      </c>
      <c r="M1615" s="5">
        <v>3</v>
      </c>
      <c r="N1615" s="5">
        <v>0</v>
      </c>
      <c r="P1615" s="66">
        <v>203</v>
      </c>
      <c r="Q1615" s="66">
        <v>4</v>
      </c>
      <c r="R1615" s="66">
        <f t="shared" si="49"/>
        <v>207</v>
      </c>
      <c r="S1615" s="502">
        <f t="shared" si="52"/>
        <v>80.800000000000026</v>
      </c>
      <c r="T1615" s="66">
        <v>19</v>
      </c>
    </row>
    <row r="1616" spans="1:20" s="65" customFormat="1" x14ac:dyDescent="0.2">
      <c r="A1616" s="558" t="s">
        <v>12573</v>
      </c>
      <c r="B1616" s="559" t="s">
        <v>8490</v>
      </c>
      <c r="C1616" s="67">
        <v>0.5</v>
      </c>
      <c r="D1616" s="779" t="s">
        <v>12574</v>
      </c>
      <c r="E1616" s="66">
        <v>66</v>
      </c>
      <c r="F1616" s="66">
        <v>86</v>
      </c>
      <c r="G1616" s="560" t="s">
        <v>5159</v>
      </c>
      <c r="H1616" s="66">
        <v>129</v>
      </c>
      <c r="I1616" s="69">
        <v>6045034800</v>
      </c>
      <c r="J1616" s="5" t="s">
        <v>12078</v>
      </c>
      <c r="K1616" s="66">
        <v>16</v>
      </c>
      <c r="L1616" s="5">
        <v>341</v>
      </c>
      <c r="M1616" s="5">
        <v>59</v>
      </c>
      <c r="N1616" s="5">
        <v>0</v>
      </c>
      <c r="O1616" s="559" t="s">
        <v>12575</v>
      </c>
      <c r="P1616" s="66">
        <v>212</v>
      </c>
      <c r="Q1616" s="66">
        <v>4</v>
      </c>
      <c r="R1616" s="66">
        <f t="shared" ref="R1616" si="53">P1616+Q1616</f>
        <v>216</v>
      </c>
      <c r="S1616" s="502">
        <f t="shared" ref="S1616" si="54">306.1-R1616-10-8.3</f>
        <v>71.800000000000026</v>
      </c>
      <c r="T1616" s="66">
        <v>16</v>
      </c>
    </row>
    <row r="1617" spans="1:20" s="65" customFormat="1" x14ac:dyDescent="0.2">
      <c r="A1617" s="97" t="s">
        <v>10052</v>
      </c>
      <c r="B1617" s="65" t="s">
        <v>8490</v>
      </c>
      <c r="C1617" s="67">
        <v>0.5</v>
      </c>
      <c r="D1617" s="65" t="s">
        <v>1737</v>
      </c>
      <c r="E1617" s="66">
        <v>65</v>
      </c>
      <c r="F1617" s="66">
        <v>84</v>
      </c>
      <c r="G1617" s="66" t="s">
        <v>5263</v>
      </c>
      <c r="H1617" s="66">
        <v>127</v>
      </c>
      <c r="I1617" s="69">
        <v>6045034800</v>
      </c>
      <c r="J1617" s="5" t="s">
        <v>2469</v>
      </c>
      <c r="K1617" s="66">
        <v>13</v>
      </c>
      <c r="L1617" s="5">
        <v>353</v>
      </c>
      <c r="M1617" s="5">
        <v>3</v>
      </c>
      <c r="N1617" s="5">
        <v>0</v>
      </c>
      <c r="P1617" s="66">
        <v>225</v>
      </c>
      <c r="Q1617" s="66">
        <v>4</v>
      </c>
      <c r="R1617" s="66">
        <f t="shared" si="49"/>
        <v>229</v>
      </c>
      <c r="S1617" s="502">
        <f t="shared" si="52"/>
        <v>58.800000000000026</v>
      </c>
      <c r="T1617" s="66">
        <v>13</v>
      </c>
    </row>
    <row r="1618" spans="1:20" s="65" customFormat="1" x14ac:dyDescent="0.2">
      <c r="A1618" s="97" t="s">
        <v>8486</v>
      </c>
      <c r="B1618" s="65" t="s">
        <v>8490</v>
      </c>
      <c r="C1618" s="67">
        <v>0.5</v>
      </c>
      <c r="D1618" s="65" t="s">
        <v>9264</v>
      </c>
      <c r="E1618" s="66">
        <v>68</v>
      </c>
      <c r="F1618" s="66">
        <v>89</v>
      </c>
      <c r="G1618" s="66" t="s">
        <v>5464</v>
      </c>
      <c r="H1618" s="66">
        <v>132</v>
      </c>
      <c r="I1618" s="69"/>
      <c r="J1618" s="5" t="s">
        <v>4415</v>
      </c>
      <c r="K1618" s="66"/>
      <c r="L1618" s="5">
        <f>112+10+R1618</f>
        <v>405</v>
      </c>
      <c r="M1618" s="5">
        <v>2</v>
      </c>
      <c r="N1618" s="5">
        <v>0</v>
      </c>
      <c r="P1618" s="66">
        <v>276</v>
      </c>
      <c r="Q1618" s="66">
        <v>7</v>
      </c>
      <c r="R1618" s="66">
        <f t="shared" si="49"/>
        <v>283</v>
      </c>
      <c r="S1618" s="502">
        <f t="shared" si="52"/>
        <v>4.800000000000022</v>
      </c>
      <c r="T1618" s="66"/>
    </row>
    <row r="1619" spans="1:20" s="65" customFormat="1" x14ac:dyDescent="0.2">
      <c r="A1619" s="97" t="s">
        <v>8486</v>
      </c>
      <c r="B1619" s="65" t="s">
        <v>8490</v>
      </c>
      <c r="C1619" s="67">
        <v>0.5</v>
      </c>
      <c r="D1619" s="65" t="s">
        <v>7067</v>
      </c>
      <c r="E1619" s="66">
        <v>68</v>
      </c>
      <c r="F1619" s="66">
        <v>89</v>
      </c>
      <c r="G1619" s="66" t="s">
        <v>5464</v>
      </c>
      <c r="H1619" s="66">
        <v>132</v>
      </c>
      <c r="I1619" s="69"/>
      <c r="J1619" s="5" t="s">
        <v>2624</v>
      </c>
      <c r="K1619" s="66"/>
      <c r="L1619" s="5">
        <f>112+10+R1619</f>
        <v>405</v>
      </c>
      <c r="M1619" s="5">
        <v>2</v>
      </c>
      <c r="N1619" s="5">
        <v>0</v>
      </c>
      <c r="P1619" s="66">
        <v>276</v>
      </c>
      <c r="Q1619" s="66">
        <v>7</v>
      </c>
      <c r="R1619" s="66">
        <f t="shared" si="49"/>
        <v>283</v>
      </c>
      <c r="S1619" s="502">
        <f t="shared" si="52"/>
        <v>4.800000000000022</v>
      </c>
      <c r="T1619" s="66"/>
    </row>
    <row r="1620" spans="1:20" s="65" customFormat="1" x14ac:dyDescent="0.2">
      <c r="A1620" s="97" t="s">
        <v>7015</v>
      </c>
      <c r="B1620" s="65" t="s">
        <v>8490</v>
      </c>
      <c r="C1620" s="67">
        <v>0.5</v>
      </c>
      <c r="D1620" s="65" t="s">
        <v>5308</v>
      </c>
      <c r="E1620" s="66">
        <v>70</v>
      </c>
      <c r="F1620" s="66">
        <v>93</v>
      </c>
      <c r="G1620" s="66" t="s">
        <v>2784</v>
      </c>
      <c r="H1620" s="66">
        <v>136</v>
      </c>
      <c r="I1620" s="5" t="s">
        <v>7407</v>
      </c>
      <c r="J1620" s="5" t="s">
        <v>7407</v>
      </c>
      <c r="K1620" s="66">
        <v>2</v>
      </c>
      <c r="L1620" s="5">
        <v>396</v>
      </c>
      <c r="M1620" s="5">
        <v>33</v>
      </c>
      <c r="N1620" s="5">
        <v>0</v>
      </c>
      <c r="O1620" s="65" t="s">
        <v>7592</v>
      </c>
      <c r="P1620" s="66">
        <v>267</v>
      </c>
      <c r="Q1620" s="66">
        <v>7</v>
      </c>
      <c r="R1620" s="66">
        <f t="shared" si="49"/>
        <v>274</v>
      </c>
      <c r="S1620" s="502">
        <f t="shared" si="52"/>
        <v>13.800000000000022</v>
      </c>
      <c r="T1620" s="66">
        <v>2</v>
      </c>
    </row>
    <row r="1621" spans="1:20" s="65" customFormat="1" x14ac:dyDescent="0.2">
      <c r="A1621" s="97" t="s">
        <v>7015</v>
      </c>
      <c r="B1621" s="65" t="s">
        <v>8490</v>
      </c>
      <c r="C1621" s="67">
        <v>0.5</v>
      </c>
      <c r="D1621" s="65" t="s">
        <v>10081</v>
      </c>
      <c r="E1621" s="66">
        <v>70</v>
      </c>
      <c r="F1621" s="66">
        <v>101</v>
      </c>
      <c r="G1621" s="66" t="s">
        <v>2784</v>
      </c>
      <c r="H1621" s="66">
        <v>144</v>
      </c>
      <c r="I1621" s="69"/>
      <c r="J1621" s="5" t="s">
        <v>2087</v>
      </c>
      <c r="K1621" s="66">
        <v>2</v>
      </c>
      <c r="L1621" s="5">
        <v>396</v>
      </c>
      <c r="M1621" s="5">
        <v>41</v>
      </c>
      <c r="N1621" s="5">
        <v>0</v>
      </c>
      <c r="P1621" s="66">
        <v>267</v>
      </c>
      <c r="Q1621" s="66">
        <v>7</v>
      </c>
      <c r="R1621" s="66">
        <f t="shared" si="49"/>
        <v>274</v>
      </c>
      <c r="S1621" s="502">
        <f t="shared" si="52"/>
        <v>13.800000000000022</v>
      </c>
      <c r="T1621" s="66">
        <v>2</v>
      </c>
    </row>
    <row r="1622" spans="1:20" s="65" customFormat="1" x14ac:dyDescent="0.2">
      <c r="A1622" s="558" t="s">
        <v>10762</v>
      </c>
      <c r="B1622" s="559" t="s">
        <v>8490</v>
      </c>
      <c r="C1622" s="67">
        <v>0.5</v>
      </c>
      <c r="D1622" s="91" t="s">
        <v>10763</v>
      </c>
      <c r="E1622" s="66">
        <v>65</v>
      </c>
      <c r="F1622" s="66">
        <v>82</v>
      </c>
      <c r="G1622" s="560" t="s">
        <v>5265</v>
      </c>
      <c r="H1622" s="66">
        <v>125</v>
      </c>
      <c r="I1622" s="5" t="s">
        <v>7407</v>
      </c>
      <c r="J1622" s="5" t="s">
        <v>7407</v>
      </c>
      <c r="K1622" s="66">
        <v>11</v>
      </c>
      <c r="L1622" s="5">
        <v>361</v>
      </c>
      <c r="M1622" s="5">
        <v>3</v>
      </c>
      <c r="N1622" s="5">
        <v>0</v>
      </c>
      <c r="O1622" s="559" t="s">
        <v>10764</v>
      </c>
      <c r="P1622" s="66">
        <v>232</v>
      </c>
      <c r="Q1622" s="66">
        <v>4</v>
      </c>
      <c r="R1622" s="66">
        <f t="shared" si="49"/>
        <v>236</v>
      </c>
      <c r="S1622" s="502">
        <f t="shared" si="52"/>
        <v>51.800000000000026</v>
      </c>
      <c r="T1622" s="66">
        <v>11</v>
      </c>
    </row>
    <row r="1623" spans="1:20" s="65" customFormat="1" x14ac:dyDescent="0.2">
      <c r="A1623" s="97" t="s">
        <v>10428</v>
      </c>
      <c r="B1623" s="65" t="s">
        <v>8490</v>
      </c>
      <c r="C1623" s="67">
        <v>0.5</v>
      </c>
      <c r="D1623" s="559" t="s">
        <v>1532</v>
      </c>
      <c r="E1623" s="66">
        <v>65</v>
      </c>
      <c r="F1623" s="66">
        <v>82</v>
      </c>
      <c r="G1623" s="66" t="s">
        <v>5263</v>
      </c>
      <c r="H1623" s="66">
        <v>125</v>
      </c>
      <c r="I1623" s="69">
        <v>6045034800</v>
      </c>
      <c r="J1623" s="5" t="s">
        <v>2469</v>
      </c>
      <c r="K1623" s="66">
        <v>11</v>
      </c>
      <c r="L1623" s="5">
        <v>361</v>
      </c>
      <c r="M1623" s="5">
        <v>3</v>
      </c>
      <c r="N1623" s="5">
        <v>0</v>
      </c>
      <c r="O1623" s="65" t="s">
        <v>1016</v>
      </c>
      <c r="P1623" s="66">
        <v>233</v>
      </c>
      <c r="Q1623" s="66">
        <v>4</v>
      </c>
      <c r="R1623" s="66">
        <f t="shared" si="49"/>
        <v>237</v>
      </c>
      <c r="S1623" s="502">
        <f t="shared" si="52"/>
        <v>50.800000000000026</v>
      </c>
      <c r="T1623" s="66">
        <v>11</v>
      </c>
    </row>
    <row r="1624" spans="1:20" s="65" customFormat="1" x14ac:dyDescent="0.2">
      <c r="A1624" s="97" t="s">
        <v>1387</v>
      </c>
      <c r="B1624" s="65" t="s">
        <v>8490</v>
      </c>
      <c r="C1624" s="67">
        <v>0.5</v>
      </c>
      <c r="D1624" s="65" t="s">
        <v>7832</v>
      </c>
      <c r="E1624" s="66">
        <v>69</v>
      </c>
      <c r="F1624" s="66">
        <v>91</v>
      </c>
      <c r="G1624" s="66" t="s">
        <v>5464</v>
      </c>
      <c r="H1624" s="66">
        <v>134</v>
      </c>
      <c r="I1624" s="69"/>
      <c r="J1624" s="5" t="s">
        <v>4415</v>
      </c>
      <c r="K1624" s="66"/>
      <c r="L1624" s="5">
        <f>112+10+R1624</f>
        <v>400</v>
      </c>
      <c r="M1624" s="5">
        <v>2</v>
      </c>
      <c r="N1624" s="5">
        <v>0</v>
      </c>
      <c r="P1624" s="66">
        <v>271</v>
      </c>
      <c r="Q1624" s="66">
        <v>7</v>
      </c>
      <c r="R1624" s="66">
        <f t="shared" si="49"/>
        <v>278</v>
      </c>
      <c r="S1624" s="502">
        <f t="shared" si="52"/>
        <v>9.800000000000022</v>
      </c>
      <c r="T1624" s="66"/>
    </row>
    <row r="1625" spans="1:20" s="65" customFormat="1" x14ac:dyDescent="0.2">
      <c r="A1625" s="97" t="s">
        <v>1387</v>
      </c>
      <c r="B1625" s="65" t="s">
        <v>8490</v>
      </c>
      <c r="C1625" s="67">
        <v>0.5</v>
      </c>
      <c r="D1625" s="91" t="s">
        <v>9256</v>
      </c>
      <c r="E1625" s="66">
        <v>69</v>
      </c>
      <c r="F1625" s="66">
        <v>91</v>
      </c>
      <c r="G1625" s="66" t="s">
        <v>5464</v>
      </c>
      <c r="H1625" s="66">
        <v>134</v>
      </c>
      <c r="I1625" s="69"/>
      <c r="J1625" s="5" t="s">
        <v>2624</v>
      </c>
      <c r="K1625" s="66"/>
      <c r="L1625" s="5">
        <f>112+10+R1625</f>
        <v>400</v>
      </c>
      <c r="M1625" s="5">
        <v>2</v>
      </c>
      <c r="N1625" s="5">
        <v>0</v>
      </c>
      <c r="P1625" s="66">
        <v>271</v>
      </c>
      <c r="Q1625" s="66">
        <v>7</v>
      </c>
      <c r="R1625" s="66">
        <f t="shared" ref="R1625:R1704" si="55">P1625+Q1625</f>
        <v>278</v>
      </c>
      <c r="S1625" s="502">
        <f t="shared" si="52"/>
        <v>9.800000000000022</v>
      </c>
      <c r="T1625" s="66"/>
    </row>
    <row r="1626" spans="1:20" s="65" customFormat="1" x14ac:dyDescent="0.2">
      <c r="A1626" s="97" t="s">
        <v>7016</v>
      </c>
      <c r="B1626" s="65" t="s">
        <v>8490</v>
      </c>
      <c r="C1626" s="67">
        <v>0.5</v>
      </c>
      <c r="D1626" s="65" t="s">
        <v>7819</v>
      </c>
      <c r="E1626" s="66">
        <v>70</v>
      </c>
      <c r="F1626" s="66">
        <v>93</v>
      </c>
      <c r="G1626" s="66" t="s">
        <v>2784</v>
      </c>
      <c r="H1626" s="66">
        <v>136</v>
      </c>
      <c r="I1626" s="5" t="s">
        <v>7407</v>
      </c>
      <c r="J1626" s="5" t="s">
        <v>7407</v>
      </c>
      <c r="K1626" s="66">
        <v>2</v>
      </c>
      <c r="L1626" s="5">
        <v>396</v>
      </c>
      <c r="M1626" s="5">
        <v>33</v>
      </c>
      <c r="N1626" s="5">
        <v>0</v>
      </c>
      <c r="O1626" s="65" t="s">
        <v>7592</v>
      </c>
      <c r="P1626" s="66">
        <v>267</v>
      </c>
      <c r="Q1626" s="66">
        <v>7</v>
      </c>
      <c r="R1626" s="66">
        <f t="shared" si="55"/>
        <v>274</v>
      </c>
      <c r="S1626" s="502">
        <f t="shared" si="52"/>
        <v>13.800000000000022</v>
      </c>
      <c r="T1626" s="66">
        <v>2</v>
      </c>
    </row>
    <row r="1627" spans="1:20" s="65" customFormat="1" x14ac:dyDescent="0.2">
      <c r="A1627" s="97" t="s">
        <v>7016</v>
      </c>
      <c r="B1627" s="65" t="s">
        <v>8490</v>
      </c>
      <c r="C1627" s="67">
        <v>0.5</v>
      </c>
      <c r="D1627" s="65" t="s">
        <v>9255</v>
      </c>
      <c r="E1627" s="66">
        <v>70</v>
      </c>
      <c r="F1627" s="66">
        <v>101</v>
      </c>
      <c r="G1627" s="66" t="s">
        <v>2784</v>
      </c>
      <c r="H1627" s="66">
        <v>144</v>
      </c>
      <c r="I1627" s="69"/>
      <c r="J1627" s="5" t="s">
        <v>2087</v>
      </c>
      <c r="K1627" s="66">
        <v>2</v>
      </c>
      <c r="L1627" s="5">
        <v>396</v>
      </c>
      <c r="M1627" s="5">
        <v>41</v>
      </c>
      <c r="N1627" s="5">
        <v>0</v>
      </c>
      <c r="P1627" s="66">
        <v>267</v>
      </c>
      <c r="Q1627" s="66">
        <v>7</v>
      </c>
      <c r="R1627" s="66">
        <f t="shared" si="55"/>
        <v>274</v>
      </c>
      <c r="S1627" s="502">
        <f t="shared" si="52"/>
        <v>13.800000000000022</v>
      </c>
      <c r="T1627" s="66">
        <v>2</v>
      </c>
    </row>
    <row r="1628" spans="1:20" s="65" customFormat="1" x14ac:dyDescent="0.2">
      <c r="A1628" s="134" t="s">
        <v>3516</v>
      </c>
      <c r="B1628" s="65" t="s">
        <v>8490</v>
      </c>
      <c r="C1628" s="67">
        <v>0.5</v>
      </c>
      <c r="D1628" s="65" t="s">
        <v>5042</v>
      </c>
      <c r="E1628" s="66">
        <v>66</v>
      </c>
      <c r="F1628" s="66">
        <v>86</v>
      </c>
      <c r="G1628" s="66" t="s">
        <v>5464</v>
      </c>
      <c r="H1628" s="66">
        <v>129</v>
      </c>
      <c r="I1628" s="69"/>
      <c r="J1628" s="5" t="s">
        <v>4415</v>
      </c>
      <c r="K1628" s="66">
        <v>12</v>
      </c>
      <c r="L1628" s="5">
        <v>357</v>
      </c>
      <c r="M1628" s="5">
        <v>2</v>
      </c>
      <c r="N1628" s="5">
        <v>0</v>
      </c>
      <c r="P1628" s="66">
        <v>227</v>
      </c>
      <c r="Q1628" s="66">
        <v>7</v>
      </c>
      <c r="R1628" s="66">
        <f t="shared" si="55"/>
        <v>234</v>
      </c>
      <c r="S1628" s="502">
        <f t="shared" si="52"/>
        <v>53.800000000000026</v>
      </c>
      <c r="T1628" s="66">
        <v>12</v>
      </c>
    </row>
    <row r="1629" spans="1:20" s="65" customFormat="1" x14ac:dyDescent="0.2">
      <c r="A1629" s="134" t="s">
        <v>9287</v>
      </c>
      <c r="B1629" s="65" t="s">
        <v>8490</v>
      </c>
      <c r="C1629" s="67">
        <v>0.5</v>
      </c>
      <c r="D1629" s="559" t="s">
        <v>12129</v>
      </c>
      <c r="E1629" s="66">
        <v>65</v>
      </c>
      <c r="F1629" s="66">
        <v>84</v>
      </c>
      <c r="G1629" s="66" t="s">
        <v>5263</v>
      </c>
      <c r="H1629" s="66">
        <v>127</v>
      </c>
      <c r="I1629" s="69">
        <v>6045034800</v>
      </c>
      <c r="J1629" s="5" t="s">
        <v>2469</v>
      </c>
      <c r="K1629" s="66">
        <v>14</v>
      </c>
      <c r="L1629" s="5">
        <v>349</v>
      </c>
      <c r="M1629" s="5">
        <v>3</v>
      </c>
      <c r="N1629" s="5">
        <v>0</v>
      </c>
      <c r="P1629" s="66">
        <v>222</v>
      </c>
      <c r="Q1629" s="66">
        <v>4</v>
      </c>
      <c r="R1629" s="66">
        <f t="shared" si="55"/>
        <v>226</v>
      </c>
      <c r="S1629" s="502">
        <f t="shared" si="52"/>
        <v>61.800000000000026</v>
      </c>
      <c r="T1629" s="66">
        <v>14</v>
      </c>
    </row>
    <row r="1630" spans="1:20" s="65" customFormat="1" x14ac:dyDescent="0.2">
      <c r="A1630" s="571" t="s">
        <v>12107</v>
      </c>
      <c r="B1630" s="65" t="s">
        <v>8490</v>
      </c>
      <c r="C1630" s="67">
        <v>0.5</v>
      </c>
      <c r="D1630" s="559" t="s">
        <v>12130</v>
      </c>
      <c r="E1630" s="66">
        <v>65</v>
      </c>
      <c r="F1630" s="66">
        <v>84</v>
      </c>
      <c r="G1630" s="66" t="s">
        <v>5263</v>
      </c>
      <c r="H1630" s="66">
        <v>127</v>
      </c>
      <c r="I1630" s="69">
        <v>6045034800</v>
      </c>
      <c r="J1630" s="5" t="s">
        <v>2469</v>
      </c>
      <c r="K1630" s="66">
        <v>17</v>
      </c>
      <c r="L1630" s="5">
        <v>337</v>
      </c>
      <c r="M1630" s="5">
        <v>3</v>
      </c>
      <c r="N1630" s="5">
        <v>0</v>
      </c>
      <c r="P1630" s="66">
        <v>211</v>
      </c>
      <c r="Q1630" s="66">
        <v>4</v>
      </c>
      <c r="R1630" s="66">
        <f>P1630+Q1630</f>
        <v>215</v>
      </c>
      <c r="S1630" s="502">
        <f>306.1-R1630-10-8.3</f>
        <v>72.800000000000026</v>
      </c>
      <c r="T1630" s="66">
        <v>17</v>
      </c>
    </row>
    <row r="1631" spans="1:20" s="65" customFormat="1" x14ac:dyDescent="0.2">
      <c r="A1631" s="134" t="s">
        <v>618</v>
      </c>
      <c r="B1631" s="65" t="s">
        <v>8490</v>
      </c>
      <c r="C1631" s="67">
        <v>0.5</v>
      </c>
      <c r="D1631" s="559" t="s">
        <v>9776</v>
      </c>
      <c r="E1631" s="66">
        <v>65</v>
      </c>
      <c r="F1631" s="66">
        <v>84</v>
      </c>
      <c r="G1631" s="66" t="s">
        <v>5263</v>
      </c>
      <c r="H1631" s="66">
        <v>127</v>
      </c>
      <c r="I1631" s="69">
        <v>6045034800</v>
      </c>
      <c r="J1631" s="5" t="s">
        <v>2469</v>
      </c>
      <c r="K1631" s="66">
        <v>11</v>
      </c>
      <c r="L1631" s="5">
        <v>361</v>
      </c>
      <c r="M1631" s="5">
        <v>3</v>
      </c>
      <c r="N1631" s="5">
        <v>0</v>
      </c>
      <c r="P1631" s="66">
        <v>233</v>
      </c>
      <c r="Q1631" s="66">
        <v>4</v>
      </c>
      <c r="R1631" s="66">
        <f t="shared" si="55"/>
        <v>237</v>
      </c>
      <c r="S1631" s="502">
        <f t="shared" si="52"/>
        <v>50.800000000000026</v>
      </c>
      <c r="T1631" s="66">
        <v>11</v>
      </c>
    </row>
    <row r="1632" spans="1:20" s="65" customFormat="1" x14ac:dyDescent="0.2">
      <c r="A1632" s="571" t="s">
        <v>10913</v>
      </c>
      <c r="B1632" s="559" t="s">
        <v>8490</v>
      </c>
      <c r="C1632" s="67">
        <v>0.5</v>
      </c>
      <c r="D1632" s="559" t="s">
        <v>10914</v>
      </c>
      <c r="E1632" s="66">
        <v>65</v>
      </c>
      <c r="F1632" s="66">
        <v>84</v>
      </c>
      <c r="G1632" s="560" t="s">
        <v>5263</v>
      </c>
      <c r="H1632" s="66">
        <v>127</v>
      </c>
      <c r="I1632" s="69">
        <v>6045034800</v>
      </c>
      <c r="J1632" s="5" t="s">
        <v>2469</v>
      </c>
      <c r="K1632" s="66">
        <v>10</v>
      </c>
      <c r="L1632" s="5">
        <v>365</v>
      </c>
      <c r="M1632" s="5">
        <v>3</v>
      </c>
      <c r="N1632" s="5">
        <v>0</v>
      </c>
      <c r="O1632" s="559" t="s">
        <v>10910</v>
      </c>
      <c r="P1632" s="66">
        <v>238</v>
      </c>
      <c r="Q1632" s="66">
        <v>4</v>
      </c>
      <c r="R1632" s="66">
        <f t="shared" si="55"/>
        <v>242</v>
      </c>
      <c r="S1632" s="502">
        <f t="shared" si="52"/>
        <v>45.800000000000026</v>
      </c>
      <c r="T1632" s="66">
        <v>10</v>
      </c>
    </row>
    <row r="1633" spans="1:20" s="65" customFormat="1" x14ac:dyDescent="0.2">
      <c r="A1633" s="571" t="s">
        <v>11950</v>
      </c>
      <c r="B1633" s="65" t="s">
        <v>8490</v>
      </c>
      <c r="C1633" s="67">
        <v>0.5</v>
      </c>
      <c r="D1633" s="65" t="s">
        <v>9663</v>
      </c>
      <c r="E1633" s="66">
        <v>63</v>
      </c>
      <c r="F1633" s="66">
        <v>80</v>
      </c>
      <c r="G1633" s="560" t="s">
        <v>5265</v>
      </c>
      <c r="H1633" s="66">
        <v>123</v>
      </c>
      <c r="I1633" s="69">
        <v>6045034800</v>
      </c>
      <c r="J1633" s="5" t="s">
        <v>2469</v>
      </c>
      <c r="K1633" s="66">
        <v>12</v>
      </c>
      <c r="L1633" s="5">
        <v>358</v>
      </c>
      <c r="M1633" s="5">
        <v>3</v>
      </c>
      <c r="N1633" s="5">
        <v>0</v>
      </c>
      <c r="O1633" s="559" t="s">
        <v>11937</v>
      </c>
      <c r="P1633" s="66">
        <v>231</v>
      </c>
      <c r="Q1633" s="66">
        <v>4</v>
      </c>
      <c r="R1633" s="66">
        <f t="shared" si="55"/>
        <v>235</v>
      </c>
      <c r="S1633" s="502">
        <f t="shared" si="52"/>
        <v>52.800000000000026</v>
      </c>
      <c r="T1633" s="66">
        <v>12</v>
      </c>
    </row>
    <row r="1634" spans="1:20" s="65" customFormat="1" x14ac:dyDescent="0.2">
      <c r="A1634" s="134" t="s">
        <v>5838</v>
      </c>
      <c r="B1634" s="65" t="s">
        <v>8490</v>
      </c>
      <c r="C1634" s="67">
        <v>0.5</v>
      </c>
      <c r="D1634" s="65" t="s">
        <v>521</v>
      </c>
      <c r="E1634" s="66">
        <v>69</v>
      </c>
      <c r="F1634" s="66">
        <v>91</v>
      </c>
      <c r="G1634" s="66" t="s">
        <v>5464</v>
      </c>
      <c r="H1634" s="66">
        <v>134</v>
      </c>
      <c r="I1634" s="69"/>
      <c r="J1634" s="5" t="s">
        <v>4415</v>
      </c>
      <c r="K1634" s="66">
        <v>3</v>
      </c>
      <c r="L1634" s="5">
        <v>393</v>
      </c>
      <c r="M1634" s="5">
        <v>2</v>
      </c>
      <c r="N1634" s="5">
        <v>0</v>
      </c>
      <c r="P1634" s="66">
        <v>261</v>
      </c>
      <c r="Q1634" s="66">
        <v>7</v>
      </c>
      <c r="R1634" s="66">
        <f t="shared" si="55"/>
        <v>268</v>
      </c>
      <c r="S1634" s="502">
        <f t="shared" si="52"/>
        <v>19.800000000000022</v>
      </c>
      <c r="T1634" s="66">
        <v>3</v>
      </c>
    </row>
    <row r="1635" spans="1:20" s="65" customFormat="1" x14ac:dyDescent="0.2">
      <c r="A1635" s="571" t="s">
        <v>12514</v>
      </c>
      <c r="B1635" s="559" t="s">
        <v>8490</v>
      </c>
      <c r="C1635" s="67">
        <v>0.5</v>
      </c>
      <c r="D1635" s="559" t="s">
        <v>12515</v>
      </c>
      <c r="E1635" s="66">
        <v>65</v>
      </c>
      <c r="F1635" s="66">
        <v>84</v>
      </c>
      <c r="G1635" s="560" t="s">
        <v>5263</v>
      </c>
      <c r="H1635" s="66">
        <v>127</v>
      </c>
      <c r="I1635" s="69"/>
      <c r="J1635" s="5" t="s">
        <v>2469</v>
      </c>
      <c r="K1635" s="66">
        <v>17</v>
      </c>
      <c r="L1635" s="5">
        <v>337</v>
      </c>
      <c r="M1635" s="5">
        <v>3</v>
      </c>
      <c r="N1635" s="5">
        <v>1</v>
      </c>
      <c r="O1635" s="559" t="s">
        <v>12513</v>
      </c>
      <c r="P1635" s="66">
        <v>210</v>
      </c>
      <c r="Q1635" s="66">
        <v>4</v>
      </c>
      <c r="R1635" s="66">
        <f t="shared" si="55"/>
        <v>214</v>
      </c>
      <c r="S1635" s="502">
        <f t="shared" si="52"/>
        <v>73.800000000000026</v>
      </c>
      <c r="T1635" s="66">
        <v>17</v>
      </c>
    </row>
    <row r="1636" spans="1:20" s="65" customFormat="1" x14ac:dyDescent="0.2">
      <c r="A1636" s="134" t="s">
        <v>8047</v>
      </c>
      <c r="B1636" s="65" t="s">
        <v>8490</v>
      </c>
      <c r="C1636" s="67">
        <v>0.5</v>
      </c>
      <c r="D1636" s="65" t="s">
        <v>5997</v>
      </c>
      <c r="E1636" s="66">
        <v>69</v>
      </c>
      <c r="F1636" s="66">
        <v>91</v>
      </c>
      <c r="G1636" s="66" t="s">
        <v>5464</v>
      </c>
      <c r="H1636" s="66">
        <v>134</v>
      </c>
      <c r="I1636" s="69"/>
      <c r="J1636" s="5" t="s">
        <v>4415</v>
      </c>
      <c r="K1636" s="66">
        <v>1</v>
      </c>
      <c r="L1636" s="5">
        <v>400</v>
      </c>
      <c r="M1636" s="5">
        <v>2</v>
      </c>
      <c r="N1636" s="5">
        <v>0</v>
      </c>
      <c r="P1636" s="66">
        <v>272</v>
      </c>
      <c r="Q1636" s="66">
        <v>7</v>
      </c>
      <c r="R1636" s="66">
        <f t="shared" si="55"/>
        <v>279</v>
      </c>
      <c r="S1636" s="502">
        <f t="shared" si="52"/>
        <v>8.800000000000022</v>
      </c>
      <c r="T1636" s="66"/>
    </row>
    <row r="1637" spans="1:20" s="65" customFormat="1" x14ac:dyDescent="0.2">
      <c r="A1637" s="134" t="s">
        <v>8047</v>
      </c>
      <c r="B1637" s="65" t="s">
        <v>8490</v>
      </c>
      <c r="C1637" s="67">
        <v>0.5</v>
      </c>
      <c r="D1637" s="91" t="s">
        <v>7180</v>
      </c>
      <c r="E1637" s="66">
        <v>69</v>
      </c>
      <c r="F1637" s="66">
        <v>91</v>
      </c>
      <c r="G1637" s="66" t="s">
        <v>5464</v>
      </c>
      <c r="H1637" s="66">
        <v>134</v>
      </c>
      <c r="I1637" s="69"/>
      <c r="J1637" s="5" t="s">
        <v>2624</v>
      </c>
      <c r="K1637" s="66">
        <v>1</v>
      </c>
      <c r="L1637" s="5">
        <v>400</v>
      </c>
      <c r="M1637" s="5">
        <v>2</v>
      </c>
      <c r="N1637" s="5">
        <v>0</v>
      </c>
      <c r="P1637" s="66">
        <v>272</v>
      </c>
      <c r="Q1637" s="66">
        <v>7</v>
      </c>
      <c r="R1637" s="66">
        <f t="shared" si="55"/>
        <v>279</v>
      </c>
      <c r="S1637" s="502">
        <f t="shared" si="52"/>
        <v>8.800000000000022</v>
      </c>
      <c r="T1637" s="66"/>
    </row>
    <row r="1638" spans="1:20" x14ac:dyDescent="0.2">
      <c r="A1638" s="97" t="s">
        <v>1208</v>
      </c>
      <c r="B1638" s="65" t="s">
        <v>8490</v>
      </c>
      <c r="C1638" s="67">
        <v>0.5</v>
      </c>
      <c r="D1638" s="65" t="s">
        <v>5960</v>
      </c>
      <c r="E1638" s="66">
        <v>69</v>
      </c>
      <c r="F1638" s="66">
        <v>91</v>
      </c>
      <c r="G1638" s="66" t="s">
        <v>2036</v>
      </c>
      <c r="H1638" s="66">
        <v>134</v>
      </c>
      <c r="I1638" s="69"/>
      <c r="J1638" s="5" t="s">
        <v>4415</v>
      </c>
      <c r="K1638" s="66"/>
      <c r="L1638" s="5">
        <f>112+10+R1638</f>
        <v>414</v>
      </c>
      <c r="M1638" s="5">
        <v>2</v>
      </c>
      <c r="N1638" s="5">
        <v>0</v>
      </c>
      <c r="O1638" s="65"/>
      <c r="P1638" s="66">
        <v>285</v>
      </c>
      <c r="Q1638" s="66">
        <v>7</v>
      </c>
      <c r="R1638" s="66">
        <f t="shared" si="55"/>
        <v>292</v>
      </c>
      <c r="S1638" s="502">
        <f t="shared" si="52"/>
        <v>-4.199999999999978</v>
      </c>
    </row>
    <row r="1639" spans="1:20" x14ac:dyDescent="0.2">
      <c r="A1639" s="97" t="s">
        <v>1208</v>
      </c>
      <c r="B1639" s="65" t="s">
        <v>8490</v>
      </c>
      <c r="C1639" s="67">
        <v>0.5</v>
      </c>
      <c r="D1639" s="65" t="s">
        <v>522</v>
      </c>
      <c r="E1639" s="66">
        <v>69</v>
      </c>
      <c r="F1639" s="66">
        <v>91</v>
      </c>
      <c r="G1639" s="66" t="s">
        <v>2036</v>
      </c>
      <c r="H1639" s="66">
        <v>134</v>
      </c>
      <c r="I1639" s="69">
        <v>6050132100</v>
      </c>
      <c r="J1639" s="5" t="s">
        <v>6111</v>
      </c>
      <c r="K1639" s="66"/>
      <c r="L1639" s="5">
        <f>112+10+R1639</f>
        <v>414</v>
      </c>
      <c r="M1639" s="5">
        <v>5</v>
      </c>
      <c r="N1639" s="5">
        <v>0</v>
      </c>
      <c r="O1639" s="65"/>
      <c r="P1639" s="66">
        <v>285</v>
      </c>
      <c r="Q1639" s="66">
        <v>7</v>
      </c>
      <c r="R1639" s="66">
        <f t="shared" si="55"/>
        <v>292</v>
      </c>
      <c r="S1639" s="502">
        <f t="shared" si="52"/>
        <v>-4.199999999999978</v>
      </c>
    </row>
    <row r="1640" spans="1:20" x14ac:dyDescent="0.2">
      <c r="A1640" s="97" t="s">
        <v>1208</v>
      </c>
      <c r="B1640" s="65" t="s">
        <v>8490</v>
      </c>
      <c r="C1640" s="67">
        <v>0.5</v>
      </c>
      <c r="D1640" s="65" t="s">
        <v>7181</v>
      </c>
      <c r="E1640" s="66">
        <v>69</v>
      </c>
      <c r="F1640" s="66">
        <v>91</v>
      </c>
      <c r="G1640" s="66" t="s">
        <v>2036</v>
      </c>
      <c r="H1640" s="66">
        <v>134</v>
      </c>
      <c r="I1640" s="69"/>
      <c r="J1640" s="5" t="s">
        <v>2624</v>
      </c>
      <c r="K1640" s="66"/>
      <c r="L1640" s="5">
        <f>112+10+R1640</f>
        <v>414</v>
      </c>
      <c r="M1640" s="5">
        <v>2</v>
      </c>
      <c r="N1640" s="5">
        <v>0</v>
      </c>
      <c r="O1640" s="65"/>
      <c r="P1640" s="66">
        <v>285</v>
      </c>
      <c r="Q1640" s="66">
        <v>7</v>
      </c>
      <c r="R1640" s="66">
        <f t="shared" si="55"/>
        <v>292</v>
      </c>
      <c r="S1640" s="502">
        <f t="shared" si="52"/>
        <v>-4.199999999999978</v>
      </c>
    </row>
    <row r="1641" spans="1:20" x14ac:dyDescent="0.2">
      <c r="A1641" s="97" t="s">
        <v>1716</v>
      </c>
      <c r="B1641" s="65" t="s">
        <v>8490</v>
      </c>
      <c r="C1641" s="67">
        <v>0.5</v>
      </c>
      <c r="D1641" s="65" t="s">
        <v>9851</v>
      </c>
      <c r="E1641" s="66">
        <v>67</v>
      </c>
      <c r="F1641" s="66">
        <v>88</v>
      </c>
      <c r="G1641" s="66" t="s">
        <v>2920</v>
      </c>
      <c r="H1641" s="66">
        <v>131</v>
      </c>
      <c r="I1641" s="69"/>
      <c r="J1641" s="5" t="s">
        <v>4415</v>
      </c>
      <c r="K1641" s="66">
        <v>1</v>
      </c>
      <c r="L1641" s="5">
        <v>400</v>
      </c>
      <c r="M1641" s="5">
        <v>2</v>
      </c>
      <c r="N1641" s="5">
        <v>0</v>
      </c>
      <c r="O1641" s="65" t="s">
        <v>4567</v>
      </c>
      <c r="P1641" s="66">
        <v>270</v>
      </c>
      <c r="Q1641" s="66">
        <v>7</v>
      </c>
      <c r="R1641" s="66">
        <f t="shared" si="55"/>
        <v>277</v>
      </c>
      <c r="S1641" s="502">
        <f t="shared" si="52"/>
        <v>10.800000000000022</v>
      </c>
      <c r="T1641" s="68">
        <v>1</v>
      </c>
    </row>
    <row r="1642" spans="1:20" x14ac:dyDescent="0.2">
      <c r="A1642" s="97" t="s">
        <v>4223</v>
      </c>
      <c r="B1642" s="65" t="s">
        <v>8490</v>
      </c>
      <c r="C1642" s="67">
        <v>0.5</v>
      </c>
      <c r="D1642" s="91" t="s">
        <v>2609</v>
      </c>
      <c r="E1642" s="66">
        <v>66</v>
      </c>
      <c r="F1642" s="66">
        <v>84</v>
      </c>
      <c r="G1642" s="66" t="s">
        <v>5263</v>
      </c>
      <c r="H1642" s="66">
        <v>127</v>
      </c>
      <c r="I1642" s="69">
        <v>6045034800</v>
      </c>
      <c r="J1642" s="5" t="s">
        <v>2469</v>
      </c>
      <c r="K1642" s="66">
        <v>12</v>
      </c>
      <c r="L1642" s="5">
        <v>357</v>
      </c>
      <c r="M1642" s="5">
        <v>3</v>
      </c>
      <c r="N1642" s="5">
        <v>0</v>
      </c>
      <c r="O1642" s="65" t="s">
        <v>8009</v>
      </c>
      <c r="P1642" s="66">
        <v>230</v>
      </c>
      <c r="Q1642" s="66">
        <v>4</v>
      </c>
      <c r="R1642" s="66">
        <f t="shared" si="55"/>
        <v>234</v>
      </c>
      <c r="S1642" s="502">
        <f t="shared" si="52"/>
        <v>53.800000000000026</v>
      </c>
      <c r="T1642" s="68">
        <v>12</v>
      </c>
    </row>
    <row r="1643" spans="1:20" x14ac:dyDescent="0.2">
      <c r="A1643" s="97" t="s">
        <v>8347</v>
      </c>
      <c r="B1643" s="65" t="s">
        <v>8490</v>
      </c>
      <c r="C1643" s="67">
        <v>0.5</v>
      </c>
      <c r="D1643" s="91" t="s">
        <v>8348</v>
      </c>
      <c r="E1643" s="66">
        <v>65</v>
      </c>
      <c r="F1643" s="66">
        <v>82</v>
      </c>
      <c r="G1643" s="66" t="s">
        <v>5265</v>
      </c>
      <c r="H1643" s="66">
        <v>125</v>
      </c>
      <c r="I1643" s="69">
        <v>6045034800</v>
      </c>
      <c r="J1643" s="5" t="s">
        <v>2469</v>
      </c>
      <c r="K1643" s="66">
        <v>10</v>
      </c>
      <c r="L1643" s="5">
        <v>365</v>
      </c>
      <c r="M1643" s="5">
        <v>3</v>
      </c>
      <c r="N1643" s="5">
        <v>0</v>
      </c>
      <c r="O1643" s="65"/>
      <c r="P1643" s="66">
        <v>236</v>
      </c>
      <c r="Q1643" s="66">
        <v>4</v>
      </c>
      <c r="R1643" s="66">
        <f t="shared" si="55"/>
        <v>240</v>
      </c>
      <c r="S1643" s="502">
        <f t="shared" si="52"/>
        <v>47.800000000000026</v>
      </c>
      <c r="T1643" s="68">
        <v>10</v>
      </c>
    </row>
    <row r="1644" spans="1:20" x14ac:dyDescent="0.2">
      <c r="A1644" s="558" t="s">
        <v>11825</v>
      </c>
      <c r="B1644" s="559" t="s">
        <v>8490</v>
      </c>
      <c r="C1644" s="67">
        <v>0.5</v>
      </c>
      <c r="D1644" s="583" t="s">
        <v>11892</v>
      </c>
      <c r="E1644" s="66">
        <v>71</v>
      </c>
      <c r="F1644" s="66">
        <v>95</v>
      </c>
      <c r="G1644" s="560" t="s">
        <v>2036</v>
      </c>
      <c r="H1644" s="66">
        <v>138</v>
      </c>
      <c r="I1644" s="69"/>
      <c r="J1644" s="5" t="s">
        <v>4415</v>
      </c>
      <c r="K1644" s="66">
        <v>7</v>
      </c>
      <c r="L1644" s="5">
        <v>377</v>
      </c>
      <c r="M1644" s="5">
        <v>2</v>
      </c>
      <c r="N1644" s="5">
        <v>0</v>
      </c>
      <c r="O1644" s="559" t="s">
        <v>11779</v>
      </c>
      <c r="P1644" s="66">
        <v>247</v>
      </c>
      <c r="Q1644" s="66">
        <v>7</v>
      </c>
      <c r="R1644" s="66">
        <f t="shared" si="55"/>
        <v>254</v>
      </c>
      <c r="S1644" s="502">
        <f t="shared" si="52"/>
        <v>33.800000000000026</v>
      </c>
      <c r="T1644" s="68">
        <v>7</v>
      </c>
    </row>
    <row r="1645" spans="1:20" x14ac:dyDescent="0.2">
      <c r="A1645" s="97" t="s">
        <v>3168</v>
      </c>
      <c r="B1645" s="65" t="s">
        <v>8490</v>
      </c>
      <c r="C1645" s="67">
        <v>0.5</v>
      </c>
      <c r="D1645" s="91" t="s">
        <v>3169</v>
      </c>
      <c r="E1645" s="66">
        <v>65</v>
      </c>
      <c r="F1645" s="66">
        <v>84</v>
      </c>
      <c r="G1645" s="66" t="s">
        <v>5263</v>
      </c>
      <c r="H1645" s="66">
        <v>127</v>
      </c>
      <c r="I1645" s="69">
        <v>6045034800</v>
      </c>
      <c r="J1645" s="5" t="s">
        <v>2469</v>
      </c>
      <c r="K1645" s="66">
        <v>11</v>
      </c>
      <c r="L1645" s="5">
        <v>361</v>
      </c>
      <c r="M1645" s="5">
        <v>3</v>
      </c>
      <c r="N1645" s="5">
        <v>0</v>
      </c>
      <c r="O1645" s="65"/>
      <c r="P1645" s="66">
        <v>235</v>
      </c>
      <c r="Q1645" s="66">
        <v>4</v>
      </c>
      <c r="R1645" s="66">
        <f t="shared" si="55"/>
        <v>239</v>
      </c>
      <c r="S1645" s="502">
        <f t="shared" si="52"/>
        <v>48.800000000000026</v>
      </c>
      <c r="T1645" s="68">
        <v>11</v>
      </c>
    </row>
    <row r="1646" spans="1:20" x14ac:dyDescent="0.2">
      <c r="A1646" s="97" t="s">
        <v>9713</v>
      </c>
      <c r="B1646" s="65" t="s">
        <v>8490</v>
      </c>
      <c r="C1646" s="67">
        <v>0.5</v>
      </c>
      <c r="D1646" s="65" t="s">
        <v>43</v>
      </c>
      <c r="E1646" s="66">
        <v>65</v>
      </c>
      <c r="F1646" s="66">
        <v>82</v>
      </c>
      <c r="G1646" s="66" t="s">
        <v>5263</v>
      </c>
      <c r="H1646" s="66">
        <v>125</v>
      </c>
      <c r="I1646" s="69">
        <v>6045034800</v>
      </c>
      <c r="J1646" s="5" t="s">
        <v>2469</v>
      </c>
      <c r="K1646" s="66">
        <v>11</v>
      </c>
      <c r="L1646" s="5">
        <v>361</v>
      </c>
      <c r="M1646" s="5">
        <v>3</v>
      </c>
      <c r="N1646" s="5">
        <v>0</v>
      </c>
      <c r="O1646" s="65"/>
      <c r="P1646" s="66">
        <v>233</v>
      </c>
      <c r="Q1646" s="66">
        <v>4</v>
      </c>
      <c r="R1646" s="66">
        <f t="shared" si="55"/>
        <v>237</v>
      </c>
      <c r="S1646" s="502">
        <f t="shared" si="52"/>
        <v>50.800000000000026</v>
      </c>
      <c r="T1646" s="68">
        <v>11</v>
      </c>
    </row>
    <row r="1647" spans="1:20" x14ac:dyDescent="0.2">
      <c r="A1647" s="558" t="s">
        <v>10929</v>
      </c>
      <c r="B1647" s="65" t="s">
        <v>8490</v>
      </c>
      <c r="C1647" s="67">
        <v>0.5</v>
      </c>
      <c r="D1647" s="559" t="s">
        <v>10574</v>
      </c>
      <c r="E1647" s="66">
        <v>65</v>
      </c>
      <c r="F1647" s="66">
        <v>84</v>
      </c>
      <c r="G1647" s="66" t="s">
        <v>5263</v>
      </c>
      <c r="H1647" s="66">
        <v>127</v>
      </c>
      <c r="I1647" s="69">
        <v>6045034800</v>
      </c>
      <c r="J1647" s="5" t="s">
        <v>2469</v>
      </c>
      <c r="K1647" s="66">
        <v>13</v>
      </c>
      <c r="L1647" s="5">
        <v>353</v>
      </c>
      <c r="M1647" s="5">
        <v>3</v>
      </c>
      <c r="N1647" s="5">
        <v>0</v>
      </c>
      <c r="O1647" s="65" t="s">
        <v>10575</v>
      </c>
      <c r="P1647" s="66">
        <v>225</v>
      </c>
      <c r="Q1647" s="66">
        <v>4</v>
      </c>
      <c r="R1647" s="66">
        <f t="shared" si="55"/>
        <v>229</v>
      </c>
      <c r="S1647" s="502">
        <f t="shared" si="52"/>
        <v>58.800000000000026</v>
      </c>
      <c r="T1647" s="68">
        <v>13</v>
      </c>
    </row>
    <row r="1648" spans="1:20" x14ac:dyDescent="0.2">
      <c r="A1648" s="558" t="s">
        <v>11103</v>
      </c>
      <c r="B1648" s="65" t="s">
        <v>8490</v>
      </c>
      <c r="C1648" s="67">
        <v>0.5</v>
      </c>
      <c r="D1648" s="559" t="s">
        <v>11104</v>
      </c>
      <c r="E1648" s="66">
        <v>65</v>
      </c>
      <c r="F1648" s="66">
        <v>84</v>
      </c>
      <c r="G1648" s="66" t="s">
        <v>5263</v>
      </c>
      <c r="H1648" s="66">
        <v>127</v>
      </c>
      <c r="I1648" s="69">
        <v>6045034800</v>
      </c>
      <c r="J1648" s="5" t="s">
        <v>2469</v>
      </c>
      <c r="K1648" s="66"/>
      <c r="L1648" s="5">
        <f>112+10+R1648</f>
        <v>351</v>
      </c>
      <c r="M1648" s="5">
        <v>3</v>
      </c>
      <c r="N1648" s="5">
        <v>0</v>
      </c>
      <c r="O1648" s="559" t="s">
        <v>11105</v>
      </c>
      <c r="P1648" s="66">
        <v>225</v>
      </c>
      <c r="Q1648" s="66">
        <v>4</v>
      </c>
      <c r="R1648" s="66">
        <f t="shared" si="55"/>
        <v>229</v>
      </c>
      <c r="S1648" s="502">
        <f t="shared" ref="S1648:S1722" si="56">306.1-R1648-10-8.3</f>
        <v>58.800000000000026</v>
      </c>
    </row>
    <row r="1649" spans="1:24" x14ac:dyDescent="0.2">
      <c r="A1649" s="97" t="s">
        <v>7987</v>
      </c>
      <c r="B1649" s="65" t="s">
        <v>8490</v>
      </c>
      <c r="C1649" s="67">
        <v>0.5</v>
      </c>
      <c r="D1649" s="65" t="s">
        <v>3456</v>
      </c>
      <c r="E1649" s="66">
        <v>70</v>
      </c>
      <c r="F1649" s="66">
        <v>93</v>
      </c>
      <c r="G1649" s="66" t="s">
        <v>5160</v>
      </c>
      <c r="H1649" s="66">
        <v>136</v>
      </c>
      <c r="I1649" s="69"/>
      <c r="J1649" s="5" t="s">
        <v>4415</v>
      </c>
      <c r="K1649" s="66">
        <v>17</v>
      </c>
      <c r="L1649" s="5">
        <v>337</v>
      </c>
      <c r="M1649" s="5">
        <v>2</v>
      </c>
      <c r="N1649" s="5">
        <v>0</v>
      </c>
      <c r="O1649" s="65"/>
      <c r="P1649" s="66">
        <v>205</v>
      </c>
      <c r="Q1649" s="66">
        <v>7</v>
      </c>
      <c r="R1649" s="66">
        <f t="shared" si="55"/>
        <v>212</v>
      </c>
      <c r="S1649" s="502">
        <f t="shared" si="56"/>
        <v>75.800000000000026</v>
      </c>
      <c r="T1649" s="68">
        <v>17</v>
      </c>
    </row>
    <row r="1650" spans="1:24" x14ac:dyDescent="0.2">
      <c r="A1650" s="97" t="s">
        <v>8162</v>
      </c>
      <c r="B1650" s="65" t="s">
        <v>8490</v>
      </c>
      <c r="C1650" s="67">
        <v>0.5</v>
      </c>
      <c r="D1650" s="65" t="s">
        <v>8093</v>
      </c>
      <c r="E1650" s="66">
        <v>68</v>
      </c>
      <c r="F1650" s="66">
        <v>90</v>
      </c>
      <c r="G1650" s="95" t="s">
        <v>5464</v>
      </c>
      <c r="H1650" s="66">
        <v>133</v>
      </c>
      <c r="I1650" s="69"/>
      <c r="J1650" s="5" t="s">
        <v>4415</v>
      </c>
      <c r="K1650" s="66">
        <v>1</v>
      </c>
      <c r="L1650" s="5">
        <v>400</v>
      </c>
      <c r="M1650" s="5">
        <v>2</v>
      </c>
      <c r="N1650" s="5">
        <v>0</v>
      </c>
      <c r="O1650" s="65"/>
      <c r="P1650" s="66">
        <v>270</v>
      </c>
      <c r="Q1650" s="66">
        <v>7</v>
      </c>
      <c r="R1650" s="66">
        <f t="shared" si="55"/>
        <v>277</v>
      </c>
      <c r="S1650" s="502">
        <f t="shared" si="56"/>
        <v>10.800000000000022</v>
      </c>
      <c r="T1650" s="68">
        <v>1</v>
      </c>
    </row>
    <row r="1651" spans="1:24" x14ac:dyDescent="0.2">
      <c r="A1651" s="97" t="s">
        <v>2841</v>
      </c>
      <c r="B1651" s="65" t="s">
        <v>8490</v>
      </c>
      <c r="C1651" s="67">
        <v>0.5</v>
      </c>
      <c r="D1651" s="65" t="s">
        <v>3718</v>
      </c>
      <c r="E1651" s="66">
        <v>71</v>
      </c>
      <c r="F1651" s="66">
        <v>95</v>
      </c>
      <c r="G1651" s="66" t="s">
        <v>2784</v>
      </c>
      <c r="H1651" s="66">
        <v>138</v>
      </c>
      <c r="I1651" s="5" t="s">
        <v>7407</v>
      </c>
      <c r="J1651" s="5" t="s">
        <v>7407</v>
      </c>
      <c r="K1651" s="66">
        <v>2</v>
      </c>
      <c r="L1651" s="5">
        <v>396</v>
      </c>
      <c r="M1651" s="5">
        <v>33</v>
      </c>
      <c r="N1651" s="5">
        <v>0</v>
      </c>
      <c r="O1651" s="65" t="s">
        <v>5154</v>
      </c>
      <c r="P1651" s="66">
        <v>265</v>
      </c>
      <c r="Q1651" s="66">
        <v>7</v>
      </c>
      <c r="R1651" s="66">
        <f t="shared" si="55"/>
        <v>272</v>
      </c>
      <c r="S1651" s="502">
        <f t="shared" si="56"/>
        <v>15.800000000000022</v>
      </c>
      <c r="T1651" s="68">
        <v>2</v>
      </c>
    </row>
    <row r="1652" spans="1:24" x14ac:dyDescent="0.2">
      <c r="A1652" s="97" t="s">
        <v>2841</v>
      </c>
      <c r="B1652" s="65" t="s">
        <v>8490</v>
      </c>
      <c r="C1652" s="67">
        <v>0.5</v>
      </c>
      <c r="D1652" s="65" t="s">
        <v>9266</v>
      </c>
      <c r="E1652" s="66">
        <v>71</v>
      </c>
      <c r="F1652" s="66">
        <v>103</v>
      </c>
      <c r="G1652" s="66" t="s">
        <v>2784</v>
      </c>
      <c r="H1652" s="66">
        <v>146</v>
      </c>
      <c r="I1652" s="69"/>
      <c r="J1652" s="5" t="s">
        <v>9267</v>
      </c>
      <c r="K1652" s="66">
        <v>2</v>
      </c>
      <c r="L1652" s="5">
        <v>396</v>
      </c>
      <c r="M1652" s="5">
        <v>38</v>
      </c>
      <c r="N1652" s="5">
        <v>0</v>
      </c>
      <c r="O1652" s="65"/>
      <c r="P1652" s="66">
        <v>265</v>
      </c>
      <c r="Q1652" s="66">
        <v>7</v>
      </c>
      <c r="R1652" s="66">
        <f t="shared" si="55"/>
        <v>272</v>
      </c>
      <c r="S1652" s="502">
        <f t="shared" si="56"/>
        <v>15.800000000000022</v>
      </c>
      <c r="T1652" s="68">
        <v>2</v>
      </c>
    </row>
    <row r="1653" spans="1:24" x14ac:dyDescent="0.2">
      <c r="A1653" s="97" t="s">
        <v>6786</v>
      </c>
      <c r="B1653" s="65" t="s">
        <v>8490</v>
      </c>
      <c r="C1653" s="67">
        <v>0.5</v>
      </c>
      <c r="D1653" s="65" t="s">
        <v>3212</v>
      </c>
      <c r="E1653" s="66">
        <v>68</v>
      </c>
      <c r="F1653" s="66">
        <v>89</v>
      </c>
      <c r="G1653" s="66" t="s">
        <v>5464</v>
      </c>
      <c r="H1653" s="66">
        <v>132</v>
      </c>
      <c r="I1653" s="69"/>
      <c r="J1653" s="5" t="s">
        <v>4415</v>
      </c>
      <c r="K1653" s="66">
        <v>1</v>
      </c>
      <c r="L1653" s="5">
        <v>400</v>
      </c>
      <c r="M1653" s="5">
        <v>2</v>
      </c>
      <c r="N1653" s="5">
        <v>0</v>
      </c>
      <c r="O1653" s="65"/>
      <c r="P1653" s="66">
        <v>272</v>
      </c>
      <c r="Q1653" s="66">
        <v>7</v>
      </c>
      <c r="R1653" s="66">
        <f t="shared" si="55"/>
        <v>279</v>
      </c>
      <c r="S1653" s="502">
        <f t="shared" si="56"/>
        <v>8.800000000000022</v>
      </c>
      <c r="T1653" s="66"/>
      <c r="U1653" s="65"/>
      <c r="V1653" s="65"/>
      <c r="W1653" s="65"/>
      <c r="X1653" s="65"/>
    </row>
    <row r="1654" spans="1:24" x14ac:dyDescent="0.2">
      <c r="A1654" s="97" t="s">
        <v>4842</v>
      </c>
      <c r="B1654" s="65" t="s">
        <v>8490</v>
      </c>
      <c r="C1654" s="67">
        <v>0.5</v>
      </c>
      <c r="D1654" s="65" t="s">
        <v>5393</v>
      </c>
      <c r="E1654" s="66">
        <v>64</v>
      </c>
      <c r="F1654" s="66">
        <v>82</v>
      </c>
      <c r="G1654" s="66" t="s">
        <v>5263</v>
      </c>
      <c r="H1654" s="66">
        <v>125</v>
      </c>
      <c r="I1654" s="69">
        <v>6045034800</v>
      </c>
      <c r="J1654" s="5" t="s">
        <v>2469</v>
      </c>
      <c r="K1654" s="66">
        <v>13</v>
      </c>
      <c r="L1654" s="5">
        <v>353</v>
      </c>
      <c r="M1654" s="5">
        <v>3</v>
      </c>
      <c r="N1654" s="5">
        <v>0</v>
      </c>
      <c r="O1654" s="65" t="s">
        <v>866</v>
      </c>
      <c r="P1654" s="66">
        <v>225</v>
      </c>
      <c r="Q1654" s="66">
        <v>4</v>
      </c>
      <c r="R1654" s="66">
        <f t="shared" si="55"/>
        <v>229</v>
      </c>
      <c r="S1654" s="502">
        <f t="shared" si="56"/>
        <v>58.800000000000026</v>
      </c>
      <c r="T1654" s="68">
        <v>13</v>
      </c>
    </row>
    <row r="1655" spans="1:24" ht="25.5" x14ac:dyDescent="0.2">
      <c r="A1655" s="97" t="s">
        <v>4426</v>
      </c>
      <c r="B1655" s="65" t="s">
        <v>8490</v>
      </c>
      <c r="C1655" s="67">
        <v>0.5</v>
      </c>
      <c r="D1655" s="91" t="s">
        <v>9876</v>
      </c>
      <c r="E1655" s="66">
        <v>65</v>
      </c>
      <c r="F1655" s="66">
        <v>82</v>
      </c>
      <c r="G1655" s="66" t="s">
        <v>5265</v>
      </c>
      <c r="H1655" s="66">
        <v>125</v>
      </c>
      <c r="I1655" s="69">
        <v>6045034800</v>
      </c>
      <c r="J1655" s="5" t="s">
        <v>2469</v>
      </c>
      <c r="K1655" s="66">
        <v>15</v>
      </c>
      <c r="L1655" s="5">
        <v>345</v>
      </c>
      <c r="M1655" s="5">
        <v>3</v>
      </c>
      <c r="N1655" s="5">
        <v>0</v>
      </c>
      <c r="O1655" s="65" t="s">
        <v>2005</v>
      </c>
      <c r="P1655" s="66">
        <v>216</v>
      </c>
      <c r="Q1655" s="66">
        <v>4</v>
      </c>
      <c r="R1655" s="66">
        <f t="shared" si="55"/>
        <v>220</v>
      </c>
      <c r="S1655" s="502">
        <f t="shared" si="56"/>
        <v>67.800000000000026</v>
      </c>
      <c r="T1655" s="68">
        <v>15</v>
      </c>
    </row>
    <row r="1656" spans="1:24" x14ac:dyDescent="0.2">
      <c r="A1656" s="97" t="s">
        <v>10518</v>
      </c>
      <c r="B1656" s="65" t="s">
        <v>8490</v>
      </c>
      <c r="C1656" s="67">
        <v>0.5</v>
      </c>
      <c r="D1656" s="65" t="s">
        <v>431</v>
      </c>
      <c r="E1656" s="66">
        <v>65</v>
      </c>
      <c r="F1656" s="66">
        <v>82</v>
      </c>
      <c r="G1656" s="66" t="s">
        <v>5264</v>
      </c>
      <c r="H1656" s="66">
        <v>125</v>
      </c>
      <c r="I1656" s="69">
        <v>6045034800</v>
      </c>
      <c r="J1656" s="5" t="s">
        <v>2469</v>
      </c>
      <c r="K1656" s="66">
        <v>14</v>
      </c>
      <c r="L1656" s="5">
        <v>349</v>
      </c>
      <c r="M1656" s="5">
        <v>3</v>
      </c>
      <c r="N1656" s="5">
        <v>0</v>
      </c>
      <c r="O1656" s="65"/>
      <c r="P1656" s="66">
        <v>226</v>
      </c>
      <c r="Q1656" s="66"/>
      <c r="R1656" s="66">
        <f t="shared" si="55"/>
        <v>226</v>
      </c>
      <c r="S1656" s="502">
        <f t="shared" si="56"/>
        <v>61.800000000000026</v>
      </c>
      <c r="T1656" s="68">
        <v>14</v>
      </c>
    </row>
    <row r="1657" spans="1:24" x14ac:dyDescent="0.2">
      <c r="A1657" s="97" t="s">
        <v>7252</v>
      </c>
      <c r="B1657" s="65" t="s">
        <v>8490</v>
      </c>
      <c r="C1657" s="67">
        <v>0.5</v>
      </c>
      <c r="D1657" s="65" t="s">
        <v>4663</v>
      </c>
      <c r="E1657" s="66">
        <v>65</v>
      </c>
      <c r="F1657" s="66">
        <v>82</v>
      </c>
      <c r="G1657" s="66" t="s">
        <v>5265</v>
      </c>
      <c r="H1657" s="66">
        <v>125</v>
      </c>
      <c r="I1657" s="69">
        <v>6045034800</v>
      </c>
      <c r="J1657" s="5" t="s">
        <v>2469</v>
      </c>
      <c r="K1657" s="66">
        <v>9</v>
      </c>
      <c r="L1657" s="5">
        <v>369</v>
      </c>
      <c r="M1657" s="5">
        <v>3</v>
      </c>
      <c r="N1657" s="5">
        <v>0</v>
      </c>
      <c r="O1657" s="65" t="s">
        <v>7366</v>
      </c>
      <c r="P1657" s="66">
        <v>243</v>
      </c>
      <c r="Q1657" s="66">
        <v>4</v>
      </c>
      <c r="R1657" s="66">
        <f t="shared" si="55"/>
        <v>247</v>
      </c>
      <c r="S1657" s="502">
        <f t="shared" si="56"/>
        <v>40.800000000000026</v>
      </c>
      <c r="T1657" s="68">
        <v>9</v>
      </c>
    </row>
    <row r="1658" spans="1:24" x14ac:dyDescent="0.2">
      <c r="A1658" s="97" t="s">
        <v>3820</v>
      </c>
      <c r="B1658" s="65" t="s">
        <v>8490</v>
      </c>
      <c r="C1658" s="67">
        <v>0.5</v>
      </c>
      <c r="D1658" s="65" t="s">
        <v>8846</v>
      </c>
      <c r="E1658" s="66">
        <v>63</v>
      </c>
      <c r="F1658" s="66">
        <v>78</v>
      </c>
      <c r="G1658" s="66" t="s">
        <v>5264</v>
      </c>
      <c r="H1658" s="66">
        <v>123</v>
      </c>
      <c r="I1658" s="69">
        <v>6045034800</v>
      </c>
      <c r="J1658" s="5" t="s">
        <v>2469</v>
      </c>
      <c r="K1658" s="66">
        <v>11</v>
      </c>
      <c r="L1658" s="5">
        <v>361</v>
      </c>
      <c r="M1658" s="5">
        <v>3</v>
      </c>
      <c r="N1658" s="5">
        <v>0</v>
      </c>
      <c r="O1658" s="65"/>
      <c r="P1658" s="66">
        <v>235</v>
      </c>
      <c r="Q1658" s="66">
        <v>4</v>
      </c>
      <c r="R1658" s="66">
        <f t="shared" si="55"/>
        <v>239</v>
      </c>
      <c r="S1658" s="502">
        <f t="shared" si="56"/>
        <v>48.800000000000026</v>
      </c>
      <c r="T1658" s="68">
        <v>11</v>
      </c>
    </row>
    <row r="1659" spans="1:24" x14ac:dyDescent="0.2">
      <c r="A1659" s="97" t="s">
        <v>7250</v>
      </c>
      <c r="B1659" s="65" t="s">
        <v>8490</v>
      </c>
      <c r="C1659" s="67">
        <v>0.5</v>
      </c>
      <c r="D1659" s="65" t="s">
        <v>7251</v>
      </c>
      <c r="E1659" s="66">
        <v>65</v>
      </c>
      <c r="F1659" s="66">
        <v>82</v>
      </c>
      <c r="G1659" s="66" t="s">
        <v>5264</v>
      </c>
      <c r="H1659" s="66">
        <v>125</v>
      </c>
      <c r="I1659" s="69">
        <v>6045034800</v>
      </c>
      <c r="J1659" s="5" t="s">
        <v>2469</v>
      </c>
      <c r="K1659" s="66">
        <v>4</v>
      </c>
      <c r="L1659" s="5">
        <v>389</v>
      </c>
      <c r="M1659" s="5">
        <v>3</v>
      </c>
      <c r="N1659" s="5">
        <v>0</v>
      </c>
      <c r="O1659" s="65"/>
      <c r="P1659" s="66">
        <v>261</v>
      </c>
      <c r="Q1659" s="66">
        <v>4</v>
      </c>
      <c r="R1659" s="66">
        <f t="shared" si="55"/>
        <v>265</v>
      </c>
      <c r="S1659" s="502">
        <f t="shared" si="56"/>
        <v>22.800000000000022</v>
      </c>
      <c r="T1659" s="68">
        <v>4</v>
      </c>
    </row>
    <row r="1660" spans="1:24" x14ac:dyDescent="0.2">
      <c r="A1660" s="97" t="s">
        <v>4367</v>
      </c>
      <c r="B1660" s="65" t="s">
        <v>8490</v>
      </c>
      <c r="C1660" s="67">
        <v>0.5</v>
      </c>
      <c r="D1660" s="91" t="s">
        <v>10193</v>
      </c>
      <c r="E1660" s="66">
        <v>62</v>
      </c>
      <c r="F1660" s="66">
        <v>78</v>
      </c>
      <c r="G1660" s="66" t="s">
        <v>5159</v>
      </c>
      <c r="H1660" s="66">
        <v>123</v>
      </c>
      <c r="I1660" s="69">
        <v>6045034800</v>
      </c>
      <c r="J1660" s="5" t="s">
        <v>2469</v>
      </c>
      <c r="K1660" s="66">
        <v>9</v>
      </c>
      <c r="L1660" s="5">
        <v>369</v>
      </c>
      <c r="M1660" s="5">
        <v>3</v>
      </c>
      <c r="N1660" s="5">
        <v>0</v>
      </c>
      <c r="O1660" s="65"/>
      <c r="P1660" s="66">
        <v>240</v>
      </c>
      <c r="Q1660" s="66">
        <v>4</v>
      </c>
      <c r="R1660" s="66">
        <f t="shared" si="55"/>
        <v>244</v>
      </c>
      <c r="S1660" s="502">
        <f t="shared" si="56"/>
        <v>43.800000000000026</v>
      </c>
      <c r="T1660" s="68">
        <v>9</v>
      </c>
    </row>
    <row r="1661" spans="1:24" x14ac:dyDescent="0.2">
      <c r="A1661" s="97" t="s">
        <v>658</v>
      </c>
      <c r="B1661" s="65" t="s">
        <v>8490</v>
      </c>
      <c r="C1661" s="67">
        <v>0.5</v>
      </c>
      <c r="D1661" s="65" t="s">
        <v>3406</v>
      </c>
      <c r="E1661" s="66">
        <v>69</v>
      </c>
      <c r="F1661" s="66">
        <v>91</v>
      </c>
      <c r="G1661" s="66" t="s">
        <v>5464</v>
      </c>
      <c r="H1661" s="66">
        <v>134</v>
      </c>
      <c r="I1661" s="69"/>
      <c r="J1661" s="5" t="s">
        <v>4415</v>
      </c>
      <c r="K1661" s="66"/>
      <c r="L1661" s="5">
        <f>112+10+R1661</f>
        <v>122</v>
      </c>
      <c r="M1661" s="5">
        <v>2</v>
      </c>
      <c r="N1661" s="5">
        <v>0</v>
      </c>
      <c r="O1661" s="65"/>
      <c r="P1661" s="66"/>
      <c r="Q1661" s="66"/>
      <c r="R1661" s="66">
        <f t="shared" si="55"/>
        <v>0</v>
      </c>
      <c r="S1661" s="502">
        <f t="shared" si="56"/>
        <v>287.8</v>
      </c>
    </row>
    <row r="1662" spans="1:24" x14ac:dyDescent="0.2">
      <c r="A1662" s="97" t="s">
        <v>658</v>
      </c>
      <c r="B1662" s="65" t="s">
        <v>8490</v>
      </c>
      <c r="C1662" s="67">
        <v>0.5</v>
      </c>
      <c r="D1662" s="91" t="s">
        <v>7182</v>
      </c>
      <c r="E1662" s="66">
        <v>69</v>
      </c>
      <c r="F1662" s="66">
        <v>91</v>
      </c>
      <c r="G1662" s="66" t="s">
        <v>5464</v>
      </c>
      <c r="H1662" s="66">
        <v>134</v>
      </c>
      <c r="I1662" s="69"/>
      <c r="J1662" s="5" t="s">
        <v>2624</v>
      </c>
      <c r="K1662" s="66"/>
      <c r="L1662" s="5">
        <f>112+10+R1662</f>
        <v>122</v>
      </c>
      <c r="M1662" s="5">
        <v>2</v>
      </c>
      <c r="N1662" s="5">
        <v>0</v>
      </c>
      <c r="O1662" s="65"/>
      <c r="P1662" s="66"/>
      <c r="Q1662" s="66"/>
      <c r="R1662" s="66">
        <f t="shared" si="55"/>
        <v>0</v>
      </c>
      <c r="S1662" s="502">
        <f t="shared" si="56"/>
        <v>287.8</v>
      </c>
    </row>
    <row r="1663" spans="1:24" x14ac:dyDescent="0.2">
      <c r="A1663" s="134" t="s">
        <v>6205</v>
      </c>
      <c r="B1663" s="65" t="s">
        <v>8490</v>
      </c>
      <c r="C1663" s="67">
        <v>0.5</v>
      </c>
      <c r="D1663" s="65" t="s">
        <v>5212</v>
      </c>
      <c r="E1663" s="66">
        <v>64</v>
      </c>
      <c r="F1663" s="66">
        <v>82</v>
      </c>
      <c r="G1663" s="66" t="s">
        <v>5265</v>
      </c>
      <c r="H1663" s="66">
        <v>125</v>
      </c>
      <c r="I1663" s="66">
        <v>6045034800</v>
      </c>
      <c r="J1663" s="5" t="s">
        <v>2469</v>
      </c>
      <c r="K1663" s="66">
        <v>14</v>
      </c>
      <c r="L1663" s="5">
        <v>349</v>
      </c>
      <c r="M1663" s="5">
        <v>3</v>
      </c>
      <c r="N1663" s="66">
        <v>0</v>
      </c>
      <c r="O1663" s="65" t="s">
        <v>5214</v>
      </c>
      <c r="P1663" s="66">
        <v>223</v>
      </c>
      <c r="Q1663" s="66">
        <v>4</v>
      </c>
      <c r="R1663" s="66">
        <f t="shared" si="55"/>
        <v>227</v>
      </c>
      <c r="S1663" s="502">
        <f t="shared" si="56"/>
        <v>60.800000000000026</v>
      </c>
      <c r="T1663" s="68">
        <v>14</v>
      </c>
    </row>
    <row r="1664" spans="1:24" x14ac:dyDescent="0.2">
      <c r="A1664" s="97" t="s">
        <v>8084</v>
      </c>
      <c r="B1664" s="65" t="s">
        <v>8490</v>
      </c>
      <c r="C1664" s="67">
        <v>0.5</v>
      </c>
      <c r="D1664" s="65" t="s">
        <v>5272</v>
      </c>
      <c r="E1664" s="66">
        <v>64</v>
      </c>
      <c r="F1664" s="66">
        <v>82</v>
      </c>
      <c r="G1664" s="66" t="s">
        <v>5265</v>
      </c>
      <c r="H1664" s="66">
        <v>125</v>
      </c>
      <c r="I1664" s="69">
        <v>6045034800</v>
      </c>
      <c r="J1664" s="5" t="s">
        <v>2469</v>
      </c>
      <c r="K1664" s="66">
        <v>11</v>
      </c>
      <c r="L1664" s="5">
        <v>361</v>
      </c>
      <c r="M1664" s="5">
        <v>3</v>
      </c>
      <c r="N1664" s="5">
        <v>0</v>
      </c>
      <c r="O1664" s="65"/>
      <c r="P1664" s="66">
        <v>232</v>
      </c>
      <c r="Q1664" s="66">
        <v>4</v>
      </c>
      <c r="R1664" s="66">
        <f t="shared" si="55"/>
        <v>236</v>
      </c>
      <c r="S1664" s="502">
        <f t="shared" si="56"/>
        <v>51.800000000000026</v>
      </c>
      <c r="T1664" s="68">
        <v>11</v>
      </c>
    </row>
    <row r="1665" spans="1:20" x14ac:dyDescent="0.2">
      <c r="A1665" s="558" t="s">
        <v>12037</v>
      </c>
      <c r="B1665" s="65" t="s">
        <v>8490</v>
      </c>
      <c r="C1665" s="67">
        <v>0.5</v>
      </c>
      <c r="D1665" s="559" t="s">
        <v>12036</v>
      </c>
      <c r="E1665" s="66">
        <v>68</v>
      </c>
      <c r="F1665" s="66">
        <v>90</v>
      </c>
      <c r="G1665" s="66" t="s">
        <v>5464</v>
      </c>
      <c r="H1665" s="66">
        <v>133</v>
      </c>
      <c r="I1665" s="69"/>
      <c r="J1665" s="5" t="s">
        <v>4415</v>
      </c>
      <c r="K1665" s="66">
        <v>3</v>
      </c>
      <c r="L1665" s="5">
        <v>393</v>
      </c>
      <c r="M1665" s="5">
        <v>2</v>
      </c>
      <c r="N1665" s="5">
        <v>0</v>
      </c>
      <c r="O1665" s="559" t="s">
        <v>12035</v>
      </c>
      <c r="P1665" s="66">
        <v>261</v>
      </c>
      <c r="Q1665" s="66">
        <v>7</v>
      </c>
      <c r="R1665" s="66">
        <f t="shared" si="55"/>
        <v>268</v>
      </c>
      <c r="S1665" s="502">
        <f>306.1-R1665-10-8.3</f>
        <v>19.800000000000022</v>
      </c>
      <c r="T1665" s="68">
        <v>3</v>
      </c>
    </row>
    <row r="1666" spans="1:20" s="65" customFormat="1" x14ac:dyDescent="0.2">
      <c r="A1666" s="134" t="s">
        <v>3126</v>
      </c>
      <c r="B1666" s="65" t="s">
        <v>8490</v>
      </c>
      <c r="C1666" s="67">
        <v>0.5</v>
      </c>
      <c r="D1666" s="65" t="s">
        <v>9192</v>
      </c>
      <c r="E1666" s="66">
        <v>68</v>
      </c>
      <c r="F1666" s="66">
        <v>89</v>
      </c>
      <c r="G1666" s="66" t="s">
        <v>5464</v>
      </c>
      <c r="H1666" s="66">
        <v>132</v>
      </c>
      <c r="I1666" s="69"/>
      <c r="J1666" s="5" t="s">
        <v>4415</v>
      </c>
      <c r="K1666" s="66">
        <v>3</v>
      </c>
      <c r="L1666" s="5">
        <v>393</v>
      </c>
      <c r="M1666" s="5">
        <v>2</v>
      </c>
      <c r="N1666" s="5">
        <v>0</v>
      </c>
      <c r="P1666" s="66">
        <v>261</v>
      </c>
      <c r="Q1666" s="66">
        <v>7</v>
      </c>
      <c r="R1666" s="66">
        <f t="shared" si="55"/>
        <v>268</v>
      </c>
      <c r="S1666" s="502">
        <f t="shared" si="56"/>
        <v>19.800000000000022</v>
      </c>
      <c r="T1666" s="66">
        <v>3</v>
      </c>
    </row>
    <row r="1667" spans="1:20" s="65" customFormat="1" x14ac:dyDescent="0.2">
      <c r="A1667" s="97" t="s">
        <v>8847</v>
      </c>
      <c r="B1667" s="65" t="s">
        <v>8490</v>
      </c>
      <c r="C1667" s="67">
        <v>0.5</v>
      </c>
      <c r="D1667" s="65" t="s">
        <v>10389</v>
      </c>
      <c r="E1667" s="66">
        <v>68</v>
      </c>
      <c r="F1667" s="66">
        <v>90</v>
      </c>
      <c r="G1667" s="66" t="s">
        <v>5464</v>
      </c>
      <c r="H1667" s="66">
        <v>133</v>
      </c>
      <c r="I1667" s="69"/>
      <c r="J1667" s="5" t="s">
        <v>4415</v>
      </c>
      <c r="K1667" s="66"/>
      <c r="L1667" s="5">
        <f>112+10+R1667</f>
        <v>405</v>
      </c>
      <c r="M1667" s="5">
        <v>2</v>
      </c>
      <c r="N1667" s="5">
        <v>0</v>
      </c>
      <c r="P1667" s="66">
        <v>276</v>
      </c>
      <c r="Q1667" s="66">
        <v>7</v>
      </c>
      <c r="R1667" s="66">
        <f t="shared" si="55"/>
        <v>283</v>
      </c>
      <c r="S1667" s="502">
        <f t="shared" si="56"/>
        <v>4.800000000000022</v>
      </c>
      <c r="T1667" s="66"/>
    </row>
    <row r="1668" spans="1:20" s="65" customFormat="1" x14ac:dyDescent="0.2">
      <c r="A1668" s="97" t="s">
        <v>7688</v>
      </c>
      <c r="B1668" s="65" t="s">
        <v>8490</v>
      </c>
      <c r="C1668" s="67">
        <v>0.5</v>
      </c>
      <c r="D1668" s="65" t="s">
        <v>3392</v>
      </c>
      <c r="E1668" s="66">
        <v>66</v>
      </c>
      <c r="F1668" s="66">
        <v>84</v>
      </c>
      <c r="G1668" s="66" t="s">
        <v>5263</v>
      </c>
      <c r="H1668" s="66">
        <v>127</v>
      </c>
      <c r="I1668" s="69">
        <v>6045034800</v>
      </c>
      <c r="J1668" s="5" t="s">
        <v>2469</v>
      </c>
      <c r="K1668" s="66">
        <v>15</v>
      </c>
      <c r="L1668" s="5">
        <v>345</v>
      </c>
      <c r="M1668" s="5">
        <v>3</v>
      </c>
      <c r="N1668" s="5">
        <v>0</v>
      </c>
      <c r="P1668" s="66">
        <v>218</v>
      </c>
      <c r="Q1668" s="66">
        <v>4</v>
      </c>
      <c r="R1668" s="66">
        <f t="shared" si="55"/>
        <v>222</v>
      </c>
      <c r="S1668" s="502">
        <f t="shared" si="56"/>
        <v>65.800000000000026</v>
      </c>
      <c r="T1668" s="66">
        <v>15</v>
      </c>
    </row>
    <row r="1669" spans="1:20" s="65" customFormat="1" ht="21" customHeight="1" x14ac:dyDescent="0.2">
      <c r="A1669" s="558" t="s">
        <v>10976</v>
      </c>
      <c r="B1669" s="559" t="s">
        <v>8490</v>
      </c>
      <c r="C1669" s="67">
        <v>0.5</v>
      </c>
      <c r="D1669" s="91" t="s">
        <v>10977</v>
      </c>
      <c r="E1669" s="66">
        <v>69</v>
      </c>
      <c r="F1669" s="66">
        <v>91</v>
      </c>
      <c r="G1669" s="66" t="s">
        <v>5464</v>
      </c>
      <c r="H1669" s="66">
        <v>134</v>
      </c>
      <c r="I1669" s="69"/>
      <c r="J1669" s="5" t="s">
        <v>4415</v>
      </c>
      <c r="K1669" s="66">
        <v>1</v>
      </c>
      <c r="L1669" s="5">
        <f>112+10+R1669</f>
        <v>401</v>
      </c>
      <c r="M1669" s="5">
        <v>2</v>
      </c>
      <c r="N1669" s="5">
        <v>0</v>
      </c>
      <c r="O1669" s="559" t="s">
        <v>10957</v>
      </c>
      <c r="P1669" s="66">
        <v>272</v>
      </c>
      <c r="Q1669" s="66">
        <v>7</v>
      </c>
      <c r="R1669" s="66">
        <f>P1669+Q1669</f>
        <v>279</v>
      </c>
      <c r="S1669" s="502">
        <f>306.1-R1669-10-8.3</f>
        <v>8.800000000000022</v>
      </c>
      <c r="T1669" s="68">
        <v>1</v>
      </c>
    </row>
    <row r="1670" spans="1:20" s="65" customFormat="1" x14ac:dyDescent="0.2">
      <c r="A1670" s="558" t="s">
        <v>10976</v>
      </c>
      <c r="B1670" s="559" t="s">
        <v>8490</v>
      </c>
      <c r="C1670" s="67">
        <v>0.5</v>
      </c>
      <c r="D1670" s="91" t="s">
        <v>10978</v>
      </c>
      <c r="E1670" s="66">
        <v>69</v>
      </c>
      <c r="F1670" s="66">
        <v>91</v>
      </c>
      <c r="G1670" s="66" t="s">
        <v>5464</v>
      </c>
      <c r="H1670" s="66">
        <v>134</v>
      </c>
      <c r="I1670" s="69"/>
      <c r="J1670" s="5" t="s">
        <v>2624</v>
      </c>
      <c r="K1670" s="66">
        <v>1</v>
      </c>
      <c r="L1670" s="5">
        <f>112+10+R1670</f>
        <v>401</v>
      </c>
      <c r="M1670" s="5">
        <v>2</v>
      </c>
      <c r="N1670" s="5">
        <v>0</v>
      </c>
      <c r="O1670" s="559" t="s">
        <v>10957</v>
      </c>
      <c r="P1670" s="66">
        <v>272</v>
      </c>
      <c r="Q1670" s="66">
        <v>7</v>
      </c>
      <c r="R1670" s="66">
        <f>P1670+Q1670</f>
        <v>279</v>
      </c>
      <c r="S1670" s="502">
        <f>306.1-R1670-10-8.3</f>
        <v>8.800000000000022</v>
      </c>
      <c r="T1670" s="68">
        <v>1</v>
      </c>
    </row>
    <row r="1671" spans="1:20" s="65" customFormat="1" x14ac:dyDescent="0.2">
      <c r="A1671" s="571" t="s">
        <v>10975</v>
      </c>
      <c r="B1671" s="65" t="s">
        <v>8490</v>
      </c>
      <c r="C1671" s="67">
        <v>0.5</v>
      </c>
      <c r="D1671" s="91" t="s">
        <v>10973</v>
      </c>
      <c r="E1671" s="66">
        <v>70</v>
      </c>
      <c r="F1671" s="66">
        <v>93</v>
      </c>
      <c r="G1671" s="66" t="s">
        <v>2784</v>
      </c>
      <c r="H1671" s="66">
        <v>136</v>
      </c>
      <c r="I1671" s="5" t="s">
        <v>7407</v>
      </c>
      <c r="J1671" s="5" t="s">
        <v>7407</v>
      </c>
      <c r="K1671" s="66">
        <v>2</v>
      </c>
      <c r="L1671" s="5">
        <v>396</v>
      </c>
      <c r="M1671" s="5">
        <v>33</v>
      </c>
      <c r="N1671" s="5">
        <v>0</v>
      </c>
      <c r="O1671" s="559" t="s">
        <v>10957</v>
      </c>
      <c r="P1671" s="66">
        <v>267</v>
      </c>
      <c r="Q1671" s="66">
        <v>7</v>
      </c>
      <c r="R1671" s="66">
        <f>P1671+Q1671</f>
        <v>274</v>
      </c>
      <c r="S1671" s="502">
        <f>306.1-R1671-10-8.3</f>
        <v>13.800000000000022</v>
      </c>
      <c r="T1671" s="66">
        <v>2</v>
      </c>
    </row>
    <row r="1672" spans="1:20" s="65" customFormat="1" ht="25.5" x14ac:dyDescent="0.2">
      <c r="A1672" s="571" t="s">
        <v>10975</v>
      </c>
      <c r="B1672" s="65" t="s">
        <v>8490</v>
      </c>
      <c r="C1672" s="67">
        <v>0.5</v>
      </c>
      <c r="D1672" s="583" t="s">
        <v>10974</v>
      </c>
      <c r="E1672" s="66">
        <v>70</v>
      </c>
      <c r="F1672" s="66">
        <v>101</v>
      </c>
      <c r="G1672" s="66" t="s">
        <v>2784</v>
      </c>
      <c r="H1672" s="66">
        <v>144</v>
      </c>
      <c r="I1672" s="69"/>
      <c r="J1672" s="5" t="s">
        <v>2087</v>
      </c>
      <c r="K1672" s="66">
        <v>2</v>
      </c>
      <c r="L1672" s="5">
        <v>396</v>
      </c>
      <c r="M1672" s="5">
        <v>41</v>
      </c>
      <c r="N1672" s="5">
        <v>0</v>
      </c>
      <c r="O1672" s="559" t="s">
        <v>10957</v>
      </c>
      <c r="P1672" s="66">
        <v>267</v>
      </c>
      <c r="Q1672" s="66">
        <v>7</v>
      </c>
      <c r="R1672" s="66">
        <f>P1672+Q1672</f>
        <v>274</v>
      </c>
      <c r="S1672" s="502">
        <f>306.1-R1672-10-8.3</f>
        <v>13.800000000000022</v>
      </c>
      <c r="T1672" s="66">
        <v>2</v>
      </c>
    </row>
    <row r="1673" spans="1:20" s="65" customFormat="1" x14ac:dyDescent="0.2">
      <c r="A1673" s="558" t="s">
        <v>11954</v>
      </c>
      <c r="B1673" s="559" t="s">
        <v>8490</v>
      </c>
      <c r="C1673" s="565">
        <v>0.5</v>
      </c>
      <c r="D1673" s="559" t="s">
        <v>1918</v>
      </c>
      <c r="E1673" s="560">
        <v>64</v>
      </c>
      <c r="F1673" s="560">
        <v>82</v>
      </c>
      <c r="G1673" s="560" t="s">
        <v>5265</v>
      </c>
      <c r="H1673" s="560">
        <v>125</v>
      </c>
      <c r="I1673" s="567">
        <v>6045034800</v>
      </c>
      <c r="J1673" s="564" t="s">
        <v>2469</v>
      </c>
      <c r="K1673" s="560">
        <v>11</v>
      </c>
      <c r="L1673" s="564">
        <v>361</v>
      </c>
      <c r="M1673" s="564">
        <v>3</v>
      </c>
      <c r="N1673" s="564">
        <v>0</v>
      </c>
      <c r="O1673" s="559"/>
      <c r="P1673" s="560">
        <v>234</v>
      </c>
      <c r="Q1673" s="560">
        <v>4</v>
      </c>
      <c r="R1673" s="560">
        <f t="shared" si="55"/>
        <v>238</v>
      </c>
      <c r="S1673" s="502">
        <f t="shared" si="56"/>
        <v>49.800000000000026</v>
      </c>
      <c r="T1673" s="560">
        <v>11</v>
      </c>
    </row>
    <row r="1674" spans="1:20" s="65" customFormat="1" x14ac:dyDescent="0.2">
      <c r="A1674" s="97" t="s">
        <v>567</v>
      </c>
      <c r="B1674" s="65" t="s">
        <v>8490</v>
      </c>
      <c r="C1674" s="67">
        <v>0.5</v>
      </c>
      <c r="D1674" s="65" t="s">
        <v>2366</v>
      </c>
      <c r="E1674" s="66">
        <v>68</v>
      </c>
      <c r="F1674" s="66">
        <v>88</v>
      </c>
      <c r="G1674" s="66" t="s">
        <v>5159</v>
      </c>
      <c r="H1674" s="66">
        <v>132</v>
      </c>
      <c r="I1674" s="69">
        <v>6045034800</v>
      </c>
      <c r="J1674" s="5" t="s">
        <v>2469</v>
      </c>
      <c r="K1674" s="66">
        <v>16</v>
      </c>
      <c r="L1674" s="5">
        <v>341</v>
      </c>
      <c r="M1674" s="5">
        <v>3</v>
      </c>
      <c r="N1674" s="5">
        <v>0</v>
      </c>
      <c r="P1674" s="66">
        <v>214</v>
      </c>
      <c r="Q1674" s="66">
        <v>4</v>
      </c>
      <c r="R1674" s="66">
        <f t="shared" si="55"/>
        <v>218</v>
      </c>
      <c r="S1674" s="502">
        <f t="shared" si="56"/>
        <v>69.800000000000026</v>
      </c>
      <c r="T1674" s="66">
        <v>16</v>
      </c>
    </row>
    <row r="1675" spans="1:20" s="65" customFormat="1" x14ac:dyDescent="0.2">
      <c r="A1675" s="134" t="s">
        <v>7364</v>
      </c>
      <c r="B1675" s="65" t="s">
        <v>8490</v>
      </c>
      <c r="C1675" s="67">
        <v>0.5</v>
      </c>
      <c r="D1675" s="65" t="s">
        <v>7255</v>
      </c>
      <c r="E1675" s="66">
        <v>64</v>
      </c>
      <c r="F1675" s="66">
        <v>82</v>
      </c>
      <c r="G1675" s="66" t="s">
        <v>5263</v>
      </c>
      <c r="H1675" s="66">
        <v>125</v>
      </c>
      <c r="I1675" s="69">
        <v>6045034800</v>
      </c>
      <c r="J1675" s="5" t="s">
        <v>2469</v>
      </c>
      <c r="K1675" s="66">
        <v>13</v>
      </c>
      <c r="L1675" s="5">
        <v>353</v>
      </c>
      <c r="M1675" s="5">
        <v>3</v>
      </c>
      <c r="N1675" s="5">
        <v>0</v>
      </c>
      <c r="O1675" s="65" t="s">
        <v>4014</v>
      </c>
      <c r="P1675" s="66">
        <v>224</v>
      </c>
      <c r="Q1675" s="66">
        <v>4</v>
      </c>
      <c r="R1675" s="66">
        <f t="shared" si="55"/>
        <v>228</v>
      </c>
      <c r="S1675" s="502">
        <f t="shared" si="56"/>
        <v>59.800000000000026</v>
      </c>
      <c r="T1675" s="66">
        <v>13</v>
      </c>
    </row>
    <row r="1676" spans="1:20" x14ac:dyDescent="0.2">
      <c r="A1676" s="558" t="s">
        <v>11241</v>
      </c>
      <c r="B1676" s="65" t="s">
        <v>8490</v>
      </c>
      <c r="C1676" s="67">
        <v>0.5</v>
      </c>
      <c r="D1676" s="559" t="s">
        <v>11242</v>
      </c>
      <c r="E1676" s="66">
        <v>64</v>
      </c>
      <c r="F1676" s="66">
        <v>82</v>
      </c>
      <c r="G1676" s="66" t="s">
        <v>5263</v>
      </c>
      <c r="H1676" s="66">
        <v>125</v>
      </c>
      <c r="I1676" s="69">
        <v>6045034800</v>
      </c>
      <c r="J1676" s="5" t="s">
        <v>2469</v>
      </c>
      <c r="K1676" s="66">
        <v>14</v>
      </c>
      <c r="L1676" s="5">
        <v>349</v>
      </c>
      <c r="M1676" s="5">
        <v>3</v>
      </c>
      <c r="N1676" s="5">
        <v>0</v>
      </c>
      <c r="O1676" s="559" t="s">
        <v>11198</v>
      </c>
      <c r="P1676" s="66">
        <v>223</v>
      </c>
      <c r="Q1676" s="66">
        <v>4</v>
      </c>
      <c r="R1676" s="66">
        <f t="shared" si="55"/>
        <v>227</v>
      </c>
      <c r="S1676" s="502">
        <f t="shared" si="56"/>
        <v>60.800000000000026</v>
      </c>
      <c r="T1676" s="68">
        <v>14</v>
      </c>
    </row>
    <row r="1677" spans="1:20" s="65" customFormat="1" x14ac:dyDescent="0.2">
      <c r="A1677" s="134" t="s">
        <v>7254</v>
      </c>
      <c r="B1677" s="65" t="s">
        <v>8490</v>
      </c>
      <c r="C1677" s="67">
        <v>0.5</v>
      </c>
      <c r="D1677" s="65" t="s">
        <v>1533</v>
      </c>
      <c r="E1677" s="66">
        <v>64</v>
      </c>
      <c r="F1677" s="66">
        <v>82</v>
      </c>
      <c r="G1677" s="66" t="s">
        <v>5265</v>
      </c>
      <c r="H1677" s="66">
        <v>125</v>
      </c>
      <c r="I1677" s="69">
        <v>6045034800</v>
      </c>
      <c r="J1677" s="5" t="s">
        <v>2469</v>
      </c>
      <c r="K1677" s="66">
        <v>10</v>
      </c>
      <c r="L1677" s="5">
        <v>365</v>
      </c>
      <c r="M1677" s="5">
        <v>3</v>
      </c>
      <c r="N1677" s="5">
        <v>0</v>
      </c>
      <c r="P1677" s="66">
        <v>237</v>
      </c>
      <c r="Q1677" s="66">
        <v>4</v>
      </c>
      <c r="R1677" s="66">
        <f t="shared" si="55"/>
        <v>241</v>
      </c>
      <c r="S1677" s="502">
        <f t="shared" si="56"/>
        <v>46.800000000000026</v>
      </c>
      <c r="T1677" s="66">
        <v>10</v>
      </c>
    </row>
    <row r="1678" spans="1:20" s="65" customFormat="1" x14ac:dyDescent="0.2">
      <c r="A1678" s="134" t="s">
        <v>2504</v>
      </c>
      <c r="B1678" s="65" t="s">
        <v>8490</v>
      </c>
      <c r="C1678" s="67">
        <v>0.5</v>
      </c>
      <c r="D1678" s="65" t="s">
        <v>2506</v>
      </c>
      <c r="E1678" s="66">
        <v>65</v>
      </c>
      <c r="F1678" s="66">
        <v>84</v>
      </c>
      <c r="G1678" s="66" t="s">
        <v>5263</v>
      </c>
      <c r="H1678" s="66">
        <v>127</v>
      </c>
      <c r="I1678" s="69">
        <v>6045034800</v>
      </c>
      <c r="J1678" s="5" t="s">
        <v>2469</v>
      </c>
      <c r="K1678" s="66">
        <v>16</v>
      </c>
      <c r="L1678" s="5">
        <v>341</v>
      </c>
      <c r="M1678" s="5">
        <v>3</v>
      </c>
      <c r="N1678" s="5">
        <v>0</v>
      </c>
      <c r="P1678" s="66">
        <v>212</v>
      </c>
      <c r="Q1678" s="66">
        <v>4</v>
      </c>
      <c r="R1678" s="66">
        <f t="shared" si="55"/>
        <v>216</v>
      </c>
      <c r="S1678" s="502">
        <f t="shared" si="56"/>
        <v>71.800000000000026</v>
      </c>
      <c r="T1678" s="66">
        <v>16</v>
      </c>
    </row>
    <row r="1679" spans="1:20" s="65" customFormat="1" x14ac:dyDescent="0.2">
      <c r="A1679" s="571" t="s">
        <v>12511</v>
      </c>
      <c r="B1679" s="559" t="s">
        <v>8490</v>
      </c>
      <c r="C1679" s="67">
        <v>0.5</v>
      </c>
      <c r="D1679" s="559" t="s">
        <v>12512</v>
      </c>
      <c r="E1679" s="66">
        <v>65</v>
      </c>
      <c r="F1679" s="66">
        <v>84</v>
      </c>
      <c r="G1679" s="560" t="s">
        <v>5263</v>
      </c>
      <c r="H1679" s="66">
        <v>127</v>
      </c>
      <c r="I1679" s="69"/>
      <c r="J1679" s="5" t="s">
        <v>2469</v>
      </c>
      <c r="K1679" s="66">
        <v>17</v>
      </c>
      <c r="L1679" s="5">
        <v>337</v>
      </c>
      <c r="M1679" s="5">
        <v>3</v>
      </c>
      <c r="N1679" s="5">
        <v>1</v>
      </c>
      <c r="O1679" s="559" t="s">
        <v>12513</v>
      </c>
      <c r="P1679" s="66">
        <v>211</v>
      </c>
      <c r="Q1679" s="66">
        <v>4</v>
      </c>
      <c r="R1679" s="66">
        <f t="shared" si="55"/>
        <v>215</v>
      </c>
      <c r="S1679" s="502">
        <f t="shared" si="56"/>
        <v>72.800000000000026</v>
      </c>
      <c r="T1679" s="66">
        <v>17</v>
      </c>
    </row>
    <row r="1680" spans="1:20" s="65" customFormat="1" x14ac:dyDescent="0.2">
      <c r="A1680" s="134" t="s">
        <v>10486</v>
      </c>
      <c r="B1680" s="65" t="s">
        <v>8490</v>
      </c>
      <c r="C1680" s="67">
        <v>0.5</v>
      </c>
      <c r="D1680" s="65" t="s">
        <v>10440</v>
      </c>
      <c r="E1680" s="66">
        <v>65</v>
      </c>
      <c r="F1680" s="66">
        <v>84</v>
      </c>
      <c r="G1680" s="66" t="s">
        <v>5263</v>
      </c>
      <c r="H1680" s="66">
        <v>127</v>
      </c>
      <c r="I1680" s="69">
        <v>6045034800</v>
      </c>
      <c r="J1680" s="5" t="s">
        <v>2469</v>
      </c>
      <c r="K1680" s="66"/>
      <c r="L1680" s="5">
        <f>112+10+R1680</f>
        <v>122</v>
      </c>
      <c r="M1680" s="5">
        <v>3</v>
      </c>
      <c r="N1680" s="5">
        <v>0</v>
      </c>
      <c r="P1680" s="66"/>
      <c r="Q1680" s="66"/>
      <c r="R1680" s="66">
        <f t="shared" si="55"/>
        <v>0</v>
      </c>
      <c r="S1680" s="502">
        <f t="shared" si="56"/>
        <v>287.8</v>
      </c>
      <c r="T1680" s="66"/>
    </row>
    <row r="1681" spans="1:20" x14ac:dyDescent="0.2">
      <c r="A1681" s="97" t="s">
        <v>4811</v>
      </c>
      <c r="B1681" s="65" t="s">
        <v>8490</v>
      </c>
      <c r="C1681" s="67">
        <v>0.5</v>
      </c>
      <c r="D1681" s="65" t="s">
        <v>7049</v>
      </c>
      <c r="E1681" s="66">
        <v>76</v>
      </c>
      <c r="F1681" s="66">
        <v>104</v>
      </c>
      <c r="G1681" s="66" t="s">
        <v>5434</v>
      </c>
      <c r="H1681" s="66">
        <v>147</v>
      </c>
      <c r="I1681" s="69"/>
      <c r="J1681" s="5" t="s">
        <v>4415</v>
      </c>
      <c r="K1681" s="66">
        <v>22</v>
      </c>
      <c r="L1681" s="5">
        <v>318</v>
      </c>
      <c r="M1681" s="5">
        <v>2</v>
      </c>
      <c r="N1681" s="5">
        <v>0</v>
      </c>
      <c r="O1681" s="65"/>
      <c r="P1681" s="66">
        <v>188</v>
      </c>
      <c r="Q1681" s="66">
        <v>7</v>
      </c>
      <c r="R1681" s="66">
        <f t="shared" si="55"/>
        <v>195</v>
      </c>
      <c r="S1681" s="502">
        <f t="shared" si="56"/>
        <v>92.800000000000026</v>
      </c>
      <c r="T1681" s="68">
        <v>22</v>
      </c>
    </row>
    <row r="1682" spans="1:20" s="65" customFormat="1" x14ac:dyDescent="0.2">
      <c r="A1682" s="97" t="s">
        <v>9580</v>
      </c>
      <c r="B1682" s="65" t="s">
        <v>8490</v>
      </c>
      <c r="C1682" s="67">
        <v>0.5</v>
      </c>
      <c r="D1682" s="65" t="s">
        <v>8054</v>
      </c>
      <c r="E1682" s="66">
        <v>76</v>
      </c>
      <c r="F1682" s="66">
        <v>104</v>
      </c>
      <c r="G1682" s="66" t="s">
        <v>3283</v>
      </c>
      <c r="H1682" s="66">
        <v>147</v>
      </c>
      <c r="I1682" s="69"/>
      <c r="J1682" s="5" t="s">
        <v>4415</v>
      </c>
      <c r="K1682" s="66">
        <v>20</v>
      </c>
      <c r="L1682" s="5">
        <v>326</v>
      </c>
      <c r="M1682" s="5">
        <v>2</v>
      </c>
      <c r="N1682" s="5">
        <v>0</v>
      </c>
      <c r="P1682" s="66">
        <v>195</v>
      </c>
      <c r="Q1682" s="66">
        <v>7</v>
      </c>
      <c r="R1682" s="66">
        <f t="shared" si="55"/>
        <v>202</v>
      </c>
      <c r="S1682" s="502">
        <f t="shared" si="56"/>
        <v>85.800000000000026</v>
      </c>
      <c r="T1682" s="66">
        <v>20</v>
      </c>
    </row>
    <row r="1683" spans="1:20" s="65" customFormat="1" x14ac:dyDescent="0.2">
      <c r="A1683" s="134" t="s">
        <v>7017</v>
      </c>
      <c r="B1683" s="65" t="s">
        <v>8490</v>
      </c>
      <c r="C1683" s="67">
        <v>0.5</v>
      </c>
      <c r="D1683" s="65" t="s">
        <v>864</v>
      </c>
      <c r="E1683" s="66">
        <v>70</v>
      </c>
      <c r="F1683" s="66">
        <v>93</v>
      </c>
      <c r="G1683" s="66" t="s">
        <v>2784</v>
      </c>
      <c r="H1683" s="66">
        <v>136</v>
      </c>
      <c r="I1683" s="5" t="s">
        <v>7407</v>
      </c>
      <c r="J1683" s="5" t="s">
        <v>7407</v>
      </c>
      <c r="K1683" s="66">
        <v>2</v>
      </c>
      <c r="L1683" s="5">
        <v>396</v>
      </c>
      <c r="M1683" s="5">
        <v>33</v>
      </c>
      <c r="N1683" s="5">
        <v>0</v>
      </c>
      <c r="O1683" s="65" t="s">
        <v>7592</v>
      </c>
      <c r="P1683" s="66">
        <v>267</v>
      </c>
      <c r="Q1683" s="66">
        <v>7</v>
      </c>
      <c r="R1683" s="66">
        <f t="shared" si="55"/>
        <v>274</v>
      </c>
      <c r="S1683" s="502">
        <f t="shared" si="56"/>
        <v>13.800000000000022</v>
      </c>
      <c r="T1683" s="66">
        <v>2</v>
      </c>
    </row>
    <row r="1684" spans="1:20" s="65" customFormat="1" x14ac:dyDescent="0.2">
      <c r="A1684" s="134" t="s">
        <v>7017</v>
      </c>
      <c r="B1684" s="65" t="s">
        <v>8490</v>
      </c>
      <c r="C1684" s="67">
        <v>0.5</v>
      </c>
      <c r="D1684" s="91" t="s">
        <v>551</v>
      </c>
      <c r="E1684" s="66">
        <v>70</v>
      </c>
      <c r="F1684" s="66">
        <v>101</v>
      </c>
      <c r="G1684" s="66" t="s">
        <v>2784</v>
      </c>
      <c r="H1684" s="66">
        <v>144</v>
      </c>
      <c r="I1684" s="69"/>
      <c r="J1684" s="5" t="s">
        <v>2087</v>
      </c>
      <c r="K1684" s="66">
        <v>2</v>
      </c>
      <c r="L1684" s="5">
        <v>396</v>
      </c>
      <c r="M1684" s="5">
        <v>41</v>
      </c>
      <c r="N1684" s="5">
        <v>0</v>
      </c>
      <c r="P1684" s="66">
        <v>267</v>
      </c>
      <c r="Q1684" s="66">
        <v>7</v>
      </c>
      <c r="R1684" s="66">
        <f t="shared" si="55"/>
        <v>274</v>
      </c>
      <c r="S1684" s="502">
        <f t="shared" si="56"/>
        <v>13.800000000000022</v>
      </c>
      <c r="T1684" s="66">
        <v>2</v>
      </c>
    </row>
    <row r="1685" spans="1:20" s="65" customFormat="1" x14ac:dyDescent="0.2">
      <c r="A1685" s="97" t="s">
        <v>8134</v>
      </c>
      <c r="B1685" s="65" t="s">
        <v>8490</v>
      </c>
      <c r="C1685" s="67">
        <v>0.5</v>
      </c>
      <c r="D1685" s="65" t="s">
        <v>7685</v>
      </c>
      <c r="E1685" s="66">
        <v>68</v>
      </c>
      <c r="F1685" s="66">
        <v>89</v>
      </c>
      <c r="G1685" s="66" t="s">
        <v>5263</v>
      </c>
      <c r="H1685" s="66">
        <v>132</v>
      </c>
      <c r="I1685" s="69">
        <v>6045034800</v>
      </c>
      <c r="J1685" s="5" t="s">
        <v>2469</v>
      </c>
      <c r="K1685" s="66">
        <v>12</v>
      </c>
      <c r="L1685" s="5">
        <v>357</v>
      </c>
      <c r="M1685" s="5">
        <v>3</v>
      </c>
      <c r="N1685" s="5">
        <v>0</v>
      </c>
      <c r="P1685" s="66">
        <v>230</v>
      </c>
      <c r="Q1685" s="66">
        <v>4</v>
      </c>
      <c r="R1685" s="66">
        <f t="shared" si="55"/>
        <v>234</v>
      </c>
      <c r="S1685" s="502">
        <f t="shared" si="56"/>
        <v>53.800000000000026</v>
      </c>
      <c r="T1685" s="66">
        <v>12</v>
      </c>
    </row>
    <row r="1686" spans="1:20" s="65" customFormat="1" x14ac:dyDescent="0.2">
      <c r="A1686" s="558" t="s">
        <v>11403</v>
      </c>
      <c r="B1686" s="559" t="s">
        <v>8490</v>
      </c>
      <c r="C1686" s="67">
        <v>0.5</v>
      </c>
      <c r="D1686" s="559" t="s">
        <v>11402</v>
      </c>
      <c r="E1686" s="66">
        <v>66</v>
      </c>
      <c r="F1686" s="66">
        <v>84</v>
      </c>
      <c r="G1686" s="560" t="s">
        <v>5263</v>
      </c>
      <c r="H1686" s="66">
        <v>127</v>
      </c>
      <c r="I1686" s="69">
        <v>6045034800</v>
      </c>
      <c r="J1686" s="5" t="s">
        <v>2469</v>
      </c>
      <c r="K1686" s="66">
        <v>12</v>
      </c>
      <c r="L1686" s="5">
        <v>357</v>
      </c>
      <c r="M1686" s="5">
        <v>3</v>
      </c>
      <c r="N1686" s="5">
        <v>0</v>
      </c>
      <c r="O1686" s="559" t="s">
        <v>11399</v>
      </c>
      <c r="P1686" s="66">
        <v>230</v>
      </c>
      <c r="Q1686" s="66">
        <v>4</v>
      </c>
      <c r="R1686" s="66">
        <f t="shared" si="55"/>
        <v>234</v>
      </c>
      <c r="S1686" s="502">
        <f t="shared" si="56"/>
        <v>53.800000000000026</v>
      </c>
      <c r="T1686" s="66">
        <v>12</v>
      </c>
    </row>
    <row r="1687" spans="1:20" s="65" customFormat="1" x14ac:dyDescent="0.2">
      <c r="A1687" s="97" t="s">
        <v>10579</v>
      </c>
      <c r="B1687" s="65" t="s">
        <v>8490</v>
      </c>
      <c r="C1687" s="67">
        <v>0.5</v>
      </c>
      <c r="D1687" s="65" t="s">
        <v>10580</v>
      </c>
      <c r="E1687" s="66">
        <v>69</v>
      </c>
      <c r="F1687" s="66">
        <v>89</v>
      </c>
      <c r="G1687" s="66" t="s">
        <v>2036</v>
      </c>
      <c r="H1687" s="66">
        <v>132</v>
      </c>
      <c r="I1687" s="69">
        <v>6045034800</v>
      </c>
      <c r="J1687" s="5" t="s">
        <v>2469</v>
      </c>
      <c r="K1687" s="66">
        <v>21</v>
      </c>
      <c r="L1687" s="5">
        <v>322</v>
      </c>
      <c r="M1687" s="5">
        <v>3</v>
      </c>
      <c r="N1687" s="5">
        <v>0</v>
      </c>
      <c r="O1687" s="65" t="s">
        <v>10606</v>
      </c>
      <c r="P1687" s="66">
        <v>195</v>
      </c>
      <c r="Q1687" s="66">
        <v>4</v>
      </c>
      <c r="R1687" s="66">
        <f t="shared" si="55"/>
        <v>199</v>
      </c>
      <c r="S1687" s="502">
        <f t="shared" si="56"/>
        <v>88.800000000000026</v>
      </c>
      <c r="T1687" s="66">
        <v>21</v>
      </c>
    </row>
    <row r="1688" spans="1:20" x14ac:dyDescent="0.2">
      <c r="A1688" s="97" t="s">
        <v>2842</v>
      </c>
      <c r="B1688" s="65" t="s">
        <v>8490</v>
      </c>
      <c r="C1688" s="67">
        <v>0.5</v>
      </c>
      <c r="D1688" s="65" t="s">
        <v>1985</v>
      </c>
      <c r="E1688" s="66">
        <v>76</v>
      </c>
      <c r="F1688" s="66">
        <v>104</v>
      </c>
      <c r="G1688" s="66" t="s">
        <v>5434</v>
      </c>
      <c r="H1688" s="66">
        <v>147</v>
      </c>
      <c r="I1688" s="69"/>
      <c r="J1688" s="5" t="s">
        <v>4415</v>
      </c>
      <c r="K1688" s="66">
        <v>21</v>
      </c>
      <c r="L1688" s="5">
        <v>322</v>
      </c>
      <c r="M1688" s="5">
        <v>2</v>
      </c>
      <c r="N1688" s="5">
        <v>0</v>
      </c>
      <c r="O1688" s="65" t="s">
        <v>5461</v>
      </c>
      <c r="P1688" s="66">
        <v>189</v>
      </c>
      <c r="Q1688" s="66">
        <v>7</v>
      </c>
      <c r="R1688" s="66">
        <f t="shared" si="55"/>
        <v>196</v>
      </c>
      <c r="S1688" s="502">
        <f t="shared" si="56"/>
        <v>91.800000000000026</v>
      </c>
      <c r="T1688" s="68">
        <v>21</v>
      </c>
    </row>
    <row r="1689" spans="1:20" x14ac:dyDescent="0.2">
      <c r="A1689" s="97" t="s">
        <v>5061</v>
      </c>
      <c r="B1689" s="65" t="s">
        <v>8490</v>
      </c>
      <c r="C1689" s="67">
        <v>0.5</v>
      </c>
      <c r="D1689" s="91" t="s">
        <v>2505</v>
      </c>
      <c r="E1689" s="66">
        <v>65</v>
      </c>
      <c r="F1689" s="66">
        <v>82</v>
      </c>
      <c r="G1689" s="66" t="s">
        <v>5263</v>
      </c>
      <c r="H1689" s="66">
        <v>125</v>
      </c>
      <c r="I1689" s="69">
        <v>6045034800</v>
      </c>
      <c r="J1689" s="5" t="s">
        <v>2469</v>
      </c>
      <c r="K1689" s="66">
        <v>11</v>
      </c>
      <c r="L1689" s="5">
        <v>361</v>
      </c>
      <c r="M1689" s="5">
        <v>3</v>
      </c>
      <c r="N1689" s="5">
        <v>0</v>
      </c>
      <c r="O1689" s="65"/>
      <c r="P1689" s="66">
        <v>233</v>
      </c>
      <c r="Q1689" s="66">
        <v>4</v>
      </c>
      <c r="R1689" s="66">
        <f t="shared" si="55"/>
        <v>237</v>
      </c>
      <c r="S1689" s="502">
        <f t="shared" si="56"/>
        <v>50.800000000000026</v>
      </c>
      <c r="T1689" s="68">
        <v>11</v>
      </c>
    </row>
    <row r="1690" spans="1:20" x14ac:dyDescent="0.2">
      <c r="A1690" s="97" t="s">
        <v>3008</v>
      </c>
      <c r="B1690" s="65" t="s">
        <v>8490</v>
      </c>
      <c r="C1690" s="67">
        <v>0.5</v>
      </c>
      <c r="D1690" s="91" t="s">
        <v>5051</v>
      </c>
      <c r="E1690" s="66">
        <v>62</v>
      </c>
      <c r="F1690" s="66">
        <v>76</v>
      </c>
      <c r="G1690" s="66" t="s">
        <v>5161</v>
      </c>
      <c r="H1690" s="66">
        <v>123</v>
      </c>
      <c r="I1690" s="69">
        <v>6045034800</v>
      </c>
      <c r="J1690" s="5" t="s">
        <v>2469</v>
      </c>
      <c r="K1690" s="66">
        <v>14</v>
      </c>
      <c r="L1690" s="5">
        <v>349</v>
      </c>
      <c r="M1690" s="5">
        <v>3</v>
      </c>
      <c r="N1690" s="5">
        <v>0</v>
      </c>
      <c r="O1690" s="65"/>
      <c r="P1690" s="66">
        <v>220</v>
      </c>
      <c r="Q1690" s="66">
        <v>4</v>
      </c>
      <c r="R1690" s="66">
        <f t="shared" si="55"/>
        <v>224</v>
      </c>
      <c r="S1690" s="502">
        <f t="shared" si="56"/>
        <v>63.800000000000026</v>
      </c>
      <c r="T1690" s="68">
        <v>14</v>
      </c>
    </row>
    <row r="1691" spans="1:20" x14ac:dyDescent="0.2">
      <c r="A1691" s="97" t="s">
        <v>7418</v>
      </c>
      <c r="B1691" s="65" t="s">
        <v>8490</v>
      </c>
      <c r="C1691" s="67">
        <v>0.5</v>
      </c>
      <c r="D1691" s="91" t="s">
        <v>2222</v>
      </c>
      <c r="E1691" s="66">
        <v>65</v>
      </c>
      <c r="F1691" s="66">
        <v>84</v>
      </c>
      <c r="G1691" s="66" t="s">
        <v>5263</v>
      </c>
      <c r="H1691" s="66">
        <v>127</v>
      </c>
      <c r="I1691" s="69">
        <v>6045034800</v>
      </c>
      <c r="J1691" s="5" t="s">
        <v>2469</v>
      </c>
      <c r="K1691" s="66">
        <v>48</v>
      </c>
      <c r="L1691" s="5">
        <f>112+10+R1691</f>
        <v>361</v>
      </c>
      <c r="M1691" s="5">
        <v>3</v>
      </c>
      <c r="N1691" s="5">
        <v>0</v>
      </c>
      <c r="O1691" s="65"/>
      <c r="P1691" s="66">
        <v>235</v>
      </c>
      <c r="Q1691" s="66">
        <v>4</v>
      </c>
      <c r="R1691" s="66">
        <f t="shared" si="55"/>
        <v>239</v>
      </c>
      <c r="S1691" s="502">
        <f t="shared" si="56"/>
        <v>48.800000000000026</v>
      </c>
      <c r="T1691" s="68">
        <v>48</v>
      </c>
    </row>
    <row r="1692" spans="1:20" s="65" customFormat="1" x14ac:dyDescent="0.2">
      <c r="A1692" s="571" t="s">
        <v>11044</v>
      </c>
      <c r="B1692" s="65" t="s">
        <v>8490</v>
      </c>
      <c r="C1692" s="67">
        <v>0.5</v>
      </c>
      <c r="D1692" s="583" t="s">
        <v>11607</v>
      </c>
      <c r="E1692" s="66">
        <v>73</v>
      </c>
      <c r="F1692" s="66">
        <v>99</v>
      </c>
      <c r="G1692" s="560" t="s">
        <v>3283</v>
      </c>
      <c r="H1692" s="66">
        <v>142</v>
      </c>
      <c r="I1692" s="69"/>
      <c r="J1692" s="5" t="s">
        <v>4415</v>
      </c>
      <c r="K1692" s="66">
        <v>14</v>
      </c>
      <c r="L1692" s="5">
        <v>349</v>
      </c>
      <c r="M1692" s="5">
        <v>2</v>
      </c>
      <c r="N1692" s="5">
        <v>0</v>
      </c>
      <c r="O1692" s="559" t="s">
        <v>11609</v>
      </c>
      <c r="P1692" s="66">
        <v>218</v>
      </c>
      <c r="Q1692" s="66">
        <v>7</v>
      </c>
      <c r="R1692" s="66">
        <f t="shared" si="55"/>
        <v>225</v>
      </c>
      <c r="S1692" s="502">
        <f t="shared" si="56"/>
        <v>62.800000000000026</v>
      </c>
      <c r="T1692" s="66">
        <v>14</v>
      </c>
    </row>
    <row r="1693" spans="1:20" s="65" customFormat="1" x14ac:dyDescent="0.2">
      <c r="A1693" s="571" t="s">
        <v>11218</v>
      </c>
      <c r="B1693" s="559" t="s">
        <v>8490</v>
      </c>
      <c r="C1693" s="67">
        <v>0.5</v>
      </c>
      <c r="D1693" s="559" t="s">
        <v>11216</v>
      </c>
      <c r="E1693" s="66">
        <v>62</v>
      </c>
      <c r="F1693" s="66">
        <v>78</v>
      </c>
      <c r="G1693" s="560" t="s">
        <v>5263</v>
      </c>
      <c r="H1693" s="66">
        <v>123</v>
      </c>
      <c r="I1693" s="69">
        <v>6045034800</v>
      </c>
      <c r="J1693" s="5" t="s">
        <v>2469</v>
      </c>
      <c r="K1693" s="66">
        <v>9</v>
      </c>
      <c r="L1693" s="5">
        <v>369</v>
      </c>
      <c r="M1693" s="5">
        <v>3</v>
      </c>
      <c r="N1693" s="5">
        <v>0</v>
      </c>
      <c r="O1693" s="559" t="s">
        <v>11128</v>
      </c>
      <c r="P1693" s="66">
        <v>243</v>
      </c>
      <c r="Q1693" s="66">
        <v>4</v>
      </c>
      <c r="R1693" s="66">
        <f>P1693+Q1693</f>
        <v>247</v>
      </c>
      <c r="S1693" s="502">
        <f>306.1-R1693-10-8.3</f>
        <v>40.800000000000026</v>
      </c>
      <c r="T1693" s="66">
        <v>9</v>
      </c>
    </row>
    <row r="1694" spans="1:20" s="65" customFormat="1" x14ac:dyDescent="0.2">
      <c r="A1694" s="134" t="s">
        <v>2500</v>
      </c>
      <c r="B1694" s="65" t="s">
        <v>8490</v>
      </c>
      <c r="C1694" s="67">
        <v>0.5</v>
      </c>
      <c r="D1694" s="65" t="s">
        <v>7466</v>
      </c>
      <c r="E1694" s="66">
        <v>65</v>
      </c>
      <c r="F1694" s="66">
        <v>80</v>
      </c>
      <c r="G1694" s="66" t="s">
        <v>2918</v>
      </c>
      <c r="H1694" s="66">
        <v>123</v>
      </c>
      <c r="I1694" s="69">
        <v>6045034800</v>
      </c>
      <c r="J1694" s="5" t="s">
        <v>2084</v>
      </c>
      <c r="K1694" s="66">
        <v>19</v>
      </c>
      <c r="L1694" s="5">
        <v>330</v>
      </c>
      <c r="M1694" s="5">
        <v>3</v>
      </c>
      <c r="N1694" s="5">
        <v>0</v>
      </c>
      <c r="O1694" s="65" t="s">
        <v>9766</v>
      </c>
      <c r="P1694" s="66">
        <v>202</v>
      </c>
      <c r="Q1694" s="66">
        <v>4</v>
      </c>
      <c r="R1694" s="66">
        <f t="shared" si="55"/>
        <v>206</v>
      </c>
      <c r="S1694" s="502">
        <f t="shared" si="56"/>
        <v>81.800000000000026</v>
      </c>
      <c r="T1694" s="66">
        <v>19</v>
      </c>
    </row>
    <row r="1695" spans="1:20" s="65" customFormat="1" x14ac:dyDescent="0.2">
      <c r="A1695" s="134" t="s">
        <v>6384</v>
      </c>
      <c r="B1695" s="65" t="s">
        <v>8490</v>
      </c>
      <c r="C1695" s="67">
        <v>0.5</v>
      </c>
      <c r="D1695" s="65" t="s">
        <v>1113</v>
      </c>
      <c r="E1695" s="66">
        <v>64</v>
      </c>
      <c r="F1695" s="66">
        <v>80</v>
      </c>
      <c r="G1695" s="66" t="s">
        <v>5265</v>
      </c>
      <c r="H1695" s="66">
        <v>123</v>
      </c>
      <c r="I1695" s="69">
        <v>6045034800</v>
      </c>
      <c r="J1695" s="5" t="s">
        <v>2084</v>
      </c>
      <c r="K1695" s="66">
        <v>13</v>
      </c>
      <c r="L1695" s="5">
        <v>353</v>
      </c>
      <c r="M1695" s="5">
        <v>3</v>
      </c>
      <c r="N1695" s="5">
        <v>0</v>
      </c>
      <c r="P1695" s="66">
        <v>225</v>
      </c>
      <c r="Q1695" s="66">
        <v>4</v>
      </c>
      <c r="R1695" s="66">
        <f t="shared" si="55"/>
        <v>229</v>
      </c>
      <c r="S1695" s="502">
        <f t="shared" si="56"/>
        <v>58.800000000000026</v>
      </c>
      <c r="T1695" s="66">
        <v>13</v>
      </c>
    </row>
    <row r="1696" spans="1:20" s="65" customFormat="1" x14ac:dyDescent="0.2">
      <c r="A1696" s="134" t="s">
        <v>9666</v>
      </c>
      <c r="B1696" s="65" t="s">
        <v>8490</v>
      </c>
      <c r="C1696" s="67">
        <v>0.5</v>
      </c>
      <c r="D1696" s="91" t="s">
        <v>941</v>
      </c>
      <c r="E1696" s="66">
        <v>63</v>
      </c>
      <c r="F1696" s="66">
        <v>78</v>
      </c>
      <c r="G1696" s="66" t="s">
        <v>5264</v>
      </c>
      <c r="H1696" s="66">
        <v>123</v>
      </c>
      <c r="I1696" s="69">
        <v>6045034800</v>
      </c>
      <c r="J1696" s="5" t="s">
        <v>2084</v>
      </c>
      <c r="K1696" s="66">
        <v>13</v>
      </c>
      <c r="L1696" s="5">
        <v>353</v>
      </c>
      <c r="M1696" s="5">
        <v>3</v>
      </c>
      <c r="N1696" s="5">
        <v>0</v>
      </c>
      <c r="O1696" s="65" t="s">
        <v>531</v>
      </c>
      <c r="P1696" s="66">
        <v>225</v>
      </c>
      <c r="Q1696" s="66">
        <v>4</v>
      </c>
      <c r="R1696" s="66">
        <f t="shared" si="55"/>
        <v>229</v>
      </c>
      <c r="S1696" s="502">
        <f t="shared" si="56"/>
        <v>58.800000000000026</v>
      </c>
      <c r="T1696" s="66">
        <v>13</v>
      </c>
    </row>
    <row r="1697" spans="1:20" s="65" customFormat="1" ht="25.5" x14ac:dyDescent="0.2">
      <c r="A1697" s="134" t="s">
        <v>5767</v>
      </c>
      <c r="B1697" s="65" t="s">
        <v>8490</v>
      </c>
      <c r="C1697" s="67">
        <v>0.5</v>
      </c>
      <c r="D1697" s="91" t="s">
        <v>3141</v>
      </c>
      <c r="E1697" s="66">
        <v>64</v>
      </c>
      <c r="F1697" s="66">
        <v>82</v>
      </c>
      <c r="G1697" s="66" t="s">
        <v>5265</v>
      </c>
      <c r="H1697" s="66">
        <v>125</v>
      </c>
      <c r="I1697" s="96">
        <v>6045034800</v>
      </c>
      <c r="J1697" s="5" t="s">
        <v>2469</v>
      </c>
      <c r="K1697" s="66">
        <v>13</v>
      </c>
      <c r="L1697" s="5">
        <v>353</v>
      </c>
      <c r="M1697" s="5">
        <v>3</v>
      </c>
      <c r="N1697" s="5">
        <v>0</v>
      </c>
      <c r="P1697" s="66">
        <v>225</v>
      </c>
      <c r="Q1697" s="66">
        <v>4</v>
      </c>
      <c r="R1697" s="66">
        <f t="shared" si="55"/>
        <v>229</v>
      </c>
      <c r="S1697" s="502">
        <f t="shared" si="56"/>
        <v>58.800000000000026</v>
      </c>
      <c r="T1697" s="66">
        <v>13</v>
      </c>
    </row>
    <row r="1698" spans="1:20" s="65" customFormat="1" x14ac:dyDescent="0.2">
      <c r="A1698" s="134" t="s">
        <v>6286</v>
      </c>
      <c r="B1698" s="65" t="s">
        <v>8490</v>
      </c>
      <c r="C1698" s="67">
        <v>0.5</v>
      </c>
      <c r="D1698" s="91" t="s">
        <v>6287</v>
      </c>
      <c r="E1698" s="66">
        <v>65</v>
      </c>
      <c r="F1698" s="66">
        <v>84</v>
      </c>
      <c r="G1698" s="66" t="s">
        <v>5263</v>
      </c>
      <c r="H1698" s="66">
        <v>127</v>
      </c>
      <c r="I1698" s="69">
        <v>6045034800</v>
      </c>
      <c r="J1698" s="5" t="s">
        <v>2469</v>
      </c>
      <c r="K1698" s="66">
        <v>13</v>
      </c>
      <c r="L1698" s="5">
        <v>353</v>
      </c>
      <c r="M1698" s="5">
        <v>3</v>
      </c>
      <c r="N1698" s="5">
        <v>0</v>
      </c>
      <c r="O1698" s="65" t="s">
        <v>3190</v>
      </c>
      <c r="P1698" s="66">
        <v>225</v>
      </c>
      <c r="Q1698" s="66">
        <v>4</v>
      </c>
      <c r="R1698" s="66">
        <f t="shared" si="55"/>
        <v>229</v>
      </c>
      <c r="S1698" s="502">
        <f t="shared" si="56"/>
        <v>58.800000000000026</v>
      </c>
      <c r="T1698" s="66">
        <v>13</v>
      </c>
    </row>
    <row r="1699" spans="1:20" s="65" customFormat="1" x14ac:dyDescent="0.2">
      <c r="A1699" s="571" t="s">
        <v>10849</v>
      </c>
      <c r="B1699" s="559" t="s">
        <v>8490</v>
      </c>
      <c r="C1699" s="67">
        <v>0.5</v>
      </c>
      <c r="D1699" s="583" t="s">
        <v>10850</v>
      </c>
      <c r="E1699" s="66">
        <v>65</v>
      </c>
      <c r="F1699" s="66">
        <v>84</v>
      </c>
      <c r="G1699" s="560" t="s">
        <v>5265</v>
      </c>
      <c r="H1699" s="66">
        <v>127</v>
      </c>
      <c r="I1699" s="69">
        <v>6045034800</v>
      </c>
      <c r="J1699" s="5" t="s">
        <v>2469</v>
      </c>
      <c r="K1699" s="66">
        <v>14</v>
      </c>
      <c r="L1699" s="5">
        <v>349</v>
      </c>
      <c r="M1699" s="5">
        <v>3</v>
      </c>
      <c r="N1699" s="5">
        <v>0</v>
      </c>
      <c r="O1699" s="559" t="s">
        <v>10830</v>
      </c>
      <c r="P1699" s="66">
        <v>222</v>
      </c>
      <c r="Q1699" s="66">
        <v>4</v>
      </c>
      <c r="R1699" s="66">
        <f t="shared" si="55"/>
        <v>226</v>
      </c>
      <c r="S1699" s="502">
        <f t="shared" si="56"/>
        <v>61.800000000000026</v>
      </c>
      <c r="T1699" s="66">
        <v>14</v>
      </c>
    </row>
    <row r="1700" spans="1:20" s="65" customFormat="1" x14ac:dyDescent="0.2">
      <c r="A1700" s="571" t="s">
        <v>11423</v>
      </c>
      <c r="B1700" s="559" t="s">
        <v>8490</v>
      </c>
      <c r="C1700" s="67">
        <v>0.5</v>
      </c>
      <c r="D1700" s="583" t="s">
        <v>11437</v>
      </c>
      <c r="E1700" s="66">
        <v>65</v>
      </c>
      <c r="F1700" s="66">
        <v>84</v>
      </c>
      <c r="G1700" s="560" t="s">
        <v>5265</v>
      </c>
      <c r="H1700" s="66">
        <v>127</v>
      </c>
      <c r="I1700" s="69">
        <v>6045034800</v>
      </c>
      <c r="J1700" s="5" t="s">
        <v>2469</v>
      </c>
      <c r="K1700" s="66">
        <v>14</v>
      </c>
      <c r="L1700" s="5">
        <v>349</v>
      </c>
      <c r="M1700" s="5">
        <v>3</v>
      </c>
      <c r="N1700" s="5">
        <v>0</v>
      </c>
      <c r="O1700" s="559" t="s">
        <v>11399</v>
      </c>
      <c r="P1700" s="66">
        <v>222</v>
      </c>
      <c r="Q1700" s="66">
        <v>4</v>
      </c>
      <c r="R1700" s="66">
        <f>P1700+Q1700</f>
        <v>226</v>
      </c>
      <c r="S1700" s="502">
        <f>306.1-R1700-10-8.3</f>
        <v>61.800000000000026</v>
      </c>
      <c r="T1700" s="66">
        <v>14</v>
      </c>
    </row>
    <row r="1701" spans="1:20" s="65" customFormat="1" x14ac:dyDescent="0.2">
      <c r="A1701" s="571" t="s">
        <v>11424</v>
      </c>
      <c r="B1701" s="559" t="s">
        <v>8490</v>
      </c>
      <c r="C1701" s="67">
        <v>0.5</v>
      </c>
      <c r="D1701" s="583" t="s">
        <v>11438</v>
      </c>
      <c r="E1701" s="66">
        <v>64</v>
      </c>
      <c r="F1701" s="66">
        <v>82</v>
      </c>
      <c r="G1701" s="560" t="s">
        <v>2920</v>
      </c>
      <c r="H1701" s="66">
        <v>125</v>
      </c>
      <c r="I1701" s="69">
        <v>6045034800</v>
      </c>
      <c r="J1701" s="5" t="s">
        <v>2469</v>
      </c>
      <c r="K1701" s="66">
        <v>16</v>
      </c>
      <c r="L1701" s="5">
        <v>341</v>
      </c>
      <c r="M1701" s="5">
        <v>3</v>
      </c>
      <c r="N1701" s="5">
        <v>0</v>
      </c>
      <c r="O1701" s="559" t="s">
        <v>11399</v>
      </c>
      <c r="P1701" s="66">
        <v>215</v>
      </c>
      <c r="Q1701" s="66">
        <v>4</v>
      </c>
      <c r="R1701" s="66">
        <f>P1701+Q1701</f>
        <v>219</v>
      </c>
      <c r="S1701" s="502">
        <f>306.1-R1701-10-8.3</f>
        <v>68.800000000000026</v>
      </c>
      <c r="T1701" s="66">
        <v>16</v>
      </c>
    </row>
    <row r="1702" spans="1:20" s="65" customFormat="1" x14ac:dyDescent="0.2">
      <c r="A1702" s="134" t="s">
        <v>3604</v>
      </c>
      <c r="B1702" s="65" t="s">
        <v>8490</v>
      </c>
      <c r="C1702" s="67">
        <v>0.5</v>
      </c>
      <c r="D1702" s="91" t="s">
        <v>3601</v>
      </c>
      <c r="E1702" s="66">
        <v>68</v>
      </c>
      <c r="F1702" s="66">
        <v>89</v>
      </c>
      <c r="G1702" s="66" t="s">
        <v>5464</v>
      </c>
      <c r="H1702" s="66">
        <v>132</v>
      </c>
      <c r="I1702" s="69"/>
      <c r="J1702" s="5" t="s">
        <v>4415</v>
      </c>
      <c r="K1702" s="66">
        <v>1</v>
      </c>
      <c r="L1702" s="5">
        <v>400</v>
      </c>
      <c r="M1702" s="5">
        <v>2</v>
      </c>
      <c r="N1702" s="5">
        <v>0</v>
      </c>
      <c r="O1702" s="65" t="s">
        <v>6268</v>
      </c>
      <c r="P1702" s="66">
        <v>270</v>
      </c>
      <c r="Q1702" s="66">
        <v>7</v>
      </c>
      <c r="R1702" s="66">
        <f t="shared" si="55"/>
        <v>277</v>
      </c>
      <c r="S1702" s="502">
        <f t="shared" si="56"/>
        <v>10.800000000000022</v>
      </c>
      <c r="T1702" s="66">
        <v>1</v>
      </c>
    </row>
    <row r="1703" spans="1:20" s="65" customFormat="1" x14ac:dyDescent="0.2">
      <c r="A1703" s="134" t="s">
        <v>7658</v>
      </c>
      <c r="B1703" s="65" t="s">
        <v>8490</v>
      </c>
      <c r="C1703" s="67">
        <v>0.5</v>
      </c>
      <c r="D1703" s="91" t="s">
        <v>1567</v>
      </c>
      <c r="E1703" s="66">
        <v>65</v>
      </c>
      <c r="F1703" s="66">
        <v>84</v>
      </c>
      <c r="G1703" s="66" t="s">
        <v>5263</v>
      </c>
      <c r="H1703" s="66">
        <v>127</v>
      </c>
      <c r="I1703" s="69">
        <v>6045034800</v>
      </c>
      <c r="J1703" s="5" t="s">
        <v>2469</v>
      </c>
      <c r="K1703" s="66">
        <v>14</v>
      </c>
      <c r="L1703" s="5">
        <v>349</v>
      </c>
      <c r="M1703" s="5">
        <v>3</v>
      </c>
      <c r="N1703" s="5">
        <v>0</v>
      </c>
      <c r="O1703" s="65" t="s">
        <v>7659</v>
      </c>
      <c r="P1703" s="66">
        <v>220</v>
      </c>
      <c r="Q1703" s="66">
        <v>4</v>
      </c>
      <c r="R1703" s="66">
        <f t="shared" si="55"/>
        <v>224</v>
      </c>
      <c r="S1703" s="502">
        <f t="shared" si="56"/>
        <v>63.800000000000026</v>
      </c>
      <c r="T1703" s="66">
        <v>14</v>
      </c>
    </row>
    <row r="1704" spans="1:20" s="65" customFormat="1" x14ac:dyDescent="0.2">
      <c r="A1704" s="134" t="s">
        <v>1375</v>
      </c>
      <c r="B1704" s="65" t="s">
        <v>8490</v>
      </c>
      <c r="C1704" s="67">
        <v>0.5</v>
      </c>
      <c r="D1704" s="65" t="s">
        <v>1374</v>
      </c>
      <c r="E1704" s="66">
        <v>69</v>
      </c>
      <c r="F1704" s="66">
        <v>91</v>
      </c>
      <c r="G1704" s="66" t="s">
        <v>5464</v>
      </c>
      <c r="H1704" s="66">
        <v>134</v>
      </c>
      <c r="I1704" s="69"/>
      <c r="J1704" s="5" t="s">
        <v>4415</v>
      </c>
      <c r="K1704" s="66">
        <v>1</v>
      </c>
      <c r="L1704" s="5">
        <v>400</v>
      </c>
      <c r="M1704" s="5">
        <v>2</v>
      </c>
      <c r="N1704" s="5">
        <v>0</v>
      </c>
      <c r="P1704" s="66">
        <v>270</v>
      </c>
      <c r="Q1704" s="66">
        <v>7</v>
      </c>
      <c r="R1704" s="66">
        <f t="shared" si="55"/>
        <v>277</v>
      </c>
      <c r="S1704" s="502">
        <f t="shared" si="56"/>
        <v>10.800000000000022</v>
      </c>
      <c r="T1704" s="66">
        <v>1</v>
      </c>
    </row>
    <row r="1705" spans="1:20" s="65" customFormat="1" x14ac:dyDescent="0.2">
      <c r="A1705" s="134" t="s">
        <v>5777</v>
      </c>
      <c r="B1705" s="65" t="s">
        <v>8490</v>
      </c>
      <c r="C1705" s="67">
        <v>0.5</v>
      </c>
      <c r="D1705" s="65" t="s">
        <v>4405</v>
      </c>
      <c r="E1705" s="66">
        <v>65</v>
      </c>
      <c r="F1705" s="66">
        <v>84</v>
      </c>
      <c r="G1705" s="66" t="s">
        <v>5263</v>
      </c>
      <c r="H1705" s="66">
        <v>127</v>
      </c>
      <c r="I1705" s="69">
        <v>6045034800</v>
      </c>
      <c r="J1705" s="5" t="s">
        <v>2469</v>
      </c>
      <c r="K1705" s="66">
        <v>7</v>
      </c>
      <c r="L1705" s="5">
        <v>377</v>
      </c>
      <c r="M1705" s="5">
        <v>3</v>
      </c>
      <c r="N1705" s="5">
        <v>0</v>
      </c>
      <c r="P1705" s="66">
        <v>248</v>
      </c>
      <c r="Q1705" s="66">
        <v>4</v>
      </c>
      <c r="R1705" s="66">
        <f t="shared" ref="R1705:R1777" si="57">P1705+Q1705</f>
        <v>252</v>
      </c>
      <c r="S1705" s="502">
        <f t="shared" si="56"/>
        <v>35.800000000000026</v>
      </c>
      <c r="T1705" s="66">
        <v>7</v>
      </c>
    </row>
    <row r="1706" spans="1:20" s="65" customFormat="1" x14ac:dyDescent="0.2">
      <c r="A1706" s="134" t="s">
        <v>6257</v>
      </c>
      <c r="B1706" s="65" t="s">
        <v>8490</v>
      </c>
      <c r="C1706" s="67">
        <v>0.5</v>
      </c>
      <c r="D1706" s="65" t="s">
        <v>2000</v>
      </c>
      <c r="E1706" s="66">
        <v>72</v>
      </c>
      <c r="F1706" s="66">
        <v>97</v>
      </c>
      <c r="G1706" s="66" t="s">
        <v>4585</v>
      </c>
      <c r="H1706" s="66">
        <v>140</v>
      </c>
      <c r="I1706" s="69"/>
      <c r="J1706" s="5" t="s">
        <v>4415</v>
      </c>
      <c r="K1706" s="66">
        <v>11</v>
      </c>
      <c r="L1706" s="5">
        <v>361</v>
      </c>
      <c r="M1706" s="5">
        <v>2</v>
      </c>
      <c r="N1706" s="5">
        <v>0</v>
      </c>
      <c r="P1706" s="66">
        <v>232</v>
      </c>
      <c r="Q1706" s="66">
        <v>7</v>
      </c>
      <c r="R1706" s="66">
        <f t="shared" si="57"/>
        <v>239</v>
      </c>
      <c r="S1706" s="502">
        <f t="shared" si="56"/>
        <v>48.800000000000026</v>
      </c>
      <c r="T1706" s="66">
        <v>11</v>
      </c>
    </row>
    <row r="1707" spans="1:20" x14ac:dyDescent="0.2">
      <c r="A1707" s="97" t="s">
        <v>3626</v>
      </c>
      <c r="B1707" s="65" t="s">
        <v>8490</v>
      </c>
      <c r="C1707" s="67">
        <v>0.5</v>
      </c>
      <c r="D1707" s="65" t="s">
        <v>5369</v>
      </c>
      <c r="E1707" s="66">
        <v>68</v>
      </c>
      <c r="F1707" s="66">
        <v>90</v>
      </c>
      <c r="G1707" s="66" t="s">
        <v>5464</v>
      </c>
      <c r="H1707" s="66">
        <v>133</v>
      </c>
      <c r="I1707" s="69"/>
      <c r="J1707" s="5" t="s">
        <v>4415</v>
      </c>
      <c r="K1707" s="66">
        <v>3</v>
      </c>
      <c r="L1707" s="5">
        <v>393</v>
      </c>
      <c r="M1707" s="5">
        <v>2</v>
      </c>
      <c r="N1707" s="5">
        <v>0</v>
      </c>
      <c r="O1707" s="65"/>
      <c r="P1707" s="66">
        <v>261</v>
      </c>
      <c r="Q1707" s="66">
        <v>7</v>
      </c>
      <c r="R1707" s="66">
        <f t="shared" si="57"/>
        <v>268</v>
      </c>
      <c r="S1707" s="502">
        <f t="shared" si="56"/>
        <v>19.800000000000022</v>
      </c>
      <c r="T1707" s="68">
        <v>3</v>
      </c>
    </row>
    <row r="1708" spans="1:20" x14ac:dyDescent="0.2">
      <c r="A1708" s="97" t="s">
        <v>3626</v>
      </c>
      <c r="B1708" s="65" t="s">
        <v>8490</v>
      </c>
      <c r="C1708" s="67">
        <v>0.5</v>
      </c>
      <c r="D1708" s="65" t="s">
        <v>7183</v>
      </c>
      <c r="E1708" s="66">
        <v>68</v>
      </c>
      <c r="F1708" s="66">
        <v>90</v>
      </c>
      <c r="G1708" s="66" t="s">
        <v>5464</v>
      </c>
      <c r="H1708" s="66">
        <v>133</v>
      </c>
      <c r="I1708" s="69"/>
      <c r="J1708" s="5" t="s">
        <v>2624</v>
      </c>
      <c r="K1708" s="66">
        <v>3</v>
      </c>
      <c r="L1708" s="5">
        <v>393</v>
      </c>
      <c r="M1708" s="5">
        <v>2</v>
      </c>
      <c r="N1708" s="5">
        <v>0</v>
      </c>
      <c r="O1708" s="65"/>
      <c r="P1708" s="66">
        <v>261</v>
      </c>
      <c r="Q1708" s="66">
        <v>7</v>
      </c>
      <c r="R1708" s="66">
        <f t="shared" si="57"/>
        <v>268</v>
      </c>
      <c r="S1708" s="502">
        <f t="shared" si="56"/>
        <v>19.800000000000022</v>
      </c>
      <c r="T1708" s="68">
        <v>3</v>
      </c>
    </row>
    <row r="1709" spans="1:20" x14ac:dyDescent="0.2">
      <c r="A1709" s="97" t="s">
        <v>6298</v>
      </c>
      <c r="B1709" s="65" t="s">
        <v>8490</v>
      </c>
      <c r="C1709" s="67">
        <v>0.5</v>
      </c>
      <c r="D1709" s="65" t="s">
        <v>5594</v>
      </c>
      <c r="E1709" s="66">
        <v>77</v>
      </c>
      <c r="F1709" s="66">
        <v>106</v>
      </c>
      <c r="G1709" s="95" t="s">
        <v>3283</v>
      </c>
      <c r="H1709" s="66">
        <v>149</v>
      </c>
      <c r="I1709" s="69"/>
      <c r="J1709" s="5" t="s">
        <v>4415</v>
      </c>
      <c r="K1709" s="66"/>
      <c r="L1709" s="5">
        <f>112+10+R1709</f>
        <v>122</v>
      </c>
      <c r="M1709" s="5">
        <v>2</v>
      </c>
      <c r="N1709" s="5">
        <v>0</v>
      </c>
      <c r="O1709" s="65"/>
      <c r="P1709" s="66"/>
      <c r="Q1709" s="66"/>
      <c r="R1709" s="66">
        <f t="shared" si="57"/>
        <v>0</v>
      </c>
      <c r="S1709" s="502">
        <f t="shared" si="56"/>
        <v>287.8</v>
      </c>
    </row>
    <row r="1710" spans="1:20" x14ac:dyDescent="0.2">
      <c r="A1710" s="97" t="s">
        <v>4176</v>
      </c>
      <c r="B1710" s="65" t="s">
        <v>8490</v>
      </c>
      <c r="C1710" s="67">
        <v>0.5</v>
      </c>
      <c r="D1710" s="65" t="s">
        <v>4177</v>
      </c>
      <c r="E1710" s="66">
        <v>67</v>
      </c>
      <c r="F1710" s="66">
        <v>88</v>
      </c>
      <c r="G1710" s="95" t="s">
        <v>2036</v>
      </c>
      <c r="H1710" s="66">
        <v>131</v>
      </c>
      <c r="I1710" s="69">
        <v>6045034800</v>
      </c>
      <c r="J1710" s="5" t="s">
        <v>2469</v>
      </c>
      <c r="K1710" s="66">
        <v>19</v>
      </c>
      <c r="L1710" s="5">
        <v>330</v>
      </c>
      <c r="M1710" s="5">
        <v>3</v>
      </c>
      <c r="N1710" s="5">
        <v>0</v>
      </c>
      <c r="O1710" s="65"/>
      <c r="P1710" s="66">
        <v>200</v>
      </c>
      <c r="Q1710" s="66">
        <v>4</v>
      </c>
      <c r="R1710" s="66">
        <f t="shared" si="57"/>
        <v>204</v>
      </c>
      <c r="S1710" s="502">
        <f t="shared" si="56"/>
        <v>83.800000000000026</v>
      </c>
      <c r="T1710" s="68">
        <v>19</v>
      </c>
    </row>
    <row r="1711" spans="1:20" x14ac:dyDescent="0.2">
      <c r="A1711" s="558" t="s">
        <v>12500</v>
      </c>
      <c r="B1711" s="559" t="s">
        <v>8490</v>
      </c>
      <c r="C1711" s="67">
        <v>0.5</v>
      </c>
      <c r="D1711" s="559" t="s">
        <v>12349</v>
      </c>
      <c r="E1711" s="66">
        <v>65</v>
      </c>
      <c r="F1711" s="66">
        <v>84</v>
      </c>
      <c r="G1711" s="599" t="s">
        <v>5263</v>
      </c>
      <c r="H1711" s="66">
        <v>127</v>
      </c>
      <c r="I1711" s="69">
        <v>6045034800</v>
      </c>
      <c r="J1711" s="5" t="s">
        <v>2469</v>
      </c>
      <c r="K1711" s="66">
        <v>12</v>
      </c>
      <c r="L1711" s="5">
        <v>357</v>
      </c>
      <c r="M1711" s="5">
        <v>3</v>
      </c>
      <c r="N1711" s="5">
        <v>0</v>
      </c>
      <c r="O1711" s="559" t="s">
        <v>12348</v>
      </c>
      <c r="P1711" s="66">
        <v>231</v>
      </c>
      <c r="Q1711" s="66">
        <v>4</v>
      </c>
      <c r="R1711" s="66">
        <v>235</v>
      </c>
      <c r="S1711" s="502">
        <f>306.1-R1711-10-8.3</f>
        <v>52.800000000000026</v>
      </c>
      <c r="T1711" s="68">
        <v>12</v>
      </c>
    </row>
    <row r="1712" spans="1:20" x14ac:dyDescent="0.2">
      <c r="A1712" s="97" t="s">
        <v>2026</v>
      </c>
      <c r="B1712" s="65" t="s">
        <v>8490</v>
      </c>
      <c r="C1712" s="67">
        <v>0.5</v>
      </c>
      <c r="D1712" s="91" t="s">
        <v>2027</v>
      </c>
      <c r="E1712" s="66">
        <v>65</v>
      </c>
      <c r="F1712" s="66">
        <v>84</v>
      </c>
      <c r="G1712" s="66" t="s">
        <v>5263</v>
      </c>
      <c r="H1712" s="66">
        <v>127</v>
      </c>
      <c r="I1712" s="69">
        <v>6045034800</v>
      </c>
      <c r="J1712" s="5" t="s">
        <v>2469</v>
      </c>
      <c r="K1712" s="66">
        <v>12</v>
      </c>
      <c r="L1712" s="5">
        <v>357</v>
      </c>
      <c r="M1712" s="5">
        <v>3</v>
      </c>
      <c r="N1712" s="5">
        <v>0</v>
      </c>
      <c r="O1712" s="65"/>
      <c r="P1712" s="66">
        <v>228</v>
      </c>
      <c r="Q1712" s="66">
        <v>4</v>
      </c>
      <c r="R1712" s="66">
        <f t="shared" si="57"/>
        <v>232</v>
      </c>
      <c r="S1712" s="502">
        <f t="shared" si="56"/>
        <v>55.800000000000026</v>
      </c>
      <c r="T1712" s="68">
        <v>12</v>
      </c>
    </row>
    <row r="1713" spans="1:20" x14ac:dyDescent="0.2">
      <c r="A1713" s="97" t="s">
        <v>1204</v>
      </c>
      <c r="B1713" s="65" t="s">
        <v>8490</v>
      </c>
      <c r="C1713" s="67">
        <v>0.5</v>
      </c>
      <c r="D1713" s="65" t="s">
        <v>7389</v>
      </c>
      <c r="E1713" s="66">
        <v>70</v>
      </c>
      <c r="F1713" s="66">
        <v>93</v>
      </c>
      <c r="G1713" s="66" t="s">
        <v>2036</v>
      </c>
      <c r="H1713" s="66">
        <v>136</v>
      </c>
      <c r="I1713" s="69"/>
      <c r="J1713" s="5" t="s">
        <v>4415</v>
      </c>
      <c r="K1713" s="66">
        <v>12</v>
      </c>
      <c r="L1713" s="5">
        <v>357</v>
      </c>
      <c r="M1713" s="5">
        <v>2</v>
      </c>
      <c r="N1713" s="5">
        <v>0</v>
      </c>
      <c r="O1713" s="65" t="s">
        <v>5986</v>
      </c>
      <c r="P1713" s="66">
        <v>228</v>
      </c>
      <c r="Q1713" s="66">
        <v>7</v>
      </c>
      <c r="R1713" s="66">
        <f t="shared" si="57"/>
        <v>235</v>
      </c>
      <c r="S1713" s="502">
        <f t="shared" si="56"/>
        <v>52.800000000000026</v>
      </c>
      <c r="T1713" s="68">
        <v>12</v>
      </c>
    </row>
    <row r="1714" spans="1:20" x14ac:dyDescent="0.2">
      <c r="A1714" s="97" t="s">
        <v>641</v>
      </c>
      <c r="B1714" s="65" t="s">
        <v>8490</v>
      </c>
      <c r="C1714" s="67">
        <v>0.5</v>
      </c>
      <c r="D1714" s="65" t="s">
        <v>82</v>
      </c>
      <c r="E1714" s="66">
        <v>65</v>
      </c>
      <c r="F1714" s="66">
        <v>84</v>
      </c>
      <c r="G1714" s="66" t="s">
        <v>5263</v>
      </c>
      <c r="H1714" s="66">
        <v>127</v>
      </c>
      <c r="I1714" s="69">
        <v>6045034800</v>
      </c>
      <c r="J1714" s="5" t="s">
        <v>2469</v>
      </c>
      <c r="K1714" s="66">
        <v>11</v>
      </c>
      <c r="L1714" s="5">
        <v>361</v>
      </c>
      <c r="M1714" s="5">
        <v>3</v>
      </c>
      <c r="N1714" s="5">
        <v>0</v>
      </c>
      <c r="O1714" s="65"/>
      <c r="P1714" s="66">
        <v>235</v>
      </c>
      <c r="Q1714" s="66">
        <v>4</v>
      </c>
      <c r="R1714" s="66">
        <f t="shared" si="57"/>
        <v>239</v>
      </c>
      <c r="S1714" s="502">
        <f t="shared" si="56"/>
        <v>48.800000000000026</v>
      </c>
      <c r="T1714" s="68">
        <v>11</v>
      </c>
    </row>
    <row r="1715" spans="1:20" x14ac:dyDescent="0.2">
      <c r="A1715" s="97" t="s">
        <v>5427</v>
      </c>
      <c r="B1715" s="65" t="s">
        <v>8490</v>
      </c>
      <c r="C1715" s="67">
        <v>0.5</v>
      </c>
      <c r="D1715" s="559" t="s">
        <v>12083</v>
      </c>
      <c r="E1715" s="66">
        <v>64</v>
      </c>
      <c r="F1715" s="66">
        <v>82</v>
      </c>
      <c r="G1715" s="66" t="s">
        <v>5265</v>
      </c>
      <c r="H1715" s="66">
        <v>125</v>
      </c>
      <c r="I1715" s="69">
        <v>6045034800</v>
      </c>
      <c r="J1715" s="5" t="s">
        <v>2469</v>
      </c>
      <c r="K1715" s="66">
        <v>11</v>
      </c>
      <c r="L1715" s="5">
        <v>361</v>
      </c>
      <c r="M1715" s="5">
        <v>3</v>
      </c>
      <c r="N1715" s="5">
        <v>0</v>
      </c>
      <c r="O1715" s="65" t="s">
        <v>2494</v>
      </c>
      <c r="P1715" s="66">
        <v>232</v>
      </c>
      <c r="Q1715" s="66">
        <v>4</v>
      </c>
      <c r="R1715" s="66">
        <f t="shared" si="57"/>
        <v>236</v>
      </c>
      <c r="S1715" s="502">
        <f t="shared" si="56"/>
        <v>51.800000000000026</v>
      </c>
      <c r="T1715" s="68">
        <v>11</v>
      </c>
    </row>
    <row r="1716" spans="1:20" x14ac:dyDescent="0.2">
      <c r="A1716" s="97" t="s">
        <v>9689</v>
      </c>
      <c r="B1716" s="65" t="s">
        <v>8490</v>
      </c>
      <c r="C1716" s="67">
        <v>0.5</v>
      </c>
      <c r="D1716" s="65" t="s">
        <v>6218</v>
      </c>
      <c r="E1716" s="66">
        <v>72</v>
      </c>
      <c r="F1716" s="66">
        <v>97</v>
      </c>
      <c r="G1716" s="66" t="s">
        <v>3283</v>
      </c>
      <c r="H1716" s="66">
        <v>140</v>
      </c>
      <c r="I1716" s="69"/>
      <c r="J1716" s="5" t="s">
        <v>4415</v>
      </c>
      <c r="K1716" s="66">
        <v>15</v>
      </c>
      <c r="L1716" s="5">
        <v>345</v>
      </c>
      <c r="M1716" s="5">
        <v>2</v>
      </c>
      <c r="N1716" s="5">
        <v>0</v>
      </c>
      <c r="O1716" s="65"/>
      <c r="P1716" s="66">
        <v>216</v>
      </c>
      <c r="Q1716" s="66">
        <v>7</v>
      </c>
      <c r="R1716" s="66">
        <f t="shared" si="57"/>
        <v>223</v>
      </c>
      <c r="S1716" s="502">
        <f t="shared" si="56"/>
        <v>64.800000000000026</v>
      </c>
      <c r="T1716" s="68">
        <v>15</v>
      </c>
    </row>
    <row r="1717" spans="1:20" x14ac:dyDescent="0.2">
      <c r="A1717" s="97" t="s">
        <v>6871</v>
      </c>
      <c r="B1717" s="65" t="s">
        <v>8490</v>
      </c>
      <c r="C1717" s="67">
        <v>0.5</v>
      </c>
      <c r="D1717" s="65" t="s">
        <v>10288</v>
      </c>
      <c r="E1717" s="66">
        <v>68</v>
      </c>
      <c r="F1717" s="66">
        <v>89</v>
      </c>
      <c r="G1717" s="66" t="s">
        <v>2920</v>
      </c>
      <c r="H1717" s="66">
        <v>132</v>
      </c>
      <c r="I1717" s="69"/>
      <c r="J1717" s="5" t="s">
        <v>4415</v>
      </c>
      <c r="K1717" s="66">
        <v>3</v>
      </c>
      <c r="L1717" s="5">
        <v>393</v>
      </c>
      <c r="M1717" s="5">
        <v>2</v>
      </c>
      <c r="N1717" s="5">
        <v>0</v>
      </c>
      <c r="O1717" s="65"/>
      <c r="P1717" s="66">
        <v>262</v>
      </c>
      <c r="Q1717" s="66">
        <v>7</v>
      </c>
      <c r="R1717" s="66">
        <f t="shared" si="57"/>
        <v>269</v>
      </c>
      <c r="S1717" s="502">
        <f t="shared" si="56"/>
        <v>18.800000000000022</v>
      </c>
      <c r="T1717" s="68">
        <v>3</v>
      </c>
    </row>
    <row r="1718" spans="1:20" x14ac:dyDescent="0.2">
      <c r="A1718" s="97" t="s">
        <v>5002</v>
      </c>
      <c r="B1718" s="65" t="s">
        <v>8490</v>
      </c>
      <c r="C1718" s="67">
        <v>0.5</v>
      </c>
      <c r="D1718" s="65" t="s">
        <v>10526</v>
      </c>
      <c r="E1718" s="66">
        <v>65</v>
      </c>
      <c r="F1718" s="66">
        <v>84</v>
      </c>
      <c r="G1718" s="66" t="s">
        <v>5161</v>
      </c>
      <c r="H1718" s="66">
        <v>127</v>
      </c>
      <c r="I1718" s="69">
        <v>6045034800</v>
      </c>
      <c r="J1718" s="5" t="s">
        <v>2469</v>
      </c>
      <c r="K1718" s="66">
        <v>11</v>
      </c>
      <c r="L1718" s="5">
        <v>361</v>
      </c>
      <c r="M1718" s="5">
        <v>3</v>
      </c>
      <c r="N1718" s="5">
        <v>0</v>
      </c>
      <c r="O1718" s="65"/>
      <c r="P1718" s="66">
        <v>233</v>
      </c>
      <c r="Q1718" s="66">
        <v>4</v>
      </c>
      <c r="R1718" s="66">
        <f t="shared" si="57"/>
        <v>237</v>
      </c>
      <c r="S1718" s="502">
        <f t="shared" si="56"/>
        <v>50.800000000000026</v>
      </c>
      <c r="T1718" s="68">
        <v>11</v>
      </c>
    </row>
    <row r="1719" spans="1:20" x14ac:dyDescent="0.2">
      <c r="A1719" s="97" t="s">
        <v>8163</v>
      </c>
      <c r="B1719" s="65" t="s">
        <v>8490</v>
      </c>
      <c r="C1719" s="67">
        <v>0.5</v>
      </c>
      <c r="D1719" s="65" t="s">
        <v>9626</v>
      </c>
      <c r="E1719" s="66">
        <v>68</v>
      </c>
      <c r="F1719" s="66">
        <v>89</v>
      </c>
      <c r="G1719" s="66" t="s">
        <v>5464</v>
      </c>
      <c r="H1719" s="66">
        <v>132</v>
      </c>
      <c r="I1719" s="69"/>
      <c r="J1719" s="5" t="s">
        <v>4415</v>
      </c>
      <c r="K1719" s="66"/>
      <c r="L1719" s="5">
        <f>112+10+R1719</f>
        <v>402</v>
      </c>
      <c r="M1719" s="5">
        <v>2</v>
      </c>
      <c r="N1719" s="5">
        <v>0</v>
      </c>
      <c r="O1719" s="65" t="s">
        <v>9627</v>
      </c>
      <c r="P1719" s="66">
        <v>273</v>
      </c>
      <c r="Q1719" s="66">
        <v>7</v>
      </c>
      <c r="R1719" s="66">
        <f t="shared" si="57"/>
        <v>280</v>
      </c>
      <c r="S1719" s="502">
        <f t="shared" si="56"/>
        <v>7.800000000000022</v>
      </c>
      <c r="T1719" s="66"/>
    </row>
    <row r="1720" spans="1:20" x14ac:dyDescent="0.2">
      <c r="A1720" s="97" t="s">
        <v>8163</v>
      </c>
      <c r="B1720" s="65" t="s">
        <v>8490</v>
      </c>
      <c r="C1720" s="67">
        <v>0.5</v>
      </c>
      <c r="D1720" s="91" t="s">
        <v>7184</v>
      </c>
      <c r="E1720" s="66">
        <v>68</v>
      </c>
      <c r="F1720" s="66">
        <v>89</v>
      </c>
      <c r="G1720" s="66" t="s">
        <v>5464</v>
      </c>
      <c r="H1720" s="66">
        <v>132</v>
      </c>
      <c r="I1720" s="69"/>
      <c r="J1720" s="5" t="s">
        <v>2624</v>
      </c>
      <c r="K1720" s="66"/>
      <c r="L1720" s="5">
        <f>112+10+R1720</f>
        <v>402</v>
      </c>
      <c r="M1720" s="5">
        <v>2</v>
      </c>
      <c r="N1720" s="5">
        <v>0</v>
      </c>
      <c r="O1720" s="65"/>
      <c r="P1720" s="66">
        <v>273</v>
      </c>
      <c r="Q1720" s="66">
        <v>7</v>
      </c>
      <c r="R1720" s="66">
        <f t="shared" si="57"/>
        <v>280</v>
      </c>
      <c r="S1720" s="502">
        <f t="shared" si="56"/>
        <v>7.800000000000022</v>
      </c>
      <c r="T1720" s="66"/>
    </row>
    <row r="1721" spans="1:20" x14ac:dyDescent="0.2">
      <c r="A1721" s="97" t="s">
        <v>3616</v>
      </c>
      <c r="B1721" s="65" t="s">
        <v>8490</v>
      </c>
      <c r="C1721" s="67">
        <v>0.5</v>
      </c>
      <c r="D1721" s="65" t="s">
        <v>8882</v>
      </c>
      <c r="E1721" s="66">
        <v>69</v>
      </c>
      <c r="F1721" s="66">
        <v>91</v>
      </c>
      <c r="G1721" s="66" t="s">
        <v>5464</v>
      </c>
      <c r="H1721" s="66">
        <v>134</v>
      </c>
      <c r="I1721" s="69"/>
      <c r="J1721" s="5" t="s">
        <v>4415</v>
      </c>
      <c r="K1721" s="66">
        <v>5</v>
      </c>
      <c r="L1721" s="5">
        <v>385</v>
      </c>
      <c r="M1721" s="5">
        <v>2</v>
      </c>
      <c r="N1721" s="5">
        <v>0</v>
      </c>
      <c r="O1721" s="65"/>
      <c r="P1721" s="66">
        <v>255</v>
      </c>
      <c r="Q1721" s="66">
        <v>7</v>
      </c>
      <c r="R1721" s="66">
        <f t="shared" si="57"/>
        <v>262</v>
      </c>
      <c r="S1721" s="502">
        <f t="shared" si="56"/>
        <v>25.800000000000022</v>
      </c>
      <c r="T1721" s="68">
        <v>5</v>
      </c>
    </row>
    <row r="1722" spans="1:20" x14ac:dyDescent="0.2">
      <c r="A1722" s="97" t="s">
        <v>3616</v>
      </c>
      <c r="B1722" s="65" t="s">
        <v>8490</v>
      </c>
      <c r="C1722" s="67">
        <v>0.5</v>
      </c>
      <c r="D1722" s="65" t="s">
        <v>10338</v>
      </c>
      <c r="E1722" s="66">
        <v>69</v>
      </c>
      <c r="F1722" s="66">
        <v>91</v>
      </c>
      <c r="G1722" s="66" t="s">
        <v>5464</v>
      </c>
      <c r="H1722" s="66">
        <v>134</v>
      </c>
      <c r="I1722" s="69"/>
      <c r="J1722" s="5" t="s">
        <v>2624</v>
      </c>
      <c r="K1722" s="66">
        <v>5</v>
      </c>
      <c r="L1722" s="5">
        <v>385</v>
      </c>
      <c r="M1722" s="5">
        <v>2</v>
      </c>
      <c r="N1722" s="5">
        <v>0</v>
      </c>
      <c r="O1722" s="65"/>
      <c r="P1722" s="66">
        <v>255</v>
      </c>
      <c r="Q1722" s="66">
        <v>7</v>
      </c>
      <c r="R1722" s="66">
        <f t="shared" si="57"/>
        <v>262</v>
      </c>
      <c r="S1722" s="502">
        <f t="shared" si="56"/>
        <v>25.800000000000022</v>
      </c>
      <c r="T1722" s="68">
        <v>5</v>
      </c>
    </row>
    <row r="1723" spans="1:20" x14ac:dyDescent="0.2">
      <c r="A1723" s="97" t="s">
        <v>10536</v>
      </c>
      <c r="B1723" s="65" t="s">
        <v>8490</v>
      </c>
      <c r="C1723" s="67">
        <v>0.5</v>
      </c>
      <c r="D1723" s="65" t="s">
        <v>3221</v>
      </c>
      <c r="E1723" s="66">
        <v>67</v>
      </c>
      <c r="F1723" s="66">
        <v>88</v>
      </c>
      <c r="G1723" s="66" t="s">
        <v>2920</v>
      </c>
      <c r="H1723" s="66">
        <v>131</v>
      </c>
      <c r="I1723" s="69"/>
      <c r="J1723" s="5" t="s">
        <v>4415</v>
      </c>
      <c r="K1723" s="66">
        <v>4</v>
      </c>
      <c r="L1723" s="5">
        <v>389</v>
      </c>
      <c r="M1723" s="5">
        <v>2</v>
      </c>
      <c r="N1723" s="5">
        <v>0</v>
      </c>
      <c r="O1723" s="65"/>
      <c r="P1723" s="66">
        <v>259</v>
      </c>
      <c r="Q1723" s="66">
        <v>7</v>
      </c>
      <c r="R1723" s="66">
        <f t="shared" si="57"/>
        <v>266</v>
      </c>
      <c r="S1723" s="502">
        <f t="shared" ref="S1723:S1799" si="58">306.1-R1723-10-8.3</f>
        <v>21.800000000000022</v>
      </c>
      <c r="T1723" s="68">
        <v>4</v>
      </c>
    </row>
    <row r="1724" spans="1:20" x14ac:dyDescent="0.2">
      <c r="A1724" s="97" t="s">
        <v>10536</v>
      </c>
      <c r="B1724" s="65" t="s">
        <v>8490</v>
      </c>
      <c r="C1724" s="67">
        <v>0.5</v>
      </c>
      <c r="D1724" s="65" t="s">
        <v>10339</v>
      </c>
      <c r="E1724" s="66">
        <v>67</v>
      </c>
      <c r="F1724" s="66">
        <v>88</v>
      </c>
      <c r="G1724" s="66" t="s">
        <v>2920</v>
      </c>
      <c r="H1724" s="66">
        <v>131</v>
      </c>
      <c r="I1724" s="69"/>
      <c r="J1724" s="5" t="s">
        <v>2624</v>
      </c>
      <c r="K1724" s="66"/>
      <c r="L1724" s="5">
        <f>112+10+R1724</f>
        <v>122</v>
      </c>
      <c r="M1724" s="5">
        <v>2</v>
      </c>
      <c r="N1724" s="5">
        <v>0</v>
      </c>
      <c r="O1724" s="65"/>
      <c r="P1724" s="66"/>
      <c r="Q1724" s="66"/>
      <c r="R1724" s="66">
        <f t="shared" si="57"/>
        <v>0</v>
      </c>
      <c r="S1724" s="502">
        <f t="shared" si="58"/>
        <v>287.8</v>
      </c>
    </row>
    <row r="1725" spans="1:20" x14ac:dyDescent="0.2">
      <c r="A1725" s="558" t="s">
        <v>10992</v>
      </c>
      <c r="B1725" s="65" t="s">
        <v>8490</v>
      </c>
      <c r="C1725" s="67">
        <v>0.5</v>
      </c>
      <c r="D1725" s="65" t="s">
        <v>681</v>
      </c>
      <c r="E1725" s="66">
        <v>64</v>
      </c>
      <c r="F1725" s="66">
        <v>82</v>
      </c>
      <c r="G1725" s="66" t="s">
        <v>5263</v>
      </c>
      <c r="H1725" s="66">
        <v>125</v>
      </c>
      <c r="I1725" s="69">
        <v>6045034800</v>
      </c>
      <c r="J1725" s="5" t="s">
        <v>2469</v>
      </c>
      <c r="K1725" s="66">
        <v>11</v>
      </c>
      <c r="L1725" s="5">
        <v>357</v>
      </c>
      <c r="M1725" s="5">
        <v>3</v>
      </c>
      <c r="N1725" s="5">
        <v>0</v>
      </c>
      <c r="O1725" s="559" t="s">
        <v>12408</v>
      </c>
      <c r="P1725" s="66">
        <v>232</v>
      </c>
      <c r="Q1725" s="66">
        <v>4</v>
      </c>
      <c r="R1725" s="66">
        <f t="shared" si="57"/>
        <v>236</v>
      </c>
      <c r="S1725" s="502">
        <f t="shared" si="58"/>
        <v>51.800000000000026</v>
      </c>
      <c r="T1725" s="68">
        <v>11</v>
      </c>
    </row>
    <row r="1726" spans="1:20" x14ac:dyDescent="0.2">
      <c r="A1726" s="97" t="s">
        <v>9814</v>
      </c>
      <c r="B1726" s="65" t="s">
        <v>8490</v>
      </c>
      <c r="C1726" s="67">
        <v>0.5</v>
      </c>
      <c r="D1726" s="65" t="s">
        <v>752</v>
      </c>
      <c r="E1726" s="66">
        <v>64</v>
      </c>
      <c r="F1726" s="66">
        <v>82</v>
      </c>
      <c r="G1726" s="66" t="s">
        <v>5265</v>
      </c>
      <c r="H1726" s="66">
        <v>125</v>
      </c>
      <c r="I1726" s="69">
        <v>6045034800</v>
      </c>
      <c r="J1726" s="5" t="s">
        <v>2469</v>
      </c>
      <c r="K1726" s="66">
        <v>13</v>
      </c>
      <c r="L1726" s="5">
        <v>353</v>
      </c>
      <c r="M1726" s="5">
        <v>3</v>
      </c>
      <c r="N1726" s="5">
        <v>0</v>
      </c>
      <c r="O1726" s="65"/>
      <c r="P1726" s="66">
        <v>225</v>
      </c>
      <c r="Q1726" s="66">
        <v>4</v>
      </c>
      <c r="R1726" s="66">
        <f t="shared" si="57"/>
        <v>229</v>
      </c>
      <c r="S1726" s="502">
        <f t="shared" si="58"/>
        <v>58.800000000000026</v>
      </c>
      <c r="T1726" s="68">
        <v>13</v>
      </c>
    </row>
    <row r="1727" spans="1:20" x14ac:dyDescent="0.2">
      <c r="A1727" s="97" t="s">
        <v>5123</v>
      </c>
      <c r="B1727" s="65" t="s">
        <v>8490</v>
      </c>
      <c r="C1727" s="67">
        <v>0.5</v>
      </c>
      <c r="D1727" s="65" t="s">
        <v>6245</v>
      </c>
      <c r="E1727" s="66">
        <v>66</v>
      </c>
      <c r="F1727" s="66">
        <v>84</v>
      </c>
      <c r="G1727" s="66" t="s">
        <v>5263</v>
      </c>
      <c r="H1727" s="66">
        <v>127</v>
      </c>
      <c r="I1727" s="69">
        <v>6045034800</v>
      </c>
      <c r="J1727" s="5" t="s">
        <v>2469</v>
      </c>
      <c r="K1727" s="66">
        <v>12</v>
      </c>
      <c r="L1727" s="5">
        <v>357</v>
      </c>
      <c r="M1727" s="5">
        <v>3</v>
      </c>
      <c r="N1727" s="5">
        <v>0</v>
      </c>
      <c r="O1727" s="65" t="s">
        <v>3481</v>
      </c>
      <c r="P1727" s="66">
        <v>230</v>
      </c>
      <c r="Q1727" s="66">
        <v>4</v>
      </c>
      <c r="R1727" s="66">
        <f t="shared" si="57"/>
        <v>234</v>
      </c>
      <c r="S1727" s="502">
        <f t="shared" si="58"/>
        <v>53.800000000000026</v>
      </c>
      <c r="T1727" s="68">
        <v>12</v>
      </c>
    </row>
    <row r="1728" spans="1:20" x14ac:dyDescent="0.2">
      <c r="A1728" s="97" t="s">
        <v>8445</v>
      </c>
      <c r="B1728" s="65" t="s">
        <v>8490</v>
      </c>
      <c r="C1728" s="67">
        <v>0.5</v>
      </c>
      <c r="D1728" s="65" t="s">
        <v>6641</v>
      </c>
      <c r="E1728" s="66">
        <v>62</v>
      </c>
      <c r="F1728" s="66">
        <v>78</v>
      </c>
      <c r="G1728" s="66" t="s">
        <v>5159</v>
      </c>
      <c r="H1728" s="66">
        <v>123</v>
      </c>
      <c r="I1728" s="69">
        <v>6045034800</v>
      </c>
      <c r="J1728" s="5" t="s">
        <v>2469</v>
      </c>
      <c r="K1728" s="66">
        <v>9</v>
      </c>
      <c r="L1728" s="5">
        <v>369</v>
      </c>
      <c r="M1728" s="5">
        <v>3</v>
      </c>
      <c r="N1728" s="5">
        <v>0</v>
      </c>
      <c r="O1728" s="65"/>
      <c r="P1728" s="66">
        <v>240</v>
      </c>
      <c r="Q1728" s="66">
        <v>4</v>
      </c>
      <c r="R1728" s="66">
        <f t="shared" si="57"/>
        <v>244</v>
      </c>
      <c r="S1728" s="502">
        <f t="shared" si="58"/>
        <v>43.800000000000026</v>
      </c>
      <c r="T1728" s="68">
        <v>9</v>
      </c>
    </row>
    <row r="1729" spans="1:20" x14ac:dyDescent="0.2">
      <c r="A1729" s="134" t="s">
        <v>1594</v>
      </c>
      <c r="B1729" s="65" t="s">
        <v>8490</v>
      </c>
      <c r="C1729" s="67">
        <v>0.5</v>
      </c>
      <c r="D1729" s="65" t="s">
        <v>4864</v>
      </c>
      <c r="E1729" s="66">
        <v>65</v>
      </c>
      <c r="F1729" s="66">
        <v>84</v>
      </c>
      <c r="G1729" s="66" t="s">
        <v>5263</v>
      </c>
      <c r="H1729" s="66">
        <v>127</v>
      </c>
      <c r="I1729" s="69">
        <v>6045034800</v>
      </c>
      <c r="J1729" s="5" t="s">
        <v>2469</v>
      </c>
      <c r="K1729" s="66">
        <v>13</v>
      </c>
      <c r="L1729" s="5">
        <v>353</v>
      </c>
      <c r="M1729" s="5">
        <v>3</v>
      </c>
      <c r="N1729" s="5">
        <v>0</v>
      </c>
      <c r="O1729" s="65" t="s">
        <v>9807</v>
      </c>
      <c r="P1729" s="66">
        <v>225</v>
      </c>
      <c r="Q1729" s="66">
        <v>4</v>
      </c>
      <c r="R1729" s="66">
        <f t="shared" si="57"/>
        <v>229</v>
      </c>
      <c r="S1729" s="502">
        <f t="shared" si="58"/>
        <v>58.800000000000026</v>
      </c>
      <c r="T1729" s="68">
        <v>13</v>
      </c>
    </row>
    <row r="1730" spans="1:20" x14ac:dyDescent="0.2">
      <c r="A1730" s="134" t="s">
        <v>8167</v>
      </c>
      <c r="B1730" s="65" t="s">
        <v>8490</v>
      </c>
      <c r="C1730" s="67">
        <v>0.5</v>
      </c>
      <c r="D1730" s="65" t="s">
        <v>5694</v>
      </c>
      <c r="E1730" s="66">
        <v>65</v>
      </c>
      <c r="F1730" s="66">
        <v>84</v>
      </c>
      <c r="G1730" s="66" t="s">
        <v>5263</v>
      </c>
      <c r="H1730" s="66">
        <v>127</v>
      </c>
      <c r="I1730" s="69">
        <v>6045034800</v>
      </c>
      <c r="J1730" s="5" t="s">
        <v>2469</v>
      </c>
      <c r="K1730" s="66">
        <v>14</v>
      </c>
      <c r="L1730" s="5">
        <v>349</v>
      </c>
      <c r="M1730" s="5">
        <v>3</v>
      </c>
      <c r="N1730" s="5">
        <v>0</v>
      </c>
      <c r="O1730" s="65" t="s">
        <v>8168</v>
      </c>
      <c r="P1730" s="66">
        <v>220</v>
      </c>
      <c r="Q1730" s="66">
        <v>4</v>
      </c>
      <c r="R1730" s="66">
        <f t="shared" si="57"/>
        <v>224</v>
      </c>
      <c r="S1730" s="502">
        <f t="shared" si="58"/>
        <v>63.800000000000026</v>
      </c>
      <c r="T1730" s="68">
        <v>14</v>
      </c>
    </row>
    <row r="1731" spans="1:20" x14ac:dyDescent="0.2">
      <c r="A1731" s="134" t="s">
        <v>9954</v>
      </c>
      <c r="B1731" s="65" t="s">
        <v>8490</v>
      </c>
      <c r="C1731" s="67">
        <v>0.5</v>
      </c>
      <c r="D1731" s="65" t="s">
        <v>186</v>
      </c>
      <c r="E1731" s="66">
        <v>68</v>
      </c>
      <c r="F1731" s="66">
        <v>89</v>
      </c>
      <c r="G1731" s="66" t="s">
        <v>2920</v>
      </c>
      <c r="H1731" s="66">
        <v>132</v>
      </c>
      <c r="I1731" s="69"/>
      <c r="J1731" s="5" t="s">
        <v>4415</v>
      </c>
      <c r="K1731" s="66">
        <v>2</v>
      </c>
      <c r="L1731" s="5">
        <v>396</v>
      </c>
      <c r="M1731" s="5">
        <v>2</v>
      </c>
      <c r="N1731" s="66">
        <v>0</v>
      </c>
      <c r="O1731" s="65"/>
      <c r="P1731" s="66">
        <v>264</v>
      </c>
      <c r="Q1731" s="66">
        <v>7</v>
      </c>
      <c r="R1731" s="66">
        <f t="shared" si="57"/>
        <v>271</v>
      </c>
      <c r="S1731" s="502">
        <f t="shared" si="58"/>
        <v>16.800000000000022</v>
      </c>
      <c r="T1731" s="68">
        <v>2</v>
      </c>
    </row>
    <row r="1732" spans="1:20" x14ac:dyDescent="0.2">
      <c r="A1732" s="134" t="s">
        <v>9954</v>
      </c>
      <c r="B1732" s="65" t="s">
        <v>8490</v>
      </c>
      <c r="C1732" s="67">
        <v>0.5</v>
      </c>
      <c r="D1732" s="91" t="s">
        <v>10340</v>
      </c>
      <c r="E1732" s="66">
        <v>68</v>
      </c>
      <c r="F1732" s="66">
        <v>89</v>
      </c>
      <c r="G1732" s="66" t="s">
        <v>2920</v>
      </c>
      <c r="H1732" s="66">
        <v>132</v>
      </c>
      <c r="I1732" s="69"/>
      <c r="J1732" s="5" t="s">
        <v>2624</v>
      </c>
      <c r="K1732" s="66">
        <v>2</v>
      </c>
      <c r="L1732" s="5">
        <v>396</v>
      </c>
      <c r="M1732" s="5">
        <v>2</v>
      </c>
      <c r="N1732" s="5">
        <v>0</v>
      </c>
      <c r="O1732" s="65"/>
      <c r="P1732" s="66">
        <v>264</v>
      </c>
      <c r="Q1732" s="66">
        <v>7</v>
      </c>
      <c r="R1732" s="66">
        <f t="shared" si="57"/>
        <v>271</v>
      </c>
      <c r="S1732" s="502">
        <f t="shared" si="58"/>
        <v>16.800000000000022</v>
      </c>
      <c r="T1732" s="68">
        <v>2</v>
      </c>
    </row>
    <row r="1733" spans="1:20" x14ac:dyDescent="0.2">
      <c r="A1733" s="134" t="s">
        <v>9486</v>
      </c>
      <c r="B1733" s="65" t="s">
        <v>8490</v>
      </c>
      <c r="C1733" s="67">
        <v>0.5</v>
      </c>
      <c r="D1733" s="65" t="s">
        <v>1017</v>
      </c>
      <c r="E1733" s="66">
        <v>63</v>
      </c>
      <c r="F1733" s="66">
        <v>80</v>
      </c>
      <c r="G1733" s="66" t="s">
        <v>5265</v>
      </c>
      <c r="H1733" s="66">
        <v>123</v>
      </c>
      <c r="I1733" s="69">
        <v>6045034800</v>
      </c>
      <c r="J1733" s="5" t="s">
        <v>2469</v>
      </c>
      <c r="K1733" s="66">
        <v>9</v>
      </c>
      <c r="L1733" s="5">
        <v>381</v>
      </c>
      <c r="M1733" s="5">
        <v>3</v>
      </c>
      <c r="N1733" s="5">
        <v>0</v>
      </c>
      <c r="O1733" s="65" t="s">
        <v>3261</v>
      </c>
      <c r="P1733" s="66">
        <v>240</v>
      </c>
      <c r="Q1733" s="66">
        <v>4</v>
      </c>
      <c r="R1733" s="66">
        <f t="shared" si="57"/>
        <v>244</v>
      </c>
      <c r="S1733" s="502">
        <f t="shared" si="58"/>
        <v>43.800000000000026</v>
      </c>
      <c r="T1733" s="68">
        <v>9</v>
      </c>
    </row>
    <row r="1734" spans="1:20" x14ac:dyDescent="0.2">
      <c r="A1734" s="134" t="s">
        <v>5341</v>
      </c>
      <c r="B1734" s="65" t="s">
        <v>8490</v>
      </c>
      <c r="C1734" s="67">
        <v>0.5</v>
      </c>
      <c r="D1734" s="65" t="s">
        <v>4059</v>
      </c>
      <c r="E1734" s="66">
        <v>69</v>
      </c>
      <c r="F1734" s="66">
        <v>91</v>
      </c>
      <c r="G1734" s="66" t="s">
        <v>5464</v>
      </c>
      <c r="H1734" s="66">
        <v>134</v>
      </c>
      <c r="I1734" s="69"/>
      <c r="J1734" s="5" t="s">
        <v>4415</v>
      </c>
      <c r="K1734" s="66">
        <v>1</v>
      </c>
      <c r="L1734" s="5">
        <v>400</v>
      </c>
      <c r="M1734" s="5">
        <v>2</v>
      </c>
      <c r="N1734" s="5">
        <v>0</v>
      </c>
      <c r="O1734" s="65"/>
      <c r="P1734" s="66">
        <v>270</v>
      </c>
      <c r="Q1734" s="66">
        <v>7</v>
      </c>
      <c r="R1734" s="66">
        <f t="shared" si="57"/>
        <v>277</v>
      </c>
      <c r="S1734" s="502">
        <f t="shared" si="58"/>
        <v>10.800000000000022</v>
      </c>
      <c r="T1734" s="68">
        <v>1</v>
      </c>
    </row>
    <row r="1735" spans="1:20" x14ac:dyDescent="0.2">
      <c r="A1735" s="134" t="s">
        <v>5341</v>
      </c>
      <c r="B1735" s="65" t="s">
        <v>8490</v>
      </c>
      <c r="C1735" s="67">
        <v>0.5</v>
      </c>
      <c r="D1735" s="91" t="s">
        <v>10341</v>
      </c>
      <c r="E1735" s="66">
        <v>69</v>
      </c>
      <c r="F1735" s="66">
        <v>91</v>
      </c>
      <c r="G1735" s="66" t="s">
        <v>5464</v>
      </c>
      <c r="H1735" s="66">
        <v>134</v>
      </c>
      <c r="I1735" s="69"/>
      <c r="J1735" s="5" t="s">
        <v>2624</v>
      </c>
      <c r="K1735" s="66">
        <v>1</v>
      </c>
      <c r="L1735" s="5">
        <v>400</v>
      </c>
      <c r="M1735" s="5">
        <v>2</v>
      </c>
      <c r="N1735" s="5">
        <v>0</v>
      </c>
      <c r="O1735" s="65"/>
      <c r="P1735" s="66">
        <v>270</v>
      </c>
      <c r="Q1735" s="66">
        <v>7</v>
      </c>
      <c r="R1735" s="66">
        <f t="shared" si="57"/>
        <v>277</v>
      </c>
      <c r="S1735" s="502">
        <f t="shared" si="58"/>
        <v>10.800000000000022</v>
      </c>
      <c r="T1735" s="68">
        <v>1</v>
      </c>
    </row>
    <row r="1736" spans="1:20" x14ac:dyDescent="0.2">
      <c r="A1736" s="134" t="s">
        <v>9202</v>
      </c>
      <c r="B1736" s="65" t="s">
        <v>8490</v>
      </c>
      <c r="C1736" s="67">
        <v>0.5</v>
      </c>
      <c r="D1736" s="65" t="s">
        <v>4308</v>
      </c>
      <c r="E1736" s="66">
        <v>69</v>
      </c>
      <c r="F1736" s="66">
        <v>91</v>
      </c>
      <c r="G1736" s="66" t="s">
        <v>5464</v>
      </c>
      <c r="H1736" s="66">
        <v>134</v>
      </c>
      <c r="I1736" s="69"/>
      <c r="J1736" s="5" t="s">
        <v>4415</v>
      </c>
      <c r="K1736" s="66">
        <v>3</v>
      </c>
      <c r="L1736" s="5">
        <v>393</v>
      </c>
      <c r="M1736" s="5">
        <v>2</v>
      </c>
      <c r="N1736" s="5">
        <v>0</v>
      </c>
      <c r="O1736" s="65"/>
      <c r="P1736" s="66">
        <v>261</v>
      </c>
      <c r="Q1736" s="66">
        <v>7</v>
      </c>
      <c r="R1736" s="66">
        <f t="shared" si="57"/>
        <v>268</v>
      </c>
      <c r="S1736" s="502">
        <f t="shared" si="58"/>
        <v>19.800000000000022</v>
      </c>
      <c r="T1736" s="68">
        <v>3</v>
      </c>
    </row>
    <row r="1737" spans="1:20" x14ac:dyDescent="0.2">
      <c r="A1737" s="134" t="s">
        <v>9202</v>
      </c>
      <c r="B1737" s="65" t="s">
        <v>8490</v>
      </c>
      <c r="C1737" s="67">
        <v>0.5</v>
      </c>
      <c r="D1737" s="91" t="s">
        <v>4428</v>
      </c>
      <c r="E1737" s="66">
        <v>69</v>
      </c>
      <c r="F1737" s="66">
        <v>91</v>
      </c>
      <c r="G1737" s="66" t="s">
        <v>5464</v>
      </c>
      <c r="H1737" s="66">
        <v>134</v>
      </c>
      <c r="I1737" s="69"/>
      <c r="J1737" s="5" t="s">
        <v>2624</v>
      </c>
      <c r="K1737" s="66">
        <v>3</v>
      </c>
      <c r="L1737" s="5">
        <v>393</v>
      </c>
      <c r="M1737" s="5">
        <v>2</v>
      </c>
      <c r="N1737" s="5">
        <v>0</v>
      </c>
      <c r="O1737" s="65"/>
      <c r="P1737" s="66">
        <v>261</v>
      </c>
      <c r="Q1737" s="66">
        <v>7</v>
      </c>
      <c r="R1737" s="66">
        <f t="shared" si="57"/>
        <v>268</v>
      </c>
      <c r="S1737" s="502">
        <f t="shared" si="58"/>
        <v>19.800000000000022</v>
      </c>
      <c r="T1737" s="68">
        <v>3</v>
      </c>
    </row>
    <row r="1738" spans="1:20" x14ac:dyDescent="0.2">
      <c r="A1738" s="134" t="s">
        <v>7018</v>
      </c>
      <c r="B1738" s="65" t="s">
        <v>8490</v>
      </c>
      <c r="C1738" s="67">
        <v>0.5</v>
      </c>
      <c r="D1738" s="65" t="s">
        <v>9704</v>
      </c>
      <c r="E1738" s="66">
        <v>70</v>
      </c>
      <c r="F1738" s="66">
        <v>93</v>
      </c>
      <c r="G1738" s="66" t="s">
        <v>2784</v>
      </c>
      <c r="H1738" s="66">
        <v>136</v>
      </c>
      <c r="I1738" s="5" t="s">
        <v>7407</v>
      </c>
      <c r="J1738" s="5" t="s">
        <v>7407</v>
      </c>
      <c r="K1738" s="66">
        <v>2</v>
      </c>
      <c r="L1738" s="5">
        <v>396</v>
      </c>
      <c r="M1738" s="5">
        <v>33</v>
      </c>
      <c r="N1738" s="5">
        <v>0</v>
      </c>
      <c r="O1738" s="65" t="s">
        <v>7592</v>
      </c>
      <c r="P1738" s="66">
        <v>267</v>
      </c>
      <c r="Q1738" s="66">
        <v>7</v>
      </c>
      <c r="R1738" s="66">
        <f t="shared" si="57"/>
        <v>274</v>
      </c>
      <c r="S1738" s="502">
        <f t="shared" si="58"/>
        <v>13.800000000000022</v>
      </c>
      <c r="T1738" s="66">
        <v>2</v>
      </c>
    </row>
    <row r="1739" spans="1:20" x14ac:dyDescent="0.2">
      <c r="A1739" s="134" t="s">
        <v>7018</v>
      </c>
      <c r="B1739" s="65" t="s">
        <v>8490</v>
      </c>
      <c r="C1739" s="67">
        <v>0.5</v>
      </c>
      <c r="D1739" s="65" t="s">
        <v>3004</v>
      </c>
      <c r="E1739" s="66">
        <v>70</v>
      </c>
      <c r="F1739" s="66">
        <v>101</v>
      </c>
      <c r="G1739" s="66" t="s">
        <v>2784</v>
      </c>
      <c r="H1739" s="66">
        <v>144</v>
      </c>
      <c r="I1739" s="69"/>
      <c r="J1739" s="5" t="s">
        <v>2087</v>
      </c>
      <c r="K1739" s="66">
        <v>2</v>
      </c>
      <c r="L1739" s="5">
        <v>396</v>
      </c>
      <c r="M1739" s="5">
        <v>41</v>
      </c>
      <c r="N1739" s="5">
        <v>0</v>
      </c>
      <c r="O1739" s="65"/>
      <c r="P1739" s="66">
        <v>267</v>
      </c>
      <c r="Q1739" s="66">
        <v>7</v>
      </c>
      <c r="R1739" s="66">
        <f t="shared" si="57"/>
        <v>274</v>
      </c>
      <c r="S1739" s="502">
        <f t="shared" si="58"/>
        <v>13.800000000000022</v>
      </c>
      <c r="T1739" s="66">
        <v>2</v>
      </c>
    </row>
    <row r="1740" spans="1:20" x14ac:dyDescent="0.2">
      <c r="A1740" s="134" t="s">
        <v>4801</v>
      </c>
      <c r="B1740" s="65" t="s">
        <v>8490</v>
      </c>
      <c r="C1740" s="67">
        <v>0.5</v>
      </c>
      <c r="D1740" s="65" t="s">
        <v>1704</v>
      </c>
      <c r="E1740" s="66">
        <v>64</v>
      </c>
      <c r="F1740" s="66">
        <v>82</v>
      </c>
      <c r="G1740" s="66" t="s">
        <v>5263</v>
      </c>
      <c r="H1740" s="66">
        <v>125</v>
      </c>
      <c r="I1740" s="69">
        <v>6045034800</v>
      </c>
      <c r="J1740" s="5" t="s">
        <v>2469</v>
      </c>
      <c r="K1740" s="66">
        <v>14</v>
      </c>
      <c r="L1740" s="5">
        <v>349</v>
      </c>
      <c r="M1740" s="5">
        <v>3</v>
      </c>
      <c r="N1740" s="5">
        <v>0</v>
      </c>
      <c r="O1740" s="65"/>
      <c r="P1740" s="66">
        <v>220</v>
      </c>
      <c r="Q1740" s="66">
        <v>4</v>
      </c>
      <c r="R1740" s="66">
        <f t="shared" si="57"/>
        <v>224</v>
      </c>
      <c r="S1740" s="502">
        <f t="shared" si="58"/>
        <v>63.800000000000026</v>
      </c>
      <c r="T1740" s="68">
        <v>14</v>
      </c>
    </row>
    <row r="1741" spans="1:20" x14ac:dyDescent="0.2">
      <c r="A1741" s="134" t="s">
        <v>168</v>
      </c>
      <c r="B1741" s="65" t="s">
        <v>8490</v>
      </c>
      <c r="C1741" s="67">
        <v>0.5</v>
      </c>
      <c r="D1741" s="65" t="s">
        <v>3753</v>
      </c>
      <c r="E1741" s="66">
        <v>76</v>
      </c>
      <c r="F1741" s="66">
        <v>104</v>
      </c>
      <c r="G1741" s="66" t="s">
        <v>5434</v>
      </c>
      <c r="H1741" s="66">
        <v>147</v>
      </c>
      <c r="I1741" s="69"/>
      <c r="J1741" s="5" t="s">
        <v>4415</v>
      </c>
      <c r="K1741" s="66">
        <v>21</v>
      </c>
      <c r="L1741" s="5">
        <v>322</v>
      </c>
      <c r="M1741" s="5">
        <v>2</v>
      </c>
      <c r="N1741" s="5">
        <v>0</v>
      </c>
      <c r="O1741" s="65"/>
      <c r="P1741" s="66">
        <v>190</v>
      </c>
      <c r="Q1741" s="66">
        <v>7</v>
      </c>
      <c r="R1741" s="66">
        <f t="shared" si="57"/>
        <v>197</v>
      </c>
      <c r="S1741" s="502">
        <f t="shared" si="58"/>
        <v>90.800000000000026</v>
      </c>
      <c r="T1741" s="68">
        <v>21</v>
      </c>
    </row>
    <row r="1742" spans="1:20" x14ac:dyDescent="0.2">
      <c r="A1742" s="134" t="s">
        <v>6212</v>
      </c>
      <c r="B1742" s="65" t="s">
        <v>8490</v>
      </c>
      <c r="C1742" s="67">
        <v>0.5</v>
      </c>
      <c r="D1742" s="65" t="s">
        <v>4082</v>
      </c>
      <c r="E1742" s="66">
        <v>71</v>
      </c>
      <c r="F1742" s="66">
        <v>93</v>
      </c>
      <c r="G1742" s="66" t="s">
        <v>5263</v>
      </c>
      <c r="H1742" s="66">
        <v>136</v>
      </c>
      <c r="I1742" s="69">
        <v>6045034800</v>
      </c>
      <c r="J1742" s="5" t="s">
        <v>2469</v>
      </c>
      <c r="K1742" s="66">
        <v>14</v>
      </c>
      <c r="L1742" s="5">
        <v>349</v>
      </c>
      <c r="M1742" s="5">
        <v>3</v>
      </c>
      <c r="N1742" s="5">
        <v>0</v>
      </c>
      <c r="O1742" s="65"/>
      <c r="P1742" s="66">
        <v>220</v>
      </c>
      <c r="Q1742" s="66">
        <v>4</v>
      </c>
      <c r="R1742" s="66">
        <f t="shared" si="57"/>
        <v>224</v>
      </c>
      <c r="S1742" s="502">
        <f t="shared" si="58"/>
        <v>63.800000000000026</v>
      </c>
      <c r="T1742" s="68">
        <v>14</v>
      </c>
    </row>
    <row r="1743" spans="1:20" x14ac:dyDescent="0.2">
      <c r="A1743" s="97" t="s">
        <v>3613</v>
      </c>
      <c r="B1743" s="65" t="s">
        <v>8490</v>
      </c>
      <c r="C1743" s="67">
        <v>0.5</v>
      </c>
      <c r="D1743" s="65" t="s">
        <v>5905</v>
      </c>
      <c r="E1743" s="66">
        <v>76</v>
      </c>
      <c r="F1743" s="66">
        <v>104</v>
      </c>
      <c r="G1743" s="66" t="s">
        <v>3283</v>
      </c>
      <c r="H1743" s="66">
        <v>147</v>
      </c>
      <c r="I1743" s="69"/>
      <c r="J1743" s="5" t="s">
        <v>4415</v>
      </c>
      <c r="K1743" s="66">
        <v>21</v>
      </c>
      <c r="L1743" s="5">
        <v>322</v>
      </c>
      <c r="M1743" s="5">
        <v>2</v>
      </c>
      <c r="N1743" s="5">
        <v>0</v>
      </c>
      <c r="O1743" s="65"/>
      <c r="P1743" s="66">
        <v>190</v>
      </c>
      <c r="Q1743" s="66">
        <v>7</v>
      </c>
      <c r="R1743" s="66">
        <f t="shared" si="57"/>
        <v>197</v>
      </c>
      <c r="S1743" s="502">
        <f t="shared" si="58"/>
        <v>90.800000000000026</v>
      </c>
      <c r="T1743" s="68">
        <v>21</v>
      </c>
    </row>
    <row r="1744" spans="1:20" x14ac:dyDescent="0.2">
      <c r="A1744" s="134" t="s">
        <v>9244</v>
      </c>
      <c r="B1744" s="65" t="s">
        <v>8490</v>
      </c>
      <c r="C1744" s="67">
        <v>0.5</v>
      </c>
      <c r="D1744" s="65" t="s">
        <v>3232</v>
      </c>
      <c r="E1744" s="66">
        <v>65</v>
      </c>
      <c r="F1744" s="66">
        <v>82</v>
      </c>
      <c r="G1744" s="66" t="s">
        <v>8775</v>
      </c>
      <c r="H1744" s="66">
        <v>125</v>
      </c>
      <c r="I1744" s="69">
        <v>6045034800</v>
      </c>
      <c r="J1744" s="5" t="s">
        <v>2469</v>
      </c>
      <c r="K1744" s="66">
        <v>12</v>
      </c>
      <c r="L1744" s="5">
        <v>357</v>
      </c>
      <c r="M1744" s="5">
        <v>3</v>
      </c>
      <c r="N1744" s="5">
        <v>0</v>
      </c>
      <c r="O1744" s="65"/>
      <c r="P1744" s="66">
        <v>230</v>
      </c>
      <c r="Q1744" s="66">
        <v>4</v>
      </c>
      <c r="R1744" s="66">
        <f t="shared" si="57"/>
        <v>234</v>
      </c>
      <c r="S1744" s="502">
        <f t="shared" si="58"/>
        <v>53.800000000000026</v>
      </c>
      <c r="T1744" s="68">
        <v>12</v>
      </c>
    </row>
    <row r="1745" spans="1:20" x14ac:dyDescent="0.2">
      <c r="A1745" s="134" t="s">
        <v>7413</v>
      </c>
      <c r="B1745" s="65" t="s">
        <v>8490</v>
      </c>
      <c r="C1745" s="67">
        <v>0.5</v>
      </c>
      <c r="D1745" s="65" t="s">
        <v>3233</v>
      </c>
      <c r="E1745" s="66">
        <v>64</v>
      </c>
      <c r="F1745" s="66">
        <v>80</v>
      </c>
      <c r="G1745" s="66" t="s">
        <v>5265</v>
      </c>
      <c r="H1745" s="66">
        <v>123</v>
      </c>
      <c r="I1745" s="69">
        <v>6045034800</v>
      </c>
      <c r="J1745" s="5" t="s">
        <v>2469</v>
      </c>
      <c r="K1745" s="66">
        <v>13</v>
      </c>
      <c r="L1745" s="5">
        <v>353</v>
      </c>
      <c r="M1745" s="5">
        <v>3</v>
      </c>
      <c r="N1745" s="5">
        <v>0</v>
      </c>
      <c r="O1745" s="65"/>
      <c r="P1745" s="66">
        <v>225</v>
      </c>
      <c r="Q1745" s="66">
        <v>4</v>
      </c>
      <c r="R1745" s="66">
        <f t="shared" si="57"/>
        <v>229</v>
      </c>
      <c r="S1745" s="502">
        <f t="shared" si="58"/>
        <v>58.800000000000026</v>
      </c>
      <c r="T1745" s="68">
        <v>13</v>
      </c>
    </row>
    <row r="1746" spans="1:20" x14ac:dyDescent="0.2">
      <c r="A1746" s="571" t="s">
        <v>11357</v>
      </c>
      <c r="B1746" s="559" t="s">
        <v>8490</v>
      </c>
      <c r="C1746" s="67">
        <v>0.5</v>
      </c>
      <c r="D1746" s="91" t="s">
        <v>11358</v>
      </c>
      <c r="E1746" s="66">
        <v>66</v>
      </c>
      <c r="F1746" s="66">
        <v>84</v>
      </c>
      <c r="G1746" s="560" t="s">
        <v>5263</v>
      </c>
      <c r="H1746" s="66">
        <v>127</v>
      </c>
      <c r="I1746" s="69">
        <v>6045034800</v>
      </c>
      <c r="J1746" s="5" t="s">
        <v>2469</v>
      </c>
      <c r="K1746" s="66">
        <v>15</v>
      </c>
      <c r="L1746" s="5">
        <v>345</v>
      </c>
      <c r="M1746" s="5">
        <v>3</v>
      </c>
      <c r="N1746" s="5">
        <v>0</v>
      </c>
      <c r="O1746" s="559" t="s">
        <v>11356</v>
      </c>
      <c r="P1746" s="66">
        <v>218</v>
      </c>
      <c r="Q1746" s="66">
        <v>4</v>
      </c>
      <c r="R1746" s="66">
        <f t="shared" si="57"/>
        <v>222</v>
      </c>
      <c r="S1746" s="502">
        <f t="shared" si="58"/>
        <v>65.800000000000026</v>
      </c>
      <c r="T1746" s="68">
        <v>15</v>
      </c>
    </row>
    <row r="1747" spans="1:20" x14ac:dyDescent="0.2">
      <c r="A1747" s="134" t="s">
        <v>7794</v>
      </c>
      <c r="B1747" s="65" t="s">
        <v>8490</v>
      </c>
      <c r="C1747" s="67">
        <v>0.5</v>
      </c>
      <c r="D1747" s="65" t="s">
        <v>7795</v>
      </c>
      <c r="E1747" s="66">
        <v>69</v>
      </c>
      <c r="F1747" s="66">
        <v>91</v>
      </c>
      <c r="G1747" s="66" t="s">
        <v>3283</v>
      </c>
      <c r="H1747" s="66">
        <v>134</v>
      </c>
      <c r="I1747" s="69">
        <v>6045034800</v>
      </c>
      <c r="J1747" s="5" t="s">
        <v>2469</v>
      </c>
      <c r="K1747" s="66">
        <v>21</v>
      </c>
      <c r="L1747" s="5">
        <v>322</v>
      </c>
      <c r="M1747" s="5">
        <v>3</v>
      </c>
      <c r="N1747" s="5">
        <v>0</v>
      </c>
      <c r="O1747" s="65"/>
      <c r="P1747" s="66">
        <v>195</v>
      </c>
      <c r="Q1747" s="66">
        <v>4</v>
      </c>
      <c r="R1747" s="66">
        <f t="shared" si="57"/>
        <v>199</v>
      </c>
      <c r="S1747" s="502">
        <f t="shared" si="58"/>
        <v>88.800000000000026</v>
      </c>
      <c r="T1747" s="68">
        <v>21</v>
      </c>
    </row>
    <row r="1748" spans="1:20" x14ac:dyDescent="0.2">
      <c r="A1748" s="134" t="s">
        <v>3320</v>
      </c>
      <c r="B1748" s="65" t="s">
        <v>8490</v>
      </c>
      <c r="C1748" s="67">
        <v>0.5</v>
      </c>
      <c r="D1748" s="65" t="s">
        <v>4960</v>
      </c>
      <c r="E1748" s="66">
        <v>65</v>
      </c>
      <c r="F1748" s="66">
        <v>84</v>
      </c>
      <c r="G1748" s="66" t="s">
        <v>5263</v>
      </c>
      <c r="H1748" s="66">
        <v>127</v>
      </c>
      <c r="I1748" s="69">
        <v>6045034800</v>
      </c>
      <c r="J1748" s="5" t="s">
        <v>2469</v>
      </c>
      <c r="K1748" s="66">
        <v>13</v>
      </c>
      <c r="L1748" s="5">
        <v>353</v>
      </c>
      <c r="M1748" s="5">
        <v>3</v>
      </c>
      <c r="N1748" s="5">
        <v>0</v>
      </c>
      <c r="O1748" s="65" t="s">
        <v>1432</v>
      </c>
      <c r="P1748" s="66">
        <v>225</v>
      </c>
      <c r="Q1748" s="66">
        <v>4</v>
      </c>
      <c r="R1748" s="66">
        <f t="shared" si="57"/>
        <v>229</v>
      </c>
      <c r="S1748" s="502">
        <f t="shared" si="58"/>
        <v>58.800000000000026</v>
      </c>
      <c r="T1748" s="68">
        <v>13</v>
      </c>
    </row>
    <row r="1749" spans="1:20" x14ac:dyDescent="0.2">
      <c r="A1749" s="97" t="s">
        <v>9924</v>
      </c>
      <c r="B1749" s="65" t="s">
        <v>8490</v>
      </c>
      <c r="C1749" s="67">
        <v>0.5</v>
      </c>
      <c r="D1749" s="65" t="s">
        <v>9925</v>
      </c>
      <c r="E1749" s="66">
        <v>65</v>
      </c>
      <c r="F1749" s="66">
        <v>84</v>
      </c>
      <c r="G1749" s="66" t="s">
        <v>5161</v>
      </c>
      <c r="H1749" s="66">
        <v>127</v>
      </c>
      <c r="I1749" s="69">
        <v>6045034800</v>
      </c>
      <c r="J1749" s="5" t="s">
        <v>2469</v>
      </c>
      <c r="K1749" s="66">
        <v>11</v>
      </c>
      <c r="L1749" s="5">
        <v>361</v>
      </c>
      <c r="M1749" s="5">
        <v>3</v>
      </c>
      <c r="N1749" s="5">
        <v>0</v>
      </c>
      <c r="O1749" s="65" t="s">
        <v>3789</v>
      </c>
      <c r="P1749" s="66">
        <v>232</v>
      </c>
      <c r="Q1749" s="66">
        <v>4</v>
      </c>
      <c r="R1749" s="66">
        <f t="shared" si="57"/>
        <v>236</v>
      </c>
      <c r="S1749" s="502">
        <f t="shared" si="58"/>
        <v>51.800000000000026</v>
      </c>
      <c r="T1749" s="68">
        <v>11</v>
      </c>
    </row>
    <row r="1750" spans="1:20" x14ac:dyDescent="0.2">
      <c r="A1750" s="97" t="s">
        <v>3855</v>
      </c>
      <c r="B1750" s="65" t="s">
        <v>8490</v>
      </c>
      <c r="C1750" s="67">
        <v>0.5</v>
      </c>
      <c r="D1750" s="65" t="s">
        <v>9767</v>
      </c>
      <c r="E1750" s="66">
        <v>69</v>
      </c>
      <c r="F1750" s="66">
        <v>91</v>
      </c>
      <c r="G1750" s="66" t="s">
        <v>5464</v>
      </c>
      <c r="H1750" s="66">
        <v>134</v>
      </c>
      <c r="I1750" s="69"/>
      <c r="J1750" s="5" t="s">
        <v>4415</v>
      </c>
      <c r="K1750" s="66">
        <v>4</v>
      </c>
      <c r="L1750" s="5">
        <v>389</v>
      </c>
      <c r="M1750" s="5">
        <v>2</v>
      </c>
      <c r="N1750" s="5">
        <v>0</v>
      </c>
      <c r="O1750" s="65" t="s">
        <v>9769</v>
      </c>
      <c r="P1750" s="66">
        <v>260</v>
      </c>
      <c r="Q1750" s="66">
        <v>7</v>
      </c>
      <c r="R1750" s="66">
        <f t="shared" si="57"/>
        <v>267</v>
      </c>
      <c r="S1750" s="502">
        <f t="shared" si="58"/>
        <v>20.800000000000022</v>
      </c>
      <c r="T1750" s="68">
        <v>4</v>
      </c>
    </row>
    <row r="1751" spans="1:20" x14ac:dyDescent="0.2">
      <c r="A1751" s="97" t="s">
        <v>3855</v>
      </c>
      <c r="B1751" s="65" t="s">
        <v>8490</v>
      </c>
      <c r="C1751" s="67">
        <v>0.5</v>
      </c>
      <c r="D1751" s="65" t="s">
        <v>9768</v>
      </c>
      <c r="E1751" s="66">
        <v>69</v>
      </c>
      <c r="F1751" s="66">
        <v>91</v>
      </c>
      <c r="G1751" s="66" t="s">
        <v>5464</v>
      </c>
      <c r="H1751" s="66">
        <v>134</v>
      </c>
      <c r="I1751" s="69"/>
      <c r="J1751" s="5" t="s">
        <v>2624</v>
      </c>
      <c r="K1751" s="66">
        <v>4</v>
      </c>
      <c r="L1751" s="5">
        <v>389</v>
      </c>
      <c r="M1751" s="5">
        <v>2</v>
      </c>
      <c r="N1751" s="5">
        <v>0</v>
      </c>
      <c r="O1751" s="65" t="s">
        <v>9769</v>
      </c>
      <c r="P1751" s="66">
        <v>260</v>
      </c>
      <c r="Q1751" s="66">
        <v>7</v>
      </c>
      <c r="R1751" s="66">
        <f t="shared" si="57"/>
        <v>267</v>
      </c>
      <c r="S1751" s="502">
        <f t="shared" si="58"/>
        <v>20.800000000000022</v>
      </c>
      <c r="T1751" s="68">
        <v>4</v>
      </c>
    </row>
    <row r="1752" spans="1:20" x14ac:dyDescent="0.2">
      <c r="A1752" s="558" t="s">
        <v>4798</v>
      </c>
      <c r="B1752" s="65" t="s">
        <v>8490</v>
      </c>
      <c r="C1752" s="67">
        <v>0.5</v>
      </c>
      <c r="D1752" s="91" t="s">
        <v>4799</v>
      </c>
      <c r="E1752" s="66">
        <v>65</v>
      </c>
      <c r="F1752" s="66">
        <v>82</v>
      </c>
      <c r="G1752" s="95" t="s">
        <v>5265</v>
      </c>
      <c r="H1752" s="66">
        <v>125</v>
      </c>
      <c r="I1752" s="69">
        <v>6045034800</v>
      </c>
      <c r="J1752" s="5" t="s">
        <v>2469</v>
      </c>
      <c r="K1752" s="66">
        <v>10</v>
      </c>
      <c r="L1752" s="5">
        <v>365</v>
      </c>
      <c r="M1752" s="5">
        <v>3</v>
      </c>
      <c r="N1752" s="5">
        <v>0</v>
      </c>
      <c r="O1752" s="65"/>
      <c r="P1752" s="66">
        <v>238</v>
      </c>
      <c r="Q1752" s="66">
        <v>4</v>
      </c>
      <c r="R1752" s="66">
        <f t="shared" si="57"/>
        <v>242</v>
      </c>
      <c r="S1752" s="502">
        <f t="shared" si="58"/>
        <v>45.800000000000026</v>
      </c>
      <c r="T1752" s="68">
        <v>10</v>
      </c>
    </row>
    <row r="1753" spans="1:20" x14ac:dyDescent="0.2">
      <c r="A1753" s="97" t="s">
        <v>3401</v>
      </c>
      <c r="B1753" s="65" t="s">
        <v>8490</v>
      </c>
      <c r="C1753" s="67">
        <v>0.5</v>
      </c>
      <c r="D1753" s="91" t="s">
        <v>3403</v>
      </c>
      <c r="E1753" s="66">
        <v>65</v>
      </c>
      <c r="F1753" s="66">
        <v>82</v>
      </c>
      <c r="G1753" s="95" t="s">
        <v>5265</v>
      </c>
      <c r="H1753" s="66">
        <v>125</v>
      </c>
      <c r="I1753" s="69">
        <v>6045034800</v>
      </c>
      <c r="J1753" s="5" t="s">
        <v>12078</v>
      </c>
      <c r="K1753" s="66">
        <v>16</v>
      </c>
      <c r="L1753" s="5">
        <v>349</v>
      </c>
      <c r="M1753" s="5">
        <v>3</v>
      </c>
      <c r="N1753" s="5">
        <v>0</v>
      </c>
      <c r="O1753" s="65" t="s">
        <v>10559</v>
      </c>
      <c r="P1753" s="66">
        <v>215</v>
      </c>
      <c r="Q1753" s="66">
        <v>4</v>
      </c>
      <c r="R1753" s="66">
        <f t="shared" si="57"/>
        <v>219</v>
      </c>
      <c r="S1753" s="502">
        <f t="shared" si="58"/>
        <v>68.800000000000026</v>
      </c>
      <c r="T1753" s="68">
        <v>16</v>
      </c>
    </row>
    <row r="1754" spans="1:20" x14ac:dyDescent="0.2">
      <c r="A1754" s="97" t="s">
        <v>2272</v>
      </c>
      <c r="B1754" s="65" t="s">
        <v>8490</v>
      </c>
      <c r="C1754" s="67">
        <v>0.5</v>
      </c>
      <c r="D1754" s="91" t="s">
        <v>2274</v>
      </c>
      <c r="E1754" s="66">
        <v>65</v>
      </c>
      <c r="F1754" s="66">
        <v>82</v>
      </c>
      <c r="G1754" s="95" t="s">
        <v>4585</v>
      </c>
      <c r="H1754" s="66">
        <v>125</v>
      </c>
      <c r="I1754" s="69">
        <v>6045034800</v>
      </c>
      <c r="J1754" s="5" t="s">
        <v>2469</v>
      </c>
      <c r="K1754" s="66">
        <v>16</v>
      </c>
      <c r="L1754" s="5">
        <v>341</v>
      </c>
      <c r="M1754" s="5">
        <v>3</v>
      </c>
      <c r="N1754" s="5">
        <v>0</v>
      </c>
      <c r="O1754" s="65" t="s">
        <v>9177</v>
      </c>
      <c r="P1754" s="66">
        <v>213</v>
      </c>
      <c r="Q1754" s="66">
        <v>4</v>
      </c>
      <c r="R1754" s="66">
        <f t="shared" si="57"/>
        <v>217</v>
      </c>
      <c r="S1754" s="502">
        <f t="shared" si="58"/>
        <v>70.800000000000026</v>
      </c>
      <c r="T1754" s="68">
        <v>16</v>
      </c>
    </row>
    <row r="1755" spans="1:20" x14ac:dyDescent="0.2">
      <c r="A1755" s="97" t="s">
        <v>8479</v>
      </c>
      <c r="B1755" s="65" t="s">
        <v>8490</v>
      </c>
      <c r="C1755" s="67">
        <v>0.5</v>
      </c>
      <c r="D1755" s="65" t="s">
        <v>4954</v>
      </c>
      <c r="E1755" s="66">
        <v>65</v>
      </c>
      <c r="F1755" s="66">
        <v>84</v>
      </c>
      <c r="G1755" s="66" t="s">
        <v>5263</v>
      </c>
      <c r="H1755" s="66">
        <v>127</v>
      </c>
      <c r="I1755" s="69">
        <v>6045034800</v>
      </c>
      <c r="J1755" s="5" t="s">
        <v>2469</v>
      </c>
      <c r="K1755" s="66">
        <v>16</v>
      </c>
      <c r="L1755" s="5">
        <v>341</v>
      </c>
      <c r="M1755" s="5">
        <v>3</v>
      </c>
      <c r="N1755" s="5">
        <v>0</v>
      </c>
      <c r="O1755" s="65"/>
      <c r="P1755" s="66">
        <v>215</v>
      </c>
      <c r="Q1755" s="66">
        <v>4</v>
      </c>
      <c r="R1755" s="66">
        <f t="shared" si="57"/>
        <v>219</v>
      </c>
      <c r="S1755" s="502">
        <f t="shared" si="58"/>
        <v>68.800000000000026</v>
      </c>
      <c r="T1755" s="68">
        <v>16</v>
      </c>
    </row>
    <row r="1756" spans="1:20" x14ac:dyDescent="0.2">
      <c r="A1756" s="97" t="s">
        <v>5731</v>
      </c>
      <c r="B1756" s="65" t="s">
        <v>8490</v>
      </c>
      <c r="C1756" s="67">
        <v>0.5</v>
      </c>
      <c r="D1756" s="65" t="s">
        <v>9848</v>
      </c>
      <c r="E1756" s="66">
        <v>65</v>
      </c>
      <c r="F1756" s="66">
        <v>84</v>
      </c>
      <c r="G1756" s="66" t="s">
        <v>5263</v>
      </c>
      <c r="H1756" s="66">
        <v>127</v>
      </c>
      <c r="I1756" s="69">
        <v>6045034800</v>
      </c>
      <c r="J1756" s="5" t="s">
        <v>2469</v>
      </c>
      <c r="K1756" s="66">
        <v>12</v>
      </c>
      <c r="L1756" s="5">
        <v>357</v>
      </c>
      <c r="M1756" s="5">
        <v>3</v>
      </c>
      <c r="N1756" s="5">
        <v>0</v>
      </c>
      <c r="O1756" s="65" t="s">
        <v>0</v>
      </c>
      <c r="P1756" s="66">
        <v>228</v>
      </c>
      <c r="Q1756" s="66">
        <v>4</v>
      </c>
      <c r="R1756" s="66">
        <f t="shared" si="57"/>
        <v>232</v>
      </c>
      <c r="S1756" s="502">
        <f t="shared" si="58"/>
        <v>55.800000000000026</v>
      </c>
      <c r="T1756" s="68">
        <v>12</v>
      </c>
    </row>
    <row r="1757" spans="1:20" x14ac:dyDescent="0.2">
      <c r="A1757" s="558" t="s">
        <v>10829</v>
      </c>
      <c r="B1757" s="559" t="s">
        <v>8490</v>
      </c>
      <c r="C1757" s="67">
        <v>0.5</v>
      </c>
      <c r="D1757" s="559" t="s">
        <v>10831</v>
      </c>
      <c r="E1757" s="66">
        <v>66</v>
      </c>
      <c r="F1757" s="66">
        <v>84</v>
      </c>
      <c r="G1757" s="560" t="s">
        <v>5265</v>
      </c>
      <c r="H1757" s="66">
        <v>127</v>
      </c>
      <c r="I1757" s="69">
        <v>6045034800</v>
      </c>
      <c r="J1757" s="5" t="s">
        <v>2469</v>
      </c>
      <c r="K1757" s="66">
        <v>14</v>
      </c>
      <c r="L1757" s="5">
        <v>349</v>
      </c>
      <c r="M1757" s="5">
        <v>3</v>
      </c>
      <c r="N1757" s="5">
        <v>0</v>
      </c>
      <c r="O1757" s="559" t="s">
        <v>10830</v>
      </c>
      <c r="P1757" s="66">
        <v>220</v>
      </c>
      <c r="Q1757" s="66">
        <v>4</v>
      </c>
      <c r="R1757" s="66">
        <f t="shared" si="57"/>
        <v>224</v>
      </c>
      <c r="S1757" s="502">
        <f t="shared" si="58"/>
        <v>63.800000000000026</v>
      </c>
      <c r="T1757" s="68">
        <v>14</v>
      </c>
    </row>
    <row r="1758" spans="1:20" x14ac:dyDescent="0.2">
      <c r="A1758" s="97" t="s">
        <v>6266</v>
      </c>
      <c r="B1758" s="65" t="s">
        <v>8490</v>
      </c>
      <c r="C1758" s="67">
        <v>0.5</v>
      </c>
      <c r="D1758" s="65" t="s">
        <v>6267</v>
      </c>
      <c r="E1758" s="66">
        <v>68</v>
      </c>
      <c r="F1758" s="66">
        <v>89</v>
      </c>
      <c r="G1758" s="66" t="s">
        <v>5464</v>
      </c>
      <c r="H1758" s="66">
        <v>132</v>
      </c>
      <c r="I1758" s="69"/>
      <c r="J1758" s="5" t="s">
        <v>4415</v>
      </c>
      <c r="K1758" s="66">
        <v>1</v>
      </c>
      <c r="L1758" s="5">
        <v>400</v>
      </c>
      <c r="M1758" s="5">
        <v>2</v>
      </c>
      <c r="N1758" s="5">
        <v>0</v>
      </c>
      <c r="O1758" s="65" t="s">
        <v>6268</v>
      </c>
      <c r="P1758" s="66">
        <v>270</v>
      </c>
      <c r="Q1758" s="66">
        <v>7</v>
      </c>
      <c r="R1758" s="66">
        <f t="shared" si="57"/>
        <v>277</v>
      </c>
      <c r="S1758" s="502">
        <f t="shared" si="58"/>
        <v>10.800000000000022</v>
      </c>
      <c r="T1758" s="68">
        <v>1</v>
      </c>
    </row>
    <row r="1759" spans="1:20" x14ac:dyDescent="0.2">
      <c r="A1759" s="97" t="s">
        <v>6266</v>
      </c>
      <c r="B1759" s="65" t="s">
        <v>8490</v>
      </c>
      <c r="C1759" s="67">
        <v>0.5</v>
      </c>
      <c r="D1759" s="91" t="s">
        <v>6269</v>
      </c>
      <c r="E1759" s="66">
        <v>68</v>
      </c>
      <c r="F1759" s="66">
        <v>89</v>
      </c>
      <c r="G1759" s="66" t="s">
        <v>5464</v>
      </c>
      <c r="H1759" s="66">
        <v>132</v>
      </c>
      <c r="I1759" s="69"/>
      <c r="J1759" s="5" t="s">
        <v>2624</v>
      </c>
      <c r="K1759" s="66">
        <v>1</v>
      </c>
      <c r="L1759" s="5">
        <v>400</v>
      </c>
      <c r="M1759" s="5">
        <v>2</v>
      </c>
      <c r="N1759" s="5">
        <v>0</v>
      </c>
      <c r="O1759" s="65" t="s">
        <v>6268</v>
      </c>
      <c r="P1759" s="66">
        <v>270</v>
      </c>
      <c r="Q1759" s="66">
        <v>7</v>
      </c>
      <c r="R1759" s="66">
        <f t="shared" si="57"/>
        <v>277</v>
      </c>
      <c r="S1759" s="502">
        <f t="shared" si="58"/>
        <v>10.800000000000022</v>
      </c>
      <c r="T1759" s="68">
        <v>1</v>
      </c>
    </row>
    <row r="1760" spans="1:20" x14ac:dyDescent="0.2">
      <c r="A1760" s="571" t="s">
        <v>11543</v>
      </c>
      <c r="B1760" s="65" t="s">
        <v>8490</v>
      </c>
      <c r="C1760" s="67">
        <v>0.5</v>
      </c>
      <c r="D1760" s="91" t="s">
        <v>11541</v>
      </c>
      <c r="E1760" s="66">
        <v>68</v>
      </c>
      <c r="F1760" s="66">
        <v>89</v>
      </c>
      <c r="G1760" s="66" t="s">
        <v>2920</v>
      </c>
      <c r="H1760" s="66">
        <v>132</v>
      </c>
      <c r="I1760" s="69"/>
      <c r="J1760" s="5" t="s">
        <v>4415</v>
      </c>
      <c r="K1760" s="66">
        <v>2</v>
      </c>
      <c r="L1760" s="5">
        <v>396</v>
      </c>
      <c r="M1760" s="5">
        <v>2</v>
      </c>
      <c r="N1760" s="5">
        <v>0</v>
      </c>
      <c r="O1760" s="559" t="s">
        <v>11511</v>
      </c>
      <c r="P1760" s="66">
        <v>264</v>
      </c>
      <c r="Q1760" s="66">
        <v>7</v>
      </c>
      <c r="R1760" s="66">
        <f>P1760+Q1760</f>
        <v>271</v>
      </c>
      <c r="S1760" s="502">
        <f>306.1-R1760-10-8.3</f>
        <v>16.800000000000022</v>
      </c>
      <c r="T1760" s="68">
        <v>2</v>
      </c>
    </row>
    <row r="1761" spans="1:20" x14ac:dyDescent="0.2">
      <c r="A1761" s="97" t="s">
        <v>2839</v>
      </c>
      <c r="B1761" s="65" t="s">
        <v>8490</v>
      </c>
      <c r="C1761" s="67">
        <v>0.5</v>
      </c>
      <c r="D1761" s="65" t="s">
        <v>5447</v>
      </c>
      <c r="E1761" s="66">
        <v>80</v>
      </c>
      <c r="F1761" s="66">
        <v>112</v>
      </c>
      <c r="G1761" s="66" t="s">
        <v>2367</v>
      </c>
      <c r="H1761" s="66">
        <v>155</v>
      </c>
      <c r="I1761" s="69"/>
      <c r="J1761" s="5" t="s">
        <v>4415</v>
      </c>
      <c r="K1761" s="66">
        <v>19</v>
      </c>
      <c r="L1761" s="5">
        <v>330</v>
      </c>
      <c r="M1761" s="5">
        <v>2</v>
      </c>
      <c r="N1761" s="5">
        <v>0</v>
      </c>
      <c r="O1761" s="65"/>
      <c r="P1761" s="66">
        <v>197</v>
      </c>
      <c r="Q1761" s="66">
        <v>7</v>
      </c>
      <c r="R1761" s="66">
        <f t="shared" si="57"/>
        <v>204</v>
      </c>
      <c r="S1761" s="502">
        <f t="shared" si="58"/>
        <v>83.800000000000026</v>
      </c>
      <c r="T1761" s="68">
        <v>19</v>
      </c>
    </row>
    <row r="1762" spans="1:20" x14ac:dyDescent="0.2">
      <c r="A1762" s="97" t="s">
        <v>9712</v>
      </c>
      <c r="B1762" s="65" t="s">
        <v>8490</v>
      </c>
      <c r="C1762" s="67">
        <v>0.5</v>
      </c>
      <c r="D1762" s="65" t="s">
        <v>284</v>
      </c>
      <c r="E1762" s="66">
        <v>65</v>
      </c>
      <c r="F1762" s="66">
        <v>82</v>
      </c>
      <c r="G1762" s="66" t="s">
        <v>5263</v>
      </c>
      <c r="H1762" s="66">
        <v>125</v>
      </c>
      <c r="I1762" s="69">
        <v>6045034800</v>
      </c>
      <c r="J1762" s="5" t="s">
        <v>2469</v>
      </c>
      <c r="K1762" s="66">
        <v>11</v>
      </c>
      <c r="L1762" s="5">
        <v>361</v>
      </c>
      <c r="M1762" s="5">
        <v>3</v>
      </c>
      <c r="N1762" s="5">
        <v>0</v>
      </c>
      <c r="O1762" s="65"/>
      <c r="P1762" s="66">
        <v>233</v>
      </c>
      <c r="Q1762" s="66">
        <v>4</v>
      </c>
      <c r="R1762" s="66">
        <f t="shared" si="57"/>
        <v>237</v>
      </c>
      <c r="S1762" s="502">
        <f t="shared" si="58"/>
        <v>50.800000000000026</v>
      </c>
      <c r="T1762" s="68">
        <v>11</v>
      </c>
    </row>
    <row r="1763" spans="1:20" s="65" customFormat="1" x14ac:dyDescent="0.2">
      <c r="A1763" s="97" t="s">
        <v>3048</v>
      </c>
      <c r="B1763" s="65" t="s">
        <v>8490</v>
      </c>
      <c r="C1763" s="67">
        <v>0.5</v>
      </c>
      <c r="D1763" s="65" t="s">
        <v>586</v>
      </c>
      <c r="E1763" s="66">
        <v>72</v>
      </c>
      <c r="F1763" s="66">
        <v>97</v>
      </c>
      <c r="G1763" s="66" t="s">
        <v>4585</v>
      </c>
      <c r="H1763" s="66">
        <v>140</v>
      </c>
      <c r="I1763" s="69"/>
      <c r="J1763" s="5" t="s">
        <v>4415</v>
      </c>
      <c r="K1763" s="66">
        <v>10</v>
      </c>
      <c r="L1763" s="5">
        <v>365</v>
      </c>
      <c r="M1763" s="5">
        <v>2</v>
      </c>
      <c r="N1763" s="5">
        <v>0</v>
      </c>
      <c r="P1763" s="66">
        <v>233</v>
      </c>
      <c r="Q1763" s="66">
        <v>7</v>
      </c>
      <c r="R1763" s="66">
        <f t="shared" si="57"/>
        <v>240</v>
      </c>
      <c r="S1763" s="502">
        <f t="shared" si="58"/>
        <v>47.800000000000026</v>
      </c>
      <c r="T1763" s="66">
        <v>10</v>
      </c>
    </row>
    <row r="1764" spans="1:20" s="65" customFormat="1" x14ac:dyDescent="0.2">
      <c r="A1764" s="558" t="s">
        <v>6224</v>
      </c>
      <c r="B1764" s="559" t="s">
        <v>8490</v>
      </c>
      <c r="C1764" s="67">
        <v>0.5</v>
      </c>
      <c r="D1764" s="583" t="s">
        <v>11138</v>
      </c>
      <c r="E1764" s="66">
        <v>65</v>
      </c>
      <c r="F1764" s="66">
        <v>84</v>
      </c>
      <c r="G1764" s="560" t="s">
        <v>5263</v>
      </c>
      <c r="H1764" s="66">
        <v>127</v>
      </c>
      <c r="I1764" s="69">
        <v>6045034800</v>
      </c>
      <c r="J1764" s="5" t="s">
        <v>2469</v>
      </c>
      <c r="K1764" s="66">
        <v>14</v>
      </c>
      <c r="L1764" s="5">
        <v>349</v>
      </c>
      <c r="M1764" s="5">
        <v>3</v>
      </c>
      <c r="N1764" s="5">
        <v>0</v>
      </c>
      <c r="O1764" s="559" t="s">
        <v>11128</v>
      </c>
      <c r="P1764" s="66">
        <v>220</v>
      </c>
      <c r="Q1764" s="66">
        <v>4</v>
      </c>
      <c r="R1764" s="66">
        <f t="shared" si="57"/>
        <v>224</v>
      </c>
      <c r="S1764" s="502">
        <f t="shared" si="58"/>
        <v>63.800000000000026</v>
      </c>
      <c r="T1764" s="66">
        <v>14</v>
      </c>
    </row>
    <row r="1765" spans="1:20" s="65" customFormat="1" x14ac:dyDescent="0.2">
      <c r="A1765" s="558" t="s">
        <v>5147</v>
      </c>
      <c r="B1765" s="559" t="s">
        <v>8490</v>
      </c>
      <c r="C1765" s="67">
        <v>0.5</v>
      </c>
      <c r="D1765" s="583" t="s">
        <v>11140</v>
      </c>
      <c r="E1765" s="66">
        <v>65</v>
      </c>
      <c r="F1765" s="66">
        <v>84</v>
      </c>
      <c r="G1765" s="560" t="s">
        <v>5263</v>
      </c>
      <c r="H1765" s="66">
        <v>127</v>
      </c>
      <c r="I1765" s="69">
        <v>6045034800</v>
      </c>
      <c r="J1765" s="5" t="s">
        <v>2469</v>
      </c>
      <c r="K1765" s="66">
        <v>13</v>
      </c>
      <c r="L1765" s="5">
        <v>353</v>
      </c>
      <c r="M1765" s="5">
        <v>3</v>
      </c>
      <c r="N1765" s="5">
        <v>0</v>
      </c>
      <c r="O1765" s="559" t="s">
        <v>11128</v>
      </c>
      <c r="P1765" s="66">
        <v>226</v>
      </c>
      <c r="Q1765" s="66">
        <v>4</v>
      </c>
      <c r="R1765" s="66">
        <f t="shared" si="57"/>
        <v>230</v>
      </c>
      <c r="S1765" s="502">
        <f t="shared" si="58"/>
        <v>57.800000000000026</v>
      </c>
      <c r="T1765" s="66">
        <v>13</v>
      </c>
    </row>
    <row r="1766" spans="1:20" s="65" customFormat="1" x14ac:dyDescent="0.2">
      <c r="A1766" s="97" t="s">
        <v>4739</v>
      </c>
      <c r="B1766" s="65" t="s">
        <v>8490</v>
      </c>
      <c r="C1766" s="67">
        <v>0.5</v>
      </c>
      <c r="D1766" s="65" t="s">
        <v>8957</v>
      </c>
      <c r="E1766" s="66">
        <v>65</v>
      </c>
      <c r="F1766" s="66">
        <v>84</v>
      </c>
      <c r="G1766" s="66" t="s">
        <v>5263</v>
      </c>
      <c r="H1766" s="66">
        <v>127</v>
      </c>
      <c r="I1766" s="69">
        <v>6045034800</v>
      </c>
      <c r="J1766" s="5" t="s">
        <v>2469</v>
      </c>
      <c r="K1766" s="66">
        <v>10</v>
      </c>
      <c r="L1766" s="5">
        <v>365</v>
      </c>
      <c r="M1766" s="5">
        <v>3</v>
      </c>
      <c r="N1766" s="5">
        <v>0</v>
      </c>
      <c r="P1766" s="66">
        <v>236</v>
      </c>
      <c r="Q1766" s="66">
        <v>4</v>
      </c>
      <c r="R1766" s="66">
        <f t="shared" si="57"/>
        <v>240</v>
      </c>
      <c r="S1766" s="502">
        <f t="shared" si="58"/>
        <v>47.800000000000026</v>
      </c>
      <c r="T1766" s="66">
        <v>10</v>
      </c>
    </row>
    <row r="1767" spans="1:20" s="65" customFormat="1" x14ac:dyDescent="0.2">
      <c r="A1767" s="134" t="s">
        <v>8527</v>
      </c>
      <c r="B1767" s="65" t="s">
        <v>8490</v>
      </c>
      <c r="C1767" s="67">
        <v>0.5</v>
      </c>
      <c r="D1767" s="65" t="s">
        <v>690</v>
      </c>
      <c r="E1767" s="66">
        <v>71</v>
      </c>
      <c r="F1767" s="66">
        <v>95</v>
      </c>
      <c r="G1767" s="66" t="s">
        <v>2036</v>
      </c>
      <c r="H1767" s="66">
        <v>138</v>
      </c>
      <c r="I1767" s="69"/>
      <c r="J1767" s="5" t="s">
        <v>4415</v>
      </c>
      <c r="K1767" s="66">
        <v>5</v>
      </c>
      <c r="L1767" s="5">
        <v>385</v>
      </c>
      <c r="M1767" s="275">
        <v>2</v>
      </c>
      <c r="N1767" s="5">
        <v>0</v>
      </c>
      <c r="P1767" s="66">
        <v>256</v>
      </c>
      <c r="Q1767" s="66">
        <v>7</v>
      </c>
      <c r="R1767" s="66">
        <f t="shared" si="57"/>
        <v>263</v>
      </c>
      <c r="S1767" s="502">
        <f t="shared" si="58"/>
        <v>24.800000000000022</v>
      </c>
      <c r="T1767" s="66">
        <v>5</v>
      </c>
    </row>
    <row r="1768" spans="1:20" s="65" customFormat="1" x14ac:dyDescent="0.2">
      <c r="A1768" s="134" t="s">
        <v>8527</v>
      </c>
      <c r="B1768" s="65" t="s">
        <v>8490</v>
      </c>
      <c r="C1768" s="67">
        <v>0.5</v>
      </c>
      <c r="D1768" s="65" t="s">
        <v>10459</v>
      </c>
      <c r="E1768" s="66">
        <v>71</v>
      </c>
      <c r="F1768" s="66">
        <v>95</v>
      </c>
      <c r="G1768" s="66" t="s">
        <v>2036</v>
      </c>
      <c r="H1768" s="66">
        <v>138</v>
      </c>
      <c r="I1768" s="69"/>
      <c r="J1768" s="5" t="s">
        <v>2624</v>
      </c>
      <c r="K1768" s="66">
        <v>5</v>
      </c>
      <c r="L1768" s="5">
        <v>385</v>
      </c>
      <c r="M1768" s="5">
        <v>2</v>
      </c>
      <c r="N1768" s="5">
        <v>0</v>
      </c>
      <c r="P1768" s="66">
        <v>256</v>
      </c>
      <c r="Q1768" s="66">
        <v>7</v>
      </c>
      <c r="R1768" s="66">
        <f t="shared" si="57"/>
        <v>263</v>
      </c>
      <c r="S1768" s="502">
        <f t="shared" si="58"/>
        <v>24.800000000000022</v>
      </c>
      <c r="T1768" s="66">
        <v>5</v>
      </c>
    </row>
    <row r="1769" spans="1:20" s="65" customFormat="1" x14ac:dyDescent="0.2">
      <c r="A1769" s="571" t="s">
        <v>4498</v>
      </c>
      <c r="B1769" s="65" t="s">
        <v>8490</v>
      </c>
      <c r="C1769" s="67">
        <v>0.5</v>
      </c>
      <c r="D1769" s="65" t="s">
        <v>2254</v>
      </c>
      <c r="E1769" s="66">
        <v>65</v>
      </c>
      <c r="F1769" s="66">
        <v>84</v>
      </c>
      <c r="G1769" s="66" t="s">
        <v>5161</v>
      </c>
      <c r="H1769" s="66">
        <v>127</v>
      </c>
      <c r="I1769" s="69">
        <v>6045034800</v>
      </c>
      <c r="J1769" s="5" t="s">
        <v>2469</v>
      </c>
      <c r="K1769" s="66">
        <v>11</v>
      </c>
      <c r="L1769" s="5">
        <v>361</v>
      </c>
      <c r="M1769" s="5">
        <v>3</v>
      </c>
      <c r="N1769" s="5">
        <v>0</v>
      </c>
      <c r="P1769" s="66">
        <v>235</v>
      </c>
      <c r="Q1769" s="66">
        <v>4</v>
      </c>
      <c r="R1769" s="66">
        <f t="shared" si="57"/>
        <v>239</v>
      </c>
      <c r="S1769" s="502">
        <f t="shared" si="58"/>
        <v>48.800000000000026</v>
      </c>
      <c r="T1769" s="66">
        <v>11</v>
      </c>
    </row>
    <row r="1770" spans="1:20" s="65" customFormat="1" x14ac:dyDescent="0.2">
      <c r="A1770" s="571" t="s">
        <v>11100</v>
      </c>
      <c r="B1770" s="559" t="s">
        <v>8490</v>
      </c>
      <c r="C1770" s="67">
        <v>0.5</v>
      </c>
      <c r="D1770" s="559" t="s">
        <v>11101</v>
      </c>
      <c r="E1770" s="66">
        <v>64</v>
      </c>
      <c r="F1770" s="66">
        <v>82</v>
      </c>
      <c r="G1770" s="560" t="s">
        <v>5265</v>
      </c>
      <c r="H1770" s="66">
        <v>125</v>
      </c>
      <c r="I1770" s="69">
        <v>6045034800</v>
      </c>
      <c r="J1770" s="5" t="s">
        <v>2469</v>
      </c>
      <c r="K1770" s="66">
        <v>12</v>
      </c>
      <c r="L1770" s="5">
        <v>357</v>
      </c>
      <c r="M1770" s="5">
        <v>3</v>
      </c>
      <c r="N1770" s="5">
        <v>0</v>
      </c>
      <c r="O1770" s="559" t="s">
        <v>12393</v>
      </c>
      <c r="P1770" s="66">
        <v>230</v>
      </c>
      <c r="Q1770" s="66">
        <v>4</v>
      </c>
      <c r="R1770" s="66">
        <f>P1770+Q1770</f>
        <v>234</v>
      </c>
      <c r="S1770" s="502">
        <f>306.1-R1770-10-8.3</f>
        <v>53.800000000000026</v>
      </c>
      <c r="T1770" s="68">
        <v>12</v>
      </c>
    </row>
    <row r="1771" spans="1:20" s="65" customFormat="1" x14ac:dyDescent="0.2">
      <c r="A1771" s="134" t="s">
        <v>4777</v>
      </c>
      <c r="B1771" s="65" t="s">
        <v>8490</v>
      </c>
      <c r="C1771" s="67">
        <v>0.5</v>
      </c>
      <c r="D1771" s="65" t="s">
        <v>5946</v>
      </c>
      <c r="E1771" s="66">
        <v>63</v>
      </c>
      <c r="F1771" s="66">
        <v>80</v>
      </c>
      <c r="G1771" s="66" t="s">
        <v>5264</v>
      </c>
      <c r="H1771" s="66">
        <v>123</v>
      </c>
      <c r="I1771" s="66">
        <v>6045034800</v>
      </c>
      <c r="J1771" s="5" t="s">
        <v>2469</v>
      </c>
      <c r="K1771" s="66">
        <v>11</v>
      </c>
      <c r="L1771" s="5">
        <v>361</v>
      </c>
      <c r="M1771" s="5">
        <v>3</v>
      </c>
      <c r="N1771" s="5">
        <v>0</v>
      </c>
      <c r="P1771" s="66">
        <v>235</v>
      </c>
      <c r="Q1771" s="66">
        <v>4</v>
      </c>
      <c r="R1771" s="66">
        <f t="shared" si="57"/>
        <v>239</v>
      </c>
      <c r="S1771" s="502">
        <f t="shared" si="58"/>
        <v>48.800000000000026</v>
      </c>
      <c r="T1771" s="66">
        <v>11</v>
      </c>
    </row>
    <row r="1772" spans="1:20" s="65" customFormat="1" x14ac:dyDescent="0.2">
      <c r="A1772" s="134" t="s">
        <v>2242</v>
      </c>
      <c r="B1772" s="65" t="s">
        <v>8490</v>
      </c>
      <c r="C1772" s="67">
        <v>0.5</v>
      </c>
      <c r="D1772" s="65" t="s">
        <v>8276</v>
      </c>
      <c r="E1772" s="66">
        <v>63</v>
      </c>
      <c r="F1772" s="66">
        <v>80</v>
      </c>
      <c r="G1772" s="66" t="s">
        <v>5264</v>
      </c>
      <c r="H1772" s="66">
        <v>123</v>
      </c>
      <c r="I1772" s="66">
        <v>6045034800</v>
      </c>
      <c r="J1772" s="5" t="s">
        <v>2469</v>
      </c>
      <c r="K1772" s="66">
        <v>11</v>
      </c>
      <c r="L1772" s="5">
        <v>361</v>
      </c>
      <c r="M1772" s="5">
        <v>3</v>
      </c>
      <c r="N1772" s="5">
        <v>0</v>
      </c>
      <c r="P1772" s="66">
        <v>234</v>
      </c>
      <c r="Q1772" s="66">
        <v>4</v>
      </c>
      <c r="R1772" s="66">
        <f t="shared" si="57"/>
        <v>238</v>
      </c>
      <c r="S1772" s="502">
        <f t="shared" si="58"/>
        <v>49.800000000000026</v>
      </c>
      <c r="T1772" s="66">
        <v>11</v>
      </c>
    </row>
    <row r="1773" spans="1:20" s="65" customFormat="1" x14ac:dyDescent="0.2">
      <c r="A1773" s="134" t="s">
        <v>3324</v>
      </c>
      <c r="B1773" s="65" t="s">
        <v>8490</v>
      </c>
      <c r="C1773" s="67">
        <v>0.5</v>
      </c>
      <c r="D1773" s="65" t="s">
        <v>3323</v>
      </c>
      <c r="E1773" s="66">
        <v>62</v>
      </c>
      <c r="F1773" s="66">
        <v>78</v>
      </c>
      <c r="G1773" s="66" t="s">
        <v>5159</v>
      </c>
      <c r="H1773" s="66">
        <v>123</v>
      </c>
      <c r="I1773" s="66">
        <v>6045034800</v>
      </c>
      <c r="J1773" s="5" t="s">
        <v>2469</v>
      </c>
      <c r="K1773" s="66">
        <v>9</v>
      </c>
      <c r="L1773" s="5">
        <v>369</v>
      </c>
      <c r="M1773" s="5">
        <v>3</v>
      </c>
      <c r="N1773" s="5">
        <v>0</v>
      </c>
      <c r="P1773" s="66">
        <v>240</v>
      </c>
      <c r="Q1773" s="66">
        <v>4</v>
      </c>
      <c r="R1773" s="66">
        <f t="shared" si="57"/>
        <v>244</v>
      </c>
      <c r="S1773" s="502">
        <f t="shared" si="58"/>
        <v>43.800000000000026</v>
      </c>
      <c r="T1773" s="66">
        <v>9</v>
      </c>
    </row>
    <row r="1774" spans="1:20" s="65" customFormat="1" x14ac:dyDescent="0.2">
      <c r="A1774" s="571" t="s">
        <v>11390</v>
      </c>
      <c r="B1774" s="559" t="s">
        <v>8490</v>
      </c>
      <c r="C1774" s="67">
        <v>0.5</v>
      </c>
      <c r="D1774" s="559" t="s">
        <v>11389</v>
      </c>
      <c r="E1774" s="66">
        <v>67</v>
      </c>
      <c r="F1774" s="66">
        <v>88</v>
      </c>
      <c r="G1774" s="560" t="s">
        <v>5464</v>
      </c>
      <c r="H1774" s="66">
        <v>131</v>
      </c>
      <c r="I1774" s="66"/>
      <c r="J1774" s="5" t="s">
        <v>4415</v>
      </c>
      <c r="K1774" s="66">
        <v>2</v>
      </c>
      <c r="L1774" s="5">
        <v>396</v>
      </c>
      <c r="M1774" s="5">
        <v>2</v>
      </c>
      <c r="N1774" s="5">
        <v>0</v>
      </c>
      <c r="O1774" s="559" t="s">
        <v>11388</v>
      </c>
      <c r="P1774" s="66">
        <v>267</v>
      </c>
      <c r="Q1774" s="66">
        <v>7</v>
      </c>
      <c r="R1774" s="66">
        <f t="shared" si="57"/>
        <v>274</v>
      </c>
      <c r="S1774" s="502">
        <f t="shared" si="58"/>
        <v>13.800000000000022</v>
      </c>
      <c r="T1774" s="66">
        <v>2</v>
      </c>
    </row>
    <row r="1775" spans="1:20" s="65" customFormat="1" x14ac:dyDescent="0.2">
      <c r="A1775" s="134" t="s">
        <v>6523</v>
      </c>
      <c r="B1775" s="65" t="s">
        <v>8490</v>
      </c>
      <c r="C1775" s="67">
        <v>0.5</v>
      </c>
      <c r="D1775" s="65" t="s">
        <v>5176</v>
      </c>
      <c r="E1775" s="66">
        <v>63</v>
      </c>
      <c r="F1775" s="66">
        <v>80</v>
      </c>
      <c r="G1775" s="66" t="s">
        <v>5265</v>
      </c>
      <c r="H1775" s="66">
        <v>123</v>
      </c>
      <c r="I1775" s="66">
        <v>6045034800</v>
      </c>
      <c r="J1775" s="5" t="s">
        <v>2469</v>
      </c>
      <c r="K1775" s="66">
        <v>13</v>
      </c>
      <c r="L1775" s="5">
        <v>353</v>
      </c>
      <c r="M1775" s="5">
        <v>3</v>
      </c>
      <c r="N1775" s="5">
        <v>0</v>
      </c>
      <c r="O1775" s="65" t="s">
        <v>3964</v>
      </c>
      <c r="P1775" s="66">
        <v>224</v>
      </c>
      <c r="Q1775" s="66">
        <v>4</v>
      </c>
      <c r="R1775" s="66">
        <f t="shared" si="57"/>
        <v>228</v>
      </c>
      <c r="S1775" s="502">
        <f t="shared" si="58"/>
        <v>59.800000000000026</v>
      </c>
      <c r="T1775" s="66">
        <v>13</v>
      </c>
    </row>
    <row r="1776" spans="1:20" s="65" customFormat="1" x14ac:dyDescent="0.2">
      <c r="A1776" s="571" t="s">
        <v>10939</v>
      </c>
      <c r="B1776" s="65" t="s">
        <v>8490</v>
      </c>
      <c r="C1776" s="67">
        <v>0.5</v>
      </c>
      <c r="D1776" s="559" t="s">
        <v>10940</v>
      </c>
      <c r="E1776" s="66">
        <v>63</v>
      </c>
      <c r="F1776" s="66">
        <v>80</v>
      </c>
      <c r="G1776" s="66" t="s">
        <v>5265</v>
      </c>
      <c r="H1776" s="66">
        <v>123</v>
      </c>
      <c r="I1776" s="66">
        <v>6045034800</v>
      </c>
      <c r="J1776" s="5" t="s">
        <v>2469</v>
      </c>
      <c r="K1776" s="66">
        <v>13</v>
      </c>
      <c r="L1776" s="5">
        <v>353</v>
      </c>
      <c r="M1776" s="5">
        <v>3</v>
      </c>
      <c r="N1776" s="5">
        <v>0</v>
      </c>
      <c r="O1776" s="559" t="s">
        <v>11318</v>
      </c>
      <c r="P1776" s="66">
        <v>224</v>
      </c>
      <c r="Q1776" s="66">
        <v>4</v>
      </c>
      <c r="R1776" s="66">
        <f>P1776+Q1776</f>
        <v>228</v>
      </c>
      <c r="S1776" s="502">
        <f>306.1-R1776-10-8.3</f>
        <v>59.800000000000026</v>
      </c>
      <c r="T1776" s="66">
        <v>13</v>
      </c>
    </row>
    <row r="1777" spans="1:20" s="65" customFormat="1" x14ac:dyDescent="0.2">
      <c r="A1777" s="134" t="s">
        <v>2591</v>
      </c>
      <c r="B1777" s="65" t="s">
        <v>8490</v>
      </c>
      <c r="C1777" s="67">
        <v>0.5</v>
      </c>
      <c r="D1777" s="65" t="s">
        <v>5921</v>
      </c>
      <c r="E1777" s="66">
        <v>70</v>
      </c>
      <c r="F1777" s="66">
        <v>93</v>
      </c>
      <c r="G1777" s="66" t="s">
        <v>2784</v>
      </c>
      <c r="H1777" s="66">
        <v>136</v>
      </c>
      <c r="I1777" s="5" t="s">
        <v>7407</v>
      </c>
      <c r="J1777" s="5" t="s">
        <v>7407</v>
      </c>
      <c r="K1777" s="66">
        <v>1</v>
      </c>
      <c r="L1777" s="5">
        <v>400</v>
      </c>
      <c r="M1777" s="5">
        <v>33</v>
      </c>
      <c r="N1777" s="5">
        <v>0</v>
      </c>
      <c r="O1777" s="65" t="s">
        <v>7592</v>
      </c>
      <c r="P1777" s="66">
        <v>268</v>
      </c>
      <c r="Q1777" s="66">
        <v>7</v>
      </c>
      <c r="R1777" s="66">
        <f t="shared" si="57"/>
        <v>275</v>
      </c>
      <c r="S1777" s="502">
        <f t="shared" si="58"/>
        <v>12.800000000000022</v>
      </c>
      <c r="T1777" s="66">
        <v>1</v>
      </c>
    </row>
    <row r="1778" spans="1:20" s="65" customFormat="1" x14ac:dyDescent="0.2">
      <c r="A1778" s="134" t="s">
        <v>2591</v>
      </c>
      <c r="B1778" s="65" t="s">
        <v>8490</v>
      </c>
      <c r="C1778" s="67">
        <v>0.5</v>
      </c>
      <c r="D1778" s="65" t="s">
        <v>10460</v>
      </c>
      <c r="E1778" s="66">
        <v>70</v>
      </c>
      <c r="F1778" s="66">
        <v>101</v>
      </c>
      <c r="G1778" s="66" t="s">
        <v>2784</v>
      </c>
      <c r="H1778" s="66">
        <v>144</v>
      </c>
      <c r="I1778" s="69"/>
      <c r="J1778" s="5" t="s">
        <v>2087</v>
      </c>
      <c r="K1778" s="66">
        <v>1</v>
      </c>
      <c r="L1778" s="5">
        <v>400</v>
      </c>
      <c r="M1778" s="5">
        <v>41</v>
      </c>
      <c r="N1778" s="5">
        <v>0</v>
      </c>
      <c r="P1778" s="66">
        <v>268</v>
      </c>
      <c r="Q1778" s="66">
        <v>7</v>
      </c>
      <c r="R1778" s="66">
        <f t="shared" ref="R1778:R1852" si="59">P1778+Q1778</f>
        <v>275</v>
      </c>
      <c r="S1778" s="502">
        <f t="shared" si="58"/>
        <v>12.800000000000022</v>
      </c>
      <c r="T1778" s="66">
        <v>1</v>
      </c>
    </row>
    <row r="1779" spans="1:20" s="65" customFormat="1" x14ac:dyDescent="0.2">
      <c r="A1779" s="134" t="s">
        <v>6803</v>
      </c>
      <c r="B1779" s="65" t="s">
        <v>8490</v>
      </c>
      <c r="C1779" s="67">
        <v>0.5</v>
      </c>
      <c r="D1779" s="65" t="s">
        <v>6804</v>
      </c>
      <c r="E1779" s="66">
        <v>70</v>
      </c>
      <c r="F1779" s="66">
        <v>93</v>
      </c>
      <c r="G1779" s="66" t="s">
        <v>2784</v>
      </c>
      <c r="H1779" s="66">
        <v>136</v>
      </c>
      <c r="I1779" s="5" t="s">
        <v>7407</v>
      </c>
      <c r="J1779" s="5" t="s">
        <v>7407</v>
      </c>
      <c r="K1779" s="66">
        <v>2</v>
      </c>
      <c r="L1779" s="5">
        <v>396</v>
      </c>
      <c r="M1779" s="5">
        <v>33</v>
      </c>
      <c r="N1779" s="66">
        <v>0</v>
      </c>
      <c r="P1779" s="66">
        <v>267</v>
      </c>
      <c r="Q1779" s="66">
        <v>7</v>
      </c>
      <c r="R1779" s="66">
        <f t="shared" si="59"/>
        <v>274</v>
      </c>
      <c r="S1779" s="502">
        <f t="shared" si="58"/>
        <v>13.800000000000022</v>
      </c>
      <c r="T1779" s="66">
        <v>2</v>
      </c>
    </row>
    <row r="1780" spans="1:20" s="65" customFormat="1" x14ac:dyDescent="0.2">
      <c r="A1780" s="134" t="s">
        <v>6803</v>
      </c>
      <c r="B1780" s="65" t="s">
        <v>8490</v>
      </c>
      <c r="C1780" s="67">
        <v>0.5</v>
      </c>
      <c r="D1780" s="65" t="s">
        <v>10461</v>
      </c>
      <c r="E1780" s="66">
        <v>70</v>
      </c>
      <c r="F1780" s="66">
        <v>101</v>
      </c>
      <c r="G1780" s="66" t="s">
        <v>2784</v>
      </c>
      <c r="H1780" s="66">
        <v>144</v>
      </c>
      <c r="I1780" s="69"/>
      <c r="J1780" s="5" t="s">
        <v>2087</v>
      </c>
      <c r="K1780" s="66">
        <v>2</v>
      </c>
      <c r="L1780" s="5">
        <v>396</v>
      </c>
      <c r="M1780" s="5">
        <v>41</v>
      </c>
      <c r="N1780" s="5">
        <v>0</v>
      </c>
      <c r="P1780" s="66">
        <v>267</v>
      </c>
      <c r="Q1780" s="66">
        <v>7</v>
      </c>
      <c r="R1780" s="66">
        <f t="shared" si="59"/>
        <v>274</v>
      </c>
      <c r="S1780" s="502">
        <f t="shared" si="58"/>
        <v>13.800000000000022</v>
      </c>
      <c r="T1780" s="66">
        <v>2</v>
      </c>
    </row>
    <row r="1781" spans="1:20" s="65" customFormat="1" x14ac:dyDescent="0.2">
      <c r="A1781" s="571" t="s">
        <v>10847</v>
      </c>
      <c r="B1781" s="559" t="s">
        <v>8490</v>
      </c>
      <c r="C1781" s="67">
        <v>0.5</v>
      </c>
      <c r="D1781" s="559" t="s">
        <v>11236</v>
      </c>
      <c r="E1781" s="66">
        <v>65</v>
      </c>
      <c r="F1781" s="66">
        <v>84</v>
      </c>
      <c r="G1781" s="66" t="s">
        <v>5263</v>
      </c>
      <c r="H1781" s="66">
        <v>127</v>
      </c>
      <c r="I1781" s="69">
        <v>6045034800</v>
      </c>
      <c r="J1781" s="5" t="s">
        <v>2469</v>
      </c>
      <c r="K1781" s="66">
        <v>14</v>
      </c>
      <c r="L1781" s="5">
        <v>349</v>
      </c>
      <c r="M1781" s="5">
        <v>3</v>
      </c>
      <c r="N1781" s="5">
        <v>0</v>
      </c>
      <c r="O1781" s="559" t="s">
        <v>11198</v>
      </c>
      <c r="P1781" s="66">
        <v>215</v>
      </c>
      <c r="Q1781" s="66">
        <v>4</v>
      </c>
      <c r="R1781" s="66">
        <f>P1781+Q1781</f>
        <v>219</v>
      </c>
      <c r="S1781" s="502">
        <f t="shared" si="58"/>
        <v>68.800000000000026</v>
      </c>
      <c r="T1781" s="66">
        <v>14</v>
      </c>
    </row>
    <row r="1782" spans="1:20" s="65" customFormat="1" x14ac:dyDescent="0.2">
      <c r="A1782" s="134" t="s">
        <v>7177</v>
      </c>
      <c r="B1782" s="65" t="s">
        <v>8490</v>
      </c>
      <c r="C1782" s="67">
        <v>0.5</v>
      </c>
      <c r="D1782" s="65" t="s">
        <v>7176</v>
      </c>
      <c r="E1782" s="66">
        <v>65</v>
      </c>
      <c r="F1782" s="66">
        <v>84</v>
      </c>
      <c r="G1782" s="66" t="s">
        <v>5263</v>
      </c>
      <c r="H1782" s="66">
        <v>127</v>
      </c>
      <c r="I1782" s="69">
        <v>6045034800</v>
      </c>
      <c r="J1782" s="5" t="s">
        <v>2469</v>
      </c>
      <c r="K1782" s="66">
        <v>15</v>
      </c>
      <c r="L1782" s="5">
        <v>345</v>
      </c>
      <c r="M1782" s="5">
        <v>3</v>
      </c>
      <c r="N1782" s="5">
        <v>0</v>
      </c>
      <c r="P1782" s="66">
        <v>216</v>
      </c>
      <c r="Q1782" s="66">
        <v>4</v>
      </c>
      <c r="R1782" s="66">
        <f t="shared" si="59"/>
        <v>220</v>
      </c>
      <c r="S1782" s="502">
        <f t="shared" si="58"/>
        <v>67.800000000000026</v>
      </c>
      <c r="T1782" s="66">
        <v>15</v>
      </c>
    </row>
    <row r="1783" spans="1:20" s="65" customFormat="1" x14ac:dyDescent="0.2">
      <c r="A1783" s="134" t="s">
        <v>3127</v>
      </c>
      <c r="B1783" s="65" t="s">
        <v>8490</v>
      </c>
      <c r="C1783" s="67">
        <v>0.5</v>
      </c>
      <c r="D1783" s="65" t="s">
        <v>3522</v>
      </c>
      <c r="E1783" s="66">
        <v>66</v>
      </c>
      <c r="F1783" s="66">
        <v>86</v>
      </c>
      <c r="G1783" s="66" t="s">
        <v>2920</v>
      </c>
      <c r="H1783" s="66">
        <v>129</v>
      </c>
      <c r="I1783" s="69"/>
      <c r="J1783" s="5" t="s">
        <v>4415</v>
      </c>
      <c r="K1783" s="66">
        <v>12</v>
      </c>
      <c r="L1783" s="5">
        <v>357</v>
      </c>
      <c r="M1783" s="5">
        <v>2</v>
      </c>
      <c r="N1783" s="5">
        <v>0</v>
      </c>
      <c r="P1783" s="66">
        <v>228</v>
      </c>
      <c r="Q1783" s="66">
        <v>7</v>
      </c>
      <c r="R1783" s="66">
        <f t="shared" si="59"/>
        <v>235</v>
      </c>
      <c r="S1783" s="502">
        <f t="shared" si="58"/>
        <v>52.800000000000026</v>
      </c>
      <c r="T1783" s="66">
        <v>12</v>
      </c>
    </row>
    <row r="1784" spans="1:20" s="65" customFormat="1" x14ac:dyDescent="0.2">
      <c r="A1784" s="134" t="s">
        <v>6604</v>
      </c>
      <c r="B1784" s="65" t="s">
        <v>8490</v>
      </c>
      <c r="C1784" s="67">
        <v>0.5</v>
      </c>
      <c r="D1784" s="65" t="s">
        <v>6605</v>
      </c>
      <c r="E1784" s="66">
        <v>69</v>
      </c>
      <c r="F1784" s="66">
        <v>91</v>
      </c>
      <c r="G1784" s="66" t="s">
        <v>5464</v>
      </c>
      <c r="H1784" s="66">
        <v>134</v>
      </c>
      <c r="I1784" s="69"/>
      <c r="J1784" s="5" t="s">
        <v>4415</v>
      </c>
      <c r="K1784" s="66">
        <v>4</v>
      </c>
      <c r="L1784" s="5">
        <v>389</v>
      </c>
      <c r="M1784" s="5">
        <v>2</v>
      </c>
      <c r="N1784" s="5">
        <v>0</v>
      </c>
      <c r="P1784" s="66">
        <v>260</v>
      </c>
      <c r="Q1784" s="66">
        <v>7</v>
      </c>
      <c r="R1784" s="66">
        <f t="shared" si="59"/>
        <v>267</v>
      </c>
      <c r="S1784" s="502">
        <f t="shared" si="58"/>
        <v>20.800000000000022</v>
      </c>
      <c r="T1784" s="66">
        <v>4</v>
      </c>
    </row>
    <row r="1785" spans="1:20" s="65" customFormat="1" x14ac:dyDescent="0.2">
      <c r="A1785" s="134" t="s">
        <v>10054</v>
      </c>
      <c r="B1785" s="65" t="s">
        <v>8490</v>
      </c>
      <c r="C1785" s="67">
        <v>0.5</v>
      </c>
      <c r="D1785" s="65" t="s">
        <v>829</v>
      </c>
      <c r="E1785" s="66">
        <v>71</v>
      </c>
      <c r="F1785" s="66">
        <v>95</v>
      </c>
      <c r="G1785" s="66" t="s">
        <v>2784</v>
      </c>
      <c r="H1785" s="66">
        <v>138</v>
      </c>
      <c r="I1785" s="69"/>
      <c r="J1785" s="5" t="s">
        <v>693</v>
      </c>
      <c r="K1785" s="66"/>
      <c r="L1785" s="5">
        <f>112+10+R1785</f>
        <v>409</v>
      </c>
      <c r="M1785" s="5">
        <v>14</v>
      </c>
      <c r="N1785" s="5">
        <v>0</v>
      </c>
      <c r="P1785" s="66">
        <v>280</v>
      </c>
      <c r="Q1785" s="66">
        <v>7</v>
      </c>
      <c r="R1785" s="66">
        <f t="shared" si="59"/>
        <v>287</v>
      </c>
      <c r="S1785" s="502">
        <f t="shared" si="58"/>
        <v>0.80000000000002203</v>
      </c>
      <c r="T1785" s="66"/>
    </row>
    <row r="1786" spans="1:20" s="65" customFormat="1" x14ac:dyDescent="0.2">
      <c r="A1786" s="134" t="s">
        <v>6091</v>
      </c>
      <c r="B1786" s="65" t="s">
        <v>8490</v>
      </c>
      <c r="C1786" s="67">
        <v>0.5</v>
      </c>
      <c r="D1786" s="65" t="s">
        <v>8473</v>
      </c>
      <c r="E1786" s="66">
        <v>64</v>
      </c>
      <c r="F1786" s="66">
        <v>82</v>
      </c>
      <c r="G1786" s="66" t="s">
        <v>5265</v>
      </c>
      <c r="H1786" s="66">
        <v>125</v>
      </c>
      <c r="I1786" s="66">
        <v>6045034800</v>
      </c>
      <c r="J1786" s="5" t="s">
        <v>2469</v>
      </c>
      <c r="K1786" s="66">
        <v>13</v>
      </c>
      <c r="L1786" s="5">
        <v>353</v>
      </c>
      <c r="M1786" s="5">
        <v>3</v>
      </c>
      <c r="N1786" s="5">
        <v>0</v>
      </c>
      <c r="O1786" s="65" t="s">
        <v>10620</v>
      </c>
      <c r="P1786" s="66">
        <v>225</v>
      </c>
      <c r="Q1786" s="66">
        <v>4</v>
      </c>
      <c r="R1786" s="66">
        <f t="shared" si="59"/>
        <v>229</v>
      </c>
      <c r="S1786" s="502">
        <f t="shared" si="58"/>
        <v>58.800000000000026</v>
      </c>
      <c r="T1786" s="66">
        <v>13</v>
      </c>
    </row>
    <row r="1787" spans="1:20" s="65" customFormat="1" x14ac:dyDescent="0.2">
      <c r="A1787" s="134" t="s">
        <v>6090</v>
      </c>
      <c r="B1787" s="65" t="s">
        <v>8490</v>
      </c>
      <c r="C1787" s="67">
        <v>0.5</v>
      </c>
      <c r="D1787" s="65" t="s">
        <v>2108</v>
      </c>
      <c r="E1787" s="66">
        <v>64</v>
      </c>
      <c r="F1787" s="66">
        <v>80</v>
      </c>
      <c r="G1787" s="66" t="s">
        <v>5262</v>
      </c>
      <c r="H1787" s="66">
        <v>123</v>
      </c>
      <c r="I1787" s="66">
        <v>6045034800</v>
      </c>
      <c r="J1787" s="5" t="s">
        <v>2469</v>
      </c>
      <c r="K1787" s="66">
        <v>6</v>
      </c>
      <c r="L1787" s="5">
        <v>381</v>
      </c>
      <c r="M1787" s="5">
        <v>3</v>
      </c>
      <c r="N1787" s="5">
        <v>0</v>
      </c>
      <c r="P1787" s="66">
        <v>255</v>
      </c>
      <c r="Q1787" s="66">
        <v>4</v>
      </c>
      <c r="R1787" s="66">
        <f t="shared" si="59"/>
        <v>259</v>
      </c>
      <c r="S1787" s="502">
        <f t="shared" si="58"/>
        <v>28.800000000000022</v>
      </c>
      <c r="T1787" s="66">
        <v>6</v>
      </c>
    </row>
    <row r="1788" spans="1:20" s="65" customFormat="1" x14ac:dyDescent="0.2">
      <c r="A1788" s="134" t="s">
        <v>10487</v>
      </c>
      <c r="B1788" s="65" t="s">
        <v>8490</v>
      </c>
      <c r="C1788" s="67">
        <v>0.5</v>
      </c>
      <c r="D1788" s="65" t="s">
        <v>1639</v>
      </c>
      <c r="E1788" s="66">
        <v>67</v>
      </c>
      <c r="F1788" s="66">
        <v>88</v>
      </c>
      <c r="G1788" s="66" t="s">
        <v>2036</v>
      </c>
      <c r="H1788" s="5">
        <v>131</v>
      </c>
      <c r="I1788" s="66">
        <v>6045034800</v>
      </c>
      <c r="J1788" s="5" t="s">
        <v>2469</v>
      </c>
      <c r="K1788" s="66">
        <v>19</v>
      </c>
      <c r="L1788" s="5">
        <v>330</v>
      </c>
      <c r="M1788" s="5">
        <v>3</v>
      </c>
      <c r="N1788" s="5">
        <v>0</v>
      </c>
      <c r="P1788" s="66">
        <v>201</v>
      </c>
      <c r="Q1788" s="66">
        <v>4</v>
      </c>
      <c r="R1788" s="66">
        <f t="shared" si="59"/>
        <v>205</v>
      </c>
      <c r="S1788" s="502">
        <f t="shared" si="58"/>
        <v>82.800000000000026</v>
      </c>
      <c r="T1788" s="66">
        <v>19</v>
      </c>
    </row>
    <row r="1789" spans="1:20" s="65" customFormat="1" x14ac:dyDescent="0.2">
      <c r="A1789" s="134" t="s">
        <v>4800</v>
      </c>
      <c r="B1789" s="65" t="s">
        <v>8490</v>
      </c>
      <c r="C1789" s="67">
        <v>0.5</v>
      </c>
      <c r="D1789" s="65" t="s">
        <v>1356</v>
      </c>
      <c r="E1789" s="66">
        <v>76</v>
      </c>
      <c r="F1789" s="66">
        <v>104</v>
      </c>
      <c r="G1789" s="66" t="s">
        <v>5434</v>
      </c>
      <c r="H1789" s="66">
        <v>147</v>
      </c>
      <c r="I1789" s="69"/>
      <c r="J1789" s="5" t="s">
        <v>4415</v>
      </c>
      <c r="K1789" s="66">
        <v>21</v>
      </c>
      <c r="L1789" s="5">
        <v>322</v>
      </c>
      <c r="M1789" s="5">
        <v>2</v>
      </c>
      <c r="N1789" s="5">
        <v>0</v>
      </c>
      <c r="P1789" s="66">
        <v>190</v>
      </c>
      <c r="Q1789" s="66">
        <v>7</v>
      </c>
      <c r="R1789" s="66">
        <f t="shared" si="59"/>
        <v>197</v>
      </c>
      <c r="S1789" s="502">
        <f t="shared" si="58"/>
        <v>90.800000000000026</v>
      </c>
      <c r="T1789" s="66">
        <v>21</v>
      </c>
    </row>
    <row r="1790" spans="1:20" s="65" customFormat="1" x14ac:dyDescent="0.2">
      <c r="A1790" s="134" t="s">
        <v>8890</v>
      </c>
      <c r="B1790" s="65" t="s">
        <v>8490</v>
      </c>
      <c r="C1790" s="67">
        <v>0.5</v>
      </c>
      <c r="D1790" s="65" t="s">
        <v>576</v>
      </c>
      <c r="E1790" s="66">
        <v>65</v>
      </c>
      <c r="F1790" s="66">
        <v>84</v>
      </c>
      <c r="G1790" s="66" t="s">
        <v>5263</v>
      </c>
      <c r="H1790" s="66">
        <v>127</v>
      </c>
      <c r="I1790" s="69">
        <v>6045034800</v>
      </c>
      <c r="J1790" s="5" t="s">
        <v>2469</v>
      </c>
      <c r="K1790" s="66">
        <v>14</v>
      </c>
      <c r="L1790" s="5">
        <v>349</v>
      </c>
      <c r="M1790" s="5">
        <v>3</v>
      </c>
      <c r="N1790" s="5">
        <v>0</v>
      </c>
      <c r="P1790" s="66">
        <v>220</v>
      </c>
      <c r="Q1790" s="66">
        <v>4</v>
      </c>
      <c r="R1790" s="66">
        <f t="shared" si="59"/>
        <v>224</v>
      </c>
      <c r="S1790" s="502">
        <f t="shared" si="58"/>
        <v>63.800000000000026</v>
      </c>
      <c r="T1790" s="66">
        <v>14</v>
      </c>
    </row>
    <row r="1791" spans="1:20" s="65" customFormat="1" x14ac:dyDescent="0.2">
      <c r="A1791" s="134" t="s">
        <v>2857</v>
      </c>
      <c r="B1791" s="65" t="s">
        <v>8490</v>
      </c>
      <c r="C1791" s="67">
        <v>0.5</v>
      </c>
      <c r="D1791" s="65" t="s">
        <v>6891</v>
      </c>
      <c r="E1791" s="66">
        <v>65</v>
      </c>
      <c r="F1791" s="66">
        <v>84</v>
      </c>
      <c r="G1791" s="66" t="s">
        <v>5263</v>
      </c>
      <c r="H1791" s="66">
        <v>127</v>
      </c>
      <c r="I1791" s="69">
        <v>6045034800</v>
      </c>
      <c r="J1791" s="5" t="s">
        <v>2469</v>
      </c>
      <c r="K1791" s="66">
        <v>14</v>
      </c>
      <c r="L1791" s="5">
        <v>349</v>
      </c>
      <c r="M1791" s="5">
        <v>3</v>
      </c>
      <c r="N1791" s="5">
        <v>0</v>
      </c>
      <c r="O1791" s="65" t="s">
        <v>6876</v>
      </c>
      <c r="P1791" s="66">
        <v>220</v>
      </c>
      <c r="Q1791" s="66">
        <v>4</v>
      </c>
      <c r="R1791" s="66">
        <f t="shared" si="59"/>
        <v>224</v>
      </c>
      <c r="S1791" s="502">
        <f t="shared" si="58"/>
        <v>63.800000000000026</v>
      </c>
      <c r="T1791" s="66">
        <v>14</v>
      </c>
    </row>
    <row r="1792" spans="1:20" s="65" customFormat="1" x14ac:dyDescent="0.2">
      <c r="A1792" s="134" t="s">
        <v>1744</v>
      </c>
      <c r="B1792" s="65" t="s">
        <v>8490</v>
      </c>
      <c r="C1792" s="67">
        <v>0.5</v>
      </c>
      <c r="D1792" s="65" t="s">
        <v>6159</v>
      </c>
      <c r="E1792" s="66">
        <v>66</v>
      </c>
      <c r="F1792" s="66">
        <v>86</v>
      </c>
      <c r="G1792" s="66" t="s">
        <v>5263</v>
      </c>
      <c r="H1792" s="66">
        <v>129</v>
      </c>
      <c r="I1792" s="69">
        <v>6045034800</v>
      </c>
      <c r="J1792" s="5" t="s">
        <v>2469</v>
      </c>
      <c r="K1792" s="66">
        <v>17</v>
      </c>
      <c r="L1792" s="5">
        <v>337</v>
      </c>
      <c r="M1792" s="5">
        <v>3</v>
      </c>
      <c r="N1792" s="5">
        <v>0</v>
      </c>
      <c r="P1792" s="66">
        <v>210</v>
      </c>
      <c r="Q1792" s="66">
        <v>4</v>
      </c>
      <c r="R1792" s="66">
        <f t="shared" si="59"/>
        <v>214</v>
      </c>
      <c r="S1792" s="502">
        <f t="shared" si="58"/>
        <v>73.800000000000026</v>
      </c>
      <c r="T1792" s="66">
        <v>17</v>
      </c>
    </row>
    <row r="1793" spans="1:20" s="65" customFormat="1" x14ac:dyDescent="0.2">
      <c r="A1793" s="571" t="s">
        <v>11576</v>
      </c>
      <c r="B1793" s="559" t="s">
        <v>8490</v>
      </c>
      <c r="C1793" s="67">
        <v>0.5</v>
      </c>
      <c r="D1793" s="559" t="s">
        <v>11610</v>
      </c>
      <c r="E1793" s="66">
        <v>70</v>
      </c>
      <c r="F1793" s="66">
        <v>93</v>
      </c>
      <c r="G1793" s="560" t="s">
        <v>5159</v>
      </c>
      <c r="H1793" s="66">
        <v>136</v>
      </c>
      <c r="I1793" s="69">
        <v>6045034800</v>
      </c>
      <c r="J1793" s="5" t="s">
        <v>2469</v>
      </c>
      <c r="K1793" s="66"/>
      <c r="L1793" s="5"/>
      <c r="M1793" s="5">
        <v>3</v>
      </c>
      <c r="N1793" s="5">
        <v>0</v>
      </c>
      <c r="O1793" s="559" t="s">
        <v>11611</v>
      </c>
      <c r="P1793" s="66">
        <v>225</v>
      </c>
      <c r="Q1793" s="66">
        <v>4</v>
      </c>
      <c r="R1793" s="66">
        <f t="shared" si="59"/>
        <v>229</v>
      </c>
      <c r="S1793" s="502">
        <f t="shared" si="58"/>
        <v>58.800000000000026</v>
      </c>
      <c r="T1793" s="66">
        <v>13</v>
      </c>
    </row>
    <row r="1794" spans="1:20" s="65" customFormat="1" x14ac:dyDescent="0.2">
      <c r="A1794" s="134" t="s">
        <v>1239</v>
      </c>
      <c r="B1794" s="65" t="s">
        <v>8490</v>
      </c>
      <c r="C1794" s="67">
        <v>0.5</v>
      </c>
      <c r="D1794" s="65" t="s">
        <v>3327</v>
      </c>
      <c r="E1794" s="66">
        <v>67</v>
      </c>
      <c r="F1794" s="66">
        <v>86</v>
      </c>
      <c r="G1794" s="66" t="s">
        <v>5263</v>
      </c>
      <c r="H1794" s="66">
        <v>129</v>
      </c>
      <c r="I1794" s="69">
        <v>6045034800</v>
      </c>
      <c r="J1794" s="5" t="s">
        <v>2469</v>
      </c>
      <c r="K1794" s="66">
        <v>16</v>
      </c>
      <c r="L1794" s="5">
        <v>341</v>
      </c>
      <c r="M1794" s="5">
        <v>3</v>
      </c>
      <c r="N1794" s="5">
        <v>0</v>
      </c>
      <c r="P1794" s="66">
        <v>215</v>
      </c>
      <c r="Q1794" s="66">
        <v>4</v>
      </c>
      <c r="R1794" s="66">
        <f t="shared" si="59"/>
        <v>219</v>
      </c>
      <c r="S1794" s="502">
        <f t="shared" si="58"/>
        <v>68.800000000000026</v>
      </c>
      <c r="T1794" s="66">
        <v>16</v>
      </c>
    </row>
    <row r="1795" spans="1:20" s="65" customFormat="1" x14ac:dyDescent="0.2">
      <c r="A1795" s="134" t="s">
        <v>1240</v>
      </c>
      <c r="B1795" s="65" t="s">
        <v>8490</v>
      </c>
      <c r="C1795" s="67">
        <v>0.5</v>
      </c>
      <c r="D1795" s="65" t="s">
        <v>3407</v>
      </c>
      <c r="E1795" s="66">
        <v>67</v>
      </c>
      <c r="F1795" s="66">
        <v>86</v>
      </c>
      <c r="G1795" s="66" t="s">
        <v>5263</v>
      </c>
      <c r="H1795" s="66">
        <v>129</v>
      </c>
      <c r="I1795" s="69">
        <v>6045034800</v>
      </c>
      <c r="J1795" s="5" t="s">
        <v>2469</v>
      </c>
      <c r="K1795" s="66">
        <v>17</v>
      </c>
      <c r="L1795" s="5">
        <v>337</v>
      </c>
      <c r="M1795" s="5">
        <v>3</v>
      </c>
      <c r="N1795" s="5">
        <v>0</v>
      </c>
      <c r="P1795" s="66">
        <v>208</v>
      </c>
      <c r="Q1795" s="66">
        <v>4</v>
      </c>
      <c r="R1795" s="66">
        <f t="shared" si="59"/>
        <v>212</v>
      </c>
      <c r="S1795" s="502">
        <f t="shared" si="58"/>
        <v>75.800000000000026</v>
      </c>
      <c r="T1795" s="66">
        <v>17</v>
      </c>
    </row>
    <row r="1796" spans="1:20" s="65" customFormat="1" x14ac:dyDescent="0.2">
      <c r="A1796" s="134" t="s">
        <v>8694</v>
      </c>
      <c r="B1796" s="65" t="s">
        <v>8490</v>
      </c>
      <c r="C1796" s="67">
        <v>0.5</v>
      </c>
      <c r="D1796" s="65" t="s">
        <v>8695</v>
      </c>
      <c r="E1796" s="66">
        <v>67</v>
      </c>
      <c r="F1796" s="66">
        <v>88</v>
      </c>
      <c r="G1796" s="66" t="s">
        <v>5263</v>
      </c>
      <c r="H1796" s="66">
        <v>131</v>
      </c>
      <c r="I1796" s="69">
        <v>6045034800</v>
      </c>
      <c r="J1796" s="5" t="s">
        <v>2469</v>
      </c>
      <c r="K1796" s="66">
        <v>16</v>
      </c>
      <c r="L1796" s="5">
        <v>341</v>
      </c>
      <c r="M1796" s="5">
        <v>3</v>
      </c>
      <c r="N1796" s="5">
        <v>0</v>
      </c>
      <c r="O1796" s="65" t="s">
        <v>9818</v>
      </c>
      <c r="P1796" s="66">
        <v>213</v>
      </c>
      <c r="Q1796" s="66">
        <v>4</v>
      </c>
      <c r="R1796" s="66">
        <f t="shared" si="59"/>
        <v>217</v>
      </c>
      <c r="S1796" s="502">
        <f t="shared" si="58"/>
        <v>70.800000000000026</v>
      </c>
      <c r="T1796" s="66">
        <v>16</v>
      </c>
    </row>
    <row r="1797" spans="1:20" s="65" customFormat="1" x14ac:dyDescent="0.2">
      <c r="A1797" s="134" t="s">
        <v>493</v>
      </c>
      <c r="B1797" s="65" t="s">
        <v>8490</v>
      </c>
      <c r="C1797" s="67">
        <v>0.5</v>
      </c>
      <c r="D1797" s="65" t="s">
        <v>494</v>
      </c>
      <c r="E1797" s="66">
        <v>65</v>
      </c>
      <c r="F1797" s="66">
        <v>84</v>
      </c>
      <c r="G1797" s="66" t="s">
        <v>5263</v>
      </c>
      <c r="H1797" s="66">
        <v>127</v>
      </c>
      <c r="I1797" s="69">
        <v>6045034800</v>
      </c>
      <c r="J1797" s="5" t="s">
        <v>2469</v>
      </c>
      <c r="K1797" s="66">
        <v>14</v>
      </c>
      <c r="L1797" s="5">
        <v>349</v>
      </c>
      <c r="M1797" s="5">
        <v>3</v>
      </c>
      <c r="N1797" s="5">
        <v>0</v>
      </c>
      <c r="O1797" s="65" t="s">
        <v>4853</v>
      </c>
      <c r="P1797" s="66">
        <v>220</v>
      </c>
      <c r="Q1797" s="66">
        <v>4</v>
      </c>
      <c r="R1797" s="66">
        <f t="shared" si="59"/>
        <v>224</v>
      </c>
      <c r="S1797" s="502">
        <f t="shared" si="58"/>
        <v>63.800000000000026</v>
      </c>
      <c r="T1797" s="66">
        <v>14</v>
      </c>
    </row>
    <row r="1798" spans="1:20" s="65" customFormat="1" x14ac:dyDescent="0.2">
      <c r="A1798" s="571" t="s">
        <v>10832</v>
      </c>
      <c r="B1798" s="559" t="s">
        <v>8490</v>
      </c>
      <c r="C1798" s="67">
        <v>0.5</v>
      </c>
      <c r="D1798" s="559" t="s">
        <v>11691</v>
      </c>
      <c r="E1798" s="66">
        <v>65</v>
      </c>
      <c r="F1798" s="66">
        <v>80</v>
      </c>
      <c r="G1798" s="560" t="s">
        <v>5265</v>
      </c>
      <c r="H1798" s="66">
        <v>123</v>
      </c>
      <c r="I1798" s="69">
        <v>6045034800</v>
      </c>
      <c r="J1798" s="5" t="s">
        <v>2469</v>
      </c>
      <c r="K1798" s="66">
        <v>15</v>
      </c>
      <c r="L1798" s="5">
        <v>345</v>
      </c>
      <c r="M1798" s="5">
        <v>3</v>
      </c>
      <c r="N1798" s="5">
        <v>0</v>
      </c>
      <c r="O1798" s="559" t="s">
        <v>11657</v>
      </c>
      <c r="P1798" s="66">
        <v>217</v>
      </c>
      <c r="Q1798" s="66">
        <v>4</v>
      </c>
      <c r="R1798" s="66">
        <f t="shared" si="59"/>
        <v>221</v>
      </c>
      <c r="S1798" s="502">
        <f t="shared" si="58"/>
        <v>66.800000000000026</v>
      </c>
      <c r="T1798" s="66">
        <v>15</v>
      </c>
    </row>
    <row r="1799" spans="1:20" s="65" customFormat="1" x14ac:dyDescent="0.2">
      <c r="A1799" s="134" t="s">
        <v>5388</v>
      </c>
      <c r="B1799" s="65" t="s">
        <v>8490</v>
      </c>
      <c r="C1799" s="67">
        <v>0.5</v>
      </c>
      <c r="D1799" s="65" t="s">
        <v>5389</v>
      </c>
      <c r="E1799" s="66">
        <v>65</v>
      </c>
      <c r="F1799" s="66">
        <v>84</v>
      </c>
      <c r="G1799" s="66" t="s">
        <v>5263</v>
      </c>
      <c r="H1799" s="66">
        <v>127</v>
      </c>
      <c r="I1799" s="69">
        <v>6045034800</v>
      </c>
      <c r="J1799" s="5" t="s">
        <v>2469</v>
      </c>
      <c r="K1799" s="66">
        <v>13</v>
      </c>
      <c r="L1799" s="5">
        <v>353</v>
      </c>
      <c r="M1799" s="5">
        <v>3</v>
      </c>
      <c r="N1799" s="5">
        <v>0</v>
      </c>
      <c r="P1799" s="66">
        <v>225</v>
      </c>
      <c r="Q1799" s="66">
        <v>4</v>
      </c>
      <c r="R1799" s="66">
        <f t="shared" si="59"/>
        <v>229</v>
      </c>
      <c r="S1799" s="502">
        <f t="shared" si="58"/>
        <v>58.800000000000026</v>
      </c>
      <c r="T1799" s="66">
        <v>13</v>
      </c>
    </row>
    <row r="1800" spans="1:20" s="65" customFormat="1" x14ac:dyDescent="0.2">
      <c r="A1800" s="134" t="s">
        <v>3905</v>
      </c>
      <c r="B1800" s="65" t="s">
        <v>8490</v>
      </c>
      <c r="C1800" s="67">
        <v>0.5</v>
      </c>
      <c r="D1800" s="91" t="s">
        <v>10516</v>
      </c>
      <c r="E1800" s="66">
        <v>70</v>
      </c>
      <c r="F1800" s="66">
        <v>93</v>
      </c>
      <c r="G1800" s="66" t="s">
        <v>2784</v>
      </c>
      <c r="H1800" s="66">
        <v>136</v>
      </c>
      <c r="I1800" s="5" t="s">
        <v>7407</v>
      </c>
      <c r="J1800" s="5" t="s">
        <v>7407</v>
      </c>
      <c r="K1800" s="66">
        <v>2</v>
      </c>
      <c r="L1800" s="5">
        <v>396</v>
      </c>
      <c r="M1800" s="5">
        <v>33</v>
      </c>
      <c r="N1800" s="5">
        <v>0</v>
      </c>
      <c r="O1800" s="65" t="s">
        <v>7592</v>
      </c>
      <c r="P1800" s="66">
        <v>267</v>
      </c>
      <c r="Q1800" s="66">
        <v>7</v>
      </c>
      <c r="R1800" s="66">
        <f t="shared" si="59"/>
        <v>274</v>
      </c>
      <c r="S1800" s="502">
        <f t="shared" ref="S1800:S1877" si="60">306.1-R1800-10-8.3</f>
        <v>13.800000000000022</v>
      </c>
      <c r="T1800" s="66">
        <v>2</v>
      </c>
    </row>
    <row r="1801" spans="1:20" s="65" customFormat="1" x14ac:dyDescent="0.2">
      <c r="A1801" s="134" t="s">
        <v>3905</v>
      </c>
      <c r="B1801" s="65" t="s">
        <v>8490</v>
      </c>
      <c r="C1801" s="67">
        <v>0.5</v>
      </c>
      <c r="D1801" s="91" t="s">
        <v>10462</v>
      </c>
      <c r="E1801" s="66">
        <v>70</v>
      </c>
      <c r="F1801" s="66">
        <v>101</v>
      </c>
      <c r="G1801" s="66" t="s">
        <v>2784</v>
      </c>
      <c r="H1801" s="66">
        <v>144</v>
      </c>
      <c r="I1801" s="69"/>
      <c r="J1801" s="5" t="s">
        <v>2087</v>
      </c>
      <c r="K1801" s="66">
        <v>2</v>
      </c>
      <c r="L1801" s="5">
        <v>396</v>
      </c>
      <c r="M1801" s="5">
        <v>41</v>
      </c>
      <c r="N1801" s="5">
        <v>0</v>
      </c>
      <c r="P1801" s="66">
        <v>267</v>
      </c>
      <c r="Q1801" s="66">
        <v>7</v>
      </c>
      <c r="R1801" s="66">
        <f t="shared" si="59"/>
        <v>274</v>
      </c>
      <c r="S1801" s="502">
        <f t="shared" si="60"/>
        <v>13.800000000000022</v>
      </c>
      <c r="T1801" s="66">
        <v>2</v>
      </c>
    </row>
    <row r="1802" spans="1:20" s="65" customFormat="1" x14ac:dyDescent="0.2">
      <c r="A1802" s="134" t="s">
        <v>2592</v>
      </c>
      <c r="B1802" s="65" t="s">
        <v>8490</v>
      </c>
      <c r="C1802" s="67">
        <v>0.5</v>
      </c>
      <c r="D1802" s="65" t="s">
        <v>6320</v>
      </c>
      <c r="E1802" s="66">
        <v>70</v>
      </c>
      <c r="F1802" s="66">
        <v>93</v>
      </c>
      <c r="G1802" s="66" t="s">
        <v>2784</v>
      </c>
      <c r="H1802" s="66">
        <v>136</v>
      </c>
      <c r="I1802" s="5" t="s">
        <v>7407</v>
      </c>
      <c r="J1802" s="5" t="s">
        <v>7407</v>
      </c>
      <c r="K1802" s="66">
        <v>1</v>
      </c>
      <c r="L1802" s="5">
        <v>400</v>
      </c>
      <c r="M1802" s="5">
        <v>33</v>
      </c>
      <c r="N1802" s="5">
        <v>0</v>
      </c>
      <c r="O1802" s="65" t="s">
        <v>7592</v>
      </c>
      <c r="P1802" s="66">
        <v>269</v>
      </c>
      <c r="Q1802" s="66">
        <v>7</v>
      </c>
      <c r="R1802" s="66">
        <f t="shared" si="59"/>
        <v>276</v>
      </c>
      <c r="S1802" s="502">
        <f t="shared" si="60"/>
        <v>11.800000000000022</v>
      </c>
      <c r="T1802" s="66">
        <v>1</v>
      </c>
    </row>
    <row r="1803" spans="1:20" s="65" customFormat="1" x14ac:dyDescent="0.2">
      <c r="A1803" s="134" t="s">
        <v>2592</v>
      </c>
      <c r="B1803" s="65" t="s">
        <v>8490</v>
      </c>
      <c r="C1803" s="67">
        <v>0.5</v>
      </c>
      <c r="D1803" s="91" t="s">
        <v>1860</v>
      </c>
      <c r="E1803" s="66">
        <v>70</v>
      </c>
      <c r="F1803" s="66">
        <v>101</v>
      </c>
      <c r="G1803" s="66" t="s">
        <v>2784</v>
      </c>
      <c r="H1803" s="66">
        <v>144</v>
      </c>
      <c r="I1803" s="69"/>
      <c r="J1803" s="5" t="s">
        <v>2087</v>
      </c>
      <c r="K1803" s="66"/>
      <c r="L1803" s="5">
        <f>112+10+R1803</f>
        <v>398</v>
      </c>
      <c r="M1803" s="5">
        <v>41</v>
      </c>
      <c r="N1803" s="5">
        <v>0</v>
      </c>
      <c r="P1803" s="66">
        <v>269</v>
      </c>
      <c r="Q1803" s="66">
        <v>7</v>
      </c>
      <c r="R1803" s="66">
        <f t="shared" si="59"/>
        <v>276</v>
      </c>
      <c r="S1803" s="502">
        <f t="shared" si="60"/>
        <v>11.800000000000022</v>
      </c>
      <c r="T1803" s="66"/>
    </row>
    <row r="1804" spans="1:20" s="65" customFormat="1" x14ac:dyDescent="0.2">
      <c r="A1804" s="134" t="s">
        <v>10066</v>
      </c>
      <c r="B1804" s="65" t="s">
        <v>8490</v>
      </c>
      <c r="C1804" s="67">
        <v>0.5</v>
      </c>
      <c r="D1804" s="65" t="s">
        <v>7417</v>
      </c>
      <c r="E1804" s="66">
        <v>65</v>
      </c>
      <c r="F1804" s="66">
        <v>82</v>
      </c>
      <c r="G1804" s="66" t="s">
        <v>5265</v>
      </c>
      <c r="H1804" s="66">
        <v>125</v>
      </c>
      <c r="I1804" s="69">
        <v>6045034800</v>
      </c>
      <c r="J1804" s="5" t="s">
        <v>2469</v>
      </c>
      <c r="K1804" s="66">
        <v>12</v>
      </c>
      <c r="L1804" s="5">
        <v>357</v>
      </c>
      <c r="M1804" s="5">
        <v>3</v>
      </c>
      <c r="N1804" s="5">
        <v>0</v>
      </c>
      <c r="P1804" s="66">
        <v>228</v>
      </c>
      <c r="Q1804" s="66">
        <v>4</v>
      </c>
      <c r="R1804" s="66">
        <f t="shared" si="59"/>
        <v>232</v>
      </c>
      <c r="S1804" s="502">
        <f t="shared" si="60"/>
        <v>55.800000000000026</v>
      </c>
      <c r="T1804" s="66">
        <v>12</v>
      </c>
    </row>
    <row r="1805" spans="1:20" s="65" customFormat="1" x14ac:dyDescent="0.2">
      <c r="A1805" s="571" t="s">
        <v>11597</v>
      </c>
      <c r="B1805" s="65" t="s">
        <v>8490</v>
      </c>
      <c r="C1805" s="67">
        <v>0.5</v>
      </c>
      <c r="D1805" s="65" t="s">
        <v>850</v>
      </c>
      <c r="E1805" s="66">
        <v>64</v>
      </c>
      <c r="F1805" s="66">
        <v>82</v>
      </c>
      <c r="G1805" s="560" t="s">
        <v>5265</v>
      </c>
      <c r="H1805" s="66">
        <v>125</v>
      </c>
      <c r="I1805" s="69">
        <v>6045034800</v>
      </c>
      <c r="J1805" s="5" t="s">
        <v>2469</v>
      </c>
      <c r="K1805" s="66">
        <v>11</v>
      </c>
      <c r="L1805" s="5">
        <v>361</v>
      </c>
      <c r="M1805" s="5">
        <v>3</v>
      </c>
      <c r="N1805" s="5">
        <v>0</v>
      </c>
      <c r="O1805" s="559" t="s">
        <v>11598</v>
      </c>
      <c r="P1805" s="66">
        <v>232</v>
      </c>
      <c r="Q1805" s="66">
        <v>4</v>
      </c>
      <c r="R1805" s="66">
        <f t="shared" si="59"/>
        <v>236</v>
      </c>
      <c r="S1805" s="502">
        <f t="shared" si="60"/>
        <v>51.800000000000026</v>
      </c>
      <c r="T1805" s="66">
        <v>11</v>
      </c>
    </row>
    <row r="1806" spans="1:20" x14ac:dyDescent="0.2">
      <c r="A1806" s="97" t="s">
        <v>8717</v>
      </c>
      <c r="B1806" s="65" t="s">
        <v>8490</v>
      </c>
      <c r="C1806" s="67">
        <v>0.5</v>
      </c>
      <c r="D1806" s="65" t="s">
        <v>1283</v>
      </c>
      <c r="E1806" s="66">
        <v>76</v>
      </c>
      <c r="F1806" s="66">
        <v>104</v>
      </c>
      <c r="G1806" s="66" t="s">
        <v>3283</v>
      </c>
      <c r="H1806" s="66">
        <v>147</v>
      </c>
      <c r="I1806" s="69"/>
      <c r="J1806" s="5" t="s">
        <v>4415</v>
      </c>
      <c r="K1806" s="66">
        <v>20</v>
      </c>
      <c r="L1806" s="5">
        <v>326</v>
      </c>
      <c r="M1806" s="5">
        <v>2</v>
      </c>
      <c r="N1806" s="5">
        <v>0</v>
      </c>
      <c r="O1806" s="65"/>
      <c r="P1806" s="66">
        <v>195</v>
      </c>
      <c r="Q1806" s="66">
        <v>7</v>
      </c>
      <c r="R1806" s="66">
        <f t="shared" si="59"/>
        <v>202</v>
      </c>
      <c r="S1806" s="502">
        <f t="shared" si="60"/>
        <v>85.800000000000026</v>
      </c>
      <c r="T1806" s="68">
        <v>20</v>
      </c>
    </row>
    <row r="1807" spans="1:20" x14ac:dyDescent="0.2">
      <c r="A1807" s="97" t="s">
        <v>170</v>
      </c>
      <c r="B1807" s="65" t="s">
        <v>8490</v>
      </c>
      <c r="C1807" s="67">
        <v>0.5</v>
      </c>
      <c r="D1807" s="65" t="s">
        <v>7711</v>
      </c>
      <c r="E1807" s="66">
        <v>75</v>
      </c>
      <c r="F1807" s="66">
        <v>102</v>
      </c>
      <c r="G1807" s="66" t="s">
        <v>3283</v>
      </c>
      <c r="H1807" s="66">
        <v>145</v>
      </c>
      <c r="I1807" s="69"/>
      <c r="J1807" s="5" t="s">
        <v>4415</v>
      </c>
      <c r="K1807" s="66">
        <v>17</v>
      </c>
      <c r="L1807" s="5">
        <v>337</v>
      </c>
      <c r="M1807" s="5">
        <v>2</v>
      </c>
      <c r="N1807" s="5">
        <v>0</v>
      </c>
      <c r="O1807" s="65"/>
      <c r="P1807" s="66">
        <v>205</v>
      </c>
      <c r="Q1807" s="66">
        <v>7</v>
      </c>
      <c r="R1807" s="66">
        <f t="shared" si="59"/>
        <v>212</v>
      </c>
      <c r="S1807" s="502">
        <f t="shared" si="60"/>
        <v>75.800000000000026</v>
      </c>
      <c r="T1807" s="68">
        <v>17</v>
      </c>
    </row>
    <row r="1808" spans="1:20" s="65" customFormat="1" x14ac:dyDescent="0.2">
      <c r="A1808" s="134" t="s">
        <v>1939</v>
      </c>
      <c r="B1808" s="65" t="s">
        <v>8490</v>
      </c>
      <c r="C1808" s="67">
        <v>0.5</v>
      </c>
      <c r="D1808" s="91" t="s">
        <v>7100</v>
      </c>
      <c r="E1808" s="66">
        <v>70</v>
      </c>
      <c r="F1808" s="66">
        <v>93</v>
      </c>
      <c r="G1808" s="66" t="s">
        <v>2784</v>
      </c>
      <c r="H1808" s="66">
        <v>136</v>
      </c>
      <c r="I1808" s="5" t="s">
        <v>7407</v>
      </c>
      <c r="J1808" s="5" t="s">
        <v>7407</v>
      </c>
      <c r="K1808" s="66">
        <v>2</v>
      </c>
      <c r="L1808" s="5">
        <v>396</v>
      </c>
      <c r="M1808" s="5">
        <v>33</v>
      </c>
      <c r="N1808" s="5">
        <v>0</v>
      </c>
      <c r="O1808" s="65" t="s">
        <v>7592</v>
      </c>
      <c r="P1808" s="66">
        <v>267</v>
      </c>
      <c r="Q1808" s="66">
        <v>7</v>
      </c>
      <c r="R1808" s="66">
        <f t="shared" si="59"/>
        <v>274</v>
      </c>
      <c r="S1808" s="502">
        <f t="shared" si="60"/>
        <v>13.800000000000022</v>
      </c>
      <c r="T1808" s="66">
        <v>2</v>
      </c>
    </row>
    <row r="1809" spans="1:20" s="65" customFormat="1" x14ac:dyDescent="0.2">
      <c r="A1809" s="134" t="s">
        <v>1939</v>
      </c>
      <c r="B1809" s="65" t="s">
        <v>8490</v>
      </c>
      <c r="C1809" s="67">
        <v>0.5</v>
      </c>
      <c r="D1809" s="91" t="s">
        <v>10380</v>
      </c>
      <c r="E1809" s="66">
        <v>70</v>
      </c>
      <c r="F1809" s="66">
        <v>101</v>
      </c>
      <c r="G1809" s="66" t="s">
        <v>2784</v>
      </c>
      <c r="H1809" s="66">
        <v>144</v>
      </c>
      <c r="I1809" s="69"/>
      <c r="J1809" s="5" t="s">
        <v>2087</v>
      </c>
      <c r="K1809" s="66">
        <v>2</v>
      </c>
      <c r="L1809" s="5">
        <v>396</v>
      </c>
      <c r="M1809" s="5">
        <v>41</v>
      </c>
      <c r="N1809" s="5">
        <v>0</v>
      </c>
      <c r="P1809" s="66">
        <v>267</v>
      </c>
      <c r="Q1809" s="66">
        <v>7</v>
      </c>
      <c r="R1809" s="66">
        <f t="shared" si="59"/>
        <v>274</v>
      </c>
      <c r="S1809" s="502">
        <f t="shared" si="60"/>
        <v>13.800000000000022</v>
      </c>
      <c r="T1809" s="66">
        <v>2</v>
      </c>
    </row>
    <row r="1810" spans="1:20" s="65" customFormat="1" x14ac:dyDescent="0.2">
      <c r="A1810" s="134" t="s">
        <v>233</v>
      </c>
      <c r="B1810" s="65" t="s">
        <v>8490</v>
      </c>
      <c r="C1810" s="67">
        <v>0.5</v>
      </c>
      <c r="D1810" s="65" t="s">
        <v>4782</v>
      </c>
      <c r="E1810" s="66">
        <v>70</v>
      </c>
      <c r="F1810" s="66">
        <v>93</v>
      </c>
      <c r="G1810" s="66" t="s">
        <v>5464</v>
      </c>
      <c r="H1810" s="66">
        <v>136</v>
      </c>
      <c r="I1810" s="69"/>
      <c r="J1810" s="5" t="s">
        <v>4415</v>
      </c>
      <c r="K1810" s="66">
        <v>2</v>
      </c>
      <c r="L1810" s="5">
        <v>396</v>
      </c>
      <c r="M1810" s="5">
        <v>2</v>
      </c>
      <c r="N1810" s="5">
        <v>0</v>
      </c>
      <c r="P1810" s="66">
        <v>264</v>
      </c>
      <c r="Q1810" s="66">
        <v>7</v>
      </c>
      <c r="R1810" s="66">
        <f t="shared" si="59"/>
        <v>271</v>
      </c>
      <c r="S1810" s="502">
        <f t="shared" si="60"/>
        <v>16.800000000000022</v>
      </c>
      <c r="T1810" s="66">
        <v>2</v>
      </c>
    </row>
    <row r="1811" spans="1:20" s="65" customFormat="1" x14ac:dyDescent="0.2">
      <c r="A1811" s="134" t="s">
        <v>233</v>
      </c>
      <c r="B1811" s="65" t="s">
        <v>8490</v>
      </c>
      <c r="C1811" s="67">
        <v>0.5</v>
      </c>
      <c r="D1811" s="91" t="s">
        <v>1053</v>
      </c>
      <c r="E1811" s="66">
        <v>70</v>
      </c>
      <c r="F1811" s="66">
        <v>93</v>
      </c>
      <c r="G1811" s="66" t="s">
        <v>5464</v>
      </c>
      <c r="H1811" s="66">
        <v>136</v>
      </c>
      <c r="I1811" s="69"/>
      <c r="J1811" s="5" t="s">
        <v>2624</v>
      </c>
      <c r="K1811" s="66">
        <v>2</v>
      </c>
      <c r="L1811" s="5">
        <v>396</v>
      </c>
      <c r="M1811" s="5">
        <v>2</v>
      </c>
      <c r="N1811" s="5">
        <v>0</v>
      </c>
      <c r="P1811" s="66">
        <v>264</v>
      </c>
      <c r="Q1811" s="66">
        <v>7</v>
      </c>
      <c r="R1811" s="66">
        <f t="shared" si="59"/>
        <v>271</v>
      </c>
      <c r="S1811" s="502">
        <f t="shared" si="60"/>
        <v>16.800000000000022</v>
      </c>
      <c r="T1811" s="66">
        <v>2</v>
      </c>
    </row>
    <row r="1812" spans="1:20" s="65" customFormat="1" x14ac:dyDescent="0.2">
      <c r="A1812" s="134" t="s">
        <v>1365</v>
      </c>
      <c r="B1812" s="65" t="s">
        <v>8490</v>
      </c>
      <c r="C1812" s="67">
        <v>0.5</v>
      </c>
      <c r="D1812" s="91" t="s">
        <v>6878</v>
      </c>
      <c r="E1812" s="66">
        <v>69</v>
      </c>
      <c r="F1812" s="66">
        <v>91</v>
      </c>
      <c r="G1812" s="66" t="s">
        <v>5501</v>
      </c>
      <c r="H1812" s="66">
        <v>134</v>
      </c>
      <c r="I1812" s="69"/>
      <c r="J1812" s="5" t="s">
        <v>4415</v>
      </c>
      <c r="K1812" s="66">
        <v>17</v>
      </c>
      <c r="L1812" s="5">
        <v>337</v>
      </c>
      <c r="M1812" s="5">
        <v>2</v>
      </c>
      <c r="N1812" s="5">
        <v>0</v>
      </c>
      <c r="P1812" s="66">
        <v>205</v>
      </c>
      <c r="Q1812" s="66">
        <v>7</v>
      </c>
      <c r="R1812" s="66">
        <f t="shared" si="59"/>
        <v>212</v>
      </c>
      <c r="S1812" s="502">
        <f t="shared" si="60"/>
        <v>75.800000000000026</v>
      </c>
      <c r="T1812" s="66">
        <v>17</v>
      </c>
    </row>
    <row r="1813" spans="1:20" x14ac:dyDescent="0.2">
      <c r="A1813" s="97" t="s">
        <v>9305</v>
      </c>
      <c r="B1813" s="65" t="s">
        <v>8490</v>
      </c>
      <c r="C1813" s="67">
        <v>0.5</v>
      </c>
      <c r="D1813" s="65" t="s">
        <v>4783</v>
      </c>
      <c r="E1813" s="66">
        <v>71</v>
      </c>
      <c r="F1813" s="66">
        <v>95</v>
      </c>
      <c r="G1813" s="66" t="s">
        <v>4585</v>
      </c>
      <c r="H1813" s="66">
        <v>138</v>
      </c>
      <c r="I1813" s="69"/>
      <c r="J1813" s="5" t="s">
        <v>4415</v>
      </c>
      <c r="K1813" s="66">
        <v>14</v>
      </c>
      <c r="L1813" s="5">
        <v>349</v>
      </c>
      <c r="M1813" s="5">
        <v>2</v>
      </c>
      <c r="N1813" s="5">
        <v>0</v>
      </c>
      <c r="O1813" s="65"/>
      <c r="P1813" s="66">
        <v>219</v>
      </c>
      <c r="Q1813" s="66">
        <v>7</v>
      </c>
      <c r="R1813" s="66">
        <f t="shared" si="59"/>
        <v>226</v>
      </c>
      <c r="S1813" s="502">
        <f t="shared" si="60"/>
        <v>61.800000000000026</v>
      </c>
      <c r="T1813" s="68">
        <v>14</v>
      </c>
    </row>
    <row r="1814" spans="1:20" x14ac:dyDescent="0.2">
      <c r="A1814" s="97" t="s">
        <v>315</v>
      </c>
      <c r="B1814" s="65" t="s">
        <v>8490</v>
      </c>
      <c r="C1814" s="67">
        <v>0.5</v>
      </c>
      <c r="D1814" s="65" t="s">
        <v>317</v>
      </c>
      <c r="E1814" s="66">
        <v>65</v>
      </c>
      <c r="F1814" s="66">
        <v>84</v>
      </c>
      <c r="G1814" s="66" t="s">
        <v>5263</v>
      </c>
      <c r="H1814" s="66">
        <v>127</v>
      </c>
      <c r="I1814" s="69">
        <v>6045034800</v>
      </c>
      <c r="J1814" s="5" t="s">
        <v>2469</v>
      </c>
      <c r="K1814" s="66">
        <v>13</v>
      </c>
      <c r="L1814" s="5">
        <v>353</v>
      </c>
      <c r="M1814" s="5">
        <v>3</v>
      </c>
      <c r="N1814" s="5">
        <v>0</v>
      </c>
      <c r="O1814" s="65"/>
      <c r="P1814" s="66">
        <v>225</v>
      </c>
      <c r="Q1814" s="66">
        <v>4</v>
      </c>
      <c r="R1814" s="66">
        <f t="shared" si="59"/>
        <v>229</v>
      </c>
      <c r="S1814" s="502">
        <f t="shared" si="60"/>
        <v>58.800000000000026</v>
      </c>
      <c r="T1814" s="68">
        <v>13</v>
      </c>
    </row>
    <row r="1815" spans="1:20" x14ac:dyDescent="0.2">
      <c r="A1815" s="97" t="s">
        <v>2260</v>
      </c>
      <c r="B1815" s="65" t="s">
        <v>8490</v>
      </c>
      <c r="C1815" s="67">
        <v>0.5</v>
      </c>
      <c r="D1815" s="559" t="s">
        <v>11106</v>
      </c>
      <c r="E1815" s="66">
        <v>66</v>
      </c>
      <c r="F1815" s="66">
        <v>84</v>
      </c>
      <c r="G1815" s="66" t="s">
        <v>5263</v>
      </c>
      <c r="H1815" s="66">
        <v>127</v>
      </c>
      <c r="I1815" s="69">
        <v>6045034800</v>
      </c>
      <c r="J1815" s="5" t="s">
        <v>2469</v>
      </c>
      <c r="K1815" s="66">
        <v>13</v>
      </c>
      <c r="L1815" s="5">
        <v>353</v>
      </c>
      <c r="M1815" s="5">
        <v>3</v>
      </c>
      <c r="N1815" s="5">
        <v>0</v>
      </c>
      <c r="O1815" s="559" t="s">
        <v>11107</v>
      </c>
      <c r="P1815" s="66">
        <v>225</v>
      </c>
      <c r="Q1815" s="66">
        <v>4</v>
      </c>
      <c r="R1815" s="66">
        <f t="shared" si="59"/>
        <v>229</v>
      </c>
      <c r="S1815" s="502">
        <f t="shared" si="60"/>
        <v>58.800000000000026</v>
      </c>
      <c r="T1815" s="68">
        <v>13</v>
      </c>
    </row>
    <row r="1816" spans="1:20" x14ac:dyDescent="0.2">
      <c r="A1816" s="97" t="s">
        <v>6144</v>
      </c>
      <c r="B1816" s="65" t="s">
        <v>8490</v>
      </c>
      <c r="C1816" s="67">
        <v>0.5</v>
      </c>
      <c r="D1816" s="91" t="s">
        <v>6145</v>
      </c>
      <c r="E1816" s="66">
        <v>69</v>
      </c>
      <c r="F1816" s="66">
        <v>91</v>
      </c>
      <c r="G1816" s="66" t="s">
        <v>5464</v>
      </c>
      <c r="H1816" s="66">
        <v>134</v>
      </c>
      <c r="I1816" s="69"/>
      <c r="J1816" s="5" t="s">
        <v>4415</v>
      </c>
      <c r="K1816" s="66">
        <v>6</v>
      </c>
      <c r="L1816" s="5">
        <v>381</v>
      </c>
      <c r="M1816" s="5">
        <v>2</v>
      </c>
      <c r="N1816" s="5">
        <v>0</v>
      </c>
      <c r="O1816" s="65"/>
      <c r="P1816" s="66">
        <v>251</v>
      </c>
      <c r="Q1816" s="66">
        <v>7</v>
      </c>
      <c r="R1816" s="66">
        <f t="shared" si="59"/>
        <v>258</v>
      </c>
      <c r="S1816" s="502">
        <f t="shared" si="60"/>
        <v>29.800000000000022</v>
      </c>
      <c r="T1816" s="68">
        <v>6</v>
      </c>
    </row>
    <row r="1817" spans="1:20" x14ac:dyDescent="0.2">
      <c r="A1817" s="97" t="s">
        <v>6144</v>
      </c>
      <c r="B1817" s="65" t="s">
        <v>8490</v>
      </c>
      <c r="C1817" s="67">
        <v>0.5</v>
      </c>
      <c r="D1817" s="91" t="s">
        <v>6147</v>
      </c>
      <c r="E1817" s="66">
        <v>69</v>
      </c>
      <c r="F1817" s="66">
        <v>91</v>
      </c>
      <c r="G1817" s="66" t="s">
        <v>5464</v>
      </c>
      <c r="H1817" s="66">
        <v>134</v>
      </c>
      <c r="I1817" s="69"/>
      <c r="J1817" s="5" t="s">
        <v>2624</v>
      </c>
      <c r="K1817" s="66">
        <v>6</v>
      </c>
      <c r="L1817" s="5">
        <v>381</v>
      </c>
      <c r="M1817" s="5">
        <v>2</v>
      </c>
      <c r="N1817" s="5">
        <v>0</v>
      </c>
      <c r="O1817" s="65"/>
      <c r="P1817" s="66">
        <v>251</v>
      </c>
      <c r="Q1817" s="66">
        <v>7</v>
      </c>
      <c r="R1817" s="66">
        <f t="shared" si="59"/>
        <v>258</v>
      </c>
      <c r="S1817" s="502">
        <f t="shared" si="60"/>
        <v>29.800000000000022</v>
      </c>
      <c r="T1817" s="68">
        <v>6</v>
      </c>
    </row>
    <row r="1818" spans="1:20" s="65" customFormat="1" x14ac:dyDescent="0.2">
      <c r="A1818" s="134" t="s">
        <v>2207</v>
      </c>
      <c r="B1818" s="65" t="s">
        <v>8490</v>
      </c>
      <c r="C1818" s="67">
        <v>0.5</v>
      </c>
      <c r="D1818" s="65" t="s">
        <v>6798</v>
      </c>
      <c r="E1818" s="66">
        <v>64</v>
      </c>
      <c r="F1818" s="66">
        <v>82</v>
      </c>
      <c r="G1818" s="66" t="s">
        <v>5263</v>
      </c>
      <c r="H1818" s="66">
        <v>125</v>
      </c>
      <c r="I1818" s="69">
        <v>6045034800</v>
      </c>
      <c r="J1818" s="5" t="s">
        <v>2469</v>
      </c>
      <c r="K1818" s="66">
        <v>12</v>
      </c>
      <c r="L1818" s="5">
        <v>357</v>
      </c>
      <c r="M1818" s="5">
        <v>3</v>
      </c>
      <c r="N1818" s="5">
        <v>0</v>
      </c>
      <c r="P1818" s="66">
        <v>230</v>
      </c>
      <c r="Q1818" s="66">
        <v>4</v>
      </c>
      <c r="R1818" s="66">
        <f t="shared" si="59"/>
        <v>234</v>
      </c>
      <c r="S1818" s="502">
        <f t="shared" si="60"/>
        <v>53.800000000000026</v>
      </c>
      <c r="T1818" s="66">
        <v>12</v>
      </c>
    </row>
    <row r="1819" spans="1:20" s="65" customFormat="1" x14ac:dyDescent="0.2">
      <c r="A1819" s="134" t="s">
        <v>6801</v>
      </c>
      <c r="B1819" s="65" t="s">
        <v>8490</v>
      </c>
      <c r="C1819" s="67">
        <v>0.5</v>
      </c>
      <c r="D1819" s="65" t="s">
        <v>6799</v>
      </c>
      <c r="E1819" s="66">
        <v>62</v>
      </c>
      <c r="F1819" s="66">
        <v>78</v>
      </c>
      <c r="G1819" s="66" t="s">
        <v>5263</v>
      </c>
      <c r="H1819" s="66">
        <v>123</v>
      </c>
      <c r="I1819" s="69">
        <v>6045034800</v>
      </c>
      <c r="J1819" s="5" t="s">
        <v>2469</v>
      </c>
      <c r="K1819" s="66">
        <v>12</v>
      </c>
      <c r="L1819" s="5">
        <v>357</v>
      </c>
      <c r="M1819" s="5">
        <v>3</v>
      </c>
      <c r="N1819" s="5">
        <v>0</v>
      </c>
      <c r="P1819" s="66">
        <v>228</v>
      </c>
      <c r="Q1819" s="66">
        <v>4</v>
      </c>
      <c r="R1819" s="66">
        <f t="shared" si="59"/>
        <v>232</v>
      </c>
      <c r="S1819" s="502">
        <f t="shared" si="60"/>
        <v>55.800000000000026</v>
      </c>
      <c r="T1819" s="66">
        <v>12</v>
      </c>
    </row>
    <row r="1820" spans="1:20" s="65" customFormat="1" x14ac:dyDescent="0.2">
      <c r="A1820" s="571" t="s">
        <v>12576</v>
      </c>
      <c r="B1820" s="559" t="s">
        <v>8490</v>
      </c>
      <c r="C1820" s="67">
        <v>0.5</v>
      </c>
      <c r="D1820" s="779" t="s">
        <v>12577</v>
      </c>
      <c r="E1820" s="66">
        <v>65</v>
      </c>
      <c r="F1820" s="66">
        <v>84</v>
      </c>
      <c r="G1820" s="560" t="s">
        <v>5263</v>
      </c>
      <c r="H1820" s="66">
        <v>127</v>
      </c>
      <c r="I1820" s="69">
        <v>6045034800</v>
      </c>
      <c r="J1820" s="5" t="s">
        <v>2469</v>
      </c>
      <c r="K1820" s="66">
        <v>16</v>
      </c>
      <c r="L1820" s="5">
        <v>341</v>
      </c>
      <c r="M1820" s="5">
        <v>3</v>
      </c>
      <c r="N1820" s="5">
        <v>0</v>
      </c>
      <c r="O1820" s="559" t="s">
        <v>12575</v>
      </c>
      <c r="P1820" s="66">
        <v>212</v>
      </c>
      <c r="Q1820" s="66">
        <v>4</v>
      </c>
      <c r="R1820" s="66">
        <f t="shared" ref="R1820" si="61">P1820+Q1820</f>
        <v>216</v>
      </c>
      <c r="S1820" s="502">
        <f t="shared" ref="S1820" si="62">306.1-R1820-10-8.3</f>
        <v>71.800000000000026</v>
      </c>
      <c r="T1820" s="66">
        <v>16</v>
      </c>
    </row>
    <row r="1821" spans="1:20" x14ac:dyDescent="0.2">
      <c r="A1821" s="97" t="s">
        <v>257</v>
      </c>
      <c r="B1821" s="65" t="s">
        <v>8490</v>
      </c>
      <c r="C1821" s="67">
        <v>0.5</v>
      </c>
      <c r="D1821" s="65" t="s">
        <v>258</v>
      </c>
      <c r="E1821" s="66">
        <v>65</v>
      </c>
      <c r="F1821" s="66">
        <v>84</v>
      </c>
      <c r="G1821" s="66" t="s">
        <v>5263</v>
      </c>
      <c r="H1821" s="66">
        <v>127</v>
      </c>
      <c r="I1821" s="69">
        <v>6045034800</v>
      </c>
      <c r="J1821" s="5" t="s">
        <v>2469</v>
      </c>
      <c r="K1821" s="66">
        <v>15</v>
      </c>
      <c r="L1821" s="5">
        <v>345</v>
      </c>
      <c r="M1821" s="5">
        <v>3</v>
      </c>
      <c r="N1821" s="5">
        <v>0</v>
      </c>
      <c r="O1821" s="65" t="s">
        <v>6268</v>
      </c>
      <c r="P1821" s="66">
        <v>218</v>
      </c>
      <c r="Q1821" s="66">
        <v>4</v>
      </c>
      <c r="R1821" s="66">
        <f t="shared" si="59"/>
        <v>222</v>
      </c>
      <c r="S1821" s="502">
        <f t="shared" si="60"/>
        <v>65.800000000000026</v>
      </c>
      <c r="T1821" s="68">
        <v>15</v>
      </c>
    </row>
    <row r="1822" spans="1:20" x14ac:dyDescent="0.2">
      <c r="A1822" s="97" t="s">
        <v>6659</v>
      </c>
      <c r="B1822" s="65" t="s">
        <v>8490</v>
      </c>
      <c r="C1822" s="67">
        <v>0.5</v>
      </c>
      <c r="D1822" s="65" t="s">
        <v>8157</v>
      </c>
      <c r="E1822" s="66">
        <v>61</v>
      </c>
      <c r="F1822" s="66">
        <v>76</v>
      </c>
      <c r="G1822" s="66" t="s">
        <v>5264</v>
      </c>
      <c r="H1822" s="66">
        <v>123</v>
      </c>
      <c r="I1822" s="69">
        <v>6045034800</v>
      </c>
      <c r="J1822" s="5" t="s">
        <v>2469</v>
      </c>
      <c r="K1822" s="66">
        <v>10</v>
      </c>
      <c r="L1822" s="5">
        <v>365</v>
      </c>
      <c r="M1822" s="5">
        <v>3</v>
      </c>
      <c r="N1822" s="5">
        <v>0</v>
      </c>
      <c r="O1822" s="559" t="s">
        <v>11288</v>
      </c>
      <c r="P1822" s="66">
        <v>237</v>
      </c>
      <c r="Q1822" s="66">
        <v>4</v>
      </c>
      <c r="R1822" s="66">
        <f t="shared" si="59"/>
        <v>241</v>
      </c>
      <c r="S1822" s="502">
        <f t="shared" si="60"/>
        <v>46.800000000000026</v>
      </c>
      <c r="T1822" s="68">
        <v>10</v>
      </c>
    </row>
    <row r="1823" spans="1:20" x14ac:dyDescent="0.2">
      <c r="A1823" s="97" t="s">
        <v>279</v>
      </c>
      <c r="B1823" s="65" t="s">
        <v>8490</v>
      </c>
      <c r="C1823" s="67">
        <v>0.5</v>
      </c>
      <c r="D1823" s="65" t="s">
        <v>3142</v>
      </c>
      <c r="E1823" s="66">
        <v>65</v>
      </c>
      <c r="F1823" s="66">
        <v>84</v>
      </c>
      <c r="G1823" s="66" t="s">
        <v>5263</v>
      </c>
      <c r="H1823" s="66">
        <v>127</v>
      </c>
      <c r="I1823" s="69">
        <v>6045034800</v>
      </c>
      <c r="J1823" s="5" t="s">
        <v>2469</v>
      </c>
      <c r="K1823" s="66">
        <v>14</v>
      </c>
      <c r="L1823" s="5">
        <v>349</v>
      </c>
      <c r="M1823" s="5">
        <v>3</v>
      </c>
      <c r="N1823" s="5">
        <v>0</v>
      </c>
      <c r="O1823" s="65" t="s">
        <v>9816</v>
      </c>
      <c r="P1823" s="66">
        <v>220</v>
      </c>
      <c r="Q1823" s="66">
        <v>4</v>
      </c>
      <c r="R1823" s="66">
        <f t="shared" si="59"/>
        <v>224</v>
      </c>
      <c r="S1823" s="502">
        <f t="shared" si="60"/>
        <v>63.800000000000026</v>
      </c>
      <c r="T1823" s="68">
        <v>14</v>
      </c>
    </row>
    <row r="1824" spans="1:20" x14ac:dyDescent="0.2">
      <c r="A1824" s="134" t="s">
        <v>7104</v>
      </c>
      <c r="B1824" s="65" t="s">
        <v>8490</v>
      </c>
      <c r="C1824" s="67">
        <v>0.5</v>
      </c>
      <c r="D1824" s="65" t="s">
        <v>2516</v>
      </c>
      <c r="E1824" s="66">
        <v>65</v>
      </c>
      <c r="F1824" s="66">
        <v>84</v>
      </c>
      <c r="G1824" s="66" t="s">
        <v>5161</v>
      </c>
      <c r="H1824" s="66">
        <v>127</v>
      </c>
      <c r="I1824" s="69">
        <v>6045034800</v>
      </c>
      <c r="J1824" s="5" t="s">
        <v>2469</v>
      </c>
      <c r="K1824" s="66">
        <v>11</v>
      </c>
      <c r="L1824" s="5">
        <v>361</v>
      </c>
      <c r="M1824" s="5">
        <v>3</v>
      </c>
      <c r="N1824" s="5">
        <v>0</v>
      </c>
      <c r="O1824" s="65" t="s">
        <v>7105</v>
      </c>
      <c r="P1824" s="66">
        <v>235</v>
      </c>
      <c r="Q1824" s="66">
        <v>4</v>
      </c>
      <c r="R1824" s="66">
        <f t="shared" si="59"/>
        <v>239</v>
      </c>
      <c r="S1824" s="502">
        <f t="shared" si="60"/>
        <v>48.800000000000026</v>
      </c>
      <c r="T1824" s="68">
        <v>11</v>
      </c>
    </row>
    <row r="1825" spans="1:20" x14ac:dyDescent="0.2">
      <c r="A1825" s="558" t="s">
        <v>11394</v>
      </c>
      <c r="B1825" s="65" t="s">
        <v>8490</v>
      </c>
      <c r="C1825" s="67">
        <v>0.5</v>
      </c>
      <c r="D1825" s="65" t="s">
        <v>1959</v>
      </c>
      <c r="E1825" s="66">
        <v>65</v>
      </c>
      <c r="F1825" s="66">
        <v>84</v>
      </c>
      <c r="G1825" s="560" t="s">
        <v>5263</v>
      </c>
      <c r="H1825" s="66">
        <v>127</v>
      </c>
      <c r="I1825" s="69">
        <v>6045034800</v>
      </c>
      <c r="J1825" s="5" t="s">
        <v>2469</v>
      </c>
      <c r="K1825" s="66">
        <v>10</v>
      </c>
      <c r="L1825" s="5">
        <v>365</v>
      </c>
      <c r="M1825" s="5">
        <v>3</v>
      </c>
      <c r="N1825" s="5">
        <v>0</v>
      </c>
      <c r="O1825" s="559" t="s">
        <v>11395</v>
      </c>
      <c r="P1825" s="66">
        <v>236</v>
      </c>
      <c r="Q1825" s="66">
        <v>4</v>
      </c>
      <c r="R1825" s="66">
        <f t="shared" si="59"/>
        <v>240</v>
      </c>
      <c r="S1825" s="502">
        <f t="shared" si="60"/>
        <v>47.800000000000026</v>
      </c>
      <c r="T1825" s="68">
        <v>10</v>
      </c>
    </row>
    <row r="1826" spans="1:20" x14ac:dyDescent="0.2">
      <c r="A1826" s="558" t="s">
        <v>11239</v>
      </c>
      <c r="B1826" s="65" t="s">
        <v>8490</v>
      </c>
      <c r="C1826" s="67">
        <v>0.5</v>
      </c>
      <c r="D1826" s="611" t="s">
        <v>11245</v>
      </c>
      <c r="E1826" s="66">
        <v>64</v>
      </c>
      <c r="F1826" s="66">
        <v>82</v>
      </c>
      <c r="G1826" s="66" t="s">
        <v>5263</v>
      </c>
      <c r="H1826" s="66">
        <v>125</v>
      </c>
      <c r="I1826" s="69">
        <v>6045034800</v>
      </c>
      <c r="J1826" s="5" t="s">
        <v>2469</v>
      </c>
      <c r="K1826" s="66">
        <v>14</v>
      </c>
      <c r="L1826" s="5">
        <v>349</v>
      </c>
      <c r="M1826" s="5">
        <v>3</v>
      </c>
      <c r="N1826" s="5">
        <v>0</v>
      </c>
      <c r="O1826" s="559" t="s">
        <v>11198</v>
      </c>
      <c r="P1826" s="66">
        <v>223</v>
      </c>
      <c r="Q1826" s="66">
        <v>4</v>
      </c>
      <c r="R1826" s="66">
        <f t="shared" si="59"/>
        <v>227</v>
      </c>
      <c r="S1826" s="502">
        <f t="shared" si="60"/>
        <v>60.800000000000026</v>
      </c>
      <c r="T1826" s="68">
        <v>14</v>
      </c>
    </row>
    <row r="1827" spans="1:20" x14ac:dyDescent="0.2">
      <c r="A1827" s="97" t="s">
        <v>118</v>
      </c>
      <c r="B1827" s="65" t="s">
        <v>8490</v>
      </c>
      <c r="C1827" s="67">
        <v>0.5</v>
      </c>
      <c r="D1827" s="611" t="s">
        <v>12546</v>
      </c>
      <c r="E1827" s="66">
        <v>62</v>
      </c>
      <c r="F1827" s="66">
        <v>78</v>
      </c>
      <c r="G1827" s="66" t="s">
        <v>5159</v>
      </c>
      <c r="H1827" s="66">
        <v>123</v>
      </c>
      <c r="I1827" s="69">
        <v>6045034800</v>
      </c>
      <c r="J1827" s="5" t="s">
        <v>2469</v>
      </c>
      <c r="K1827" s="66">
        <v>7</v>
      </c>
      <c r="L1827" s="5">
        <v>377</v>
      </c>
      <c r="M1827" s="5">
        <v>3</v>
      </c>
      <c r="N1827" s="5">
        <v>0</v>
      </c>
      <c r="O1827" s="65"/>
      <c r="P1827" s="66">
        <v>249</v>
      </c>
      <c r="Q1827" s="66">
        <v>4</v>
      </c>
      <c r="R1827" s="66">
        <f t="shared" si="59"/>
        <v>253</v>
      </c>
      <c r="S1827" s="502">
        <f t="shared" si="60"/>
        <v>34.800000000000026</v>
      </c>
      <c r="T1827" s="68">
        <v>7</v>
      </c>
    </row>
    <row r="1828" spans="1:20" x14ac:dyDescent="0.2">
      <c r="A1828" s="558" t="s">
        <v>10877</v>
      </c>
      <c r="B1828" s="559" t="s">
        <v>8490</v>
      </c>
      <c r="C1828" s="67">
        <v>0.5</v>
      </c>
      <c r="D1828" s="559" t="s">
        <v>12545</v>
      </c>
      <c r="E1828" s="66">
        <v>65</v>
      </c>
      <c r="F1828" s="66">
        <v>84</v>
      </c>
      <c r="G1828" s="560" t="s">
        <v>5161</v>
      </c>
      <c r="H1828" s="66">
        <v>127</v>
      </c>
      <c r="I1828" s="69">
        <v>6045034800</v>
      </c>
      <c r="J1828" s="5" t="s">
        <v>2469</v>
      </c>
      <c r="K1828" s="66">
        <v>11</v>
      </c>
      <c r="L1828" s="5">
        <v>361</v>
      </c>
      <c r="M1828" s="5">
        <v>3</v>
      </c>
      <c r="N1828" s="5">
        <v>0</v>
      </c>
      <c r="O1828" s="559" t="s">
        <v>11235</v>
      </c>
      <c r="P1828" s="66">
        <v>235</v>
      </c>
      <c r="Q1828" s="66">
        <v>4</v>
      </c>
      <c r="R1828" s="66">
        <f t="shared" si="59"/>
        <v>239</v>
      </c>
      <c r="S1828" s="502">
        <f t="shared" si="60"/>
        <v>48.800000000000026</v>
      </c>
      <c r="T1828" s="68">
        <v>11</v>
      </c>
    </row>
    <row r="1829" spans="1:20" x14ac:dyDescent="0.2">
      <c r="A1829" s="97" t="s">
        <v>8378</v>
      </c>
      <c r="B1829" s="65" t="s">
        <v>8490</v>
      </c>
      <c r="C1829" s="67">
        <v>0.5</v>
      </c>
      <c r="D1829" s="65" t="s">
        <v>8379</v>
      </c>
      <c r="E1829" s="66">
        <v>65</v>
      </c>
      <c r="F1829" s="66">
        <v>82</v>
      </c>
      <c r="G1829" s="66" t="s">
        <v>5264</v>
      </c>
      <c r="H1829" s="66">
        <v>125</v>
      </c>
      <c r="I1829" s="69">
        <v>6045034800</v>
      </c>
      <c r="J1829" s="5" t="s">
        <v>2469</v>
      </c>
      <c r="K1829" s="66">
        <v>9</v>
      </c>
      <c r="L1829" s="5">
        <v>369</v>
      </c>
      <c r="M1829" s="5">
        <v>3</v>
      </c>
      <c r="N1829" s="5">
        <v>0</v>
      </c>
      <c r="O1829" s="65" t="s">
        <v>5097</v>
      </c>
      <c r="P1829" s="66">
        <v>240</v>
      </c>
      <c r="Q1829" s="66">
        <v>4</v>
      </c>
      <c r="R1829" s="66">
        <f t="shared" si="59"/>
        <v>244</v>
      </c>
      <c r="S1829" s="502">
        <f t="shared" si="60"/>
        <v>43.800000000000026</v>
      </c>
      <c r="T1829" s="68">
        <v>9</v>
      </c>
    </row>
    <row r="1830" spans="1:20" x14ac:dyDescent="0.2">
      <c r="A1830" s="97" t="s">
        <v>10703</v>
      </c>
      <c r="B1830" s="65" t="s">
        <v>8490</v>
      </c>
      <c r="C1830" s="67">
        <v>0.5</v>
      </c>
      <c r="D1830" s="65" t="s">
        <v>10704</v>
      </c>
      <c r="E1830" s="66">
        <v>65</v>
      </c>
      <c r="F1830" s="66">
        <v>82</v>
      </c>
      <c r="G1830" s="66" t="s">
        <v>5263</v>
      </c>
      <c r="H1830" s="66">
        <v>125</v>
      </c>
      <c r="I1830" s="69">
        <v>6045034800</v>
      </c>
      <c r="J1830" s="5" t="s">
        <v>2469</v>
      </c>
      <c r="K1830" s="66">
        <v>16</v>
      </c>
      <c r="L1830" s="5">
        <v>341</v>
      </c>
      <c r="M1830" s="5">
        <v>3</v>
      </c>
      <c r="N1830" s="5">
        <v>0</v>
      </c>
      <c r="O1830" s="65" t="s">
        <v>10683</v>
      </c>
      <c r="P1830" s="66">
        <v>212</v>
      </c>
      <c r="Q1830" s="66">
        <v>4</v>
      </c>
      <c r="R1830" s="66">
        <f t="shared" si="59"/>
        <v>216</v>
      </c>
      <c r="S1830" s="502">
        <f t="shared" si="60"/>
        <v>71.800000000000026</v>
      </c>
      <c r="T1830" s="68">
        <v>16</v>
      </c>
    </row>
    <row r="1831" spans="1:20" x14ac:dyDescent="0.2">
      <c r="A1831" s="97" t="s">
        <v>2593</v>
      </c>
      <c r="B1831" s="65" t="s">
        <v>8490</v>
      </c>
      <c r="C1831" s="67">
        <v>0.5</v>
      </c>
      <c r="D1831" s="65" t="s">
        <v>5352</v>
      </c>
      <c r="E1831" s="66">
        <v>70</v>
      </c>
      <c r="F1831" s="66">
        <v>93</v>
      </c>
      <c r="G1831" s="66" t="s">
        <v>2784</v>
      </c>
      <c r="H1831" s="66">
        <v>136</v>
      </c>
      <c r="I1831" s="5" t="s">
        <v>7407</v>
      </c>
      <c r="J1831" s="5" t="s">
        <v>7407</v>
      </c>
      <c r="K1831" s="66">
        <v>1</v>
      </c>
      <c r="L1831" s="5">
        <v>400</v>
      </c>
      <c r="M1831" s="5">
        <v>33</v>
      </c>
      <c r="N1831" s="5">
        <v>0</v>
      </c>
      <c r="O1831" s="65" t="s">
        <v>7592</v>
      </c>
      <c r="P1831" s="66">
        <v>268</v>
      </c>
      <c r="Q1831" s="66">
        <v>7</v>
      </c>
      <c r="R1831" s="66">
        <f t="shared" si="59"/>
        <v>275</v>
      </c>
      <c r="S1831" s="502">
        <f t="shared" si="60"/>
        <v>12.800000000000022</v>
      </c>
      <c r="T1831" s="68">
        <v>1</v>
      </c>
    </row>
    <row r="1832" spans="1:20" x14ac:dyDescent="0.2">
      <c r="A1832" s="97" t="s">
        <v>2593</v>
      </c>
      <c r="B1832" s="65" t="s">
        <v>8490</v>
      </c>
      <c r="C1832" s="67">
        <v>0.5</v>
      </c>
      <c r="D1832" s="65" t="s">
        <v>1054</v>
      </c>
      <c r="E1832" s="66">
        <v>70</v>
      </c>
      <c r="F1832" s="66">
        <v>101</v>
      </c>
      <c r="G1832" s="66" t="s">
        <v>2784</v>
      </c>
      <c r="H1832" s="66">
        <v>144</v>
      </c>
      <c r="I1832" s="69"/>
      <c r="J1832" s="5" t="s">
        <v>2087</v>
      </c>
      <c r="K1832" s="66">
        <v>1</v>
      </c>
      <c r="L1832" s="5">
        <v>400</v>
      </c>
      <c r="M1832" s="5">
        <v>41</v>
      </c>
      <c r="N1832" s="5">
        <v>0</v>
      </c>
      <c r="O1832" s="65"/>
      <c r="P1832" s="66">
        <v>268</v>
      </c>
      <c r="Q1832" s="66">
        <v>7</v>
      </c>
      <c r="R1832" s="66">
        <f t="shared" si="59"/>
        <v>275</v>
      </c>
      <c r="S1832" s="502">
        <f t="shared" si="60"/>
        <v>12.800000000000022</v>
      </c>
      <c r="T1832" s="68">
        <v>1</v>
      </c>
    </row>
    <row r="1833" spans="1:20" x14ac:dyDescent="0.2">
      <c r="A1833" s="97" t="s">
        <v>4561</v>
      </c>
      <c r="B1833" s="65" t="s">
        <v>8490</v>
      </c>
      <c r="C1833" s="67">
        <v>0.5</v>
      </c>
      <c r="D1833" s="65" t="s">
        <v>2402</v>
      </c>
      <c r="E1833" s="66">
        <v>69</v>
      </c>
      <c r="F1833" s="66">
        <v>91</v>
      </c>
      <c r="G1833" s="66" t="s">
        <v>5464</v>
      </c>
      <c r="H1833" s="66">
        <v>134</v>
      </c>
      <c r="I1833" s="69"/>
      <c r="J1833" s="5" t="s">
        <v>4415</v>
      </c>
      <c r="K1833" s="66">
        <v>1</v>
      </c>
      <c r="L1833" s="5">
        <v>400</v>
      </c>
      <c r="M1833" s="5">
        <v>2</v>
      </c>
      <c r="N1833" s="66">
        <v>0</v>
      </c>
      <c r="O1833" s="65" t="s">
        <v>4562</v>
      </c>
      <c r="P1833" s="66">
        <v>272</v>
      </c>
      <c r="Q1833" s="66">
        <v>7</v>
      </c>
      <c r="R1833" s="66">
        <f t="shared" si="59"/>
        <v>279</v>
      </c>
      <c r="S1833" s="502">
        <f t="shared" si="60"/>
        <v>8.800000000000022</v>
      </c>
      <c r="T1833" s="66"/>
    </row>
    <row r="1834" spans="1:20" x14ac:dyDescent="0.2">
      <c r="A1834" s="558" t="s">
        <v>11361</v>
      </c>
      <c r="B1834" s="65" t="s">
        <v>8490</v>
      </c>
      <c r="C1834" s="67">
        <v>0.5</v>
      </c>
      <c r="D1834" s="65" t="s">
        <v>1038</v>
      </c>
      <c r="E1834" s="66">
        <v>66</v>
      </c>
      <c r="F1834" s="66">
        <v>84</v>
      </c>
      <c r="G1834" s="66" t="s">
        <v>5263</v>
      </c>
      <c r="H1834" s="66">
        <v>127</v>
      </c>
      <c r="I1834" s="69">
        <v>6045034800</v>
      </c>
      <c r="J1834" s="5" t="s">
        <v>2469</v>
      </c>
      <c r="K1834" s="66">
        <v>14</v>
      </c>
      <c r="L1834" s="5">
        <v>349</v>
      </c>
      <c r="M1834" s="5">
        <v>3</v>
      </c>
      <c r="N1834" s="5">
        <v>0</v>
      </c>
      <c r="O1834" s="65"/>
      <c r="P1834" s="66">
        <v>220</v>
      </c>
      <c r="Q1834" s="66">
        <v>4</v>
      </c>
      <c r="R1834" s="66">
        <f t="shared" si="59"/>
        <v>224</v>
      </c>
      <c r="S1834" s="502">
        <f t="shared" si="60"/>
        <v>63.800000000000026</v>
      </c>
      <c r="T1834" s="68">
        <v>14</v>
      </c>
    </row>
    <row r="1835" spans="1:20" x14ac:dyDescent="0.2">
      <c r="A1835" s="558" t="s">
        <v>12076</v>
      </c>
      <c r="B1835" s="559" t="s">
        <v>8490</v>
      </c>
      <c r="C1835" s="67">
        <v>0.5</v>
      </c>
      <c r="D1835" s="559" t="s">
        <v>12077</v>
      </c>
      <c r="E1835" s="66">
        <v>65</v>
      </c>
      <c r="F1835" s="66">
        <v>84</v>
      </c>
      <c r="G1835" s="560" t="s">
        <v>5263</v>
      </c>
      <c r="H1835" s="66">
        <v>127</v>
      </c>
      <c r="I1835" s="69">
        <v>6045034800</v>
      </c>
      <c r="J1835" s="5" t="s">
        <v>12078</v>
      </c>
      <c r="K1835" s="66">
        <v>15</v>
      </c>
      <c r="L1835" s="5">
        <v>345</v>
      </c>
      <c r="M1835" s="5">
        <v>3</v>
      </c>
      <c r="N1835" s="5">
        <v>0</v>
      </c>
      <c r="O1835" s="559" t="s">
        <v>11693</v>
      </c>
      <c r="P1835" s="66">
        <v>217</v>
      </c>
      <c r="Q1835" s="66">
        <v>4</v>
      </c>
      <c r="R1835" s="66">
        <f t="shared" si="59"/>
        <v>221</v>
      </c>
      <c r="S1835" s="502">
        <f t="shared" si="60"/>
        <v>66.800000000000026</v>
      </c>
      <c r="T1835" s="68">
        <v>15</v>
      </c>
    </row>
    <row r="1836" spans="1:20" x14ac:dyDescent="0.2">
      <c r="A1836" s="97" t="s">
        <v>3087</v>
      </c>
      <c r="B1836" s="65" t="s">
        <v>8490</v>
      </c>
      <c r="C1836" s="67">
        <v>0.5</v>
      </c>
      <c r="D1836" s="65" t="s">
        <v>4613</v>
      </c>
      <c r="E1836" s="66">
        <v>65</v>
      </c>
      <c r="F1836" s="66">
        <v>84</v>
      </c>
      <c r="G1836" s="66" t="s">
        <v>5263</v>
      </c>
      <c r="H1836" s="66">
        <v>127</v>
      </c>
      <c r="I1836" s="69">
        <v>6045034800</v>
      </c>
      <c r="J1836" s="5" t="s">
        <v>2469</v>
      </c>
      <c r="K1836" s="66">
        <v>10</v>
      </c>
      <c r="L1836" s="5">
        <v>365</v>
      </c>
      <c r="M1836" s="5">
        <v>3</v>
      </c>
      <c r="N1836" s="5">
        <v>0</v>
      </c>
      <c r="O1836" s="65"/>
      <c r="P1836" s="66">
        <v>238</v>
      </c>
      <c r="Q1836" s="66">
        <v>4</v>
      </c>
      <c r="R1836" s="66">
        <f t="shared" si="59"/>
        <v>242</v>
      </c>
      <c r="S1836" s="502">
        <f t="shared" si="60"/>
        <v>45.800000000000026</v>
      </c>
      <c r="T1836" s="68">
        <v>10</v>
      </c>
    </row>
    <row r="1837" spans="1:20" x14ac:dyDescent="0.2">
      <c r="A1837" s="97" t="s">
        <v>5555</v>
      </c>
      <c r="B1837" s="65" t="s">
        <v>8490</v>
      </c>
      <c r="C1837" s="67">
        <v>0.5</v>
      </c>
      <c r="D1837" s="65" t="s">
        <v>3235</v>
      </c>
      <c r="E1837" s="66">
        <v>62</v>
      </c>
      <c r="F1837" s="66">
        <v>78</v>
      </c>
      <c r="G1837" s="66" t="s">
        <v>5264</v>
      </c>
      <c r="H1837" s="66">
        <v>123</v>
      </c>
      <c r="I1837" s="69">
        <v>6045034800</v>
      </c>
      <c r="J1837" s="5" t="s">
        <v>2469</v>
      </c>
      <c r="K1837" s="66">
        <v>10</v>
      </c>
      <c r="L1837" s="5">
        <v>365</v>
      </c>
      <c r="M1837" s="5">
        <v>3</v>
      </c>
      <c r="N1837" s="5">
        <v>0</v>
      </c>
      <c r="O1837" s="65" t="s">
        <v>2005</v>
      </c>
      <c r="P1837" s="66">
        <v>236</v>
      </c>
      <c r="Q1837" s="66">
        <v>4</v>
      </c>
      <c r="R1837" s="66">
        <f t="shared" si="59"/>
        <v>240</v>
      </c>
      <c r="S1837" s="502">
        <f t="shared" si="60"/>
        <v>47.800000000000026</v>
      </c>
      <c r="T1837" s="68">
        <v>10</v>
      </c>
    </row>
    <row r="1838" spans="1:20" x14ac:dyDescent="0.2">
      <c r="A1838" s="97" t="s">
        <v>3614</v>
      </c>
      <c r="B1838" s="65" t="s">
        <v>8490</v>
      </c>
      <c r="C1838" s="67">
        <v>0.5</v>
      </c>
      <c r="D1838" s="65" t="s">
        <v>5551</v>
      </c>
      <c r="E1838" s="66">
        <v>76</v>
      </c>
      <c r="F1838" s="66">
        <v>104</v>
      </c>
      <c r="G1838" s="66" t="s">
        <v>3283</v>
      </c>
      <c r="H1838" s="66">
        <v>147</v>
      </c>
      <c r="I1838" s="69"/>
      <c r="J1838" s="5" t="s">
        <v>4415</v>
      </c>
      <c r="K1838" s="66">
        <v>21</v>
      </c>
      <c r="L1838" s="5">
        <v>322</v>
      </c>
      <c r="M1838" s="5">
        <v>2</v>
      </c>
      <c r="N1838" s="5">
        <v>0</v>
      </c>
      <c r="O1838" s="65"/>
      <c r="P1838" s="66">
        <v>189</v>
      </c>
      <c r="Q1838" s="66">
        <v>7</v>
      </c>
      <c r="R1838" s="66">
        <f t="shared" si="59"/>
        <v>196</v>
      </c>
      <c r="S1838" s="502">
        <f t="shared" si="60"/>
        <v>91.800000000000026</v>
      </c>
      <c r="T1838" s="68">
        <v>21</v>
      </c>
    </row>
    <row r="1839" spans="1:20" x14ac:dyDescent="0.2">
      <c r="A1839" s="97" t="s">
        <v>6383</v>
      </c>
      <c r="B1839" s="65" t="s">
        <v>8490</v>
      </c>
      <c r="C1839" s="67">
        <v>0.5</v>
      </c>
      <c r="D1839" s="65" t="s">
        <v>253</v>
      </c>
      <c r="E1839" s="66">
        <v>65</v>
      </c>
      <c r="F1839" s="66">
        <v>84</v>
      </c>
      <c r="G1839" s="66" t="s">
        <v>5263</v>
      </c>
      <c r="H1839" s="66">
        <v>127</v>
      </c>
      <c r="I1839" s="69">
        <v>6045034800</v>
      </c>
      <c r="J1839" s="5" t="s">
        <v>2469</v>
      </c>
      <c r="K1839" s="66">
        <v>14</v>
      </c>
      <c r="L1839" s="5">
        <v>349</v>
      </c>
      <c r="M1839" s="5">
        <v>3</v>
      </c>
      <c r="N1839" s="5">
        <v>0</v>
      </c>
      <c r="O1839" s="65"/>
      <c r="P1839" s="66">
        <v>220</v>
      </c>
      <c r="Q1839" s="66">
        <v>4</v>
      </c>
      <c r="R1839" s="66">
        <f t="shared" si="59"/>
        <v>224</v>
      </c>
      <c r="S1839" s="502">
        <f t="shared" si="60"/>
        <v>63.800000000000026</v>
      </c>
      <c r="T1839" s="68">
        <v>14</v>
      </c>
    </row>
    <row r="1840" spans="1:20" x14ac:dyDescent="0.2">
      <c r="A1840" s="97" t="s">
        <v>3705</v>
      </c>
      <c r="B1840" s="65" t="s">
        <v>8490</v>
      </c>
      <c r="C1840" s="67">
        <v>0.5</v>
      </c>
      <c r="D1840" s="65" t="s">
        <v>4058</v>
      </c>
      <c r="E1840" s="66">
        <v>64</v>
      </c>
      <c r="F1840" s="66">
        <v>80</v>
      </c>
      <c r="G1840" s="66" t="s">
        <v>5265</v>
      </c>
      <c r="H1840" s="66">
        <v>125</v>
      </c>
      <c r="I1840" s="69">
        <v>6045034800</v>
      </c>
      <c r="J1840" s="5" t="s">
        <v>2469</v>
      </c>
      <c r="K1840" s="66">
        <v>11</v>
      </c>
      <c r="L1840" s="5">
        <v>361</v>
      </c>
      <c r="M1840" s="5">
        <v>3</v>
      </c>
      <c r="N1840" s="66">
        <v>0</v>
      </c>
      <c r="O1840" s="65"/>
      <c r="P1840" s="66">
        <v>232</v>
      </c>
      <c r="Q1840" s="66">
        <v>4</v>
      </c>
      <c r="R1840" s="66">
        <f t="shared" si="59"/>
        <v>236</v>
      </c>
      <c r="S1840" s="502">
        <f t="shared" si="60"/>
        <v>51.800000000000026</v>
      </c>
      <c r="T1840" s="68">
        <v>11</v>
      </c>
    </row>
    <row r="1841" spans="1:20" x14ac:dyDescent="0.2">
      <c r="A1841" s="97" t="s">
        <v>4220</v>
      </c>
      <c r="B1841" s="559" t="s">
        <v>8490</v>
      </c>
      <c r="C1841" s="67">
        <v>0.5</v>
      </c>
      <c r="D1841" s="583" t="s">
        <v>11054</v>
      </c>
      <c r="E1841" s="66">
        <v>65</v>
      </c>
      <c r="F1841" s="66">
        <v>84</v>
      </c>
      <c r="G1841" s="66" t="s">
        <v>5263</v>
      </c>
      <c r="H1841" s="66">
        <v>127</v>
      </c>
      <c r="I1841" s="96">
        <v>6045034800</v>
      </c>
      <c r="J1841" s="5" t="s">
        <v>2469</v>
      </c>
      <c r="K1841" s="66">
        <v>13</v>
      </c>
      <c r="L1841" s="5">
        <v>353</v>
      </c>
      <c r="M1841" s="5">
        <v>3</v>
      </c>
      <c r="N1841" s="5">
        <v>0</v>
      </c>
      <c r="O1841" s="65" t="s">
        <v>4659</v>
      </c>
      <c r="P1841" s="66">
        <v>225</v>
      </c>
      <c r="Q1841" s="66">
        <v>4</v>
      </c>
      <c r="R1841" s="66">
        <f t="shared" si="59"/>
        <v>229</v>
      </c>
      <c r="S1841" s="502">
        <f t="shared" si="60"/>
        <v>58.800000000000026</v>
      </c>
      <c r="T1841" s="68">
        <v>13</v>
      </c>
    </row>
    <row r="1842" spans="1:20" x14ac:dyDescent="0.2">
      <c r="A1842" s="97" t="s">
        <v>4726</v>
      </c>
      <c r="B1842" s="65" t="s">
        <v>8490</v>
      </c>
      <c r="C1842" s="67">
        <v>0.5</v>
      </c>
      <c r="D1842" s="65" t="s">
        <v>6458</v>
      </c>
      <c r="E1842" s="66">
        <v>63</v>
      </c>
      <c r="F1842" s="66">
        <v>80</v>
      </c>
      <c r="G1842" s="66" t="s">
        <v>5265</v>
      </c>
      <c r="H1842" s="66">
        <v>123</v>
      </c>
      <c r="I1842" s="69">
        <v>6045034800</v>
      </c>
      <c r="J1842" s="5" t="s">
        <v>2469</v>
      </c>
      <c r="K1842" s="66">
        <v>12</v>
      </c>
      <c r="L1842" s="5">
        <v>357</v>
      </c>
      <c r="M1842" s="5">
        <v>3</v>
      </c>
      <c r="N1842" s="5">
        <v>0</v>
      </c>
      <c r="O1842" s="65"/>
      <c r="P1842" s="66">
        <v>228</v>
      </c>
      <c r="Q1842" s="66">
        <v>4</v>
      </c>
      <c r="R1842" s="66">
        <f t="shared" si="59"/>
        <v>232</v>
      </c>
      <c r="S1842" s="502">
        <f t="shared" si="60"/>
        <v>55.800000000000026</v>
      </c>
      <c r="T1842" s="68">
        <v>12</v>
      </c>
    </row>
    <row r="1843" spans="1:20" x14ac:dyDescent="0.2">
      <c r="A1843" s="97" t="s">
        <v>6224</v>
      </c>
      <c r="B1843" s="65" t="s">
        <v>8490</v>
      </c>
      <c r="C1843" s="67">
        <v>0.5</v>
      </c>
      <c r="D1843" s="65" t="s">
        <v>6225</v>
      </c>
      <c r="E1843" s="66">
        <v>65</v>
      </c>
      <c r="F1843" s="66">
        <v>84</v>
      </c>
      <c r="G1843" s="66" t="s">
        <v>5263</v>
      </c>
      <c r="H1843" s="66">
        <v>127</v>
      </c>
      <c r="I1843" s="69">
        <v>6045034800</v>
      </c>
      <c r="J1843" s="5" t="s">
        <v>2469</v>
      </c>
      <c r="K1843" s="66">
        <v>14</v>
      </c>
      <c r="L1843" s="5">
        <v>349</v>
      </c>
      <c r="M1843" s="5">
        <v>3</v>
      </c>
      <c r="N1843" s="5">
        <v>0</v>
      </c>
      <c r="O1843" s="65" t="s">
        <v>1795</v>
      </c>
      <c r="P1843" s="66">
        <v>221</v>
      </c>
      <c r="Q1843" s="66">
        <v>4</v>
      </c>
      <c r="R1843" s="66">
        <f t="shared" si="59"/>
        <v>225</v>
      </c>
      <c r="S1843" s="502">
        <f t="shared" si="60"/>
        <v>62.800000000000026</v>
      </c>
      <c r="T1843" s="68">
        <v>14</v>
      </c>
    </row>
    <row r="1844" spans="1:20" x14ac:dyDescent="0.2">
      <c r="A1844" s="97" t="s">
        <v>7958</v>
      </c>
      <c r="B1844" s="65" t="s">
        <v>8490</v>
      </c>
      <c r="C1844" s="67">
        <v>0.5</v>
      </c>
      <c r="D1844" s="65" t="s">
        <v>343</v>
      </c>
      <c r="E1844" s="66">
        <v>65</v>
      </c>
      <c r="F1844" s="66">
        <v>84</v>
      </c>
      <c r="G1844" s="66" t="s">
        <v>5263</v>
      </c>
      <c r="H1844" s="66">
        <v>127</v>
      </c>
      <c r="I1844" s="69">
        <v>6045034800</v>
      </c>
      <c r="J1844" s="5" t="s">
        <v>2469</v>
      </c>
      <c r="K1844" s="66">
        <v>14</v>
      </c>
      <c r="L1844" s="5">
        <v>349</v>
      </c>
      <c r="M1844" s="5">
        <v>3</v>
      </c>
      <c r="N1844" s="5">
        <v>0</v>
      </c>
      <c r="O1844" s="65"/>
      <c r="P1844" s="66">
        <v>221</v>
      </c>
      <c r="Q1844" s="66">
        <v>4</v>
      </c>
      <c r="R1844" s="66">
        <f t="shared" si="59"/>
        <v>225</v>
      </c>
      <c r="S1844" s="502">
        <f t="shared" si="60"/>
        <v>62.800000000000026</v>
      </c>
      <c r="T1844" s="68">
        <v>14</v>
      </c>
    </row>
    <row r="1845" spans="1:20" x14ac:dyDescent="0.2">
      <c r="A1845" s="558" t="s">
        <v>11474</v>
      </c>
      <c r="B1845" s="65" t="s">
        <v>8490</v>
      </c>
      <c r="C1845" s="67">
        <v>0.5</v>
      </c>
      <c r="D1845" s="65" t="s">
        <v>5531</v>
      </c>
      <c r="E1845" s="66">
        <v>65</v>
      </c>
      <c r="F1845" s="66">
        <v>82</v>
      </c>
      <c r="G1845" s="95" t="s">
        <v>5265</v>
      </c>
      <c r="H1845" s="66">
        <v>125</v>
      </c>
      <c r="I1845" s="69">
        <v>6045034800</v>
      </c>
      <c r="J1845" s="5" t="s">
        <v>2469</v>
      </c>
      <c r="K1845" s="66">
        <v>11</v>
      </c>
      <c r="L1845" s="5">
        <v>361</v>
      </c>
      <c r="M1845" s="5">
        <v>3</v>
      </c>
      <c r="N1845" s="5">
        <v>0</v>
      </c>
      <c r="O1845" s="65" t="s">
        <v>5532</v>
      </c>
      <c r="P1845" s="66">
        <v>233</v>
      </c>
      <c r="Q1845" s="66">
        <v>4</v>
      </c>
      <c r="R1845" s="66">
        <f t="shared" si="59"/>
        <v>237</v>
      </c>
      <c r="S1845" s="502">
        <f t="shared" si="60"/>
        <v>50.800000000000026</v>
      </c>
      <c r="T1845" s="68">
        <v>11</v>
      </c>
    </row>
    <row r="1846" spans="1:20" s="65" customFormat="1" x14ac:dyDescent="0.2">
      <c r="A1846" s="97" t="s">
        <v>8849</v>
      </c>
      <c r="B1846" s="65" t="s">
        <v>8490</v>
      </c>
      <c r="C1846" s="67">
        <v>0.5</v>
      </c>
      <c r="D1846" s="65" t="s">
        <v>6481</v>
      </c>
      <c r="E1846" s="66">
        <v>72</v>
      </c>
      <c r="F1846" s="66">
        <v>97</v>
      </c>
      <c r="G1846" s="66" t="s">
        <v>4585</v>
      </c>
      <c r="H1846" s="66">
        <v>140</v>
      </c>
      <c r="I1846" s="69"/>
      <c r="J1846" s="5" t="s">
        <v>4415</v>
      </c>
      <c r="K1846" s="66">
        <v>11</v>
      </c>
      <c r="L1846" s="5">
        <v>361</v>
      </c>
      <c r="M1846" s="5">
        <v>2</v>
      </c>
      <c r="N1846" s="5">
        <v>0</v>
      </c>
      <c r="P1846" s="66">
        <v>230</v>
      </c>
      <c r="Q1846" s="66">
        <v>7</v>
      </c>
      <c r="R1846" s="66">
        <f t="shared" si="59"/>
        <v>237</v>
      </c>
      <c r="S1846" s="502">
        <f t="shared" si="60"/>
        <v>50.800000000000026</v>
      </c>
      <c r="T1846" s="66">
        <v>11</v>
      </c>
    </row>
    <row r="1847" spans="1:20" s="65" customFormat="1" ht="25.5" x14ac:dyDescent="0.2">
      <c r="A1847" s="97" t="s">
        <v>1675</v>
      </c>
      <c r="B1847" s="65" t="s">
        <v>8490</v>
      </c>
      <c r="C1847" s="67">
        <v>0.5</v>
      </c>
      <c r="D1847" s="91" t="s">
        <v>3213</v>
      </c>
      <c r="E1847" s="66">
        <v>79</v>
      </c>
      <c r="F1847" s="69" t="s">
        <v>5848</v>
      </c>
      <c r="G1847" s="95" t="s">
        <v>5263</v>
      </c>
      <c r="H1847" s="66">
        <v>165</v>
      </c>
      <c r="I1847" s="69"/>
      <c r="J1847" s="5" t="s">
        <v>5675</v>
      </c>
      <c r="K1847" s="66">
        <v>3</v>
      </c>
      <c r="L1847" s="5">
        <v>393</v>
      </c>
      <c r="M1847" s="5">
        <v>28</v>
      </c>
      <c r="N1847" s="5">
        <v>0</v>
      </c>
      <c r="P1847" s="66">
        <v>262</v>
      </c>
      <c r="Q1847" s="66">
        <v>7</v>
      </c>
      <c r="R1847" s="66">
        <f t="shared" si="59"/>
        <v>269</v>
      </c>
      <c r="S1847" s="502">
        <f t="shared" si="60"/>
        <v>18.800000000000022</v>
      </c>
      <c r="T1847" s="66">
        <v>3</v>
      </c>
    </row>
    <row r="1848" spans="1:20" s="65" customFormat="1" ht="25.5" x14ac:dyDescent="0.2">
      <c r="A1848" s="97" t="s">
        <v>1675</v>
      </c>
      <c r="B1848" s="65" t="s">
        <v>8490</v>
      </c>
      <c r="C1848" s="67">
        <v>0.5</v>
      </c>
      <c r="D1848" s="91" t="s">
        <v>3824</v>
      </c>
      <c r="E1848" s="66">
        <v>79</v>
      </c>
      <c r="F1848" s="69" t="s">
        <v>5848</v>
      </c>
      <c r="G1848" s="95" t="s">
        <v>5263</v>
      </c>
      <c r="H1848" s="66">
        <v>165</v>
      </c>
      <c r="I1848" s="69"/>
      <c r="J1848" s="5" t="s">
        <v>286</v>
      </c>
      <c r="K1848" s="66">
        <v>3</v>
      </c>
      <c r="L1848" s="5">
        <v>393</v>
      </c>
      <c r="M1848" s="5">
        <v>28</v>
      </c>
      <c r="N1848" s="5">
        <v>0</v>
      </c>
      <c r="P1848" s="66">
        <v>262</v>
      </c>
      <c r="Q1848" s="66">
        <v>7</v>
      </c>
      <c r="R1848" s="66">
        <f t="shared" si="59"/>
        <v>269</v>
      </c>
      <c r="S1848" s="502">
        <f t="shared" si="60"/>
        <v>18.800000000000022</v>
      </c>
      <c r="T1848" s="66">
        <v>3</v>
      </c>
    </row>
    <row r="1849" spans="1:20" s="65" customFormat="1" ht="25.5" x14ac:dyDescent="0.2">
      <c r="A1849" s="97" t="s">
        <v>1675</v>
      </c>
      <c r="B1849" s="65" t="s">
        <v>8490</v>
      </c>
      <c r="C1849" s="67">
        <v>0.5</v>
      </c>
      <c r="D1849" s="91" t="s">
        <v>3360</v>
      </c>
      <c r="E1849" s="66">
        <v>79</v>
      </c>
      <c r="F1849" s="69" t="s">
        <v>5848</v>
      </c>
      <c r="G1849" s="95" t="s">
        <v>5263</v>
      </c>
      <c r="H1849" s="66">
        <v>165</v>
      </c>
      <c r="I1849" s="69"/>
      <c r="J1849" s="5" t="s">
        <v>285</v>
      </c>
      <c r="K1849" s="66">
        <v>3</v>
      </c>
      <c r="L1849" s="5">
        <v>393</v>
      </c>
      <c r="M1849" s="5">
        <v>28</v>
      </c>
      <c r="N1849" s="5">
        <v>0</v>
      </c>
      <c r="P1849" s="66">
        <v>262</v>
      </c>
      <c r="Q1849" s="66">
        <v>7</v>
      </c>
      <c r="R1849" s="66">
        <f t="shared" si="59"/>
        <v>269</v>
      </c>
      <c r="S1849" s="502">
        <f t="shared" si="60"/>
        <v>18.800000000000022</v>
      </c>
      <c r="T1849" s="66">
        <v>3</v>
      </c>
    </row>
    <row r="1850" spans="1:20" s="65" customFormat="1" ht="25.5" x14ac:dyDescent="0.2">
      <c r="A1850" s="97" t="s">
        <v>1675</v>
      </c>
      <c r="B1850" s="65" t="s">
        <v>8490</v>
      </c>
      <c r="C1850" s="67">
        <v>0.5</v>
      </c>
      <c r="D1850" s="91" t="s">
        <v>3758</v>
      </c>
      <c r="E1850" s="66">
        <v>79</v>
      </c>
      <c r="F1850" s="69" t="s">
        <v>5848</v>
      </c>
      <c r="G1850" s="95" t="s">
        <v>5263</v>
      </c>
      <c r="H1850" s="66">
        <v>165</v>
      </c>
      <c r="I1850" s="69"/>
      <c r="J1850" s="5" t="s">
        <v>286</v>
      </c>
      <c r="K1850" s="66">
        <v>3</v>
      </c>
      <c r="L1850" s="5">
        <v>393</v>
      </c>
      <c r="M1850" s="5">
        <v>28</v>
      </c>
      <c r="N1850" s="5">
        <v>0</v>
      </c>
      <c r="P1850" s="66">
        <v>262</v>
      </c>
      <c r="Q1850" s="66">
        <v>7</v>
      </c>
      <c r="R1850" s="66">
        <f t="shared" si="59"/>
        <v>269</v>
      </c>
      <c r="S1850" s="502">
        <f t="shared" si="60"/>
        <v>18.800000000000022</v>
      </c>
      <c r="T1850" s="66">
        <v>3</v>
      </c>
    </row>
    <row r="1851" spans="1:20" s="65" customFormat="1" x14ac:dyDescent="0.2">
      <c r="A1851" s="97" t="s">
        <v>2507</v>
      </c>
      <c r="B1851" s="65" t="s">
        <v>8490</v>
      </c>
      <c r="C1851" s="67">
        <v>0.5</v>
      </c>
      <c r="D1851" s="65" t="s">
        <v>8738</v>
      </c>
      <c r="E1851" s="66">
        <v>65</v>
      </c>
      <c r="F1851" s="66">
        <v>84</v>
      </c>
      <c r="G1851" s="66" t="s">
        <v>5263</v>
      </c>
      <c r="H1851" s="66">
        <v>127</v>
      </c>
      <c r="I1851" s="69">
        <v>6045034800</v>
      </c>
      <c r="J1851" s="5" t="s">
        <v>2469</v>
      </c>
      <c r="K1851" s="66">
        <v>12</v>
      </c>
      <c r="L1851" s="5">
        <v>357</v>
      </c>
      <c r="M1851" s="5">
        <v>3</v>
      </c>
      <c r="N1851" s="5">
        <v>0</v>
      </c>
      <c r="O1851" s="65" t="s">
        <v>1796</v>
      </c>
      <c r="P1851" s="66">
        <v>228</v>
      </c>
      <c r="Q1851" s="66">
        <v>4</v>
      </c>
      <c r="R1851" s="66">
        <f t="shared" si="59"/>
        <v>232</v>
      </c>
      <c r="S1851" s="502">
        <f t="shared" si="60"/>
        <v>55.800000000000026</v>
      </c>
      <c r="T1851" s="66">
        <v>12</v>
      </c>
    </row>
    <row r="1852" spans="1:20" s="65" customFormat="1" x14ac:dyDescent="0.2">
      <c r="A1852" s="97" t="s">
        <v>5776</v>
      </c>
      <c r="B1852" s="65" t="s">
        <v>8490</v>
      </c>
      <c r="C1852" s="67">
        <v>0.5</v>
      </c>
      <c r="D1852" s="65" t="s">
        <v>3803</v>
      </c>
      <c r="E1852" s="66">
        <v>63</v>
      </c>
      <c r="F1852" s="66">
        <v>80</v>
      </c>
      <c r="G1852" s="66" t="s">
        <v>5265</v>
      </c>
      <c r="H1852" s="66">
        <v>123</v>
      </c>
      <c r="I1852" s="69">
        <v>6045034800</v>
      </c>
      <c r="J1852" s="5" t="s">
        <v>2469</v>
      </c>
      <c r="K1852" s="66">
        <v>11</v>
      </c>
      <c r="L1852" s="5">
        <v>361</v>
      </c>
      <c r="M1852" s="5">
        <v>3</v>
      </c>
      <c r="N1852" s="66">
        <v>0</v>
      </c>
      <c r="O1852" s="65" t="s">
        <v>695</v>
      </c>
      <c r="P1852" s="66">
        <v>233</v>
      </c>
      <c r="Q1852" s="66">
        <v>4</v>
      </c>
      <c r="R1852" s="66">
        <f t="shared" si="59"/>
        <v>237</v>
      </c>
      <c r="S1852" s="502">
        <f t="shared" si="60"/>
        <v>50.800000000000026</v>
      </c>
      <c r="T1852" s="66">
        <v>11</v>
      </c>
    </row>
    <row r="1853" spans="1:20" s="65" customFormat="1" x14ac:dyDescent="0.2">
      <c r="A1853" s="97" t="s">
        <v>5022</v>
      </c>
      <c r="B1853" s="65" t="s">
        <v>8490</v>
      </c>
      <c r="C1853" s="67">
        <v>0.5</v>
      </c>
      <c r="D1853" s="65" t="s">
        <v>3203</v>
      </c>
      <c r="E1853" s="66">
        <v>65</v>
      </c>
      <c r="F1853" s="66">
        <v>84</v>
      </c>
      <c r="G1853" s="66" t="s">
        <v>2918</v>
      </c>
      <c r="H1853" s="66">
        <v>127</v>
      </c>
      <c r="I1853" s="69"/>
      <c r="J1853" s="5" t="s">
        <v>4415</v>
      </c>
      <c r="K1853" s="66">
        <v>11</v>
      </c>
      <c r="L1853" s="5">
        <v>361</v>
      </c>
      <c r="M1853" s="5">
        <v>2</v>
      </c>
      <c r="N1853" s="5">
        <v>0</v>
      </c>
      <c r="P1853" s="66">
        <v>232</v>
      </c>
      <c r="Q1853" s="66">
        <v>7</v>
      </c>
      <c r="R1853" s="66">
        <f t="shared" ref="R1853:R1926" si="63">P1853+Q1853</f>
        <v>239</v>
      </c>
      <c r="S1853" s="502">
        <f t="shared" si="60"/>
        <v>48.800000000000026</v>
      </c>
      <c r="T1853" s="66">
        <v>11</v>
      </c>
    </row>
    <row r="1854" spans="1:20" s="65" customFormat="1" x14ac:dyDescent="0.2">
      <c r="A1854" s="571" t="s">
        <v>11162</v>
      </c>
      <c r="B1854" s="65" t="s">
        <v>8490</v>
      </c>
      <c r="C1854" s="67">
        <v>0.5</v>
      </c>
      <c r="D1854" s="583" t="s">
        <v>11164</v>
      </c>
      <c r="E1854" s="66">
        <v>64</v>
      </c>
      <c r="F1854" s="66">
        <v>82</v>
      </c>
      <c r="G1854" s="66" t="s">
        <v>5265</v>
      </c>
      <c r="H1854" s="66">
        <v>125</v>
      </c>
      <c r="I1854" s="66">
        <v>6045034800</v>
      </c>
      <c r="J1854" s="5" t="s">
        <v>2469</v>
      </c>
      <c r="K1854" s="66">
        <v>13</v>
      </c>
      <c r="L1854" s="5">
        <v>353</v>
      </c>
      <c r="M1854" s="5">
        <v>3</v>
      </c>
      <c r="N1854" s="5">
        <v>0</v>
      </c>
      <c r="O1854" s="65" t="s">
        <v>10619</v>
      </c>
      <c r="P1854" s="66">
        <v>223</v>
      </c>
      <c r="Q1854" s="66">
        <v>7</v>
      </c>
      <c r="R1854" s="66">
        <f t="shared" si="63"/>
        <v>230</v>
      </c>
      <c r="S1854" s="502">
        <f t="shared" si="60"/>
        <v>57.800000000000026</v>
      </c>
      <c r="T1854" s="66">
        <v>13</v>
      </c>
    </row>
    <row r="1855" spans="1:20" s="65" customFormat="1" x14ac:dyDescent="0.2">
      <c r="A1855" s="558" t="s">
        <v>10746</v>
      </c>
      <c r="B1855" s="559" t="s">
        <v>8490</v>
      </c>
      <c r="C1855" s="67">
        <v>0.5</v>
      </c>
      <c r="D1855" s="559" t="s">
        <v>10748</v>
      </c>
      <c r="E1855" s="66">
        <v>65</v>
      </c>
      <c r="F1855" s="66">
        <v>82</v>
      </c>
      <c r="G1855" s="560" t="s">
        <v>5265</v>
      </c>
      <c r="H1855" s="66">
        <v>125</v>
      </c>
      <c r="I1855" s="69">
        <v>6045034800</v>
      </c>
      <c r="J1855" s="5" t="s">
        <v>2469</v>
      </c>
      <c r="K1855" s="66">
        <v>17</v>
      </c>
      <c r="L1855" s="5">
        <v>337</v>
      </c>
      <c r="M1855" s="5">
        <v>3</v>
      </c>
      <c r="N1855" s="5">
        <v>0</v>
      </c>
      <c r="O1855" s="559" t="s">
        <v>10747</v>
      </c>
      <c r="P1855" s="66">
        <v>208</v>
      </c>
      <c r="Q1855" s="66">
        <v>4</v>
      </c>
      <c r="R1855" s="66">
        <f t="shared" si="63"/>
        <v>212</v>
      </c>
      <c r="S1855" s="502">
        <f t="shared" si="60"/>
        <v>75.800000000000026</v>
      </c>
      <c r="T1855" s="66">
        <v>17</v>
      </c>
    </row>
    <row r="1856" spans="1:20" s="65" customFormat="1" x14ac:dyDescent="0.2">
      <c r="A1856" s="558" t="s">
        <v>11013</v>
      </c>
      <c r="B1856" s="559" t="s">
        <v>8490</v>
      </c>
      <c r="C1856" s="67">
        <v>0.5</v>
      </c>
      <c r="D1856" s="559" t="s">
        <v>11057</v>
      </c>
      <c r="E1856" s="66">
        <v>66</v>
      </c>
      <c r="F1856" s="66">
        <v>82</v>
      </c>
      <c r="G1856" s="560" t="s">
        <v>5263</v>
      </c>
      <c r="H1856" s="66">
        <v>125</v>
      </c>
      <c r="I1856" s="69">
        <v>6045034800</v>
      </c>
      <c r="J1856" s="5" t="s">
        <v>2469</v>
      </c>
      <c r="K1856" s="66">
        <v>17</v>
      </c>
      <c r="L1856" s="5">
        <v>337</v>
      </c>
      <c r="M1856" s="5">
        <v>3</v>
      </c>
      <c r="N1856" s="5">
        <v>0</v>
      </c>
      <c r="O1856" s="559" t="s">
        <v>11027</v>
      </c>
      <c r="P1856" s="66">
        <v>208</v>
      </c>
      <c r="Q1856" s="66">
        <v>4</v>
      </c>
      <c r="R1856" s="66">
        <f t="shared" si="63"/>
        <v>212</v>
      </c>
      <c r="S1856" s="502">
        <f t="shared" si="60"/>
        <v>75.800000000000026</v>
      </c>
      <c r="T1856" s="66">
        <v>17</v>
      </c>
    </row>
    <row r="1857" spans="1:20" s="65" customFormat="1" x14ac:dyDescent="0.2">
      <c r="A1857" s="558" t="s">
        <v>11778</v>
      </c>
      <c r="B1857" s="65" t="s">
        <v>8490</v>
      </c>
      <c r="C1857" s="67">
        <v>0.5</v>
      </c>
      <c r="D1857" s="65" t="s">
        <v>699</v>
      </c>
      <c r="E1857" s="66">
        <v>65</v>
      </c>
      <c r="F1857" s="66">
        <v>84</v>
      </c>
      <c r="G1857" s="560" t="s">
        <v>5265</v>
      </c>
      <c r="H1857" s="66">
        <v>127</v>
      </c>
      <c r="I1857" s="69">
        <v>6045034800</v>
      </c>
      <c r="J1857" s="5" t="s">
        <v>2469</v>
      </c>
      <c r="K1857" s="66">
        <v>14</v>
      </c>
      <c r="L1857" s="5">
        <v>349</v>
      </c>
      <c r="M1857" s="5">
        <v>3</v>
      </c>
      <c r="N1857" s="5">
        <v>0</v>
      </c>
      <c r="O1857" s="559" t="s">
        <v>11780</v>
      </c>
      <c r="P1857" s="66">
        <v>222</v>
      </c>
      <c r="Q1857" s="66">
        <v>4</v>
      </c>
      <c r="R1857" s="66">
        <f t="shared" si="63"/>
        <v>226</v>
      </c>
      <c r="S1857" s="502">
        <f t="shared" si="60"/>
        <v>61.800000000000026</v>
      </c>
      <c r="T1857" s="66">
        <v>14</v>
      </c>
    </row>
    <row r="1858" spans="1:20" s="65" customFormat="1" x14ac:dyDescent="0.2">
      <c r="A1858" s="97" t="s">
        <v>10051</v>
      </c>
      <c r="B1858" s="65" t="s">
        <v>8490</v>
      </c>
      <c r="C1858" s="67">
        <v>0.5</v>
      </c>
      <c r="D1858" s="91" t="s">
        <v>1565</v>
      </c>
      <c r="E1858" s="66">
        <v>65</v>
      </c>
      <c r="F1858" s="66">
        <v>84</v>
      </c>
      <c r="G1858" s="66" t="s">
        <v>5263</v>
      </c>
      <c r="H1858" s="66">
        <v>127</v>
      </c>
      <c r="I1858" s="69">
        <v>6045034800</v>
      </c>
      <c r="J1858" s="5" t="s">
        <v>2469</v>
      </c>
      <c r="K1858" s="66">
        <v>13</v>
      </c>
      <c r="L1858" s="5">
        <v>353</v>
      </c>
      <c r="M1858" s="5">
        <v>3</v>
      </c>
      <c r="N1858" s="5">
        <v>0</v>
      </c>
      <c r="P1858" s="66">
        <v>225</v>
      </c>
      <c r="Q1858" s="66">
        <v>4</v>
      </c>
      <c r="R1858" s="66">
        <f t="shared" si="63"/>
        <v>229</v>
      </c>
      <c r="S1858" s="502">
        <f t="shared" si="60"/>
        <v>58.800000000000026</v>
      </c>
      <c r="T1858" s="66">
        <v>13</v>
      </c>
    </row>
    <row r="1859" spans="1:20" s="65" customFormat="1" x14ac:dyDescent="0.2">
      <c r="A1859" s="97" t="s">
        <v>280</v>
      </c>
      <c r="B1859" s="65" t="s">
        <v>8490</v>
      </c>
      <c r="C1859" s="67">
        <v>0.5</v>
      </c>
      <c r="D1859" s="91" t="s">
        <v>1427</v>
      </c>
      <c r="E1859" s="66">
        <v>65</v>
      </c>
      <c r="F1859" s="66">
        <v>84</v>
      </c>
      <c r="G1859" s="66" t="s">
        <v>5263</v>
      </c>
      <c r="H1859" s="66">
        <v>127</v>
      </c>
      <c r="I1859" s="69">
        <v>6045034800</v>
      </c>
      <c r="J1859" s="5" t="s">
        <v>2469</v>
      </c>
      <c r="K1859" s="66">
        <v>15</v>
      </c>
      <c r="L1859" s="5">
        <v>345</v>
      </c>
      <c r="M1859" s="5">
        <v>3</v>
      </c>
      <c r="N1859" s="5">
        <v>0</v>
      </c>
      <c r="P1859" s="66">
        <v>218</v>
      </c>
      <c r="Q1859" s="66">
        <v>4</v>
      </c>
      <c r="R1859" s="66">
        <f t="shared" si="63"/>
        <v>222</v>
      </c>
      <c r="S1859" s="502">
        <f t="shared" si="60"/>
        <v>65.800000000000026</v>
      </c>
      <c r="T1859" s="66">
        <v>15</v>
      </c>
    </row>
    <row r="1860" spans="1:20" s="65" customFormat="1" ht="25.5" x14ac:dyDescent="0.2">
      <c r="A1860" s="97" t="s">
        <v>8627</v>
      </c>
      <c r="B1860" s="65" t="s">
        <v>8490</v>
      </c>
      <c r="C1860" s="67">
        <v>0.5</v>
      </c>
      <c r="D1860" s="91" t="s">
        <v>9877</v>
      </c>
      <c r="E1860" s="66">
        <v>65</v>
      </c>
      <c r="F1860" s="66">
        <v>84</v>
      </c>
      <c r="G1860" s="66" t="s">
        <v>5263</v>
      </c>
      <c r="H1860" s="66">
        <v>127</v>
      </c>
      <c r="I1860" s="69">
        <v>6045034800</v>
      </c>
      <c r="J1860" s="5" t="s">
        <v>2469</v>
      </c>
      <c r="K1860" s="66">
        <v>14</v>
      </c>
      <c r="L1860" s="5">
        <v>349</v>
      </c>
      <c r="M1860" s="5">
        <v>3</v>
      </c>
      <c r="N1860" s="5">
        <v>0</v>
      </c>
      <c r="O1860" s="65" t="s">
        <v>2005</v>
      </c>
      <c r="P1860" s="66">
        <v>221</v>
      </c>
      <c r="Q1860" s="66">
        <v>4</v>
      </c>
      <c r="R1860" s="66">
        <f t="shared" si="63"/>
        <v>225</v>
      </c>
      <c r="S1860" s="502">
        <f t="shared" si="60"/>
        <v>62.800000000000026</v>
      </c>
      <c r="T1860" s="66">
        <v>14</v>
      </c>
    </row>
    <row r="1861" spans="1:20" s="65" customFormat="1" x14ac:dyDescent="0.2">
      <c r="A1861" s="97" t="s">
        <v>5764</v>
      </c>
      <c r="B1861" s="65" t="s">
        <v>8490</v>
      </c>
      <c r="C1861" s="67">
        <v>0.5</v>
      </c>
      <c r="D1861" s="91" t="s">
        <v>5763</v>
      </c>
      <c r="E1861" s="66">
        <v>65</v>
      </c>
      <c r="F1861" s="66">
        <v>84</v>
      </c>
      <c r="G1861" s="66" t="s">
        <v>5263</v>
      </c>
      <c r="H1861" s="66">
        <v>127</v>
      </c>
      <c r="I1861" s="69">
        <v>6045034800</v>
      </c>
      <c r="J1861" s="5" t="s">
        <v>2469</v>
      </c>
      <c r="K1861" s="66">
        <v>11</v>
      </c>
      <c r="L1861" s="5">
        <v>361</v>
      </c>
      <c r="M1861" s="5">
        <v>3</v>
      </c>
      <c r="N1861" s="5">
        <v>0</v>
      </c>
      <c r="P1861" s="66">
        <v>233</v>
      </c>
      <c r="Q1861" s="66">
        <v>4</v>
      </c>
      <c r="R1861" s="66">
        <f t="shared" si="63"/>
        <v>237</v>
      </c>
      <c r="S1861" s="502">
        <f t="shared" si="60"/>
        <v>50.800000000000026</v>
      </c>
      <c r="T1861" s="66">
        <v>11</v>
      </c>
    </row>
    <row r="1862" spans="1:20" s="65" customFormat="1" x14ac:dyDescent="0.2">
      <c r="A1862" s="558" t="s">
        <v>2662</v>
      </c>
      <c r="B1862" s="65" t="s">
        <v>8490</v>
      </c>
      <c r="C1862" s="67">
        <v>0.5</v>
      </c>
      <c r="D1862" s="91" t="s">
        <v>8870</v>
      </c>
      <c r="E1862" s="66">
        <v>64</v>
      </c>
      <c r="F1862" s="66">
        <v>82</v>
      </c>
      <c r="G1862" s="66" t="s">
        <v>5265</v>
      </c>
      <c r="H1862" s="66">
        <v>125</v>
      </c>
      <c r="I1862" s="69">
        <v>6045034800</v>
      </c>
      <c r="J1862" s="5" t="s">
        <v>2469</v>
      </c>
      <c r="K1862" s="66">
        <v>11</v>
      </c>
      <c r="L1862" s="5">
        <v>361</v>
      </c>
      <c r="M1862" s="5">
        <v>3</v>
      </c>
      <c r="N1862" s="5">
        <v>0</v>
      </c>
      <c r="O1862" s="65" t="s">
        <v>7341</v>
      </c>
      <c r="P1862" s="66">
        <v>233</v>
      </c>
      <c r="Q1862" s="66">
        <v>4</v>
      </c>
      <c r="R1862" s="66">
        <f t="shared" si="63"/>
        <v>237</v>
      </c>
      <c r="S1862" s="502">
        <f t="shared" si="60"/>
        <v>50.800000000000026</v>
      </c>
      <c r="T1862" s="66">
        <v>11</v>
      </c>
    </row>
    <row r="1863" spans="1:20" s="65" customFormat="1" x14ac:dyDescent="0.2">
      <c r="A1863" s="558" t="s">
        <v>11030</v>
      </c>
      <c r="B1863" s="559" t="s">
        <v>8490</v>
      </c>
      <c r="C1863" s="67">
        <v>0.5</v>
      </c>
      <c r="D1863" s="583" t="s">
        <v>11031</v>
      </c>
      <c r="E1863" s="66">
        <v>70</v>
      </c>
      <c r="F1863" s="66">
        <v>93</v>
      </c>
      <c r="G1863" s="560" t="s">
        <v>2036</v>
      </c>
      <c r="H1863" s="66">
        <v>136</v>
      </c>
      <c r="I1863" s="69"/>
      <c r="J1863" s="5" t="s">
        <v>4415</v>
      </c>
      <c r="K1863" s="66">
        <v>5</v>
      </c>
      <c r="L1863" s="5">
        <v>385</v>
      </c>
      <c r="M1863" s="5">
        <v>2</v>
      </c>
      <c r="N1863" s="5">
        <v>0</v>
      </c>
      <c r="O1863" s="559" t="s">
        <v>11027</v>
      </c>
      <c r="P1863" s="66">
        <v>256</v>
      </c>
      <c r="Q1863" s="66">
        <v>7</v>
      </c>
      <c r="R1863" s="66">
        <f t="shared" si="63"/>
        <v>263</v>
      </c>
      <c r="S1863" s="502">
        <f t="shared" si="60"/>
        <v>24.800000000000022</v>
      </c>
      <c r="T1863" s="66">
        <v>5</v>
      </c>
    </row>
    <row r="1864" spans="1:20" s="65" customFormat="1" x14ac:dyDescent="0.2">
      <c r="A1864" s="97" t="s">
        <v>5617</v>
      </c>
      <c r="B1864" s="65" t="s">
        <v>8490</v>
      </c>
      <c r="C1864" s="67">
        <v>0.5</v>
      </c>
      <c r="D1864" s="91" t="s">
        <v>7990</v>
      </c>
      <c r="E1864" s="66">
        <v>66</v>
      </c>
      <c r="F1864" s="66">
        <v>84</v>
      </c>
      <c r="G1864" s="66" t="s">
        <v>5263</v>
      </c>
      <c r="H1864" s="66">
        <v>127</v>
      </c>
      <c r="I1864" s="69">
        <v>6045034800</v>
      </c>
      <c r="J1864" s="5" t="s">
        <v>2469</v>
      </c>
      <c r="K1864" s="66">
        <v>13</v>
      </c>
      <c r="L1864" s="5">
        <v>353</v>
      </c>
      <c r="M1864" s="5">
        <v>3</v>
      </c>
      <c r="N1864" s="5">
        <v>0</v>
      </c>
      <c r="P1864" s="66">
        <v>225</v>
      </c>
      <c r="Q1864" s="66">
        <v>4</v>
      </c>
      <c r="R1864" s="66">
        <f t="shared" si="63"/>
        <v>229</v>
      </c>
      <c r="S1864" s="502">
        <f t="shared" si="60"/>
        <v>58.800000000000026</v>
      </c>
      <c r="T1864" s="66">
        <v>13</v>
      </c>
    </row>
    <row r="1865" spans="1:20" s="65" customFormat="1" x14ac:dyDescent="0.2">
      <c r="A1865" s="97" t="s">
        <v>9581</v>
      </c>
      <c r="B1865" s="65" t="s">
        <v>8490</v>
      </c>
      <c r="C1865" s="67">
        <v>0.5</v>
      </c>
      <c r="D1865" s="65" t="s">
        <v>9104</v>
      </c>
      <c r="E1865" s="66">
        <v>70</v>
      </c>
      <c r="F1865" s="66">
        <v>93</v>
      </c>
      <c r="G1865" s="66" t="s">
        <v>2036</v>
      </c>
      <c r="H1865" s="66">
        <v>136</v>
      </c>
      <c r="I1865" s="69"/>
      <c r="J1865" s="5" t="s">
        <v>4415</v>
      </c>
      <c r="K1865" s="66">
        <v>4</v>
      </c>
      <c r="L1865" s="5">
        <v>389</v>
      </c>
      <c r="M1865" s="5">
        <v>2</v>
      </c>
      <c r="N1865" s="5">
        <v>0</v>
      </c>
      <c r="P1865" s="66">
        <v>258</v>
      </c>
      <c r="Q1865" s="66">
        <v>7</v>
      </c>
      <c r="R1865" s="66">
        <f t="shared" si="63"/>
        <v>265</v>
      </c>
      <c r="S1865" s="502">
        <f t="shared" si="60"/>
        <v>22.800000000000022</v>
      </c>
      <c r="T1865" s="66">
        <v>4</v>
      </c>
    </row>
    <row r="1866" spans="1:20" s="65" customFormat="1" x14ac:dyDescent="0.2">
      <c r="A1866" s="97" t="s">
        <v>7493</v>
      </c>
      <c r="B1866" s="65" t="s">
        <v>8490</v>
      </c>
      <c r="C1866" s="67">
        <v>0.5</v>
      </c>
      <c r="D1866" s="65" t="s">
        <v>1574</v>
      </c>
      <c r="E1866" s="66">
        <v>65</v>
      </c>
      <c r="F1866" s="66">
        <v>84</v>
      </c>
      <c r="G1866" s="66" t="s">
        <v>5263</v>
      </c>
      <c r="H1866" s="66">
        <v>127</v>
      </c>
      <c r="I1866" s="69">
        <v>6045034800</v>
      </c>
      <c r="J1866" s="5" t="s">
        <v>2469</v>
      </c>
      <c r="K1866" s="66">
        <v>14</v>
      </c>
      <c r="L1866" s="5">
        <v>349</v>
      </c>
      <c r="M1866" s="5">
        <v>3</v>
      </c>
      <c r="N1866" s="5">
        <v>0</v>
      </c>
      <c r="O1866" s="65" t="s">
        <v>8964</v>
      </c>
      <c r="P1866" s="66">
        <v>220</v>
      </c>
      <c r="Q1866" s="66">
        <v>4</v>
      </c>
      <c r="R1866" s="66">
        <f t="shared" si="63"/>
        <v>224</v>
      </c>
      <c r="S1866" s="502">
        <f t="shared" si="60"/>
        <v>63.800000000000026</v>
      </c>
      <c r="T1866" s="66">
        <v>14</v>
      </c>
    </row>
    <row r="1867" spans="1:20" s="65" customFormat="1" x14ac:dyDescent="0.2">
      <c r="A1867" s="97" t="s">
        <v>8149</v>
      </c>
      <c r="B1867" s="65" t="s">
        <v>8490</v>
      </c>
      <c r="C1867" s="67">
        <v>0.5</v>
      </c>
      <c r="D1867" s="65" t="s">
        <v>3007</v>
      </c>
      <c r="E1867" s="66">
        <v>64</v>
      </c>
      <c r="F1867" s="66">
        <v>82</v>
      </c>
      <c r="G1867" s="66" t="s">
        <v>5265</v>
      </c>
      <c r="H1867" s="66">
        <v>125</v>
      </c>
      <c r="I1867" s="69">
        <v>6045034800</v>
      </c>
      <c r="J1867" s="5" t="s">
        <v>2469</v>
      </c>
      <c r="K1867" s="66">
        <v>2</v>
      </c>
      <c r="L1867" s="5">
        <v>396</v>
      </c>
      <c r="M1867" s="5">
        <v>3</v>
      </c>
      <c r="N1867" s="5">
        <v>0</v>
      </c>
      <c r="P1867" s="66">
        <v>270</v>
      </c>
      <c r="Q1867" s="66">
        <v>4</v>
      </c>
      <c r="R1867" s="66">
        <f t="shared" si="63"/>
        <v>274</v>
      </c>
      <c r="S1867" s="502">
        <f t="shared" si="60"/>
        <v>13.800000000000022</v>
      </c>
      <c r="T1867" s="66">
        <v>2</v>
      </c>
    </row>
    <row r="1868" spans="1:20" s="65" customFormat="1" x14ac:dyDescent="0.2">
      <c r="A1868" s="97" t="s">
        <v>1072</v>
      </c>
      <c r="B1868" s="65" t="s">
        <v>8490</v>
      </c>
      <c r="C1868" s="67">
        <v>0.5</v>
      </c>
      <c r="D1868" s="65" t="s">
        <v>7137</v>
      </c>
      <c r="E1868" s="66">
        <v>65</v>
      </c>
      <c r="F1868" s="66">
        <v>84</v>
      </c>
      <c r="G1868" s="66" t="s">
        <v>5263</v>
      </c>
      <c r="H1868" s="66">
        <v>127</v>
      </c>
      <c r="I1868" s="69">
        <v>6045034800</v>
      </c>
      <c r="J1868" s="5" t="s">
        <v>2469</v>
      </c>
      <c r="K1868" s="66">
        <v>11</v>
      </c>
      <c r="L1868" s="5">
        <v>361</v>
      </c>
      <c r="M1868" s="5">
        <v>3</v>
      </c>
      <c r="N1868" s="5">
        <v>0</v>
      </c>
      <c r="P1868" s="66">
        <v>235</v>
      </c>
      <c r="Q1868" s="66">
        <v>4</v>
      </c>
      <c r="R1868" s="66">
        <f t="shared" si="63"/>
        <v>239</v>
      </c>
      <c r="S1868" s="502">
        <f t="shared" si="60"/>
        <v>48.800000000000026</v>
      </c>
      <c r="T1868" s="66">
        <v>11</v>
      </c>
    </row>
    <row r="1869" spans="1:20" s="65" customFormat="1" x14ac:dyDescent="0.2">
      <c r="A1869" s="558" t="s">
        <v>11815</v>
      </c>
      <c r="B1869" s="559" t="s">
        <v>8490</v>
      </c>
      <c r="C1869" s="67">
        <v>0.5</v>
      </c>
      <c r="D1869" s="559" t="s">
        <v>11821</v>
      </c>
      <c r="E1869" s="66">
        <v>66</v>
      </c>
      <c r="F1869" s="66">
        <v>84</v>
      </c>
      <c r="G1869" s="560" t="s">
        <v>6406</v>
      </c>
      <c r="H1869" s="66">
        <v>127</v>
      </c>
      <c r="I1869" s="69">
        <v>6045034800</v>
      </c>
      <c r="J1869" s="5" t="s">
        <v>2469</v>
      </c>
      <c r="K1869" s="66">
        <v>15</v>
      </c>
      <c r="L1869" s="5">
        <v>345</v>
      </c>
      <c r="M1869" s="5">
        <v>3</v>
      </c>
      <c r="N1869" s="5">
        <v>0</v>
      </c>
      <c r="O1869" s="559" t="s">
        <v>11779</v>
      </c>
      <c r="P1869" s="66">
        <v>217</v>
      </c>
      <c r="Q1869" s="66">
        <v>4</v>
      </c>
      <c r="R1869" s="66">
        <f t="shared" si="63"/>
        <v>221</v>
      </c>
      <c r="S1869" s="502">
        <f t="shared" si="60"/>
        <v>66.800000000000026</v>
      </c>
      <c r="T1869" s="66">
        <v>15</v>
      </c>
    </row>
    <row r="1870" spans="1:20" s="65" customFormat="1" x14ac:dyDescent="0.2">
      <c r="A1870" s="97" t="s">
        <v>9867</v>
      </c>
      <c r="B1870" s="65" t="s">
        <v>8490</v>
      </c>
      <c r="C1870" s="67">
        <v>0.5</v>
      </c>
      <c r="D1870" s="65" t="s">
        <v>9898</v>
      </c>
      <c r="E1870" s="66">
        <v>65</v>
      </c>
      <c r="F1870" s="66">
        <v>82</v>
      </c>
      <c r="G1870" s="66" t="s">
        <v>5264</v>
      </c>
      <c r="H1870" s="66">
        <v>125</v>
      </c>
      <c r="I1870" s="69">
        <v>6045034800</v>
      </c>
      <c r="J1870" s="5" t="s">
        <v>2469</v>
      </c>
      <c r="K1870" s="66">
        <v>11</v>
      </c>
      <c r="L1870" s="5">
        <v>361</v>
      </c>
      <c r="M1870" s="5">
        <v>3</v>
      </c>
      <c r="N1870" s="5">
        <v>0</v>
      </c>
      <c r="O1870" s="65" t="s">
        <v>3190</v>
      </c>
      <c r="P1870" s="66">
        <v>233</v>
      </c>
      <c r="Q1870" s="66">
        <v>4</v>
      </c>
      <c r="R1870" s="66">
        <f t="shared" si="63"/>
        <v>237</v>
      </c>
      <c r="S1870" s="502">
        <f t="shared" si="60"/>
        <v>50.800000000000026</v>
      </c>
      <c r="T1870" s="66">
        <v>11</v>
      </c>
    </row>
    <row r="1871" spans="1:20" s="65" customFormat="1" x14ac:dyDescent="0.2">
      <c r="A1871" s="97" t="s">
        <v>8018</v>
      </c>
      <c r="B1871" s="65" t="s">
        <v>8490</v>
      </c>
      <c r="C1871" s="67">
        <v>0.5</v>
      </c>
      <c r="D1871" s="65" t="s">
        <v>8019</v>
      </c>
      <c r="E1871" s="66">
        <v>64</v>
      </c>
      <c r="F1871" s="66">
        <v>80</v>
      </c>
      <c r="G1871" s="66" t="s">
        <v>5265</v>
      </c>
      <c r="H1871" s="66">
        <v>123</v>
      </c>
      <c r="I1871" s="69">
        <v>6045034800</v>
      </c>
      <c r="J1871" s="5" t="s">
        <v>2469</v>
      </c>
      <c r="K1871" s="66">
        <v>10</v>
      </c>
      <c r="L1871" s="5">
        <v>365</v>
      </c>
      <c r="M1871" s="5">
        <v>3</v>
      </c>
      <c r="N1871" s="5">
        <v>0</v>
      </c>
      <c r="P1871" s="66">
        <v>238</v>
      </c>
      <c r="Q1871" s="66">
        <v>4</v>
      </c>
      <c r="R1871" s="66">
        <f t="shared" si="63"/>
        <v>242</v>
      </c>
      <c r="S1871" s="502">
        <f t="shared" si="60"/>
        <v>45.800000000000026</v>
      </c>
      <c r="T1871" s="66">
        <v>10</v>
      </c>
    </row>
    <row r="1872" spans="1:20" s="65" customFormat="1" x14ac:dyDescent="0.2">
      <c r="A1872" s="97" t="s">
        <v>6744</v>
      </c>
      <c r="B1872" s="65" t="s">
        <v>8490</v>
      </c>
      <c r="C1872" s="67">
        <v>0.5</v>
      </c>
      <c r="D1872" s="65" t="s">
        <v>6743</v>
      </c>
      <c r="E1872" s="66">
        <v>65</v>
      </c>
      <c r="F1872" s="66">
        <v>82</v>
      </c>
      <c r="G1872" s="66" t="s">
        <v>5265</v>
      </c>
      <c r="H1872" s="66">
        <v>125</v>
      </c>
      <c r="I1872" s="69">
        <v>6045034800</v>
      </c>
      <c r="J1872" s="5" t="s">
        <v>2469</v>
      </c>
      <c r="K1872" s="66">
        <v>12</v>
      </c>
      <c r="L1872" s="5">
        <v>357</v>
      </c>
      <c r="M1872" s="5">
        <v>3</v>
      </c>
      <c r="N1872" s="66">
        <v>0</v>
      </c>
      <c r="P1872" s="66">
        <v>230</v>
      </c>
      <c r="Q1872" s="66">
        <v>4</v>
      </c>
      <c r="R1872" s="66">
        <f t="shared" si="63"/>
        <v>234</v>
      </c>
      <c r="S1872" s="502">
        <f t="shared" si="60"/>
        <v>53.800000000000026</v>
      </c>
      <c r="T1872" s="66">
        <v>12</v>
      </c>
    </row>
    <row r="1873" spans="1:20" s="65" customFormat="1" x14ac:dyDescent="0.2">
      <c r="A1873" s="97" t="s">
        <v>8164</v>
      </c>
      <c r="B1873" s="65" t="s">
        <v>8490</v>
      </c>
      <c r="C1873" s="67">
        <v>0.5</v>
      </c>
      <c r="D1873" s="65" t="s">
        <v>5756</v>
      </c>
      <c r="E1873" s="66">
        <v>68</v>
      </c>
      <c r="F1873" s="66">
        <v>89</v>
      </c>
      <c r="G1873" s="66" t="s">
        <v>5464</v>
      </c>
      <c r="H1873" s="66">
        <v>132</v>
      </c>
      <c r="I1873" s="69"/>
      <c r="J1873" s="5" t="s">
        <v>4415</v>
      </c>
      <c r="K1873" s="66">
        <v>1</v>
      </c>
      <c r="L1873" s="5">
        <v>400</v>
      </c>
      <c r="M1873" s="5">
        <v>2</v>
      </c>
      <c r="N1873" s="5">
        <v>0</v>
      </c>
      <c r="P1873" s="66">
        <v>270</v>
      </c>
      <c r="Q1873" s="66">
        <v>7</v>
      </c>
      <c r="R1873" s="66">
        <f t="shared" si="63"/>
        <v>277</v>
      </c>
      <c r="S1873" s="502">
        <f t="shared" si="60"/>
        <v>10.800000000000022</v>
      </c>
      <c r="T1873" s="66">
        <v>1</v>
      </c>
    </row>
    <row r="1874" spans="1:20" s="65" customFormat="1" x14ac:dyDescent="0.2">
      <c r="A1874" s="97" t="s">
        <v>3224</v>
      </c>
      <c r="B1874" s="65" t="s">
        <v>8490</v>
      </c>
      <c r="C1874" s="67">
        <v>0.5</v>
      </c>
      <c r="D1874" s="65" t="s">
        <v>1474</v>
      </c>
      <c r="E1874" s="66">
        <v>69</v>
      </c>
      <c r="F1874" s="66">
        <v>91</v>
      </c>
      <c r="G1874" s="66" t="s">
        <v>5464</v>
      </c>
      <c r="H1874" s="66">
        <v>134</v>
      </c>
      <c r="I1874" s="69"/>
      <c r="J1874" s="5" t="s">
        <v>4415</v>
      </c>
      <c r="K1874" s="66">
        <v>1</v>
      </c>
      <c r="L1874" s="5">
        <v>400</v>
      </c>
      <c r="M1874" s="5">
        <v>2</v>
      </c>
      <c r="N1874" s="5">
        <v>0</v>
      </c>
      <c r="P1874" s="66">
        <v>272</v>
      </c>
      <c r="Q1874" s="66">
        <v>7</v>
      </c>
      <c r="R1874" s="66">
        <f t="shared" si="63"/>
        <v>279</v>
      </c>
      <c r="S1874" s="502">
        <f t="shared" si="60"/>
        <v>8.800000000000022</v>
      </c>
      <c r="T1874" s="66"/>
    </row>
    <row r="1875" spans="1:20" s="65" customFormat="1" x14ac:dyDescent="0.2">
      <c r="A1875" s="558" t="s">
        <v>11032</v>
      </c>
      <c r="B1875" s="65" t="s">
        <v>8490</v>
      </c>
      <c r="C1875" s="67">
        <v>0.5</v>
      </c>
      <c r="D1875" s="65" t="s">
        <v>5375</v>
      </c>
      <c r="E1875" s="66">
        <v>65</v>
      </c>
      <c r="F1875" s="66">
        <v>84</v>
      </c>
      <c r="G1875" s="66" t="s">
        <v>5263</v>
      </c>
      <c r="H1875" s="66">
        <v>127</v>
      </c>
      <c r="I1875" s="69">
        <v>6045034800</v>
      </c>
      <c r="J1875" s="5" t="s">
        <v>2469</v>
      </c>
      <c r="K1875" s="66">
        <v>15</v>
      </c>
      <c r="L1875" s="5">
        <v>345</v>
      </c>
      <c r="M1875" s="5">
        <v>3</v>
      </c>
      <c r="N1875" s="5">
        <v>0</v>
      </c>
      <c r="O1875" s="559" t="s">
        <v>11033</v>
      </c>
      <c r="P1875" s="66">
        <v>218</v>
      </c>
      <c r="Q1875" s="66">
        <v>4</v>
      </c>
      <c r="R1875" s="66">
        <f t="shared" si="63"/>
        <v>222</v>
      </c>
      <c r="S1875" s="502">
        <f t="shared" si="60"/>
        <v>65.800000000000026</v>
      </c>
      <c r="T1875" s="66">
        <v>15</v>
      </c>
    </row>
    <row r="1876" spans="1:20" s="65" customFormat="1" x14ac:dyDescent="0.2">
      <c r="A1876" s="97" t="s">
        <v>2458</v>
      </c>
      <c r="B1876" s="65" t="s">
        <v>8490</v>
      </c>
      <c r="C1876" s="67">
        <v>0.5</v>
      </c>
      <c r="D1876" s="65" t="s">
        <v>725</v>
      </c>
      <c r="E1876" s="66">
        <v>65</v>
      </c>
      <c r="F1876" s="66">
        <v>84</v>
      </c>
      <c r="G1876" s="66" t="s">
        <v>5263</v>
      </c>
      <c r="H1876" s="66">
        <v>127</v>
      </c>
      <c r="I1876" s="69">
        <v>6045034800</v>
      </c>
      <c r="J1876" s="5" t="s">
        <v>2469</v>
      </c>
      <c r="K1876" s="66">
        <v>13</v>
      </c>
      <c r="L1876" s="5">
        <v>353</v>
      </c>
      <c r="M1876" s="5">
        <v>3</v>
      </c>
      <c r="N1876" s="5">
        <v>0</v>
      </c>
      <c r="P1876" s="66">
        <v>225</v>
      </c>
      <c r="Q1876" s="66">
        <v>4</v>
      </c>
      <c r="R1876" s="66">
        <f t="shared" si="63"/>
        <v>229</v>
      </c>
      <c r="S1876" s="502">
        <f t="shared" si="60"/>
        <v>58.800000000000026</v>
      </c>
      <c r="T1876" s="66">
        <v>13</v>
      </c>
    </row>
    <row r="1877" spans="1:20" s="65" customFormat="1" x14ac:dyDescent="0.2">
      <c r="A1877" s="97" t="s">
        <v>495</v>
      </c>
      <c r="B1877" s="65" t="s">
        <v>8490</v>
      </c>
      <c r="C1877" s="67">
        <v>0.5</v>
      </c>
      <c r="D1877" s="65" t="s">
        <v>569</v>
      </c>
      <c r="E1877" s="66">
        <v>66</v>
      </c>
      <c r="F1877" s="66">
        <v>82</v>
      </c>
      <c r="G1877" s="66" t="s">
        <v>5265</v>
      </c>
      <c r="H1877" s="66">
        <v>125</v>
      </c>
      <c r="I1877" s="69">
        <v>6045034800</v>
      </c>
      <c r="J1877" s="5" t="s">
        <v>2469</v>
      </c>
      <c r="K1877" s="66">
        <v>22</v>
      </c>
      <c r="L1877" s="5">
        <v>318</v>
      </c>
      <c r="M1877" s="5">
        <v>3</v>
      </c>
      <c r="N1877" s="5">
        <v>0</v>
      </c>
      <c r="O1877" s="65" t="s">
        <v>4853</v>
      </c>
      <c r="P1877" s="66">
        <v>190</v>
      </c>
      <c r="Q1877" s="66">
        <v>4</v>
      </c>
      <c r="R1877" s="66">
        <f t="shared" si="63"/>
        <v>194</v>
      </c>
      <c r="S1877" s="502">
        <f t="shared" si="60"/>
        <v>93.800000000000026</v>
      </c>
      <c r="T1877" s="66">
        <v>22</v>
      </c>
    </row>
    <row r="1878" spans="1:20" s="65" customFormat="1" x14ac:dyDescent="0.2">
      <c r="A1878" s="97" t="s">
        <v>1302</v>
      </c>
      <c r="B1878" s="65" t="s">
        <v>8490</v>
      </c>
      <c r="C1878" s="67">
        <v>0.5</v>
      </c>
      <c r="D1878" s="65" t="s">
        <v>818</v>
      </c>
      <c r="E1878" s="66">
        <v>67</v>
      </c>
      <c r="F1878" s="66">
        <v>89</v>
      </c>
      <c r="G1878" s="66" t="s">
        <v>5464</v>
      </c>
      <c r="H1878" s="66">
        <v>131</v>
      </c>
      <c r="I1878" s="69"/>
      <c r="J1878" s="5" t="s">
        <v>4415</v>
      </c>
      <c r="K1878" s="66">
        <v>4</v>
      </c>
      <c r="L1878" s="5">
        <v>389</v>
      </c>
      <c r="M1878" s="5">
        <v>2</v>
      </c>
      <c r="N1878" s="5">
        <v>0</v>
      </c>
      <c r="O1878" s="65" t="s">
        <v>3023</v>
      </c>
      <c r="P1878" s="66">
        <v>260</v>
      </c>
      <c r="Q1878" s="66">
        <v>7</v>
      </c>
      <c r="R1878" s="66">
        <f t="shared" si="63"/>
        <v>267</v>
      </c>
      <c r="S1878" s="502">
        <f t="shared" ref="S1878:S1945" si="64">306.1-R1878-10-8.3</f>
        <v>20.800000000000022</v>
      </c>
      <c r="T1878" s="66">
        <v>4</v>
      </c>
    </row>
    <row r="1879" spans="1:20" s="65" customFormat="1" x14ac:dyDescent="0.2">
      <c r="A1879" s="97" t="s">
        <v>1302</v>
      </c>
      <c r="B1879" s="65" t="s">
        <v>8490</v>
      </c>
      <c r="C1879" s="67">
        <v>0.5</v>
      </c>
      <c r="D1879" s="65" t="s">
        <v>1055</v>
      </c>
      <c r="E1879" s="66">
        <v>67</v>
      </c>
      <c r="F1879" s="66">
        <v>89</v>
      </c>
      <c r="G1879" s="66" t="s">
        <v>5464</v>
      </c>
      <c r="H1879" s="66">
        <v>131</v>
      </c>
      <c r="I1879" s="69"/>
      <c r="J1879" s="5" t="s">
        <v>2624</v>
      </c>
      <c r="K1879" s="66">
        <v>4</v>
      </c>
      <c r="L1879" s="5">
        <v>389</v>
      </c>
      <c r="M1879" s="5">
        <v>2</v>
      </c>
      <c r="N1879" s="5">
        <v>0</v>
      </c>
      <c r="P1879" s="66">
        <v>260</v>
      </c>
      <c r="Q1879" s="66">
        <v>7</v>
      </c>
      <c r="R1879" s="66">
        <f t="shared" si="63"/>
        <v>267</v>
      </c>
      <c r="S1879" s="502">
        <f t="shared" si="64"/>
        <v>20.800000000000022</v>
      </c>
      <c r="T1879" s="66">
        <v>4</v>
      </c>
    </row>
    <row r="1880" spans="1:20" s="65" customFormat="1" x14ac:dyDescent="0.2">
      <c r="A1880" s="134" t="s">
        <v>3176</v>
      </c>
      <c r="B1880" s="65" t="s">
        <v>8490</v>
      </c>
      <c r="C1880" s="67">
        <v>0.5</v>
      </c>
      <c r="D1880" s="65" t="s">
        <v>3335</v>
      </c>
      <c r="E1880" s="66">
        <v>70</v>
      </c>
      <c r="F1880" s="66">
        <v>93</v>
      </c>
      <c r="G1880" s="66" t="s">
        <v>2784</v>
      </c>
      <c r="H1880" s="66">
        <v>136</v>
      </c>
      <c r="I1880" s="5" t="s">
        <v>7407</v>
      </c>
      <c r="J1880" s="5" t="s">
        <v>7407</v>
      </c>
      <c r="K1880" s="66">
        <v>2</v>
      </c>
      <c r="L1880" s="5">
        <v>396</v>
      </c>
      <c r="M1880" s="5">
        <v>33</v>
      </c>
      <c r="N1880" s="5">
        <v>0</v>
      </c>
      <c r="O1880" s="65" t="s">
        <v>7592</v>
      </c>
      <c r="P1880" s="66">
        <v>267</v>
      </c>
      <c r="Q1880" s="66">
        <v>7</v>
      </c>
      <c r="R1880" s="66">
        <f t="shared" si="63"/>
        <v>274</v>
      </c>
      <c r="S1880" s="502">
        <f t="shared" si="64"/>
        <v>13.800000000000022</v>
      </c>
      <c r="T1880" s="66">
        <v>2</v>
      </c>
    </row>
    <row r="1881" spans="1:20" s="65" customFormat="1" x14ac:dyDescent="0.2">
      <c r="A1881" s="134" t="s">
        <v>3176</v>
      </c>
      <c r="B1881" s="65" t="s">
        <v>8490</v>
      </c>
      <c r="C1881" s="67">
        <v>0.5</v>
      </c>
      <c r="D1881" s="65" t="s">
        <v>3744</v>
      </c>
      <c r="E1881" s="66">
        <v>70</v>
      </c>
      <c r="F1881" s="66">
        <v>101</v>
      </c>
      <c r="G1881" s="66" t="s">
        <v>2784</v>
      </c>
      <c r="H1881" s="66">
        <v>144</v>
      </c>
      <c r="I1881" s="69"/>
      <c r="J1881" s="5" t="s">
        <v>2087</v>
      </c>
      <c r="K1881" s="66">
        <v>2</v>
      </c>
      <c r="L1881" s="5">
        <v>396</v>
      </c>
      <c r="M1881" s="5">
        <v>41</v>
      </c>
      <c r="N1881" s="5">
        <v>0</v>
      </c>
      <c r="P1881" s="66">
        <v>267</v>
      </c>
      <c r="Q1881" s="66">
        <v>7</v>
      </c>
      <c r="R1881" s="66">
        <f t="shared" si="63"/>
        <v>274</v>
      </c>
      <c r="S1881" s="502">
        <f t="shared" si="64"/>
        <v>13.800000000000022</v>
      </c>
      <c r="T1881" s="66">
        <v>2</v>
      </c>
    </row>
    <row r="1882" spans="1:20" s="610" customFormat="1" x14ac:dyDescent="0.2">
      <c r="A1882" s="666" t="s">
        <v>1909</v>
      </c>
      <c r="B1882" s="611" t="s">
        <v>8490</v>
      </c>
      <c r="C1882" s="667">
        <v>0.5</v>
      </c>
      <c r="D1882" s="611" t="s">
        <v>5971</v>
      </c>
      <c r="E1882" s="668">
        <v>78</v>
      </c>
      <c r="F1882" s="668">
        <v>108</v>
      </c>
      <c r="G1882" s="668" t="s">
        <v>3851</v>
      </c>
      <c r="H1882" s="668">
        <v>151</v>
      </c>
      <c r="I1882" s="669"/>
      <c r="J1882" s="670" t="s">
        <v>4415</v>
      </c>
      <c r="K1882" s="668">
        <v>19</v>
      </c>
      <c r="L1882" s="670">
        <v>330</v>
      </c>
      <c r="M1882" s="670">
        <v>2</v>
      </c>
      <c r="N1882" s="670">
        <v>0</v>
      </c>
      <c r="O1882" s="611"/>
      <c r="P1882" s="668">
        <v>200</v>
      </c>
      <c r="Q1882" s="668">
        <v>7</v>
      </c>
      <c r="R1882" s="668">
        <f t="shared" si="63"/>
        <v>207</v>
      </c>
      <c r="S1882" s="746">
        <f t="shared" si="64"/>
        <v>80.800000000000026</v>
      </c>
      <c r="T1882" s="612">
        <v>19</v>
      </c>
    </row>
    <row r="1883" spans="1:20" x14ac:dyDescent="0.2">
      <c r="A1883" s="97" t="s">
        <v>5972</v>
      </c>
      <c r="B1883" s="65" t="s">
        <v>8490</v>
      </c>
      <c r="C1883" s="67">
        <v>0.5</v>
      </c>
      <c r="D1883" s="65" t="s">
        <v>6981</v>
      </c>
      <c r="E1883" s="66">
        <v>69</v>
      </c>
      <c r="F1883" s="66">
        <v>91</v>
      </c>
      <c r="G1883" s="66" t="s">
        <v>5464</v>
      </c>
      <c r="H1883" s="66">
        <v>134</v>
      </c>
      <c r="I1883" s="69"/>
      <c r="J1883" s="5" t="s">
        <v>4415</v>
      </c>
      <c r="K1883" s="66">
        <v>2</v>
      </c>
      <c r="L1883" s="5">
        <v>396</v>
      </c>
      <c r="M1883" s="5">
        <v>2</v>
      </c>
      <c r="N1883" s="5">
        <v>0</v>
      </c>
      <c r="O1883" s="65"/>
      <c r="P1883" s="66">
        <v>265</v>
      </c>
      <c r="Q1883" s="66">
        <v>7</v>
      </c>
      <c r="R1883" s="66">
        <f t="shared" si="63"/>
        <v>272</v>
      </c>
      <c r="S1883" s="502">
        <f t="shared" si="64"/>
        <v>15.800000000000022</v>
      </c>
      <c r="T1883" s="68">
        <v>2</v>
      </c>
    </row>
    <row r="1884" spans="1:20" x14ac:dyDescent="0.2">
      <c r="A1884" s="97" t="s">
        <v>5972</v>
      </c>
      <c r="B1884" s="65" t="s">
        <v>8490</v>
      </c>
      <c r="C1884" s="67">
        <v>0.5</v>
      </c>
      <c r="D1884" s="65" t="s">
        <v>3745</v>
      </c>
      <c r="E1884" s="66">
        <v>69</v>
      </c>
      <c r="F1884" s="66">
        <v>91</v>
      </c>
      <c r="G1884" s="66" t="s">
        <v>5464</v>
      </c>
      <c r="H1884" s="66">
        <v>134</v>
      </c>
      <c r="I1884" s="69"/>
      <c r="J1884" s="5" t="s">
        <v>2624</v>
      </c>
      <c r="K1884" s="66">
        <v>2</v>
      </c>
      <c r="L1884" s="5">
        <v>396</v>
      </c>
      <c r="M1884" s="5">
        <v>2</v>
      </c>
      <c r="N1884" s="5">
        <v>0</v>
      </c>
      <c r="O1884" s="65"/>
      <c r="P1884" s="66">
        <v>265</v>
      </c>
      <c r="Q1884" s="66">
        <v>7</v>
      </c>
      <c r="R1884" s="66">
        <f t="shared" si="63"/>
        <v>272</v>
      </c>
      <c r="S1884" s="502">
        <f t="shared" si="64"/>
        <v>15.800000000000022</v>
      </c>
      <c r="T1884" s="68">
        <v>2</v>
      </c>
    </row>
    <row r="1885" spans="1:20" x14ac:dyDescent="0.2">
      <c r="A1885" s="97" t="s">
        <v>5329</v>
      </c>
      <c r="B1885" s="65" t="s">
        <v>8490</v>
      </c>
      <c r="C1885" s="67">
        <v>0.5</v>
      </c>
      <c r="D1885" s="65" t="s">
        <v>7924</v>
      </c>
      <c r="E1885" s="66">
        <v>65</v>
      </c>
      <c r="F1885" s="66">
        <v>84</v>
      </c>
      <c r="G1885" s="66" t="s">
        <v>5263</v>
      </c>
      <c r="H1885" s="66">
        <v>127</v>
      </c>
      <c r="I1885" s="69">
        <v>6045034800</v>
      </c>
      <c r="J1885" s="5" t="s">
        <v>2469</v>
      </c>
      <c r="K1885" s="66">
        <v>15</v>
      </c>
      <c r="L1885" s="5">
        <v>345</v>
      </c>
      <c r="M1885" s="5">
        <v>3</v>
      </c>
      <c r="N1885" s="5">
        <v>0</v>
      </c>
      <c r="O1885" s="65"/>
      <c r="P1885" s="66">
        <v>218</v>
      </c>
      <c r="Q1885" s="66">
        <v>4</v>
      </c>
      <c r="R1885" s="66">
        <f t="shared" si="63"/>
        <v>222</v>
      </c>
      <c r="S1885" s="502">
        <f t="shared" si="64"/>
        <v>65.800000000000026</v>
      </c>
      <c r="T1885" s="68">
        <v>15</v>
      </c>
    </row>
    <row r="1886" spans="1:20" x14ac:dyDescent="0.2">
      <c r="A1886" s="97" t="s">
        <v>7119</v>
      </c>
      <c r="B1886" s="65" t="s">
        <v>8490</v>
      </c>
      <c r="C1886" s="67">
        <v>0.5</v>
      </c>
      <c r="D1886" s="559" t="s">
        <v>11844</v>
      </c>
      <c r="E1886" s="66">
        <v>65</v>
      </c>
      <c r="F1886" s="66">
        <v>84</v>
      </c>
      <c r="G1886" s="66" t="s">
        <v>5263</v>
      </c>
      <c r="H1886" s="66">
        <v>127</v>
      </c>
      <c r="I1886" s="69">
        <v>6045034800</v>
      </c>
      <c r="J1886" s="5" t="s">
        <v>2469</v>
      </c>
      <c r="K1886" s="66">
        <v>10</v>
      </c>
      <c r="L1886" s="5">
        <v>365</v>
      </c>
      <c r="M1886" s="5">
        <v>3</v>
      </c>
      <c r="N1886" s="5">
        <v>0</v>
      </c>
      <c r="O1886" s="559" t="s">
        <v>11845</v>
      </c>
      <c r="P1886" s="66">
        <v>236</v>
      </c>
      <c r="Q1886" s="66">
        <v>4</v>
      </c>
      <c r="R1886" s="66">
        <f t="shared" si="63"/>
        <v>240</v>
      </c>
      <c r="S1886" s="502">
        <f t="shared" si="64"/>
        <v>47.800000000000026</v>
      </c>
      <c r="T1886" s="68">
        <v>10</v>
      </c>
    </row>
    <row r="1887" spans="1:20" x14ac:dyDescent="0.2">
      <c r="A1887" s="97" t="s">
        <v>10196</v>
      </c>
      <c r="B1887" s="65" t="s">
        <v>8490</v>
      </c>
      <c r="C1887" s="67">
        <v>0.5</v>
      </c>
      <c r="D1887" s="65" t="s">
        <v>4933</v>
      </c>
      <c r="E1887" s="66">
        <v>65</v>
      </c>
      <c r="F1887" s="66">
        <v>84</v>
      </c>
      <c r="G1887" s="66" t="s">
        <v>5263</v>
      </c>
      <c r="H1887" s="66">
        <v>127</v>
      </c>
      <c r="I1887" s="69">
        <v>6045034800</v>
      </c>
      <c r="J1887" s="5" t="s">
        <v>2469</v>
      </c>
      <c r="K1887" s="66">
        <v>14</v>
      </c>
      <c r="L1887" s="5">
        <v>349</v>
      </c>
      <c r="M1887" s="5">
        <v>3</v>
      </c>
      <c r="N1887" s="5">
        <v>0</v>
      </c>
      <c r="O1887" s="65" t="s">
        <v>4935</v>
      </c>
      <c r="P1887" s="66">
        <v>220</v>
      </c>
      <c r="Q1887" s="66">
        <v>4</v>
      </c>
      <c r="R1887" s="66">
        <f t="shared" si="63"/>
        <v>224</v>
      </c>
      <c r="S1887" s="502">
        <f t="shared" si="64"/>
        <v>63.800000000000026</v>
      </c>
      <c r="T1887" s="68">
        <v>14</v>
      </c>
    </row>
    <row r="1888" spans="1:20" x14ac:dyDescent="0.2">
      <c r="A1888" s="97" t="s">
        <v>1477</v>
      </c>
      <c r="B1888" s="65" t="s">
        <v>8490</v>
      </c>
      <c r="C1888" s="67">
        <v>0.5</v>
      </c>
      <c r="D1888" s="65" t="s">
        <v>1478</v>
      </c>
      <c r="E1888" s="66">
        <v>65</v>
      </c>
      <c r="F1888" s="66">
        <v>84</v>
      </c>
      <c r="G1888" s="66" t="s">
        <v>5263</v>
      </c>
      <c r="H1888" s="66">
        <v>127</v>
      </c>
      <c r="I1888" s="69">
        <v>6045034800</v>
      </c>
      <c r="J1888" s="5" t="s">
        <v>2469</v>
      </c>
      <c r="K1888" s="66">
        <v>10</v>
      </c>
      <c r="L1888" s="5">
        <v>365</v>
      </c>
      <c r="M1888" s="5">
        <v>3</v>
      </c>
      <c r="N1888" s="5">
        <v>0</v>
      </c>
      <c r="O1888" s="65" t="s">
        <v>2748</v>
      </c>
      <c r="P1888" s="66">
        <v>238</v>
      </c>
      <c r="Q1888" s="66">
        <v>4</v>
      </c>
      <c r="R1888" s="66">
        <f t="shared" si="63"/>
        <v>242</v>
      </c>
      <c r="S1888" s="502">
        <f t="shared" si="64"/>
        <v>45.800000000000026</v>
      </c>
      <c r="T1888" s="68">
        <v>10</v>
      </c>
    </row>
    <row r="1889" spans="1:20" x14ac:dyDescent="0.2">
      <c r="A1889" s="97" t="s">
        <v>4117</v>
      </c>
      <c r="B1889" s="65" t="s">
        <v>8490</v>
      </c>
      <c r="C1889" s="67">
        <v>0.5</v>
      </c>
      <c r="D1889" s="65" t="s">
        <v>4520</v>
      </c>
      <c r="E1889" s="66">
        <v>68</v>
      </c>
      <c r="F1889" s="66">
        <v>89</v>
      </c>
      <c r="G1889" s="66" t="s">
        <v>5464</v>
      </c>
      <c r="H1889" s="66">
        <v>132</v>
      </c>
      <c r="I1889" s="69"/>
      <c r="J1889" s="5" t="s">
        <v>4415</v>
      </c>
      <c r="K1889" s="66">
        <v>5</v>
      </c>
      <c r="L1889" s="5">
        <v>385</v>
      </c>
      <c r="M1889" s="5">
        <v>2</v>
      </c>
      <c r="N1889" s="5">
        <v>0</v>
      </c>
      <c r="O1889" s="65"/>
      <c r="P1889" s="66">
        <v>255</v>
      </c>
      <c r="Q1889" s="66">
        <v>7</v>
      </c>
      <c r="R1889" s="66">
        <f t="shared" si="63"/>
        <v>262</v>
      </c>
      <c r="S1889" s="502">
        <f t="shared" si="64"/>
        <v>25.800000000000022</v>
      </c>
      <c r="T1889" s="68">
        <v>5</v>
      </c>
    </row>
    <row r="1890" spans="1:20" x14ac:dyDescent="0.2">
      <c r="A1890" s="97" t="s">
        <v>5467</v>
      </c>
      <c r="B1890" s="65" t="s">
        <v>8490</v>
      </c>
      <c r="C1890" s="67">
        <v>0.5</v>
      </c>
      <c r="D1890" s="65" t="s">
        <v>7890</v>
      </c>
      <c r="E1890" s="66">
        <v>63</v>
      </c>
      <c r="F1890" s="66">
        <v>74</v>
      </c>
      <c r="G1890" s="66" t="s">
        <v>5264</v>
      </c>
      <c r="H1890" s="66">
        <v>123</v>
      </c>
      <c r="I1890" s="69">
        <v>6045034800</v>
      </c>
      <c r="J1890" s="5" t="s">
        <v>2469</v>
      </c>
      <c r="K1890" s="66">
        <v>14</v>
      </c>
      <c r="L1890" s="5">
        <v>349</v>
      </c>
      <c r="M1890" s="5">
        <v>3</v>
      </c>
      <c r="N1890" s="5">
        <v>0</v>
      </c>
      <c r="O1890" s="65" t="s">
        <v>626</v>
      </c>
      <c r="P1890" s="66">
        <v>220</v>
      </c>
      <c r="Q1890" s="66">
        <v>4</v>
      </c>
      <c r="R1890" s="66">
        <f t="shared" si="63"/>
        <v>224</v>
      </c>
      <c r="S1890" s="502">
        <f t="shared" si="64"/>
        <v>63.800000000000026</v>
      </c>
      <c r="T1890" s="68">
        <v>14</v>
      </c>
    </row>
    <row r="1891" spans="1:20" x14ac:dyDescent="0.2">
      <c r="A1891" s="97" t="s">
        <v>1033</v>
      </c>
      <c r="B1891" s="65" t="s">
        <v>8490</v>
      </c>
      <c r="C1891" s="67">
        <v>0.5</v>
      </c>
      <c r="D1891" s="65" t="s">
        <v>205</v>
      </c>
      <c r="E1891" s="66">
        <v>64</v>
      </c>
      <c r="F1891" s="66">
        <v>82</v>
      </c>
      <c r="G1891" s="66" t="s">
        <v>5263</v>
      </c>
      <c r="H1891" s="66">
        <v>125</v>
      </c>
      <c r="I1891" s="69">
        <v>6045034800</v>
      </c>
      <c r="J1891" s="5" t="s">
        <v>2469</v>
      </c>
      <c r="K1891" s="66">
        <v>13</v>
      </c>
      <c r="L1891" s="5">
        <v>353</v>
      </c>
      <c r="M1891" s="5">
        <v>3</v>
      </c>
      <c r="N1891" s="5">
        <v>0</v>
      </c>
      <c r="O1891" s="65"/>
      <c r="P1891" s="66">
        <v>225</v>
      </c>
      <c r="Q1891" s="66">
        <v>4</v>
      </c>
      <c r="R1891" s="66">
        <f t="shared" si="63"/>
        <v>229</v>
      </c>
      <c r="S1891" s="502">
        <f t="shared" si="64"/>
        <v>58.800000000000026</v>
      </c>
      <c r="T1891" s="68">
        <v>13</v>
      </c>
    </row>
    <row r="1892" spans="1:20" x14ac:dyDescent="0.2">
      <c r="A1892" s="558" t="s">
        <v>11238</v>
      </c>
      <c r="B1892" s="65" t="s">
        <v>8490</v>
      </c>
      <c r="C1892" s="67">
        <v>0.5</v>
      </c>
      <c r="D1892" s="65" t="s">
        <v>9534</v>
      </c>
      <c r="E1892" s="66">
        <v>64</v>
      </c>
      <c r="F1892" s="66">
        <v>82</v>
      </c>
      <c r="G1892" s="66" t="s">
        <v>5263</v>
      </c>
      <c r="H1892" s="66">
        <v>125</v>
      </c>
      <c r="I1892" s="69">
        <v>6045034800</v>
      </c>
      <c r="J1892" s="5" t="s">
        <v>2469</v>
      </c>
      <c r="K1892" s="66">
        <v>14</v>
      </c>
      <c r="L1892" s="5">
        <v>349</v>
      </c>
      <c r="M1892" s="5">
        <v>3</v>
      </c>
      <c r="N1892" s="5">
        <v>0</v>
      </c>
      <c r="O1892" s="559" t="s">
        <v>11246</v>
      </c>
      <c r="P1892" s="66">
        <v>223</v>
      </c>
      <c r="Q1892" s="66">
        <v>4</v>
      </c>
      <c r="R1892" s="66">
        <f t="shared" si="63"/>
        <v>227</v>
      </c>
      <c r="S1892" s="502">
        <f t="shared" si="64"/>
        <v>60.800000000000026</v>
      </c>
      <c r="T1892" s="68">
        <v>14</v>
      </c>
    </row>
    <row r="1893" spans="1:20" x14ac:dyDescent="0.2">
      <c r="A1893" s="97" t="s">
        <v>36</v>
      </c>
      <c r="B1893" s="65" t="s">
        <v>8490</v>
      </c>
      <c r="C1893" s="67">
        <v>0.5</v>
      </c>
      <c r="D1893" s="65" t="s">
        <v>37</v>
      </c>
      <c r="E1893" s="66">
        <v>64</v>
      </c>
      <c r="F1893" s="66">
        <v>82</v>
      </c>
      <c r="G1893" s="66" t="s">
        <v>5265</v>
      </c>
      <c r="H1893" s="66">
        <v>125</v>
      </c>
      <c r="I1893" s="69">
        <v>6045034800</v>
      </c>
      <c r="J1893" s="5" t="s">
        <v>2469</v>
      </c>
      <c r="K1893" s="66">
        <v>13</v>
      </c>
      <c r="L1893" s="5">
        <v>353</v>
      </c>
      <c r="M1893" s="5">
        <v>3</v>
      </c>
      <c r="N1893" s="5">
        <v>0</v>
      </c>
      <c r="O1893" s="65" t="s">
        <v>9177</v>
      </c>
      <c r="P1893" s="66">
        <v>227</v>
      </c>
      <c r="Q1893" s="66">
        <v>4</v>
      </c>
      <c r="R1893" s="66">
        <f t="shared" si="63"/>
        <v>231</v>
      </c>
      <c r="S1893" s="502">
        <f t="shared" si="64"/>
        <v>56.800000000000026</v>
      </c>
      <c r="T1893" s="68">
        <v>13</v>
      </c>
    </row>
    <row r="1894" spans="1:20" x14ac:dyDescent="0.2">
      <c r="A1894" s="97" t="s">
        <v>7045</v>
      </c>
      <c r="B1894" s="65" t="s">
        <v>8490</v>
      </c>
      <c r="C1894" s="67">
        <v>0.5</v>
      </c>
      <c r="D1894" s="65" t="s">
        <v>3257</v>
      </c>
      <c r="E1894" s="66">
        <v>64</v>
      </c>
      <c r="F1894" s="66">
        <v>82</v>
      </c>
      <c r="G1894" s="66" t="s">
        <v>5265</v>
      </c>
      <c r="H1894" s="66">
        <v>125</v>
      </c>
      <c r="I1894" s="69">
        <v>6045034800</v>
      </c>
      <c r="J1894" s="5" t="s">
        <v>2469</v>
      </c>
      <c r="K1894" s="66">
        <v>12</v>
      </c>
      <c r="L1894" s="5">
        <v>357</v>
      </c>
      <c r="M1894" s="5">
        <v>3</v>
      </c>
      <c r="N1894" s="5">
        <v>0</v>
      </c>
      <c r="O1894" s="65" t="s">
        <v>2748</v>
      </c>
      <c r="P1894" s="66">
        <v>230</v>
      </c>
      <c r="Q1894" s="66">
        <v>4</v>
      </c>
      <c r="R1894" s="66">
        <f t="shared" si="63"/>
        <v>234</v>
      </c>
      <c r="S1894" s="502">
        <f t="shared" si="64"/>
        <v>53.800000000000026</v>
      </c>
      <c r="T1894" s="68">
        <v>12</v>
      </c>
    </row>
    <row r="1895" spans="1:20" x14ac:dyDescent="0.2">
      <c r="A1895" s="97" t="s">
        <v>9166</v>
      </c>
      <c r="B1895" s="65" t="s">
        <v>8490</v>
      </c>
      <c r="C1895" s="67">
        <v>0.5</v>
      </c>
      <c r="D1895" s="65" t="s">
        <v>195</v>
      </c>
      <c r="E1895" s="66">
        <v>69</v>
      </c>
      <c r="F1895" s="66">
        <v>91</v>
      </c>
      <c r="G1895" s="66" t="s">
        <v>5464</v>
      </c>
      <c r="H1895" s="66">
        <v>134</v>
      </c>
      <c r="I1895" s="69"/>
      <c r="J1895" s="5" t="s">
        <v>4415</v>
      </c>
      <c r="K1895" s="66">
        <v>1</v>
      </c>
      <c r="L1895" s="5">
        <v>400</v>
      </c>
      <c r="M1895" s="5">
        <v>2</v>
      </c>
      <c r="N1895" s="5">
        <v>0</v>
      </c>
      <c r="O1895" s="65"/>
      <c r="P1895" s="66">
        <v>272</v>
      </c>
      <c r="Q1895" s="66">
        <v>7</v>
      </c>
      <c r="R1895" s="66">
        <f t="shared" si="63"/>
        <v>279</v>
      </c>
      <c r="S1895" s="502">
        <f t="shared" si="64"/>
        <v>8.800000000000022</v>
      </c>
      <c r="T1895" s="66"/>
    </row>
    <row r="1896" spans="1:20" x14ac:dyDescent="0.2">
      <c r="A1896" s="97" t="s">
        <v>9166</v>
      </c>
      <c r="B1896" s="65" t="s">
        <v>8490</v>
      </c>
      <c r="C1896" s="67">
        <v>0.5</v>
      </c>
      <c r="D1896" s="91" t="s">
        <v>3746</v>
      </c>
      <c r="E1896" s="66">
        <v>69</v>
      </c>
      <c r="F1896" s="66">
        <v>91</v>
      </c>
      <c r="G1896" s="66" t="s">
        <v>5464</v>
      </c>
      <c r="H1896" s="66">
        <v>134</v>
      </c>
      <c r="I1896" s="69"/>
      <c r="J1896" s="5" t="s">
        <v>2624</v>
      </c>
      <c r="K1896" s="66">
        <v>1</v>
      </c>
      <c r="L1896" s="5">
        <v>400</v>
      </c>
      <c r="M1896" s="5">
        <v>2</v>
      </c>
      <c r="N1896" s="5">
        <v>0</v>
      </c>
      <c r="O1896" s="65"/>
      <c r="P1896" s="66">
        <v>272</v>
      </c>
      <c r="Q1896" s="66">
        <v>7</v>
      </c>
      <c r="R1896" s="66">
        <f t="shared" si="63"/>
        <v>279</v>
      </c>
      <c r="S1896" s="502">
        <f t="shared" si="64"/>
        <v>8.800000000000022</v>
      </c>
      <c r="T1896" s="66"/>
    </row>
    <row r="1897" spans="1:20" x14ac:dyDescent="0.2">
      <c r="A1897" s="134" t="s">
        <v>9614</v>
      </c>
      <c r="B1897" s="65" t="s">
        <v>8490</v>
      </c>
      <c r="C1897" s="67">
        <v>0.5</v>
      </c>
      <c r="D1897" s="65" t="s">
        <v>4366</v>
      </c>
      <c r="E1897" s="66">
        <v>65</v>
      </c>
      <c r="F1897" s="66">
        <v>84</v>
      </c>
      <c r="G1897" s="66" t="s">
        <v>5263</v>
      </c>
      <c r="H1897" s="66">
        <v>127</v>
      </c>
      <c r="I1897" s="69">
        <v>6045034800</v>
      </c>
      <c r="J1897" s="5" t="s">
        <v>2469</v>
      </c>
      <c r="K1897" s="66">
        <v>13</v>
      </c>
      <c r="L1897" s="5">
        <v>353</v>
      </c>
      <c r="M1897" s="5">
        <v>3</v>
      </c>
      <c r="N1897" s="5">
        <v>0</v>
      </c>
      <c r="O1897" s="65"/>
      <c r="P1897" s="66">
        <v>225</v>
      </c>
      <c r="Q1897" s="66">
        <v>4</v>
      </c>
      <c r="R1897" s="66">
        <f t="shared" si="63"/>
        <v>229</v>
      </c>
      <c r="S1897" s="502">
        <f t="shared" si="64"/>
        <v>58.800000000000026</v>
      </c>
      <c r="T1897" s="68">
        <v>13</v>
      </c>
    </row>
    <row r="1898" spans="1:20" x14ac:dyDescent="0.2">
      <c r="A1898" s="97" t="s">
        <v>4346</v>
      </c>
      <c r="B1898" s="65" t="s">
        <v>8490</v>
      </c>
      <c r="C1898" s="67">
        <v>0.5</v>
      </c>
      <c r="D1898" s="65" t="s">
        <v>8656</v>
      </c>
      <c r="E1898" s="66">
        <v>62</v>
      </c>
      <c r="F1898" s="66">
        <v>76</v>
      </c>
      <c r="G1898" s="66" t="s">
        <v>5125</v>
      </c>
      <c r="H1898" s="66">
        <v>127</v>
      </c>
      <c r="I1898" s="69">
        <v>6045034800</v>
      </c>
      <c r="J1898" s="5" t="s">
        <v>2469</v>
      </c>
      <c r="K1898" s="66">
        <v>10</v>
      </c>
      <c r="L1898" s="5">
        <v>365</v>
      </c>
      <c r="M1898" s="5">
        <v>3</v>
      </c>
      <c r="N1898" s="5">
        <v>0</v>
      </c>
      <c r="O1898" s="65"/>
      <c r="P1898" s="66">
        <v>238</v>
      </c>
      <c r="Q1898" s="66">
        <v>4</v>
      </c>
      <c r="R1898" s="66">
        <f t="shared" si="63"/>
        <v>242</v>
      </c>
      <c r="S1898" s="502">
        <f t="shared" si="64"/>
        <v>45.800000000000026</v>
      </c>
      <c r="T1898" s="68">
        <v>10</v>
      </c>
    </row>
    <row r="1899" spans="1:20" x14ac:dyDescent="0.2">
      <c r="A1899" s="97" t="s">
        <v>7308</v>
      </c>
      <c r="B1899" s="65" t="s">
        <v>8490</v>
      </c>
      <c r="C1899" s="67">
        <v>0.5</v>
      </c>
      <c r="D1899" s="65" t="s">
        <v>2548</v>
      </c>
      <c r="E1899" s="66">
        <v>64</v>
      </c>
      <c r="F1899" s="66">
        <v>82</v>
      </c>
      <c r="G1899" s="66" t="s">
        <v>5264</v>
      </c>
      <c r="H1899" s="66">
        <v>125</v>
      </c>
      <c r="I1899" s="69">
        <v>6045034800</v>
      </c>
      <c r="J1899" s="5" t="s">
        <v>2469</v>
      </c>
      <c r="K1899" s="66">
        <v>14</v>
      </c>
      <c r="L1899" s="5">
        <v>349</v>
      </c>
      <c r="M1899" s="5">
        <v>3</v>
      </c>
      <c r="N1899" s="5">
        <v>0</v>
      </c>
      <c r="O1899" s="65"/>
      <c r="P1899" s="66">
        <v>222</v>
      </c>
      <c r="Q1899" s="66">
        <v>4</v>
      </c>
      <c r="R1899" s="66">
        <f t="shared" si="63"/>
        <v>226</v>
      </c>
      <c r="S1899" s="502">
        <f t="shared" si="64"/>
        <v>61.800000000000026</v>
      </c>
      <c r="T1899" s="68">
        <v>14</v>
      </c>
    </row>
    <row r="1900" spans="1:20" x14ac:dyDescent="0.2">
      <c r="A1900" s="97" t="s">
        <v>2303</v>
      </c>
      <c r="B1900" s="65" t="s">
        <v>8490</v>
      </c>
      <c r="C1900" s="67">
        <v>0.5</v>
      </c>
      <c r="D1900" s="65" t="s">
        <v>2304</v>
      </c>
      <c r="E1900" s="66">
        <v>70</v>
      </c>
      <c r="F1900" s="66">
        <v>93</v>
      </c>
      <c r="G1900" s="66" t="s">
        <v>4585</v>
      </c>
      <c r="H1900" s="66">
        <v>136</v>
      </c>
      <c r="I1900" s="69">
        <v>6045034800</v>
      </c>
      <c r="J1900" s="5" t="s">
        <v>2469</v>
      </c>
      <c r="K1900" s="66">
        <v>25</v>
      </c>
      <c r="L1900" s="5">
        <v>305</v>
      </c>
      <c r="M1900" s="5">
        <v>3</v>
      </c>
      <c r="N1900" s="5">
        <v>0</v>
      </c>
      <c r="O1900" s="65" t="s">
        <v>2305</v>
      </c>
      <c r="P1900" s="66">
        <v>176</v>
      </c>
      <c r="Q1900" s="66">
        <v>7</v>
      </c>
      <c r="R1900" s="66">
        <f t="shared" si="63"/>
        <v>183</v>
      </c>
      <c r="S1900" s="502">
        <f t="shared" si="64"/>
        <v>104.80000000000003</v>
      </c>
      <c r="T1900" s="68">
        <v>25</v>
      </c>
    </row>
    <row r="1901" spans="1:20" x14ac:dyDescent="0.2">
      <c r="A1901" s="97" t="s">
        <v>5462</v>
      </c>
      <c r="B1901" s="65" t="s">
        <v>8490</v>
      </c>
      <c r="C1901" s="67">
        <v>0.5</v>
      </c>
      <c r="D1901" s="65" t="s">
        <v>2436</v>
      </c>
      <c r="E1901" s="66">
        <v>76</v>
      </c>
      <c r="F1901" s="66">
        <v>104</v>
      </c>
      <c r="G1901" s="66" t="s">
        <v>3283</v>
      </c>
      <c r="H1901" s="66">
        <v>147</v>
      </c>
      <c r="I1901" s="69"/>
      <c r="J1901" s="5" t="s">
        <v>4415</v>
      </c>
      <c r="K1901" s="66">
        <v>21</v>
      </c>
      <c r="L1901" s="5">
        <v>322</v>
      </c>
      <c r="M1901" s="5">
        <v>2</v>
      </c>
      <c r="N1901" s="5">
        <v>0</v>
      </c>
      <c r="O1901" s="65" t="s">
        <v>2005</v>
      </c>
      <c r="P1901" s="66">
        <v>190</v>
      </c>
      <c r="Q1901" s="66">
        <v>7</v>
      </c>
      <c r="R1901" s="66">
        <f t="shared" si="63"/>
        <v>197</v>
      </c>
      <c r="S1901" s="502">
        <f t="shared" si="64"/>
        <v>90.800000000000026</v>
      </c>
      <c r="T1901" s="68">
        <v>21</v>
      </c>
    </row>
    <row r="1902" spans="1:20" x14ac:dyDescent="0.2">
      <c r="A1902" s="97" t="s">
        <v>7129</v>
      </c>
      <c r="B1902" s="65" t="s">
        <v>8490</v>
      </c>
      <c r="C1902" s="67">
        <v>0.5</v>
      </c>
      <c r="D1902" s="91" t="s">
        <v>10078</v>
      </c>
      <c r="E1902" s="66">
        <v>66</v>
      </c>
      <c r="F1902" s="66">
        <v>84</v>
      </c>
      <c r="G1902" s="66" t="s">
        <v>5263</v>
      </c>
      <c r="H1902" s="66">
        <v>127</v>
      </c>
      <c r="I1902" s="69">
        <v>6045034800</v>
      </c>
      <c r="J1902" s="5" t="s">
        <v>2469</v>
      </c>
      <c r="K1902" s="66">
        <v>14</v>
      </c>
      <c r="L1902" s="5">
        <v>349</v>
      </c>
      <c r="M1902" s="5">
        <v>3</v>
      </c>
      <c r="N1902" s="5">
        <v>0</v>
      </c>
      <c r="O1902" s="65" t="s">
        <v>7341</v>
      </c>
      <c r="P1902" s="66">
        <v>217</v>
      </c>
      <c r="Q1902" s="66">
        <v>7</v>
      </c>
      <c r="R1902" s="66">
        <f t="shared" si="63"/>
        <v>224</v>
      </c>
      <c r="S1902" s="502">
        <f t="shared" si="64"/>
        <v>63.800000000000026</v>
      </c>
      <c r="T1902" s="68">
        <v>14</v>
      </c>
    </row>
    <row r="1903" spans="1:20" x14ac:dyDescent="0.2">
      <c r="A1903" s="97" t="s">
        <v>7130</v>
      </c>
      <c r="B1903" s="65" t="s">
        <v>8490</v>
      </c>
      <c r="C1903" s="67">
        <v>0.5</v>
      </c>
      <c r="D1903" s="91" t="s">
        <v>10079</v>
      </c>
      <c r="E1903" s="66">
        <v>64</v>
      </c>
      <c r="F1903" s="66">
        <v>80</v>
      </c>
      <c r="G1903" s="66" t="s">
        <v>5262</v>
      </c>
      <c r="H1903" s="66">
        <v>123</v>
      </c>
      <c r="I1903" s="69">
        <v>6045034800</v>
      </c>
      <c r="J1903" s="5" t="s">
        <v>2469</v>
      </c>
      <c r="K1903" s="66">
        <v>11</v>
      </c>
      <c r="L1903" s="5">
        <v>361</v>
      </c>
      <c r="M1903" s="5">
        <v>3</v>
      </c>
      <c r="N1903" s="5">
        <v>0</v>
      </c>
      <c r="O1903" s="65" t="s">
        <v>7341</v>
      </c>
      <c r="P1903" s="66">
        <v>235</v>
      </c>
      <c r="Q1903" s="66">
        <v>4</v>
      </c>
      <c r="R1903" s="66">
        <f t="shared" si="63"/>
        <v>239</v>
      </c>
      <c r="S1903" s="502">
        <f t="shared" si="64"/>
        <v>48.800000000000026</v>
      </c>
      <c r="T1903" s="68">
        <v>11</v>
      </c>
    </row>
    <row r="1904" spans="1:20" x14ac:dyDescent="0.2">
      <c r="A1904" s="97" t="s">
        <v>5542</v>
      </c>
      <c r="B1904" s="65" t="s">
        <v>8490</v>
      </c>
      <c r="C1904" s="67">
        <v>0.5</v>
      </c>
      <c r="D1904" s="65" t="s">
        <v>5602</v>
      </c>
      <c r="E1904" s="66">
        <v>72</v>
      </c>
      <c r="F1904" s="66">
        <v>97</v>
      </c>
      <c r="G1904" s="66" t="s">
        <v>4585</v>
      </c>
      <c r="H1904" s="66">
        <v>140</v>
      </c>
      <c r="I1904" s="69"/>
      <c r="J1904" s="5" t="s">
        <v>4415</v>
      </c>
      <c r="K1904" s="66">
        <v>4</v>
      </c>
      <c r="L1904" s="5">
        <v>389</v>
      </c>
      <c r="M1904" s="5">
        <v>2</v>
      </c>
      <c r="N1904" s="5">
        <v>0</v>
      </c>
      <c r="O1904" s="65"/>
      <c r="P1904" s="66">
        <v>258</v>
      </c>
      <c r="Q1904" s="66">
        <v>7</v>
      </c>
      <c r="R1904" s="66">
        <f t="shared" si="63"/>
        <v>265</v>
      </c>
      <c r="S1904" s="502">
        <f t="shared" si="64"/>
        <v>22.800000000000022</v>
      </c>
      <c r="T1904" s="68">
        <v>4</v>
      </c>
    </row>
    <row r="1905" spans="1:20" x14ac:dyDescent="0.2">
      <c r="A1905" s="97" t="s">
        <v>7020</v>
      </c>
      <c r="B1905" s="65" t="s">
        <v>8490</v>
      </c>
      <c r="C1905" s="67">
        <v>0.5</v>
      </c>
      <c r="D1905" s="65" t="s">
        <v>5309</v>
      </c>
      <c r="E1905" s="66">
        <v>71</v>
      </c>
      <c r="F1905" s="66">
        <v>95</v>
      </c>
      <c r="G1905" s="66" t="s">
        <v>4585</v>
      </c>
      <c r="H1905" s="66">
        <v>138</v>
      </c>
      <c r="I1905" s="69"/>
      <c r="J1905" s="5" t="s">
        <v>4415</v>
      </c>
      <c r="K1905" s="66"/>
      <c r="L1905" s="5">
        <f>112+10+R1905</f>
        <v>122</v>
      </c>
      <c r="M1905" s="5">
        <v>2</v>
      </c>
      <c r="N1905" s="5">
        <v>0</v>
      </c>
      <c r="O1905" s="65"/>
      <c r="P1905" s="66"/>
      <c r="Q1905" s="66"/>
      <c r="R1905" s="66">
        <f t="shared" si="63"/>
        <v>0</v>
      </c>
      <c r="S1905" s="502">
        <f t="shared" si="64"/>
        <v>287.8</v>
      </c>
    </row>
    <row r="1906" spans="1:20" x14ac:dyDescent="0.2">
      <c r="A1906" s="97" t="s">
        <v>5330</v>
      </c>
      <c r="B1906" s="65" t="s">
        <v>8490</v>
      </c>
      <c r="C1906" s="67">
        <v>0.5</v>
      </c>
      <c r="D1906" s="65" t="s">
        <v>7145</v>
      </c>
      <c r="E1906" s="66">
        <v>65</v>
      </c>
      <c r="F1906" s="66">
        <v>84</v>
      </c>
      <c r="G1906" s="66" t="s">
        <v>2918</v>
      </c>
      <c r="H1906" s="66">
        <v>127</v>
      </c>
      <c r="I1906" s="69"/>
      <c r="J1906" s="5" t="s">
        <v>4415</v>
      </c>
      <c r="K1906" s="66"/>
      <c r="L1906" s="5">
        <f>112+10+R1906</f>
        <v>122</v>
      </c>
      <c r="M1906" s="5">
        <v>2</v>
      </c>
      <c r="N1906" s="5">
        <v>0</v>
      </c>
      <c r="O1906" s="65"/>
      <c r="P1906" s="66"/>
      <c r="Q1906" s="66"/>
      <c r="R1906" s="66">
        <f t="shared" si="63"/>
        <v>0</v>
      </c>
      <c r="S1906" s="502">
        <f t="shared" si="64"/>
        <v>287.8</v>
      </c>
    </row>
    <row r="1907" spans="1:20" x14ac:dyDescent="0.2">
      <c r="A1907" s="97" t="s">
        <v>7634</v>
      </c>
      <c r="B1907" s="65" t="s">
        <v>8490</v>
      </c>
      <c r="C1907" s="67">
        <v>0.5</v>
      </c>
      <c r="D1907" s="65" t="s">
        <v>2487</v>
      </c>
      <c r="E1907" s="66">
        <v>68</v>
      </c>
      <c r="F1907" s="66">
        <v>89</v>
      </c>
      <c r="G1907" s="66" t="s">
        <v>2920</v>
      </c>
      <c r="H1907" s="66">
        <v>132</v>
      </c>
      <c r="I1907" s="69"/>
      <c r="J1907" s="5" t="s">
        <v>4415</v>
      </c>
      <c r="K1907" s="66"/>
      <c r="L1907" s="5">
        <f>112+10+R1907</f>
        <v>122</v>
      </c>
      <c r="M1907" s="5">
        <v>2</v>
      </c>
      <c r="N1907" s="5">
        <v>0</v>
      </c>
      <c r="O1907" s="65"/>
      <c r="P1907" s="66"/>
      <c r="Q1907" s="66"/>
      <c r="R1907" s="66">
        <f t="shared" si="63"/>
        <v>0</v>
      </c>
      <c r="S1907" s="502">
        <f t="shared" si="64"/>
        <v>287.8</v>
      </c>
    </row>
    <row r="1908" spans="1:20" x14ac:dyDescent="0.2">
      <c r="A1908" s="97" t="s">
        <v>3801</v>
      </c>
      <c r="B1908" s="65" t="s">
        <v>8490</v>
      </c>
      <c r="C1908" s="67">
        <v>0.5</v>
      </c>
      <c r="D1908" s="65" t="s">
        <v>3918</v>
      </c>
      <c r="E1908" s="66">
        <v>69</v>
      </c>
      <c r="F1908" s="66">
        <v>91</v>
      </c>
      <c r="G1908" s="66" t="s">
        <v>2036</v>
      </c>
      <c r="H1908" s="66">
        <v>134</v>
      </c>
      <c r="I1908" s="69"/>
      <c r="J1908" s="5" t="s">
        <v>4415</v>
      </c>
      <c r="K1908" s="66">
        <v>3</v>
      </c>
      <c r="L1908" s="5">
        <v>393</v>
      </c>
      <c r="M1908" s="5">
        <v>2</v>
      </c>
      <c r="N1908" s="5">
        <v>0</v>
      </c>
      <c r="O1908" s="65"/>
      <c r="P1908" s="66">
        <v>262</v>
      </c>
      <c r="Q1908" s="66">
        <v>7</v>
      </c>
      <c r="R1908" s="66">
        <f t="shared" si="63"/>
        <v>269</v>
      </c>
      <c r="S1908" s="502">
        <f t="shared" si="64"/>
        <v>18.800000000000022</v>
      </c>
      <c r="T1908" s="68">
        <v>3</v>
      </c>
    </row>
    <row r="1909" spans="1:20" x14ac:dyDescent="0.2">
      <c r="A1909" s="97" t="s">
        <v>3801</v>
      </c>
      <c r="B1909" s="65" t="s">
        <v>8490</v>
      </c>
      <c r="C1909" s="67">
        <v>0.5</v>
      </c>
      <c r="D1909" s="91" t="s">
        <v>2535</v>
      </c>
      <c r="E1909" s="66">
        <v>69</v>
      </c>
      <c r="F1909" s="66">
        <v>91</v>
      </c>
      <c r="G1909" s="66" t="s">
        <v>2036</v>
      </c>
      <c r="H1909" s="66">
        <v>134</v>
      </c>
      <c r="I1909" s="69"/>
      <c r="J1909" s="5" t="s">
        <v>2624</v>
      </c>
      <c r="K1909" s="66"/>
      <c r="L1909" s="5">
        <f>112+10+R1909</f>
        <v>391</v>
      </c>
      <c r="M1909" s="5">
        <v>2</v>
      </c>
      <c r="N1909" s="5">
        <v>0</v>
      </c>
      <c r="O1909" s="65"/>
      <c r="P1909" s="66">
        <v>262</v>
      </c>
      <c r="Q1909" s="66">
        <v>7</v>
      </c>
      <c r="R1909" s="66">
        <f t="shared" si="63"/>
        <v>269</v>
      </c>
      <c r="S1909" s="502">
        <f t="shared" si="64"/>
        <v>18.800000000000022</v>
      </c>
    </row>
    <row r="1910" spans="1:20" x14ac:dyDescent="0.2">
      <c r="A1910" s="97" t="s">
        <v>3672</v>
      </c>
      <c r="B1910" s="65" t="s">
        <v>8490</v>
      </c>
      <c r="C1910" s="67">
        <v>0.5</v>
      </c>
      <c r="D1910" s="65" t="s">
        <v>3673</v>
      </c>
      <c r="E1910" s="66">
        <v>65</v>
      </c>
      <c r="F1910" s="66">
        <v>84</v>
      </c>
      <c r="G1910" s="66" t="s">
        <v>5161</v>
      </c>
      <c r="H1910" s="66">
        <v>127</v>
      </c>
      <c r="I1910" s="69">
        <v>6045034800</v>
      </c>
      <c r="J1910" s="5" t="s">
        <v>2469</v>
      </c>
      <c r="K1910" s="66">
        <v>11</v>
      </c>
      <c r="L1910" s="5">
        <v>361</v>
      </c>
      <c r="M1910" s="5">
        <v>3</v>
      </c>
      <c r="N1910" s="5">
        <v>0</v>
      </c>
      <c r="O1910" s="65" t="s">
        <v>8502</v>
      </c>
      <c r="P1910" s="66">
        <v>234</v>
      </c>
      <c r="Q1910" s="66">
        <v>4</v>
      </c>
      <c r="R1910" s="66">
        <f t="shared" si="63"/>
        <v>238</v>
      </c>
      <c r="S1910" s="502">
        <f t="shared" si="64"/>
        <v>49.800000000000026</v>
      </c>
      <c r="T1910" s="68">
        <v>11</v>
      </c>
    </row>
    <row r="1911" spans="1:20" x14ac:dyDescent="0.2">
      <c r="A1911" s="97" t="s">
        <v>8644</v>
      </c>
      <c r="B1911" s="65" t="s">
        <v>8490</v>
      </c>
      <c r="C1911" s="67">
        <v>0.5</v>
      </c>
      <c r="D1911" s="65" t="s">
        <v>8645</v>
      </c>
      <c r="E1911" s="66">
        <v>68</v>
      </c>
      <c r="F1911" s="66">
        <v>89</v>
      </c>
      <c r="G1911" s="66" t="s">
        <v>5464</v>
      </c>
      <c r="H1911" s="66">
        <v>132</v>
      </c>
      <c r="I1911" s="69"/>
      <c r="J1911" s="5" t="s">
        <v>4415</v>
      </c>
      <c r="K1911" s="66">
        <v>1</v>
      </c>
      <c r="L1911" s="5">
        <v>400</v>
      </c>
      <c r="M1911" s="5">
        <v>2</v>
      </c>
      <c r="N1911" s="5">
        <v>0</v>
      </c>
      <c r="O1911" s="65"/>
      <c r="P1911" s="66">
        <v>272</v>
      </c>
      <c r="Q1911" s="66">
        <v>7</v>
      </c>
      <c r="R1911" s="66">
        <f t="shared" si="63"/>
        <v>279</v>
      </c>
      <c r="S1911" s="502">
        <f t="shared" si="64"/>
        <v>8.800000000000022</v>
      </c>
    </row>
    <row r="1912" spans="1:20" x14ac:dyDescent="0.2">
      <c r="A1912" s="97" t="s">
        <v>8644</v>
      </c>
      <c r="B1912" s="65" t="s">
        <v>8490</v>
      </c>
      <c r="C1912" s="67">
        <v>0.5</v>
      </c>
      <c r="D1912" s="65" t="s">
        <v>2536</v>
      </c>
      <c r="E1912" s="66">
        <v>68</v>
      </c>
      <c r="F1912" s="66">
        <v>89</v>
      </c>
      <c r="G1912" s="66" t="s">
        <v>5464</v>
      </c>
      <c r="H1912" s="66">
        <v>132</v>
      </c>
      <c r="I1912" s="69"/>
      <c r="J1912" s="5" t="s">
        <v>2624</v>
      </c>
      <c r="K1912" s="66">
        <v>1</v>
      </c>
      <c r="L1912" s="5">
        <v>400</v>
      </c>
      <c r="M1912" s="5">
        <v>2</v>
      </c>
      <c r="N1912" s="5">
        <v>0</v>
      </c>
      <c r="O1912" s="65"/>
      <c r="P1912" s="66">
        <v>272</v>
      </c>
      <c r="Q1912" s="66">
        <v>7</v>
      </c>
      <c r="R1912" s="66">
        <f t="shared" si="63"/>
        <v>279</v>
      </c>
      <c r="S1912" s="502">
        <f t="shared" si="64"/>
        <v>8.800000000000022</v>
      </c>
    </row>
    <row r="1913" spans="1:20" x14ac:dyDescent="0.2">
      <c r="A1913" s="97" t="s">
        <v>8480</v>
      </c>
      <c r="B1913" s="65" t="s">
        <v>8490</v>
      </c>
      <c r="C1913" s="67">
        <v>0.5</v>
      </c>
      <c r="D1913" s="65" t="s">
        <v>619</v>
      </c>
      <c r="E1913" s="66">
        <v>66</v>
      </c>
      <c r="F1913" s="66">
        <v>84</v>
      </c>
      <c r="G1913" s="66" t="s">
        <v>5263</v>
      </c>
      <c r="H1913" s="66">
        <v>127</v>
      </c>
      <c r="I1913" s="69">
        <v>6045034800</v>
      </c>
      <c r="J1913" s="5" t="s">
        <v>2469</v>
      </c>
      <c r="K1913" s="66"/>
      <c r="L1913" s="5">
        <f>112+10+R1913</f>
        <v>122</v>
      </c>
      <c r="M1913" s="5">
        <v>3</v>
      </c>
      <c r="N1913" s="5">
        <v>0</v>
      </c>
      <c r="O1913" s="65"/>
      <c r="P1913" s="66"/>
      <c r="Q1913" s="66"/>
      <c r="R1913" s="66">
        <f t="shared" si="63"/>
        <v>0</v>
      </c>
      <c r="S1913" s="502">
        <f t="shared" si="64"/>
        <v>287.8</v>
      </c>
    </row>
    <row r="1914" spans="1:20" x14ac:dyDescent="0.2">
      <c r="A1914" s="97" t="s">
        <v>3201</v>
      </c>
      <c r="B1914" s="65" t="s">
        <v>8490</v>
      </c>
      <c r="C1914" s="67">
        <v>0.5</v>
      </c>
      <c r="D1914" s="65" t="s">
        <v>8433</v>
      </c>
      <c r="E1914" s="66">
        <v>70</v>
      </c>
      <c r="F1914" s="66">
        <v>93</v>
      </c>
      <c r="G1914" s="66" t="s">
        <v>2784</v>
      </c>
      <c r="H1914" s="66">
        <v>136</v>
      </c>
      <c r="I1914" s="5" t="s">
        <v>7407</v>
      </c>
      <c r="J1914" s="5" t="s">
        <v>7407</v>
      </c>
      <c r="K1914" s="66">
        <v>1</v>
      </c>
      <c r="L1914" s="5">
        <v>400</v>
      </c>
      <c r="M1914" s="5">
        <v>33</v>
      </c>
      <c r="N1914" s="5">
        <v>0</v>
      </c>
      <c r="O1914" s="65" t="s">
        <v>7592</v>
      </c>
      <c r="P1914" s="66">
        <v>268</v>
      </c>
      <c r="Q1914" s="66">
        <v>7</v>
      </c>
      <c r="R1914" s="66">
        <f t="shared" si="63"/>
        <v>275</v>
      </c>
      <c r="S1914" s="502">
        <f t="shared" si="64"/>
        <v>12.800000000000022</v>
      </c>
      <c r="T1914" s="68">
        <v>1</v>
      </c>
    </row>
    <row r="1915" spans="1:20" x14ac:dyDescent="0.2">
      <c r="A1915" s="97" t="s">
        <v>3201</v>
      </c>
      <c r="B1915" s="65" t="s">
        <v>8490</v>
      </c>
      <c r="C1915" s="67">
        <v>0.5</v>
      </c>
      <c r="D1915" s="91" t="s">
        <v>3446</v>
      </c>
      <c r="E1915" s="66">
        <v>70</v>
      </c>
      <c r="F1915" s="66">
        <v>101</v>
      </c>
      <c r="G1915" s="66" t="s">
        <v>2784</v>
      </c>
      <c r="H1915" s="66">
        <v>144</v>
      </c>
      <c r="I1915" s="69"/>
      <c r="J1915" s="5" t="s">
        <v>2087</v>
      </c>
      <c r="K1915" s="66">
        <v>1</v>
      </c>
      <c r="L1915" s="5">
        <v>400</v>
      </c>
      <c r="M1915" s="5">
        <v>41</v>
      </c>
      <c r="N1915" s="5">
        <v>0</v>
      </c>
      <c r="O1915" s="65"/>
      <c r="P1915" s="66">
        <v>268</v>
      </c>
      <c r="Q1915" s="66">
        <v>7</v>
      </c>
      <c r="R1915" s="66">
        <f t="shared" si="63"/>
        <v>275</v>
      </c>
      <c r="S1915" s="502">
        <f t="shared" si="64"/>
        <v>12.800000000000022</v>
      </c>
      <c r="T1915" s="68">
        <v>1</v>
      </c>
    </row>
    <row r="1916" spans="1:20" x14ac:dyDescent="0.2">
      <c r="A1916" s="97" t="s">
        <v>2827</v>
      </c>
      <c r="B1916" s="65" t="s">
        <v>8490</v>
      </c>
      <c r="C1916" s="67">
        <v>0.5</v>
      </c>
      <c r="D1916" s="65" t="s">
        <v>2828</v>
      </c>
      <c r="E1916" s="66">
        <v>69</v>
      </c>
      <c r="F1916" s="66">
        <v>91</v>
      </c>
      <c r="G1916" s="66" t="s">
        <v>5464</v>
      </c>
      <c r="H1916" s="66">
        <v>134</v>
      </c>
      <c r="I1916" s="69"/>
      <c r="J1916" s="5" t="s">
        <v>4415</v>
      </c>
      <c r="K1916" s="66">
        <v>1</v>
      </c>
      <c r="L1916" s="5">
        <v>400</v>
      </c>
      <c r="M1916" s="5">
        <v>2</v>
      </c>
      <c r="N1916" s="5">
        <v>0</v>
      </c>
      <c r="O1916" s="65"/>
      <c r="P1916" s="66">
        <v>272</v>
      </c>
      <c r="Q1916" s="66">
        <v>7</v>
      </c>
      <c r="R1916" s="66">
        <f t="shared" si="63"/>
        <v>279</v>
      </c>
      <c r="S1916" s="502">
        <f t="shared" si="64"/>
        <v>8.800000000000022</v>
      </c>
    </row>
    <row r="1917" spans="1:20" x14ac:dyDescent="0.2">
      <c r="A1917" s="97" t="s">
        <v>2827</v>
      </c>
      <c r="B1917" s="65" t="s">
        <v>8490</v>
      </c>
      <c r="C1917" s="67">
        <v>0.5</v>
      </c>
      <c r="D1917" s="91" t="s">
        <v>2538</v>
      </c>
      <c r="E1917" s="66">
        <v>69</v>
      </c>
      <c r="F1917" s="66">
        <v>91</v>
      </c>
      <c r="G1917" s="66" t="s">
        <v>5464</v>
      </c>
      <c r="H1917" s="66">
        <v>134</v>
      </c>
      <c r="I1917" s="69"/>
      <c r="J1917" s="5" t="s">
        <v>2624</v>
      </c>
      <c r="K1917" s="66">
        <v>1</v>
      </c>
      <c r="L1917" s="5">
        <v>400</v>
      </c>
      <c r="M1917" s="5">
        <v>2</v>
      </c>
      <c r="N1917" s="5">
        <v>0</v>
      </c>
      <c r="O1917" s="65"/>
      <c r="P1917" s="66">
        <v>272</v>
      </c>
      <c r="Q1917" s="66">
        <v>7</v>
      </c>
      <c r="R1917" s="66">
        <f t="shared" si="63"/>
        <v>279</v>
      </c>
      <c r="S1917" s="502">
        <f t="shared" si="64"/>
        <v>8.800000000000022</v>
      </c>
    </row>
    <row r="1918" spans="1:20" x14ac:dyDescent="0.2">
      <c r="A1918" s="97" t="s">
        <v>8481</v>
      </c>
      <c r="B1918" s="65" t="s">
        <v>8490</v>
      </c>
      <c r="C1918" s="67">
        <v>0.5</v>
      </c>
      <c r="D1918" s="65" t="s">
        <v>2911</v>
      </c>
      <c r="E1918" s="66">
        <v>66</v>
      </c>
      <c r="F1918" s="66">
        <v>82</v>
      </c>
      <c r="G1918" s="66" t="s">
        <v>5263</v>
      </c>
      <c r="H1918" s="66">
        <v>127</v>
      </c>
      <c r="I1918" s="69">
        <v>6045034800</v>
      </c>
      <c r="J1918" s="5" t="s">
        <v>2469</v>
      </c>
      <c r="K1918" s="66">
        <v>16</v>
      </c>
      <c r="L1918" s="5">
        <v>341</v>
      </c>
      <c r="M1918" s="5">
        <v>3</v>
      </c>
      <c r="N1918" s="5">
        <v>0</v>
      </c>
      <c r="O1918" s="65" t="s">
        <v>679</v>
      </c>
      <c r="P1918" s="66">
        <v>215</v>
      </c>
      <c r="Q1918" s="66">
        <v>4</v>
      </c>
      <c r="R1918" s="66">
        <f t="shared" si="63"/>
        <v>219</v>
      </c>
      <c r="S1918" s="502">
        <f t="shared" si="64"/>
        <v>68.800000000000026</v>
      </c>
      <c r="T1918" s="68">
        <v>16</v>
      </c>
    </row>
    <row r="1919" spans="1:20" x14ac:dyDescent="0.2">
      <c r="A1919" s="97" t="s">
        <v>10050</v>
      </c>
      <c r="B1919" s="65" t="s">
        <v>8490</v>
      </c>
      <c r="C1919" s="67">
        <v>0.5</v>
      </c>
      <c r="D1919" s="65" t="s">
        <v>10326</v>
      </c>
      <c r="E1919" s="66">
        <v>65</v>
      </c>
      <c r="F1919" s="66">
        <v>84</v>
      </c>
      <c r="G1919" s="66" t="s">
        <v>5263</v>
      </c>
      <c r="H1919" s="66">
        <v>127</v>
      </c>
      <c r="I1919" s="69">
        <v>6045034800</v>
      </c>
      <c r="J1919" s="5" t="s">
        <v>2469</v>
      </c>
      <c r="K1919" s="66"/>
      <c r="L1919" s="5">
        <f>112+10+R1919</f>
        <v>148</v>
      </c>
      <c r="M1919" s="5">
        <v>3</v>
      </c>
      <c r="N1919" s="5">
        <v>0</v>
      </c>
      <c r="O1919" s="65"/>
      <c r="P1919" s="66">
        <v>22</v>
      </c>
      <c r="Q1919" s="66">
        <v>4</v>
      </c>
      <c r="R1919" s="66">
        <f t="shared" si="63"/>
        <v>26</v>
      </c>
      <c r="S1919" s="502">
        <f t="shared" si="64"/>
        <v>261.8</v>
      </c>
    </row>
    <row r="1920" spans="1:20" x14ac:dyDescent="0.2">
      <c r="A1920" s="97" t="s">
        <v>9052</v>
      </c>
      <c r="B1920" s="65" t="s">
        <v>8490</v>
      </c>
      <c r="C1920" s="67">
        <v>0.5</v>
      </c>
      <c r="D1920" s="65" t="s">
        <v>6113</v>
      </c>
      <c r="E1920" s="66">
        <v>65</v>
      </c>
      <c r="F1920" s="66">
        <v>82</v>
      </c>
      <c r="G1920" s="66" t="s">
        <v>5265</v>
      </c>
      <c r="H1920" s="66">
        <v>125</v>
      </c>
      <c r="I1920" s="66">
        <v>6045034800</v>
      </c>
      <c r="J1920" s="5" t="s">
        <v>2469</v>
      </c>
      <c r="K1920" s="66">
        <v>12</v>
      </c>
      <c r="L1920" s="5">
        <v>357</v>
      </c>
      <c r="M1920" s="5">
        <v>3</v>
      </c>
      <c r="N1920" s="5">
        <v>0</v>
      </c>
      <c r="O1920" s="65"/>
      <c r="P1920" s="66">
        <v>230</v>
      </c>
      <c r="Q1920" s="66">
        <v>4</v>
      </c>
      <c r="R1920" s="66">
        <f t="shared" si="63"/>
        <v>234</v>
      </c>
      <c r="S1920" s="502">
        <f t="shared" si="64"/>
        <v>53.800000000000026</v>
      </c>
      <c r="T1920" s="68">
        <v>12</v>
      </c>
    </row>
    <row r="1921" spans="1:20" x14ac:dyDescent="0.2">
      <c r="A1921" s="97" t="s">
        <v>10701</v>
      </c>
      <c r="B1921" s="65" t="s">
        <v>8490</v>
      </c>
      <c r="C1921" s="67">
        <v>0.5</v>
      </c>
      <c r="D1921" s="65" t="s">
        <v>10706</v>
      </c>
      <c r="E1921" s="66">
        <v>65</v>
      </c>
      <c r="F1921" s="66">
        <v>84</v>
      </c>
      <c r="G1921" s="66" t="s">
        <v>5263</v>
      </c>
      <c r="H1921" s="66">
        <v>127</v>
      </c>
      <c r="I1921" s="66">
        <v>6045034800</v>
      </c>
      <c r="J1921" s="5" t="s">
        <v>2469</v>
      </c>
      <c r="K1921" s="66">
        <v>16</v>
      </c>
      <c r="L1921" s="5">
        <v>341</v>
      </c>
      <c r="M1921" s="5">
        <v>3</v>
      </c>
      <c r="N1921" s="5">
        <v>0</v>
      </c>
      <c r="O1921" s="65" t="s">
        <v>10683</v>
      </c>
      <c r="P1921" s="66">
        <v>215</v>
      </c>
      <c r="Q1921" s="66">
        <v>4</v>
      </c>
      <c r="R1921" s="66">
        <f t="shared" si="63"/>
        <v>219</v>
      </c>
      <c r="S1921" s="502">
        <f t="shared" si="64"/>
        <v>68.800000000000026</v>
      </c>
      <c r="T1921" s="68">
        <v>16</v>
      </c>
    </row>
    <row r="1922" spans="1:20" x14ac:dyDescent="0.2">
      <c r="A1922" s="97" t="s">
        <v>9687</v>
      </c>
      <c r="B1922" s="65" t="s">
        <v>8490</v>
      </c>
      <c r="C1922" s="67">
        <v>0.5</v>
      </c>
      <c r="D1922" s="65" t="s">
        <v>5753</v>
      </c>
      <c r="E1922" s="66">
        <v>65</v>
      </c>
      <c r="F1922" s="66">
        <v>84</v>
      </c>
      <c r="G1922" s="66" t="s">
        <v>5263</v>
      </c>
      <c r="H1922" s="66">
        <v>127</v>
      </c>
      <c r="I1922" s="69">
        <v>6045034800</v>
      </c>
      <c r="J1922" s="5" t="s">
        <v>2469</v>
      </c>
      <c r="K1922" s="66">
        <v>11</v>
      </c>
      <c r="L1922" s="5">
        <v>361</v>
      </c>
      <c r="M1922" s="5">
        <v>3</v>
      </c>
      <c r="N1922" s="5">
        <v>0</v>
      </c>
      <c r="O1922" s="65"/>
      <c r="P1922" s="66">
        <v>233</v>
      </c>
      <c r="Q1922" s="66">
        <v>4</v>
      </c>
      <c r="R1922" s="66">
        <f t="shared" si="63"/>
        <v>237</v>
      </c>
      <c r="S1922" s="502">
        <f t="shared" si="64"/>
        <v>50.800000000000026</v>
      </c>
      <c r="T1922" s="68">
        <v>11</v>
      </c>
    </row>
    <row r="1923" spans="1:20" s="65" customFormat="1" x14ac:dyDescent="0.2">
      <c r="A1923" s="97" t="s">
        <v>7414</v>
      </c>
      <c r="B1923" s="65" t="s">
        <v>8490</v>
      </c>
      <c r="C1923" s="67">
        <v>0.5</v>
      </c>
      <c r="D1923" s="65" t="s">
        <v>9290</v>
      </c>
      <c r="E1923" s="66">
        <v>70</v>
      </c>
      <c r="F1923" s="66">
        <v>93</v>
      </c>
      <c r="G1923" s="66" t="s">
        <v>2784</v>
      </c>
      <c r="H1923" s="66">
        <v>136</v>
      </c>
      <c r="I1923" s="5" t="s">
        <v>7407</v>
      </c>
      <c r="J1923" s="5" t="s">
        <v>7407</v>
      </c>
      <c r="K1923" s="66">
        <v>1</v>
      </c>
      <c r="L1923" s="5">
        <v>400</v>
      </c>
      <c r="M1923" s="5">
        <v>33</v>
      </c>
      <c r="N1923" s="5">
        <v>0</v>
      </c>
      <c r="O1923" s="65" t="s">
        <v>7592</v>
      </c>
      <c r="P1923" s="66">
        <v>268</v>
      </c>
      <c r="Q1923" s="66">
        <v>7</v>
      </c>
      <c r="R1923" s="66">
        <f t="shared" si="63"/>
        <v>275</v>
      </c>
      <c r="S1923" s="502">
        <f t="shared" si="64"/>
        <v>12.800000000000022</v>
      </c>
      <c r="T1923" s="66">
        <v>1</v>
      </c>
    </row>
    <row r="1924" spans="1:20" s="65" customFormat="1" x14ac:dyDescent="0.2">
      <c r="A1924" s="97" t="s">
        <v>7414</v>
      </c>
      <c r="B1924" s="65" t="s">
        <v>8490</v>
      </c>
      <c r="C1924" s="67">
        <v>0.5</v>
      </c>
      <c r="D1924" s="65" t="s">
        <v>2539</v>
      </c>
      <c r="E1924" s="66">
        <v>70</v>
      </c>
      <c r="F1924" s="66">
        <v>101</v>
      </c>
      <c r="G1924" s="66" t="s">
        <v>2784</v>
      </c>
      <c r="H1924" s="66">
        <v>144</v>
      </c>
      <c r="I1924" s="69"/>
      <c r="J1924" s="5" t="s">
        <v>2087</v>
      </c>
      <c r="K1924" s="66">
        <v>1</v>
      </c>
      <c r="L1924" s="5">
        <v>400</v>
      </c>
      <c r="M1924" s="5">
        <v>41</v>
      </c>
      <c r="N1924" s="5">
        <v>0</v>
      </c>
      <c r="P1924" s="66">
        <v>268</v>
      </c>
      <c r="Q1924" s="66">
        <v>7</v>
      </c>
      <c r="R1924" s="66">
        <f t="shared" si="63"/>
        <v>275</v>
      </c>
      <c r="S1924" s="502">
        <f t="shared" si="64"/>
        <v>12.800000000000022</v>
      </c>
      <c r="T1924" s="66">
        <v>1</v>
      </c>
    </row>
    <row r="1925" spans="1:20" s="65" customFormat="1" x14ac:dyDescent="0.2">
      <c r="A1925" s="97" t="s">
        <v>6</v>
      </c>
      <c r="B1925" s="65" t="s">
        <v>8490</v>
      </c>
      <c r="C1925" s="67">
        <v>0.5</v>
      </c>
      <c r="D1925" s="65" t="s">
        <v>9728</v>
      </c>
      <c r="E1925" s="66">
        <v>67</v>
      </c>
      <c r="F1925" s="66">
        <v>88</v>
      </c>
      <c r="G1925" s="66" t="s">
        <v>2920</v>
      </c>
      <c r="H1925" s="66">
        <v>131</v>
      </c>
      <c r="I1925" s="69"/>
      <c r="J1925" s="5" t="s">
        <v>4415</v>
      </c>
      <c r="K1925" s="66">
        <v>3</v>
      </c>
      <c r="L1925" s="5">
        <v>393</v>
      </c>
      <c r="M1925" s="5">
        <v>2</v>
      </c>
      <c r="N1925" s="5">
        <v>0</v>
      </c>
      <c r="P1925" s="66">
        <v>262</v>
      </c>
      <c r="Q1925" s="66">
        <v>7</v>
      </c>
      <c r="R1925" s="66">
        <f t="shared" si="63"/>
        <v>269</v>
      </c>
      <c r="S1925" s="502">
        <f t="shared" si="64"/>
        <v>18.800000000000022</v>
      </c>
      <c r="T1925" s="66">
        <v>3</v>
      </c>
    </row>
    <row r="1926" spans="1:20" s="65" customFormat="1" x14ac:dyDescent="0.2">
      <c r="A1926" s="97" t="s">
        <v>5153</v>
      </c>
      <c r="B1926" s="65" t="s">
        <v>5305</v>
      </c>
      <c r="C1926" s="67">
        <v>0.5</v>
      </c>
      <c r="D1926" s="65" t="s">
        <v>2890</v>
      </c>
      <c r="E1926" s="66">
        <v>62</v>
      </c>
      <c r="F1926" s="66">
        <v>74</v>
      </c>
      <c r="G1926" s="66" t="s">
        <v>5264</v>
      </c>
      <c r="H1926" s="66">
        <v>123</v>
      </c>
      <c r="I1926" s="69">
        <v>6045034800</v>
      </c>
      <c r="J1926" s="5" t="s">
        <v>2469</v>
      </c>
      <c r="K1926" s="66">
        <v>11</v>
      </c>
      <c r="L1926" s="5">
        <v>361</v>
      </c>
      <c r="M1926" s="5">
        <v>3</v>
      </c>
      <c r="N1926" s="5">
        <v>0</v>
      </c>
      <c r="P1926" s="66">
        <v>233</v>
      </c>
      <c r="Q1926" s="66">
        <v>4</v>
      </c>
      <c r="R1926" s="66">
        <f t="shared" si="63"/>
        <v>237</v>
      </c>
      <c r="S1926" s="502">
        <f t="shared" si="64"/>
        <v>50.800000000000026</v>
      </c>
      <c r="T1926" s="66">
        <v>11</v>
      </c>
    </row>
    <row r="1927" spans="1:20" s="65" customFormat="1" x14ac:dyDescent="0.2">
      <c r="A1927" s="134" t="s">
        <v>2634</v>
      </c>
      <c r="B1927" s="65" t="s">
        <v>5305</v>
      </c>
      <c r="C1927" s="67">
        <v>0.5</v>
      </c>
      <c r="D1927" s="65" t="s">
        <v>9124</v>
      </c>
      <c r="E1927" s="66">
        <v>65</v>
      </c>
      <c r="F1927" s="66">
        <v>84</v>
      </c>
      <c r="G1927" s="66" t="s">
        <v>5161</v>
      </c>
      <c r="H1927" s="66">
        <v>127</v>
      </c>
      <c r="I1927" s="69">
        <v>6045034800</v>
      </c>
      <c r="J1927" s="5" t="s">
        <v>2469</v>
      </c>
      <c r="K1927" s="66">
        <v>11</v>
      </c>
      <c r="L1927" s="5">
        <v>361</v>
      </c>
      <c r="M1927" s="5">
        <v>3</v>
      </c>
      <c r="N1927" s="5">
        <v>0</v>
      </c>
      <c r="P1927" s="66">
        <v>233</v>
      </c>
      <c r="Q1927" s="66">
        <v>4</v>
      </c>
      <c r="R1927" s="66">
        <f t="shared" ref="R1927:R1985" si="65">P1927+Q1927</f>
        <v>237</v>
      </c>
      <c r="S1927" s="502">
        <f t="shared" si="64"/>
        <v>50.800000000000026</v>
      </c>
      <c r="T1927" s="66">
        <v>11</v>
      </c>
    </row>
    <row r="1928" spans="1:20" s="65" customFormat="1" x14ac:dyDescent="0.2">
      <c r="A1928" s="97" t="s">
        <v>9125</v>
      </c>
      <c r="B1928" s="65" t="s">
        <v>5305</v>
      </c>
      <c r="C1928" s="67">
        <v>0.5</v>
      </c>
      <c r="D1928" s="65" t="s">
        <v>3234</v>
      </c>
      <c r="E1928" s="66">
        <v>65</v>
      </c>
      <c r="F1928" s="66">
        <v>84</v>
      </c>
      <c r="G1928" s="66" t="s">
        <v>5161</v>
      </c>
      <c r="H1928" s="66">
        <v>127</v>
      </c>
      <c r="I1928" s="69">
        <v>6045034800</v>
      </c>
      <c r="J1928" s="5" t="s">
        <v>2469</v>
      </c>
      <c r="K1928" s="66">
        <v>11</v>
      </c>
      <c r="L1928" s="5">
        <v>361</v>
      </c>
      <c r="M1928" s="5">
        <v>3</v>
      </c>
      <c r="N1928" s="5">
        <v>0</v>
      </c>
      <c r="O1928" s="65" t="s">
        <v>6872</v>
      </c>
      <c r="P1928" s="66">
        <v>233</v>
      </c>
      <c r="Q1928" s="66">
        <v>4</v>
      </c>
      <c r="R1928" s="66">
        <f t="shared" si="65"/>
        <v>237</v>
      </c>
      <c r="S1928" s="502">
        <f t="shared" si="64"/>
        <v>50.800000000000026</v>
      </c>
      <c r="T1928" s="66">
        <v>11</v>
      </c>
    </row>
    <row r="1929" spans="1:20" s="65" customFormat="1" x14ac:dyDescent="0.2">
      <c r="A1929" s="97" t="s">
        <v>8535</v>
      </c>
      <c r="B1929" s="65" t="s">
        <v>5305</v>
      </c>
      <c r="C1929" s="67">
        <v>0.5</v>
      </c>
      <c r="D1929" s="65" t="s">
        <v>3248</v>
      </c>
      <c r="E1929" s="66">
        <v>65</v>
      </c>
      <c r="F1929" s="66">
        <v>84</v>
      </c>
      <c r="G1929" s="66" t="s">
        <v>2920</v>
      </c>
      <c r="H1929" s="66">
        <v>127</v>
      </c>
      <c r="I1929" s="69">
        <v>6065035100</v>
      </c>
      <c r="J1929" s="5"/>
      <c r="K1929" s="66">
        <v>13</v>
      </c>
      <c r="L1929" s="5">
        <v>353</v>
      </c>
      <c r="M1929" s="5"/>
      <c r="N1929" s="5">
        <v>0</v>
      </c>
      <c r="P1929" s="66">
        <v>225</v>
      </c>
      <c r="Q1929" s="66">
        <v>4</v>
      </c>
      <c r="R1929" s="66">
        <f t="shared" si="65"/>
        <v>229</v>
      </c>
      <c r="S1929" s="502">
        <f t="shared" si="64"/>
        <v>58.800000000000026</v>
      </c>
      <c r="T1929" s="66">
        <v>13</v>
      </c>
    </row>
    <row r="1930" spans="1:20" s="65" customFormat="1" x14ac:dyDescent="0.2">
      <c r="A1930" s="97" t="s">
        <v>8535</v>
      </c>
      <c r="B1930" s="65" t="s">
        <v>5305</v>
      </c>
      <c r="C1930" s="67">
        <v>0.5</v>
      </c>
      <c r="D1930" s="65" t="s">
        <v>3363</v>
      </c>
      <c r="E1930" s="66">
        <v>65</v>
      </c>
      <c r="F1930" s="66">
        <v>84</v>
      </c>
      <c r="G1930" s="66" t="s">
        <v>2920</v>
      </c>
      <c r="H1930" s="66">
        <v>127</v>
      </c>
      <c r="I1930" s="69">
        <v>6035034100</v>
      </c>
      <c r="J1930" s="5"/>
      <c r="K1930" s="66">
        <v>13</v>
      </c>
      <c r="L1930" s="5">
        <v>353</v>
      </c>
      <c r="M1930" s="5"/>
      <c r="N1930" s="5">
        <v>0</v>
      </c>
      <c r="P1930" s="66">
        <v>225</v>
      </c>
      <c r="Q1930" s="66">
        <v>4</v>
      </c>
      <c r="R1930" s="66">
        <f t="shared" si="65"/>
        <v>229</v>
      </c>
      <c r="S1930" s="502">
        <f t="shared" si="64"/>
        <v>58.800000000000026</v>
      </c>
      <c r="T1930" s="66">
        <v>13</v>
      </c>
    </row>
    <row r="1931" spans="1:20" s="65" customFormat="1" x14ac:dyDescent="0.2">
      <c r="A1931" s="97" t="s">
        <v>8535</v>
      </c>
      <c r="B1931" s="65" t="s">
        <v>5305</v>
      </c>
      <c r="C1931" s="67">
        <v>0.5</v>
      </c>
      <c r="D1931" s="65" t="s">
        <v>2803</v>
      </c>
      <c r="E1931" s="66">
        <v>65</v>
      </c>
      <c r="F1931" s="66">
        <v>84</v>
      </c>
      <c r="G1931" s="66" t="s">
        <v>2920</v>
      </c>
      <c r="H1931" s="66">
        <v>127</v>
      </c>
      <c r="I1931" s="69">
        <v>6405034400</v>
      </c>
      <c r="J1931" s="5"/>
      <c r="K1931" s="66">
        <v>13</v>
      </c>
      <c r="L1931" s="5">
        <v>353</v>
      </c>
      <c r="M1931" s="5"/>
      <c r="N1931" s="5">
        <v>0</v>
      </c>
      <c r="P1931" s="66">
        <v>225</v>
      </c>
      <c r="Q1931" s="66">
        <v>4</v>
      </c>
      <c r="R1931" s="66">
        <f t="shared" si="65"/>
        <v>229</v>
      </c>
      <c r="S1931" s="502">
        <f t="shared" si="64"/>
        <v>58.800000000000026</v>
      </c>
      <c r="T1931" s="66">
        <v>13</v>
      </c>
    </row>
    <row r="1932" spans="1:20" s="65" customFormat="1" x14ac:dyDescent="0.2">
      <c r="A1932" s="134" t="s">
        <v>4444</v>
      </c>
      <c r="B1932" s="65" t="s">
        <v>5305</v>
      </c>
      <c r="C1932" s="67">
        <v>0.5</v>
      </c>
      <c r="D1932" s="65" t="s">
        <v>7859</v>
      </c>
      <c r="E1932" s="66">
        <v>66</v>
      </c>
      <c r="F1932" s="66">
        <v>86</v>
      </c>
      <c r="G1932" s="66" t="s">
        <v>5161</v>
      </c>
      <c r="H1932" s="66">
        <v>129</v>
      </c>
      <c r="I1932" s="69">
        <v>6045034800</v>
      </c>
      <c r="J1932" s="5" t="s">
        <v>2469</v>
      </c>
      <c r="K1932" s="66">
        <v>14</v>
      </c>
      <c r="L1932" s="5">
        <v>349</v>
      </c>
      <c r="M1932" s="5">
        <v>3</v>
      </c>
      <c r="N1932" s="5">
        <v>0</v>
      </c>
      <c r="P1932" s="66">
        <v>220</v>
      </c>
      <c r="Q1932" s="66">
        <v>4</v>
      </c>
      <c r="R1932" s="66">
        <f t="shared" si="65"/>
        <v>224</v>
      </c>
      <c r="S1932" s="502">
        <f t="shared" si="64"/>
        <v>63.800000000000026</v>
      </c>
      <c r="T1932" s="66">
        <v>14</v>
      </c>
    </row>
    <row r="1933" spans="1:20" s="65" customFormat="1" x14ac:dyDescent="0.2">
      <c r="A1933" s="134" t="s">
        <v>5</v>
      </c>
      <c r="B1933" s="65" t="s">
        <v>5305</v>
      </c>
      <c r="C1933" s="67">
        <v>0.5</v>
      </c>
      <c r="D1933" s="65" t="s">
        <v>2284</v>
      </c>
      <c r="E1933" s="66">
        <v>65</v>
      </c>
      <c r="F1933" s="66">
        <v>84</v>
      </c>
      <c r="G1933" s="66" t="s">
        <v>5263</v>
      </c>
      <c r="H1933" s="66">
        <v>127</v>
      </c>
      <c r="I1933" s="69">
        <v>6045034800</v>
      </c>
      <c r="J1933" s="5" t="s">
        <v>2469</v>
      </c>
      <c r="K1933" s="66">
        <v>12</v>
      </c>
      <c r="L1933" s="5">
        <v>357</v>
      </c>
      <c r="M1933" s="5">
        <v>3</v>
      </c>
      <c r="N1933" s="5">
        <v>0</v>
      </c>
      <c r="P1933" s="66">
        <v>230</v>
      </c>
      <c r="Q1933" s="66">
        <v>4</v>
      </c>
      <c r="R1933" s="66">
        <f t="shared" si="65"/>
        <v>234</v>
      </c>
      <c r="S1933" s="502">
        <f t="shared" si="64"/>
        <v>53.800000000000026</v>
      </c>
      <c r="T1933" s="66">
        <v>12</v>
      </c>
    </row>
    <row r="1934" spans="1:20" s="65" customFormat="1" x14ac:dyDescent="0.2">
      <c r="A1934" s="134" t="s">
        <v>2633</v>
      </c>
      <c r="B1934" s="65" t="s">
        <v>5305</v>
      </c>
      <c r="C1934" s="67">
        <v>0.5</v>
      </c>
      <c r="D1934" s="65" t="s">
        <v>3037</v>
      </c>
      <c r="E1934" s="66">
        <v>65</v>
      </c>
      <c r="F1934" s="66">
        <v>84</v>
      </c>
      <c r="G1934" s="66" t="s">
        <v>5161</v>
      </c>
      <c r="H1934" s="66">
        <v>127</v>
      </c>
      <c r="I1934" s="69">
        <v>6045034800</v>
      </c>
      <c r="J1934" s="5" t="s">
        <v>2469</v>
      </c>
      <c r="K1934" s="66">
        <v>12</v>
      </c>
      <c r="L1934" s="5">
        <v>357</v>
      </c>
      <c r="M1934" s="5">
        <v>3</v>
      </c>
      <c r="N1934" s="5">
        <v>0</v>
      </c>
      <c r="P1934" s="66">
        <v>233</v>
      </c>
      <c r="Q1934" s="66">
        <v>4</v>
      </c>
      <c r="R1934" s="66">
        <f t="shared" si="65"/>
        <v>237</v>
      </c>
      <c r="S1934" s="502">
        <f t="shared" si="64"/>
        <v>50.800000000000026</v>
      </c>
      <c r="T1934" s="66">
        <v>12</v>
      </c>
    </row>
    <row r="1935" spans="1:20" s="65" customFormat="1" x14ac:dyDescent="0.2">
      <c r="A1935" s="134" t="s">
        <v>4</v>
      </c>
      <c r="B1935" s="65" t="s">
        <v>5305</v>
      </c>
      <c r="C1935" s="67">
        <v>0.5</v>
      </c>
      <c r="D1935" s="65" t="s">
        <v>10543</v>
      </c>
      <c r="E1935" s="66">
        <v>73</v>
      </c>
      <c r="F1935" s="66">
        <v>97</v>
      </c>
      <c r="G1935" s="66" t="s">
        <v>4076</v>
      </c>
      <c r="H1935" s="66">
        <v>140</v>
      </c>
      <c r="I1935" s="69">
        <v>6365031100</v>
      </c>
      <c r="J1935" s="5" t="s">
        <v>5839</v>
      </c>
      <c r="K1935" s="66">
        <v>27</v>
      </c>
      <c r="L1935" s="5">
        <v>297</v>
      </c>
      <c r="M1935" s="5">
        <v>9</v>
      </c>
      <c r="N1935" s="5">
        <v>0</v>
      </c>
      <c r="P1935" s="66">
        <v>170</v>
      </c>
      <c r="Q1935" s="66">
        <v>4</v>
      </c>
      <c r="R1935" s="66">
        <f t="shared" si="65"/>
        <v>174</v>
      </c>
      <c r="S1935" s="502">
        <f t="shared" si="64"/>
        <v>113.80000000000003</v>
      </c>
      <c r="T1935" s="66">
        <v>27</v>
      </c>
    </row>
    <row r="1936" spans="1:20" s="65" customFormat="1" x14ac:dyDescent="0.2">
      <c r="A1936" s="134" t="s">
        <v>6258</v>
      </c>
      <c r="B1936" s="65" t="s">
        <v>5305</v>
      </c>
      <c r="C1936" s="67">
        <v>0.5</v>
      </c>
      <c r="D1936" s="65" t="s">
        <v>8821</v>
      </c>
      <c r="E1936" s="66">
        <v>66</v>
      </c>
      <c r="F1936" s="66">
        <v>86</v>
      </c>
      <c r="G1936" s="66" t="s">
        <v>5161</v>
      </c>
      <c r="H1936" s="66">
        <v>129</v>
      </c>
      <c r="I1936" s="69">
        <v>6045034800</v>
      </c>
      <c r="J1936" s="5" t="s">
        <v>2469</v>
      </c>
      <c r="K1936" s="66">
        <v>13</v>
      </c>
      <c r="L1936" s="5">
        <v>353</v>
      </c>
      <c r="M1936" s="5">
        <v>3</v>
      </c>
      <c r="N1936" s="5">
        <v>0</v>
      </c>
      <c r="P1936" s="66">
        <v>225</v>
      </c>
      <c r="Q1936" s="66">
        <v>4</v>
      </c>
      <c r="R1936" s="66">
        <f t="shared" si="65"/>
        <v>229</v>
      </c>
      <c r="S1936" s="502">
        <f t="shared" si="64"/>
        <v>58.800000000000026</v>
      </c>
      <c r="T1936" s="66">
        <v>13</v>
      </c>
    </row>
    <row r="1937" spans="1:20" s="65" customFormat="1" x14ac:dyDescent="0.2">
      <c r="A1937" s="97" t="s">
        <v>7693</v>
      </c>
      <c r="B1937" s="65" t="s">
        <v>4957</v>
      </c>
      <c r="C1937" s="67">
        <v>0.5</v>
      </c>
      <c r="D1937" s="65" t="s">
        <v>3234</v>
      </c>
      <c r="E1937" s="66">
        <v>66</v>
      </c>
      <c r="F1937" s="66">
        <v>84</v>
      </c>
      <c r="G1937" s="66" t="s">
        <v>5263</v>
      </c>
      <c r="H1937" s="66">
        <v>127</v>
      </c>
      <c r="I1937" s="69">
        <v>6045034800</v>
      </c>
      <c r="J1937" s="5" t="s">
        <v>2469</v>
      </c>
      <c r="K1937" s="66">
        <v>11</v>
      </c>
      <c r="L1937" s="5">
        <v>361</v>
      </c>
      <c r="M1937" s="5">
        <v>3</v>
      </c>
      <c r="N1937" s="5">
        <v>0</v>
      </c>
      <c r="O1937" s="65" t="s">
        <v>3976</v>
      </c>
      <c r="P1937" s="66">
        <v>234</v>
      </c>
      <c r="Q1937" s="66">
        <v>4</v>
      </c>
      <c r="R1937" s="66">
        <f t="shared" si="65"/>
        <v>238</v>
      </c>
      <c r="S1937" s="502">
        <f t="shared" si="64"/>
        <v>49.800000000000026</v>
      </c>
      <c r="T1937" s="66">
        <v>11</v>
      </c>
    </row>
    <row r="1938" spans="1:20" s="65" customFormat="1" x14ac:dyDescent="0.2">
      <c r="A1938" s="134" t="s">
        <v>1243</v>
      </c>
      <c r="B1938" s="65" t="s">
        <v>4957</v>
      </c>
      <c r="C1938" s="67">
        <v>0.5</v>
      </c>
      <c r="D1938" s="65" t="s">
        <v>7157</v>
      </c>
      <c r="E1938" s="66">
        <v>66</v>
      </c>
      <c r="F1938" s="66">
        <v>82</v>
      </c>
      <c r="G1938" s="66" t="s">
        <v>5265</v>
      </c>
      <c r="H1938" s="66">
        <v>125</v>
      </c>
      <c r="I1938" s="69">
        <v>6045034800</v>
      </c>
      <c r="J1938" s="5" t="s">
        <v>2469</v>
      </c>
      <c r="K1938" s="66"/>
      <c r="L1938" s="5">
        <f>112+10+R1938</f>
        <v>122</v>
      </c>
      <c r="M1938" s="5">
        <v>3</v>
      </c>
      <c r="N1938" s="5">
        <v>0</v>
      </c>
      <c r="P1938" s="66"/>
      <c r="Q1938" s="66"/>
      <c r="R1938" s="66">
        <f t="shared" si="65"/>
        <v>0</v>
      </c>
      <c r="S1938" s="502">
        <f t="shared" si="64"/>
        <v>287.8</v>
      </c>
      <c r="T1938" s="66"/>
    </row>
    <row r="1939" spans="1:20" s="65" customFormat="1" x14ac:dyDescent="0.2">
      <c r="A1939" s="134" t="s">
        <v>7691</v>
      </c>
      <c r="B1939" s="65" t="s">
        <v>4957</v>
      </c>
      <c r="C1939" s="67">
        <v>0.5</v>
      </c>
      <c r="D1939" s="65" t="s">
        <v>8474</v>
      </c>
      <c r="E1939" s="66">
        <v>73</v>
      </c>
      <c r="F1939" s="66">
        <v>99</v>
      </c>
      <c r="G1939" s="66" t="s">
        <v>2920</v>
      </c>
      <c r="H1939" s="66">
        <v>142</v>
      </c>
      <c r="I1939" s="69">
        <v>6045034800</v>
      </c>
      <c r="J1939" s="5" t="s">
        <v>2469</v>
      </c>
      <c r="K1939" s="66">
        <v>26</v>
      </c>
      <c r="L1939" s="5">
        <v>301</v>
      </c>
      <c r="M1939" s="5">
        <v>3</v>
      </c>
      <c r="N1939" s="5">
        <v>0</v>
      </c>
      <c r="P1939" s="66">
        <v>183</v>
      </c>
      <c r="Q1939" s="66">
        <v>4</v>
      </c>
      <c r="R1939" s="66">
        <f t="shared" si="65"/>
        <v>187</v>
      </c>
      <c r="S1939" s="502">
        <f t="shared" si="64"/>
        <v>100.80000000000003</v>
      </c>
      <c r="T1939" s="66">
        <v>26</v>
      </c>
    </row>
    <row r="1940" spans="1:20" s="65" customFormat="1" x14ac:dyDescent="0.2">
      <c r="A1940" s="97" t="s">
        <v>5025</v>
      </c>
      <c r="B1940" s="65" t="s">
        <v>4957</v>
      </c>
      <c r="C1940" s="67">
        <v>0.5</v>
      </c>
      <c r="D1940" s="65" t="s">
        <v>8718</v>
      </c>
      <c r="E1940" s="66">
        <v>63</v>
      </c>
      <c r="F1940" s="66">
        <v>78</v>
      </c>
      <c r="G1940" s="66" t="s">
        <v>5265</v>
      </c>
      <c r="H1940" s="66">
        <v>123</v>
      </c>
      <c r="I1940" s="69">
        <v>3045034800</v>
      </c>
      <c r="J1940" s="5" t="s">
        <v>2469</v>
      </c>
      <c r="K1940" s="66">
        <v>15</v>
      </c>
      <c r="L1940" s="5">
        <v>345</v>
      </c>
      <c r="M1940" s="5">
        <v>3</v>
      </c>
      <c r="N1940" s="5">
        <v>0</v>
      </c>
      <c r="O1940" s="65" t="s">
        <v>2416</v>
      </c>
      <c r="P1940" s="66">
        <v>216</v>
      </c>
      <c r="Q1940" s="66">
        <v>4</v>
      </c>
      <c r="R1940" s="66">
        <f t="shared" si="65"/>
        <v>220</v>
      </c>
      <c r="S1940" s="502">
        <f t="shared" si="64"/>
        <v>67.800000000000026</v>
      </c>
      <c r="T1940" s="66">
        <v>15</v>
      </c>
    </row>
    <row r="1941" spans="1:20" s="65" customFormat="1" x14ac:dyDescent="0.2">
      <c r="A1941" s="134" t="s">
        <v>6382</v>
      </c>
      <c r="B1941" s="65" t="s">
        <v>4957</v>
      </c>
      <c r="C1941" s="67">
        <v>0.5</v>
      </c>
      <c r="D1941" s="65" t="s">
        <v>10163</v>
      </c>
      <c r="E1941" s="66">
        <v>66</v>
      </c>
      <c r="F1941" s="66">
        <v>82</v>
      </c>
      <c r="G1941" s="66" t="s">
        <v>5265</v>
      </c>
      <c r="H1941" s="66">
        <v>125</v>
      </c>
      <c r="I1941" s="69">
        <v>6045034800</v>
      </c>
      <c r="J1941" s="5" t="s">
        <v>2469</v>
      </c>
      <c r="K1941" s="66">
        <v>18</v>
      </c>
      <c r="L1941" s="5">
        <v>333</v>
      </c>
      <c r="M1941" s="5">
        <v>3</v>
      </c>
      <c r="N1941" s="5">
        <v>0</v>
      </c>
      <c r="P1941" s="66">
        <v>207</v>
      </c>
      <c r="Q1941" s="66">
        <v>4</v>
      </c>
      <c r="R1941" s="66">
        <f t="shared" si="65"/>
        <v>211</v>
      </c>
      <c r="S1941" s="502">
        <f t="shared" si="64"/>
        <v>76.800000000000026</v>
      </c>
      <c r="T1941" s="66">
        <v>18</v>
      </c>
    </row>
    <row r="1942" spans="1:20" s="65" customFormat="1" x14ac:dyDescent="0.2">
      <c r="A1942" s="134" t="s">
        <v>1242</v>
      </c>
      <c r="B1942" s="65" t="s">
        <v>4957</v>
      </c>
      <c r="C1942" s="67">
        <v>0.5</v>
      </c>
      <c r="D1942" s="65" t="s">
        <v>8719</v>
      </c>
      <c r="E1942" s="66">
        <v>65</v>
      </c>
      <c r="F1942" s="66">
        <v>82</v>
      </c>
      <c r="G1942" s="66" t="s">
        <v>5262</v>
      </c>
      <c r="H1942" s="66">
        <v>125</v>
      </c>
      <c r="I1942" s="69">
        <v>6045034800</v>
      </c>
      <c r="J1942" s="5" t="s">
        <v>2469</v>
      </c>
      <c r="K1942" s="66">
        <v>18</v>
      </c>
      <c r="L1942" s="5">
        <v>333</v>
      </c>
      <c r="M1942" s="5">
        <v>3</v>
      </c>
      <c r="N1942" s="5">
        <v>0</v>
      </c>
      <c r="P1942" s="66">
        <v>205</v>
      </c>
      <c r="Q1942" s="66">
        <v>4</v>
      </c>
      <c r="R1942" s="66">
        <f t="shared" si="65"/>
        <v>209</v>
      </c>
      <c r="S1942" s="502">
        <f t="shared" si="64"/>
        <v>78.800000000000026</v>
      </c>
      <c r="T1942" s="66">
        <v>18</v>
      </c>
    </row>
    <row r="1943" spans="1:20" s="65" customFormat="1" x14ac:dyDescent="0.2">
      <c r="A1943" s="134" t="s">
        <v>7409</v>
      </c>
      <c r="B1943" s="65" t="s">
        <v>4957</v>
      </c>
      <c r="C1943" s="67">
        <v>0.5</v>
      </c>
      <c r="D1943" s="65" t="s">
        <v>2796</v>
      </c>
      <c r="E1943" s="66">
        <v>62</v>
      </c>
      <c r="F1943" s="66">
        <v>76</v>
      </c>
      <c r="G1943" s="66" t="s">
        <v>5264</v>
      </c>
      <c r="H1943" s="66">
        <v>123</v>
      </c>
      <c r="I1943" s="69">
        <v>6045034800</v>
      </c>
      <c r="J1943" s="5" t="s">
        <v>2469</v>
      </c>
      <c r="K1943" s="66">
        <v>14</v>
      </c>
      <c r="L1943" s="5">
        <v>349</v>
      </c>
      <c r="M1943" s="5">
        <v>3</v>
      </c>
      <c r="N1943" s="5">
        <v>0</v>
      </c>
      <c r="P1943" s="66">
        <v>223</v>
      </c>
      <c r="Q1943" s="66">
        <v>4</v>
      </c>
      <c r="R1943" s="66">
        <f t="shared" si="65"/>
        <v>227</v>
      </c>
      <c r="S1943" s="502">
        <f t="shared" si="64"/>
        <v>60.800000000000026</v>
      </c>
      <c r="T1943" s="66">
        <v>14</v>
      </c>
    </row>
    <row r="1944" spans="1:20" s="65" customFormat="1" x14ac:dyDescent="0.2">
      <c r="A1944" s="134" t="s">
        <v>8698</v>
      </c>
      <c r="B1944" s="65" t="s">
        <v>4957</v>
      </c>
      <c r="C1944" s="67">
        <v>0.5</v>
      </c>
      <c r="D1944" s="91" t="s">
        <v>8699</v>
      </c>
      <c r="E1944" s="66">
        <v>63</v>
      </c>
      <c r="F1944" s="66">
        <v>80</v>
      </c>
      <c r="G1944" s="66" t="s">
        <v>2920</v>
      </c>
      <c r="H1944" s="66">
        <v>123</v>
      </c>
      <c r="I1944" s="69"/>
      <c r="J1944" s="5" t="s">
        <v>2624</v>
      </c>
      <c r="K1944" s="66"/>
      <c r="L1944" s="5">
        <f>112+10+R1944</f>
        <v>429</v>
      </c>
      <c r="M1944" s="5">
        <v>2</v>
      </c>
      <c r="N1944" s="5">
        <v>0</v>
      </c>
      <c r="P1944" s="66">
        <v>300</v>
      </c>
      <c r="Q1944" s="66">
        <v>7</v>
      </c>
      <c r="R1944" s="66">
        <f t="shared" si="65"/>
        <v>307</v>
      </c>
      <c r="S1944" s="502">
        <f t="shared" si="64"/>
        <v>-19.199999999999978</v>
      </c>
      <c r="T1944" s="66"/>
    </row>
    <row r="1945" spans="1:20" s="65" customFormat="1" x14ac:dyDescent="0.2">
      <c r="A1945" s="134" t="s">
        <v>7343</v>
      </c>
      <c r="B1945" s="65" t="s">
        <v>2125</v>
      </c>
      <c r="C1945" s="67">
        <v>0.5</v>
      </c>
      <c r="D1945" s="65" t="s">
        <v>3943</v>
      </c>
      <c r="E1945" s="66">
        <v>67</v>
      </c>
      <c r="F1945" s="66">
        <v>86</v>
      </c>
      <c r="G1945" s="66" t="s">
        <v>5263</v>
      </c>
      <c r="H1945" s="66">
        <v>129</v>
      </c>
      <c r="I1945" s="69">
        <v>6045034800</v>
      </c>
      <c r="J1945" s="5" t="s">
        <v>2469</v>
      </c>
      <c r="K1945" s="66">
        <v>14</v>
      </c>
      <c r="L1945" s="5">
        <v>349</v>
      </c>
      <c r="M1945" s="5">
        <v>3</v>
      </c>
      <c r="N1945" s="5">
        <v>0</v>
      </c>
      <c r="P1945" s="66">
        <v>220</v>
      </c>
      <c r="Q1945" s="66">
        <v>4</v>
      </c>
      <c r="R1945" s="66">
        <f t="shared" si="65"/>
        <v>224</v>
      </c>
      <c r="S1945" s="502">
        <f t="shared" si="64"/>
        <v>63.800000000000026</v>
      </c>
      <c r="T1945" s="66">
        <v>14</v>
      </c>
    </row>
    <row r="1946" spans="1:20" s="65" customFormat="1" x14ac:dyDescent="0.2">
      <c r="A1946" s="571" t="s">
        <v>11114</v>
      </c>
      <c r="B1946" s="65" t="s">
        <v>2125</v>
      </c>
      <c r="C1946" s="67">
        <v>0.5</v>
      </c>
      <c r="D1946" s="559" t="s">
        <v>7314</v>
      </c>
      <c r="E1946" s="66">
        <v>67</v>
      </c>
      <c r="F1946" s="66">
        <v>84</v>
      </c>
      <c r="G1946" s="66" t="s">
        <v>5264</v>
      </c>
      <c r="H1946" s="66">
        <v>127</v>
      </c>
      <c r="I1946" s="69">
        <v>6045034800</v>
      </c>
      <c r="J1946" s="5" t="s">
        <v>2469</v>
      </c>
      <c r="K1946" s="66">
        <v>11</v>
      </c>
      <c r="L1946" s="5">
        <v>369</v>
      </c>
      <c r="M1946" s="5">
        <v>3</v>
      </c>
      <c r="N1946" s="5">
        <v>0</v>
      </c>
      <c r="O1946" s="559" t="s">
        <v>11115</v>
      </c>
      <c r="P1946" s="66">
        <v>235</v>
      </c>
      <c r="Q1946" s="66">
        <v>4</v>
      </c>
      <c r="R1946" s="66">
        <f t="shared" si="65"/>
        <v>239</v>
      </c>
      <c r="S1946" s="502">
        <f t="shared" ref="S1946:S2009" si="66">306.1-R1946-10-8.3</f>
        <v>48.800000000000026</v>
      </c>
      <c r="T1946" s="66">
        <v>11</v>
      </c>
    </row>
    <row r="1947" spans="1:20" s="65" customFormat="1" x14ac:dyDescent="0.2">
      <c r="A1947" s="571" t="s">
        <v>11188</v>
      </c>
      <c r="B1947" s="559" t="s">
        <v>2125</v>
      </c>
      <c r="C1947" s="67">
        <v>0.5</v>
      </c>
      <c r="D1947" s="559" t="s">
        <v>11189</v>
      </c>
      <c r="E1947" s="66">
        <v>64</v>
      </c>
      <c r="F1947" s="66">
        <v>82</v>
      </c>
      <c r="G1947" s="560" t="s">
        <v>5265</v>
      </c>
      <c r="H1947" s="66">
        <v>125</v>
      </c>
      <c r="I1947" s="69">
        <v>6045034800</v>
      </c>
      <c r="J1947" s="5" t="s">
        <v>2469</v>
      </c>
      <c r="K1947" s="66">
        <v>11</v>
      </c>
      <c r="L1947" s="5">
        <v>369</v>
      </c>
      <c r="M1947" s="5">
        <v>3</v>
      </c>
      <c r="N1947" s="5">
        <v>0</v>
      </c>
      <c r="O1947" s="559" t="s">
        <v>11198</v>
      </c>
      <c r="P1947" s="66">
        <v>235</v>
      </c>
      <c r="Q1947" s="66">
        <v>4</v>
      </c>
      <c r="R1947" s="66">
        <f t="shared" si="65"/>
        <v>239</v>
      </c>
      <c r="S1947" s="502">
        <f t="shared" si="66"/>
        <v>48.800000000000026</v>
      </c>
      <c r="T1947" s="66">
        <v>11</v>
      </c>
    </row>
    <row r="1948" spans="1:20" s="65" customFormat="1" x14ac:dyDescent="0.2">
      <c r="A1948" s="134" t="s">
        <v>5874</v>
      </c>
      <c r="B1948" s="65" t="s">
        <v>2125</v>
      </c>
      <c r="C1948" s="67">
        <v>0.5</v>
      </c>
      <c r="D1948" s="65" t="s">
        <v>9843</v>
      </c>
      <c r="E1948" s="66">
        <v>66</v>
      </c>
      <c r="F1948" s="66">
        <v>84</v>
      </c>
      <c r="G1948" s="66" t="s">
        <v>5263</v>
      </c>
      <c r="H1948" s="66">
        <v>127</v>
      </c>
      <c r="I1948" s="69">
        <v>6045034800</v>
      </c>
      <c r="J1948" s="5" t="s">
        <v>2469</v>
      </c>
      <c r="K1948" s="66">
        <v>11</v>
      </c>
      <c r="L1948" s="5">
        <v>361</v>
      </c>
      <c r="M1948" s="5">
        <v>3</v>
      </c>
      <c r="N1948" s="5">
        <v>0</v>
      </c>
      <c r="P1948" s="66">
        <v>235</v>
      </c>
      <c r="Q1948" s="66">
        <v>4</v>
      </c>
      <c r="R1948" s="66">
        <f t="shared" si="65"/>
        <v>239</v>
      </c>
      <c r="S1948" s="502">
        <f t="shared" si="66"/>
        <v>48.800000000000026</v>
      </c>
      <c r="T1948" s="66">
        <v>11</v>
      </c>
    </row>
    <row r="1949" spans="1:20" s="65" customFormat="1" x14ac:dyDescent="0.2">
      <c r="A1949" s="134" t="s">
        <v>6556</v>
      </c>
      <c r="B1949" s="65" t="s">
        <v>2125</v>
      </c>
      <c r="C1949" s="67">
        <v>0.5</v>
      </c>
      <c r="D1949" s="65" t="s">
        <v>252</v>
      </c>
      <c r="E1949" s="66">
        <v>62</v>
      </c>
      <c r="F1949" s="66">
        <v>78</v>
      </c>
      <c r="G1949" s="66" t="s">
        <v>5265</v>
      </c>
      <c r="H1949" s="66">
        <v>123</v>
      </c>
      <c r="I1949" s="69">
        <v>6045034800</v>
      </c>
      <c r="J1949" s="5" t="s">
        <v>2469</v>
      </c>
      <c r="K1949" s="66">
        <v>14</v>
      </c>
      <c r="L1949" s="5">
        <v>349</v>
      </c>
      <c r="M1949" s="5">
        <v>3</v>
      </c>
      <c r="N1949" s="5">
        <v>0</v>
      </c>
      <c r="P1949" s="66">
        <v>220</v>
      </c>
      <c r="Q1949" s="66">
        <v>4</v>
      </c>
      <c r="R1949" s="66">
        <f t="shared" si="65"/>
        <v>224</v>
      </c>
      <c r="S1949" s="502">
        <f t="shared" si="66"/>
        <v>63.800000000000026</v>
      </c>
      <c r="T1949" s="66">
        <v>14</v>
      </c>
    </row>
    <row r="1950" spans="1:20" x14ac:dyDescent="0.2">
      <c r="A1950" s="97" t="s">
        <v>10665</v>
      </c>
      <c r="B1950" s="65" t="s">
        <v>2125</v>
      </c>
      <c r="C1950" s="67">
        <v>0.5</v>
      </c>
      <c r="D1950" s="65" t="s">
        <v>10082</v>
      </c>
      <c r="E1950" s="66">
        <v>66</v>
      </c>
      <c r="F1950" s="66">
        <v>82</v>
      </c>
      <c r="G1950" s="66" t="s">
        <v>5263</v>
      </c>
      <c r="H1950" s="66">
        <v>125</v>
      </c>
      <c r="I1950" s="69">
        <v>6045034800</v>
      </c>
      <c r="J1950" s="5" t="s">
        <v>2469</v>
      </c>
      <c r="K1950" s="66">
        <v>22</v>
      </c>
      <c r="L1950" s="5">
        <v>318</v>
      </c>
      <c r="M1950" s="5">
        <v>3</v>
      </c>
      <c r="N1950" s="5">
        <v>0</v>
      </c>
      <c r="O1950" s="65" t="s">
        <v>10683</v>
      </c>
      <c r="P1950" s="66">
        <v>190</v>
      </c>
      <c r="Q1950" s="66">
        <v>4</v>
      </c>
      <c r="R1950" s="66">
        <f t="shared" si="65"/>
        <v>194</v>
      </c>
      <c r="S1950" s="502">
        <f t="shared" si="66"/>
        <v>93.800000000000026</v>
      </c>
      <c r="T1950" s="68">
        <v>22</v>
      </c>
    </row>
    <row r="1951" spans="1:20" x14ac:dyDescent="0.2">
      <c r="A1951" s="97" t="s">
        <v>8711</v>
      </c>
      <c r="B1951" s="65" t="s">
        <v>2125</v>
      </c>
      <c r="C1951" s="67">
        <v>0.5</v>
      </c>
      <c r="D1951" s="65" t="s">
        <v>8712</v>
      </c>
      <c r="E1951" s="66">
        <v>65</v>
      </c>
      <c r="F1951" s="66">
        <v>82</v>
      </c>
      <c r="G1951" s="66" t="s">
        <v>5265</v>
      </c>
      <c r="H1951" s="66">
        <v>125</v>
      </c>
      <c r="I1951" s="69">
        <v>6045034800</v>
      </c>
      <c r="J1951" s="5" t="s">
        <v>2469</v>
      </c>
      <c r="K1951" s="66">
        <v>14</v>
      </c>
      <c r="L1951" s="5">
        <v>349</v>
      </c>
      <c r="M1951" s="5">
        <v>3</v>
      </c>
      <c r="N1951" s="5">
        <v>0</v>
      </c>
      <c r="O1951" s="65" t="s">
        <v>3622</v>
      </c>
      <c r="P1951" s="66">
        <v>220</v>
      </c>
      <c r="Q1951" s="66">
        <v>4</v>
      </c>
      <c r="R1951" s="66">
        <f t="shared" si="65"/>
        <v>224</v>
      </c>
      <c r="S1951" s="502">
        <f t="shared" si="66"/>
        <v>63.800000000000026</v>
      </c>
      <c r="T1951" s="68">
        <v>14</v>
      </c>
    </row>
    <row r="1952" spans="1:20" x14ac:dyDescent="0.2">
      <c r="A1952" s="97" t="s">
        <v>8756</v>
      </c>
      <c r="B1952" s="65" t="s">
        <v>2125</v>
      </c>
      <c r="C1952" s="67">
        <v>0.5</v>
      </c>
      <c r="D1952" s="65" t="s">
        <v>9412</v>
      </c>
      <c r="E1952" s="66">
        <v>65</v>
      </c>
      <c r="F1952" s="66">
        <v>82</v>
      </c>
      <c r="G1952" s="66" t="s">
        <v>5265</v>
      </c>
      <c r="H1952" s="66">
        <v>125</v>
      </c>
      <c r="I1952" s="69">
        <v>6045034800</v>
      </c>
      <c r="J1952" s="5" t="s">
        <v>2469</v>
      </c>
      <c r="K1952" s="66">
        <v>18</v>
      </c>
      <c r="L1952" s="5">
        <v>333</v>
      </c>
      <c r="M1952" s="5">
        <v>3</v>
      </c>
      <c r="N1952" s="5">
        <v>0</v>
      </c>
      <c r="O1952" s="65"/>
      <c r="P1952" s="66">
        <v>205</v>
      </c>
      <c r="Q1952" s="66">
        <v>4</v>
      </c>
      <c r="R1952" s="66">
        <f t="shared" si="65"/>
        <v>209</v>
      </c>
      <c r="S1952" s="502">
        <f t="shared" si="66"/>
        <v>78.800000000000026</v>
      </c>
      <c r="T1952" s="68">
        <v>18</v>
      </c>
    </row>
    <row r="1953" spans="1:20" x14ac:dyDescent="0.2">
      <c r="A1953" s="97" t="s">
        <v>7970</v>
      </c>
      <c r="B1953" s="65" t="s">
        <v>2125</v>
      </c>
      <c r="C1953" s="67">
        <v>0.5</v>
      </c>
      <c r="D1953" s="65" t="s">
        <v>2931</v>
      </c>
      <c r="E1953" s="66">
        <v>65</v>
      </c>
      <c r="F1953" s="66">
        <v>82</v>
      </c>
      <c r="G1953" s="66" t="s">
        <v>2784</v>
      </c>
      <c r="H1953" s="66">
        <v>125</v>
      </c>
      <c r="I1953" s="69">
        <v>6260210100</v>
      </c>
      <c r="J1953" s="5"/>
      <c r="K1953" s="66">
        <v>16</v>
      </c>
      <c r="L1953" s="5">
        <v>341</v>
      </c>
      <c r="M1953" s="5">
        <v>0</v>
      </c>
      <c r="N1953" s="5">
        <v>0</v>
      </c>
      <c r="O1953" s="65" t="s">
        <v>2223</v>
      </c>
      <c r="P1953" s="66">
        <v>215</v>
      </c>
      <c r="Q1953" s="66">
        <v>4</v>
      </c>
      <c r="R1953" s="66">
        <f t="shared" si="65"/>
        <v>219</v>
      </c>
      <c r="S1953" s="502">
        <f t="shared" si="66"/>
        <v>68.800000000000026</v>
      </c>
      <c r="T1953" s="68">
        <v>16</v>
      </c>
    </row>
    <row r="1954" spans="1:20" x14ac:dyDescent="0.2">
      <c r="A1954" s="97" t="s">
        <v>7970</v>
      </c>
      <c r="B1954" s="65" t="s">
        <v>2125</v>
      </c>
      <c r="C1954" s="67">
        <v>0.5</v>
      </c>
      <c r="D1954" s="65" t="s">
        <v>9149</v>
      </c>
      <c r="E1954" s="66">
        <v>65</v>
      </c>
      <c r="F1954" s="66">
        <v>82</v>
      </c>
      <c r="G1954" s="66" t="s">
        <v>5263</v>
      </c>
      <c r="H1954" s="66">
        <v>125</v>
      </c>
      <c r="I1954" s="69">
        <v>6045034800</v>
      </c>
      <c r="J1954" s="5" t="s">
        <v>2469</v>
      </c>
      <c r="K1954" s="66">
        <v>16</v>
      </c>
      <c r="L1954" s="5">
        <v>341</v>
      </c>
      <c r="M1954" s="5">
        <v>3</v>
      </c>
      <c r="N1954" s="5">
        <v>0</v>
      </c>
      <c r="O1954" s="65" t="s">
        <v>2223</v>
      </c>
      <c r="P1954" s="66">
        <v>215</v>
      </c>
      <c r="Q1954" s="66">
        <v>4</v>
      </c>
      <c r="R1954" s="66">
        <f t="shared" si="65"/>
        <v>219</v>
      </c>
      <c r="S1954" s="502">
        <f t="shared" si="66"/>
        <v>68.800000000000026</v>
      </c>
      <c r="T1954" s="68">
        <v>16</v>
      </c>
    </row>
    <row r="1955" spans="1:20" s="65" customFormat="1" x14ac:dyDescent="0.2">
      <c r="A1955" s="134" t="s">
        <v>4272</v>
      </c>
      <c r="B1955" s="65" t="s">
        <v>2125</v>
      </c>
      <c r="C1955" s="67">
        <v>0.5</v>
      </c>
      <c r="D1955" s="65" t="s">
        <v>4271</v>
      </c>
      <c r="E1955" s="66">
        <v>65</v>
      </c>
      <c r="F1955" s="66">
        <v>84</v>
      </c>
      <c r="G1955" s="66" t="s">
        <v>5263</v>
      </c>
      <c r="H1955" s="66">
        <v>127</v>
      </c>
      <c r="I1955" s="69">
        <v>6045034800</v>
      </c>
      <c r="J1955" s="5" t="s">
        <v>2469</v>
      </c>
      <c r="K1955" s="66">
        <v>11</v>
      </c>
      <c r="L1955" s="5">
        <v>361</v>
      </c>
      <c r="M1955" s="5">
        <v>3</v>
      </c>
      <c r="N1955" s="5">
        <v>0</v>
      </c>
      <c r="P1955" s="66">
        <v>232</v>
      </c>
      <c r="Q1955" s="66">
        <v>4</v>
      </c>
      <c r="R1955" s="66">
        <f t="shared" si="65"/>
        <v>236</v>
      </c>
      <c r="S1955" s="502">
        <f t="shared" si="66"/>
        <v>51.800000000000026</v>
      </c>
      <c r="T1955" s="66">
        <v>11</v>
      </c>
    </row>
    <row r="1956" spans="1:20" x14ac:dyDescent="0.2">
      <c r="A1956" s="97" t="s">
        <v>4299</v>
      </c>
      <c r="B1956" s="65" t="s">
        <v>2125</v>
      </c>
      <c r="C1956" s="67">
        <v>0.5</v>
      </c>
      <c r="D1956" s="65" t="s">
        <v>5370</v>
      </c>
      <c r="E1956" s="66">
        <v>65</v>
      </c>
      <c r="F1956" s="66">
        <v>82</v>
      </c>
      <c r="G1956" s="66" t="s">
        <v>5263</v>
      </c>
      <c r="H1956" s="66">
        <v>125</v>
      </c>
      <c r="I1956" s="69">
        <v>6045034800</v>
      </c>
      <c r="J1956" s="5" t="s">
        <v>2469</v>
      </c>
      <c r="K1956" s="66">
        <v>18</v>
      </c>
      <c r="L1956" s="5">
        <v>333</v>
      </c>
      <c r="M1956" s="5">
        <v>3</v>
      </c>
      <c r="N1956" s="5">
        <v>0</v>
      </c>
      <c r="O1956" s="65"/>
      <c r="P1956" s="66">
        <v>205</v>
      </c>
      <c r="Q1956" s="66">
        <v>4</v>
      </c>
      <c r="R1956" s="66">
        <f t="shared" si="65"/>
        <v>209</v>
      </c>
      <c r="S1956" s="502">
        <f t="shared" si="66"/>
        <v>78.800000000000026</v>
      </c>
      <c r="T1956" s="68">
        <v>18</v>
      </c>
    </row>
    <row r="1957" spans="1:20" x14ac:dyDescent="0.2">
      <c r="A1957" s="558" t="s">
        <v>11725</v>
      </c>
      <c r="B1957" s="559" t="s">
        <v>2125</v>
      </c>
      <c r="C1957" s="67">
        <v>0.5</v>
      </c>
      <c r="D1957" s="559" t="s">
        <v>11726</v>
      </c>
      <c r="E1957" s="66">
        <v>65</v>
      </c>
      <c r="F1957" s="66">
        <v>84</v>
      </c>
      <c r="G1957" s="560" t="s">
        <v>5263</v>
      </c>
      <c r="H1957" s="66">
        <v>127</v>
      </c>
      <c r="I1957" s="69">
        <v>6045034800</v>
      </c>
      <c r="J1957" s="5" t="s">
        <v>2469</v>
      </c>
      <c r="K1957" s="66">
        <v>11</v>
      </c>
      <c r="L1957" s="5">
        <v>361</v>
      </c>
      <c r="M1957" s="5">
        <v>3</v>
      </c>
      <c r="N1957" s="5">
        <v>0</v>
      </c>
      <c r="O1957" s="559" t="s">
        <v>11723</v>
      </c>
      <c r="P1957" s="66">
        <v>233</v>
      </c>
      <c r="Q1957" s="66">
        <v>4</v>
      </c>
      <c r="R1957" s="66">
        <f>P1957+Q1957</f>
        <v>237</v>
      </c>
      <c r="S1957" s="502">
        <f>306.1-R1957-10-8.3</f>
        <v>50.800000000000026</v>
      </c>
      <c r="T1957" s="68">
        <v>11</v>
      </c>
    </row>
    <row r="1958" spans="1:20" x14ac:dyDescent="0.2">
      <c r="A1958" s="97" t="s">
        <v>5275</v>
      </c>
      <c r="B1958" s="65" t="s">
        <v>2125</v>
      </c>
      <c r="C1958" s="67">
        <v>0.5</v>
      </c>
      <c r="D1958" s="65" t="s">
        <v>8866</v>
      </c>
      <c r="E1958" s="66">
        <v>63</v>
      </c>
      <c r="F1958" s="66">
        <v>78</v>
      </c>
      <c r="G1958" s="66" t="s">
        <v>5264</v>
      </c>
      <c r="H1958" s="66">
        <v>123</v>
      </c>
      <c r="I1958" s="69">
        <v>6045034800</v>
      </c>
      <c r="J1958" s="5" t="s">
        <v>2469</v>
      </c>
      <c r="K1958" s="66">
        <v>15</v>
      </c>
      <c r="L1958" s="5">
        <v>345</v>
      </c>
      <c r="M1958" s="5">
        <v>3</v>
      </c>
      <c r="N1958" s="5">
        <v>0</v>
      </c>
      <c r="O1958" s="65"/>
      <c r="P1958" s="66">
        <v>217</v>
      </c>
      <c r="Q1958" s="66">
        <v>4</v>
      </c>
      <c r="R1958" s="66">
        <f t="shared" si="65"/>
        <v>221</v>
      </c>
      <c r="S1958" s="502">
        <f t="shared" si="66"/>
        <v>66.800000000000026</v>
      </c>
      <c r="T1958" s="68">
        <v>15</v>
      </c>
    </row>
    <row r="1959" spans="1:20" x14ac:dyDescent="0.2">
      <c r="A1959" s="97" t="s">
        <v>3555</v>
      </c>
      <c r="B1959" s="65" t="s">
        <v>2125</v>
      </c>
      <c r="C1959" s="67">
        <v>0.5</v>
      </c>
      <c r="D1959" s="65" t="s">
        <v>7626</v>
      </c>
      <c r="E1959" s="66">
        <v>65</v>
      </c>
      <c r="F1959" s="66">
        <v>84</v>
      </c>
      <c r="G1959" s="66" t="s">
        <v>5263</v>
      </c>
      <c r="H1959" s="66">
        <v>127</v>
      </c>
      <c r="I1959" s="69">
        <v>6045034800</v>
      </c>
      <c r="J1959" s="5" t="s">
        <v>2469</v>
      </c>
      <c r="K1959" s="66">
        <v>16</v>
      </c>
      <c r="L1959" s="5">
        <v>341</v>
      </c>
      <c r="M1959" s="5">
        <v>3</v>
      </c>
      <c r="N1959" s="5">
        <v>0</v>
      </c>
      <c r="O1959" s="65"/>
      <c r="P1959" s="66">
        <v>212</v>
      </c>
      <c r="Q1959" s="66">
        <v>4</v>
      </c>
      <c r="R1959" s="66">
        <f t="shared" si="65"/>
        <v>216</v>
      </c>
      <c r="S1959" s="502">
        <f t="shared" si="66"/>
        <v>71.800000000000026</v>
      </c>
      <c r="T1959" s="68">
        <v>16</v>
      </c>
    </row>
    <row r="1960" spans="1:20" x14ac:dyDescent="0.2">
      <c r="A1960" s="558" t="s">
        <v>5845</v>
      </c>
      <c r="B1960" s="559" t="s">
        <v>2125</v>
      </c>
      <c r="C1960" s="67">
        <v>0.5</v>
      </c>
      <c r="D1960" s="331" t="s">
        <v>7905</v>
      </c>
      <c r="E1960" s="66">
        <v>64</v>
      </c>
      <c r="F1960" s="66">
        <v>82</v>
      </c>
      <c r="G1960" s="560" t="s">
        <v>5265</v>
      </c>
      <c r="H1960" s="66">
        <v>125</v>
      </c>
      <c r="I1960" s="69">
        <v>6045034800</v>
      </c>
      <c r="J1960" s="5" t="s">
        <v>2469</v>
      </c>
      <c r="K1960" s="66">
        <v>14</v>
      </c>
      <c r="L1960" s="5">
        <v>349</v>
      </c>
      <c r="M1960" s="5">
        <v>3</v>
      </c>
      <c r="N1960" s="5">
        <v>1</v>
      </c>
      <c r="O1960" s="559" t="s">
        <v>12505</v>
      </c>
      <c r="P1960" s="66">
        <v>220</v>
      </c>
      <c r="Q1960" s="66">
        <v>4</v>
      </c>
      <c r="R1960" s="66">
        <f t="shared" si="65"/>
        <v>224</v>
      </c>
      <c r="S1960" s="502">
        <f t="shared" si="66"/>
        <v>63.800000000000026</v>
      </c>
      <c r="T1960" s="68">
        <v>14</v>
      </c>
    </row>
    <row r="1961" spans="1:20" x14ac:dyDescent="0.2">
      <c r="A1961" s="97" t="s">
        <v>5425</v>
      </c>
      <c r="B1961" s="65" t="s">
        <v>2125</v>
      </c>
      <c r="C1961" s="67">
        <v>0.5</v>
      </c>
      <c r="D1961" s="65" t="s">
        <v>4744</v>
      </c>
      <c r="E1961" s="66">
        <v>64</v>
      </c>
      <c r="F1961" s="66">
        <v>80</v>
      </c>
      <c r="G1961" s="66" t="s">
        <v>2918</v>
      </c>
      <c r="H1961" s="66">
        <v>123</v>
      </c>
      <c r="I1961" s="69">
        <v>6045034800</v>
      </c>
      <c r="J1961" s="5" t="s">
        <v>2469</v>
      </c>
      <c r="K1961" s="66">
        <v>14</v>
      </c>
      <c r="L1961" s="5">
        <v>349</v>
      </c>
      <c r="M1961" s="5">
        <v>3</v>
      </c>
      <c r="N1961" s="5">
        <v>0</v>
      </c>
      <c r="O1961" s="65" t="s">
        <v>7659</v>
      </c>
      <c r="P1961" s="66">
        <v>220</v>
      </c>
      <c r="Q1961" s="66">
        <v>4</v>
      </c>
      <c r="R1961" s="66">
        <f t="shared" si="65"/>
        <v>224</v>
      </c>
      <c r="S1961" s="502">
        <f t="shared" si="66"/>
        <v>63.800000000000026</v>
      </c>
      <c r="T1961" s="68">
        <v>14</v>
      </c>
    </row>
    <row r="1962" spans="1:20" x14ac:dyDescent="0.2">
      <c r="A1962" s="97" t="s">
        <v>5023</v>
      </c>
      <c r="B1962" s="65" t="s">
        <v>2125</v>
      </c>
      <c r="C1962" s="67">
        <v>0.5</v>
      </c>
      <c r="D1962" s="65" t="s">
        <v>8109</v>
      </c>
      <c r="E1962" s="66">
        <v>68</v>
      </c>
      <c r="F1962" s="66">
        <v>89</v>
      </c>
      <c r="G1962" s="66" t="s">
        <v>5159</v>
      </c>
      <c r="H1962" s="66">
        <v>132</v>
      </c>
      <c r="I1962" s="69">
        <v>6045034800</v>
      </c>
      <c r="J1962" s="5" t="s">
        <v>2469</v>
      </c>
      <c r="K1962" s="66">
        <v>15</v>
      </c>
      <c r="L1962" s="5">
        <v>345</v>
      </c>
      <c r="M1962" s="5">
        <v>3</v>
      </c>
      <c r="N1962" s="5">
        <v>0</v>
      </c>
      <c r="O1962" s="65"/>
      <c r="P1962" s="66">
        <v>216</v>
      </c>
      <c r="Q1962" s="66">
        <v>4</v>
      </c>
      <c r="R1962" s="66">
        <f t="shared" si="65"/>
        <v>220</v>
      </c>
      <c r="S1962" s="502">
        <f t="shared" si="66"/>
        <v>67.800000000000026</v>
      </c>
      <c r="T1962" s="68">
        <v>15</v>
      </c>
    </row>
    <row r="1963" spans="1:20" x14ac:dyDescent="0.2">
      <c r="A1963" s="97" t="s">
        <v>5024</v>
      </c>
      <c r="B1963" s="65" t="s">
        <v>2125</v>
      </c>
      <c r="C1963" s="67">
        <v>0.5</v>
      </c>
      <c r="D1963" s="65" t="s">
        <v>8110</v>
      </c>
      <c r="E1963" s="66">
        <v>68</v>
      </c>
      <c r="F1963" s="66">
        <v>88</v>
      </c>
      <c r="G1963" s="66" t="s">
        <v>5159</v>
      </c>
      <c r="H1963" s="66">
        <v>131</v>
      </c>
      <c r="I1963" s="69">
        <v>6045034800</v>
      </c>
      <c r="J1963" s="5" t="s">
        <v>2469</v>
      </c>
      <c r="K1963" s="66"/>
      <c r="L1963" s="5">
        <f>112+10+R1963</f>
        <v>122</v>
      </c>
      <c r="M1963" s="5">
        <v>3</v>
      </c>
      <c r="N1963" s="5">
        <v>0</v>
      </c>
      <c r="O1963" s="65"/>
      <c r="P1963" s="66"/>
      <c r="Q1963" s="66"/>
      <c r="R1963" s="66">
        <f t="shared" si="65"/>
        <v>0</v>
      </c>
      <c r="S1963" s="502">
        <f t="shared" si="66"/>
        <v>287.8</v>
      </c>
    </row>
    <row r="1964" spans="1:20" x14ac:dyDescent="0.2">
      <c r="A1964" s="97" t="s">
        <v>5596</v>
      </c>
      <c r="B1964" s="65" t="s">
        <v>2125</v>
      </c>
      <c r="C1964" s="67">
        <v>0.5</v>
      </c>
      <c r="D1964" s="65" t="s">
        <v>7466</v>
      </c>
      <c r="E1964" s="66">
        <v>65</v>
      </c>
      <c r="F1964" s="66">
        <v>80</v>
      </c>
      <c r="G1964" s="66" t="s">
        <v>2918</v>
      </c>
      <c r="H1964" s="66">
        <v>123</v>
      </c>
      <c r="I1964" s="69">
        <v>6045034800</v>
      </c>
      <c r="J1964" s="5" t="s">
        <v>2084</v>
      </c>
      <c r="K1964" s="66">
        <v>19</v>
      </c>
      <c r="L1964" s="5">
        <v>330</v>
      </c>
      <c r="M1964" s="5">
        <v>3</v>
      </c>
      <c r="N1964" s="5">
        <v>0</v>
      </c>
      <c r="O1964" s="65" t="s">
        <v>95</v>
      </c>
      <c r="P1964" s="66">
        <v>202</v>
      </c>
      <c r="Q1964" s="66">
        <v>4</v>
      </c>
      <c r="R1964" s="66">
        <f t="shared" si="65"/>
        <v>206</v>
      </c>
      <c r="S1964" s="502">
        <f t="shared" si="66"/>
        <v>81.800000000000026</v>
      </c>
      <c r="T1964" s="68">
        <v>19</v>
      </c>
    </row>
    <row r="1965" spans="1:20" x14ac:dyDescent="0.2">
      <c r="A1965" s="97" t="s">
        <v>3120</v>
      </c>
      <c r="B1965" s="65" t="s">
        <v>2125</v>
      </c>
      <c r="C1965" s="67">
        <v>0.5</v>
      </c>
      <c r="D1965" s="65" t="s">
        <v>7061</v>
      </c>
      <c r="E1965" s="66">
        <v>63</v>
      </c>
      <c r="F1965" s="66">
        <v>78</v>
      </c>
      <c r="G1965" s="66" t="s">
        <v>5264</v>
      </c>
      <c r="H1965" s="66">
        <v>123</v>
      </c>
      <c r="I1965" s="69">
        <v>6045034800</v>
      </c>
      <c r="J1965" s="5" t="s">
        <v>2469</v>
      </c>
      <c r="K1965" s="66">
        <v>16</v>
      </c>
      <c r="L1965" s="5">
        <v>341</v>
      </c>
      <c r="M1965" s="5">
        <v>3</v>
      </c>
      <c r="N1965" s="5">
        <v>0</v>
      </c>
      <c r="O1965" s="65"/>
      <c r="P1965" s="66">
        <v>215</v>
      </c>
      <c r="Q1965" s="66">
        <v>4</v>
      </c>
      <c r="R1965" s="66">
        <f t="shared" si="65"/>
        <v>219</v>
      </c>
      <c r="S1965" s="502">
        <f t="shared" si="66"/>
        <v>68.800000000000026</v>
      </c>
      <c r="T1965" s="68">
        <v>16</v>
      </c>
    </row>
    <row r="1966" spans="1:20" x14ac:dyDescent="0.2">
      <c r="A1966" s="97" t="s">
        <v>5541</v>
      </c>
      <c r="B1966" s="65" t="s">
        <v>2125</v>
      </c>
      <c r="C1966" s="67">
        <v>0.5</v>
      </c>
      <c r="D1966" s="65" t="s">
        <v>5748</v>
      </c>
      <c r="E1966" s="66">
        <v>65</v>
      </c>
      <c r="F1966" s="66">
        <v>84</v>
      </c>
      <c r="G1966" s="66" t="s">
        <v>2920</v>
      </c>
      <c r="H1966" s="66">
        <v>127</v>
      </c>
      <c r="I1966" s="69">
        <v>6045034800</v>
      </c>
      <c r="J1966" s="5" t="s">
        <v>2469</v>
      </c>
      <c r="K1966" s="66">
        <v>19</v>
      </c>
      <c r="L1966" s="5">
        <v>330</v>
      </c>
      <c r="M1966" s="5">
        <v>3</v>
      </c>
      <c r="N1966" s="5">
        <v>0</v>
      </c>
      <c r="O1966" s="65"/>
      <c r="P1966" s="66">
        <v>200</v>
      </c>
      <c r="Q1966" s="66">
        <v>4</v>
      </c>
      <c r="R1966" s="66">
        <f t="shared" si="65"/>
        <v>204</v>
      </c>
      <c r="S1966" s="502">
        <f t="shared" si="66"/>
        <v>83.800000000000026</v>
      </c>
      <c r="T1966" s="68">
        <v>19</v>
      </c>
    </row>
    <row r="1967" spans="1:20" x14ac:dyDescent="0.2">
      <c r="A1967" s="97" t="s">
        <v>10537</v>
      </c>
      <c r="B1967" s="65" t="s">
        <v>2125</v>
      </c>
      <c r="C1967" s="67">
        <v>0.5</v>
      </c>
      <c r="D1967" s="65" t="s">
        <v>8187</v>
      </c>
      <c r="E1967" s="66">
        <v>64</v>
      </c>
      <c r="F1967" s="66">
        <v>82</v>
      </c>
      <c r="G1967" s="66" t="s">
        <v>5265</v>
      </c>
      <c r="H1967" s="66">
        <v>125</v>
      </c>
      <c r="I1967" s="69">
        <v>6045034800</v>
      </c>
      <c r="J1967" s="5" t="s">
        <v>2469</v>
      </c>
      <c r="K1967" s="66">
        <v>11</v>
      </c>
      <c r="L1967" s="5">
        <v>361</v>
      </c>
      <c r="M1967" s="5">
        <v>3</v>
      </c>
      <c r="N1967" s="5">
        <v>0</v>
      </c>
      <c r="O1967" s="65"/>
      <c r="P1967" s="66">
        <v>232</v>
      </c>
      <c r="Q1967" s="66">
        <v>4</v>
      </c>
      <c r="R1967" s="66">
        <f t="shared" si="65"/>
        <v>236</v>
      </c>
      <c r="S1967" s="502">
        <f t="shared" si="66"/>
        <v>51.800000000000026</v>
      </c>
      <c r="T1967" s="68">
        <v>11</v>
      </c>
    </row>
    <row r="1968" spans="1:20" x14ac:dyDescent="0.2">
      <c r="A1968" s="97" t="s">
        <v>6887</v>
      </c>
      <c r="B1968" s="65" t="s">
        <v>2125</v>
      </c>
      <c r="C1968" s="67">
        <v>0.5</v>
      </c>
      <c r="D1968" s="65" t="s">
        <v>5287</v>
      </c>
      <c r="E1968" s="66">
        <v>64</v>
      </c>
      <c r="F1968" s="66">
        <v>82</v>
      </c>
      <c r="G1968" s="66" t="s">
        <v>5265</v>
      </c>
      <c r="H1968" s="66">
        <v>125</v>
      </c>
      <c r="I1968" s="69">
        <v>6045034800</v>
      </c>
      <c r="J1968" s="5" t="s">
        <v>2469</v>
      </c>
      <c r="K1968" s="66">
        <v>10</v>
      </c>
      <c r="L1968" s="5">
        <v>365</v>
      </c>
      <c r="M1968" s="5">
        <v>3</v>
      </c>
      <c r="N1968" s="5">
        <v>0</v>
      </c>
      <c r="O1968" s="65" t="s">
        <v>10055</v>
      </c>
      <c r="P1968" s="66">
        <v>236</v>
      </c>
      <c r="Q1968" s="66">
        <v>4</v>
      </c>
      <c r="R1968" s="66">
        <f t="shared" si="65"/>
        <v>240</v>
      </c>
      <c r="S1968" s="502">
        <f t="shared" si="66"/>
        <v>47.800000000000026</v>
      </c>
      <c r="T1968" s="68">
        <v>10</v>
      </c>
    </row>
    <row r="1969" spans="1:20" x14ac:dyDescent="0.2">
      <c r="A1969" s="97" t="s">
        <v>4298</v>
      </c>
      <c r="B1969" s="65" t="s">
        <v>2125</v>
      </c>
      <c r="C1969" s="67">
        <v>0.5</v>
      </c>
      <c r="D1969" s="65" t="s">
        <v>8189</v>
      </c>
      <c r="E1969" s="66">
        <v>64</v>
      </c>
      <c r="F1969" s="66">
        <v>80</v>
      </c>
      <c r="G1969" s="66" t="s">
        <v>5263</v>
      </c>
      <c r="H1969" s="66">
        <v>123</v>
      </c>
      <c r="I1969" s="69">
        <v>6045034800</v>
      </c>
      <c r="J1969" s="5" t="s">
        <v>2469</v>
      </c>
      <c r="K1969" s="66">
        <v>19</v>
      </c>
      <c r="L1969" s="5">
        <v>330</v>
      </c>
      <c r="M1969" s="5">
        <v>3</v>
      </c>
      <c r="N1969" s="5">
        <v>0</v>
      </c>
      <c r="O1969" s="65"/>
      <c r="P1969" s="66">
        <v>202</v>
      </c>
      <c r="Q1969" s="66">
        <v>4</v>
      </c>
      <c r="R1969" s="66">
        <f t="shared" si="65"/>
        <v>206</v>
      </c>
      <c r="S1969" s="502">
        <f t="shared" si="66"/>
        <v>81.800000000000026</v>
      </c>
      <c r="T1969" s="68">
        <v>19</v>
      </c>
    </row>
    <row r="1970" spans="1:20" x14ac:dyDescent="0.2">
      <c r="A1970" s="97" t="s">
        <v>6114</v>
      </c>
      <c r="B1970" s="65" t="s">
        <v>2125</v>
      </c>
      <c r="C1970" s="67">
        <v>0.5</v>
      </c>
      <c r="D1970" s="65" t="s">
        <v>185</v>
      </c>
      <c r="E1970" s="66">
        <v>65</v>
      </c>
      <c r="F1970" s="66">
        <v>82</v>
      </c>
      <c r="G1970" s="66" t="s">
        <v>8775</v>
      </c>
      <c r="H1970" s="66">
        <v>125</v>
      </c>
      <c r="I1970" s="69">
        <v>6045034800</v>
      </c>
      <c r="J1970" s="5" t="s">
        <v>2469</v>
      </c>
      <c r="K1970" s="66">
        <v>12</v>
      </c>
      <c r="L1970" s="5">
        <v>357</v>
      </c>
      <c r="M1970" s="5">
        <v>3</v>
      </c>
      <c r="N1970" s="5">
        <v>0</v>
      </c>
      <c r="O1970" s="65"/>
      <c r="P1970" s="66">
        <v>230</v>
      </c>
      <c r="Q1970" s="66">
        <v>4</v>
      </c>
      <c r="R1970" s="66">
        <f t="shared" si="65"/>
        <v>234</v>
      </c>
      <c r="S1970" s="502">
        <f t="shared" si="66"/>
        <v>53.800000000000026</v>
      </c>
      <c r="T1970" s="68">
        <v>12</v>
      </c>
    </row>
    <row r="1971" spans="1:20" x14ac:dyDescent="0.2">
      <c r="A1971" s="97" t="s">
        <v>7666</v>
      </c>
      <c r="B1971" s="65" t="s">
        <v>2125</v>
      </c>
      <c r="C1971" s="67">
        <v>0.5</v>
      </c>
      <c r="D1971" s="65" t="s">
        <v>4631</v>
      </c>
      <c r="E1971" s="66">
        <v>67</v>
      </c>
      <c r="F1971" s="66">
        <v>88</v>
      </c>
      <c r="G1971" s="66" t="s">
        <v>5159</v>
      </c>
      <c r="H1971" s="66">
        <v>131</v>
      </c>
      <c r="I1971" s="69">
        <v>6045034800</v>
      </c>
      <c r="J1971" s="5" t="s">
        <v>2469</v>
      </c>
      <c r="K1971" s="66">
        <v>11</v>
      </c>
      <c r="L1971" s="5">
        <v>361</v>
      </c>
      <c r="M1971" s="5">
        <v>3</v>
      </c>
      <c r="N1971" s="5">
        <v>0</v>
      </c>
      <c r="O1971" s="65" t="s">
        <v>4343</v>
      </c>
      <c r="P1971" s="66">
        <v>232</v>
      </c>
      <c r="Q1971" s="66">
        <v>4</v>
      </c>
      <c r="R1971" s="66">
        <f t="shared" si="65"/>
        <v>236</v>
      </c>
      <c r="S1971" s="502">
        <f t="shared" si="66"/>
        <v>51.800000000000026</v>
      </c>
      <c r="T1971" s="68">
        <v>11</v>
      </c>
    </row>
    <row r="1972" spans="1:20" x14ac:dyDescent="0.2">
      <c r="A1972" s="97" t="s">
        <v>9445</v>
      </c>
      <c r="B1972" s="65" t="s">
        <v>2125</v>
      </c>
      <c r="C1972" s="67">
        <v>0.5</v>
      </c>
      <c r="D1972" s="65" t="s">
        <v>4577</v>
      </c>
      <c r="E1972" s="66">
        <v>65</v>
      </c>
      <c r="F1972" s="66">
        <v>84</v>
      </c>
      <c r="G1972" s="66" t="s">
        <v>5263</v>
      </c>
      <c r="H1972" s="66">
        <v>127</v>
      </c>
      <c r="I1972" s="69">
        <v>6045034800</v>
      </c>
      <c r="J1972" s="5" t="s">
        <v>2469</v>
      </c>
      <c r="K1972" s="66">
        <v>11</v>
      </c>
      <c r="L1972" s="5">
        <v>361</v>
      </c>
      <c r="M1972" s="5">
        <v>3</v>
      </c>
      <c r="N1972" s="5">
        <v>0</v>
      </c>
      <c r="O1972" s="65"/>
      <c r="P1972" s="66">
        <v>232</v>
      </c>
      <c r="Q1972" s="66">
        <v>4</v>
      </c>
      <c r="R1972" s="66">
        <f t="shared" si="65"/>
        <v>236</v>
      </c>
      <c r="S1972" s="502">
        <f t="shared" si="66"/>
        <v>51.800000000000026</v>
      </c>
      <c r="T1972" s="68">
        <v>11</v>
      </c>
    </row>
    <row r="1973" spans="1:20" x14ac:dyDescent="0.2">
      <c r="A1973" s="97" t="s">
        <v>10083</v>
      </c>
      <c r="B1973" s="65" t="s">
        <v>2125</v>
      </c>
      <c r="C1973" s="67">
        <v>0.5</v>
      </c>
      <c r="D1973" s="65" t="s">
        <v>1876</v>
      </c>
      <c r="E1973" s="66">
        <v>65</v>
      </c>
      <c r="F1973" s="66">
        <v>82</v>
      </c>
      <c r="G1973" s="66" t="s">
        <v>5263</v>
      </c>
      <c r="H1973" s="66">
        <v>125</v>
      </c>
      <c r="I1973" s="69">
        <v>6045034800</v>
      </c>
      <c r="J1973" s="5" t="s">
        <v>2469</v>
      </c>
      <c r="K1973" s="66">
        <v>18</v>
      </c>
      <c r="L1973" s="5">
        <v>333</v>
      </c>
      <c r="M1973" s="5">
        <v>3</v>
      </c>
      <c r="N1973" s="5">
        <v>0</v>
      </c>
      <c r="O1973" s="65"/>
      <c r="P1973" s="66">
        <v>204</v>
      </c>
      <c r="Q1973" s="66">
        <v>4</v>
      </c>
      <c r="R1973" s="66">
        <f t="shared" si="65"/>
        <v>208</v>
      </c>
      <c r="S1973" s="502">
        <f t="shared" si="66"/>
        <v>79.800000000000026</v>
      </c>
      <c r="T1973" s="68">
        <v>18</v>
      </c>
    </row>
    <row r="1974" spans="1:20" x14ac:dyDescent="0.2">
      <c r="A1974" s="97" t="s">
        <v>6281</v>
      </c>
      <c r="B1974" s="65" t="s">
        <v>2125</v>
      </c>
      <c r="C1974" s="67">
        <v>0.5</v>
      </c>
      <c r="D1974" s="65" t="s">
        <v>6282</v>
      </c>
      <c r="E1974" s="66">
        <v>65</v>
      </c>
      <c r="F1974" s="66">
        <v>84</v>
      </c>
      <c r="G1974" s="66" t="s">
        <v>5263</v>
      </c>
      <c r="H1974" s="66">
        <v>127</v>
      </c>
      <c r="I1974" s="69">
        <v>6045034800</v>
      </c>
      <c r="J1974" s="5" t="s">
        <v>2469</v>
      </c>
      <c r="K1974" s="66">
        <v>11</v>
      </c>
      <c r="L1974" s="5">
        <v>361</v>
      </c>
      <c r="M1974" s="5">
        <v>3</v>
      </c>
      <c r="N1974" s="5">
        <v>0</v>
      </c>
      <c r="O1974" s="65"/>
      <c r="P1974" s="66">
        <v>233</v>
      </c>
      <c r="Q1974" s="66">
        <v>4</v>
      </c>
      <c r="R1974" s="66">
        <f t="shared" si="65"/>
        <v>237</v>
      </c>
      <c r="S1974" s="502">
        <f t="shared" si="66"/>
        <v>50.800000000000026</v>
      </c>
      <c r="T1974" s="68">
        <v>11</v>
      </c>
    </row>
    <row r="1975" spans="1:20" x14ac:dyDescent="0.2">
      <c r="A1975" s="97" t="s">
        <v>1779</v>
      </c>
      <c r="B1975" s="65" t="s">
        <v>2125</v>
      </c>
      <c r="C1975" s="67">
        <v>0.5</v>
      </c>
      <c r="D1975" s="65" t="s">
        <v>2908</v>
      </c>
      <c r="E1975" s="66">
        <v>63</v>
      </c>
      <c r="F1975" s="66">
        <v>78</v>
      </c>
      <c r="G1975" s="66" t="s">
        <v>5265</v>
      </c>
      <c r="H1975" s="66">
        <v>123</v>
      </c>
      <c r="I1975" s="69">
        <v>6045034800</v>
      </c>
      <c r="J1975" s="5" t="s">
        <v>2469</v>
      </c>
      <c r="K1975" s="66">
        <v>17</v>
      </c>
      <c r="L1975" s="5">
        <v>337</v>
      </c>
      <c r="M1975" s="5">
        <v>3</v>
      </c>
      <c r="N1975" s="5">
        <v>0</v>
      </c>
      <c r="O1975" s="65"/>
      <c r="P1975" s="66">
        <v>208</v>
      </c>
      <c r="Q1975" s="66">
        <v>4</v>
      </c>
      <c r="R1975" s="66">
        <f t="shared" si="65"/>
        <v>212</v>
      </c>
      <c r="S1975" s="502">
        <f t="shared" si="66"/>
        <v>75.800000000000026</v>
      </c>
      <c r="T1975" s="68">
        <v>17</v>
      </c>
    </row>
    <row r="1976" spans="1:20" x14ac:dyDescent="0.2">
      <c r="A1976" s="97" t="s">
        <v>5844</v>
      </c>
      <c r="B1976" s="65" t="s">
        <v>2125</v>
      </c>
      <c r="C1976" s="67">
        <v>0.5</v>
      </c>
      <c r="D1976" s="65" t="s">
        <v>9075</v>
      </c>
      <c r="E1976" s="66">
        <v>64</v>
      </c>
      <c r="F1976" s="66">
        <v>80</v>
      </c>
      <c r="G1976" s="66" t="s">
        <v>5265</v>
      </c>
      <c r="H1976" s="66">
        <v>123</v>
      </c>
      <c r="I1976" s="69">
        <v>6045034800</v>
      </c>
      <c r="J1976" s="5" t="s">
        <v>2469</v>
      </c>
      <c r="K1976" s="66">
        <v>16</v>
      </c>
      <c r="L1976" s="5">
        <v>341</v>
      </c>
      <c r="M1976" s="5">
        <v>3</v>
      </c>
      <c r="N1976" s="5">
        <v>0</v>
      </c>
      <c r="O1976" s="65"/>
      <c r="P1976" s="66">
        <v>215</v>
      </c>
      <c r="Q1976" s="66">
        <v>4</v>
      </c>
      <c r="R1976" s="66">
        <f t="shared" si="65"/>
        <v>219</v>
      </c>
      <c r="S1976" s="502">
        <f t="shared" si="66"/>
        <v>68.800000000000026</v>
      </c>
      <c r="T1976" s="68">
        <v>16</v>
      </c>
    </row>
    <row r="1977" spans="1:20" x14ac:dyDescent="0.2">
      <c r="A1977" s="558" t="s">
        <v>11673</v>
      </c>
      <c r="B1977" s="65" t="s">
        <v>2125</v>
      </c>
      <c r="C1977" s="67">
        <v>0.5</v>
      </c>
      <c r="D1977" s="559" t="s">
        <v>7890</v>
      </c>
      <c r="E1977" s="66">
        <v>63</v>
      </c>
      <c r="F1977" s="66">
        <v>74</v>
      </c>
      <c r="G1977" s="560" t="s">
        <v>5264</v>
      </c>
      <c r="H1977" s="66">
        <v>123</v>
      </c>
      <c r="I1977" s="69">
        <v>6045034800</v>
      </c>
      <c r="J1977" s="5" t="s">
        <v>2469</v>
      </c>
      <c r="K1977" s="66">
        <v>13</v>
      </c>
      <c r="L1977" s="5">
        <v>353</v>
      </c>
      <c r="M1977" s="5">
        <v>3</v>
      </c>
      <c r="N1977" s="5">
        <v>0</v>
      </c>
      <c r="O1977" s="559" t="s">
        <v>11677</v>
      </c>
      <c r="P1977" s="66">
        <v>225</v>
      </c>
      <c r="Q1977" s="66">
        <v>4</v>
      </c>
      <c r="R1977" s="66">
        <f t="shared" si="65"/>
        <v>229</v>
      </c>
      <c r="S1977" s="502">
        <f t="shared" si="66"/>
        <v>58.800000000000026</v>
      </c>
      <c r="T1977" s="68">
        <v>13</v>
      </c>
    </row>
    <row r="1978" spans="1:20" x14ac:dyDescent="0.2">
      <c r="A1978" s="97" t="s">
        <v>400</v>
      </c>
      <c r="B1978" s="65" t="s">
        <v>2125</v>
      </c>
      <c r="C1978" s="67">
        <v>0.5</v>
      </c>
      <c r="D1978" s="65" t="s">
        <v>7891</v>
      </c>
      <c r="E1978" s="66">
        <v>63</v>
      </c>
      <c r="F1978" s="66">
        <v>74</v>
      </c>
      <c r="G1978" s="66" t="s">
        <v>5264</v>
      </c>
      <c r="H1978" s="66">
        <v>123</v>
      </c>
      <c r="I1978" s="69">
        <v>6045034800</v>
      </c>
      <c r="J1978" s="5" t="s">
        <v>2469</v>
      </c>
      <c r="K1978" s="66">
        <v>13</v>
      </c>
      <c r="L1978" s="5">
        <v>353</v>
      </c>
      <c r="M1978" s="5">
        <v>3</v>
      </c>
      <c r="N1978" s="5">
        <v>0</v>
      </c>
      <c r="O1978" s="65" t="s">
        <v>626</v>
      </c>
      <c r="P1978" s="66">
        <v>226</v>
      </c>
      <c r="Q1978" s="66">
        <v>4</v>
      </c>
      <c r="R1978" s="66">
        <f t="shared" si="65"/>
        <v>230</v>
      </c>
      <c r="S1978" s="502">
        <f t="shared" si="66"/>
        <v>57.800000000000026</v>
      </c>
      <c r="T1978" s="68">
        <v>13</v>
      </c>
    </row>
    <row r="1979" spans="1:20" x14ac:dyDescent="0.2">
      <c r="A1979" s="97" t="s">
        <v>1156</v>
      </c>
      <c r="B1979" s="65" t="s">
        <v>8467</v>
      </c>
      <c r="C1979" s="67">
        <v>0.5</v>
      </c>
      <c r="D1979" s="65" t="s">
        <v>5860</v>
      </c>
      <c r="E1979" s="66">
        <v>73</v>
      </c>
      <c r="F1979" s="66">
        <v>99</v>
      </c>
      <c r="G1979" s="66" t="s">
        <v>3851</v>
      </c>
      <c r="H1979" s="66">
        <v>142</v>
      </c>
      <c r="I1979" s="69"/>
      <c r="J1979" s="5" t="s">
        <v>4415</v>
      </c>
      <c r="K1979" s="66">
        <v>27</v>
      </c>
      <c r="L1979" s="5">
        <v>297</v>
      </c>
      <c r="M1979" s="5">
        <v>2</v>
      </c>
      <c r="N1979" s="5">
        <v>0</v>
      </c>
      <c r="O1979" s="65" t="s">
        <v>7027</v>
      </c>
      <c r="P1979" s="66">
        <v>170</v>
      </c>
      <c r="Q1979" s="66">
        <v>4</v>
      </c>
      <c r="R1979" s="66">
        <f t="shared" si="65"/>
        <v>174</v>
      </c>
      <c r="S1979" s="502">
        <f t="shared" si="66"/>
        <v>113.80000000000003</v>
      </c>
      <c r="T1979" s="68">
        <v>27</v>
      </c>
    </row>
    <row r="1980" spans="1:20" s="65" customFormat="1" x14ac:dyDescent="0.2">
      <c r="A1980" s="134" t="s">
        <v>3476</v>
      </c>
      <c r="B1980" s="65" t="s">
        <v>3135</v>
      </c>
      <c r="C1980" s="67">
        <v>0.5</v>
      </c>
      <c r="D1980" s="65" t="s">
        <v>10441</v>
      </c>
      <c r="E1980" s="66">
        <v>65</v>
      </c>
      <c r="F1980" s="66">
        <v>84</v>
      </c>
      <c r="G1980" s="66" t="s">
        <v>5161</v>
      </c>
      <c r="H1980" s="66">
        <v>127</v>
      </c>
      <c r="I1980" s="69">
        <v>6045034800</v>
      </c>
      <c r="J1980" s="5" t="s">
        <v>2469</v>
      </c>
      <c r="K1980" s="66">
        <v>11</v>
      </c>
      <c r="L1980" s="5">
        <v>361</v>
      </c>
      <c r="M1980" s="5">
        <v>3</v>
      </c>
      <c r="N1980" s="5">
        <v>0</v>
      </c>
      <c r="O1980" s="65" t="s">
        <v>5463</v>
      </c>
      <c r="P1980" s="66">
        <v>233</v>
      </c>
      <c r="Q1980" s="66">
        <v>4</v>
      </c>
      <c r="R1980" s="66">
        <f t="shared" si="65"/>
        <v>237</v>
      </c>
      <c r="S1980" s="502">
        <f t="shared" si="66"/>
        <v>50.800000000000026</v>
      </c>
      <c r="T1980" s="66">
        <v>11</v>
      </c>
    </row>
    <row r="1981" spans="1:20" s="65" customFormat="1" x14ac:dyDescent="0.2">
      <c r="A1981" s="134" t="s">
        <v>6639</v>
      </c>
      <c r="B1981" s="65" t="s">
        <v>3135</v>
      </c>
      <c r="C1981" s="67">
        <v>0.5</v>
      </c>
      <c r="D1981" s="65" t="s">
        <v>6133</v>
      </c>
      <c r="E1981" s="66">
        <v>65</v>
      </c>
      <c r="F1981" s="66">
        <v>84</v>
      </c>
      <c r="G1981" s="66" t="s">
        <v>5161</v>
      </c>
      <c r="H1981" s="66">
        <v>127</v>
      </c>
      <c r="I1981" s="69">
        <v>6045034800</v>
      </c>
      <c r="J1981" s="5" t="s">
        <v>2469</v>
      </c>
      <c r="K1981" s="66">
        <v>11</v>
      </c>
      <c r="L1981" s="5">
        <v>361</v>
      </c>
      <c r="M1981" s="5">
        <v>3</v>
      </c>
      <c r="N1981" s="5">
        <v>0</v>
      </c>
      <c r="P1981" s="66">
        <v>232</v>
      </c>
      <c r="Q1981" s="66">
        <v>4</v>
      </c>
      <c r="R1981" s="66">
        <f t="shared" si="65"/>
        <v>236</v>
      </c>
      <c r="S1981" s="502">
        <f t="shared" si="66"/>
        <v>51.800000000000026</v>
      </c>
      <c r="T1981" s="66">
        <v>11</v>
      </c>
    </row>
    <row r="1982" spans="1:20" s="65" customFormat="1" x14ac:dyDescent="0.2">
      <c r="A1982" s="134" t="s">
        <v>741</v>
      </c>
      <c r="B1982" s="65" t="s">
        <v>3135</v>
      </c>
      <c r="C1982" s="67">
        <v>0.5</v>
      </c>
      <c r="D1982" s="65" t="s">
        <v>742</v>
      </c>
      <c r="E1982" s="66">
        <v>65</v>
      </c>
      <c r="F1982" s="66">
        <v>84</v>
      </c>
      <c r="G1982" s="66" t="s">
        <v>5161</v>
      </c>
      <c r="H1982" s="66">
        <v>127</v>
      </c>
      <c r="I1982" s="69">
        <v>6045034800</v>
      </c>
      <c r="J1982" s="5" t="s">
        <v>2469</v>
      </c>
      <c r="K1982" s="66">
        <v>11</v>
      </c>
      <c r="L1982" s="5">
        <v>361</v>
      </c>
      <c r="M1982" s="5">
        <v>3</v>
      </c>
      <c r="N1982" s="5">
        <v>0</v>
      </c>
      <c r="P1982" s="66">
        <v>232</v>
      </c>
      <c r="Q1982" s="66">
        <v>4</v>
      </c>
      <c r="R1982" s="66">
        <f t="shared" si="65"/>
        <v>236</v>
      </c>
      <c r="S1982" s="502">
        <f t="shared" si="66"/>
        <v>51.800000000000026</v>
      </c>
      <c r="T1982" s="66">
        <v>11</v>
      </c>
    </row>
    <row r="1983" spans="1:20" s="65" customFormat="1" x14ac:dyDescent="0.2">
      <c r="A1983" s="134" t="s">
        <v>3464</v>
      </c>
      <c r="B1983" s="65" t="s">
        <v>3135</v>
      </c>
      <c r="C1983" s="67">
        <v>0.5</v>
      </c>
      <c r="D1983" s="65" t="s">
        <v>8821</v>
      </c>
      <c r="E1983" s="66">
        <v>64</v>
      </c>
      <c r="F1983" s="66">
        <v>82</v>
      </c>
      <c r="G1983" s="66" t="s">
        <v>5161</v>
      </c>
      <c r="H1983" s="66">
        <v>125</v>
      </c>
      <c r="I1983" s="69">
        <v>6045034800</v>
      </c>
      <c r="J1983" s="5" t="s">
        <v>2469</v>
      </c>
      <c r="K1983" s="66">
        <v>11</v>
      </c>
      <c r="L1983" s="5">
        <v>361</v>
      </c>
      <c r="M1983" s="5">
        <v>3</v>
      </c>
      <c r="N1983" s="5">
        <v>0</v>
      </c>
      <c r="P1983" s="66">
        <v>234</v>
      </c>
      <c r="Q1983" s="66">
        <v>4</v>
      </c>
      <c r="R1983" s="66">
        <f t="shared" si="65"/>
        <v>238</v>
      </c>
      <c r="S1983" s="502">
        <f t="shared" si="66"/>
        <v>49.800000000000026</v>
      </c>
      <c r="T1983" s="66">
        <v>11</v>
      </c>
    </row>
    <row r="1984" spans="1:20" s="65" customFormat="1" x14ac:dyDescent="0.2">
      <c r="A1984" s="134" t="s">
        <v>10178</v>
      </c>
      <c r="B1984" s="65" t="s">
        <v>2785</v>
      </c>
      <c r="C1984" s="67">
        <v>0.5</v>
      </c>
      <c r="D1984" s="65" t="s">
        <v>9865</v>
      </c>
      <c r="E1984" s="66">
        <v>65</v>
      </c>
      <c r="F1984" s="66">
        <v>82</v>
      </c>
      <c r="G1984" s="66" t="s">
        <v>5264</v>
      </c>
      <c r="H1984" s="66">
        <v>125</v>
      </c>
      <c r="I1984" s="69">
        <v>6045034800</v>
      </c>
      <c r="J1984" s="5" t="s">
        <v>2469</v>
      </c>
      <c r="K1984" s="66">
        <v>11</v>
      </c>
      <c r="L1984" s="5">
        <v>361</v>
      </c>
      <c r="M1984" s="5">
        <v>3</v>
      </c>
      <c r="N1984" s="5">
        <v>0</v>
      </c>
      <c r="P1984" s="66">
        <v>235</v>
      </c>
      <c r="Q1984" s="66">
        <v>4</v>
      </c>
      <c r="R1984" s="66">
        <f t="shared" si="65"/>
        <v>239</v>
      </c>
      <c r="S1984" s="502">
        <f t="shared" si="66"/>
        <v>48.800000000000026</v>
      </c>
      <c r="T1984" s="66">
        <v>11</v>
      </c>
    </row>
    <row r="1985" spans="1:20" s="65" customFormat="1" x14ac:dyDescent="0.2">
      <c r="A1985" s="134" t="s">
        <v>7812</v>
      </c>
      <c r="B1985" s="65" t="s">
        <v>2785</v>
      </c>
      <c r="C1985" s="67">
        <v>0.5</v>
      </c>
      <c r="D1985" s="91" t="s">
        <v>3019</v>
      </c>
      <c r="E1985" s="66">
        <v>64</v>
      </c>
      <c r="F1985" s="66">
        <v>80</v>
      </c>
      <c r="G1985" s="66" t="s">
        <v>5265</v>
      </c>
      <c r="H1985" s="66">
        <v>123</v>
      </c>
      <c r="I1985" s="69">
        <v>6045034800</v>
      </c>
      <c r="J1985" s="5" t="s">
        <v>2469</v>
      </c>
      <c r="K1985" s="66">
        <v>9</v>
      </c>
      <c r="L1985" s="5">
        <v>369</v>
      </c>
      <c r="M1985" s="5">
        <v>3</v>
      </c>
      <c r="N1985" s="5">
        <v>0</v>
      </c>
      <c r="P1985" s="66">
        <v>240</v>
      </c>
      <c r="Q1985" s="66">
        <v>4</v>
      </c>
      <c r="R1985" s="66">
        <f t="shared" si="65"/>
        <v>244</v>
      </c>
      <c r="S1985" s="502">
        <f t="shared" si="66"/>
        <v>43.800000000000026</v>
      </c>
      <c r="T1985" s="66">
        <v>9</v>
      </c>
    </row>
    <row r="1986" spans="1:20" s="65" customFormat="1" x14ac:dyDescent="0.2">
      <c r="A1986" s="134" t="s">
        <v>8066</v>
      </c>
      <c r="B1986" s="65" t="s">
        <v>2785</v>
      </c>
      <c r="C1986" s="67">
        <v>0.5</v>
      </c>
      <c r="D1986" s="91" t="s">
        <v>7783</v>
      </c>
      <c r="E1986" s="66">
        <v>64</v>
      </c>
      <c r="F1986" s="66">
        <v>80</v>
      </c>
      <c r="G1986" s="66" t="s">
        <v>5265</v>
      </c>
      <c r="H1986" s="66">
        <v>123</v>
      </c>
      <c r="I1986" s="69">
        <v>6045034800</v>
      </c>
      <c r="J1986" s="5" t="s">
        <v>2469</v>
      </c>
      <c r="K1986" s="66">
        <v>15</v>
      </c>
      <c r="L1986" s="5">
        <v>345</v>
      </c>
      <c r="M1986" s="5">
        <v>3</v>
      </c>
      <c r="N1986" s="5">
        <v>0</v>
      </c>
      <c r="P1986" s="66">
        <v>218</v>
      </c>
      <c r="Q1986" s="66">
        <v>4</v>
      </c>
      <c r="R1986" s="66">
        <f t="shared" ref="R1986:R2050" si="67">P1986+Q1986</f>
        <v>222</v>
      </c>
      <c r="S1986" s="502">
        <f t="shared" si="66"/>
        <v>65.800000000000026</v>
      </c>
      <c r="T1986" s="66">
        <v>15</v>
      </c>
    </row>
    <row r="1987" spans="1:20" s="65" customFormat="1" x14ac:dyDescent="0.2">
      <c r="A1987" s="134" t="s">
        <v>8562</v>
      </c>
      <c r="B1987" s="65" t="s">
        <v>2785</v>
      </c>
      <c r="C1987" s="67">
        <v>0.5</v>
      </c>
      <c r="D1987" s="91" t="s">
        <v>5435</v>
      </c>
      <c r="E1987" s="66">
        <v>66</v>
      </c>
      <c r="F1987" s="66">
        <v>84</v>
      </c>
      <c r="G1987" s="66" t="s">
        <v>5263</v>
      </c>
      <c r="H1987" s="66">
        <v>127</v>
      </c>
      <c r="I1987" s="69">
        <v>6045034800</v>
      </c>
      <c r="J1987" s="5" t="s">
        <v>2469</v>
      </c>
      <c r="K1987" s="66">
        <v>14</v>
      </c>
      <c r="L1987" s="5">
        <v>349</v>
      </c>
      <c r="M1987" s="5">
        <v>3</v>
      </c>
      <c r="N1987" s="5">
        <v>0</v>
      </c>
      <c r="P1987" s="66">
        <v>220</v>
      </c>
      <c r="Q1987" s="66">
        <v>4</v>
      </c>
      <c r="R1987" s="66">
        <f t="shared" si="67"/>
        <v>224</v>
      </c>
      <c r="S1987" s="502">
        <f t="shared" si="66"/>
        <v>63.800000000000026</v>
      </c>
      <c r="T1987" s="66">
        <v>14</v>
      </c>
    </row>
    <row r="1988" spans="1:20" x14ac:dyDescent="0.2">
      <c r="A1988" s="97" t="s">
        <v>7643</v>
      </c>
      <c r="B1988" s="65" t="s">
        <v>2785</v>
      </c>
      <c r="C1988" s="67">
        <v>0.5</v>
      </c>
      <c r="D1988" s="65" t="s">
        <v>3234</v>
      </c>
      <c r="E1988" s="66">
        <v>65</v>
      </c>
      <c r="F1988" s="66">
        <v>84</v>
      </c>
      <c r="G1988" s="66" t="s">
        <v>5263</v>
      </c>
      <c r="H1988" s="66">
        <v>127</v>
      </c>
      <c r="I1988" s="69">
        <v>6045034800</v>
      </c>
      <c r="J1988" s="5" t="s">
        <v>2469</v>
      </c>
      <c r="K1988" s="66">
        <v>11</v>
      </c>
      <c r="L1988" s="5">
        <v>361</v>
      </c>
      <c r="M1988" s="5">
        <v>3</v>
      </c>
      <c r="N1988" s="5">
        <v>0</v>
      </c>
      <c r="O1988" s="65" t="s">
        <v>3741</v>
      </c>
      <c r="P1988" s="66">
        <v>234</v>
      </c>
      <c r="Q1988" s="66">
        <v>4</v>
      </c>
      <c r="R1988" s="66">
        <f t="shared" si="67"/>
        <v>238</v>
      </c>
      <c r="S1988" s="502">
        <f t="shared" si="66"/>
        <v>49.800000000000026</v>
      </c>
      <c r="T1988" s="68">
        <v>11</v>
      </c>
    </row>
    <row r="1989" spans="1:20" x14ac:dyDescent="0.2">
      <c r="A1989" s="97" t="s">
        <v>6014</v>
      </c>
      <c r="B1989" s="65" t="s">
        <v>2785</v>
      </c>
      <c r="C1989" s="67">
        <v>0.5</v>
      </c>
      <c r="D1989" s="65" t="s">
        <v>887</v>
      </c>
      <c r="E1989" s="66">
        <v>66</v>
      </c>
      <c r="F1989" s="66">
        <v>84</v>
      </c>
      <c r="G1989" s="66" t="s">
        <v>5263</v>
      </c>
      <c r="H1989" s="66">
        <v>127</v>
      </c>
      <c r="I1989" s="69">
        <v>6045034800</v>
      </c>
      <c r="J1989" s="5" t="s">
        <v>2469</v>
      </c>
      <c r="K1989" s="66">
        <v>9</v>
      </c>
      <c r="L1989" s="5">
        <v>369</v>
      </c>
      <c r="M1989" s="5">
        <v>3</v>
      </c>
      <c r="N1989" s="5">
        <v>0</v>
      </c>
      <c r="O1989" s="65"/>
      <c r="P1989" s="66">
        <v>240</v>
      </c>
      <c r="Q1989" s="66">
        <v>4</v>
      </c>
      <c r="R1989" s="66">
        <f t="shared" si="67"/>
        <v>244</v>
      </c>
      <c r="S1989" s="502">
        <f t="shared" si="66"/>
        <v>43.800000000000026</v>
      </c>
      <c r="T1989" s="68">
        <v>9</v>
      </c>
    </row>
    <row r="1990" spans="1:20" s="65" customFormat="1" x14ac:dyDescent="0.2">
      <c r="A1990" s="134" t="s">
        <v>7633</v>
      </c>
      <c r="B1990" s="65" t="s">
        <v>2785</v>
      </c>
      <c r="C1990" s="67">
        <v>0.5</v>
      </c>
      <c r="D1990" s="65" t="s">
        <v>2081</v>
      </c>
      <c r="E1990" s="66">
        <v>65</v>
      </c>
      <c r="F1990" s="66">
        <v>82</v>
      </c>
      <c r="G1990" s="66" t="s">
        <v>5263</v>
      </c>
      <c r="H1990" s="66">
        <v>125</v>
      </c>
      <c r="I1990" s="69">
        <v>6045034800</v>
      </c>
      <c r="J1990" s="5" t="s">
        <v>2469</v>
      </c>
      <c r="K1990" s="66">
        <v>15</v>
      </c>
      <c r="L1990" s="5">
        <v>345</v>
      </c>
      <c r="M1990" s="5">
        <v>3</v>
      </c>
      <c r="N1990" s="5">
        <v>0</v>
      </c>
      <c r="P1990" s="66">
        <v>218</v>
      </c>
      <c r="Q1990" s="66">
        <v>4</v>
      </c>
      <c r="R1990" s="66">
        <f t="shared" si="67"/>
        <v>222</v>
      </c>
      <c r="S1990" s="502">
        <f t="shared" si="66"/>
        <v>65.800000000000026</v>
      </c>
      <c r="T1990" s="66">
        <v>15</v>
      </c>
    </row>
    <row r="1991" spans="1:20" s="65" customFormat="1" x14ac:dyDescent="0.2">
      <c r="A1991" s="134" t="s">
        <v>4741</v>
      </c>
      <c r="B1991" s="65" t="s">
        <v>2785</v>
      </c>
      <c r="C1991" s="67">
        <v>0.5</v>
      </c>
      <c r="D1991" s="65" t="s">
        <v>9612</v>
      </c>
      <c r="E1991" s="66">
        <v>68</v>
      </c>
      <c r="F1991" s="66">
        <v>89</v>
      </c>
      <c r="G1991" s="66" t="s">
        <v>5159</v>
      </c>
      <c r="H1991" s="66">
        <v>132</v>
      </c>
      <c r="I1991" s="69">
        <v>6045034800</v>
      </c>
      <c r="J1991" s="5" t="s">
        <v>2469</v>
      </c>
      <c r="K1991" s="66">
        <v>11</v>
      </c>
      <c r="L1991" s="5">
        <v>361</v>
      </c>
      <c r="M1991" s="5">
        <v>3</v>
      </c>
      <c r="N1991" s="5">
        <v>0</v>
      </c>
      <c r="P1991" s="66">
        <v>233</v>
      </c>
      <c r="Q1991" s="66">
        <v>4</v>
      </c>
      <c r="R1991" s="66">
        <f t="shared" si="67"/>
        <v>237</v>
      </c>
      <c r="S1991" s="502">
        <f t="shared" si="66"/>
        <v>50.800000000000026</v>
      </c>
      <c r="T1991" s="66">
        <v>11</v>
      </c>
    </row>
    <row r="1992" spans="1:20" s="65" customFormat="1" x14ac:dyDescent="0.2">
      <c r="A1992" s="134" t="s">
        <v>9459</v>
      </c>
      <c r="B1992" s="65" t="s">
        <v>2785</v>
      </c>
      <c r="C1992" s="67">
        <v>0.5</v>
      </c>
      <c r="D1992" s="65" t="s">
        <v>2015</v>
      </c>
      <c r="E1992" s="66">
        <v>64</v>
      </c>
      <c r="F1992" s="66"/>
      <c r="G1992" s="66"/>
      <c r="H1992" s="66"/>
      <c r="I1992" s="69"/>
      <c r="J1992" s="5"/>
      <c r="K1992" s="66">
        <v>14</v>
      </c>
      <c r="L1992" s="5">
        <v>349</v>
      </c>
      <c r="M1992" s="5"/>
      <c r="N1992" s="5"/>
      <c r="P1992" s="66">
        <v>220</v>
      </c>
      <c r="Q1992" s="66">
        <v>4</v>
      </c>
      <c r="R1992" s="66">
        <f t="shared" si="67"/>
        <v>224</v>
      </c>
      <c r="S1992" s="502">
        <f t="shared" si="66"/>
        <v>63.800000000000026</v>
      </c>
      <c r="T1992" s="66">
        <v>14</v>
      </c>
    </row>
    <row r="1993" spans="1:20" s="65" customFormat="1" x14ac:dyDescent="0.2">
      <c r="A1993" s="134" t="s">
        <v>4179</v>
      </c>
      <c r="B1993" s="65" t="s">
        <v>2785</v>
      </c>
      <c r="C1993" s="67">
        <v>0.5</v>
      </c>
      <c r="D1993" s="65" t="s">
        <v>9646</v>
      </c>
      <c r="E1993" s="66">
        <v>68</v>
      </c>
      <c r="F1993" s="66">
        <v>89</v>
      </c>
      <c r="G1993" s="66" t="s">
        <v>5265</v>
      </c>
      <c r="H1993" s="66">
        <v>132</v>
      </c>
      <c r="I1993" s="69">
        <v>6045034800</v>
      </c>
      <c r="J1993" s="5" t="s">
        <v>2469</v>
      </c>
      <c r="K1993" s="66">
        <v>11</v>
      </c>
      <c r="L1993" s="5">
        <v>361</v>
      </c>
      <c r="M1993" s="5">
        <v>3</v>
      </c>
      <c r="N1993" s="5">
        <v>0</v>
      </c>
      <c r="P1993" s="66">
        <v>235</v>
      </c>
      <c r="Q1993" s="66">
        <v>4</v>
      </c>
      <c r="R1993" s="66">
        <f t="shared" si="67"/>
        <v>239</v>
      </c>
      <c r="S1993" s="502">
        <f t="shared" si="66"/>
        <v>48.800000000000026</v>
      </c>
      <c r="T1993" s="66">
        <v>11</v>
      </c>
    </row>
    <row r="1994" spans="1:20" s="65" customFormat="1" x14ac:dyDescent="0.2">
      <c r="A1994" s="134" t="s">
        <v>8399</v>
      </c>
      <c r="B1994" s="65" t="s">
        <v>2785</v>
      </c>
      <c r="C1994" s="67">
        <v>0.5</v>
      </c>
      <c r="D1994" s="65" t="s">
        <v>2039</v>
      </c>
      <c r="E1994" s="66">
        <v>72</v>
      </c>
      <c r="F1994" s="66">
        <v>97</v>
      </c>
      <c r="G1994" s="66" t="s">
        <v>2036</v>
      </c>
      <c r="H1994" s="66">
        <v>140</v>
      </c>
      <c r="I1994" s="69">
        <v>6045034800</v>
      </c>
      <c r="J1994" s="5" t="s">
        <v>2469</v>
      </c>
      <c r="K1994" s="66">
        <v>25</v>
      </c>
      <c r="L1994" s="5">
        <v>305</v>
      </c>
      <c r="M1994" s="5">
        <v>3</v>
      </c>
      <c r="N1994" s="5">
        <v>0</v>
      </c>
      <c r="P1994" s="66">
        <v>175</v>
      </c>
      <c r="Q1994" s="66">
        <v>4</v>
      </c>
      <c r="R1994" s="66">
        <f t="shared" si="67"/>
        <v>179</v>
      </c>
      <c r="S1994" s="502">
        <f t="shared" si="66"/>
        <v>108.80000000000003</v>
      </c>
      <c r="T1994" s="66">
        <v>25</v>
      </c>
    </row>
    <row r="1995" spans="1:20" s="65" customFormat="1" x14ac:dyDescent="0.2">
      <c r="A1995" s="134" t="s">
        <v>9245</v>
      </c>
      <c r="B1995" s="65" t="s">
        <v>2785</v>
      </c>
      <c r="C1995" s="67">
        <v>0.5</v>
      </c>
      <c r="D1995" s="65" t="s">
        <v>6949</v>
      </c>
      <c r="E1995" s="66">
        <v>64</v>
      </c>
      <c r="F1995" s="66">
        <v>82</v>
      </c>
      <c r="G1995" s="66" t="s">
        <v>5263</v>
      </c>
      <c r="H1995" s="66">
        <v>125</v>
      </c>
      <c r="I1995" s="69">
        <v>6045034800</v>
      </c>
      <c r="J1995" s="5" t="s">
        <v>2469</v>
      </c>
      <c r="K1995" s="66">
        <v>9</v>
      </c>
      <c r="L1995" s="5">
        <v>369</v>
      </c>
      <c r="M1995" s="5">
        <v>3</v>
      </c>
      <c r="N1995" s="5">
        <v>0</v>
      </c>
      <c r="P1995" s="66">
        <v>243</v>
      </c>
      <c r="Q1995" s="66">
        <v>4</v>
      </c>
      <c r="R1995" s="66">
        <f t="shared" si="67"/>
        <v>247</v>
      </c>
      <c r="S1995" s="502">
        <f t="shared" si="66"/>
        <v>40.800000000000026</v>
      </c>
      <c r="T1995" s="66">
        <v>9</v>
      </c>
    </row>
    <row r="1996" spans="1:20" s="65" customFormat="1" x14ac:dyDescent="0.2">
      <c r="A1996" s="134" t="s">
        <v>4740</v>
      </c>
      <c r="B1996" s="65" t="s">
        <v>2785</v>
      </c>
      <c r="C1996" s="67">
        <v>0.5</v>
      </c>
      <c r="D1996" s="65" t="s">
        <v>8277</v>
      </c>
      <c r="E1996" s="66">
        <v>68</v>
      </c>
      <c r="F1996" s="66">
        <v>89</v>
      </c>
      <c r="G1996" s="66" t="s">
        <v>5159</v>
      </c>
      <c r="H1996" s="66">
        <v>132</v>
      </c>
      <c r="I1996" s="69">
        <v>6045034800</v>
      </c>
      <c r="J1996" s="5" t="s">
        <v>2469</v>
      </c>
      <c r="K1996" s="66">
        <v>11</v>
      </c>
      <c r="L1996" s="5">
        <v>361</v>
      </c>
      <c r="M1996" s="5">
        <v>3</v>
      </c>
      <c r="N1996" s="5">
        <v>0</v>
      </c>
      <c r="P1996" s="66">
        <v>232</v>
      </c>
      <c r="Q1996" s="66">
        <v>4</v>
      </c>
      <c r="R1996" s="66">
        <f t="shared" si="67"/>
        <v>236</v>
      </c>
      <c r="S1996" s="502">
        <f t="shared" si="66"/>
        <v>51.800000000000026</v>
      </c>
      <c r="T1996" s="66">
        <v>11</v>
      </c>
    </row>
    <row r="1997" spans="1:20" s="65" customFormat="1" x14ac:dyDescent="0.2">
      <c r="A1997" s="134" t="s">
        <v>3454</v>
      </c>
      <c r="B1997" s="65" t="s">
        <v>2785</v>
      </c>
      <c r="C1997" s="67">
        <v>0.5</v>
      </c>
      <c r="D1997" s="65" t="s">
        <v>4422</v>
      </c>
      <c r="E1997" s="66">
        <v>66</v>
      </c>
      <c r="F1997" s="66">
        <v>84</v>
      </c>
      <c r="G1997" s="66" t="s">
        <v>5263</v>
      </c>
      <c r="H1997" s="66">
        <v>127</v>
      </c>
      <c r="I1997" s="69">
        <v>6045034800</v>
      </c>
      <c r="J1997" s="5" t="s">
        <v>2469</v>
      </c>
      <c r="K1997" s="66">
        <v>12</v>
      </c>
      <c r="L1997" s="5">
        <v>357</v>
      </c>
      <c r="M1997" s="5">
        <v>3</v>
      </c>
      <c r="N1997" s="5">
        <v>0</v>
      </c>
      <c r="P1997" s="66">
        <v>231</v>
      </c>
      <c r="Q1997" s="66">
        <v>4</v>
      </c>
      <c r="R1997" s="66">
        <f t="shared" si="67"/>
        <v>235</v>
      </c>
      <c r="S1997" s="502">
        <f t="shared" si="66"/>
        <v>52.800000000000026</v>
      </c>
      <c r="T1997" s="66">
        <v>12</v>
      </c>
    </row>
    <row r="1998" spans="1:20" s="65" customFormat="1" x14ac:dyDescent="0.2">
      <c r="A1998" s="134" t="s">
        <v>4468</v>
      </c>
      <c r="B1998" s="65" t="s">
        <v>2785</v>
      </c>
      <c r="C1998" s="67">
        <v>0.5</v>
      </c>
      <c r="D1998" s="65" t="s">
        <v>6746</v>
      </c>
      <c r="E1998" s="66">
        <v>72</v>
      </c>
      <c r="F1998" s="66">
        <v>97</v>
      </c>
      <c r="G1998" s="66" t="s">
        <v>4585</v>
      </c>
      <c r="H1998" s="66">
        <v>140</v>
      </c>
      <c r="I1998" s="69">
        <v>6045034800</v>
      </c>
      <c r="J1998" s="5" t="s">
        <v>2469</v>
      </c>
      <c r="K1998" s="66">
        <v>25</v>
      </c>
      <c r="L1998" s="5">
        <v>305</v>
      </c>
      <c r="M1998" s="5">
        <v>3</v>
      </c>
      <c r="N1998" s="5">
        <v>0</v>
      </c>
      <c r="O1998" s="65" t="s">
        <v>3720</v>
      </c>
      <c r="P1998" s="66">
        <v>176</v>
      </c>
      <c r="Q1998" s="66">
        <v>4</v>
      </c>
      <c r="R1998" s="66">
        <f t="shared" si="67"/>
        <v>180</v>
      </c>
      <c r="S1998" s="502">
        <f t="shared" si="66"/>
        <v>107.80000000000003</v>
      </c>
      <c r="T1998" s="66">
        <v>25</v>
      </c>
    </row>
    <row r="1999" spans="1:20" s="65" customFormat="1" x14ac:dyDescent="0.2">
      <c r="A1999" s="134" t="s">
        <v>7126</v>
      </c>
      <c r="B1999" s="65" t="s">
        <v>2785</v>
      </c>
      <c r="C1999" s="67">
        <v>0.5</v>
      </c>
      <c r="D1999" s="65" t="s">
        <v>5413</v>
      </c>
      <c r="E1999" s="66">
        <v>68</v>
      </c>
      <c r="F1999" s="66">
        <v>89</v>
      </c>
      <c r="G1999" s="66" t="s">
        <v>5159</v>
      </c>
      <c r="H1999" s="66">
        <v>132</v>
      </c>
      <c r="I1999" s="69">
        <v>6045034800</v>
      </c>
      <c r="J1999" s="5" t="s">
        <v>2469</v>
      </c>
      <c r="K1999" s="66">
        <v>17</v>
      </c>
      <c r="L1999" s="5">
        <v>337</v>
      </c>
      <c r="M1999" s="5">
        <v>3</v>
      </c>
      <c r="N1999" s="5">
        <v>0</v>
      </c>
      <c r="P1999" s="66">
        <v>210</v>
      </c>
      <c r="Q1999" s="66">
        <v>4</v>
      </c>
      <c r="R1999" s="66">
        <f t="shared" si="67"/>
        <v>214</v>
      </c>
      <c r="S1999" s="502">
        <f t="shared" si="66"/>
        <v>73.800000000000026</v>
      </c>
      <c r="T1999" s="66">
        <v>17</v>
      </c>
    </row>
    <row r="2000" spans="1:20" s="65" customFormat="1" x14ac:dyDescent="0.2">
      <c r="A2000" s="134" t="s">
        <v>2874</v>
      </c>
      <c r="B2000" s="65" t="s">
        <v>2785</v>
      </c>
      <c r="C2000" s="67">
        <v>0.5</v>
      </c>
      <c r="D2000" s="65" t="s">
        <v>2872</v>
      </c>
      <c r="E2000" s="66">
        <v>67</v>
      </c>
      <c r="F2000" s="66">
        <v>88</v>
      </c>
      <c r="G2000" s="66" t="s">
        <v>5464</v>
      </c>
      <c r="H2000" s="66">
        <v>131</v>
      </c>
      <c r="I2000" s="69">
        <v>6045034800</v>
      </c>
      <c r="J2000" s="5" t="s">
        <v>2469</v>
      </c>
      <c r="K2000" s="66">
        <v>19</v>
      </c>
      <c r="L2000" s="5">
        <v>330</v>
      </c>
      <c r="M2000" s="5">
        <v>3</v>
      </c>
      <c r="N2000" s="5">
        <v>0</v>
      </c>
      <c r="P2000" s="66">
        <v>200</v>
      </c>
      <c r="Q2000" s="66">
        <v>4</v>
      </c>
      <c r="R2000" s="66">
        <f t="shared" si="67"/>
        <v>204</v>
      </c>
      <c r="S2000" s="502">
        <f t="shared" si="66"/>
        <v>83.800000000000026</v>
      </c>
      <c r="T2000" s="66">
        <v>19</v>
      </c>
    </row>
    <row r="2001" spans="1:20" s="65" customFormat="1" x14ac:dyDescent="0.2">
      <c r="A2001" s="134" t="s">
        <v>8003</v>
      </c>
      <c r="B2001" s="65" t="s">
        <v>2785</v>
      </c>
      <c r="C2001" s="67">
        <v>0.5</v>
      </c>
      <c r="D2001" s="65" t="s">
        <v>6571</v>
      </c>
      <c r="E2001" s="66">
        <v>65</v>
      </c>
      <c r="F2001" s="66">
        <v>84</v>
      </c>
      <c r="G2001" s="66" t="s">
        <v>2920</v>
      </c>
      <c r="H2001" s="66">
        <v>127</v>
      </c>
      <c r="I2001" s="69">
        <v>6045034800</v>
      </c>
      <c r="J2001" s="5" t="s">
        <v>2469</v>
      </c>
      <c r="K2001" s="66">
        <v>18</v>
      </c>
      <c r="L2001" s="5">
        <v>333</v>
      </c>
      <c r="M2001" s="5">
        <v>3</v>
      </c>
      <c r="N2001" s="5">
        <v>0</v>
      </c>
      <c r="P2001" s="66">
        <v>205</v>
      </c>
      <c r="Q2001" s="66">
        <v>4</v>
      </c>
      <c r="R2001" s="66">
        <f t="shared" si="67"/>
        <v>209</v>
      </c>
      <c r="S2001" s="502">
        <f t="shared" si="66"/>
        <v>78.800000000000026</v>
      </c>
      <c r="T2001" s="66">
        <v>18</v>
      </c>
    </row>
    <row r="2002" spans="1:20" s="65" customFormat="1" x14ac:dyDescent="0.2">
      <c r="A2002" s="134" t="s">
        <v>3289</v>
      </c>
      <c r="B2002" s="65" t="s">
        <v>2785</v>
      </c>
      <c r="C2002" s="67">
        <v>0.5</v>
      </c>
      <c r="D2002" s="65" t="s">
        <v>10378</v>
      </c>
      <c r="E2002" s="66">
        <v>65</v>
      </c>
      <c r="F2002" s="66">
        <v>84</v>
      </c>
      <c r="G2002" s="66" t="s">
        <v>5265</v>
      </c>
      <c r="H2002" s="66">
        <v>127</v>
      </c>
      <c r="I2002" s="69">
        <v>6045034800</v>
      </c>
      <c r="J2002" s="5" t="s">
        <v>2469</v>
      </c>
      <c r="K2002" s="66">
        <v>10</v>
      </c>
      <c r="L2002" s="5">
        <v>365</v>
      </c>
      <c r="M2002" s="5">
        <v>3</v>
      </c>
      <c r="N2002" s="5">
        <v>0</v>
      </c>
      <c r="P2002" s="66">
        <v>238</v>
      </c>
      <c r="Q2002" s="66">
        <v>4</v>
      </c>
      <c r="R2002" s="66">
        <f t="shared" si="67"/>
        <v>242</v>
      </c>
      <c r="S2002" s="502">
        <f t="shared" si="66"/>
        <v>45.800000000000026</v>
      </c>
      <c r="T2002" s="66">
        <v>10</v>
      </c>
    </row>
    <row r="2003" spans="1:20" s="65" customFormat="1" x14ac:dyDescent="0.2">
      <c r="A2003" s="134" t="s">
        <v>1595</v>
      </c>
      <c r="B2003" s="65" t="s">
        <v>2785</v>
      </c>
      <c r="C2003" s="67">
        <v>0.5</v>
      </c>
      <c r="D2003" s="65" t="s">
        <v>5287</v>
      </c>
      <c r="E2003" s="66">
        <v>65</v>
      </c>
      <c r="F2003" s="66">
        <v>84</v>
      </c>
      <c r="G2003" s="66" t="s">
        <v>2920</v>
      </c>
      <c r="H2003" s="66">
        <v>127</v>
      </c>
      <c r="I2003" s="69">
        <v>6045034800</v>
      </c>
      <c r="J2003" s="5" t="s">
        <v>2469</v>
      </c>
      <c r="K2003" s="66">
        <v>11</v>
      </c>
      <c r="L2003" s="5">
        <v>361</v>
      </c>
      <c r="M2003" s="5">
        <v>3</v>
      </c>
      <c r="N2003" s="5">
        <v>0</v>
      </c>
      <c r="P2003" s="66">
        <v>235</v>
      </c>
      <c r="Q2003" s="66">
        <v>4</v>
      </c>
      <c r="R2003" s="66">
        <f t="shared" si="67"/>
        <v>239</v>
      </c>
      <c r="S2003" s="502">
        <f t="shared" si="66"/>
        <v>48.800000000000026</v>
      </c>
      <c r="T2003" s="66">
        <v>11</v>
      </c>
    </row>
    <row r="2004" spans="1:20" s="65" customFormat="1" x14ac:dyDescent="0.2">
      <c r="A2004" s="134" t="s">
        <v>1612</v>
      </c>
      <c r="B2004" s="65" t="s">
        <v>2785</v>
      </c>
      <c r="C2004" s="67">
        <v>0.5</v>
      </c>
      <c r="D2004" s="65" t="s">
        <v>3394</v>
      </c>
      <c r="E2004" s="66">
        <v>64</v>
      </c>
      <c r="F2004" s="66">
        <v>82</v>
      </c>
      <c r="G2004" s="66" t="s">
        <v>5265</v>
      </c>
      <c r="H2004" s="66">
        <v>125</v>
      </c>
      <c r="I2004" s="69">
        <v>6045034800</v>
      </c>
      <c r="J2004" s="5" t="s">
        <v>2469</v>
      </c>
      <c r="K2004" s="66">
        <v>11</v>
      </c>
      <c r="L2004" s="5">
        <v>361</v>
      </c>
      <c r="M2004" s="5">
        <v>3</v>
      </c>
      <c r="N2004" s="5">
        <v>0</v>
      </c>
      <c r="P2004" s="66">
        <v>233</v>
      </c>
      <c r="Q2004" s="66">
        <v>4</v>
      </c>
      <c r="R2004" s="66">
        <f t="shared" si="67"/>
        <v>237</v>
      </c>
      <c r="S2004" s="502">
        <f t="shared" si="66"/>
        <v>50.800000000000026</v>
      </c>
      <c r="T2004" s="66">
        <v>11</v>
      </c>
    </row>
    <row r="2005" spans="1:20" s="65" customFormat="1" x14ac:dyDescent="0.2">
      <c r="A2005" s="134" t="s">
        <v>2144</v>
      </c>
      <c r="B2005" s="65" t="s">
        <v>2785</v>
      </c>
      <c r="C2005" s="67">
        <v>0.5</v>
      </c>
      <c r="D2005" s="65" t="s">
        <v>4682</v>
      </c>
      <c r="E2005" s="66">
        <v>72</v>
      </c>
      <c r="F2005" s="66">
        <v>97</v>
      </c>
      <c r="G2005" s="66" t="s">
        <v>2036</v>
      </c>
      <c r="H2005" s="66">
        <v>140</v>
      </c>
      <c r="I2005" s="69">
        <v>6045034800</v>
      </c>
      <c r="J2005" s="5" t="s">
        <v>2469</v>
      </c>
      <c r="K2005" s="66">
        <v>25</v>
      </c>
      <c r="L2005" s="5">
        <v>305</v>
      </c>
      <c r="M2005" s="5">
        <v>3</v>
      </c>
      <c r="N2005" s="5">
        <v>0</v>
      </c>
      <c r="P2005" s="66">
        <v>175</v>
      </c>
      <c r="Q2005" s="66">
        <v>4</v>
      </c>
      <c r="R2005" s="66">
        <f t="shared" si="67"/>
        <v>179</v>
      </c>
      <c r="S2005" s="502">
        <f t="shared" si="66"/>
        <v>108.80000000000003</v>
      </c>
      <c r="T2005" s="66">
        <v>25</v>
      </c>
    </row>
    <row r="2006" spans="1:20" s="65" customFormat="1" x14ac:dyDescent="0.2">
      <c r="A2006" s="134" t="s">
        <v>8927</v>
      </c>
      <c r="B2006" s="65" t="s">
        <v>2785</v>
      </c>
      <c r="C2006" s="67">
        <v>0.5</v>
      </c>
      <c r="D2006" s="65" t="s">
        <v>1542</v>
      </c>
      <c r="E2006" s="66">
        <v>67</v>
      </c>
      <c r="F2006" s="66">
        <v>88</v>
      </c>
      <c r="G2006" s="66" t="s">
        <v>5159</v>
      </c>
      <c r="H2006" s="66">
        <v>131</v>
      </c>
      <c r="I2006" s="69">
        <v>6045034800</v>
      </c>
      <c r="J2006" s="5" t="s">
        <v>2469</v>
      </c>
      <c r="K2006" s="66">
        <v>14</v>
      </c>
      <c r="L2006" s="5">
        <v>349</v>
      </c>
      <c r="M2006" s="5">
        <v>3</v>
      </c>
      <c r="N2006" s="5">
        <v>0</v>
      </c>
      <c r="P2006" s="66">
        <v>223</v>
      </c>
      <c r="Q2006" s="66">
        <v>4</v>
      </c>
      <c r="R2006" s="66">
        <f t="shared" si="67"/>
        <v>227</v>
      </c>
      <c r="S2006" s="502">
        <f t="shared" si="66"/>
        <v>60.800000000000026</v>
      </c>
      <c r="T2006" s="66">
        <v>14</v>
      </c>
    </row>
    <row r="2007" spans="1:20" s="65" customFormat="1" x14ac:dyDescent="0.2">
      <c r="A2007" s="134" t="s">
        <v>8136</v>
      </c>
      <c r="B2007" s="65" t="s">
        <v>2785</v>
      </c>
      <c r="C2007" s="67">
        <v>0.5</v>
      </c>
      <c r="D2007" s="65" t="s">
        <v>4760</v>
      </c>
      <c r="E2007" s="66">
        <v>65</v>
      </c>
      <c r="F2007" s="66">
        <v>84</v>
      </c>
      <c r="G2007" s="66" t="s">
        <v>2920</v>
      </c>
      <c r="H2007" s="66">
        <v>127</v>
      </c>
      <c r="I2007" s="69">
        <v>6045034800</v>
      </c>
      <c r="J2007" s="5" t="s">
        <v>2469</v>
      </c>
      <c r="K2007" s="66">
        <v>11</v>
      </c>
      <c r="L2007" s="5">
        <v>361</v>
      </c>
      <c r="M2007" s="5">
        <v>3</v>
      </c>
      <c r="N2007" s="5">
        <v>0</v>
      </c>
      <c r="P2007" s="66">
        <v>234</v>
      </c>
      <c r="Q2007" s="66">
        <v>4</v>
      </c>
      <c r="R2007" s="66">
        <f t="shared" si="67"/>
        <v>238</v>
      </c>
      <c r="S2007" s="502">
        <f t="shared" si="66"/>
        <v>49.800000000000026</v>
      </c>
      <c r="T2007" s="66">
        <v>11</v>
      </c>
    </row>
    <row r="2008" spans="1:20" s="65" customFormat="1" x14ac:dyDescent="0.2">
      <c r="A2008" s="134" t="s">
        <v>4700</v>
      </c>
      <c r="B2008" s="65" t="s">
        <v>2785</v>
      </c>
      <c r="C2008" s="67">
        <v>0.5</v>
      </c>
      <c r="D2008" s="65" t="s">
        <v>4576</v>
      </c>
      <c r="E2008" s="66">
        <v>64</v>
      </c>
      <c r="F2008" s="66">
        <v>82</v>
      </c>
      <c r="G2008" s="66" t="s">
        <v>5265</v>
      </c>
      <c r="H2008" s="66">
        <v>125</v>
      </c>
      <c r="I2008" s="69">
        <v>6045034800</v>
      </c>
      <c r="J2008" s="5" t="s">
        <v>2469</v>
      </c>
      <c r="K2008" s="66"/>
      <c r="L2008" s="5">
        <f>112+10+R2008</f>
        <v>122</v>
      </c>
      <c r="M2008" s="5">
        <v>3</v>
      </c>
      <c r="N2008" s="5">
        <v>0</v>
      </c>
      <c r="P2008" s="66"/>
      <c r="Q2008" s="66"/>
      <c r="R2008" s="66">
        <f t="shared" si="67"/>
        <v>0</v>
      </c>
      <c r="S2008" s="502">
        <f t="shared" si="66"/>
        <v>287.8</v>
      </c>
      <c r="T2008" s="66"/>
    </row>
    <row r="2009" spans="1:20" s="65" customFormat="1" x14ac:dyDescent="0.2">
      <c r="A2009" s="134" t="s">
        <v>8487</v>
      </c>
      <c r="B2009" s="65" t="s">
        <v>2785</v>
      </c>
      <c r="C2009" s="67">
        <v>0.5</v>
      </c>
      <c r="D2009" s="65" t="s">
        <v>5615</v>
      </c>
      <c r="E2009" s="66">
        <v>73</v>
      </c>
      <c r="F2009" s="66">
        <v>99</v>
      </c>
      <c r="G2009" s="66" t="s">
        <v>2367</v>
      </c>
      <c r="H2009" s="66">
        <v>142</v>
      </c>
      <c r="I2009" s="69">
        <v>6045034800</v>
      </c>
      <c r="J2009" s="5" t="s">
        <v>2469</v>
      </c>
      <c r="K2009" s="66">
        <v>27</v>
      </c>
      <c r="L2009" s="5">
        <v>297</v>
      </c>
      <c r="M2009" s="5">
        <v>3</v>
      </c>
      <c r="N2009" s="5">
        <v>0</v>
      </c>
      <c r="P2009" s="66">
        <v>170</v>
      </c>
      <c r="Q2009" s="66">
        <v>4</v>
      </c>
      <c r="R2009" s="66">
        <f t="shared" si="67"/>
        <v>174</v>
      </c>
      <c r="S2009" s="502">
        <f t="shared" si="66"/>
        <v>113.80000000000003</v>
      </c>
      <c r="T2009" s="66">
        <v>27</v>
      </c>
    </row>
    <row r="2010" spans="1:20" s="65" customFormat="1" x14ac:dyDescent="0.2">
      <c r="A2010" s="134" t="s">
        <v>4816</v>
      </c>
      <c r="B2010" s="65" t="s">
        <v>2785</v>
      </c>
      <c r="C2010" s="67">
        <v>0.5</v>
      </c>
      <c r="D2010" s="65" t="s">
        <v>1616</v>
      </c>
      <c r="E2010" s="66">
        <v>67</v>
      </c>
      <c r="F2010" s="66">
        <v>88</v>
      </c>
      <c r="G2010" s="66" t="s">
        <v>5464</v>
      </c>
      <c r="H2010" s="66">
        <v>131</v>
      </c>
      <c r="I2010" s="69">
        <v>6045034800</v>
      </c>
      <c r="J2010" s="5" t="s">
        <v>2469</v>
      </c>
      <c r="K2010" s="66">
        <v>19</v>
      </c>
      <c r="L2010" s="5">
        <v>330</v>
      </c>
      <c r="M2010" s="5">
        <v>3</v>
      </c>
      <c r="N2010" s="5">
        <v>0</v>
      </c>
      <c r="P2010" s="66">
        <v>200</v>
      </c>
      <c r="Q2010" s="66">
        <v>4</v>
      </c>
      <c r="R2010" s="66">
        <f t="shared" si="67"/>
        <v>204</v>
      </c>
      <c r="S2010" s="502">
        <f t="shared" ref="S2010:S2073" si="68">306.1-R2010-10-8.3</f>
        <v>83.800000000000026</v>
      </c>
      <c r="T2010" s="66">
        <v>19</v>
      </c>
    </row>
    <row r="2011" spans="1:20" s="65" customFormat="1" x14ac:dyDescent="0.2">
      <c r="A2011" s="134" t="s">
        <v>8137</v>
      </c>
      <c r="B2011" s="65" t="s">
        <v>2785</v>
      </c>
      <c r="C2011" s="67">
        <v>0.5</v>
      </c>
      <c r="D2011" s="65" t="s">
        <v>5689</v>
      </c>
      <c r="E2011" s="66">
        <v>65</v>
      </c>
      <c r="F2011" s="66">
        <v>84</v>
      </c>
      <c r="G2011" s="66" t="s">
        <v>2920</v>
      </c>
      <c r="H2011" s="66">
        <v>127</v>
      </c>
      <c r="I2011" s="69">
        <v>6045034800</v>
      </c>
      <c r="J2011" s="5" t="s">
        <v>2469</v>
      </c>
      <c r="K2011" s="66">
        <v>12</v>
      </c>
      <c r="L2011" s="5">
        <v>357</v>
      </c>
      <c r="M2011" s="5">
        <v>3</v>
      </c>
      <c r="N2011" s="5">
        <v>0</v>
      </c>
      <c r="P2011" s="66">
        <v>230</v>
      </c>
      <c r="Q2011" s="66">
        <v>4</v>
      </c>
      <c r="R2011" s="66">
        <f t="shared" si="67"/>
        <v>234</v>
      </c>
      <c r="S2011" s="502">
        <f t="shared" si="68"/>
        <v>53.800000000000026</v>
      </c>
      <c r="T2011" s="66">
        <v>12</v>
      </c>
    </row>
    <row r="2012" spans="1:20" s="65" customFormat="1" x14ac:dyDescent="0.2">
      <c r="A2012" s="134" t="s">
        <v>7642</v>
      </c>
      <c r="B2012" s="65" t="s">
        <v>2785</v>
      </c>
      <c r="C2012" s="67">
        <v>0.5</v>
      </c>
      <c r="D2012" s="65" t="s">
        <v>8902</v>
      </c>
      <c r="E2012" s="66">
        <v>65</v>
      </c>
      <c r="F2012" s="66">
        <v>84</v>
      </c>
      <c r="G2012" s="66" t="s">
        <v>5263</v>
      </c>
      <c r="H2012" s="66">
        <v>127</v>
      </c>
      <c r="I2012" s="69">
        <v>6045034800</v>
      </c>
      <c r="J2012" s="5" t="s">
        <v>2469</v>
      </c>
      <c r="K2012" s="66">
        <v>11</v>
      </c>
      <c r="L2012" s="5">
        <v>361</v>
      </c>
      <c r="M2012" s="5">
        <v>3</v>
      </c>
      <c r="N2012" s="5">
        <v>0</v>
      </c>
      <c r="P2012" s="66">
        <v>234</v>
      </c>
      <c r="Q2012" s="66">
        <v>4</v>
      </c>
      <c r="R2012" s="66">
        <f t="shared" si="67"/>
        <v>238</v>
      </c>
      <c r="S2012" s="502">
        <f t="shared" si="68"/>
        <v>49.800000000000026</v>
      </c>
      <c r="T2012" s="66">
        <v>11</v>
      </c>
    </row>
    <row r="2013" spans="1:20" s="65" customFormat="1" x14ac:dyDescent="0.2">
      <c r="A2013" s="134" t="s">
        <v>8133</v>
      </c>
      <c r="B2013" s="65" t="s">
        <v>2785</v>
      </c>
      <c r="C2013" s="67">
        <v>0.5</v>
      </c>
      <c r="D2013" s="65" t="s">
        <v>7141</v>
      </c>
      <c r="E2013" s="66">
        <v>68</v>
      </c>
      <c r="F2013" s="66">
        <v>89</v>
      </c>
      <c r="G2013" s="66" t="s">
        <v>5159</v>
      </c>
      <c r="H2013" s="66">
        <v>132</v>
      </c>
      <c r="I2013" s="69">
        <v>6045034800</v>
      </c>
      <c r="J2013" s="5" t="s">
        <v>2469</v>
      </c>
      <c r="K2013" s="66">
        <v>12</v>
      </c>
      <c r="L2013" s="5">
        <v>357</v>
      </c>
      <c r="M2013" s="5">
        <v>3</v>
      </c>
      <c r="N2013" s="5">
        <v>0</v>
      </c>
      <c r="P2013" s="66">
        <v>228</v>
      </c>
      <c r="Q2013" s="66">
        <v>4</v>
      </c>
      <c r="R2013" s="66">
        <f t="shared" si="67"/>
        <v>232</v>
      </c>
      <c r="S2013" s="502">
        <f t="shared" si="68"/>
        <v>55.800000000000026</v>
      </c>
      <c r="T2013" s="66">
        <v>12</v>
      </c>
    </row>
    <row r="2014" spans="1:20" s="65" customFormat="1" x14ac:dyDescent="0.2">
      <c r="A2014" s="134" t="s">
        <v>3368</v>
      </c>
      <c r="B2014" s="65" t="s">
        <v>2785</v>
      </c>
      <c r="C2014" s="67">
        <v>0.5</v>
      </c>
      <c r="D2014" s="65" t="s">
        <v>931</v>
      </c>
      <c r="E2014" s="66">
        <v>66</v>
      </c>
      <c r="F2014" s="66">
        <v>84</v>
      </c>
      <c r="G2014" s="66" t="s">
        <v>5263</v>
      </c>
      <c r="H2014" s="66">
        <v>127</v>
      </c>
      <c r="I2014" s="69">
        <v>6045034800</v>
      </c>
      <c r="J2014" s="5" t="s">
        <v>2469</v>
      </c>
      <c r="K2014" s="66">
        <v>11</v>
      </c>
      <c r="L2014" s="5">
        <v>361</v>
      </c>
      <c r="M2014" s="5">
        <v>3</v>
      </c>
      <c r="N2014" s="5">
        <v>0</v>
      </c>
      <c r="P2014" s="66">
        <v>233</v>
      </c>
      <c r="Q2014" s="66">
        <v>4</v>
      </c>
      <c r="R2014" s="66">
        <f t="shared" si="67"/>
        <v>237</v>
      </c>
      <c r="S2014" s="502">
        <f t="shared" si="68"/>
        <v>50.800000000000026</v>
      </c>
      <c r="T2014" s="66">
        <v>11</v>
      </c>
    </row>
    <row r="2015" spans="1:20" s="65" customFormat="1" x14ac:dyDescent="0.2">
      <c r="A2015" s="134" t="s">
        <v>9491</v>
      </c>
      <c r="B2015" s="65" t="s">
        <v>2574</v>
      </c>
      <c r="C2015" s="67">
        <v>0.5</v>
      </c>
      <c r="D2015" s="65" t="s">
        <v>9492</v>
      </c>
      <c r="E2015" s="66">
        <v>63</v>
      </c>
      <c r="F2015" s="66">
        <v>80</v>
      </c>
      <c r="G2015" s="66" t="s">
        <v>5265</v>
      </c>
      <c r="H2015" s="66">
        <v>123</v>
      </c>
      <c r="I2015" s="69">
        <v>6045034800</v>
      </c>
      <c r="J2015" s="5" t="s">
        <v>2469</v>
      </c>
      <c r="K2015" s="66">
        <v>18</v>
      </c>
      <c r="L2015" s="5">
        <v>333</v>
      </c>
      <c r="M2015" s="5">
        <v>3</v>
      </c>
      <c r="N2015" s="5">
        <v>0</v>
      </c>
      <c r="P2015" s="66">
        <v>205</v>
      </c>
      <c r="Q2015" s="66">
        <v>4</v>
      </c>
      <c r="R2015" s="66">
        <f>P2015+Q2015</f>
        <v>209</v>
      </c>
      <c r="S2015" s="502">
        <f t="shared" si="68"/>
        <v>78.800000000000026</v>
      </c>
      <c r="T2015" s="66">
        <v>18</v>
      </c>
    </row>
    <row r="2016" spans="1:20" s="65" customFormat="1" x14ac:dyDescent="0.2">
      <c r="A2016" s="134" t="s">
        <v>2386</v>
      </c>
      <c r="B2016" s="65" t="s">
        <v>2574</v>
      </c>
      <c r="C2016" s="67">
        <v>0.5</v>
      </c>
      <c r="D2016" s="65" t="s">
        <v>2326</v>
      </c>
      <c r="E2016" s="66">
        <v>65</v>
      </c>
      <c r="F2016" s="66">
        <v>84</v>
      </c>
      <c r="G2016" s="66" t="s">
        <v>5263</v>
      </c>
      <c r="H2016" s="66">
        <v>127</v>
      </c>
      <c r="I2016" s="69">
        <v>6045034800</v>
      </c>
      <c r="J2016" s="5" t="s">
        <v>2469</v>
      </c>
      <c r="K2016" s="66">
        <v>11</v>
      </c>
      <c r="L2016" s="5">
        <v>361</v>
      </c>
      <c r="M2016" s="5">
        <v>3</v>
      </c>
      <c r="N2016" s="5">
        <v>0</v>
      </c>
      <c r="P2016" s="66">
        <v>234</v>
      </c>
      <c r="Q2016" s="66">
        <v>4</v>
      </c>
      <c r="R2016" s="66">
        <f t="shared" si="67"/>
        <v>238</v>
      </c>
      <c r="S2016" s="502">
        <f t="shared" si="68"/>
        <v>49.800000000000026</v>
      </c>
      <c r="T2016" s="66">
        <v>11</v>
      </c>
    </row>
    <row r="2017" spans="1:20" s="65" customFormat="1" x14ac:dyDescent="0.2">
      <c r="A2017" s="134" t="s">
        <v>3278</v>
      </c>
      <c r="B2017" s="65" t="s">
        <v>2574</v>
      </c>
      <c r="C2017" s="67">
        <v>0.5</v>
      </c>
      <c r="D2017" s="65" t="s">
        <v>8197</v>
      </c>
      <c r="E2017" s="66">
        <v>63</v>
      </c>
      <c r="F2017" s="66">
        <v>80</v>
      </c>
      <c r="G2017" s="66" t="s">
        <v>5265</v>
      </c>
      <c r="H2017" s="66">
        <v>123</v>
      </c>
      <c r="I2017" s="69">
        <v>6045034800</v>
      </c>
      <c r="J2017" s="5" t="s">
        <v>2469</v>
      </c>
      <c r="K2017" s="66"/>
      <c r="L2017" s="5">
        <f>112+10+R2017</f>
        <v>122</v>
      </c>
      <c r="M2017" s="5">
        <v>3</v>
      </c>
      <c r="N2017" s="5">
        <v>0</v>
      </c>
      <c r="P2017" s="66"/>
      <c r="Q2017" s="66"/>
      <c r="R2017" s="66">
        <f t="shared" si="67"/>
        <v>0</v>
      </c>
      <c r="S2017" s="502">
        <f t="shared" si="68"/>
        <v>287.8</v>
      </c>
      <c r="T2017" s="66"/>
    </row>
    <row r="2018" spans="1:20" s="65" customFormat="1" x14ac:dyDescent="0.2">
      <c r="A2018" s="134" t="s">
        <v>7127</v>
      </c>
      <c r="B2018" s="65" t="s">
        <v>2574</v>
      </c>
      <c r="C2018" s="67">
        <v>0.5</v>
      </c>
      <c r="D2018" s="65" t="s">
        <v>10403</v>
      </c>
      <c r="E2018" s="66">
        <v>63</v>
      </c>
      <c r="F2018" s="66">
        <v>80</v>
      </c>
      <c r="G2018" s="66" t="s">
        <v>5265</v>
      </c>
      <c r="H2018" s="66">
        <v>123</v>
      </c>
      <c r="I2018" s="69">
        <v>6045034800</v>
      </c>
      <c r="J2018" s="5" t="s">
        <v>2469</v>
      </c>
      <c r="K2018" s="66">
        <v>18</v>
      </c>
      <c r="L2018" s="5">
        <v>333</v>
      </c>
      <c r="M2018" s="5">
        <v>3</v>
      </c>
      <c r="N2018" s="5">
        <v>0</v>
      </c>
      <c r="P2018" s="66">
        <v>205</v>
      </c>
      <c r="Q2018" s="66">
        <v>4</v>
      </c>
      <c r="R2018" s="66">
        <f t="shared" si="67"/>
        <v>209</v>
      </c>
      <c r="S2018" s="502">
        <f t="shared" si="68"/>
        <v>78.800000000000026</v>
      </c>
      <c r="T2018" s="66">
        <v>18</v>
      </c>
    </row>
    <row r="2019" spans="1:20" s="65" customFormat="1" x14ac:dyDescent="0.2">
      <c r="A2019" s="134" t="s">
        <v>9051</v>
      </c>
      <c r="B2019" s="65" t="s">
        <v>2574</v>
      </c>
      <c r="C2019" s="67">
        <v>0.5</v>
      </c>
      <c r="D2019" s="65" t="s">
        <v>4137</v>
      </c>
      <c r="E2019" s="66">
        <v>63</v>
      </c>
      <c r="F2019" s="66">
        <v>80</v>
      </c>
      <c r="G2019" s="66" t="s">
        <v>5265</v>
      </c>
      <c r="H2019" s="66">
        <v>123</v>
      </c>
      <c r="I2019" s="69">
        <v>6045034800</v>
      </c>
      <c r="J2019" s="5" t="s">
        <v>2469</v>
      </c>
      <c r="K2019" s="66">
        <v>17</v>
      </c>
      <c r="L2019" s="5">
        <v>337</v>
      </c>
      <c r="M2019" s="5">
        <v>3</v>
      </c>
      <c r="N2019" s="5">
        <v>0</v>
      </c>
      <c r="P2019" s="66">
        <v>208</v>
      </c>
      <c r="Q2019" s="66">
        <v>4</v>
      </c>
      <c r="R2019" s="66">
        <f t="shared" si="67"/>
        <v>212</v>
      </c>
      <c r="S2019" s="502">
        <f t="shared" si="68"/>
        <v>75.800000000000026</v>
      </c>
      <c r="T2019" s="66">
        <v>17</v>
      </c>
    </row>
    <row r="2020" spans="1:20" s="65" customFormat="1" x14ac:dyDescent="0.2">
      <c r="A2020" s="134" t="s">
        <v>435</v>
      </c>
      <c r="B2020" s="65" t="s">
        <v>434</v>
      </c>
      <c r="C2020" s="67">
        <v>0.5</v>
      </c>
      <c r="D2020" s="65" t="s">
        <v>9843</v>
      </c>
      <c r="E2020" s="66">
        <v>68</v>
      </c>
      <c r="F2020" s="66">
        <v>88</v>
      </c>
      <c r="G2020" s="66" t="s">
        <v>5159</v>
      </c>
      <c r="H2020" s="66">
        <v>132</v>
      </c>
      <c r="I2020" s="69">
        <v>6045034800</v>
      </c>
      <c r="J2020" s="5" t="s">
        <v>2469</v>
      </c>
      <c r="K2020" s="66">
        <v>6</v>
      </c>
      <c r="L2020" s="5">
        <v>381</v>
      </c>
      <c r="M2020" s="5">
        <v>3</v>
      </c>
      <c r="N2020" s="5">
        <v>0</v>
      </c>
      <c r="O2020" s="65" t="s">
        <v>1262</v>
      </c>
      <c r="P2020" s="66">
        <v>255</v>
      </c>
      <c r="Q2020" s="66">
        <v>4</v>
      </c>
      <c r="R2020" s="66">
        <f t="shared" si="67"/>
        <v>259</v>
      </c>
      <c r="S2020" s="502">
        <f t="shared" si="68"/>
        <v>28.800000000000022</v>
      </c>
      <c r="T2020" s="66">
        <v>6</v>
      </c>
    </row>
    <row r="2021" spans="1:20" s="65" customFormat="1" x14ac:dyDescent="0.2">
      <c r="A2021" s="134" t="s">
        <v>9138</v>
      </c>
      <c r="B2021" s="65" t="s">
        <v>9136</v>
      </c>
      <c r="C2021" s="67">
        <v>0.5</v>
      </c>
      <c r="D2021" s="65" t="s">
        <v>9139</v>
      </c>
      <c r="E2021" s="66">
        <v>64</v>
      </c>
      <c r="F2021" s="66">
        <v>82</v>
      </c>
      <c r="G2021" s="66" t="s">
        <v>5265</v>
      </c>
      <c r="H2021" s="66">
        <v>125</v>
      </c>
      <c r="I2021" s="69">
        <v>6045034800</v>
      </c>
      <c r="J2021" s="5" t="s">
        <v>2469</v>
      </c>
      <c r="K2021" s="66">
        <v>14</v>
      </c>
      <c r="L2021" s="5">
        <v>349</v>
      </c>
      <c r="M2021" s="5">
        <v>3</v>
      </c>
      <c r="N2021" s="5">
        <v>0</v>
      </c>
      <c r="P2021" s="66">
        <v>220</v>
      </c>
      <c r="Q2021" s="66">
        <v>4</v>
      </c>
      <c r="R2021" s="66">
        <f t="shared" si="67"/>
        <v>224</v>
      </c>
      <c r="S2021" s="502">
        <f t="shared" si="68"/>
        <v>63.800000000000026</v>
      </c>
      <c r="T2021" s="66">
        <v>14</v>
      </c>
    </row>
    <row r="2022" spans="1:20" s="65" customFormat="1" x14ac:dyDescent="0.2">
      <c r="A2022" s="134" t="s">
        <v>9135</v>
      </c>
      <c r="B2022" s="65" t="s">
        <v>9136</v>
      </c>
      <c r="C2022" s="67">
        <v>0.5</v>
      </c>
      <c r="D2022" s="65" t="s">
        <v>9137</v>
      </c>
      <c r="E2022" s="66">
        <v>64</v>
      </c>
      <c r="F2022" s="66">
        <v>80</v>
      </c>
      <c r="G2022" s="66" t="s">
        <v>5262</v>
      </c>
      <c r="H2022" s="66">
        <v>123</v>
      </c>
      <c r="I2022" s="69">
        <v>6045034800</v>
      </c>
      <c r="J2022" s="5" t="s">
        <v>2469</v>
      </c>
      <c r="K2022" s="66">
        <v>10</v>
      </c>
      <c r="L2022" s="5">
        <v>365</v>
      </c>
      <c r="M2022" s="5">
        <v>3</v>
      </c>
      <c r="N2022" s="5">
        <v>0</v>
      </c>
      <c r="P2022" s="66">
        <v>237</v>
      </c>
      <c r="Q2022" s="66">
        <v>4</v>
      </c>
      <c r="R2022" s="66">
        <f t="shared" si="67"/>
        <v>241</v>
      </c>
      <c r="S2022" s="502">
        <f t="shared" si="68"/>
        <v>46.800000000000026</v>
      </c>
      <c r="T2022" s="66">
        <v>10</v>
      </c>
    </row>
    <row r="2023" spans="1:20" x14ac:dyDescent="0.2">
      <c r="A2023" s="97" t="s">
        <v>341</v>
      </c>
      <c r="B2023" s="65" t="s">
        <v>1539</v>
      </c>
      <c r="C2023" s="67">
        <v>0.5</v>
      </c>
      <c r="D2023" s="65" t="s">
        <v>7967</v>
      </c>
      <c r="E2023" s="66">
        <v>65</v>
      </c>
      <c r="F2023" s="66">
        <v>82</v>
      </c>
      <c r="G2023" s="66" t="s">
        <v>2918</v>
      </c>
      <c r="H2023" s="66">
        <v>125</v>
      </c>
      <c r="I2023" s="69">
        <v>6045034800</v>
      </c>
      <c r="J2023" s="5" t="s">
        <v>2469</v>
      </c>
      <c r="K2023" s="66">
        <v>17</v>
      </c>
      <c r="L2023" s="5">
        <v>337</v>
      </c>
      <c r="M2023" s="5">
        <v>3</v>
      </c>
      <c r="N2023" s="5">
        <v>0</v>
      </c>
      <c r="O2023" s="65"/>
      <c r="P2023" s="66">
        <v>211</v>
      </c>
      <c r="Q2023" s="66">
        <v>4</v>
      </c>
      <c r="R2023" s="66">
        <f t="shared" si="67"/>
        <v>215</v>
      </c>
      <c r="S2023" s="502">
        <f t="shared" si="68"/>
        <v>72.800000000000026</v>
      </c>
      <c r="T2023" s="68">
        <v>17</v>
      </c>
    </row>
    <row r="2024" spans="1:20" s="65" customFormat="1" x14ac:dyDescent="0.2">
      <c r="A2024" s="134" t="s">
        <v>630</v>
      </c>
      <c r="B2024" s="65" t="s">
        <v>1539</v>
      </c>
      <c r="C2024" s="67">
        <v>0.5</v>
      </c>
      <c r="D2024" s="65" t="s">
        <v>6030</v>
      </c>
      <c r="E2024" s="66">
        <v>67</v>
      </c>
      <c r="F2024" s="66">
        <v>88</v>
      </c>
      <c r="G2024" s="66" t="s">
        <v>5159</v>
      </c>
      <c r="H2024" s="66">
        <v>131</v>
      </c>
      <c r="I2024" s="69">
        <v>6045034800</v>
      </c>
      <c r="J2024" s="5" t="s">
        <v>2469</v>
      </c>
      <c r="K2024" s="66">
        <v>12</v>
      </c>
      <c r="L2024" s="5">
        <v>357</v>
      </c>
      <c r="M2024" s="5">
        <v>3</v>
      </c>
      <c r="N2024" s="5">
        <v>0</v>
      </c>
      <c r="P2024" s="66">
        <v>229</v>
      </c>
      <c r="Q2024" s="66">
        <v>4</v>
      </c>
      <c r="R2024" s="66">
        <f t="shared" si="67"/>
        <v>233</v>
      </c>
      <c r="S2024" s="502">
        <f t="shared" si="68"/>
        <v>54.800000000000026</v>
      </c>
      <c r="T2024" s="66">
        <v>12</v>
      </c>
    </row>
    <row r="2025" spans="1:20" s="65" customFormat="1" x14ac:dyDescent="0.2">
      <c r="A2025" s="134" t="s">
        <v>8528</v>
      </c>
      <c r="B2025" s="65" t="s">
        <v>1539</v>
      </c>
      <c r="C2025" s="67">
        <v>0.5</v>
      </c>
      <c r="D2025" s="65" t="s">
        <v>9007</v>
      </c>
      <c r="E2025" s="66">
        <v>64</v>
      </c>
      <c r="F2025" s="66">
        <v>82</v>
      </c>
      <c r="G2025" s="66" t="s">
        <v>5159</v>
      </c>
      <c r="H2025" s="66">
        <v>125</v>
      </c>
      <c r="I2025" s="69">
        <v>6045034800</v>
      </c>
      <c r="J2025" s="5" t="s">
        <v>2469</v>
      </c>
      <c r="K2025" s="66">
        <v>11</v>
      </c>
      <c r="L2025" s="5">
        <v>361</v>
      </c>
      <c r="M2025" s="5">
        <v>3</v>
      </c>
      <c r="N2025" s="5">
        <v>0</v>
      </c>
      <c r="P2025" s="66">
        <v>233</v>
      </c>
      <c r="Q2025" s="66">
        <v>4</v>
      </c>
      <c r="R2025" s="66">
        <f t="shared" si="67"/>
        <v>237</v>
      </c>
      <c r="S2025" s="502">
        <f t="shared" si="68"/>
        <v>50.800000000000026</v>
      </c>
      <c r="T2025" s="66">
        <v>11</v>
      </c>
    </row>
    <row r="2026" spans="1:20" x14ac:dyDescent="0.2">
      <c r="A2026" s="134" t="s">
        <v>4588</v>
      </c>
      <c r="B2026" s="65" t="s">
        <v>1539</v>
      </c>
      <c r="C2026" s="67">
        <v>0.5</v>
      </c>
      <c r="D2026" s="65" t="s">
        <v>5957</v>
      </c>
      <c r="E2026" s="66">
        <v>65</v>
      </c>
      <c r="F2026" s="66">
        <v>80</v>
      </c>
      <c r="G2026" s="66" t="s">
        <v>2918</v>
      </c>
      <c r="H2026" s="66">
        <v>123</v>
      </c>
      <c r="I2026" s="69">
        <v>6045034800</v>
      </c>
      <c r="J2026" s="5" t="s">
        <v>2084</v>
      </c>
      <c r="K2026" s="66">
        <v>18</v>
      </c>
      <c r="L2026" s="5">
        <v>333</v>
      </c>
      <c r="M2026" s="5">
        <v>3</v>
      </c>
      <c r="N2026" s="5">
        <v>0</v>
      </c>
      <c r="O2026" s="65"/>
      <c r="P2026" s="66">
        <v>204</v>
      </c>
      <c r="Q2026" s="66">
        <v>4</v>
      </c>
      <c r="R2026" s="66">
        <f t="shared" si="67"/>
        <v>208</v>
      </c>
      <c r="S2026" s="502">
        <f t="shared" si="68"/>
        <v>79.800000000000026</v>
      </c>
      <c r="T2026" s="68">
        <v>18</v>
      </c>
    </row>
    <row r="2027" spans="1:20" s="65" customFormat="1" x14ac:dyDescent="0.2">
      <c r="A2027" s="97" t="s">
        <v>3028</v>
      </c>
      <c r="B2027" s="65" t="s">
        <v>1539</v>
      </c>
      <c r="C2027" s="67">
        <v>0.5</v>
      </c>
      <c r="D2027" s="65" t="s">
        <v>5287</v>
      </c>
      <c r="E2027" s="66">
        <v>64</v>
      </c>
      <c r="F2027" s="66">
        <v>82</v>
      </c>
      <c r="G2027" s="66" t="s">
        <v>5265</v>
      </c>
      <c r="H2027" s="66">
        <v>123</v>
      </c>
      <c r="I2027" s="69">
        <v>6045034800</v>
      </c>
      <c r="J2027" s="5" t="s">
        <v>2469</v>
      </c>
      <c r="K2027" s="66">
        <v>11</v>
      </c>
      <c r="L2027" s="5">
        <v>361</v>
      </c>
      <c r="M2027" s="5">
        <v>3</v>
      </c>
      <c r="N2027" s="5">
        <v>0</v>
      </c>
      <c r="P2027" s="66">
        <v>233</v>
      </c>
      <c r="Q2027" s="66">
        <v>4</v>
      </c>
      <c r="R2027" s="66">
        <f t="shared" si="67"/>
        <v>237</v>
      </c>
      <c r="S2027" s="502">
        <f t="shared" si="68"/>
        <v>50.800000000000026</v>
      </c>
      <c r="T2027" s="66">
        <v>11</v>
      </c>
    </row>
    <row r="2028" spans="1:20" s="65" customFormat="1" x14ac:dyDescent="0.2">
      <c r="A2028" s="97" t="s">
        <v>2923</v>
      </c>
      <c r="B2028" s="65" t="s">
        <v>1019</v>
      </c>
      <c r="C2028" s="67">
        <v>0.5</v>
      </c>
      <c r="D2028" s="65" t="s">
        <v>9843</v>
      </c>
      <c r="E2028" s="66">
        <v>66</v>
      </c>
      <c r="F2028" s="66">
        <v>84</v>
      </c>
      <c r="G2028" s="66" t="s">
        <v>5263</v>
      </c>
      <c r="H2028" s="66">
        <v>127</v>
      </c>
      <c r="I2028" s="69">
        <v>6045034800</v>
      </c>
      <c r="J2028" s="5" t="s">
        <v>2469</v>
      </c>
      <c r="K2028" s="66">
        <v>11</v>
      </c>
      <c r="L2028" s="5">
        <v>361</v>
      </c>
      <c r="M2028" s="5">
        <v>3</v>
      </c>
      <c r="N2028" s="5">
        <v>0</v>
      </c>
      <c r="O2028" s="65" t="s">
        <v>706</v>
      </c>
      <c r="P2028" s="66">
        <v>235</v>
      </c>
      <c r="Q2028" s="66">
        <v>4</v>
      </c>
      <c r="R2028" s="66">
        <f t="shared" si="67"/>
        <v>239</v>
      </c>
      <c r="S2028" s="502">
        <f t="shared" si="68"/>
        <v>48.800000000000026</v>
      </c>
      <c r="T2028" s="66">
        <v>11</v>
      </c>
    </row>
    <row r="2029" spans="1:20" s="65" customFormat="1" x14ac:dyDescent="0.2">
      <c r="A2029" s="97" t="s">
        <v>7241</v>
      </c>
      <c r="B2029" s="65" t="s">
        <v>1019</v>
      </c>
      <c r="C2029" s="67">
        <v>0.5</v>
      </c>
      <c r="D2029" s="65" t="s">
        <v>3243</v>
      </c>
      <c r="E2029" s="66">
        <v>66</v>
      </c>
      <c r="F2029" s="66">
        <v>84</v>
      </c>
      <c r="G2029" s="66" t="s">
        <v>5263</v>
      </c>
      <c r="H2029" s="66">
        <v>127</v>
      </c>
      <c r="I2029" s="69">
        <v>6045034800</v>
      </c>
      <c r="J2029" s="5" t="s">
        <v>2469</v>
      </c>
      <c r="K2029" s="66">
        <v>16</v>
      </c>
      <c r="L2029" s="5">
        <v>341</v>
      </c>
      <c r="M2029" s="5">
        <v>3</v>
      </c>
      <c r="N2029" s="5">
        <v>0</v>
      </c>
      <c r="O2029" s="65" t="s">
        <v>706</v>
      </c>
      <c r="P2029" s="66">
        <v>212</v>
      </c>
      <c r="Q2029" s="66">
        <v>4</v>
      </c>
      <c r="R2029" s="66">
        <f t="shared" si="67"/>
        <v>216</v>
      </c>
      <c r="S2029" s="502">
        <f t="shared" si="68"/>
        <v>71.800000000000026</v>
      </c>
      <c r="T2029" s="66">
        <v>16</v>
      </c>
    </row>
    <row r="2030" spans="1:20" s="65" customFormat="1" x14ac:dyDescent="0.2">
      <c r="A2030" s="97" t="s">
        <v>2668</v>
      </c>
      <c r="B2030" s="65" t="s">
        <v>1019</v>
      </c>
      <c r="C2030" s="67">
        <v>0.5</v>
      </c>
      <c r="D2030" s="65" t="s">
        <v>2073</v>
      </c>
      <c r="E2030" s="66">
        <v>65</v>
      </c>
      <c r="F2030" s="66">
        <v>84</v>
      </c>
      <c r="G2030" s="66" t="s">
        <v>5263</v>
      </c>
      <c r="H2030" s="66">
        <v>127</v>
      </c>
      <c r="I2030" s="69">
        <v>6045034800</v>
      </c>
      <c r="J2030" s="5" t="s">
        <v>2469</v>
      </c>
      <c r="K2030" s="66">
        <v>10</v>
      </c>
      <c r="L2030" s="5">
        <v>365</v>
      </c>
      <c r="M2030" s="5">
        <v>3</v>
      </c>
      <c r="N2030" s="5">
        <v>0</v>
      </c>
      <c r="P2030" s="66">
        <v>236</v>
      </c>
      <c r="Q2030" s="66">
        <v>4</v>
      </c>
      <c r="R2030" s="66">
        <f t="shared" si="67"/>
        <v>240</v>
      </c>
      <c r="S2030" s="502">
        <f t="shared" si="68"/>
        <v>47.800000000000026</v>
      </c>
      <c r="T2030" s="66">
        <v>10</v>
      </c>
    </row>
    <row r="2031" spans="1:20" s="65" customFormat="1" x14ac:dyDescent="0.2">
      <c r="A2031" s="134" t="s">
        <v>3574</v>
      </c>
      <c r="B2031" s="65" t="s">
        <v>1019</v>
      </c>
      <c r="C2031" s="67">
        <v>0.5</v>
      </c>
      <c r="D2031" s="65" t="s">
        <v>488</v>
      </c>
      <c r="E2031" s="66">
        <v>67</v>
      </c>
      <c r="F2031" s="66">
        <v>84</v>
      </c>
      <c r="G2031" s="66" t="s">
        <v>5263</v>
      </c>
      <c r="H2031" s="66">
        <v>127</v>
      </c>
      <c r="I2031" s="69">
        <v>6045034800</v>
      </c>
      <c r="J2031" s="5" t="s">
        <v>2469</v>
      </c>
      <c r="K2031" s="66">
        <v>17</v>
      </c>
      <c r="L2031" s="5">
        <v>337</v>
      </c>
      <c r="M2031" s="5">
        <v>3</v>
      </c>
      <c r="N2031" s="5">
        <v>0</v>
      </c>
      <c r="P2031" s="66">
        <v>210</v>
      </c>
      <c r="Q2031" s="66">
        <v>4</v>
      </c>
      <c r="R2031" s="66">
        <f t="shared" si="67"/>
        <v>214</v>
      </c>
      <c r="S2031" s="502">
        <f t="shared" si="68"/>
        <v>73.800000000000026</v>
      </c>
      <c r="T2031" s="66">
        <v>17</v>
      </c>
    </row>
    <row r="2032" spans="1:20" s="65" customFormat="1" x14ac:dyDescent="0.2">
      <c r="A2032" s="134" t="s">
        <v>1235</v>
      </c>
      <c r="B2032" s="65" t="s">
        <v>1019</v>
      </c>
      <c r="C2032" s="67">
        <v>0.5</v>
      </c>
      <c r="D2032" s="65" t="s">
        <v>5624</v>
      </c>
      <c r="E2032" s="66">
        <v>68</v>
      </c>
      <c r="F2032" s="66">
        <v>89</v>
      </c>
      <c r="G2032" s="66" t="s">
        <v>5464</v>
      </c>
      <c r="H2032" s="66">
        <v>132</v>
      </c>
      <c r="I2032" s="69"/>
      <c r="J2032" s="5" t="s">
        <v>4415</v>
      </c>
      <c r="K2032" s="66">
        <v>6</v>
      </c>
      <c r="L2032" s="5">
        <v>381</v>
      </c>
      <c r="M2032" s="5">
        <v>2</v>
      </c>
      <c r="N2032" s="5">
        <v>0</v>
      </c>
      <c r="O2032" s="65" t="s">
        <v>2305</v>
      </c>
      <c r="P2032" s="66">
        <v>255</v>
      </c>
      <c r="Q2032" s="66">
        <v>4</v>
      </c>
      <c r="R2032" s="66">
        <f t="shared" si="67"/>
        <v>259</v>
      </c>
      <c r="S2032" s="502">
        <f t="shared" si="68"/>
        <v>28.800000000000022</v>
      </c>
      <c r="T2032" s="66">
        <v>6</v>
      </c>
    </row>
    <row r="2033" spans="1:20" s="65" customFormat="1" x14ac:dyDescent="0.2">
      <c r="A2033" s="134" t="s">
        <v>7872</v>
      </c>
      <c r="B2033" s="65" t="s">
        <v>1019</v>
      </c>
      <c r="C2033" s="67">
        <v>0.5</v>
      </c>
      <c r="D2033" s="65" t="s">
        <v>7873</v>
      </c>
      <c r="E2033" s="66">
        <v>66</v>
      </c>
      <c r="F2033" s="66">
        <v>82</v>
      </c>
      <c r="G2033" s="66" t="s">
        <v>5265</v>
      </c>
      <c r="H2033" s="66">
        <v>123</v>
      </c>
      <c r="I2033" s="69">
        <v>6045034800</v>
      </c>
      <c r="J2033" s="5" t="s">
        <v>2469</v>
      </c>
      <c r="K2033" s="66">
        <v>17</v>
      </c>
      <c r="L2033" s="5">
        <v>337</v>
      </c>
      <c r="M2033" s="5">
        <v>3</v>
      </c>
      <c r="N2033" s="5">
        <v>0</v>
      </c>
      <c r="O2033" s="65" t="s">
        <v>706</v>
      </c>
      <c r="P2033" s="66">
        <v>210</v>
      </c>
      <c r="Q2033" s="66">
        <v>4</v>
      </c>
      <c r="R2033" s="66">
        <f t="shared" si="67"/>
        <v>214</v>
      </c>
      <c r="S2033" s="502">
        <f t="shared" si="68"/>
        <v>73.800000000000026</v>
      </c>
      <c r="T2033" s="66">
        <v>17</v>
      </c>
    </row>
    <row r="2034" spans="1:20" s="65" customFormat="1" x14ac:dyDescent="0.2">
      <c r="A2034" s="134" t="s">
        <v>927</v>
      </c>
      <c r="B2034" s="559" t="s">
        <v>1019</v>
      </c>
      <c r="C2034" s="67">
        <v>0.5</v>
      </c>
      <c r="D2034" s="65" t="s">
        <v>8282</v>
      </c>
      <c r="E2034" s="66">
        <v>65</v>
      </c>
      <c r="F2034" s="66">
        <v>84</v>
      </c>
      <c r="G2034" s="66" t="s">
        <v>5263</v>
      </c>
      <c r="H2034" s="66">
        <v>127</v>
      </c>
      <c r="I2034" s="69">
        <v>6045034800</v>
      </c>
      <c r="J2034" s="5" t="s">
        <v>2469</v>
      </c>
      <c r="K2034" s="66">
        <v>17</v>
      </c>
      <c r="L2034" s="5">
        <v>337</v>
      </c>
      <c r="M2034" s="5">
        <v>3</v>
      </c>
      <c r="N2034" s="5">
        <v>0</v>
      </c>
      <c r="P2034" s="66">
        <v>210</v>
      </c>
      <c r="Q2034" s="66">
        <v>4</v>
      </c>
      <c r="R2034" s="66">
        <f t="shared" si="67"/>
        <v>214</v>
      </c>
      <c r="S2034" s="502">
        <f t="shared" si="68"/>
        <v>73.800000000000026</v>
      </c>
      <c r="T2034" s="66">
        <v>17</v>
      </c>
    </row>
    <row r="2035" spans="1:20" s="65" customFormat="1" x14ac:dyDescent="0.2">
      <c r="A2035" s="134" t="s">
        <v>8816</v>
      </c>
      <c r="B2035" s="65" t="s">
        <v>1019</v>
      </c>
      <c r="C2035" s="67">
        <v>0.5</v>
      </c>
      <c r="D2035" s="91" t="s">
        <v>5232</v>
      </c>
      <c r="E2035" s="66">
        <v>67</v>
      </c>
      <c r="F2035" s="66">
        <v>88</v>
      </c>
      <c r="G2035" s="66" t="s">
        <v>5263</v>
      </c>
      <c r="H2035" s="66">
        <v>131</v>
      </c>
      <c r="I2035" s="69">
        <v>6045034800</v>
      </c>
      <c r="J2035" s="5" t="s">
        <v>2469</v>
      </c>
      <c r="K2035" s="66">
        <v>16</v>
      </c>
      <c r="L2035" s="5">
        <v>341</v>
      </c>
      <c r="M2035" s="5">
        <v>3</v>
      </c>
      <c r="N2035" s="5">
        <v>0</v>
      </c>
      <c r="O2035" s="65" t="s">
        <v>309</v>
      </c>
      <c r="P2035" s="66">
        <v>213</v>
      </c>
      <c r="Q2035" s="66">
        <v>4</v>
      </c>
      <c r="R2035" s="66">
        <f t="shared" si="67"/>
        <v>217</v>
      </c>
      <c r="S2035" s="502">
        <f t="shared" si="68"/>
        <v>70.800000000000026</v>
      </c>
      <c r="T2035" s="66">
        <v>16</v>
      </c>
    </row>
    <row r="2036" spans="1:20" s="65" customFormat="1" x14ac:dyDescent="0.2">
      <c r="A2036" s="134" t="s">
        <v>6290</v>
      </c>
      <c r="B2036" s="65" t="s">
        <v>1019</v>
      </c>
      <c r="C2036" s="67">
        <v>0.5</v>
      </c>
      <c r="D2036" s="91" t="s">
        <v>6352</v>
      </c>
      <c r="E2036" s="66">
        <v>67</v>
      </c>
      <c r="F2036" s="66">
        <v>88</v>
      </c>
      <c r="G2036" s="66" t="s">
        <v>5263</v>
      </c>
      <c r="H2036" s="66">
        <v>131</v>
      </c>
      <c r="I2036" s="69">
        <v>6045034800</v>
      </c>
      <c r="J2036" s="5" t="s">
        <v>2469</v>
      </c>
      <c r="K2036" s="66">
        <v>16</v>
      </c>
      <c r="L2036" s="5">
        <v>341</v>
      </c>
      <c r="M2036" s="5">
        <v>3</v>
      </c>
      <c r="N2036" s="5">
        <v>0</v>
      </c>
      <c r="P2036" s="66">
        <v>212</v>
      </c>
      <c r="Q2036" s="66">
        <v>4</v>
      </c>
      <c r="R2036" s="66">
        <f t="shared" si="67"/>
        <v>216</v>
      </c>
      <c r="S2036" s="502">
        <f t="shared" si="68"/>
        <v>71.800000000000026</v>
      </c>
      <c r="T2036" s="66">
        <v>16</v>
      </c>
    </row>
    <row r="2037" spans="1:20" s="65" customFormat="1" x14ac:dyDescent="0.2">
      <c r="A2037" s="134" t="s">
        <v>2669</v>
      </c>
      <c r="B2037" s="65" t="s">
        <v>1019</v>
      </c>
      <c r="C2037" s="67">
        <v>0.5</v>
      </c>
      <c r="D2037" s="65" t="s">
        <v>5706</v>
      </c>
      <c r="E2037" s="66">
        <v>65</v>
      </c>
      <c r="F2037" s="66">
        <v>82</v>
      </c>
      <c r="G2037" s="66" t="s">
        <v>2918</v>
      </c>
      <c r="H2037" s="66">
        <v>125</v>
      </c>
      <c r="I2037" s="69">
        <v>6045034800</v>
      </c>
      <c r="J2037" s="5" t="s">
        <v>2469</v>
      </c>
      <c r="K2037" s="66">
        <v>20</v>
      </c>
      <c r="L2037" s="5">
        <v>326</v>
      </c>
      <c r="M2037" s="5">
        <v>3</v>
      </c>
      <c r="N2037" s="5">
        <v>0</v>
      </c>
      <c r="P2037" s="66">
        <v>198</v>
      </c>
      <c r="Q2037" s="66">
        <v>4</v>
      </c>
      <c r="R2037" s="66">
        <f t="shared" si="67"/>
        <v>202</v>
      </c>
      <c r="S2037" s="502">
        <f t="shared" si="68"/>
        <v>85.800000000000026</v>
      </c>
      <c r="T2037" s="66">
        <v>20</v>
      </c>
    </row>
    <row r="2038" spans="1:20" s="65" customFormat="1" x14ac:dyDescent="0.2">
      <c r="A2038" s="134" t="s">
        <v>5229</v>
      </c>
      <c r="B2038" s="65" t="s">
        <v>1019</v>
      </c>
      <c r="C2038" s="67">
        <v>0.5</v>
      </c>
      <c r="D2038" s="91" t="s">
        <v>7058</v>
      </c>
      <c r="E2038" s="66">
        <v>65</v>
      </c>
      <c r="F2038" s="66">
        <v>82</v>
      </c>
      <c r="G2038" s="66" t="s">
        <v>5161</v>
      </c>
      <c r="H2038" s="66">
        <v>125</v>
      </c>
      <c r="I2038" s="69">
        <v>6045034800</v>
      </c>
      <c r="J2038" s="5" t="s">
        <v>2469</v>
      </c>
      <c r="K2038" s="66">
        <v>15</v>
      </c>
      <c r="L2038" s="5">
        <v>345</v>
      </c>
      <c r="M2038" s="5">
        <v>3</v>
      </c>
      <c r="N2038" s="5">
        <v>0</v>
      </c>
      <c r="P2038" s="66">
        <v>218</v>
      </c>
      <c r="Q2038" s="66">
        <v>4</v>
      </c>
      <c r="R2038" s="66">
        <f t="shared" si="67"/>
        <v>222</v>
      </c>
      <c r="S2038" s="502">
        <f t="shared" si="68"/>
        <v>65.800000000000026</v>
      </c>
      <c r="T2038" s="66">
        <v>15</v>
      </c>
    </row>
    <row r="2039" spans="1:20" s="65" customFormat="1" x14ac:dyDescent="0.2">
      <c r="A2039" s="134" t="s">
        <v>9413</v>
      </c>
      <c r="B2039" s="65" t="s">
        <v>1019</v>
      </c>
      <c r="C2039" s="67">
        <v>0.5</v>
      </c>
      <c r="D2039" s="91" t="s">
        <v>9414</v>
      </c>
      <c r="E2039" s="66">
        <v>67</v>
      </c>
      <c r="F2039" s="66">
        <v>86</v>
      </c>
      <c r="G2039" s="66" t="s">
        <v>5263</v>
      </c>
      <c r="H2039" s="66">
        <v>129</v>
      </c>
      <c r="I2039" s="69">
        <v>6045034800</v>
      </c>
      <c r="J2039" s="5" t="s">
        <v>2469</v>
      </c>
      <c r="K2039" s="66">
        <v>16</v>
      </c>
      <c r="L2039" s="5">
        <v>341</v>
      </c>
      <c r="M2039" s="5">
        <v>3</v>
      </c>
      <c r="N2039" s="5">
        <v>0</v>
      </c>
      <c r="P2039" s="66">
        <v>213</v>
      </c>
      <c r="Q2039" s="66">
        <v>4</v>
      </c>
      <c r="R2039" s="66">
        <f t="shared" si="67"/>
        <v>217</v>
      </c>
      <c r="S2039" s="502">
        <f t="shared" si="68"/>
        <v>70.800000000000026</v>
      </c>
      <c r="T2039" s="66">
        <v>16</v>
      </c>
    </row>
    <row r="2040" spans="1:20" s="65" customFormat="1" x14ac:dyDescent="0.2">
      <c r="A2040" s="134" t="s">
        <v>8637</v>
      </c>
      <c r="B2040" s="65" t="s">
        <v>1019</v>
      </c>
      <c r="C2040" s="67">
        <v>0.5</v>
      </c>
      <c r="D2040" s="65" t="s">
        <v>8638</v>
      </c>
      <c r="E2040" s="66">
        <v>67</v>
      </c>
      <c r="F2040" s="66">
        <v>86</v>
      </c>
      <c r="G2040" s="66" t="s">
        <v>5263</v>
      </c>
      <c r="H2040" s="66">
        <v>129</v>
      </c>
      <c r="I2040" s="69">
        <v>6045034800</v>
      </c>
      <c r="J2040" s="5" t="s">
        <v>2469</v>
      </c>
      <c r="K2040" s="66">
        <v>18</v>
      </c>
      <c r="L2040" s="5">
        <v>333</v>
      </c>
      <c r="M2040" s="5">
        <v>3</v>
      </c>
      <c r="N2040" s="5">
        <v>0</v>
      </c>
      <c r="P2040" s="66">
        <v>207</v>
      </c>
      <c r="Q2040" s="66">
        <v>4</v>
      </c>
      <c r="R2040" s="66">
        <f t="shared" si="67"/>
        <v>211</v>
      </c>
      <c r="S2040" s="502">
        <f t="shared" si="68"/>
        <v>76.800000000000026</v>
      </c>
      <c r="T2040" s="66">
        <v>18</v>
      </c>
    </row>
    <row r="2041" spans="1:20" s="65" customFormat="1" x14ac:dyDescent="0.2">
      <c r="A2041" s="97" t="s">
        <v>2197</v>
      </c>
      <c r="B2041" s="65" t="s">
        <v>1019</v>
      </c>
      <c r="C2041" s="67">
        <v>0.5</v>
      </c>
      <c r="D2041" s="65" t="s">
        <v>4631</v>
      </c>
      <c r="E2041" s="66">
        <v>67</v>
      </c>
      <c r="F2041" s="66">
        <v>88</v>
      </c>
      <c r="G2041" s="66" t="s">
        <v>5159</v>
      </c>
      <c r="H2041" s="66">
        <v>131</v>
      </c>
      <c r="I2041" s="69">
        <v>6045034800</v>
      </c>
      <c r="J2041" s="5" t="s">
        <v>2469</v>
      </c>
      <c r="K2041" s="66">
        <v>11</v>
      </c>
      <c r="L2041" s="5">
        <v>361</v>
      </c>
      <c r="M2041" s="5">
        <v>3</v>
      </c>
      <c r="N2041" s="5">
        <v>0</v>
      </c>
      <c r="O2041" s="65" t="s">
        <v>5740</v>
      </c>
      <c r="P2041" s="66">
        <v>232</v>
      </c>
      <c r="Q2041" s="66">
        <v>4</v>
      </c>
      <c r="R2041" s="66">
        <f t="shared" si="67"/>
        <v>236</v>
      </c>
      <c r="S2041" s="502">
        <f t="shared" si="68"/>
        <v>51.800000000000026</v>
      </c>
      <c r="T2041" s="66">
        <v>11</v>
      </c>
    </row>
    <row r="2042" spans="1:20" s="65" customFormat="1" x14ac:dyDescent="0.2">
      <c r="A2042" s="97" t="s">
        <v>7986</v>
      </c>
      <c r="B2042" s="65" t="s">
        <v>1019</v>
      </c>
      <c r="C2042" s="67">
        <v>0.5</v>
      </c>
      <c r="D2042" s="65" t="s">
        <v>655</v>
      </c>
      <c r="E2042" s="66">
        <v>67</v>
      </c>
      <c r="F2042" s="66">
        <v>84</v>
      </c>
      <c r="G2042" s="66" t="s">
        <v>5263</v>
      </c>
      <c r="H2042" s="66">
        <v>127</v>
      </c>
      <c r="I2042" s="69">
        <v>6045034800</v>
      </c>
      <c r="J2042" s="5" t="s">
        <v>2469</v>
      </c>
      <c r="K2042" s="66">
        <v>17</v>
      </c>
      <c r="L2042" s="5">
        <v>337</v>
      </c>
      <c r="M2042" s="5">
        <v>3</v>
      </c>
      <c r="N2042" s="5">
        <v>0</v>
      </c>
      <c r="P2042" s="66">
        <v>210</v>
      </c>
      <c r="Q2042" s="66">
        <v>4</v>
      </c>
      <c r="R2042" s="66">
        <f t="shared" si="67"/>
        <v>214</v>
      </c>
      <c r="S2042" s="502">
        <f t="shared" si="68"/>
        <v>73.800000000000026</v>
      </c>
      <c r="T2042" s="66">
        <v>17</v>
      </c>
    </row>
    <row r="2043" spans="1:20" s="65" customFormat="1" x14ac:dyDescent="0.2">
      <c r="A2043" s="558" t="s">
        <v>12352</v>
      </c>
      <c r="B2043" s="559" t="s">
        <v>8272</v>
      </c>
      <c r="C2043" s="67">
        <v>0.5</v>
      </c>
      <c r="D2043" s="559" t="s">
        <v>12353</v>
      </c>
      <c r="E2043" s="66">
        <v>65</v>
      </c>
      <c r="F2043" s="66">
        <v>84</v>
      </c>
      <c r="G2043" s="560" t="s">
        <v>5263</v>
      </c>
      <c r="H2043" s="66">
        <v>127</v>
      </c>
      <c r="I2043" s="69">
        <v>6045034800</v>
      </c>
      <c r="J2043" s="5" t="s">
        <v>12078</v>
      </c>
      <c r="K2043" s="66">
        <v>16</v>
      </c>
      <c r="L2043" s="5">
        <v>341</v>
      </c>
      <c r="M2043" s="5">
        <v>3</v>
      </c>
      <c r="N2043" s="5">
        <v>1</v>
      </c>
      <c r="O2043" s="559" t="s">
        <v>12348</v>
      </c>
      <c r="P2043" s="66">
        <v>213</v>
      </c>
      <c r="Q2043" s="66">
        <v>4</v>
      </c>
      <c r="R2043" s="66">
        <f t="shared" si="67"/>
        <v>217</v>
      </c>
      <c r="S2043" s="502">
        <f t="shared" si="68"/>
        <v>70.800000000000026</v>
      </c>
      <c r="T2043" s="66">
        <v>16</v>
      </c>
    </row>
    <row r="2044" spans="1:20" s="65" customFormat="1" x14ac:dyDescent="0.2">
      <c r="A2044" s="134" t="s">
        <v>7410</v>
      </c>
      <c r="B2044" s="65" t="s">
        <v>8272</v>
      </c>
      <c r="C2044" s="67">
        <v>0.5</v>
      </c>
      <c r="D2044" s="65" t="s">
        <v>4984</v>
      </c>
      <c r="E2044" s="66">
        <v>64</v>
      </c>
      <c r="F2044" s="66">
        <v>82</v>
      </c>
      <c r="G2044" s="66" t="s">
        <v>5265</v>
      </c>
      <c r="H2044" s="66">
        <v>125</v>
      </c>
      <c r="I2044" s="69">
        <v>6045034800</v>
      </c>
      <c r="J2044" s="564" t="s">
        <v>2469</v>
      </c>
      <c r="K2044" s="66">
        <v>16</v>
      </c>
      <c r="L2044" s="5">
        <v>341</v>
      </c>
      <c r="M2044" s="5">
        <v>3</v>
      </c>
      <c r="N2044" s="5">
        <v>0</v>
      </c>
      <c r="P2044" s="66">
        <v>212</v>
      </c>
      <c r="Q2044" s="66">
        <v>4</v>
      </c>
      <c r="R2044" s="66">
        <f t="shared" si="67"/>
        <v>216</v>
      </c>
      <c r="S2044" s="502">
        <f t="shared" si="68"/>
        <v>71.800000000000026</v>
      </c>
      <c r="T2044" s="66">
        <v>16</v>
      </c>
    </row>
    <row r="2045" spans="1:20" s="65" customFormat="1" x14ac:dyDescent="0.2">
      <c r="A2045" s="134" t="s">
        <v>8431</v>
      </c>
      <c r="B2045" s="65" t="s">
        <v>8272</v>
      </c>
      <c r="C2045" s="67">
        <v>0.5</v>
      </c>
      <c r="D2045" s="65" t="s">
        <v>1007</v>
      </c>
      <c r="E2045" s="66">
        <v>70</v>
      </c>
      <c r="F2045" s="66">
        <v>93</v>
      </c>
      <c r="G2045" s="66" t="s">
        <v>6995</v>
      </c>
      <c r="H2045" s="66">
        <v>136</v>
      </c>
      <c r="I2045" s="69"/>
      <c r="J2045" s="5" t="s">
        <v>4415</v>
      </c>
      <c r="K2045" s="66">
        <v>21</v>
      </c>
      <c r="L2045" s="5">
        <v>322</v>
      </c>
      <c r="M2045" s="5">
        <v>2</v>
      </c>
      <c r="N2045" s="5">
        <v>0</v>
      </c>
      <c r="P2045" s="66">
        <v>192</v>
      </c>
      <c r="Q2045" s="66">
        <v>4</v>
      </c>
      <c r="R2045" s="66">
        <f t="shared" si="67"/>
        <v>196</v>
      </c>
      <c r="S2045" s="502">
        <f t="shared" si="68"/>
        <v>91.800000000000026</v>
      </c>
      <c r="T2045" s="66">
        <v>21</v>
      </c>
    </row>
    <row r="2046" spans="1:20" s="65" customFormat="1" x14ac:dyDescent="0.2">
      <c r="A2046" s="134" t="s">
        <v>6920</v>
      </c>
      <c r="B2046" s="65" t="s">
        <v>8272</v>
      </c>
      <c r="C2046" s="67">
        <v>0.5</v>
      </c>
      <c r="D2046" s="65" t="s">
        <v>1006</v>
      </c>
      <c r="E2046" s="66">
        <v>63</v>
      </c>
      <c r="F2046" s="66">
        <v>80</v>
      </c>
      <c r="G2046" s="66" t="s">
        <v>5265</v>
      </c>
      <c r="H2046" s="66">
        <v>123</v>
      </c>
      <c r="I2046" s="69">
        <v>6045034800</v>
      </c>
      <c r="J2046" s="5" t="s">
        <v>2469</v>
      </c>
      <c r="K2046" s="66">
        <v>16</v>
      </c>
      <c r="L2046" s="5">
        <v>341</v>
      </c>
      <c r="M2046" s="5">
        <v>3</v>
      </c>
      <c r="N2046" s="5">
        <v>0</v>
      </c>
      <c r="P2046" s="66">
        <v>215</v>
      </c>
      <c r="Q2046" s="66">
        <v>4</v>
      </c>
      <c r="R2046" s="66">
        <f t="shared" si="67"/>
        <v>219</v>
      </c>
      <c r="S2046" s="502">
        <f t="shared" si="68"/>
        <v>68.800000000000026</v>
      </c>
      <c r="T2046" s="66">
        <v>16</v>
      </c>
    </row>
    <row r="2047" spans="1:20" s="65" customFormat="1" x14ac:dyDescent="0.2">
      <c r="A2047" s="97" t="s">
        <v>8848</v>
      </c>
      <c r="B2047" s="65" t="s">
        <v>4120</v>
      </c>
      <c r="C2047" s="67">
        <v>0.5</v>
      </c>
      <c r="D2047" s="65" t="s">
        <v>1323</v>
      </c>
      <c r="E2047" s="66">
        <v>64</v>
      </c>
      <c r="F2047" s="66">
        <v>82</v>
      </c>
      <c r="G2047" s="66" t="s">
        <v>5159</v>
      </c>
      <c r="H2047" s="66">
        <v>125</v>
      </c>
      <c r="I2047" s="69">
        <v>6045034800</v>
      </c>
      <c r="J2047" s="5" t="s">
        <v>2469</v>
      </c>
      <c r="K2047" s="66"/>
      <c r="L2047" s="5">
        <f>112+10+R2047</f>
        <v>122</v>
      </c>
      <c r="M2047" s="5">
        <v>3</v>
      </c>
      <c r="N2047" s="5">
        <v>0</v>
      </c>
      <c r="P2047" s="66"/>
      <c r="Q2047" s="66"/>
      <c r="R2047" s="66">
        <f t="shared" si="67"/>
        <v>0</v>
      </c>
      <c r="S2047" s="502">
        <f t="shared" si="68"/>
        <v>287.8</v>
      </c>
      <c r="T2047" s="66"/>
    </row>
    <row r="2048" spans="1:20" s="65" customFormat="1" x14ac:dyDescent="0.2">
      <c r="A2048" s="97" t="s">
        <v>5426</v>
      </c>
      <c r="B2048" s="65" t="s">
        <v>6096</v>
      </c>
      <c r="C2048" s="67">
        <v>0.5</v>
      </c>
      <c r="D2048" s="65" t="s">
        <v>4744</v>
      </c>
      <c r="E2048" s="66">
        <v>64</v>
      </c>
      <c r="F2048" s="66">
        <v>80</v>
      </c>
      <c r="G2048" s="66" t="s">
        <v>2918</v>
      </c>
      <c r="H2048" s="66">
        <v>123</v>
      </c>
      <c r="I2048" s="69">
        <v>6045034800</v>
      </c>
      <c r="J2048" s="5" t="s">
        <v>2469</v>
      </c>
      <c r="K2048" s="66">
        <v>14</v>
      </c>
      <c r="L2048" s="5">
        <v>349</v>
      </c>
      <c r="M2048" s="5">
        <v>3</v>
      </c>
      <c r="N2048" s="5">
        <v>0</v>
      </c>
      <c r="O2048" s="65" t="s">
        <v>7659</v>
      </c>
      <c r="P2048" s="66">
        <v>220</v>
      </c>
      <c r="Q2048" s="66">
        <v>4</v>
      </c>
      <c r="R2048" s="66">
        <f t="shared" si="67"/>
        <v>224</v>
      </c>
      <c r="S2048" s="502">
        <f t="shared" si="68"/>
        <v>63.800000000000026</v>
      </c>
      <c r="T2048" s="66">
        <v>14</v>
      </c>
    </row>
    <row r="2049" spans="1:20" s="65" customFormat="1" x14ac:dyDescent="0.2">
      <c r="A2049" s="97" t="s">
        <v>9134</v>
      </c>
      <c r="B2049" s="65" t="s">
        <v>6096</v>
      </c>
      <c r="C2049" s="67">
        <v>0.5</v>
      </c>
      <c r="D2049" s="65" t="s">
        <v>7220</v>
      </c>
      <c r="E2049" s="66">
        <v>67</v>
      </c>
      <c r="F2049" s="66">
        <v>88</v>
      </c>
      <c r="G2049" s="66" t="s">
        <v>5159</v>
      </c>
      <c r="H2049" s="66">
        <v>131</v>
      </c>
      <c r="I2049" s="69">
        <v>6045034800</v>
      </c>
      <c r="J2049" s="5" t="s">
        <v>2469</v>
      </c>
      <c r="K2049" s="66"/>
      <c r="L2049" s="5">
        <f>112+10+R2049</f>
        <v>122</v>
      </c>
      <c r="M2049" s="5">
        <v>3</v>
      </c>
      <c r="N2049" s="5">
        <v>0</v>
      </c>
      <c r="P2049" s="66"/>
      <c r="Q2049" s="66"/>
      <c r="R2049" s="66">
        <f t="shared" si="67"/>
        <v>0</v>
      </c>
      <c r="S2049" s="502">
        <f t="shared" si="68"/>
        <v>287.8</v>
      </c>
      <c r="T2049" s="66"/>
    </row>
    <row r="2050" spans="1:20" s="65" customFormat="1" x14ac:dyDescent="0.2">
      <c r="A2050" s="97" t="s">
        <v>9079</v>
      </c>
      <c r="B2050" s="65" t="s">
        <v>6096</v>
      </c>
      <c r="C2050" s="67">
        <v>0.5</v>
      </c>
      <c r="D2050" s="65" t="s">
        <v>2141</v>
      </c>
      <c r="E2050" s="66">
        <v>69</v>
      </c>
      <c r="F2050" s="66">
        <v>91</v>
      </c>
      <c r="G2050" s="66" t="s">
        <v>5464</v>
      </c>
      <c r="H2050" s="66">
        <v>134</v>
      </c>
      <c r="I2050" s="69"/>
      <c r="J2050" s="5" t="s">
        <v>4415</v>
      </c>
      <c r="K2050" s="66">
        <v>4</v>
      </c>
      <c r="L2050" s="5">
        <v>389</v>
      </c>
      <c r="M2050" s="5">
        <v>2</v>
      </c>
      <c r="N2050" s="5">
        <v>0</v>
      </c>
      <c r="P2050" s="66">
        <v>257</v>
      </c>
      <c r="Q2050" s="66">
        <v>7</v>
      </c>
      <c r="R2050" s="66">
        <f t="shared" si="67"/>
        <v>264</v>
      </c>
      <c r="S2050" s="502">
        <f t="shared" si="68"/>
        <v>23.800000000000022</v>
      </c>
      <c r="T2050" s="66">
        <v>4</v>
      </c>
    </row>
    <row r="2051" spans="1:20" s="65" customFormat="1" x14ac:dyDescent="0.2">
      <c r="A2051" s="97" t="s">
        <v>9078</v>
      </c>
      <c r="B2051" s="65" t="s">
        <v>6096</v>
      </c>
      <c r="C2051" s="67">
        <v>0.5</v>
      </c>
      <c r="D2051" s="65" t="s">
        <v>10471</v>
      </c>
      <c r="E2051" s="66">
        <v>69</v>
      </c>
      <c r="F2051" s="66">
        <v>91</v>
      </c>
      <c r="G2051" s="66" t="s">
        <v>5464</v>
      </c>
      <c r="H2051" s="66">
        <v>134</v>
      </c>
      <c r="I2051" s="69"/>
      <c r="J2051" s="5" t="s">
        <v>4415</v>
      </c>
      <c r="K2051" s="66">
        <v>5</v>
      </c>
      <c r="L2051" s="5">
        <v>385</v>
      </c>
      <c r="M2051" s="5">
        <v>2</v>
      </c>
      <c r="N2051" s="5">
        <v>0</v>
      </c>
      <c r="P2051" s="66">
        <v>255</v>
      </c>
      <c r="Q2051" s="66">
        <v>7</v>
      </c>
      <c r="R2051" s="66">
        <f t="shared" ref="R2051:R2117" si="69">P2051+Q2051</f>
        <v>262</v>
      </c>
      <c r="S2051" s="502">
        <f t="shared" si="68"/>
        <v>25.800000000000022</v>
      </c>
      <c r="T2051" s="66">
        <v>5</v>
      </c>
    </row>
    <row r="2052" spans="1:20" s="65" customFormat="1" x14ac:dyDescent="0.2">
      <c r="A2052" s="97" t="s">
        <v>6559</v>
      </c>
      <c r="B2052" s="65" t="s">
        <v>6096</v>
      </c>
      <c r="C2052" s="67">
        <v>0.5</v>
      </c>
      <c r="D2052" s="65" t="s">
        <v>6560</v>
      </c>
      <c r="E2052" s="66">
        <v>67</v>
      </c>
      <c r="F2052" s="66">
        <v>84</v>
      </c>
      <c r="G2052" s="66" t="s">
        <v>5263</v>
      </c>
      <c r="H2052" s="66">
        <v>127</v>
      </c>
      <c r="I2052" s="69">
        <v>6045034800</v>
      </c>
      <c r="J2052" s="5" t="s">
        <v>2469</v>
      </c>
      <c r="K2052" s="66">
        <v>16</v>
      </c>
      <c r="L2052" s="5">
        <v>341</v>
      </c>
      <c r="M2052" s="5">
        <v>3</v>
      </c>
      <c r="N2052" s="5">
        <v>0</v>
      </c>
      <c r="P2052" s="66">
        <v>214</v>
      </c>
      <c r="Q2052" s="66">
        <v>4</v>
      </c>
      <c r="R2052" s="66">
        <f t="shared" si="69"/>
        <v>218</v>
      </c>
      <c r="S2052" s="502">
        <f t="shared" si="68"/>
        <v>69.800000000000026</v>
      </c>
      <c r="T2052" s="66">
        <v>16</v>
      </c>
    </row>
    <row r="2053" spans="1:20" s="65" customFormat="1" x14ac:dyDescent="0.2">
      <c r="A2053" s="134" t="s">
        <v>4742</v>
      </c>
      <c r="B2053" s="65" t="s">
        <v>710</v>
      </c>
      <c r="C2053" s="67">
        <v>0.5</v>
      </c>
      <c r="D2053" s="65" t="s">
        <v>2326</v>
      </c>
      <c r="E2053" s="66">
        <v>66</v>
      </c>
      <c r="F2053" s="66">
        <v>84</v>
      </c>
      <c r="G2053" s="66" t="s">
        <v>5263</v>
      </c>
      <c r="H2053" s="66">
        <v>127</v>
      </c>
      <c r="I2053" s="69">
        <v>6045034800</v>
      </c>
      <c r="J2053" s="5" t="s">
        <v>2469</v>
      </c>
      <c r="K2053" s="66">
        <v>9</v>
      </c>
      <c r="L2053" s="5">
        <v>369</v>
      </c>
      <c r="M2053" s="5">
        <v>3</v>
      </c>
      <c r="N2053" s="5">
        <v>0</v>
      </c>
      <c r="O2053" s="65" t="s">
        <v>6872</v>
      </c>
      <c r="P2053" s="66">
        <v>240</v>
      </c>
      <c r="Q2053" s="66">
        <v>4</v>
      </c>
      <c r="R2053" s="66">
        <f t="shared" si="69"/>
        <v>244</v>
      </c>
      <c r="S2053" s="502">
        <f t="shared" si="68"/>
        <v>43.800000000000026</v>
      </c>
      <c r="T2053" s="66">
        <v>9</v>
      </c>
    </row>
    <row r="2054" spans="1:20" s="65" customFormat="1" x14ac:dyDescent="0.2">
      <c r="A2054" s="134" t="s">
        <v>10290</v>
      </c>
      <c r="B2054" s="65" t="s">
        <v>6331</v>
      </c>
      <c r="C2054" s="67">
        <v>0.5</v>
      </c>
      <c r="D2054" s="65" t="s">
        <v>5285</v>
      </c>
      <c r="E2054" s="66">
        <v>65</v>
      </c>
      <c r="F2054" s="66">
        <v>84</v>
      </c>
      <c r="G2054" s="66" t="s">
        <v>5263</v>
      </c>
      <c r="H2054" s="66">
        <v>127</v>
      </c>
      <c r="I2054" s="69">
        <v>6045034800</v>
      </c>
      <c r="J2054" s="5" t="s">
        <v>2469</v>
      </c>
      <c r="K2054" s="66">
        <v>13</v>
      </c>
      <c r="L2054" s="5">
        <v>353</v>
      </c>
      <c r="M2054" s="5">
        <v>3</v>
      </c>
      <c r="N2054" s="5">
        <v>0</v>
      </c>
      <c r="P2054" s="66">
        <v>227</v>
      </c>
      <c r="Q2054" s="66">
        <v>4</v>
      </c>
      <c r="R2054" s="66">
        <f t="shared" si="69"/>
        <v>231</v>
      </c>
      <c r="S2054" s="502">
        <f t="shared" si="68"/>
        <v>56.800000000000026</v>
      </c>
      <c r="T2054" s="66">
        <v>13</v>
      </c>
    </row>
    <row r="2055" spans="1:20" s="65" customFormat="1" x14ac:dyDescent="0.2">
      <c r="A2055" s="97" t="s">
        <v>7019</v>
      </c>
      <c r="B2055" s="65" t="s">
        <v>573</v>
      </c>
      <c r="C2055" s="67">
        <v>0.5</v>
      </c>
      <c r="D2055" s="65" t="s">
        <v>3145</v>
      </c>
      <c r="E2055" s="66">
        <v>65</v>
      </c>
      <c r="F2055" s="66">
        <v>84</v>
      </c>
      <c r="G2055" s="66" t="s">
        <v>5161</v>
      </c>
      <c r="H2055" s="66">
        <v>127</v>
      </c>
      <c r="I2055" s="69">
        <v>6045034800</v>
      </c>
      <c r="J2055" s="5" t="s">
        <v>2469</v>
      </c>
      <c r="K2055" s="66">
        <v>11</v>
      </c>
      <c r="L2055" s="5">
        <v>361</v>
      </c>
      <c r="M2055" s="5">
        <v>3</v>
      </c>
      <c r="N2055" s="5">
        <v>0</v>
      </c>
      <c r="P2055" s="66">
        <v>234</v>
      </c>
      <c r="Q2055" s="66">
        <v>4</v>
      </c>
      <c r="R2055" s="66">
        <f t="shared" si="69"/>
        <v>238</v>
      </c>
      <c r="S2055" s="502">
        <f t="shared" si="68"/>
        <v>49.800000000000026</v>
      </c>
      <c r="T2055" s="66">
        <v>11</v>
      </c>
    </row>
    <row r="2056" spans="1:20" s="65" customFormat="1" x14ac:dyDescent="0.2">
      <c r="A2056" s="97" t="s">
        <v>9400</v>
      </c>
      <c r="B2056" s="65" t="s">
        <v>573</v>
      </c>
      <c r="C2056" s="67">
        <v>0.5</v>
      </c>
      <c r="D2056" s="65" t="s">
        <v>6330</v>
      </c>
      <c r="E2056" s="66">
        <v>65</v>
      </c>
      <c r="F2056" s="66">
        <v>84</v>
      </c>
      <c r="G2056" s="66" t="s">
        <v>5161</v>
      </c>
      <c r="H2056" s="66">
        <v>127</v>
      </c>
      <c r="I2056" s="69">
        <v>6045034800</v>
      </c>
      <c r="J2056" s="5" t="s">
        <v>2469</v>
      </c>
      <c r="K2056" s="66">
        <v>11</v>
      </c>
      <c r="L2056" s="5">
        <v>361</v>
      </c>
      <c r="M2056" s="5">
        <v>3</v>
      </c>
      <c r="N2056" s="5">
        <v>0</v>
      </c>
      <c r="P2056" s="66">
        <v>233</v>
      </c>
      <c r="Q2056" s="66">
        <v>4</v>
      </c>
      <c r="R2056" s="66">
        <f t="shared" si="69"/>
        <v>237</v>
      </c>
      <c r="S2056" s="502">
        <f t="shared" si="68"/>
        <v>50.800000000000026</v>
      </c>
      <c r="T2056" s="66">
        <v>11</v>
      </c>
    </row>
    <row r="2057" spans="1:20" s="65" customFormat="1" x14ac:dyDescent="0.2">
      <c r="A2057" s="97" t="s">
        <v>4972</v>
      </c>
      <c r="B2057" s="65" t="s">
        <v>6331</v>
      </c>
      <c r="C2057" s="67">
        <v>0.5</v>
      </c>
      <c r="D2057" s="65" t="s">
        <v>6332</v>
      </c>
      <c r="E2057" s="66">
        <v>65</v>
      </c>
      <c r="F2057" s="66">
        <v>84</v>
      </c>
      <c r="G2057" s="66" t="s">
        <v>5161</v>
      </c>
      <c r="H2057" s="66">
        <v>127</v>
      </c>
      <c r="I2057" s="69">
        <v>6045034800</v>
      </c>
      <c r="J2057" s="5" t="s">
        <v>2469</v>
      </c>
      <c r="K2057" s="66">
        <v>11</v>
      </c>
      <c r="L2057" s="5">
        <v>361</v>
      </c>
      <c r="M2057" s="5">
        <v>3</v>
      </c>
      <c r="N2057" s="5">
        <v>0</v>
      </c>
      <c r="P2057" s="66">
        <v>233</v>
      </c>
      <c r="Q2057" s="66">
        <v>4</v>
      </c>
      <c r="R2057" s="66">
        <f t="shared" si="69"/>
        <v>237</v>
      </c>
      <c r="S2057" s="502">
        <f t="shared" si="68"/>
        <v>50.800000000000026</v>
      </c>
      <c r="T2057" s="66">
        <v>11</v>
      </c>
    </row>
    <row r="2058" spans="1:20" s="65" customFormat="1" x14ac:dyDescent="0.2">
      <c r="A2058" s="97" t="s">
        <v>4973</v>
      </c>
      <c r="B2058" s="65" t="s">
        <v>6331</v>
      </c>
      <c r="C2058" s="67">
        <v>0.5</v>
      </c>
      <c r="D2058" s="65" t="s">
        <v>6333</v>
      </c>
      <c r="E2058" s="66">
        <v>65</v>
      </c>
      <c r="F2058" s="66">
        <v>84</v>
      </c>
      <c r="G2058" s="66" t="s">
        <v>5161</v>
      </c>
      <c r="H2058" s="66">
        <v>127</v>
      </c>
      <c r="I2058" s="69">
        <v>6045034800</v>
      </c>
      <c r="J2058" s="5" t="s">
        <v>2469</v>
      </c>
      <c r="K2058" s="66">
        <v>11</v>
      </c>
      <c r="L2058" s="5">
        <v>361</v>
      </c>
      <c r="M2058" s="5">
        <v>3</v>
      </c>
      <c r="N2058" s="5">
        <v>0</v>
      </c>
      <c r="P2058" s="66">
        <v>233</v>
      </c>
      <c r="Q2058" s="66">
        <v>4</v>
      </c>
      <c r="R2058" s="66">
        <f t="shared" si="69"/>
        <v>237</v>
      </c>
      <c r="S2058" s="502">
        <f t="shared" si="68"/>
        <v>50.800000000000026</v>
      </c>
      <c r="T2058" s="66">
        <v>11</v>
      </c>
    </row>
    <row r="2059" spans="1:20" s="65" customFormat="1" x14ac:dyDescent="0.2">
      <c r="A2059" s="134" t="s">
        <v>9077</v>
      </c>
      <c r="B2059" s="65" t="s">
        <v>5948</v>
      </c>
      <c r="C2059" s="67">
        <v>0.5</v>
      </c>
      <c r="D2059" s="65" t="s">
        <v>3869</v>
      </c>
      <c r="E2059" s="66">
        <v>70</v>
      </c>
      <c r="F2059" s="66">
        <v>93</v>
      </c>
      <c r="G2059" s="66" t="s">
        <v>2036</v>
      </c>
      <c r="H2059" s="66">
        <v>136</v>
      </c>
      <c r="I2059" s="69"/>
      <c r="J2059" s="5" t="s">
        <v>4415</v>
      </c>
      <c r="K2059" s="66"/>
      <c r="L2059" s="5">
        <f>112+10+R2059</f>
        <v>122</v>
      </c>
      <c r="M2059" s="5">
        <v>2</v>
      </c>
      <c r="N2059" s="5">
        <v>0</v>
      </c>
      <c r="P2059" s="66"/>
      <c r="Q2059" s="66"/>
      <c r="R2059" s="66">
        <f t="shared" si="69"/>
        <v>0</v>
      </c>
      <c r="S2059" s="502">
        <f t="shared" si="68"/>
        <v>287.8</v>
      </c>
      <c r="T2059" s="66"/>
    </row>
    <row r="2060" spans="1:20" x14ac:dyDescent="0.2">
      <c r="A2060" s="97" t="s">
        <v>3199</v>
      </c>
      <c r="B2060" s="65" t="s">
        <v>5948</v>
      </c>
      <c r="C2060" s="67">
        <v>0.5</v>
      </c>
      <c r="D2060" s="65" t="s">
        <v>5949</v>
      </c>
      <c r="E2060" s="66">
        <v>75</v>
      </c>
      <c r="F2060" s="66">
        <v>102</v>
      </c>
      <c r="G2060" s="95" t="s">
        <v>2367</v>
      </c>
      <c r="H2060" s="66">
        <f>102+43</f>
        <v>145</v>
      </c>
      <c r="I2060" s="69">
        <v>6045034800</v>
      </c>
      <c r="J2060" s="5" t="s">
        <v>2469</v>
      </c>
      <c r="K2060" s="66"/>
      <c r="L2060" s="5">
        <f>112+10+R2060</f>
        <v>122</v>
      </c>
      <c r="M2060" s="5">
        <v>3</v>
      </c>
      <c r="N2060" s="5">
        <v>0</v>
      </c>
      <c r="O2060" s="65"/>
      <c r="P2060" s="66"/>
      <c r="Q2060" s="66"/>
      <c r="R2060" s="66">
        <f t="shared" si="69"/>
        <v>0</v>
      </c>
      <c r="S2060" s="502">
        <f t="shared" si="68"/>
        <v>287.8</v>
      </c>
    </row>
    <row r="2061" spans="1:20" x14ac:dyDescent="0.2">
      <c r="A2061" s="97" t="s">
        <v>6787</v>
      </c>
      <c r="B2061" s="65" t="s">
        <v>5948</v>
      </c>
      <c r="C2061" s="67">
        <v>0.5</v>
      </c>
      <c r="D2061" s="65" t="s">
        <v>4534</v>
      </c>
      <c r="E2061" s="66">
        <v>75</v>
      </c>
      <c r="F2061" s="66">
        <v>98</v>
      </c>
      <c r="G2061" s="95" t="s">
        <v>3283</v>
      </c>
      <c r="H2061" s="66">
        <v>141</v>
      </c>
      <c r="I2061" s="69">
        <v>6045034800</v>
      </c>
      <c r="J2061" s="5" t="s">
        <v>2469</v>
      </c>
      <c r="K2061" s="66">
        <v>28</v>
      </c>
      <c r="L2061" s="5">
        <v>292</v>
      </c>
      <c r="M2061" s="5">
        <v>3</v>
      </c>
      <c r="N2061" s="5">
        <v>0</v>
      </c>
      <c r="O2061" s="65"/>
      <c r="P2061" s="66">
        <v>165</v>
      </c>
      <c r="Q2061" s="66">
        <v>4</v>
      </c>
      <c r="R2061" s="66">
        <f t="shared" si="69"/>
        <v>169</v>
      </c>
      <c r="S2061" s="502">
        <f t="shared" si="68"/>
        <v>118.80000000000003</v>
      </c>
      <c r="T2061" s="68">
        <v>28</v>
      </c>
    </row>
    <row r="2062" spans="1:20" x14ac:dyDescent="0.2">
      <c r="A2062" s="97" t="s">
        <v>10738</v>
      </c>
      <c r="B2062" s="65" t="s">
        <v>5948</v>
      </c>
      <c r="C2062" s="67">
        <v>0.5</v>
      </c>
      <c r="D2062" s="65" t="s">
        <v>9843</v>
      </c>
      <c r="E2062" s="66">
        <v>66</v>
      </c>
      <c r="F2062" s="66">
        <v>84</v>
      </c>
      <c r="G2062" s="95" t="s">
        <v>5263</v>
      </c>
      <c r="H2062" s="66">
        <v>127</v>
      </c>
      <c r="I2062" s="69">
        <v>6045034800</v>
      </c>
      <c r="J2062" s="5" t="s">
        <v>2469</v>
      </c>
      <c r="K2062" s="66">
        <v>11</v>
      </c>
      <c r="L2062" s="5">
        <v>361</v>
      </c>
      <c r="M2062" s="5">
        <v>3</v>
      </c>
      <c r="N2062" s="5">
        <v>0</v>
      </c>
      <c r="O2062" s="65"/>
      <c r="P2062" s="66">
        <v>233</v>
      </c>
      <c r="Q2062" s="66">
        <v>4</v>
      </c>
      <c r="R2062" s="66">
        <f t="shared" si="69"/>
        <v>237</v>
      </c>
      <c r="S2062" s="502">
        <f t="shared" si="68"/>
        <v>50.800000000000026</v>
      </c>
      <c r="T2062" s="68">
        <v>11</v>
      </c>
    </row>
    <row r="2063" spans="1:20" x14ac:dyDescent="0.2">
      <c r="A2063" s="97" t="s">
        <v>4408</v>
      </c>
      <c r="B2063" s="65" t="s">
        <v>5948</v>
      </c>
      <c r="C2063" s="67">
        <v>0.5</v>
      </c>
      <c r="D2063" s="65" t="s">
        <v>8574</v>
      </c>
      <c r="E2063" s="66">
        <v>64</v>
      </c>
      <c r="F2063" s="66">
        <v>82</v>
      </c>
      <c r="G2063" s="66" t="s">
        <v>5265</v>
      </c>
      <c r="H2063" s="66">
        <v>125</v>
      </c>
      <c r="I2063" s="69">
        <v>6045034800</v>
      </c>
      <c r="J2063" s="5" t="s">
        <v>2469</v>
      </c>
      <c r="K2063" s="66">
        <v>11</v>
      </c>
      <c r="L2063" s="5">
        <v>361</v>
      </c>
      <c r="M2063" s="5">
        <v>3</v>
      </c>
      <c r="N2063" s="5">
        <v>0</v>
      </c>
      <c r="O2063" s="65"/>
      <c r="P2063" s="66">
        <v>233</v>
      </c>
      <c r="Q2063" s="66">
        <v>4</v>
      </c>
      <c r="R2063" s="66">
        <f t="shared" si="69"/>
        <v>237</v>
      </c>
      <c r="S2063" s="502">
        <f t="shared" si="68"/>
        <v>50.800000000000026</v>
      </c>
      <c r="T2063" s="68">
        <v>11</v>
      </c>
    </row>
    <row r="2064" spans="1:20" x14ac:dyDescent="0.2">
      <c r="A2064" s="97" t="s">
        <v>8437</v>
      </c>
      <c r="B2064" s="65" t="s">
        <v>5948</v>
      </c>
      <c r="C2064" s="67">
        <v>0.5</v>
      </c>
      <c r="D2064" s="65" t="s">
        <v>2652</v>
      </c>
      <c r="E2064" s="66">
        <v>63</v>
      </c>
      <c r="F2064" s="66">
        <v>80</v>
      </c>
      <c r="G2064" s="66" t="s">
        <v>2918</v>
      </c>
      <c r="H2064" s="66">
        <v>123</v>
      </c>
      <c r="I2064" s="69">
        <v>6045034800</v>
      </c>
      <c r="J2064" s="5" t="s">
        <v>2469</v>
      </c>
      <c r="K2064" s="66">
        <v>15</v>
      </c>
      <c r="L2064" s="5">
        <v>345</v>
      </c>
      <c r="M2064" s="5">
        <v>3</v>
      </c>
      <c r="N2064" s="5">
        <v>0</v>
      </c>
      <c r="O2064" s="65"/>
      <c r="P2064" s="66">
        <v>218</v>
      </c>
      <c r="Q2064" s="66">
        <v>4</v>
      </c>
      <c r="R2064" s="66">
        <f t="shared" si="69"/>
        <v>222</v>
      </c>
      <c r="S2064" s="502">
        <f t="shared" si="68"/>
        <v>65.800000000000026</v>
      </c>
      <c r="T2064" s="68">
        <v>15</v>
      </c>
    </row>
    <row r="2065" spans="1:20" s="65" customFormat="1" x14ac:dyDescent="0.2">
      <c r="A2065" s="97" t="s">
        <v>5338</v>
      </c>
      <c r="B2065" s="65" t="s">
        <v>5948</v>
      </c>
      <c r="C2065" s="67">
        <v>0.5</v>
      </c>
      <c r="D2065" s="65" t="s">
        <v>4744</v>
      </c>
      <c r="E2065" s="66">
        <v>64</v>
      </c>
      <c r="F2065" s="66">
        <v>82</v>
      </c>
      <c r="G2065" s="66" t="s">
        <v>5265</v>
      </c>
      <c r="H2065" s="66">
        <v>123</v>
      </c>
      <c r="I2065" s="69">
        <v>6045034800</v>
      </c>
      <c r="J2065" s="5" t="s">
        <v>2469</v>
      </c>
      <c r="K2065" s="66">
        <v>13</v>
      </c>
      <c r="L2065" s="5">
        <v>353</v>
      </c>
      <c r="M2065" s="5">
        <v>3</v>
      </c>
      <c r="N2065" s="66">
        <v>0</v>
      </c>
      <c r="O2065" s="65" t="s">
        <v>5336</v>
      </c>
      <c r="P2065" s="66">
        <v>224</v>
      </c>
      <c r="Q2065" s="66">
        <v>4</v>
      </c>
      <c r="R2065" s="66">
        <f t="shared" si="69"/>
        <v>228</v>
      </c>
      <c r="S2065" s="502">
        <f t="shared" si="68"/>
        <v>59.800000000000026</v>
      </c>
      <c r="T2065" s="66">
        <v>13</v>
      </c>
    </row>
    <row r="2066" spans="1:20" x14ac:dyDescent="0.2">
      <c r="A2066" s="97" t="s">
        <v>646</v>
      </c>
      <c r="B2066" s="65" t="s">
        <v>5948</v>
      </c>
      <c r="C2066" s="67">
        <v>0.5</v>
      </c>
      <c r="D2066" s="65" t="s">
        <v>647</v>
      </c>
      <c r="E2066" s="66">
        <v>64</v>
      </c>
      <c r="F2066" s="66">
        <v>82</v>
      </c>
      <c r="G2066" s="66" t="s">
        <v>5265</v>
      </c>
      <c r="H2066" s="66">
        <v>125</v>
      </c>
      <c r="I2066" s="69">
        <v>6045034800</v>
      </c>
      <c r="J2066" s="5" t="s">
        <v>2469</v>
      </c>
      <c r="K2066" s="66">
        <v>11</v>
      </c>
      <c r="L2066" s="5">
        <v>361</v>
      </c>
      <c r="M2066" s="5">
        <v>3</v>
      </c>
      <c r="N2066" s="5">
        <v>0</v>
      </c>
      <c r="O2066" s="65"/>
      <c r="P2066" s="66">
        <v>234</v>
      </c>
      <c r="Q2066" s="66">
        <v>4</v>
      </c>
      <c r="R2066" s="66">
        <f t="shared" si="69"/>
        <v>238</v>
      </c>
      <c r="S2066" s="502">
        <f t="shared" si="68"/>
        <v>49.800000000000026</v>
      </c>
      <c r="T2066" s="68">
        <v>11</v>
      </c>
    </row>
    <row r="2067" spans="1:20" x14ac:dyDescent="0.2">
      <c r="A2067" s="97" t="s">
        <v>9858</v>
      </c>
      <c r="B2067" s="65" t="s">
        <v>5948</v>
      </c>
      <c r="C2067" s="67">
        <v>0.5</v>
      </c>
      <c r="D2067" s="65" t="s">
        <v>9857</v>
      </c>
      <c r="E2067" s="66">
        <v>70</v>
      </c>
      <c r="F2067" s="66">
        <v>91</v>
      </c>
      <c r="G2067" s="66" t="s">
        <v>4585</v>
      </c>
      <c r="H2067" s="66">
        <v>134</v>
      </c>
      <c r="I2067" s="69">
        <v>6045034800</v>
      </c>
      <c r="J2067" s="5" t="s">
        <v>2469</v>
      </c>
      <c r="K2067" s="66">
        <v>25</v>
      </c>
      <c r="L2067" s="5">
        <v>305</v>
      </c>
      <c r="M2067" s="5">
        <v>3</v>
      </c>
      <c r="N2067" s="5">
        <v>0</v>
      </c>
      <c r="O2067" s="65"/>
      <c r="P2067" s="66">
        <v>175</v>
      </c>
      <c r="Q2067" s="66">
        <v>4</v>
      </c>
      <c r="R2067" s="66">
        <f t="shared" si="69"/>
        <v>179</v>
      </c>
      <c r="S2067" s="502">
        <f t="shared" si="68"/>
        <v>108.80000000000003</v>
      </c>
      <c r="T2067" s="68">
        <v>25</v>
      </c>
    </row>
    <row r="2068" spans="1:20" x14ac:dyDescent="0.2">
      <c r="A2068" s="97" t="s">
        <v>5721</v>
      </c>
      <c r="B2068" s="65" t="s">
        <v>5948</v>
      </c>
      <c r="C2068" s="67">
        <v>0.5</v>
      </c>
      <c r="D2068" s="65" t="s">
        <v>5722</v>
      </c>
      <c r="E2068" s="66">
        <v>65</v>
      </c>
      <c r="F2068" s="66">
        <v>84</v>
      </c>
      <c r="G2068" s="66" t="s">
        <v>5263</v>
      </c>
      <c r="H2068" s="66">
        <v>127</v>
      </c>
      <c r="I2068" s="69">
        <v>6045034800</v>
      </c>
      <c r="J2068" s="5" t="s">
        <v>2469</v>
      </c>
      <c r="K2068" s="66">
        <v>13</v>
      </c>
      <c r="L2068" s="5">
        <v>353</v>
      </c>
      <c r="M2068" s="5">
        <v>3</v>
      </c>
      <c r="N2068" s="5">
        <v>0</v>
      </c>
      <c r="O2068" s="65"/>
      <c r="P2068" s="66">
        <v>225</v>
      </c>
      <c r="Q2068" s="66">
        <v>4</v>
      </c>
      <c r="R2068" s="66">
        <f t="shared" si="69"/>
        <v>229</v>
      </c>
      <c r="S2068" s="502">
        <f t="shared" si="68"/>
        <v>58.800000000000026</v>
      </c>
      <c r="T2068" s="68">
        <v>13</v>
      </c>
    </row>
    <row r="2069" spans="1:20" x14ac:dyDescent="0.2">
      <c r="A2069" s="97" t="s">
        <v>10538</v>
      </c>
      <c r="B2069" s="65" t="s">
        <v>68</v>
      </c>
      <c r="C2069" s="67">
        <v>0.5</v>
      </c>
      <c r="D2069" s="65" t="s">
        <v>1415</v>
      </c>
      <c r="E2069" s="66">
        <v>64</v>
      </c>
      <c r="F2069" s="66">
        <v>80</v>
      </c>
      <c r="G2069" s="95" t="s">
        <v>5265</v>
      </c>
      <c r="H2069" s="66">
        <v>123</v>
      </c>
      <c r="I2069" s="69">
        <v>6045034800</v>
      </c>
      <c r="J2069" s="5" t="s">
        <v>2469</v>
      </c>
      <c r="K2069" s="66">
        <v>12</v>
      </c>
      <c r="L2069" s="5">
        <v>357</v>
      </c>
      <c r="M2069" s="5">
        <v>3</v>
      </c>
      <c r="N2069" s="5">
        <v>0</v>
      </c>
      <c r="O2069" s="65"/>
      <c r="P2069" s="66">
        <v>230</v>
      </c>
      <c r="Q2069" s="66">
        <v>4</v>
      </c>
      <c r="R2069" s="66">
        <f t="shared" si="69"/>
        <v>234</v>
      </c>
      <c r="S2069" s="502">
        <f t="shared" si="68"/>
        <v>53.800000000000026</v>
      </c>
      <c r="T2069" s="68">
        <v>12</v>
      </c>
    </row>
    <row r="2070" spans="1:20" x14ac:dyDescent="0.2">
      <c r="A2070" s="97"/>
      <c r="B2070" s="65" t="s">
        <v>68</v>
      </c>
      <c r="C2070" s="67">
        <v>0.5</v>
      </c>
      <c r="D2070" s="65" t="s">
        <v>3234</v>
      </c>
      <c r="E2070" s="66">
        <v>65</v>
      </c>
      <c r="F2070" s="66">
        <v>84</v>
      </c>
      <c r="G2070" s="66" t="s">
        <v>5263</v>
      </c>
      <c r="H2070" s="66">
        <v>127</v>
      </c>
      <c r="I2070" s="69">
        <v>6045034800</v>
      </c>
      <c r="J2070" s="5" t="s">
        <v>2469</v>
      </c>
      <c r="K2070" s="66">
        <v>11</v>
      </c>
      <c r="L2070" s="5">
        <v>361</v>
      </c>
      <c r="M2070" s="5">
        <v>1</v>
      </c>
      <c r="N2070" s="5">
        <v>0</v>
      </c>
      <c r="O2070" s="65" t="s">
        <v>5144</v>
      </c>
      <c r="P2070" s="66">
        <v>234</v>
      </c>
      <c r="Q2070" s="66">
        <v>4</v>
      </c>
      <c r="R2070" s="66">
        <f t="shared" si="69"/>
        <v>238</v>
      </c>
      <c r="S2070" s="502">
        <f t="shared" si="68"/>
        <v>49.800000000000026</v>
      </c>
      <c r="T2070" s="68">
        <v>11</v>
      </c>
    </row>
    <row r="2071" spans="1:20" x14ac:dyDescent="0.2">
      <c r="A2071" s="97" t="s">
        <v>7048</v>
      </c>
      <c r="B2071" s="65" t="s">
        <v>68</v>
      </c>
      <c r="C2071" s="67">
        <v>0.5</v>
      </c>
      <c r="D2071" s="65" t="s">
        <v>7967</v>
      </c>
      <c r="E2071" s="66">
        <v>65</v>
      </c>
      <c r="F2071" s="66">
        <v>82</v>
      </c>
      <c r="G2071" s="66" t="s">
        <v>2918</v>
      </c>
      <c r="H2071" s="66">
        <v>125</v>
      </c>
      <c r="I2071" s="69">
        <v>6045034800</v>
      </c>
      <c r="J2071" s="5" t="s">
        <v>2469</v>
      </c>
      <c r="K2071" s="66">
        <v>17</v>
      </c>
      <c r="L2071" s="5">
        <v>337</v>
      </c>
      <c r="M2071" s="5">
        <v>3</v>
      </c>
      <c r="N2071" s="5">
        <v>0</v>
      </c>
      <c r="O2071" s="65"/>
      <c r="P2071" s="66">
        <v>211</v>
      </c>
      <c r="Q2071" s="66">
        <v>4</v>
      </c>
      <c r="R2071" s="66">
        <f t="shared" si="69"/>
        <v>215</v>
      </c>
      <c r="S2071" s="502">
        <f t="shared" si="68"/>
        <v>72.800000000000026</v>
      </c>
      <c r="T2071" s="68">
        <v>17</v>
      </c>
    </row>
    <row r="2072" spans="1:20" x14ac:dyDescent="0.2">
      <c r="A2072" s="97" t="s">
        <v>9545</v>
      </c>
      <c r="B2072" s="65" t="s">
        <v>68</v>
      </c>
      <c r="C2072" s="67">
        <v>0.5</v>
      </c>
      <c r="D2072" s="65" t="s">
        <v>6864</v>
      </c>
      <c r="E2072" s="66">
        <v>65</v>
      </c>
      <c r="F2072" s="66">
        <v>84</v>
      </c>
      <c r="G2072" s="66" t="s">
        <v>5263</v>
      </c>
      <c r="H2072" s="66">
        <v>127</v>
      </c>
      <c r="I2072" s="69">
        <v>6045034800</v>
      </c>
      <c r="J2072" s="5" t="s">
        <v>2469</v>
      </c>
      <c r="K2072" s="66">
        <v>11</v>
      </c>
      <c r="L2072" s="5">
        <v>361</v>
      </c>
      <c r="M2072" s="5">
        <v>3</v>
      </c>
      <c r="N2072" s="5">
        <v>0</v>
      </c>
      <c r="O2072" s="65"/>
      <c r="P2072" s="66">
        <v>232</v>
      </c>
      <c r="Q2072" s="66">
        <v>4</v>
      </c>
      <c r="R2072" s="66">
        <f t="shared" si="69"/>
        <v>236</v>
      </c>
      <c r="S2072" s="502">
        <f t="shared" si="68"/>
        <v>51.800000000000026</v>
      </c>
      <c r="T2072" s="68">
        <v>11</v>
      </c>
    </row>
    <row r="2073" spans="1:20" x14ac:dyDescent="0.2">
      <c r="A2073" s="97" t="s">
        <v>304</v>
      </c>
      <c r="B2073" s="65" t="s">
        <v>68</v>
      </c>
      <c r="C2073" s="67">
        <v>0.5</v>
      </c>
      <c r="D2073" s="65" t="s">
        <v>7885</v>
      </c>
      <c r="E2073" s="66">
        <v>67</v>
      </c>
      <c r="F2073" s="66">
        <v>88</v>
      </c>
      <c r="G2073" s="66" t="s">
        <v>5159</v>
      </c>
      <c r="H2073" s="66">
        <v>131</v>
      </c>
      <c r="I2073" s="69">
        <v>6045034800</v>
      </c>
      <c r="J2073" s="5" t="s">
        <v>2469</v>
      </c>
      <c r="K2073" s="66">
        <v>12</v>
      </c>
      <c r="L2073" s="5">
        <v>357</v>
      </c>
      <c r="M2073" s="5">
        <v>3</v>
      </c>
      <c r="N2073" s="5">
        <v>0</v>
      </c>
      <c r="O2073" s="65"/>
      <c r="P2073" s="66">
        <v>230</v>
      </c>
      <c r="Q2073" s="66">
        <v>4</v>
      </c>
      <c r="R2073" s="66">
        <f t="shared" si="69"/>
        <v>234</v>
      </c>
      <c r="S2073" s="502">
        <f t="shared" si="68"/>
        <v>53.800000000000026</v>
      </c>
      <c r="T2073" s="68">
        <v>12</v>
      </c>
    </row>
    <row r="2074" spans="1:20" x14ac:dyDescent="0.2">
      <c r="A2074" s="97" t="s">
        <v>5833</v>
      </c>
      <c r="B2074" s="65" t="s">
        <v>68</v>
      </c>
      <c r="C2074" s="67">
        <v>0.5</v>
      </c>
      <c r="D2074" s="65" t="s">
        <v>595</v>
      </c>
      <c r="E2074" s="66">
        <v>65</v>
      </c>
      <c r="F2074" s="66">
        <v>84</v>
      </c>
      <c r="G2074" s="66" t="s">
        <v>5263</v>
      </c>
      <c r="H2074" s="66">
        <v>127</v>
      </c>
      <c r="I2074" s="69">
        <v>6045034800</v>
      </c>
      <c r="J2074" s="5" t="s">
        <v>2469</v>
      </c>
      <c r="K2074" s="66">
        <v>13</v>
      </c>
      <c r="L2074" s="5">
        <v>353</v>
      </c>
      <c r="M2074" s="5">
        <v>3</v>
      </c>
      <c r="N2074" s="5">
        <v>0</v>
      </c>
      <c r="O2074" s="65"/>
      <c r="P2074" s="66">
        <v>225</v>
      </c>
      <c r="Q2074" s="66">
        <v>4</v>
      </c>
      <c r="R2074" s="66">
        <f t="shared" si="69"/>
        <v>229</v>
      </c>
      <c r="S2074" s="502">
        <f t="shared" ref="S2074:S2143" si="70">306.1-R2074-10-8.3</f>
        <v>58.800000000000026</v>
      </c>
      <c r="T2074" s="68">
        <v>13</v>
      </c>
    </row>
    <row r="2075" spans="1:20" x14ac:dyDescent="0.2">
      <c r="A2075" s="134" t="s">
        <v>4961</v>
      </c>
      <c r="B2075" s="65" t="s">
        <v>68</v>
      </c>
      <c r="C2075" s="67">
        <v>0.5</v>
      </c>
      <c r="D2075" s="65" t="s">
        <v>5957</v>
      </c>
      <c r="E2075" s="66">
        <v>65</v>
      </c>
      <c r="F2075" s="66">
        <v>80</v>
      </c>
      <c r="G2075" s="66" t="s">
        <v>2918</v>
      </c>
      <c r="H2075" s="66">
        <v>123</v>
      </c>
      <c r="I2075" s="69">
        <v>6045034800</v>
      </c>
      <c r="J2075" s="5" t="s">
        <v>2084</v>
      </c>
      <c r="K2075" s="66">
        <v>18</v>
      </c>
      <c r="L2075" s="5">
        <v>333</v>
      </c>
      <c r="M2075" s="5">
        <v>3</v>
      </c>
      <c r="N2075" s="5">
        <v>0</v>
      </c>
      <c r="O2075" s="65" t="s">
        <v>9766</v>
      </c>
      <c r="P2075" s="66">
        <v>204</v>
      </c>
      <c r="Q2075" s="66">
        <v>4</v>
      </c>
      <c r="R2075" s="66">
        <f t="shared" si="69"/>
        <v>208</v>
      </c>
      <c r="S2075" s="502">
        <f t="shared" si="70"/>
        <v>79.800000000000026</v>
      </c>
      <c r="T2075" s="68">
        <v>18</v>
      </c>
    </row>
    <row r="2076" spans="1:20" s="65" customFormat="1" x14ac:dyDescent="0.2">
      <c r="A2076" s="97" t="s">
        <v>10097</v>
      </c>
      <c r="B2076" s="65" t="s">
        <v>5325</v>
      </c>
      <c r="C2076" s="67">
        <v>0.5</v>
      </c>
      <c r="D2076" s="65" t="s">
        <v>8227</v>
      </c>
      <c r="E2076" s="66">
        <v>63</v>
      </c>
      <c r="F2076" s="66">
        <v>80</v>
      </c>
      <c r="G2076" s="66" t="s">
        <v>2036</v>
      </c>
      <c r="H2076" s="66">
        <v>123</v>
      </c>
      <c r="I2076" s="69"/>
      <c r="J2076" s="5" t="s">
        <v>4415</v>
      </c>
      <c r="K2076" s="66">
        <v>16</v>
      </c>
      <c r="L2076" s="5">
        <v>341</v>
      </c>
      <c r="M2076" s="5">
        <v>2</v>
      </c>
      <c r="N2076" s="5">
        <v>0</v>
      </c>
      <c r="P2076" s="66">
        <v>214</v>
      </c>
      <c r="Q2076" s="66">
        <v>4</v>
      </c>
      <c r="R2076" s="66">
        <f t="shared" si="69"/>
        <v>218</v>
      </c>
      <c r="S2076" s="502">
        <f t="shared" si="70"/>
        <v>69.800000000000026</v>
      </c>
      <c r="T2076" s="66">
        <v>16</v>
      </c>
    </row>
    <row r="2077" spans="1:20" s="65" customFormat="1" x14ac:dyDescent="0.2">
      <c r="A2077" s="97" t="s">
        <v>9780</v>
      </c>
      <c r="B2077" s="65" t="s">
        <v>5325</v>
      </c>
      <c r="C2077" s="67">
        <v>0.5</v>
      </c>
      <c r="D2077" s="65" t="s">
        <v>8228</v>
      </c>
      <c r="E2077" s="66">
        <v>64</v>
      </c>
      <c r="F2077" s="66">
        <v>80</v>
      </c>
      <c r="G2077" s="66" t="s">
        <v>2036</v>
      </c>
      <c r="H2077" s="66">
        <v>123</v>
      </c>
      <c r="I2077" s="69"/>
      <c r="J2077" s="5" t="s">
        <v>4415</v>
      </c>
      <c r="K2077" s="66">
        <v>15</v>
      </c>
      <c r="L2077" s="5">
        <v>345</v>
      </c>
      <c r="M2077" s="5">
        <v>2</v>
      </c>
      <c r="N2077" s="5">
        <v>0</v>
      </c>
      <c r="P2077" s="66">
        <v>219</v>
      </c>
      <c r="Q2077" s="66">
        <v>4</v>
      </c>
      <c r="R2077" s="66">
        <f t="shared" si="69"/>
        <v>223</v>
      </c>
      <c r="S2077" s="502">
        <f t="shared" si="70"/>
        <v>64.800000000000026</v>
      </c>
      <c r="T2077" s="66">
        <v>15</v>
      </c>
    </row>
    <row r="2078" spans="1:20" s="65" customFormat="1" x14ac:dyDescent="0.2">
      <c r="A2078" s="97" t="s">
        <v>10098</v>
      </c>
      <c r="B2078" s="65" t="s">
        <v>5325</v>
      </c>
      <c r="C2078" s="67">
        <v>0.5</v>
      </c>
      <c r="D2078" s="65" t="s">
        <v>1417</v>
      </c>
      <c r="E2078" s="66">
        <v>64</v>
      </c>
      <c r="F2078" s="66">
        <v>80</v>
      </c>
      <c r="G2078" s="66" t="s">
        <v>2036</v>
      </c>
      <c r="H2078" s="66">
        <v>123</v>
      </c>
      <c r="I2078" s="69"/>
      <c r="J2078" s="5" t="s">
        <v>4415</v>
      </c>
      <c r="K2078" s="66"/>
      <c r="L2078" s="5">
        <f>112+10+R2078</f>
        <v>122</v>
      </c>
      <c r="M2078" s="5">
        <v>2</v>
      </c>
      <c r="N2078" s="5">
        <v>0</v>
      </c>
      <c r="P2078" s="66"/>
      <c r="Q2078" s="66"/>
      <c r="R2078" s="66">
        <f t="shared" si="69"/>
        <v>0</v>
      </c>
      <c r="S2078" s="502">
        <f t="shared" si="70"/>
        <v>287.8</v>
      </c>
      <c r="T2078" s="66"/>
    </row>
    <row r="2079" spans="1:20" s="65" customFormat="1" x14ac:dyDescent="0.2">
      <c r="A2079" s="134" t="s">
        <v>1418</v>
      </c>
      <c r="B2079" s="65" t="s">
        <v>683</v>
      </c>
      <c r="C2079" s="67">
        <v>0.5</v>
      </c>
      <c r="D2079" s="65" t="s">
        <v>3234</v>
      </c>
      <c r="E2079" s="66">
        <v>65</v>
      </c>
      <c r="F2079" s="66">
        <v>84</v>
      </c>
      <c r="G2079" s="66" t="s">
        <v>5263</v>
      </c>
      <c r="H2079" s="66">
        <v>127</v>
      </c>
      <c r="I2079" s="69">
        <v>6045034800</v>
      </c>
      <c r="J2079" s="5" t="s">
        <v>2469</v>
      </c>
      <c r="K2079" s="66">
        <v>11</v>
      </c>
      <c r="L2079" s="5">
        <v>361</v>
      </c>
      <c r="M2079" s="5">
        <v>3</v>
      </c>
      <c r="N2079" s="5">
        <v>0</v>
      </c>
      <c r="O2079" s="65" t="s">
        <v>6872</v>
      </c>
      <c r="P2079" s="66">
        <v>234</v>
      </c>
      <c r="Q2079" s="66">
        <v>4</v>
      </c>
      <c r="R2079" s="66">
        <f t="shared" si="69"/>
        <v>238</v>
      </c>
      <c r="S2079" s="502">
        <f t="shared" si="70"/>
        <v>49.800000000000026</v>
      </c>
      <c r="T2079" s="66">
        <v>11</v>
      </c>
    </row>
    <row r="2080" spans="1:20" s="65" customFormat="1" x14ac:dyDescent="0.2">
      <c r="A2080" s="134" t="s">
        <v>1328</v>
      </c>
      <c r="B2080" s="65" t="s">
        <v>683</v>
      </c>
      <c r="C2080" s="67">
        <v>0.5</v>
      </c>
      <c r="D2080" s="65" t="s">
        <v>1327</v>
      </c>
      <c r="E2080" s="66">
        <v>64</v>
      </c>
      <c r="F2080" s="66">
        <v>82</v>
      </c>
      <c r="G2080" s="95" t="s">
        <v>5263</v>
      </c>
      <c r="H2080" s="66">
        <v>125</v>
      </c>
      <c r="I2080" s="96">
        <v>6045034800</v>
      </c>
      <c r="J2080" s="5" t="s">
        <v>2469</v>
      </c>
      <c r="K2080" s="66">
        <v>16</v>
      </c>
      <c r="L2080" s="5">
        <v>341</v>
      </c>
      <c r="M2080" s="5">
        <v>3</v>
      </c>
      <c r="N2080" s="5">
        <v>0</v>
      </c>
      <c r="P2080" s="66">
        <v>214</v>
      </c>
      <c r="Q2080" s="66">
        <v>4</v>
      </c>
      <c r="R2080" s="66">
        <f t="shared" si="69"/>
        <v>218</v>
      </c>
      <c r="S2080" s="502">
        <f t="shared" si="70"/>
        <v>69.800000000000026</v>
      </c>
      <c r="T2080" s="66">
        <v>16</v>
      </c>
    </row>
    <row r="2081" spans="1:20" s="65" customFormat="1" x14ac:dyDescent="0.2">
      <c r="A2081" s="134" t="s">
        <v>8546</v>
      </c>
      <c r="B2081" s="65" t="s">
        <v>683</v>
      </c>
      <c r="C2081" s="67">
        <v>0.5</v>
      </c>
      <c r="D2081" s="65" t="s">
        <v>9519</v>
      </c>
      <c r="E2081" s="66">
        <v>65</v>
      </c>
      <c r="F2081" s="66">
        <v>84</v>
      </c>
      <c r="G2081" s="95" t="s">
        <v>5263</v>
      </c>
      <c r="H2081" s="66">
        <v>127</v>
      </c>
      <c r="I2081" s="96">
        <v>6045034800</v>
      </c>
      <c r="J2081" s="5" t="s">
        <v>2469</v>
      </c>
      <c r="K2081" s="66">
        <v>14</v>
      </c>
      <c r="L2081" s="5">
        <v>349</v>
      </c>
      <c r="M2081" s="5">
        <v>3</v>
      </c>
      <c r="N2081" s="5">
        <v>0</v>
      </c>
      <c r="O2081" s="65" t="s">
        <v>8545</v>
      </c>
      <c r="P2081" s="66">
        <v>220</v>
      </c>
      <c r="Q2081" s="66">
        <v>4</v>
      </c>
      <c r="R2081" s="66">
        <f t="shared" si="69"/>
        <v>224</v>
      </c>
      <c r="S2081" s="502">
        <f t="shared" si="70"/>
        <v>63.800000000000026</v>
      </c>
      <c r="T2081" s="66">
        <v>14</v>
      </c>
    </row>
    <row r="2082" spans="1:20" s="65" customFormat="1" x14ac:dyDescent="0.2">
      <c r="A2082" s="134" t="s">
        <v>8543</v>
      </c>
      <c r="B2082" s="65" t="s">
        <v>683</v>
      </c>
      <c r="C2082" s="67">
        <v>0.5</v>
      </c>
      <c r="D2082" s="65" t="s">
        <v>2508</v>
      </c>
      <c r="E2082" s="66">
        <v>65</v>
      </c>
      <c r="F2082" s="66">
        <v>84</v>
      </c>
      <c r="G2082" s="95" t="s">
        <v>5263</v>
      </c>
      <c r="H2082" s="66">
        <v>127</v>
      </c>
      <c r="I2082" s="96">
        <v>6045034800</v>
      </c>
      <c r="J2082" s="5" t="s">
        <v>2469</v>
      </c>
      <c r="K2082" s="66">
        <v>11</v>
      </c>
      <c r="L2082" s="5">
        <v>361</v>
      </c>
      <c r="M2082" s="5">
        <v>3</v>
      </c>
      <c r="N2082" s="5">
        <v>0</v>
      </c>
      <c r="O2082" s="65" t="s">
        <v>1795</v>
      </c>
      <c r="P2082" s="66">
        <v>235</v>
      </c>
      <c r="Q2082" s="66">
        <v>4</v>
      </c>
      <c r="R2082" s="66">
        <f t="shared" si="69"/>
        <v>239</v>
      </c>
      <c r="S2082" s="502">
        <f t="shared" si="70"/>
        <v>48.800000000000026</v>
      </c>
      <c r="T2082" s="66">
        <v>11</v>
      </c>
    </row>
    <row r="2083" spans="1:20" s="65" customFormat="1" x14ac:dyDescent="0.2">
      <c r="A2083" s="134" t="s">
        <v>5496</v>
      </c>
      <c r="B2083" s="65" t="s">
        <v>683</v>
      </c>
      <c r="C2083" s="67">
        <v>0.5</v>
      </c>
      <c r="D2083" s="65" t="s">
        <v>9515</v>
      </c>
      <c r="E2083" s="66">
        <v>65</v>
      </c>
      <c r="F2083" s="66">
        <v>82</v>
      </c>
      <c r="G2083" s="66" t="s">
        <v>2918</v>
      </c>
      <c r="H2083" s="66">
        <v>125</v>
      </c>
      <c r="I2083" s="69">
        <v>6045034800</v>
      </c>
      <c r="J2083" s="5" t="s">
        <v>2469</v>
      </c>
      <c r="K2083" s="66">
        <v>17</v>
      </c>
      <c r="L2083" s="5">
        <v>337</v>
      </c>
      <c r="M2083" s="5">
        <v>3</v>
      </c>
      <c r="N2083" s="5">
        <v>0</v>
      </c>
      <c r="P2083" s="66">
        <v>210</v>
      </c>
      <c r="Q2083" s="66">
        <v>4</v>
      </c>
      <c r="R2083" s="66">
        <f t="shared" si="69"/>
        <v>214</v>
      </c>
      <c r="S2083" s="502">
        <f t="shared" si="70"/>
        <v>73.800000000000026</v>
      </c>
      <c r="T2083" s="66">
        <v>17</v>
      </c>
    </row>
    <row r="2084" spans="1:20" s="65" customFormat="1" x14ac:dyDescent="0.2">
      <c r="A2084" s="134" t="s">
        <v>3615</v>
      </c>
      <c r="B2084" s="65" t="s">
        <v>683</v>
      </c>
      <c r="C2084" s="67">
        <v>0.5</v>
      </c>
      <c r="D2084" s="65" t="s">
        <v>4121</v>
      </c>
      <c r="E2084" s="66">
        <v>76</v>
      </c>
      <c r="F2084" s="66">
        <v>104</v>
      </c>
      <c r="G2084" s="66" t="s">
        <v>3283</v>
      </c>
      <c r="H2084" s="66">
        <v>147</v>
      </c>
      <c r="I2084" s="69"/>
      <c r="J2084" s="5" t="s">
        <v>4415</v>
      </c>
      <c r="K2084" s="66">
        <v>21</v>
      </c>
      <c r="L2084" s="5">
        <v>322</v>
      </c>
      <c r="M2084" s="5">
        <v>2</v>
      </c>
      <c r="N2084" s="5">
        <v>0</v>
      </c>
      <c r="P2084" s="66">
        <v>189</v>
      </c>
      <c r="Q2084" s="66">
        <v>7</v>
      </c>
      <c r="R2084" s="66">
        <f t="shared" si="69"/>
        <v>196</v>
      </c>
      <c r="S2084" s="502">
        <f t="shared" si="70"/>
        <v>91.800000000000026</v>
      </c>
      <c r="T2084" s="66">
        <v>21</v>
      </c>
    </row>
    <row r="2085" spans="1:20" s="65" customFormat="1" x14ac:dyDescent="0.2">
      <c r="A2085" s="134" t="s">
        <v>9748</v>
      </c>
      <c r="B2085" s="65" t="s">
        <v>683</v>
      </c>
      <c r="C2085" s="67">
        <v>0.5</v>
      </c>
      <c r="D2085" s="91" t="s">
        <v>9749</v>
      </c>
      <c r="E2085" s="66">
        <v>69</v>
      </c>
      <c r="F2085" s="66">
        <v>89</v>
      </c>
      <c r="G2085" s="66" t="s">
        <v>2036</v>
      </c>
      <c r="H2085" s="66">
        <v>132</v>
      </c>
      <c r="I2085" s="69">
        <v>6045034800</v>
      </c>
      <c r="J2085" s="5" t="s">
        <v>2469</v>
      </c>
      <c r="K2085" s="66">
        <v>22</v>
      </c>
      <c r="L2085" s="5">
        <v>318</v>
      </c>
      <c r="M2085" s="5">
        <v>3</v>
      </c>
      <c r="N2085" s="66">
        <v>0</v>
      </c>
      <c r="O2085" s="65" t="s">
        <v>1191</v>
      </c>
      <c r="P2085" s="66">
        <v>190</v>
      </c>
      <c r="Q2085" s="66">
        <v>4</v>
      </c>
      <c r="R2085" s="66">
        <f t="shared" si="69"/>
        <v>194</v>
      </c>
      <c r="S2085" s="502">
        <f t="shared" si="70"/>
        <v>93.800000000000026</v>
      </c>
      <c r="T2085" s="66">
        <v>22</v>
      </c>
    </row>
    <row r="2086" spans="1:20" s="65" customFormat="1" x14ac:dyDescent="0.2">
      <c r="A2086" s="134" t="s">
        <v>5220</v>
      </c>
      <c r="B2086" s="65" t="s">
        <v>683</v>
      </c>
      <c r="C2086" s="67">
        <v>0.5</v>
      </c>
      <c r="D2086" s="65" t="s">
        <v>9589</v>
      </c>
      <c r="E2086" s="66">
        <v>66</v>
      </c>
      <c r="F2086" s="66">
        <v>84</v>
      </c>
      <c r="G2086" s="66" t="s">
        <v>5263</v>
      </c>
      <c r="H2086" s="66">
        <v>127</v>
      </c>
      <c r="I2086" s="69">
        <v>6045034800</v>
      </c>
      <c r="J2086" s="5" t="s">
        <v>2469</v>
      </c>
      <c r="K2086" s="66">
        <v>14</v>
      </c>
      <c r="L2086" s="5">
        <v>349</v>
      </c>
      <c r="M2086" s="5">
        <v>3</v>
      </c>
      <c r="N2086" s="5">
        <v>0</v>
      </c>
      <c r="P2086" s="66">
        <v>222</v>
      </c>
      <c r="Q2086" s="66">
        <v>4</v>
      </c>
      <c r="R2086" s="66">
        <f t="shared" si="69"/>
        <v>226</v>
      </c>
      <c r="S2086" s="502">
        <f t="shared" si="70"/>
        <v>61.800000000000026</v>
      </c>
      <c r="T2086" s="66">
        <v>14</v>
      </c>
    </row>
    <row r="2087" spans="1:20" s="65" customFormat="1" x14ac:dyDescent="0.2">
      <c r="A2087" s="134" t="s">
        <v>8548</v>
      </c>
      <c r="B2087" s="65" t="s">
        <v>683</v>
      </c>
      <c r="C2087" s="67">
        <v>0.5</v>
      </c>
      <c r="D2087" s="65" t="s">
        <v>6950</v>
      </c>
      <c r="E2087" s="66">
        <v>65</v>
      </c>
      <c r="F2087" s="66">
        <v>84</v>
      </c>
      <c r="G2087" s="66" t="s">
        <v>5263</v>
      </c>
      <c r="H2087" s="66">
        <v>127</v>
      </c>
      <c r="I2087" s="69">
        <v>6045034800</v>
      </c>
      <c r="J2087" s="5" t="s">
        <v>2469</v>
      </c>
      <c r="K2087" s="66">
        <v>10</v>
      </c>
      <c r="L2087" s="5">
        <v>365</v>
      </c>
      <c r="M2087" s="5">
        <v>3</v>
      </c>
      <c r="N2087" s="5">
        <v>0</v>
      </c>
      <c r="O2087" s="65" t="s">
        <v>5484</v>
      </c>
      <c r="P2087" s="66">
        <v>237</v>
      </c>
      <c r="Q2087" s="66">
        <v>4</v>
      </c>
      <c r="R2087" s="66">
        <f t="shared" si="69"/>
        <v>241</v>
      </c>
      <c r="S2087" s="502">
        <f t="shared" si="70"/>
        <v>46.800000000000026</v>
      </c>
      <c r="T2087" s="66">
        <v>10</v>
      </c>
    </row>
    <row r="2088" spans="1:20" s="65" customFormat="1" x14ac:dyDescent="0.2">
      <c r="A2088" s="134" t="s">
        <v>1175</v>
      </c>
      <c r="B2088" s="65" t="s">
        <v>683</v>
      </c>
      <c r="C2088" s="67">
        <v>0.5</v>
      </c>
      <c r="D2088" s="65" t="s">
        <v>8230</v>
      </c>
      <c r="E2088" s="66">
        <v>66</v>
      </c>
      <c r="F2088" s="66">
        <v>86</v>
      </c>
      <c r="G2088" s="66" t="s">
        <v>5263</v>
      </c>
      <c r="H2088" s="66">
        <v>129</v>
      </c>
      <c r="I2088" s="69">
        <v>6045034800</v>
      </c>
      <c r="J2088" s="5" t="s">
        <v>2469</v>
      </c>
      <c r="K2088" s="66">
        <v>12</v>
      </c>
      <c r="L2088" s="5">
        <v>357</v>
      </c>
      <c r="M2088" s="5">
        <v>3</v>
      </c>
      <c r="N2088" s="5">
        <v>0</v>
      </c>
      <c r="P2088" s="66">
        <v>228</v>
      </c>
      <c r="Q2088" s="66">
        <v>4</v>
      </c>
      <c r="R2088" s="66">
        <f t="shared" si="69"/>
        <v>232</v>
      </c>
      <c r="S2088" s="502">
        <f t="shared" si="70"/>
        <v>55.800000000000026</v>
      </c>
      <c r="T2088" s="66">
        <v>12</v>
      </c>
    </row>
    <row r="2089" spans="1:20" s="65" customFormat="1" x14ac:dyDescent="0.2">
      <c r="A2089" s="134" t="s">
        <v>918</v>
      </c>
      <c r="B2089" s="65" t="s">
        <v>683</v>
      </c>
      <c r="C2089" s="67">
        <v>0.5</v>
      </c>
      <c r="D2089" s="65" t="s">
        <v>919</v>
      </c>
      <c r="E2089" s="66">
        <v>65</v>
      </c>
      <c r="F2089" s="66">
        <v>84</v>
      </c>
      <c r="G2089" s="66" t="s">
        <v>2918</v>
      </c>
      <c r="H2089" s="66">
        <v>127</v>
      </c>
      <c r="I2089" s="69">
        <v>6045034800</v>
      </c>
      <c r="J2089" s="5" t="s">
        <v>2469</v>
      </c>
      <c r="K2089" s="66">
        <v>21</v>
      </c>
      <c r="L2089" s="5">
        <v>322</v>
      </c>
      <c r="M2089" s="5">
        <v>3</v>
      </c>
      <c r="N2089" s="66">
        <v>0</v>
      </c>
      <c r="O2089" s="65" t="s">
        <v>4562</v>
      </c>
      <c r="P2089" s="66">
        <v>195</v>
      </c>
      <c r="Q2089" s="66">
        <v>4</v>
      </c>
      <c r="R2089" s="66">
        <f t="shared" si="69"/>
        <v>199</v>
      </c>
      <c r="S2089" s="502">
        <f t="shared" si="70"/>
        <v>88.800000000000026</v>
      </c>
      <c r="T2089" s="66">
        <v>21</v>
      </c>
    </row>
    <row r="2090" spans="1:20" s="65" customFormat="1" x14ac:dyDescent="0.2">
      <c r="A2090" s="134" t="s">
        <v>326</v>
      </c>
      <c r="B2090" s="65" t="s">
        <v>683</v>
      </c>
      <c r="C2090" s="67">
        <v>0.5</v>
      </c>
      <c r="D2090" s="65" t="s">
        <v>327</v>
      </c>
      <c r="E2090" s="66">
        <v>64</v>
      </c>
      <c r="F2090" s="66">
        <v>82</v>
      </c>
      <c r="G2090" s="66" t="s">
        <v>5265</v>
      </c>
      <c r="H2090" s="66">
        <v>125</v>
      </c>
      <c r="I2090" s="69">
        <v>6045034800</v>
      </c>
      <c r="J2090" s="5" t="s">
        <v>2469</v>
      </c>
      <c r="K2090" s="66">
        <v>17</v>
      </c>
      <c r="L2090" s="5">
        <v>337</v>
      </c>
      <c r="M2090" s="5">
        <v>3</v>
      </c>
      <c r="N2090" s="66">
        <v>0</v>
      </c>
      <c r="O2090" s="65" t="s">
        <v>4562</v>
      </c>
      <c r="P2090" s="66">
        <v>210</v>
      </c>
      <c r="Q2090" s="66">
        <v>4</v>
      </c>
      <c r="R2090" s="66">
        <f t="shared" si="69"/>
        <v>214</v>
      </c>
      <c r="S2090" s="502">
        <f t="shared" si="70"/>
        <v>73.800000000000026</v>
      </c>
      <c r="T2090" s="66">
        <v>17</v>
      </c>
    </row>
    <row r="2091" spans="1:20" s="65" customFormat="1" x14ac:dyDescent="0.2">
      <c r="A2091" s="134" t="s">
        <v>9194</v>
      </c>
      <c r="B2091" s="65" t="s">
        <v>4892</v>
      </c>
      <c r="C2091" s="67">
        <v>0.5</v>
      </c>
      <c r="D2091" s="65" t="s">
        <v>6058</v>
      </c>
      <c r="E2091" s="66">
        <v>64</v>
      </c>
      <c r="F2091" s="66">
        <v>80</v>
      </c>
      <c r="G2091" s="66" t="s">
        <v>5264</v>
      </c>
      <c r="H2091" s="66">
        <v>123</v>
      </c>
      <c r="I2091" s="69">
        <v>6045034800</v>
      </c>
      <c r="J2091" s="5" t="s">
        <v>2469</v>
      </c>
      <c r="K2091" s="66">
        <v>11</v>
      </c>
      <c r="L2091" s="5">
        <v>361</v>
      </c>
      <c r="M2091" s="5">
        <v>3</v>
      </c>
      <c r="N2091" s="5">
        <v>0</v>
      </c>
      <c r="P2091" s="66">
        <v>233</v>
      </c>
      <c r="Q2091" s="66">
        <v>4</v>
      </c>
      <c r="R2091" s="66">
        <f t="shared" si="69"/>
        <v>237</v>
      </c>
      <c r="S2091" s="502">
        <f t="shared" si="70"/>
        <v>50.800000000000026</v>
      </c>
      <c r="T2091" s="66">
        <v>11</v>
      </c>
    </row>
    <row r="2092" spans="1:20" s="65" customFormat="1" x14ac:dyDescent="0.2">
      <c r="A2092" s="134"/>
      <c r="B2092" s="65" t="s">
        <v>8232</v>
      </c>
      <c r="C2092" s="67">
        <v>0.5</v>
      </c>
      <c r="D2092" s="65" t="s">
        <v>3234</v>
      </c>
      <c r="E2092" s="66">
        <v>65</v>
      </c>
      <c r="F2092" s="66">
        <v>84</v>
      </c>
      <c r="G2092" s="66" t="s">
        <v>5263</v>
      </c>
      <c r="H2092" s="66">
        <v>127</v>
      </c>
      <c r="I2092" s="69">
        <v>6045034800</v>
      </c>
      <c r="J2092" s="5" t="s">
        <v>2469</v>
      </c>
      <c r="K2092" s="66">
        <v>11</v>
      </c>
      <c r="L2092" s="5">
        <v>361</v>
      </c>
      <c r="M2092" s="5">
        <v>3</v>
      </c>
      <c r="N2092" s="5">
        <v>0</v>
      </c>
      <c r="O2092" s="65" t="s">
        <v>6872</v>
      </c>
      <c r="P2092" s="66">
        <v>234</v>
      </c>
      <c r="Q2092" s="66">
        <v>4</v>
      </c>
      <c r="R2092" s="66">
        <f t="shared" si="69"/>
        <v>238</v>
      </c>
      <c r="S2092" s="502">
        <f t="shared" si="70"/>
        <v>49.800000000000026</v>
      </c>
      <c r="T2092" s="66">
        <v>11</v>
      </c>
    </row>
    <row r="2093" spans="1:20" s="65" customFormat="1" x14ac:dyDescent="0.2">
      <c r="A2093" s="134" t="s">
        <v>10</v>
      </c>
      <c r="B2093" s="65" t="s">
        <v>8232</v>
      </c>
      <c r="C2093" s="67">
        <v>0.5</v>
      </c>
      <c r="D2093" s="65" t="s">
        <v>5957</v>
      </c>
      <c r="E2093" s="66">
        <v>65</v>
      </c>
      <c r="F2093" s="66">
        <v>80</v>
      </c>
      <c r="G2093" s="66" t="s">
        <v>2918</v>
      </c>
      <c r="H2093" s="66">
        <v>125</v>
      </c>
      <c r="I2093" s="69">
        <v>6045034800</v>
      </c>
      <c r="J2093" s="5" t="s">
        <v>2084</v>
      </c>
      <c r="K2093" s="66">
        <v>18</v>
      </c>
      <c r="L2093" s="5">
        <v>333</v>
      </c>
      <c r="M2093" s="5">
        <v>3</v>
      </c>
      <c r="N2093" s="5">
        <v>0</v>
      </c>
      <c r="O2093" s="65" t="s">
        <v>9766</v>
      </c>
      <c r="P2093" s="66">
        <v>204</v>
      </c>
      <c r="Q2093" s="66">
        <v>4</v>
      </c>
      <c r="R2093" s="66">
        <f t="shared" si="69"/>
        <v>208</v>
      </c>
      <c r="S2093" s="502">
        <f t="shared" si="70"/>
        <v>79.800000000000026</v>
      </c>
      <c r="T2093" s="66">
        <v>18</v>
      </c>
    </row>
    <row r="2094" spans="1:20" s="65" customFormat="1" x14ac:dyDescent="0.2">
      <c r="A2094" s="134"/>
      <c r="B2094" s="65" t="s">
        <v>8231</v>
      </c>
      <c r="C2094" s="67">
        <v>0.5</v>
      </c>
      <c r="D2094" s="65" t="s">
        <v>3234</v>
      </c>
      <c r="E2094" s="66">
        <v>65</v>
      </c>
      <c r="F2094" s="66">
        <v>84</v>
      </c>
      <c r="G2094" s="66" t="s">
        <v>5263</v>
      </c>
      <c r="H2094" s="66">
        <v>127</v>
      </c>
      <c r="I2094" s="69">
        <v>6045034800</v>
      </c>
      <c r="J2094" s="5" t="s">
        <v>2469</v>
      </c>
      <c r="K2094" s="66">
        <v>11</v>
      </c>
      <c r="L2094" s="5">
        <v>361</v>
      </c>
      <c r="M2094" s="5">
        <v>3</v>
      </c>
      <c r="N2094" s="5">
        <v>0</v>
      </c>
      <c r="O2094" s="65" t="s">
        <v>6872</v>
      </c>
      <c r="P2094" s="66">
        <v>234</v>
      </c>
      <c r="Q2094" s="66">
        <v>4</v>
      </c>
      <c r="R2094" s="66">
        <f t="shared" si="69"/>
        <v>238</v>
      </c>
      <c r="S2094" s="502">
        <f t="shared" si="70"/>
        <v>49.800000000000026</v>
      </c>
      <c r="T2094" s="66">
        <v>11</v>
      </c>
    </row>
    <row r="2095" spans="1:20" s="65" customFormat="1" x14ac:dyDescent="0.2">
      <c r="A2095" s="134" t="s">
        <v>4443</v>
      </c>
      <c r="B2095" s="65" t="s">
        <v>6437</v>
      </c>
      <c r="C2095" s="67">
        <v>0.5</v>
      </c>
      <c r="D2095" s="65" t="s">
        <v>3234</v>
      </c>
      <c r="E2095" s="66">
        <v>65</v>
      </c>
      <c r="F2095" s="66">
        <v>84</v>
      </c>
      <c r="G2095" s="66" t="s">
        <v>5263</v>
      </c>
      <c r="H2095" s="66">
        <v>127</v>
      </c>
      <c r="I2095" s="69">
        <v>6045034800</v>
      </c>
      <c r="J2095" s="5" t="s">
        <v>2469</v>
      </c>
      <c r="K2095" s="66">
        <v>11</v>
      </c>
      <c r="L2095" s="5">
        <v>361</v>
      </c>
      <c r="M2095" s="5">
        <v>3</v>
      </c>
      <c r="N2095" s="5">
        <v>0</v>
      </c>
      <c r="O2095" s="65" t="s">
        <v>6872</v>
      </c>
      <c r="P2095" s="66">
        <v>234</v>
      </c>
      <c r="Q2095" s="66">
        <v>4</v>
      </c>
      <c r="R2095" s="66">
        <f t="shared" si="69"/>
        <v>238</v>
      </c>
      <c r="S2095" s="502">
        <f t="shared" si="70"/>
        <v>49.800000000000026</v>
      </c>
      <c r="T2095" s="66">
        <v>11</v>
      </c>
    </row>
    <row r="2096" spans="1:20" x14ac:dyDescent="0.2">
      <c r="A2096" s="97" t="s">
        <v>9236</v>
      </c>
      <c r="B2096" s="65" t="s">
        <v>6437</v>
      </c>
      <c r="C2096" s="67">
        <v>0.5</v>
      </c>
      <c r="D2096" s="65" t="s">
        <v>2326</v>
      </c>
      <c r="E2096" s="66">
        <v>66</v>
      </c>
      <c r="F2096" s="66">
        <v>86</v>
      </c>
      <c r="G2096" s="66" t="s">
        <v>5263</v>
      </c>
      <c r="H2096" s="66">
        <v>129</v>
      </c>
      <c r="I2096" s="69">
        <v>6045034800</v>
      </c>
      <c r="J2096" s="5" t="s">
        <v>2469</v>
      </c>
      <c r="K2096" s="66">
        <v>11</v>
      </c>
      <c r="L2096" s="5">
        <v>361</v>
      </c>
      <c r="M2096" s="5">
        <v>3</v>
      </c>
      <c r="N2096" s="5">
        <v>0</v>
      </c>
      <c r="O2096" s="65" t="s">
        <v>2046</v>
      </c>
      <c r="P2096" s="66">
        <v>234</v>
      </c>
      <c r="Q2096" s="66">
        <v>4</v>
      </c>
      <c r="R2096" s="66">
        <f t="shared" si="69"/>
        <v>238</v>
      </c>
      <c r="S2096" s="502">
        <f t="shared" si="70"/>
        <v>49.800000000000026</v>
      </c>
      <c r="T2096" s="68">
        <v>11</v>
      </c>
    </row>
    <row r="2097" spans="1:20" x14ac:dyDescent="0.2">
      <c r="A2097" s="97" t="s">
        <v>1093</v>
      </c>
      <c r="B2097" s="65" t="s">
        <v>6437</v>
      </c>
      <c r="C2097" s="67">
        <v>0.5</v>
      </c>
      <c r="D2097" s="65" t="s">
        <v>8822</v>
      </c>
      <c r="E2097" s="66">
        <v>63</v>
      </c>
      <c r="F2097" s="66">
        <v>76</v>
      </c>
      <c r="G2097" s="66" t="s">
        <v>5264</v>
      </c>
      <c r="H2097" s="66">
        <v>123</v>
      </c>
      <c r="I2097" s="69">
        <v>6045034800</v>
      </c>
      <c r="J2097" s="5" t="s">
        <v>2469</v>
      </c>
      <c r="K2097" s="66">
        <v>15</v>
      </c>
      <c r="L2097" s="5">
        <v>345</v>
      </c>
      <c r="M2097" s="5">
        <v>3</v>
      </c>
      <c r="N2097" s="5">
        <v>0</v>
      </c>
      <c r="O2097" s="65" t="s">
        <v>2494</v>
      </c>
      <c r="P2097" s="66">
        <v>216</v>
      </c>
      <c r="Q2097" s="66">
        <v>4</v>
      </c>
      <c r="R2097" s="66">
        <f t="shared" si="69"/>
        <v>220</v>
      </c>
      <c r="S2097" s="502">
        <f t="shared" si="70"/>
        <v>67.800000000000026</v>
      </c>
      <c r="T2097" s="68">
        <v>15</v>
      </c>
    </row>
    <row r="2098" spans="1:20" x14ac:dyDescent="0.2">
      <c r="A2098" s="558" t="s">
        <v>11397</v>
      </c>
      <c r="B2098" s="559" t="s">
        <v>6437</v>
      </c>
      <c r="C2098" s="67">
        <v>0.5</v>
      </c>
      <c r="D2098" s="559" t="s">
        <v>11398</v>
      </c>
      <c r="E2098" s="66">
        <v>63</v>
      </c>
      <c r="F2098" s="66">
        <v>74</v>
      </c>
      <c r="G2098" s="560" t="s">
        <v>5264</v>
      </c>
      <c r="H2098" s="66">
        <v>123</v>
      </c>
      <c r="I2098" s="69">
        <v>6045034800</v>
      </c>
      <c r="J2098" s="5" t="s">
        <v>2469</v>
      </c>
      <c r="K2098" s="66">
        <v>18</v>
      </c>
      <c r="L2098" s="5">
        <v>333</v>
      </c>
      <c r="M2098" s="5">
        <v>3</v>
      </c>
      <c r="N2098" s="5">
        <v>0</v>
      </c>
      <c r="O2098" s="559" t="s">
        <v>11399</v>
      </c>
      <c r="P2098" s="66">
        <v>205</v>
      </c>
      <c r="Q2098" s="66">
        <v>4</v>
      </c>
      <c r="R2098" s="66">
        <f t="shared" si="69"/>
        <v>209</v>
      </c>
      <c r="S2098" s="502">
        <f t="shared" si="70"/>
        <v>78.800000000000026</v>
      </c>
      <c r="T2098" s="68">
        <v>18</v>
      </c>
    </row>
    <row r="2099" spans="1:20" s="65" customFormat="1" x14ac:dyDescent="0.2">
      <c r="A2099" s="558" t="s">
        <v>6472</v>
      </c>
      <c r="B2099" s="559" t="s">
        <v>6437</v>
      </c>
      <c r="C2099" s="67">
        <v>0.5</v>
      </c>
      <c r="D2099" s="559" t="s">
        <v>6471</v>
      </c>
      <c r="E2099" s="66">
        <v>64</v>
      </c>
      <c r="F2099" s="66">
        <v>80</v>
      </c>
      <c r="G2099" s="560" t="s">
        <v>5264</v>
      </c>
      <c r="H2099" s="66">
        <v>123</v>
      </c>
      <c r="I2099" s="69">
        <v>6045034800</v>
      </c>
      <c r="J2099" s="5" t="s">
        <v>2469</v>
      </c>
      <c r="K2099" s="66"/>
      <c r="L2099" s="5"/>
      <c r="M2099" s="5">
        <v>3</v>
      </c>
      <c r="N2099" s="5">
        <v>0</v>
      </c>
      <c r="O2099" s="559" t="s">
        <v>10910</v>
      </c>
      <c r="P2099" s="66">
        <v>203</v>
      </c>
      <c r="Q2099" s="66">
        <v>4</v>
      </c>
      <c r="R2099" s="66">
        <f t="shared" si="69"/>
        <v>207</v>
      </c>
      <c r="S2099" s="502">
        <f t="shared" si="70"/>
        <v>80.800000000000026</v>
      </c>
      <c r="T2099" s="66"/>
    </row>
    <row r="2100" spans="1:20" s="65" customFormat="1" x14ac:dyDescent="0.2">
      <c r="A2100" s="97" t="s">
        <v>2966</v>
      </c>
      <c r="B2100" s="65" t="s">
        <v>6437</v>
      </c>
      <c r="C2100" s="67">
        <v>0.5</v>
      </c>
      <c r="D2100" s="65" t="s">
        <v>4856</v>
      </c>
      <c r="E2100" s="66">
        <v>64</v>
      </c>
      <c r="F2100" s="66">
        <v>80</v>
      </c>
      <c r="G2100" s="66" t="s">
        <v>5265</v>
      </c>
      <c r="H2100" s="66">
        <v>123</v>
      </c>
      <c r="I2100" s="69">
        <v>6045034800</v>
      </c>
      <c r="J2100" s="5" t="s">
        <v>2469</v>
      </c>
      <c r="K2100" s="66">
        <v>13</v>
      </c>
      <c r="L2100" s="5">
        <v>353</v>
      </c>
      <c r="M2100" s="5">
        <v>3</v>
      </c>
      <c r="N2100" s="5">
        <v>0</v>
      </c>
      <c r="P2100" s="66">
        <v>226</v>
      </c>
      <c r="Q2100" s="66">
        <v>4</v>
      </c>
      <c r="R2100" s="66">
        <f t="shared" si="69"/>
        <v>230</v>
      </c>
      <c r="S2100" s="502">
        <f t="shared" si="70"/>
        <v>57.800000000000026</v>
      </c>
      <c r="T2100" s="66">
        <v>13</v>
      </c>
    </row>
    <row r="2101" spans="1:20" x14ac:dyDescent="0.2">
      <c r="A2101" s="97" t="s">
        <v>3667</v>
      </c>
      <c r="B2101" s="65"/>
      <c r="C2101" s="67">
        <v>0.5</v>
      </c>
      <c r="D2101" s="65" t="s">
        <v>1867</v>
      </c>
      <c r="E2101" s="66">
        <v>66</v>
      </c>
      <c r="F2101" s="66">
        <v>86</v>
      </c>
      <c r="G2101" s="66" t="s">
        <v>2784</v>
      </c>
      <c r="H2101" s="66">
        <v>129</v>
      </c>
      <c r="I2101" s="5" t="s">
        <v>1635</v>
      </c>
      <c r="J2101" s="5" t="s">
        <v>1635</v>
      </c>
      <c r="K2101" s="66">
        <v>26</v>
      </c>
      <c r="L2101" s="5">
        <v>301</v>
      </c>
      <c r="M2101" s="5">
        <v>19</v>
      </c>
      <c r="N2101" s="5">
        <v>0</v>
      </c>
      <c r="O2101" s="65" t="s">
        <v>1946</v>
      </c>
      <c r="P2101" s="66">
        <v>169</v>
      </c>
      <c r="Q2101" s="66">
        <v>7</v>
      </c>
      <c r="R2101" s="66">
        <f t="shared" si="69"/>
        <v>176</v>
      </c>
      <c r="S2101" s="502">
        <f t="shared" si="70"/>
        <v>111.80000000000003</v>
      </c>
      <c r="T2101" s="68">
        <v>26</v>
      </c>
    </row>
    <row r="2102" spans="1:20" x14ac:dyDescent="0.2">
      <c r="A2102" s="97" t="s">
        <v>969</v>
      </c>
      <c r="B2102" s="65"/>
      <c r="C2102" s="67">
        <v>0.5</v>
      </c>
      <c r="D2102" s="65" t="s">
        <v>9208</v>
      </c>
      <c r="E2102" s="66">
        <v>66</v>
      </c>
      <c r="F2102" s="66">
        <v>86</v>
      </c>
      <c r="G2102" s="66" t="s">
        <v>5464</v>
      </c>
      <c r="H2102" s="66">
        <v>129</v>
      </c>
      <c r="I2102" s="69"/>
      <c r="J2102" s="5" t="s">
        <v>4415</v>
      </c>
      <c r="K2102" s="66">
        <v>2</v>
      </c>
      <c r="L2102" s="5">
        <v>396</v>
      </c>
      <c r="M2102" s="5">
        <v>2</v>
      </c>
      <c r="N2102" s="5">
        <v>0</v>
      </c>
      <c r="O2102" s="65"/>
      <c r="P2102" s="66">
        <v>265</v>
      </c>
      <c r="Q2102" s="66">
        <v>7</v>
      </c>
      <c r="R2102" s="66">
        <f t="shared" si="69"/>
        <v>272</v>
      </c>
      <c r="S2102" s="502">
        <f t="shared" si="70"/>
        <v>15.800000000000022</v>
      </c>
      <c r="T2102" s="68">
        <v>2</v>
      </c>
    </row>
    <row r="2103" spans="1:20" ht="13.5" customHeight="1" x14ac:dyDescent="0.2">
      <c r="A2103" s="195"/>
      <c r="B2103" s="6"/>
      <c r="C2103" s="6"/>
      <c r="D2103" s="6"/>
      <c r="E2103" s="6"/>
      <c r="F2103" s="6"/>
      <c r="G2103" s="6"/>
      <c r="H2103" s="6"/>
      <c r="I2103" s="69"/>
      <c r="J2103" s="5"/>
      <c r="K2103" s="66"/>
      <c r="L2103" s="5"/>
      <c r="M2103" s="5">
        <v>0</v>
      </c>
      <c r="N2103" s="5">
        <v>0</v>
      </c>
      <c r="O2103" s="65"/>
      <c r="P2103" s="66"/>
      <c r="Q2103" s="66"/>
      <c r="R2103" s="66"/>
      <c r="S2103" s="502"/>
    </row>
    <row r="2104" spans="1:20" ht="13.5" customHeight="1" x14ac:dyDescent="0.2">
      <c r="A2104" s="195" t="s">
        <v>1288</v>
      </c>
      <c r="B2104" s="6" t="s">
        <v>1423</v>
      </c>
      <c r="C2104" s="67">
        <v>0.57999999999999996</v>
      </c>
      <c r="D2104" s="65" t="s">
        <v>2701</v>
      </c>
      <c r="E2104" s="66">
        <v>73</v>
      </c>
      <c r="F2104" s="66">
        <v>99</v>
      </c>
      <c r="G2104" s="66" t="s">
        <v>4585</v>
      </c>
      <c r="H2104" s="66">
        <v>142</v>
      </c>
      <c r="I2104" s="69"/>
      <c r="J2104" s="5" t="s">
        <v>4415</v>
      </c>
      <c r="K2104" s="66"/>
      <c r="L2104" s="5">
        <f>112+10+R2104</f>
        <v>402</v>
      </c>
      <c r="M2104" s="5">
        <v>2</v>
      </c>
      <c r="N2104" s="5">
        <v>0</v>
      </c>
      <c r="O2104" s="65"/>
      <c r="P2104" s="66">
        <v>273</v>
      </c>
      <c r="Q2104" s="66">
        <v>7</v>
      </c>
      <c r="R2104" s="66">
        <f t="shared" si="69"/>
        <v>280</v>
      </c>
      <c r="S2104" s="502">
        <f t="shared" si="70"/>
        <v>7.800000000000022</v>
      </c>
      <c r="T2104" s="66"/>
    </row>
    <row r="2105" spans="1:20" ht="13.5" customHeight="1" x14ac:dyDescent="0.2">
      <c r="A2105" s="195" t="s">
        <v>1289</v>
      </c>
      <c r="B2105" s="65" t="s">
        <v>1423</v>
      </c>
      <c r="C2105" s="67">
        <v>0.57999999999999996</v>
      </c>
      <c r="D2105" s="65" t="s">
        <v>9389</v>
      </c>
      <c r="E2105" s="66">
        <v>73</v>
      </c>
      <c r="F2105" s="66">
        <v>99</v>
      </c>
      <c r="G2105" s="66" t="s">
        <v>4585</v>
      </c>
      <c r="H2105" s="66">
        <v>142</v>
      </c>
      <c r="I2105" s="69"/>
      <c r="J2105" s="5" t="s">
        <v>4415</v>
      </c>
      <c r="K2105" s="66"/>
      <c r="L2105" s="5">
        <f>112+10+R2105</f>
        <v>402</v>
      </c>
      <c r="M2105" s="5">
        <v>2</v>
      </c>
      <c r="N2105" s="5">
        <v>0</v>
      </c>
      <c r="O2105" s="65"/>
      <c r="P2105" s="66">
        <v>273</v>
      </c>
      <c r="Q2105" s="66">
        <v>7</v>
      </c>
      <c r="R2105" s="66">
        <f t="shared" si="69"/>
        <v>280</v>
      </c>
      <c r="S2105" s="502">
        <f t="shared" si="70"/>
        <v>7.800000000000022</v>
      </c>
      <c r="T2105" s="66"/>
    </row>
    <row r="2106" spans="1:20" ht="13.5" customHeight="1" x14ac:dyDescent="0.2">
      <c r="A2106" s="195"/>
      <c r="B2106" s="6"/>
      <c r="C2106" s="6"/>
      <c r="D2106" s="6"/>
      <c r="E2106" s="6"/>
      <c r="F2106" s="6"/>
      <c r="G2106" s="6"/>
      <c r="H2106" s="6"/>
      <c r="I2106" s="69"/>
      <c r="J2106" s="5"/>
      <c r="K2106" s="66"/>
      <c r="L2106" s="5">
        <f>112+10+R2106</f>
        <v>122</v>
      </c>
      <c r="M2106" s="5">
        <v>0</v>
      </c>
      <c r="N2106" s="5">
        <v>0</v>
      </c>
      <c r="O2106" s="65"/>
      <c r="P2106" s="66"/>
      <c r="Q2106" s="66"/>
      <c r="R2106" s="66">
        <f t="shared" si="69"/>
        <v>0</v>
      </c>
      <c r="S2106" s="502">
        <f t="shared" si="70"/>
        <v>287.8</v>
      </c>
    </row>
    <row r="2107" spans="1:20" x14ac:dyDescent="0.2">
      <c r="A2107" s="97" t="s">
        <v>7197</v>
      </c>
      <c r="B2107" s="65" t="s">
        <v>1978</v>
      </c>
      <c r="C2107" s="67">
        <v>0.6</v>
      </c>
      <c r="D2107" s="65" t="s">
        <v>3232</v>
      </c>
      <c r="E2107" s="66">
        <v>74</v>
      </c>
      <c r="F2107" s="66">
        <v>101</v>
      </c>
      <c r="G2107" s="66" t="s">
        <v>3283</v>
      </c>
      <c r="H2107" s="66">
        <v>144</v>
      </c>
      <c r="I2107" s="69">
        <v>6045034800</v>
      </c>
      <c r="J2107" s="5" t="s">
        <v>2469</v>
      </c>
      <c r="K2107" s="66"/>
      <c r="L2107" s="5">
        <f>112+10+R2107</f>
        <v>122</v>
      </c>
      <c r="M2107" s="5">
        <v>3</v>
      </c>
      <c r="N2107" s="5">
        <v>0</v>
      </c>
      <c r="O2107" s="65"/>
      <c r="P2107" s="66"/>
      <c r="Q2107" s="66"/>
      <c r="R2107" s="66">
        <f t="shared" si="69"/>
        <v>0</v>
      </c>
      <c r="S2107" s="502">
        <f t="shared" si="70"/>
        <v>287.8</v>
      </c>
    </row>
    <row r="2108" spans="1:20" x14ac:dyDescent="0.2">
      <c r="A2108" s="97" t="s">
        <v>7198</v>
      </c>
      <c r="B2108" s="65" t="s">
        <v>1978</v>
      </c>
      <c r="C2108" s="67">
        <v>0.6</v>
      </c>
      <c r="D2108" s="65" t="s">
        <v>9843</v>
      </c>
      <c r="E2108" s="66">
        <v>72</v>
      </c>
      <c r="F2108" s="66">
        <v>97</v>
      </c>
      <c r="G2108" s="66" t="s">
        <v>2918</v>
      </c>
      <c r="H2108" s="66">
        <v>140</v>
      </c>
      <c r="I2108" s="69">
        <v>6045034800</v>
      </c>
      <c r="J2108" s="5" t="s">
        <v>2469</v>
      </c>
      <c r="K2108" s="66">
        <v>9</v>
      </c>
      <c r="L2108" s="5">
        <v>369</v>
      </c>
      <c r="M2108" s="5">
        <v>3</v>
      </c>
      <c r="N2108" s="5">
        <v>0</v>
      </c>
      <c r="O2108" s="65" t="s">
        <v>6213</v>
      </c>
      <c r="P2108" s="66">
        <v>240</v>
      </c>
      <c r="Q2108" s="66">
        <v>4</v>
      </c>
      <c r="R2108" s="66">
        <f t="shared" si="69"/>
        <v>244</v>
      </c>
      <c r="S2108" s="502">
        <f t="shared" si="70"/>
        <v>43.800000000000026</v>
      </c>
      <c r="T2108" s="68">
        <v>9</v>
      </c>
    </row>
    <row r="2109" spans="1:20" x14ac:dyDescent="0.2">
      <c r="A2109" s="97" t="s">
        <v>8977</v>
      </c>
      <c r="B2109" s="65" t="s">
        <v>1978</v>
      </c>
      <c r="C2109" s="67">
        <v>0.6</v>
      </c>
      <c r="D2109" s="65" t="s">
        <v>8978</v>
      </c>
      <c r="E2109" s="66">
        <v>70</v>
      </c>
      <c r="F2109" s="66">
        <v>91</v>
      </c>
      <c r="G2109" s="66" t="s">
        <v>5161</v>
      </c>
      <c r="H2109" s="66">
        <v>134</v>
      </c>
      <c r="I2109" s="69">
        <v>6045034800</v>
      </c>
      <c r="J2109" s="5" t="s">
        <v>2469</v>
      </c>
      <c r="K2109" s="66">
        <v>15</v>
      </c>
      <c r="L2109" s="5">
        <v>345</v>
      </c>
      <c r="M2109" s="5">
        <v>3</v>
      </c>
      <c r="N2109" s="5">
        <v>0</v>
      </c>
      <c r="O2109" s="65"/>
      <c r="P2109" s="66">
        <v>218</v>
      </c>
      <c r="Q2109" s="66">
        <v>4</v>
      </c>
      <c r="R2109" s="66">
        <f t="shared" si="69"/>
        <v>222</v>
      </c>
      <c r="S2109" s="502">
        <f t="shared" si="70"/>
        <v>65.800000000000026</v>
      </c>
      <c r="T2109" s="68">
        <v>15</v>
      </c>
    </row>
    <row r="2110" spans="1:20" x14ac:dyDescent="0.2">
      <c r="A2110" s="97" t="s">
        <v>8975</v>
      </c>
      <c r="B2110" s="65" t="s">
        <v>1978</v>
      </c>
      <c r="C2110" s="67">
        <v>0.6</v>
      </c>
      <c r="D2110" s="65" t="s">
        <v>5640</v>
      </c>
      <c r="E2110" s="66">
        <v>73</v>
      </c>
      <c r="F2110" s="66">
        <v>99</v>
      </c>
      <c r="G2110" s="66" t="s">
        <v>3283</v>
      </c>
      <c r="H2110" s="66">
        <v>142</v>
      </c>
      <c r="I2110" s="69">
        <v>6045034800</v>
      </c>
      <c r="J2110" s="5" t="s">
        <v>2469</v>
      </c>
      <c r="K2110" s="66">
        <v>18</v>
      </c>
      <c r="L2110" s="5">
        <v>333</v>
      </c>
      <c r="M2110" s="5">
        <v>3</v>
      </c>
      <c r="N2110" s="5">
        <v>0</v>
      </c>
      <c r="O2110" s="65"/>
      <c r="P2110" s="66">
        <v>205</v>
      </c>
      <c r="Q2110" s="66">
        <v>4</v>
      </c>
      <c r="R2110" s="66">
        <f t="shared" si="69"/>
        <v>209</v>
      </c>
      <c r="S2110" s="502">
        <f t="shared" si="70"/>
        <v>78.800000000000026</v>
      </c>
      <c r="T2110" s="68">
        <v>18</v>
      </c>
    </row>
    <row r="2111" spans="1:20" x14ac:dyDescent="0.2">
      <c r="A2111" s="97" t="s">
        <v>7199</v>
      </c>
      <c r="B2111" s="65" t="s">
        <v>1978</v>
      </c>
      <c r="C2111" s="67">
        <v>0.6</v>
      </c>
      <c r="D2111" s="65" t="s">
        <v>3757</v>
      </c>
      <c r="E2111" s="66">
        <v>70</v>
      </c>
      <c r="F2111" s="66">
        <v>93</v>
      </c>
      <c r="G2111" s="66" t="s">
        <v>5161</v>
      </c>
      <c r="H2111" s="66">
        <v>136</v>
      </c>
      <c r="I2111" s="69">
        <v>6045034800</v>
      </c>
      <c r="J2111" s="5" t="s">
        <v>2469</v>
      </c>
      <c r="K2111" s="66">
        <v>17</v>
      </c>
      <c r="L2111" s="5">
        <v>337</v>
      </c>
      <c r="M2111" s="5">
        <v>3</v>
      </c>
      <c r="N2111" s="5">
        <v>0</v>
      </c>
      <c r="O2111" s="65"/>
      <c r="P2111" s="66">
        <v>208</v>
      </c>
      <c r="Q2111" s="66">
        <v>4</v>
      </c>
      <c r="R2111" s="66">
        <f t="shared" si="69"/>
        <v>212</v>
      </c>
      <c r="S2111" s="502">
        <f t="shared" si="70"/>
        <v>75.800000000000026</v>
      </c>
      <c r="T2111" s="68">
        <v>17</v>
      </c>
    </row>
    <row r="2112" spans="1:20" x14ac:dyDescent="0.2">
      <c r="A2112" s="558" t="s">
        <v>11868</v>
      </c>
      <c r="B2112" s="559" t="s">
        <v>1978</v>
      </c>
      <c r="C2112" s="67">
        <v>0.6</v>
      </c>
      <c r="D2112" s="559" t="s">
        <v>11870</v>
      </c>
      <c r="E2112" s="66">
        <v>70</v>
      </c>
      <c r="F2112" s="66">
        <v>86</v>
      </c>
      <c r="G2112" s="560" t="s">
        <v>5159</v>
      </c>
      <c r="H2112" s="66">
        <v>129</v>
      </c>
      <c r="I2112" s="69">
        <v>6045034800</v>
      </c>
      <c r="J2112" s="5" t="s">
        <v>2469</v>
      </c>
      <c r="K2112" s="66">
        <v>14</v>
      </c>
      <c r="L2112" s="5">
        <v>349</v>
      </c>
      <c r="M2112" s="5">
        <v>3</v>
      </c>
      <c r="N2112" s="5">
        <v>0</v>
      </c>
      <c r="O2112" s="559" t="s">
        <v>11840</v>
      </c>
      <c r="P2112" s="66">
        <v>220</v>
      </c>
      <c r="Q2112" s="66">
        <v>4</v>
      </c>
      <c r="R2112" s="66">
        <f t="shared" si="69"/>
        <v>224</v>
      </c>
      <c r="S2112" s="502">
        <f t="shared" si="70"/>
        <v>63.800000000000026</v>
      </c>
      <c r="T2112" s="68">
        <v>14</v>
      </c>
    </row>
    <row r="2113" spans="1:20" x14ac:dyDescent="0.2">
      <c r="A2113" s="97" t="s">
        <v>5817</v>
      </c>
      <c r="B2113" s="65" t="s">
        <v>1978</v>
      </c>
      <c r="C2113" s="67">
        <v>0.6</v>
      </c>
      <c r="D2113" s="65" t="s">
        <v>6332</v>
      </c>
      <c r="E2113" s="66">
        <v>71</v>
      </c>
      <c r="F2113" s="66">
        <v>95</v>
      </c>
      <c r="G2113" s="66" t="s">
        <v>5161</v>
      </c>
      <c r="H2113" s="66">
        <v>138</v>
      </c>
      <c r="I2113" s="69">
        <v>6045034800</v>
      </c>
      <c r="J2113" s="5" t="s">
        <v>2469</v>
      </c>
      <c r="K2113" s="66">
        <v>10</v>
      </c>
      <c r="L2113" s="5">
        <v>365</v>
      </c>
      <c r="M2113" s="5">
        <v>3</v>
      </c>
      <c r="N2113" s="5">
        <v>0</v>
      </c>
      <c r="O2113" s="65"/>
      <c r="P2113" s="66">
        <v>238</v>
      </c>
      <c r="Q2113" s="66">
        <v>4</v>
      </c>
      <c r="R2113" s="66">
        <f t="shared" si="69"/>
        <v>242</v>
      </c>
      <c r="S2113" s="502">
        <f t="shared" si="70"/>
        <v>45.800000000000026</v>
      </c>
      <c r="T2113" s="68">
        <v>10</v>
      </c>
    </row>
    <row r="2114" spans="1:20" x14ac:dyDescent="0.2">
      <c r="A2114" s="97" t="s">
        <v>4421</v>
      </c>
      <c r="B2114" s="65" t="s">
        <v>1978</v>
      </c>
      <c r="C2114" s="67">
        <v>0.6</v>
      </c>
      <c r="D2114" s="65" t="s">
        <v>4611</v>
      </c>
      <c r="E2114" s="66">
        <v>71</v>
      </c>
      <c r="F2114" s="66">
        <v>95</v>
      </c>
      <c r="G2114" s="66" t="s">
        <v>5161</v>
      </c>
      <c r="H2114" s="66">
        <v>138</v>
      </c>
      <c r="I2114" s="69">
        <v>6045034800</v>
      </c>
      <c r="J2114" s="5" t="s">
        <v>2469</v>
      </c>
      <c r="K2114" s="66">
        <v>10</v>
      </c>
      <c r="L2114" s="5">
        <v>365</v>
      </c>
      <c r="M2114" s="5">
        <v>3</v>
      </c>
      <c r="N2114" s="5">
        <v>0</v>
      </c>
      <c r="O2114" s="65"/>
      <c r="P2114" s="66">
        <v>238</v>
      </c>
      <c r="Q2114" s="66">
        <v>4</v>
      </c>
      <c r="R2114" s="66">
        <f t="shared" si="69"/>
        <v>242</v>
      </c>
      <c r="S2114" s="502">
        <f t="shared" si="70"/>
        <v>45.800000000000026</v>
      </c>
      <c r="T2114" s="68">
        <v>10</v>
      </c>
    </row>
    <row r="2115" spans="1:20" x14ac:dyDescent="0.2">
      <c r="A2115" s="97" t="s">
        <v>5818</v>
      </c>
      <c r="B2115" s="65" t="s">
        <v>1978</v>
      </c>
      <c r="C2115" s="67">
        <v>0.6</v>
      </c>
      <c r="D2115" s="65" t="s">
        <v>5819</v>
      </c>
      <c r="E2115" s="66">
        <v>70</v>
      </c>
      <c r="F2115" s="66">
        <v>91</v>
      </c>
      <c r="G2115" s="66" t="s">
        <v>5161</v>
      </c>
      <c r="H2115" s="66">
        <v>134</v>
      </c>
      <c r="I2115" s="69">
        <v>6045034800</v>
      </c>
      <c r="J2115" s="5" t="s">
        <v>2469</v>
      </c>
      <c r="K2115" s="66">
        <v>17</v>
      </c>
      <c r="L2115" s="5">
        <v>337</v>
      </c>
      <c r="M2115" s="5">
        <v>3</v>
      </c>
      <c r="N2115" s="5">
        <v>0</v>
      </c>
      <c r="O2115" s="65"/>
      <c r="P2115" s="66">
        <v>208</v>
      </c>
      <c r="Q2115" s="66">
        <v>4</v>
      </c>
      <c r="R2115" s="66">
        <f t="shared" si="69"/>
        <v>212</v>
      </c>
      <c r="S2115" s="502">
        <f t="shared" si="70"/>
        <v>75.800000000000026</v>
      </c>
      <c r="T2115" s="68">
        <v>17</v>
      </c>
    </row>
    <row r="2116" spans="1:20" ht="13.5" customHeight="1" x14ac:dyDescent="0.2">
      <c r="A2116" s="195" t="s">
        <v>7200</v>
      </c>
      <c r="B2116" s="6" t="s">
        <v>1423</v>
      </c>
      <c r="C2116" s="67">
        <v>0.6</v>
      </c>
      <c r="D2116" s="65" t="s">
        <v>1268</v>
      </c>
      <c r="E2116" s="66">
        <v>75</v>
      </c>
      <c r="F2116" s="66">
        <v>102</v>
      </c>
      <c r="G2116" s="66" t="s">
        <v>3283</v>
      </c>
      <c r="H2116" s="66">
        <v>145</v>
      </c>
      <c r="I2116" s="69"/>
      <c r="J2116" s="5" t="s">
        <v>4415</v>
      </c>
      <c r="K2116" s="66"/>
      <c r="L2116" s="5">
        <f>112+10+R2116</f>
        <v>419</v>
      </c>
      <c r="M2116" s="5">
        <v>2</v>
      </c>
      <c r="N2116" s="5">
        <v>0</v>
      </c>
      <c r="O2116" s="65"/>
      <c r="P2116" s="66">
        <v>290</v>
      </c>
      <c r="Q2116" s="66">
        <v>7</v>
      </c>
      <c r="R2116" s="66">
        <f t="shared" si="69"/>
        <v>297</v>
      </c>
      <c r="S2116" s="502">
        <f t="shared" si="70"/>
        <v>-9.199999999999978</v>
      </c>
    </row>
    <row r="2117" spans="1:20" ht="13.5" customHeight="1" x14ac:dyDescent="0.2">
      <c r="A2117" s="195" t="s">
        <v>12171</v>
      </c>
      <c r="B2117" s="559" t="s">
        <v>8490</v>
      </c>
      <c r="C2117" s="67">
        <v>0.6</v>
      </c>
      <c r="D2117" s="559" t="s">
        <v>12172</v>
      </c>
      <c r="E2117" s="66">
        <v>66</v>
      </c>
      <c r="F2117" s="66">
        <v>86</v>
      </c>
      <c r="G2117" s="560" t="s">
        <v>5159</v>
      </c>
      <c r="H2117" s="66">
        <v>129</v>
      </c>
      <c r="I2117" s="69">
        <v>6045034800</v>
      </c>
      <c r="J2117" s="5" t="s">
        <v>2469</v>
      </c>
      <c r="K2117" s="66">
        <v>10</v>
      </c>
      <c r="L2117" s="5">
        <v>365</v>
      </c>
      <c r="M2117" s="5">
        <v>3</v>
      </c>
      <c r="N2117" s="5">
        <v>0</v>
      </c>
      <c r="O2117" s="559" t="s">
        <v>11779</v>
      </c>
      <c r="P2117" s="66">
        <v>236</v>
      </c>
      <c r="Q2117" s="66">
        <v>4</v>
      </c>
      <c r="R2117" s="66">
        <f t="shared" si="69"/>
        <v>240</v>
      </c>
      <c r="S2117" s="502">
        <f t="shared" si="70"/>
        <v>47.800000000000026</v>
      </c>
      <c r="T2117" s="68">
        <v>10</v>
      </c>
    </row>
    <row r="2118" spans="1:20" x14ac:dyDescent="0.2">
      <c r="A2118" s="97" t="s">
        <v>2022</v>
      </c>
      <c r="B2118" s="65" t="s">
        <v>2785</v>
      </c>
      <c r="C2118" s="67">
        <v>0.6</v>
      </c>
      <c r="D2118" s="65" t="s">
        <v>2021</v>
      </c>
      <c r="E2118" s="66">
        <v>71</v>
      </c>
      <c r="F2118" s="66">
        <v>91</v>
      </c>
      <c r="G2118" s="66" t="s">
        <v>5159</v>
      </c>
      <c r="H2118" s="66">
        <v>134</v>
      </c>
      <c r="I2118" s="69">
        <v>6045034800</v>
      </c>
      <c r="J2118" s="5" t="s">
        <v>2469</v>
      </c>
      <c r="K2118" s="66">
        <v>15</v>
      </c>
      <c r="L2118" s="5">
        <v>345</v>
      </c>
      <c r="M2118" s="5">
        <v>3</v>
      </c>
      <c r="N2118" s="5">
        <v>0</v>
      </c>
      <c r="O2118" s="65"/>
      <c r="P2118" s="66">
        <v>219</v>
      </c>
      <c r="Q2118" s="66">
        <v>4</v>
      </c>
      <c r="R2118" s="66">
        <f t="shared" ref="R2118:R2129" si="71">P2118+Q2118</f>
        <v>223</v>
      </c>
      <c r="S2118" s="502">
        <f t="shared" si="70"/>
        <v>64.800000000000026</v>
      </c>
      <c r="T2118" s="68">
        <v>15</v>
      </c>
    </row>
    <row r="2119" spans="1:20" x14ac:dyDescent="0.2">
      <c r="A2119" s="558" t="s">
        <v>11802</v>
      </c>
      <c r="B2119" s="559" t="s">
        <v>2785</v>
      </c>
      <c r="C2119" s="67">
        <v>0.6</v>
      </c>
      <c r="D2119" s="559" t="s">
        <v>11803</v>
      </c>
      <c r="E2119" s="66">
        <v>67</v>
      </c>
      <c r="F2119" s="66">
        <v>82</v>
      </c>
      <c r="G2119" s="560" t="s">
        <v>4076</v>
      </c>
      <c r="H2119" s="66">
        <v>125</v>
      </c>
      <c r="I2119" s="69">
        <v>6414100133</v>
      </c>
      <c r="J2119" s="5" t="s">
        <v>11804</v>
      </c>
      <c r="K2119" s="66">
        <v>16</v>
      </c>
      <c r="L2119" s="5">
        <v>341</v>
      </c>
      <c r="M2119" s="5">
        <v>33</v>
      </c>
      <c r="N2119" s="5">
        <v>0</v>
      </c>
      <c r="O2119" s="559" t="s">
        <v>11779</v>
      </c>
      <c r="P2119" s="66">
        <v>215</v>
      </c>
      <c r="Q2119" s="66">
        <v>4</v>
      </c>
      <c r="R2119" s="66">
        <f t="shared" si="71"/>
        <v>219</v>
      </c>
      <c r="S2119" s="502">
        <f t="shared" si="70"/>
        <v>68.800000000000026</v>
      </c>
      <c r="T2119" s="68">
        <v>16</v>
      </c>
    </row>
    <row r="2120" spans="1:20" x14ac:dyDescent="0.2">
      <c r="A2120" s="97" t="s">
        <v>10369</v>
      </c>
      <c r="B2120" s="65" t="s">
        <v>6479</v>
      </c>
      <c r="C2120" s="67">
        <v>0.6</v>
      </c>
      <c r="D2120" s="65" t="s">
        <v>2326</v>
      </c>
      <c r="E2120" s="66">
        <v>70</v>
      </c>
      <c r="F2120" s="66">
        <v>93</v>
      </c>
      <c r="G2120" s="66" t="s">
        <v>5161</v>
      </c>
      <c r="H2120" s="66">
        <v>136</v>
      </c>
      <c r="I2120" s="69">
        <v>6045034800</v>
      </c>
      <c r="J2120" s="5" t="s">
        <v>2469</v>
      </c>
      <c r="K2120" s="66">
        <v>7</v>
      </c>
      <c r="L2120" s="5">
        <v>377</v>
      </c>
      <c r="M2120" s="5">
        <v>3</v>
      </c>
      <c r="N2120" s="5">
        <v>0</v>
      </c>
      <c r="O2120" s="65"/>
      <c r="P2120" s="66">
        <v>250</v>
      </c>
      <c r="Q2120" s="66">
        <v>4</v>
      </c>
      <c r="R2120" s="66">
        <f t="shared" si="71"/>
        <v>254</v>
      </c>
      <c r="S2120" s="502">
        <f t="shared" si="70"/>
        <v>33.800000000000026</v>
      </c>
      <c r="T2120" s="68">
        <v>7</v>
      </c>
    </row>
    <row r="2121" spans="1:20" x14ac:dyDescent="0.2">
      <c r="A2121" s="97" t="s">
        <v>645</v>
      </c>
      <c r="B2121" s="65" t="s">
        <v>6479</v>
      </c>
      <c r="C2121" s="67">
        <v>0.6</v>
      </c>
      <c r="D2121" s="65" t="s">
        <v>5287</v>
      </c>
      <c r="E2121" s="66">
        <v>67</v>
      </c>
      <c r="F2121" s="66">
        <v>88</v>
      </c>
      <c r="G2121" s="66" t="s">
        <v>5159</v>
      </c>
      <c r="H2121" s="66">
        <v>131</v>
      </c>
      <c r="I2121" s="69">
        <v>6045034800</v>
      </c>
      <c r="J2121" s="5" t="s">
        <v>2469</v>
      </c>
      <c r="K2121" s="66">
        <v>7</v>
      </c>
      <c r="L2121" s="5">
        <v>377</v>
      </c>
      <c r="M2121" s="5">
        <v>3</v>
      </c>
      <c r="N2121" s="5">
        <v>0</v>
      </c>
      <c r="O2121" s="65"/>
      <c r="P2121" s="66">
        <v>250</v>
      </c>
      <c r="Q2121" s="66">
        <v>4</v>
      </c>
      <c r="R2121" s="66">
        <f t="shared" si="71"/>
        <v>254</v>
      </c>
      <c r="S2121" s="502">
        <f t="shared" si="70"/>
        <v>33.800000000000026</v>
      </c>
      <c r="T2121" s="68">
        <v>7</v>
      </c>
    </row>
    <row r="2122" spans="1:20" x14ac:dyDescent="0.2">
      <c r="A2122" s="97" t="s">
        <v>6544</v>
      </c>
      <c r="B2122" s="65" t="s">
        <v>573</v>
      </c>
      <c r="C2122" s="67">
        <v>0.6</v>
      </c>
      <c r="D2122" s="65" t="s">
        <v>9070</v>
      </c>
      <c r="E2122" s="66">
        <v>71</v>
      </c>
      <c r="F2122" s="66">
        <v>95</v>
      </c>
      <c r="G2122" s="66" t="s">
        <v>5159</v>
      </c>
      <c r="H2122" s="66">
        <v>138</v>
      </c>
      <c r="I2122" s="69">
        <v>6045034800</v>
      </c>
      <c r="J2122" s="5" t="s">
        <v>2469</v>
      </c>
      <c r="K2122" s="66">
        <v>11</v>
      </c>
      <c r="L2122" s="5">
        <v>361</v>
      </c>
      <c r="M2122" s="5">
        <v>3</v>
      </c>
      <c r="N2122" s="5">
        <v>0</v>
      </c>
      <c r="O2122" s="65"/>
      <c r="P2122" s="66">
        <v>235</v>
      </c>
      <c r="Q2122" s="66">
        <v>4</v>
      </c>
      <c r="R2122" s="66">
        <f t="shared" si="71"/>
        <v>239</v>
      </c>
      <c r="S2122" s="502">
        <f t="shared" si="70"/>
        <v>48.800000000000026</v>
      </c>
      <c r="T2122" s="68">
        <v>11</v>
      </c>
    </row>
    <row r="2123" spans="1:20" x14ac:dyDescent="0.2">
      <c r="A2123" s="97" t="s">
        <v>4089</v>
      </c>
      <c r="B2123" s="65" t="s">
        <v>683</v>
      </c>
      <c r="C2123" s="67">
        <v>0.6</v>
      </c>
      <c r="D2123" s="65" t="s">
        <v>4093</v>
      </c>
      <c r="E2123" s="66">
        <v>77</v>
      </c>
      <c r="F2123" s="66">
        <v>106</v>
      </c>
      <c r="G2123" s="66" t="s">
        <v>2920</v>
      </c>
      <c r="H2123" s="66">
        <v>149</v>
      </c>
      <c r="I2123" s="69">
        <v>6045034800</v>
      </c>
      <c r="J2123" s="5" t="s">
        <v>2469</v>
      </c>
      <c r="K2123" s="66">
        <v>16</v>
      </c>
      <c r="L2123" s="5">
        <v>341</v>
      </c>
      <c r="M2123" s="5">
        <v>3</v>
      </c>
      <c r="N2123" s="5">
        <v>0</v>
      </c>
      <c r="O2123" s="65" t="s">
        <v>2305</v>
      </c>
      <c r="P2123" s="66">
        <v>212</v>
      </c>
      <c r="Q2123" s="66">
        <v>4</v>
      </c>
      <c r="R2123" s="66">
        <f t="shared" si="71"/>
        <v>216</v>
      </c>
      <c r="S2123" s="502">
        <f t="shared" si="70"/>
        <v>71.800000000000026</v>
      </c>
      <c r="T2123" s="68">
        <v>16</v>
      </c>
    </row>
    <row r="2124" spans="1:20" x14ac:dyDescent="0.2">
      <c r="A2124" s="97"/>
      <c r="B2124" s="65"/>
      <c r="C2124" s="67"/>
      <c r="E2124" s="66"/>
      <c r="F2124" s="66"/>
      <c r="G2124" s="66"/>
      <c r="H2124" s="66"/>
      <c r="I2124" s="69"/>
      <c r="J2124" s="5"/>
      <c r="K2124" s="66"/>
      <c r="L2124" s="5"/>
      <c r="M2124" s="5"/>
      <c r="N2124" s="5"/>
      <c r="O2124" s="65"/>
      <c r="P2124" s="66"/>
      <c r="Q2124" s="66"/>
      <c r="R2124" s="66"/>
      <c r="S2124" s="502"/>
    </row>
    <row r="2125" spans="1:20" x14ac:dyDescent="0.2">
      <c r="A2125" s="558" t="s">
        <v>12240</v>
      </c>
      <c r="B2125" s="559" t="s">
        <v>8490</v>
      </c>
      <c r="C2125" s="67">
        <v>0.65</v>
      </c>
      <c r="D2125" s="583" t="s">
        <v>12242</v>
      </c>
      <c r="E2125" s="66">
        <v>68</v>
      </c>
      <c r="F2125" s="66">
        <v>89</v>
      </c>
      <c r="G2125" s="560" t="s">
        <v>5263</v>
      </c>
      <c r="H2125" s="66">
        <v>132</v>
      </c>
      <c r="I2125" s="69">
        <v>6045034800</v>
      </c>
      <c r="J2125" s="5" t="s">
        <v>12078</v>
      </c>
      <c r="K2125" s="66">
        <v>15</v>
      </c>
      <c r="L2125" s="5">
        <v>345</v>
      </c>
      <c r="M2125" s="5">
        <v>3</v>
      </c>
      <c r="N2125" s="5">
        <v>0</v>
      </c>
      <c r="O2125" s="559" t="s">
        <v>12241</v>
      </c>
      <c r="P2125" s="66">
        <v>219</v>
      </c>
      <c r="Q2125" s="66">
        <v>4</v>
      </c>
      <c r="R2125" s="66">
        <f>P2125+Q2125</f>
        <v>223</v>
      </c>
      <c r="S2125" s="502">
        <f>306.1-R2125-10-8.3</f>
        <v>64.800000000000026</v>
      </c>
      <c r="T2125" s="66">
        <v>15</v>
      </c>
    </row>
    <row r="2126" spans="1:20" x14ac:dyDescent="0.2">
      <c r="A2126" s="97"/>
      <c r="B2126" s="65"/>
      <c r="C2126" s="67"/>
      <c r="E2126" s="66"/>
      <c r="F2126" s="66"/>
      <c r="G2126" s="66"/>
      <c r="H2126" s="66"/>
      <c r="I2126" s="69"/>
      <c r="J2126" s="5"/>
      <c r="K2126" s="66"/>
      <c r="L2126" s="5"/>
      <c r="M2126" s="5"/>
      <c r="N2126" s="5">
        <v>0</v>
      </c>
      <c r="O2126" s="65"/>
      <c r="P2126" s="66"/>
      <c r="Q2126" s="66"/>
      <c r="R2126" s="66"/>
      <c r="S2126" s="502"/>
    </row>
    <row r="2127" spans="1:20" x14ac:dyDescent="0.2">
      <c r="A2127" s="97" t="s">
        <v>1290</v>
      </c>
      <c r="B2127" s="65" t="s">
        <v>2785</v>
      </c>
      <c r="C2127" s="67">
        <v>0.66</v>
      </c>
      <c r="D2127" s="65" t="s">
        <v>6279</v>
      </c>
      <c r="E2127" s="66">
        <v>77</v>
      </c>
      <c r="F2127" s="66">
        <v>106</v>
      </c>
      <c r="G2127" s="66" t="s">
        <v>5434</v>
      </c>
      <c r="H2127" s="66">
        <v>149</v>
      </c>
      <c r="I2127" s="69"/>
      <c r="J2127" s="5" t="s">
        <v>4415</v>
      </c>
      <c r="K2127" s="66"/>
      <c r="L2127" s="5">
        <f t="shared" ref="L2127:L2137" si="72">112+10+R2127</f>
        <v>414</v>
      </c>
      <c r="M2127" s="5">
        <v>2</v>
      </c>
      <c r="N2127" s="5">
        <v>0</v>
      </c>
      <c r="O2127" s="65"/>
      <c r="P2127" s="66">
        <v>285</v>
      </c>
      <c r="Q2127" s="66">
        <v>7</v>
      </c>
      <c r="R2127" s="66">
        <f t="shared" si="71"/>
        <v>292</v>
      </c>
      <c r="S2127" s="502">
        <f t="shared" si="70"/>
        <v>-4.199999999999978</v>
      </c>
    </row>
    <row r="2128" spans="1:20" x14ac:dyDescent="0.2">
      <c r="A2128" s="97"/>
      <c r="B2128" s="65"/>
      <c r="C2128" s="67"/>
      <c r="E2128" s="66"/>
      <c r="F2128" s="66"/>
      <c r="G2128" s="66"/>
      <c r="H2128" s="66"/>
      <c r="I2128" s="69"/>
      <c r="J2128" s="5"/>
      <c r="K2128" s="66"/>
      <c r="L2128" s="5"/>
      <c r="M2128" s="5"/>
      <c r="N2128" s="5"/>
      <c r="O2128" s="65"/>
      <c r="P2128" s="66"/>
      <c r="Q2128" s="66"/>
      <c r="R2128" s="66"/>
      <c r="S2128" s="502"/>
    </row>
    <row r="2129" spans="1:20" x14ac:dyDescent="0.2">
      <c r="A2129" s="97" t="s">
        <v>5530</v>
      </c>
      <c r="B2129" s="65" t="s">
        <v>4892</v>
      </c>
      <c r="C2129" s="67">
        <v>0.7</v>
      </c>
      <c r="D2129" s="65" t="s">
        <v>8214</v>
      </c>
      <c r="E2129" s="66">
        <v>79</v>
      </c>
      <c r="F2129" s="66">
        <v>110</v>
      </c>
      <c r="G2129" s="95" t="s">
        <v>2367</v>
      </c>
      <c r="H2129" s="66">
        <v>153</v>
      </c>
      <c r="I2129" s="69">
        <v>6055232300</v>
      </c>
      <c r="J2129" s="5" t="s">
        <v>6111</v>
      </c>
      <c r="K2129" s="66"/>
      <c r="L2129" s="5">
        <f t="shared" si="72"/>
        <v>410</v>
      </c>
      <c r="M2129" s="5">
        <v>5</v>
      </c>
      <c r="N2129" s="5">
        <v>0</v>
      </c>
      <c r="O2129" s="65"/>
      <c r="P2129" s="66">
        <v>281</v>
      </c>
      <c r="Q2129" s="66">
        <v>7</v>
      </c>
      <c r="R2129" s="66">
        <f t="shared" si="71"/>
        <v>288</v>
      </c>
      <c r="S2129" s="502">
        <f t="shared" si="70"/>
        <v>-0.19999999999997797</v>
      </c>
      <c r="T2129" s="66"/>
    </row>
    <row r="2130" spans="1:20" x14ac:dyDescent="0.2">
      <c r="A2130" s="97" t="s">
        <v>5530</v>
      </c>
      <c r="B2130" s="65" t="s">
        <v>4892</v>
      </c>
      <c r="C2130" s="67">
        <v>0.7</v>
      </c>
      <c r="D2130" s="65" t="s">
        <v>9859</v>
      </c>
      <c r="E2130" s="66">
        <v>79</v>
      </c>
      <c r="F2130" s="66">
        <v>110</v>
      </c>
      <c r="G2130" s="95" t="s">
        <v>2367</v>
      </c>
      <c r="H2130" s="66">
        <v>153</v>
      </c>
      <c r="I2130" s="69"/>
      <c r="J2130" s="5" t="s">
        <v>7582</v>
      </c>
      <c r="K2130" s="66"/>
      <c r="L2130" s="5">
        <f t="shared" si="72"/>
        <v>410</v>
      </c>
      <c r="M2130" s="5">
        <v>3</v>
      </c>
      <c r="N2130" s="5">
        <v>0</v>
      </c>
      <c r="O2130" s="65"/>
      <c r="P2130" s="66">
        <v>281</v>
      </c>
      <c r="Q2130" s="66">
        <v>7</v>
      </c>
      <c r="R2130" s="66">
        <f t="shared" ref="R2130:R2207" si="73">P2130+Q2130</f>
        <v>288</v>
      </c>
      <c r="S2130" s="502">
        <f t="shared" si="70"/>
        <v>-0.19999999999997797</v>
      </c>
      <c r="T2130" s="66"/>
    </row>
    <row r="2131" spans="1:20" x14ac:dyDescent="0.2">
      <c r="A2131" s="97" t="s">
        <v>4556</v>
      </c>
      <c r="B2131" s="65" t="s">
        <v>4892</v>
      </c>
      <c r="C2131" s="67">
        <v>0.7</v>
      </c>
      <c r="D2131" s="65" t="s">
        <v>5344</v>
      </c>
      <c r="E2131" s="66">
        <v>79</v>
      </c>
      <c r="F2131" s="66">
        <v>112</v>
      </c>
      <c r="G2131" s="95" t="s">
        <v>2367</v>
      </c>
      <c r="H2131" s="66">
        <v>155</v>
      </c>
      <c r="I2131" s="69">
        <v>6055032300</v>
      </c>
      <c r="J2131" s="5" t="s">
        <v>6111</v>
      </c>
      <c r="K2131" s="66"/>
      <c r="L2131" s="5">
        <f t="shared" si="72"/>
        <v>410</v>
      </c>
      <c r="M2131" s="5">
        <v>5</v>
      </c>
      <c r="N2131" s="5">
        <v>0</v>
      </c>
      <c r="O2131" s="65"/>
      <c r="P2131" s="66">
        <v>281</v>
      </c>
      <c r="Q2131" s="66">
        <v>7</v>
      </c>
      <c r="R2131" s="66">
        <f t="shared" si="73"/>
        <v>288</v>
      </c>
      <c r="S2131" s="502">
        <f t="shared" si="70"/>
        <v>-0.19999999999997797</v>
      </c>
      <c r="T2131" s="66"/>
    </row>
    <row r="2132" spans="1:20" x14ac:dyDescent="0.2">
      <c r="A2132" s="97" t="s">
        <v>4555</v>
      </c>
      <c r="B2132" s="65" t="s">
        <v>4892</v>
      </c>
      <c r="C2132" s="67">
        <v>0.7</v>
      </c>
      <c r="D2132" s="65" t="s">
        <v>2794</v>
      </c>
      <c r="E2132" s="66">
        <v>79</v>
      </c>
      <c r="F2132" s="66">
        <v>110</v>
      </c>
      <c r="G2132" s="95" t="s">
        <v>2367</v>
      </c>
      <c r="H2132" s="66">
        <v>153</v>
      </c>
      <c r="I2132" s="69">
        <v>6055232300</v>
      </c>
      <c r="J2132" s="5" t="s">
        <v>6111</v>
      </c>
      <c r="K2132" s="66"/>
      <c r="L2132" s="5">
        <f t="shared" si="72"/>
        <v>410</v>
      </c>
      <c r="M2132" s="5">
        <v>5</v>
      </c>
      <c r="N2132" s="5">
        <v>0</v>
      </c>
      <c r="O2132" s="65"/>
      <c r="P2132" s="66">
        <v>281</v>
      </c>
      <c r="Q2132" s="66">
        <v>7</v>
      </c>
      <c r="R2132" s="66">
        <f t="shared" si="73"/>
        <v>288</v>
      </c>
      <c r="S2132" s="502">
        <f t="shared" si="70"/>
        <v>-0.19999999999997797</v>
      </c>
      <c r="T2132" s="66"/>
    </row>
    <row r="2133" spans="1:20" x14ac:dyDescent="0.2">
      <c r="A2133" s="97" t="s">
        <v>4555</v>
      </c>
      <c r="B2133" s="65" t="s">
        <v>4892</v>
      </c>
      <c r="C2133" s="67">
        <v>0.7</v>
      </c>
      <c r="D2133" s="65" t="s">
        <v>4851</v>
      </c>
      <c r="E2133" s="66">
        <v>79</v>
      </c>
      <c r="F2133" s="66">
        <v>110</v>
      </c>
      <c r="G2133" s="95" t="s">
        <v>2367</v>
      </c>
      <c r="H2133" s="66">
        <v>153</v>
      </c>
      <c r="I2133" s="69"/>
      <c r="J2133" s="5" t="s">
        <v>7582</v>
      </c>
      <c r="K2133" s="66"/>
      <c r="L2133" s="5">
        <f t="shared" si="72"/>
        <v>410</v>
      </c>
      <c r="M2133" s="5">
        <v>3</v>
      </c>
      <c r="N2133" s="5">
        <v>0</v>
      </c>
      <c r="O2133" s="65"/>
      <c r="P2133" s="66">
        <v>281</v>
      </c>
      <c r="Q2133" s="66">
        <v>7</v>
      </c>
      <c r="R2133" s="66">
        <f t="shared" si="73"/>
        <v>288</v>
      </c>
      <c r="S2133" s="502">
        <f t="shared" si="70"/>
        <v>-0.19999999999997797</v>
      </c>
      <c r="T2133" s="66"/>
    </row>
    <row r="2134" spans="1:20" x14ac:dyDescent="0.2">
      <c r="A2134" s="97" t="s">
        <v>10272</v>
      </c>
      <c r="B2134" s="65" t="s">
        <v>8490</v>
      </c>
      <c r="C2134" s="67">
        <v>0.7</v>
      </c>
      <c r="D2134" s="65" t="s">
        <v>10271</v>
      </c>
      <c r="E2134" s="66">
        <v>71</v>
      </c>
      <c r="F2134" s="66">
        <v>95</v>
      </c>
      <c r="G2134" s="95" t="s">
        <v>2920</v>
      </c>
      <c r="H2134" s="66">
        <v>138</v>
      </c>
      <c r="I2134" s="69">
        <v>6045034800</v>
      </c>
      <c r="J2134" s="5" t="s">
        <v>2469</v>
      </c>
      <c r="K2134" s="66"/>
      <c r="L2134" s="5">
        <f t="shared" si="72"/>
        <v>404</v>
      </c>
      <c r="M2134" s="5">
        <v>3</v>
      </c>
      <c r="N2134" s="5">
        <v>0</v>
      </c>
      <c r="O2134" s="65"/>
      <c r="P2134" s="66">
        <v>275</v>
      </c>
      <c r="Q2134" s="66">
        <v>7</v>
      </c>
      <c r="R2134" s="66">
        <f t="shared" si="73"/>
        <v>282</v>
      </c>
      <c r="S2134" s="502">
        <f t="shared" si="70"/>
        <v>5.800000000000022</v>
      </c>
    </row>
    <row r="2135" spans="1:20" x14ac:dyDescent="0.2">
      <c r="A2135" s="97" t="s">
        <v>10272</v>
      </c>
      <c r="B2135" s="65" t="s">
        <v>8490</v>
      </c>
      <c r="C2135" s="67">
        <v>0.7</v>
      </c>
      <c r="D2135" s="91" t="s">
        <v>10273</v>
      </c>
      <c r="E2135" s="66">
        <v>71</v>
      </c>
      <c r="F2135" s="66">
        <v>95</v>
      </c>
      <c r="G2135" s="95" t="s">
        <v>2920</v>
      </c>
      <c r="H2135" s="66">
        <v>138</v>
      </c>
      <c r="I2135" s="69">
        <v>6045034800</v>
      </c>
      <c r="J2135" s="5" t="s">
        <v>9682</v>
      </c>
      <c r="K2135" s="66"/>
      <c r="L2135" s="5">
        <f t="shared" si="72"/>
        <v>404</v>
      </c>
      <c r="M2135" s="5">
        <v>1</v>
      </c>
      <c r="N2135" s="5">
        <v>0</v>
      </c>
      <c r="O2135" s="65"/>
      <c r="P2135" s="66">
        <v>275</v>
      </c>
      <c r="Q2135" s="66">
        <v>7</v>
      </c>
      <c r="R2135" s="66">
        <f t="shared" si="73"/>
        <v>282</v>
      </c>
      <c r="S2135" s="502">
        <f t="shared" si="70"/>
        <v>5.800000000000022</v>
      </c>
    </row>
    <row r="2136" spans="1:20" x14ac:dyDescent="0.2">
      <c r="A2136" s="97" t="s">
        <v>7208</v>
      </c>
      <c r="B2136" s="65" t="s">
        <v>8490</v>
      </c>
      <c r="C2136" s="67">
        <v>0.7</v>
      </c>
      <c r="D2136" s="65" t="s">
        <v>7805</v>
      </c>
      <c r="E2136" s="66">
        <v>76</v>
      </c>
      <c r="F2136" s="66">
        <v>106</v>
      </c>
      <c r="G2136" s="95" t="s">
        <v>6995</v>
      </c>
      <c r="H2136" s="66">
        <v>149</v>
      </c>
      <c r="I2136" s="69">
        <v>6055232300</v>
      </c>
      <c r="J2136" s="5" t="s">
        <v>6111</v>
      </c>
      <c r="K2136" s="66"/>
      <c r="L2136" s="5">
        <f t="shared" si="72"/>
        <v>406</v>
      </c>
      <c r="M2136" s="5">
        <v>5</v>
      </c>
      <c r="N2136" s="5">
        <v>0</v>
      </c>
      <c r="O2136" s="65"/>
      <c r="P2136" s="66">
        <v>277</v>
      </c>
      <c r="Q2136" s="66">
        <v>7</v>
      </c>
      <c r="R2136" s="66">
        <f t="shared" si="73"/>
        <v>284</v>
      </c>
      <c r="S2136" s="502">
        <f t="shared" si="70"/>
        <v>3.800000000000022</v>
      </c>
    </row>
    <row r="2137" spans="1:20" x14ac:dyDescent="0.2">
      <c r="A2137" s="97" t="s">
        <v>7201</v>
      </c>
      <c r="B2137" s="65" t="s">
        <v>8490</v>
      </c>
      <c r="C2137" s="67">
        <v>0.7</v>
      </c>
      <c r="D2137" s="65" t="s">
        <v>544</v>
      </c>
      <c r="E2137" s="66">
        <v>79</v>
      </c>
      <c r="F2137" s="66">
        <v>112</v>
      </c>
      <c r="G2137" s="66" t="s">
        <v>5434</v>
      </c>
      <c r="H2137" s="66">
        <v>155</v>
      </c>
      <c r="I2137" s="96">
        <v>6055032300</v>
      </c>
      <c r="J2137" s="5" t="s">
        <v>6111</v>
      </c>
      <c r="K2137" s="66"/>
      <c r="L2137" s="5">
        <f t="shared" si="72"/>
        <v>122</v>
      </c>
      <c r="M2137" s="5">
        <v>5</v>
      </c>
      <c r="N2137" s="5">
        <v>0</v>
      </c>
      <c r="O2137" s="65"/>
      <c r="P2137" s="66"/>
      <c r="Q2137" s="66"/>
      <c r="R2137" s="66">
        <f t="shared" si="73"/>
        <v>0</v>
      </c>
      <c r="S2137" s="502">
        <f t="shared" si="70"/>
        <v>287.8</v>
      </c>
    </row>
    <row r="2138" spans="1:20" x14ac:dyDescent="0.2">
      <c r="A2138" s="97" t="s">
        <v>7204</v>
      </c>
      <c r="B2138" s="65" t="s">
        <v>8490</v>
      </c>
      <c r="C2138" s="67">
        <v>0.7</v>
      </c>
      <c r="D2138" s="65" t="s">
        <v>5597</v>
      </c>
      <c r="E2138" s="66">
        <v>80</v>
      </c>
      <c r="F2138" s="66">
        <v>112</v>
      </c>
      <c r="G2138" s="95" t="s">
        <v>3851</v>
      </c>
      <c r="H2138" s="66">
        <v>155</v>
      </c>
      <c r="I2138" s="69">
        <v>6065030500</v>
      </c>
      <c r="J2138" s="5"/>
      <c r="K2138" s="66">
        <v>12</v>
      </c>
      <c r="L2138" s="5">
        <v>357</v>
      </c>
      <c r="M2138" s="5">
        <v>0</v>
      </c>
      <c r="N2138" s="5">
        <v>0</v>
      </c>
      <c r="O2138" s="65" t="s">
        <v>9415</v>
      </c>
      <c r="P2138" s="66">
        <v>227</v>
      </c>
      <c r="Q2138" s="66">
        <v>7</v>
      </c>
      <c r="R2138" s="66">
        <f t="shared" si="73"/>
        <v>234</v>
      </c>
      <c r="S2138" s="502">
        <f t="shared" si="70"/>
        <v>53.800000000000026</v>
      </c>
      <c r="T2138" s="68">
        <v>12</v>
      </c>
    </row>
    <row r="2139" spans="1:20" x14ac:dyDescent="0.2">
      <c r="A2139" s="97" t="s">
        <v>7204</v>
      </c>
      <c r="B2139" s="65" t="s">
        <v>8490</v>
      </c>
      <c r="C2139" s="67">
        <v>0.7</v>
      </c>
      <c r="D2139" s="65" t="s">
        <v>1526</v>
      </c>
      <c r="E2139" s="66">
        <v>80</v>
      </c>
      <c r="F2139" s="66">
        <v>112</v>
      </c>
      <c r="G2139" s="95" t="s">
        <v>3851</v>
      </c>
      <c r="H2139" s="66">
        <v>155</v>
      </c>
      <c r="I2139" s="69">
        <v>6045030600</v>
      </c>
      <c r="J2139" s="5"/>
      <c r="K2139" s="66">
        <v>12</v>
      </c>
      <c r="L2139" s="5">
        <v>357</v>
      </c>
      <c r="M2139" s="5">
        <v>0</v>
      </c>
      <c r="N2139" s="5">
        <v>0</v>
      </c>
      <c r="O2139" s="65" t="s">
        <v>9415</v>
      </c>
      <c r="P2139" s="66">
        <v>227</v>
      </c>
      <c r="Q2139" s="66">
        <v>7</v>
      </c>
      <c r="R2139" s="66">
        <f t="shared" si="73"/>
        <v>234</v>
      </c>
      <c r="S2139" s="502">
        <f t="shared" si="70"/>
        <v>53.800000000000026</v>
      </c>
      <c r="T2139" s="68">
        <v>12</v>
      </c>
    </row>
    <row r="2140" spans="1:20" x14ac:dyDescent="0.2">
      <c r="A2140" s="97" t="s">
        <v>7204</v>
      </c>
      <c r="B2140" s="65" t="s">
        <v>8490</v>
      </c>
      <c r="C2140" s="67">
        <v>0.7</v>
      </c>
      <c r="D2140" s="65" t="s">
        <v>7457</v>
      </c>
      <c r="E2140" s="66">
        <v>80</v>
      </c>
      <c r="F2140" s="66">
        <v>112</v>
      </c>
      <c r="G2140" s="95" t="s">
        <v>3851</v>
      </c>
      <c r="H2140" s="66">
        <v>155</v>
      </c>
      <c r="I2140" s="69">
        <v>6055030600</v>
      </c>
      <c r="J2140" s="5"/>
      <c r="K2140" s="66">
        <v>12</v>
      </c>
      <c r="L2140" s="5">
        <v>357</v>
      </c>
      <c r="M2140" s="5">
        <v>0</v>
      </c>
      <c r="N2140" s="5">
        <v>0</v>
      </c>
      <c r="O2140" s="65" t="s">
        <v>9415</v>
      </c>
      <c r="P2140" s="66">
        <v>227</v>
      </c>
      <c r="Q2140" s="66">
        <v>7</v>
      </c>
      <c r="R2140" s="66">
        <f t="shared" si="73"/>
        <v>234</v>
      </c>
      <c r="S2140" s="502">
        <f t="shared" si="70"/>
        <v>53.800000000000026</v>
      </c>
      <c r="T2140" s="68">
        <v>12</v>
      </c>
    </row>
    <row r="2141" spans="1:20" x14ac:dyDescent="0.2">
      <c r="A2141" s="97" t="s">
        <v>7204</v>
      </c>
      <c r="B2141" s="65" t="s">
        <v>8490</v>
      </c>
      <c r="C2141" s="67">
        <v>0.7</v>
      </c>
      <c r="D2141" s="65" t="s">
        <v>7458</v>
      </c>
      <c r="E2141" s="66">
        <v>80</v>
      </c>
      <c r="F2141" s="66">
        <v>112</v>
      </c>
      <c r="G2141" s="95" t="s">
        <v>3851</v>
      </c>
      <c r="H2141" s="66">
        <v>155</v>
      </c>
      <c r="I2141" s="69">
        <v>6405031600</v>
      </c>
      <c r="J2141" s="5"/>
      <c r="K2141" s="66">
        <v>12</v>
      </c>
      <c r="L2141" s="5">
        <v>357</v>
      </c>
      <c r="M2141" s="5">
        <v>0</v>
      </c>
      <c r="N2141" s="5">
        <v>0</v>
      </c>
      <c r="O2141" s="65" t="s">
        <v>9415</v>
      </c>
      <c r="P2141" s="66">
        <v>227</v>
      </c>
      <c r="Q2141" s="66">
        <v>7</v>
      </c>
      <c r="R2141" s="66">
        <f t="shared" si="73"/>
        <v>234</v>
      </c>
      <c r="S2141" s="502">
        <f t="shared" si="70"/>
        <v>53.800000000000026</v>
      </c>
      <c r="T2141" s="68">
        <v>12</v>
      </c>
    </row>
    <row r="2142" spans="1:20" x14ac:dyDescent="0.2">
      <c r="A2142" s="97" t="s">
        <v>3603</v>
      </c>
      <c r="B2142" s="65" t="s">
        <v>8490</v>
      </c>
      <c r="C2142" s="67">
        <v>0.7</v>
      </c>
      <c r="D2142" s="65" t="s">
        <v>3602</v>
      </c>
      <c r="E2142" s="66">
        <v>78</v>
      </c>
      <c r="F2142" s="66">
        <v>108</v>
      </c>
      <c r="G2142" s="95" t="s">
        <v>5434</v>
      </c>
      <c r="H2142" s="66">
        <v>121</v>
      </c>
      <c r="I2142" s="69"/>
      <c r="J2142" s="5" t="s">
        <v>4415</v>
      </c>
      <c r="K2142" s="66">
        <v>5</v>
      </c>
      <c r="L2142" s="5">
        <v>385</v>
      </c>
      <c r="M2142" s="5">
        <v>2</v>
      </c>
      <c r="N2142" s="5">
        <v>0</v>
      </c>
      <c r="O2142" s="65" t="s">
        <v>6268</v>
      </c>
      <c r="P2142" s="66">
        <v>254</v>
      </c>
      <c r="Q2142" s="66">
        <v>7</v>
      </c>
      <c r="R2142" s="66">
        <f t="shared" si="73"/>
        <v>261</v>
      </c>
      <c r="S2142" s="502">
        <f t="shared" si="70"/>
        <v>26.800000000000022</v>
      </c>
      <c r="T2142" s="68">
        <v>5</v>
      </c>
    </row>
    <row r="2143" spans="1:20" x14ac:dyDescent="0.2">
      <c r="A2143" s="97" t="s">
        <v>7206</v>
      </c>
      <c r="B2143" s="65" t="s">
        <v>8490</v>
      </c>
      <c r="C2143" s="67">
        <v>0.7</v>
      </c>
      <c r="D2143" s="65" t="s">
        <v>1317</v>
      </c>
      <c r="E2143" s="66">
        <v>75</v>
      </c>
      <c r="F2143" s="66">
        <v>102</v>
      </c>
      <c r="G2143" s="95" t="s">
        <v>3850</v>
      </c>
      <c r="H2143" s="66">
        <v>145</v>
      </c>
      <c r="I2143" s="69"/>
      <c r="J2143" s="5" t="s">
        <v>4415</v>
      </c>
      <c r="K2143" s="66"/>
      <c r="L2143" s="5">
        <f t="shared" ref="L2143:L2156" si="74">112+10+R2143</f>
        <v>413</v>
      </c>
      <c r="M2143" s="5">
        <v>2</v>
      </c>
      <c r="N2143" s="5">
        <v>0</v>
      </c>
      <c r="O2143" s="65"/>
      <c r="P2143" s="66">
        <v>284</v>
      </c>
      <c r="Q2143" s="66">
        <v>7</v>
      </c>
      <c r="R2143" s="66">
        <f t="shared" si="73"/>
        <v>291</v>
      </c>
      <c r="S2143" s="502">
        <f t="shared" si="70"/>
        <v>-3.199999999999978</v>
      </c>
    </row>
    <row r="2144" spans="1:20" x14ac:dyDescent="0.2">
      <c r="A2144" s="97" t="s">
        <v>3496</v>
      </c>
      <c r="B2144" s="65" t="s">
        <v>8490</v>
      </c>
      <c r="C2144" s="67">
        <v>0.7</v>
      </c>
      <c r="D2144" s="65" t="s">
        <v>7459</v>
      </c>
      <c r="E2144" s="66">
        <v>74</v>
      </c>
      <c r="F2144" s="66">
        <v>103</v>
      </c>
      <c r="G2144" s="95" t="s">
        <v>4585</v>
      </c>
      <c r="H2144" s="66">
        <v>146</v>
      </c>
      <c r="I2144" s="69">
        <v>6055232300</v>
      </c>
      <c r="J2144" s="5" t="s">
        <v>6111</v>
      </c>
      <c r="K2144" s="66"/>
      <c r="L2144" s="5">
        <f t="shared" si="74"/>
        <v>412</v>
      </c>
      <c r="M2144" s="5">
        <v>5</v>
      </c>
      <c r="N2144" s="5">
        <v>0</v>
      </c>
      <c r="O2144" s="65"/>
      <c r="P2144" s="66">
        <v>283</v>
      </c>
      <c r="Q2144" s="66">
        <v>7</v>
      </c>
      <c r="R2144" s="66">
        <f t="shared" si="73"/>
        <v>290</v>
      </c>
      <c r="S2144" s="502">
        <f t="shared" ref="S2144:S2228" si="75">306.1-R2144-10-8.3</f>
        <v>-2.199999999999978</v>
      </c>
    </row>
    <row r="2145" spans="1:19" x14ac:dyDescent="0.2">
      <c r="A2145" s="97" t="s">
        <v>7202</v>
      </c>
      <c r="B2145" s="65" t="s">
        <v>8490</v>
      </c>
      <c r="C2145" s="67">
        <v>0.7</v>
      </c>
      <c r="D2145" s="65" t="s">
        <v>7460</v>
      </c>
      <c r="E2145" s="66">
        <v>79</v>
      </c>
      <c r="F2145" s="66">
        <v>112</v>
      </c>
      <c r="G2145" s="66" t="s">
        <v>5434</v>
      </c>
      <c r="H2145" s="66">
        <v>155</v>
      </c>
      <c r="I2145" s="96">
        <v>6055032300</v>
      </c>
      <c r="J2145" s="5" t="s">
        <v>6111</v>
      </c>
      <c r="K2145" s="66"/>
      <c r="L2145" s="5">
        <f t="shared" si="74"/>
        <v>122</v>
      </c>
      <c r="M2145" s="5">
        <v>5</v>
      </c>
      <c r="N2145" s="5">
        <v>0</v>
      </c>
      <c r="O2145" s="65"/>
      <c r="P2145" s="66"/>
      <c r="Q2145" s="66"/>
      <c r="R2145" s="66">
        <f t="shared" si="73"/>
        <v>0</v>
      </c>
      <c r="S2145" s="502">
        <f t="shared" si="75"/>
        <v>287.8</v>
      </c>
    </row>
    <row r="2146" spans="1:19" x14ac:dyDescent="0.2">
      <c r="A2146" s="558" t="s">
        <v>11558</v>
      </c>
      <c r="B2146" s="559" t="s">
        <v>8490</v>
      </c>
      <c r="C2146" s="67">
        <v>0.7</v>
      </c>
      <c r="D2146" s="559" t="s">
        <v>11559</v>
      </c>
      <c r="E2146" s="66">
        <v>78</v>
      </c>
      <c r="F2146" s="66">
        <v>108</v>
      </c>
      <c r="G2146" s="560" t="s">
        <v>2367</v>
      </c>
      <c r="H2146" s="66">
        <v>151</v>
      </c>
      <c r="I2146" s="96"/>
      <c r="J2146" s="5" t="s">
        <v>11561</v>
      </c>
      <c r="K2146" s="66"/>
      <c r="L2146" s="5">
        <f t="shared" si="74"/>
        <v>402</v>
      </c>
      <c r="M2146" s="5">
        <v>55</v>
      </c>
      <c r="N2146" s="5">
        <v>0</v>
      </c>
      <c r="O2146" s="559" t="s">
        <v>11551</v>
      </c>
      <c r="P2146" s="66">
        <v>273</v>
      </c>
      <c r="Q2146" s="66">
        <v>7</v>
      </c>
      <c r="R2146" s="66">
        <f t="shared" si="73"/>
        <v>280</v>
      </c>
      <c r="S2146" s="502">
        <f t="shared" si="75"/>
        <v>7.800000000000022</v>
      </c>
    </row>
    <row r="2147" spans="1:19" x14ac:dyDescent="0.2">
      <c r="A2147" s="558" t="s">
        <v>10911</v>
      </c>
      <c r="B2147" s="559" t="s">
        <v>8490</v>
      </c>
      <c r="C2147" s="67">
        <v>0.7</v>
      </c>
      <c r="D2147" s="559" t="s">
        <v>10912</v>
      </c>
      <c r="E2147" s="66">
        <v>78</v>
      </c>
      <c r="F2147" s="66">
        <v>110</v>
      </c>
      <c r="G2147" s="560" t="s">
        <v>3850</v>
      </c>
      <c r="H2147" s="66">
        <v>153</v>
      </c>
      <c r="I2147" s="96"/>
      <c r="J2147" s="5" t="s">
        <v>6111</v>
      </c>
      <c r="K2147" s="66"/>
      <c r="L2147" s="5">
        <f t="shared" si="74"/>
        <v>404</v>
      </c>
      <c r="M2147" s="5">
        <v>5</v>
      </c>
      <c r="N2147" s="5">
        <v>0</v>
      </c>
      <c r="O2147" s="559" t="s">
        <v>10910</v>
      </c>
      <c r="P2147" s="66">
        <v>275</v>
      </c>
      <c r="Q2147" s="66">
        <v>7</v>
      </c>
      <c r="R2147" s="66">
        <f t="shared" si="73"/>
        <v>282</v>
      </c>
      <c r="S2147" s="502">
        <f t="shared" si="75"/>
        <v>5.800000000000022</v>
      </c>
    </row>
    <row r="2148" spans="1:19" x14ac:dyDescent="0.2">
      <c r="A2148" s="97" t="s">
        <v>7207</v>
      </c>
      <c r="B2148" s="65" t="s">
        <v>8490</v>
      </c>
      <c r="C2148" s="67">
        <v>0.7</v>
      </c>
      <c r="D2148" s="65" t="s">
        <v>3849</v>
      </c>
      <c r="E2148" s="66">
        <v>79</v>
      </c>
      <c r="F2148" s="66">
        <v>112</v>
      </c>
      <c r="G2148" s="95" t="s">
        <v>2367</v>
      </c>
      <c r="H2148" s="66">
        <v>155</v>
      </c>
      <c r="I2148" s="69">
        <v>6045033700</v>
      </c>
      <c r="J2148" s="5"/>
      <c r="K2148" s="66"/>
      <c r="L2148" s="5">
        <f t="shared" si="74"/>
        <v>417</v>
      </c>
      <c r="M2148" s="5">
        <v>0</v>
      </c>
      <c r="N2148" s="5">
        <v>0</v>
      </c>
      <c r="O2148" s="65" t="s">
        <v>10490</v>
      </c>
      <c r="P2148" s="66">
        <v>288</v>
      </c>
      <c r="Q2148" s="66">
        <v>7</v>
      </c>
      <c r="R2148" s="66">
        <f t="shared" si="73"/>
        <v>295</v>
      </c>
      <c r="S2148" s="502">
        <f t="shared" si="75"/>
        <v>-7.199999999999978</v>
      </c>
    </row>
    <row r="2149" spans="1:19" x14ac:dyDescent="0.2">
      <c r="A2149" s="97" t="s">
        <v>7207</v>
      </c>
      <c r="B2149" s="65" t="s">
        <v>8490</v>
      </c>
      <c r="C2149" s="67">
        <v>0.7</v>
      </c>
      <c r="D2149" s="65" t="s">
        <v>3112</v>
      </c>
      <c r="E2149" s="66">
        <v>79</v>
      </c>
      <c r="F2149" s="66">
        <v>112</v>
      </c>
      <c r="G2149" s="95" t="s">
        <v>4585</v>
      </c>
      <c r="H2149" s="66">
        <v>155</v>
      </c>
      <c r="I2149" s="69">
        <v>6045032800</v>
      </c>
      <c r="J2149" s="5"/>
      <c r="K2149" s="66"/>
      <c r="L2149" s="5">
        <f t="shared" si="74"/>
        <v>417</v>
      </c>
      <c r="M2149" s="5">
        <v>0</v>
      </c>
      <c r="N2149" s="5">
        <v>0</v>
      </c>
      <c r="O2149" s="65" t="s">
        <v>10490</v>
      </c>
      <c r="P2149" s="66">
        <v>288</v>
      </c>
      <c r="Q2149" s="66">
        <v>7</v>
      </c>
      <c r="R2149" s="66">
        <f t="shared" si="73"/>
        <v>295</v>
      </c>
      <c r="S2149" s="502">
        <f t="shared" si="75"/>
        <v>-7.199999999999978</v>
      </c>
    </row>
    <row r="2150" spans="1:19" x14ac:dyDescent="0.2">
      <c r="A2150" s="97" t="s">
        <v>7207</v>
      </c>
      <c r="B2150" s="65" t="s">
        <v>8490</v>
      </c>
      <c r="C2150" s="67">
        <v>0.7</v>
      </c>
      <c r="D2150" s="65" t="s">
        <v>5009</v>
      </c>
      <c r="E2150" s="66">
        <v>79</v>
      </c>
      <c r="F2150" s="66">
        <v>112</v>
      </c>
      <c r="G2150" s="95" t="s">
        <v>2367</v>
      </c>
      <c r="H2150" s="66">
        <v>155</v>
      </c>
      <c r="I2150" s="69">
        <v>6085030800</v>
      </c>
      <c r="J2150" s="5"/>
      <c r="K2150" s="66"/>
      <c r="L2150" s="5">
        <f t="shared" si="74"/>
        <v>417</v>
      </c>
      <c r="M2150" s="5">
        <v>0</v>
      </c>
      <c r="N2150" s="5">
        <v>0</v>
      </c>
      <c r="O2150" s="65" t="s">
        <v>10490</v>
      </c>
      <c r="P2150" s="66">
        <v>288</v>
      </c>
      <c r="Q2150" s="66">
        <v>7</v>
      </c>
      <c r="R2150" s="66">
        <f t="shared" si="73"/>
        <v>295</v>
      </c>
      <c r="S2150" s="502">
        <f t="shared" si="75"/>
        <v>-7.199999999999978</v>
      </c>
    </row>
    <row r="2151" spans="1:19" x14ac:dyDescent="0.2">
      <c r="A2151" s="97" t="s">
        <v>7207</v>
      </c>
      <c r="B2151" s="65" t="s">
        <v>8490</v>
      </c>
      <c r="C2151" s="67">
        <v>0.7</v>
      </c>
      <c r="D2151" s="65" t="s">
        <v>10221</v>
      </c>
      <c r="E2151" s="66">
        <v>79</v>
      </c>
      <c r="F2151" s="66">
        <v>112</v>
      </c>
      <c r="G2151" s="95" t="s">
        <v>4585</v>
      </c>
      <c r="H2151" s="66">
        <v>155</v>
      </c>
      <c r="I2151" s="69">
        <v>6065030800</v>
      </c>
      <c r="J2151" s="5"/>
      <c r="K2151" s="66"/>
      <c r="L2151" s="5">
        <f t="shared" si="74"/>
        <v>417</v>
      </c>
      <c r="M2151" s="5">
        <v>0</v>
      </c>
      <c r="N2151" s="5">
        <v>0</v>
      </c>
      <c r="O2151" s="65" t="s">
        <v>10490</v>
      </c>
      <c r="P2151" s="66">
        <v>288</v>
      </c>
      <c r="Q2151" s="66">
        <v>7</v>
      </c>
      <c r="R2151" s="66">
        <f t="shared" si="73"/>
        <v>295</v>
      </c>
      <c r="S2151" s="502">
        <f t="shared" si="75"/>
        <v>-7.199999999999978</v>
      </c>
    </row>
    <row r="2152" spans="1:19" x14ac:dyDescent="0.2">
      <c r="A2152" s="97" t="s">
        <v>7207</v>
      </c>
      <c r="B2152" s="65" t="s">
        <v>8490</v>
      </c>
      <c r="C2152" s="67">
        <v>0.7</v>
      </c>
      <c r="D2152" s="65" t="s">
        <v>10068</v>
      </c>
      <c r="E2152" s="66">
        <v>79</v>
      </c>
      <c r="F2152" s="66">
        <v>112</v>
      </c>
      <c r="G2152" s="66" t="s">
        <v>2784</v>
      </c>
      <c r="H2152" s="66">
        <v>153</v>
      </c>
      <c r="I2152" s="69"/>
      <c r="J2152" s="5" t="s">
        <v>3562</v>
      </c>
      <c r="K2152" s="66"/>
      <c r="L2152" s="5">
        <f t="shared" si="74"/>
        <v>417</v>
      </c>
      <c r="M2152" s="5">
        <v>6</v>
      </c>
      <c r="N2152" s="5">
        <v>0</v>
      </c>
      <c r="O2152" s="65" t="s">
        <v>1187</v>
      </c>
      <c r="P2152" s="66">
        <v>288</v>
      </c>
      <c r="Q2152" s="66">
        <v>7</v>
      </c>
      <c r="R2152" s="66">
        <f t="shared" si="73"/>
        <v>295</v>
      </c>
      <c r="S2152" s="502">
        <f t="shared" si="75"/>
        <v>-7.199999999999978</v>
      </c>
    </row>
    <row r="2153" spans="1:19" x14ac:dyDescent="0.2">
      <c r="A2153" s="97" t="s">
        <v>7207</v>
      </c>
      <c r="B2153" s="65" t="s">
        <v>8490</v>
      </c>
      <c r="C2153" s="67">
        <v>0.7</v>
      </c>
      <c r="D2153" s="65" t="s">
        <v>7615</v>
      </c>
      <c r="E2153" s="66">
        <v>79</v>
      </c>
      <c r="F2153" s="66">
        <v>112</v>
      </c>
      <c r="G2153" s="66" t="s">
        <v>2784</v>
      </c>
      <c r="H2153" s="66">
        <v>153</v>
      </c>
      <c r="I2153" s="69"/>
      <c r="J2153" s="5" t="s">
        <v>8793</v>
      </c>
      <c r="K2153" s="66"/>
      <c r="L2153" s="5">
        <f t="shared" si="74"/>
        <v>417</v>
      </c>
      <c r="M2153" s="5">
        <v>6</v>
      </c>
      <c r="N2153" s="5">
        <v>0</v>
      </c>
      <c r="O2153" s="65" t="s">
        <v>1187</v>
      </c>
      <c r="P2153" s="66">
        <v>288</v>
      </c>
      <c r="Q2153" s="66">
        <v>7</v>
      </c>
      <c r="R2153" s="66">
        <f t="shared" si="73"/>
        <v>295</v>
      </c>
      <c r="S2153" s="502">
        <f t="shared" si="75"/>
        <v>-7.199999999999978</v>
      </c>
    </row>
    <row r="2154" spans="1:19" x14ac:dyDescent="0.2">
      <c r="A2154" s="97" t="s">
        <v>7207</v>
      </c>
      <c r="B2154" s="65" t="s">
        <v>8490</v>
      </c>
      <c r="C2154" s="67">
        <v>0.7</v>
      </c>
      <c r="D2154" s="65" t="s">
        <v>2512</v>
      </c>
      <c r="E2154" s="66">
        <v>79</v>
      </c>
      <c r="F2154" s="66">
        <v>112</v>
      </c>
      <c r="G2154" s="95" t="s">
        <v>4585</v>
      </c>
      <c r="H2154" s="66">
        <v>155</v>
      </c>
      <c r="I2154" s="69">
        <v>6050131900</v>
      </c>
      <c r="J2154" s="5"/>
      <c r="K2154" s="66"/>
      <c r="L2154" s="5">
        <f t="shared" si="74"/>
        <v>417</v>
      </c>
      <c r="M2154" s="5">
        <v>0</v>
      </c>
      <c r="N2154" s="5">
        <v>0</v>
      </c>
      <c r="O2154" s="65" t="s">
        <v>10490</v>
      </c>
      <c r="P2154" s="66">
        <v>288</v>
      </c>
      <c r="Q2154" s="66">
        <v>7</v>
      </c>
      <c r="R2154" s="66">
        <f t="shared" si="73"/>
        <v>295</v>
      </c>
      <c r="S2154" s="502">
        <f t="shared" si="75"/>
        <v>-7.199999999999978</v>
      </c>
    </row>
    <row r="2155" spans="1:19" x14ac:dyDescent="0.2">
      <c r="A2155" s="97" t="s">
        <v>7207</v>
      </c>
      <c r="B2155" s="65" t="s">
        <v>8490</v>
      </c>
      <c r="C2155" s="67">
        <v>0.7</v>
      </c>
      <c r="D2155" s="65" t="s">
        <v>5230</v>
      </c>
      <c r="E2155" s="66">
        <v>79</v>
      </c>
      <c r="F2155" s="66">
        <v>112</v>
      </c>
      <c r="G2155" s="95" t="s">
        <v>4585</v>
      </c>
      <c r="H2155" s="66">
        <v>155</v>
      </c>
      <c r="I2155" s="69">
        <v>6400131000</v>
      </c>
      <c r="J2155" s="5"/>
      <c r="K2155" s="66"/>
      <c r="L2155" s="5">
        <f t="shared" si="74"/>
        <v>417</v>
      </c>
      <c r="M2155" s="5">
        <v>0</v>
      </c>
      <c r="N2155" s="5">
        <v>0</v>
      </c>
      <c r="O2155" s="65" t="s">
        <v>10490</v>
      </c>
      <c r="P2155" s="66">
        <v>288</v>
      </c>
      <c r="Q2155" s="66">
        <v>7</v>
      </c>
      <c r="R2155" s="66">
        <f t="shared" si="73"/>
        <v>295</v>
      </c>
      <c r="S2155" s="502">
        <f t="shared" si="75"/>
        <v>-7.199999999999978</v>
      </c>
    </row>
    <row r="2156" spans="1:19" x14ac:dyDescent="0.2">
      <c r="A2156" s="97" t="s">
        <v>7207</v>
      </c>
      <c r="B2156" s="65" t="s">
        <v>8490</v>
      </c>
      <c r="C2156" s="67">
        <v>0.7</v>
      </c>
      <c r="D2156" s="65" t="s">
        <v>5230</v>
      </c>
      <c r="E2156" s="66">
        <v>79</v>
      </c>
      <c r="F2156" s="66">
        <v>112</v>
      </c>
      <c r="G2156" s="66" t="s">
        <v>2784</v>
      </c>
      <c r="H2156" s="66">
        <v>153</v>
      </c>
      <c r="I2156" s="69"/>
      <c r="J2156" s="5" t="s">
        <v>3099</v>
      </c>
      <c r="K2156" s="66"/>
      <c r="L2156" s="5">
        <f t="shared" si="74"/>
        <v>417</v>
      </c>
      <c r="M2156" s="5">
        <v>6</v>
      </c>
      <c r="N2156" s="5">
        <v>0</v>
      </c>
      <c r="O2156" s="65" t="s">
        <v>1187</v>
      </c>
      <c r="P2156" s="66">
        <v>288</v>
      </c>
      <c r="Q2156" s="66">
        <v>7</v>
      </c>
      <c r="R2156" s="66">
        <f t="shared" si="73"/>
        <v>295</v>
      </c>
      <c r="S2156" s="502">
        <f t="shared" si="75"/>
        <v>-7.199999999999978</v>
      </c>
    </row>
    <row r="2157" spans="1:19" x14ac:dyDescent="0.2">
      <c r="A2157" s="97" t="s">
        <v>7207</v>
      </c>
      <c r="B2157" s="65" t="s">
        <v>8490</v>
      </c>
      <c r="C2157" s="67">
        <v>0.7</v>
      </c>
      <c r="D2157" s="65" t="s">
        <v>9647</v>
      </c>
      <c r="E2157" s="66">
        <v>79</v>
      </c>
      <c r="F2157" s="66">
        <v>112</v>
      </c>
      <c r="G2157" s="95" t="s">
        <v>2367</v>
      </c>
      <c r="H2157" s="66">
        <v>155</v>
      </c>
      <c r="I2157" s="69"/>
      <c r="J2157" s="5" t="s">
        <v>7144</v>
      </c>
      <c r="K2157" s="66"/>
      <c r="L2157" s="5">
        <f t="shared" ref="L2157:L2234" si="76">112+10+R2157</f>
        <v>417</v>
      </c>
      <c r="M2157" s="5">
        <v>3</v>
      </c>
      <c r="N2157" s="5">
        <v>0</v>
      </c>
      <c r="O2157" s="65"/>
      <c r="P2157" s="66">
        <v>288</v>
      </c>
      <c r="Q2157" s="66">
        <v>7</v>
      </c>
      <c r="R2157" s="66">
        <f t="shared" si="73"/>
        <v>295</v>
      </c>
      <c r="S2157" s="502">
        <f t="shared" si="75"/>
        <v>-7.199999999999978</v>
      </c>
    </row>
    <row r="2158" spans="1:19" x14ac:dyDescent="0.2">
      <c r="A2158" s="97" t="s">
        <v>4657</v>
      </c>
      <c r="B2158" s="65" t="s">
        <v>8490</v>
      </c>
      <c r="C2158" s="67">
        <v>0.7</v>
      </c>
      <c r="D2158" s="65" t="s">
        <v>4660</v>
      </c>
      <c r="E2158" s="66">
        <v>74</v>
      </c>
      <c r="F2158" s="66">
        <v>101</v>
      </c>
      <c r="G2158" s="66" t="s">
        <v>2784</v>
      </c>
      <c r="H2158" s="66">
        <v>144</v>
      </c>
      <c r="I2158" s="69"/>
      <c r="J2158" s="5" t="s">
        <v>6348</v>
      </c>
      <c r="K2158" s="66"/>
      <c r="L2158" s="5"/>
      <c r="M2158" s="5">
        <v>16</v>
      </c>
      <c r="N2158" s="5">
        <v>0</v>
      </c>
      <c r="O2158" s="65" t="s">
        <v>4659</v>
      </c>
      <c r="P2158" s="66">
        <v>293</v>
      </c>
      <c r="Q2158" s="66">
        <v>7</v>
      </c>
      <c r="R2158" s="66">
        <f t="shared" si="73"/>
        <v>300</v>
      </c>
      <c r="S2158" s="502">
        <f t="shared" si="75"/>
        <v>-12.199999999999978</v>
      </c>
    </row>
    <row r="2159" spans="1:19" x14ac:dyDescent="0.2">
      <c r="A2159" s="97" t="s">
        <v>4657</v>
      </c>
      <c r="B2159" s="65" t="s">
        <v>8490</v>
      </c>
      <c r="C2159" s="67">
        <v>0.7</v>
      </c>
      <c r="D2159" s="65" t="s">
        <v>4661</v>
      </c>
      <c r="E2159" s="66">
        <v>74</v>
      </c>
      <c r="F2159" s="66">
        <v>101</v>
      </c>
      <c r="G2159" s="66" t="s">
        <v>2784</v>
      </c>
      <c r="H2159" s="66">
        <v>144</v>
      </c>
      <c r="I2159" s="69"/>
      <c r="J2159" s="5" t="s">
        <v>9935</v>
      </c>
      <c r="K2159" s="66"/>
      <c r="L2159" s="5"/>
      <c r="M2159" s="5">
        <v>16</v>
      </c>
      <c r="N2159" s="5">
        <v>0</v>
      </c>
      <c r="O2159" s="65" t="s">
        <v>4659</v>
      </c>
      <c r="P2159" s="66">
        <v>293</v>
      </c>
      <c r="Q2159" s="66">
        <v>7</v>
      </c>
      <c r="R2159" s="66">
        <f t="shared" si="73"/>
        <v>300</v>
      </c>
      <c r="S2159" s="502">
        <f t="shared" si="75"/>
        <v>-12.199999999999978</v>
      </c>
    </row>
    <row r="2160" spans="1:19" x14ac:dyDescent="0.2">
      <c r="A2160" s="97" t="s">
        <v>4657</v>
      </c>
      <c r="B2160" s="65" t="s">
        <v>8490</v>
      </c>
      <c r="C2160" s="67">
        <v>0.7</v>
      </c>
      <c r="D2160" s="65" t="s">
        <v>4662</v>
      </c>
      <c r="E2160" s="66">
        <v>74</v>
      </c>
      <c r="F2160" s="66">
        <v>101</v>
      </c>
      <c r="G2160" s="66" t="s">
        <v>2784</v>
      </c>
      <c r="H2160" s="66">
        <v>144</v>
      </c>
      <c r="I2160" s="69"/>
      <c r="J2160" s="5" t="s">
        <v>9935</v>
      </c>
      <c r="K2160" s="66"/>
      <c r="L2160" s="5"/>
      <c r="M2160" s="5">
        <v>16</v>
      </c>
      <c r="N2160" s="5">
        <v>0</v>
      </c>
      <c r="O2160" s="65" t="s">
        <v>4659</v>
      </c>
      <c r="P2160" s="66">
        <v>293</v>
      </c>
      <c r="Q2160" s="66">
        <v>7</v>
      </c>
      <c r="R2160" s="66">
        <f t="shared" si="73"/>
        <v>300</v>
      </c>
      <c r="S2160" s="502">
        <f t="shared" si="75"/>
        <v>-12.199999999999978</v>
      </c>
    </row>
    <row r="2161" spans="1:20" x14ac:dyDescent="0.2">
      <c r="A2161" s="97" t="s">
        <v>4657</v>
      </c>
      <c r="B2161" s="65" t="s">
        <v>8490</v>
      </c>
      <c r="C2161" s="67">
        <v>0.7</v>
      </c>
      <c r="D2161" s="65" t="s">
        <v>4656</v>
      </c>
      <c r="E2161" s="66">
        <v>74</v>
      </c>
      <c r="F2161" s="66">
        <v>101</v>
      </c>
      <c r="G2161" s="66" t="s">
        <v>5434</v>
      </c>
      <c r="H2161" s="66">
        <v>144</v>
      </c>
      <c r="I2161" s="69"/>
      <c r="J2161" s="5" t="s">
        <v>2624</v>
      </c>
      <c r="K2161" s="66"/>
      <c r="L2161" s="5">
        <f>112+10+R2161</f>
        <v>422</v>
      </c>
      <c r="M2161" s="5">
        <v>2</v>
      </c>
      <c r="N2161" s="5">
        <v>0</v>
      </c>
      <c r="O2161" s="65" t="s">
        <v>33</v>
      </c>
      <c r="P2161" s="66">
        <v>293</v>
      </c>
      <c r="Q2161" s="66">
        <v>7</v>
      </c>
      <c r="R2161" s="66">
        <f t="shared" si="73"/>
        <v>300</v>
      </c>
      <c r="S2161" s="502">
        <f t="shared" si="75"/>
        <v>-12.199999999999978</v>
      </c>
    </row>
    <row r="2162" spans="1:20" x14ac:dyDescent="0.2">
      <c r="A2162" s="97" t="s">
        <v>7205</v>
      </c>
      <c r="B2162" s="65" t="s">
        <v>8490</v>
      </c>
      <c r="C2162" s="67">
        <v>0.7</v>
      </c>
      <c r="D2162" s="65" t="s">
        <v>3566</v>
      </c>
      <c r="E2162" s="66">
        <v>76</v>
      </c>
      <c r="F2162" s="66">
        <v>106</v>
      </c>
      <c r="G2162" s="95" t="s">
        <v>961</v>
      </c>
      <c r="H2162" s="66">
        <v>149</v>
      </c>
      <c r="I2162" s="69">
        <v>6055232300</v>
      </c>
      <c r="J2162" s="5"/>
      <c r="K2162" s="66">
        <v>5</v>
      </c>
      <c r="L2162" s="5">
        <v>385</v>
      </c>
      <c r="M2162" s="5">
        <v>0</v>
      </c>
      <c r="N2162" s="5">
        <v>0</v>
      </c>
      <c r="O2162" s="65"/>
      <c r="P2162" s="66">
        <v>253</v>
      </c>
      <c r="Q2162" s="66">
        <v>7</v>
      </c>
      <c r="R2162" s="66">
        <f t="shared" si="73"/>
        <v>260</v>
      </c>
      <c r="S2162" s="502">
        <f t="shared" si="75"/>
        <v>27.800000000000022</v>
      </c>
      <c r="T2162" s="68">
        <v>5</v>
      </c>
    </row>
    <row r="2163" spans="1:20" x14ac:dyDescent="0.2">
      <c r="A2163" s="97" t="s">
        <v>7203</v>
      </c>
      <c r="B2163" s="65" t="s">
        <v>8490</v>
      </c>
      <c r="C2163" s="67">
        <v>0.7</v>
      </c>
      <c r="D2163" s="65" t="s">
        <v>4075</v>
      </c>
      <c r="E2163" s="66">
        <v>79</v>
      </c>
      <c r="F2163" s="66">
        <v>112</v>
      </c>
      <c r="G2163" s="95" t="s">
        <v>4585</v>
      </c>
      <c r="H2163" s="66">
        <v>155</v>
      </c>
      <c r="I2163" s="69">
        <v>6065030800</v>
      </c>
      <c r="J2163" s="5"/>
      <c r="K2163" s="66"/>
      <c r="L2163" s="5">
        <f t="shared" si="76"/>
        <v>421</v>
      </c>
      <c r="M2163" s="5">
        <v>0</v>
      </c>
      <c r="N2163" s="5">
        <v>0</v>
      </c>
      <c r="O2163" s="65"/>
      <c r="P2163" s="66">
        <v>292</v>
      </c>
      <c r="Q2163" s="66">
        <v>7</v>
      </c>
      <c r="R2163" s="66">
        <f t="shared" si="73"/>
        <v>299</v>
      </c>
      <c r="S2163" s="502">
        <f t="shared" si="75"/>
        <v>-11.199999999999978</v>
      </c>
    </row>
    <row r="2164" spans="1:20" x14ac:dyDescent="0.2">
      <c r="A2164" s="97" t="s">
        <v>7203</v>
      </c>
      <c r="B2164" s="65" t="s">
        <v>8490</v>
      </c>
      <c r="C2164" s="67">
        <v>0.7</v>
      </c>
      <c r="D2164" s="65" t="s">
        <v>6507</v>
      </c>
      <c r="E2164" s="66">
        <v>79</v>
      </c>
      <c r="F2164" s="66">
        <v>112</v>
      </c>
      <c r="G2164" s="66" t="s">
        <v>2784</v>
      </c>
      <c r="H2164" s="66">
        <v>153</v>
      </c>
      <c r="I2164" s="69"/>
      <c r="J2164" s="5" t="s">
        <v>3562</v>
      </c>
      <c r="K2164" s="66"/>
      <c r="L2164" s="5">
        <f t="shared" si="76"/>
        <v>421</v>
      </c>
      <c r="M2164" s="5">
        <v>6</v>
      </c>
      <c r="N2164" s="5">
        <v>0</v>
      </c>
      <c r="O2164" s="65"/>
      <c r="P2164" s="66">
        <v>292</v>
      </c>
      <c r="Q2164" s="66">
        <v>7</v>
      </c>
      <c r="R2164" s="66">
        <f t="shared" si="73"/>
        <v>299</v>
      </c>
      <c r="S2164" s="502">
        <f t="shared" si="75"/>
        <v>-11.199999999999978</v>
      </c>
    </row>
    <row r="2165" spans="1:20" x14ac:dyDescent="0.2">
      <c r="A2165" s="97" t="s">
        <v>7203</v>
      </c>
      <c r="B2165" s="65" t="s">
        <v>8490</v>
      </c>
      <c r="C2165" s="67">
        <v>0.7</v>
      </c>
      <c r="D2165" s="65" t="s">
        <v>7917</v>
      </c>
      <c r="E2165" s="66">
        <v>79</v>
      </c>
      <c r="F2165" s="66">
        <v>112</v>
      </c>
      <c r="G2165" s="66" t="s">
        <v>2784</v>
      </c>
      <c r="H2165" s="66">
        <v>153</v>
      </c>
      <c r="I2165" s="69"/>
      <c r="J2165" s="5" t="s">
        <v>8793</v>
      </c>
      <c r="K2165" s="66"/>
      <c r="L2165" s="5">
        <f t="shared" si="76"/>
        <v>421</v>
      </c>
      <c r="M2165" s="5">
        <v>6</v>
      </c>
      <c r="N2165" s="5">
        <v>0</v>
      </c>
      <c r="O2165" s="65"/>
      <c r="P2165" s="66">
        <v>292</v>
      </c>
      <c r="Q2165" s="66">
        <v>7</v>
      </c>
      <c r="R2165" s="66">
        <f t="shared" si="73"/>
        <v>299</v>
      </c>
      <c r="S2165" s="502">
        <f t="shared" si="75"/>
        <v>-11.199999999999978</v>
      </c>
    </row>
    <row r="2166" spans="1:20" x14ac:dyDescent="0.2">
      <c r="A2166" s="97" t="s">
        <v>7203</v>
      </c>
      <c r="B2166" s="65" t="s">
        <v>8490</v>
      </c>
      <c r="C2166" s="67">
        <v>0.7</v>
      </c>
      <c r="D2166" s="65" t="s">
        <v>5773</v>
      </c>
      <c r="E2166" s="66">
        <v>79</v>
      </c>
      <c r="F2166" s="66">
        <v>112</v>
      </c>
      <c r="G2166" s="95" t="s">
        <v>2367</v>
      </c>
      <c r="H2166" s="66">
        <v>155</v>
      </c>
      <c r="I2166" s="69">
        <v>6045033700</v>
      </c>
      <c r="J2166" s="5"/>
      <c r="K2166" s="66"/>
      <c r="L2166" s="5">
        <f t="shared" si="76"/>
        <v>421</v>
      </c>
      <c r="M2166" s="5">
        <v>0</v>
      </c>
      <c r="N2166" s="5">
        <v>0</v>
      </c>
      <c r="O2166" s="65"/>
      <c r="P2166" s="66">
        <v>292</v>
      </c>
      <c r="Q2166" s="66">
        <v>7</v>
      </c>
      <c r="R2166" s="66">
        <f t="shared" si="73"/>
        <v>299</v>
      </c>
      <c r="S2166" s="502">
        <f t="shared" si="75"/>
        <v>-11.199999999999978</v>
      </c>
    </row>
    <row r="2167" spans="1:20" x14ac:dyDescent="0.2">
      <c r="A2167" s="97" t="s">
        <v>7203</v>
      </c>
      <c r="B2167" s="65" t="s">
        <v>8490</v>
      </c>
      <c r="C2167" s="67">
        <v>0.7</v>
      </c>
      <c r="D2167" s="65" t="s">
        <v>8212</v>
      </c>
      <c r="E2167" s="66">
        <v>79</v>
      </c>
      <c r="F2167" s="66">
        <v>112</v>
      </c>
      <c r="G2167" s="95" t="s">
        <v>4585</v>
      </c>
      <c r="H2167" s="66">
        <v>155</v>
      </c>
      <c r="I2167" s="69">
        <v>6045032800</v>
      </c>
      <c r="J2167" s="5"/>
      <c r="K2167" s="66"/>
      <c r="L2167" s="5">
        <f t="shared" si="76"/>
        <v>421</v>
      </c>
      <c r="M2167" s="5">
        <v>0</v>
      </c>
      <c r="N2167" s="5">
        <v>0</v>
      </c>
      <c r="O2167" s="65"/>
      <c r="P2167" s="66">
        <v>292</v>
      </c>
      <c r="Q2167" s="66">
        <v>7</v>
      </c>
      <c r="R2167" s="66">
        <f t="shared" si="73"/>
        <v>299</v>
      </c>
      <c r="S2167" s="502">
        <f t="shared" si="75"/>
        <v>-11.199999999999978</v>
      </c>
    </row>
    <row r="2168" spans="1:20" x14ac:dyDescent="0.2">
      <c r="A2168" s="97" t="s">
        <v>7203</v>
      </c>
      <c r="B2168" s="65" t="s">
        <v>8490</v>
      </c>
      <c r="C2168" s="67">
        <v>0.7</v>
      </c>
      <c r="D2168" s="65" t="s">
        <v>7784</v>
      </c>
      <c r="E2168" s="66">
        <v>79</v>
      </c>
      <c r="F2168" s="66">
        <v>112</v>
      </c>
      <c r="G2168" s="95" t="s">
        <v>4585</v>
      </c>
      <c r="H2168" s="66">
        <v>155</v>
      </c>
      <c r="I2168" s="69">
        <v>6050131900</v>
      </c>
      <c r="J2168" s="5"/>
      <c r="K2168" s="66"/>
      <c r="L2168" s="5">
        <f t="shared" si="76"/>
        <v>421</v>
      </c>
      <c r="M2168" s="5">
        <v>0</v>
      </c>
      <c r="N2168" s="5">
        <v>0</v>
      </c>
      <c r="O2168" s="65" t="s">
        <v>4697</v>
      </c>
      <c r="P2168" s="66">
        <v>292</v>
      </c>
      <c r="Q2168" s="66">
        <v>7</v>
      </c>
      <c r="R2168" s="66">
        <f t="shared" si="73"/>
        <v>299</v>
      </c>
      <c r="S2168" s="502">
        <f t="shared" si="75"/>
        <v>-11.199999999999978</v>
      </c>
    </row>
    <row r="2169" spans="1:20" x14ac:dyDescent="0.2">
      <c r="A2169" s="97" t="s">
        <v>7203</v>
      </c>
      <c r="B2169" s="65" t="s">
        <v>8490</v>
      </c>
      <c r="C2169" s="67">
        <v>0.7</v>
      </c>
      <c r="D2169" s="65" t="s">
        <v>4698</v>
      </c>
      <c r="E2169" s="66">
        <v>79</v>
      </c>
      <c r="F2169" s="66">
        <v>112</v>
      </c>
      <c r="G2169" s="95" t="s">
        <v>4585</v>
      </c>
      <c r="H2169" s="66">
        <v>155</v>
      </c>
      <c r="I2169" s="69">
        <v>6400131000</v>
      </c>
      <c r="J2169" s="5"/>
      <c r="K2169" s="66"/>
      <c r="L2169" s="5">
        <f t="shared" si="76"/>
        <v>421</v>
      </c>
      <c r="M2169" s="5">
        <v>0</v>
      </c>
      <c r="N2169" s="5">
        <v>0</v>
      </c>
      <c r="O2169" s="65" t="s">
        <v>1453</v>
      </c>
      <c r="P2169" s="66">
        <v>292</v>
      </c>
      <c r="Q2169" s="66">
        <v>7</v>
      </c>
      <c r="R2169" s="66">
        <f t="shared" si="73"/>
        <v>299</v>
      </c>
      <c r="S2169" s="502">
        <f t="shared" si="75"/>
        <v>-11.199999999999978</v>
      </c>
    </row>
    <row r="2170" spans="1:20" x14ac:dyDescent="0.2">
      <c r="A2170" s="97" t="s">
        <v>7203</v>
      </c>
      <c r="B2170" s="65" t="s">
        <v>8490</v>
      </c>
      <c r="C2170" s="67">
        <v>0.7</v>
      </c>
      <c r="D2170" s="65" t="s">
        <v>4698</v>
      </c>
      <c r="E2170" s="66">
        <v>79</v>
      </c>
      <c r="F2170" s="66">
        <v>112</v>
      </c>
      <c r="G2170" s="66" t="s">
        <v>2784</v>
      </c>
      <c r="H2170" s="66">
        <v>153</v>
      </c>
      <c r="I2170" s="69"/>
      <c r="J2170" s="5" t="s">
        <v>3099</v>
      </c>
      <c r="K2170" s="66"/>
      <c r="L2170" s="5">
        <f t="shared" si="76"/>
        <v>421</v>
      </c>
      <c r="M2170" s="5">
        <v>6</v>
      </c>
      <c r="N2170" s="5">
        <v>0</v>
      </c>
      <c r="O2170" s="65"/>
      <c r="P2170" s="66">
        <v>292</v>
      </c>
      <c r="Q2170" s="66">
        <v>7</v>
      </c>
      <c r="R2170" s="66">
        <f t="shared" si="73"/>
        <v>299</v>
      </c>
      <c r="S2170" s="502">
        <f t="shared" si="75"/>
        <v>-11.199999999999978</v>
      </c>
    </row>
    <row r="2171" spans="1:20" x14ac:dyDescent="0.2">
      <c r="A2171" s="97" t="s">
        <v>7203</v>
      </c>
      <c r="B2171" s="65" t="s">
        <v>8490</v>
      </c>
      <c r="C2171" s="67">
        <v>0.7</v>
      </c>
      <c r="D2171" s="65" t="s">
        <v>7345</v>
      </c>
      <c r="E2171" s="66">
        <v>79</v>
      </c>
      <c r="F2171" s="66">
        <v>112</v>
      </c>
      <c r="G2171" s="95" t="s">
        <v>2367</v>
      </c>
      <c r="H2171" s="66">
        <v>155</v>
      </c>
      <c r="I2171" s="69">
        <v>6085030800</v>
      </c>
      <c r="J2171" s="5"/>
      <c r="K2171" s="66"/>
      <c r="L2171" s="5">
        <f t="shared" si="76"/>
        <v>421</v>
      </c>
      <c r="M2171" s="5">
        <v>0</v>
      </c>
      <c r="N2171" s="5">
        <v>0</v>
      </c>
      <c r="O2171" s="65"/>
      <c r="P2171" s="66">
        <v>292</v>
      </c>
      <c r="Q2171" s="66">
        <v>7</v>
      </c>
      <c r="R2171" s="66">
        <f t="shared" si="73"/>
        <v>299</v>
      </c>
      <c r="S2171" s="502">
        <f t="shared" si="75"/>
        <v>-11.199999999999978</v>
      </c>
    </row>
    <row r="2172" spans="1:20" x14ac:dyDescent="0.2">
      <c r="A2172" s="97" t="s">
        <v>7203</v>
      </c>
      <c r="B2172" s="65" t="s">
        <v>8490</v>
      </c>
      <c r="C2172" s="67">
        <v>0.7</v>
      </c>
      <c r="D2172" s="65" t="s">
        <v>6552</v>
      </c>
      <c r="E2172" s="66">
        <v>79</v>
      </c>
      <c r="F2172" s="66">
        <v>112</v>
      </c>
      <c r="G2172" s="95" t="s">
        <v>2367</v>
      </c>
      <c r="H2172" s="66">
        <v>155</v>
      </c>
      <c r="I2172" s="69"/>
      <c r="J2172" s="5" t="s">
        <v>7582</v>
      </c>
      <c r="K2172" s="66"/>
      <c r="L2172" s="5">
        <f t="shared" si="76"/>
        <v>421</v>
      </c>
      <c r="M2172" s="5">
        <v>3</v>
      </c>
      <c r="N2172" s="5">
        <v>0</v>
      </c>
      <c r="O2172" s="65"/>
      <c r="P2172" s="66">
        <v>292</v>
      </c>
      <c r="Q2172" s="66">
        <v>7</v>
      </c>
      <c r="R2172" s="66">
        <f t="shared" si="73"/>
        <v>299</v>
      </c>
      <c r="S2172" s="502">
        <f t="shared" si="75"/>
        <v>-11.199999999999978</v>
      </c>
    </row>
    <row r="2173" spans="1:20" x14ac:dyDescent="0.2">
      <c r="A2173" s="97" t="s">
        <v>10539</v>
      </c>
      <c r="B2173" s="65" t="s">
        <v>683</v>
      </c>
      <c r="C2173" s="67">
        <v>0.7</v>
      </c>
      <c r="D2173" s="65" t="s">
        <v>10540</v>
      </c>
      <c r="E2173" s="66">
        <v>73</v>
      </c>
      <c r="F2173" s="66">
        <v>99</v>
      </c>
      <c r="G2173" s="95" t="s">
        <v>5161</v>
      </c>
      <c r="H2173" s="66">
        <v>142</v>
      </c>
      <c r="I2173" s="69">
        <v>6045034800</v>
      </c>
      <c r="J2173" s="5" t="s">
        <v>2469</v>
      </c>
      <c r="K2173" s="66">
        <v>9</v>
      </c>
      <c r="L2173" s="5">
        <v>369</v>
      </c>
      <c r="M2173" s="5">
        <v>3</v>
      </c>
      <c r="N2173" s="5">
        <v>0</v>
      </c>
      <c r="O2173" s="65" t="s">
        <v>2305</v>
      </c>
      <c r="P2173" s="66">
        <v>243</v>
      </c>
      <c r="Q2173" s="66">
        <v>4</v>
      </c>
      <c r="R2173" s="66">
        <f t="shared" si="73"/>
        <v>247</v>
      </c>
      <c r="S2173" s="502">
        <f t="shared" si="75"/>
        <v>40.800000000000026</v>
      </c>
      <c r="T2173" s="68">
        <v>9</v>
      </c>
    </row>
    <row r="2174" spans="1:20" x14ac:dyDescent="0.2">
      <c r="A2174" s="97"/>
      <c r="B2174" s="65"/>
      <c r="C2174" s="67"/>
      <c r="E2174" s="66"/>
      <c r="F2174" s="66"/>
      <c r="G2174" s="95"/>
      <c r="H2174" s="66"/>
      <c r="I2174" s="69"/>
      <c r="J2174" s="5"/>
      <c r="K2174" s="66"/>
      <c r="L2174" s="5">
        <f t="shared" si="76"/>
        <v>122</v>
      </c>
      <c r="M2174" s="5">
        <v>0</v>
      </c>
      <c r="N2174" s="5">
        <v>0</v>
      </c>
      <c r="O2174" s="65"/>
      <c r="P2174" s="66"/>
      <c r="Q2174" s="66"/>
      <c r="R2174" s="66">
        <f t="shared" si="73"/>
        <v>0</v>
      </c>
      <c r="S2174" s="502">
        <f t="shared" si="75"/>
        <v>287.8</v>
      </c>
    </row>
    <row r="2175" spans="1:20" x14ac:dyDescent="0.2">
      <c r="A2175" s="97" t="s">
        <v>3597</v>
      </c>
      <c r="B2175" s="65" t="s">
        <v>3365</v>
      </c>
      <c r="C2175" s="67">
        <v>0.75</v>
      </c>
      <c r="D2175" s="65" t="s">
        <v>9986</v>
      </c>
      <c r="E2175" s="66">
        <v>80</v>
      </c>
      <c r="F2175" s="96">
        <v>112</v>
      </c>
      <c r="G2175" s="66" t="s">
        <v>2784</v>
      </c>
      <c r="H2175" s="66">
        <v>155</v>
      </c>
      <c r="I2175" s="69"/>
      <c r="J2175" s="5" t="s">
        <v>1027</v>
      </c>
      <c r="K2175" s="66">
        <v>1</v>
      </c>
      <c r="L2175" s="5">
        <v>400</v>
      </c>
      <c r="M2175" s="5">
        <v>42</v>
      </c>
      <c r="N2175" s="5">
        <v>0</v>
      </c>
      <c r="O2175" s="65"/>
      <c r="P2175" s="66">
        <v>270</v>
      </c>
      <c r="Q2175" s="66">
        <v>7</v>
      </c>
      <c r="R2175" s="66">
        <f t="shared" si="73"/>
        <v>277</v>
      </c>
      <c r="S2175" s="502">
        <f t="shared" si="75"/>
        <v>10.800000000000022</v>
      </c>
      <c r="T2175" s="68">
        <v>1</v>
      </c>
    </row>
    <row r="2176" spans="1:20" x14ac:dyDescent="0.2">
      <c r="A2176" s="97" t="s">
        <v>3597</v>
      </c>
      <c r="B2176" s="65" t="s">
        <v>3365</v>
      </c>
      <c r="C2176" s="67">
        <v>0.75</v>
      </c>
      <c r="D2176" s="65" t="s">
        <v>9988</v>
      </c>
      <c r="E2176" s="66">
        <v>80</v>
      </c>
      <c r="F2176" s="96">
        <v>112</v>
      </c>
      <c r="G2176" s="66" t="s">
        <v>2784</v>
      </c>
      <c r="H2176" s="66">
        <v>155</v>
      </c>
      <c r="I2176" s="69"/>
      <c r="J2176" s="5" t="s">
        <v>9987</v>
      </c>
      <c r="K2176" s="66">
        <v>1</v>
      </c>
      <c r="L2176" s="5">
        <v>400</v>
      </c>
      <c r="M2176" s="5">
        <v>42</v>
      </c>
      <c r="N2176" s="5">
        <v>0</v>
      </c>
      <c r="O2176" s="65"/>
      <c r="P2176" s="66">
        <v>270</v>
      </c>
      <c r="Q2176" s="66">
        <v>7</v>
      </c>
      <c r="R2176" s="66">
        <f t="shared" si="73"/>
        <v>277</v>
      </c>
      <c r="S2176" s="502">
        <f t="shared" si="75"/>
        <v>10.800000000000022</v>
      </c>
      <c r="T2176" s="68">
        <v>1</v>
      </c>
    </row>
    <row r="2177" spans="1:20" x14ac:dyDescent="0.2">
      <c r="A2177" s="97" t="s">
        <v>6453</v>
      </c>
      <c r="B2177" s="65" t="s">
        <v>3365</v>
      </c>
      <c r="C2177" s="67">
        <v>0.75</v>
      </c>
      <c r="D2177" s="65" t="s">
        <v>9234</v>
      </c>
      <c r="E2177" s="66">
        <v>72</v>
      </c>
      <c r="F2177" s="96">
        <v>94</v>
      </c>
      <c r="G2177" s="66" t="s">
        <v>2784</v>
      </c>
      <c r="H2177" s="94">
        <v>137</v>
      </c>
      <c r="I2177" s="69"/>
      <c r="J2177" s="5" t="s">
        <v>1635</v>
      </c>
      <c r="K2177" s="66"/>
      <c r="L2177" s="5">
        <f t="shared" si="76"/>
        <v>400</v>
      </c>
      <c r="M2177" s="5">
        <v>19</v>
      </c>
      <c r="N2177" s="5">
        <v>0</v>
      </c>
      <c r="O2177" s="65" t="s">
        <v>6542</v>
      </c>
      <c r="P2177" s="66">
        <v>274</v>
      </c>
      <c r="Q2177" s="66">
        <v>4</v>
      </c>
      <c r="R2177" s="66">
        <f t="shared" si="73"/>
        <v>278</v>
      </c>
      <c r="S2177" s="502">
        <f t="shared" si="75"/>
        <v>9.800000000000022</v>
      </c>
    </row>
    <row r="2178" spans="1:20" x14ac:dyDescent="0.2">
      <c r="A2178" s="97" t="s">
        <v>6453</v>
      </c>
      <c r="B2178" s="65" t="s">
        <v>3365</v>
      </c>
      <c r="C2178" s="67">
        <v>0.75</v>
      </c>
      <c r="D2178" s="65" t="s">
        <v>8237</v>
      </c>
      <c r="E2178" s="66">
        <v>72</v>
      </c>
      <c r="F2178" s="96">
        <v>94</v>
      </c>
      <c r="G2178" s="66" t="s">
        <v>2918</v>
      </c>
      <c r="H2178" s="94">
        <v>137</v>
      </c>
      <c r="I2178" s="69"/>
      <c r="J2178" s="5" t="s">
        <v>9682</v>
      </c>
      <c r="K2178" s="66"/>
      <c r="L2178" s="5">
        <f t="shared" si="76"/>
        <v>400</v>
      </c>
      <c r="M2178" s="5">
        <v>1</v>
      </c>
      <c r="N2178" s="5">
        <v>0</v>
      </c>
      <c r="O2178" s="65"/>
      <c r="P2178" s="66">
        <v>274</v>
      </c>
      <c r="Q2178" s="66">
        <v>4</v>
      </c>
      <c r="R2178" s="66">
        <f t="shared" si="73"/>
        <v>278</v>
      </c>
      <c r="S2178" s="502">
        <f t="shared" si="75"/>
        <v>9.800000000000022</v>
      </c>
    </row>
    <row r="2179" spans="1:20" x14ac:dyDescent="0.2">
      <c r="A2179" s="97" t="s">
        <v>7667</v>
      </c>
      <c r="B2179" s="65" t="s">
        <v>3365</v>
      </c>
      <c r="C2179" s="67">
        <v>0.75</v>
      </c>
      <c r="D2179" s="65" t="s">
        <v>113</v>
      </c>
      <c r="E2179" s="66">
        <v>80</v>
      </c>
      <c r="F2179" s="66">
        <v>112</v>
      </c>
      <c r="G2179" s="66" t="s">
        <v>2784</v>
      </c>
      <c r="H2179" s="66">
        <v>155</v>
      </c>
      <c r="I2179" s="69"/>
      <c r="J2179" s="5" t="s">
        <v>116</v>
      </c>
      <c r="K2179" s="66"/>
      <c r="L2179" s="5">
        <f t="shared" si="76"/>
        <v>422</v>
      </c>
      <c r="M2179" s="5">
        <v>52</v>
      </c>
      <c r="N2179" s="5">
        <v>0</v>
      </c>
      <c r="O2179" s="65"/>
      <c r="P2179" s="66">
        <v>293</v>
      </c>
      <c r="Q2179" s="66">
        <v>7</v>
      </c>
      <c r="R2179" s="66">
        <f t="shared" si="73"/>
        <v>300</v>
      </c>
      <c r="S2179" s="502">
        <f t="shared" si="75"/>
        <v>-12.199999999999978</v>
      </c>
    </row>
    <row r="2180" spans="1:20" x14ac:dyDescent="0.2">
      <c r="A2180" s="97" t="s">
        <v>7667</v>
      </c>
      <c r="B2180" s="65" t="s">
        <v>3365</v>
      </c>
      <c r="C2180" s="67">
        <v>0.75</v>
      </c>
      <c r="D2180" s="65" t="s">
        <v>114</v>
      </c>
      <c r="E2180" s="66">
        <v>80</v>
      </c>
      <c r="F2180" s="66">
        <v>112</v>
      </c>
      <c r="G2180" s="66" t="s">
        <v>2784</v>
      </c>
      <c r="H2180" s="66">
        <v>155</v>
      </c>
      <c r="I2180" s="69"/>
      <c r="J2180" s="5" t="s">
        <v>117</v>
      </c>
      <c r="K2180" s="66"/>
      <c r="L2180" s="5">
        <f t="shared" si="76"/>
        <v>422</v>
      </c>
      <c r="M2180" s="5">
        <v>52</v>
      </c>
      <c r="N2180" s="5">
        <v>0</v>
      </c>
      <c r="O2180" s="65"/>
      <c r="P2180" s="66">
        <v>293</v>
      </c>
      <c r="Q2180" s="66">
        <v>7</v>
      </c>
      <c r="R2180" s="66">
        <f t="shared" si="73"/>
        <v>300</v>
      </c>
      <c r="S2180" s="502">
        <f t="shared" si="75"/>
        <v>-12.199999999999978</v>
      </c>
    </row>
    <row r="2181" spans="1:20" x14ac:dyDescent="0.2">
      <c r="A2181" s="97" t="s">
        <v>7667</v>
      </c>
      <c r="B2181" s="65" t="s">
        <v>3365</v>
      </c>
      <c r="C2181" s="67">
        <v>0.75</v>
      </c>
      <c r="D2181" s="65" t="s">
        <v>115</v>
      </c>
      <c r="E2181" s="66">
        <v>80</v>
      </c>
      <c r="F2181" s="66">
        <v>112</v>
      </c>
      <c r="G2181" s="66" t="s">
        <v>2784</v>
      </c>
      <c r="H2181" s="66">
        <v>155</v>
      </c>
      <c r="I2181" s="69"/>
      <c r="J2181" s="5" t="s">
        <v>1</v>
      </c>
      <c r="K2181" s="66"/>
      <c r="L2181" s="5">
        <f t="shared" si="76"/>
        <v>422</v>
      </c>
      <c r="M2181" s="5">
        <v>52</v>
      </c>
      <c r="N2181" s="5">
        <v>0</v>
      </c>
      <c r="O2181" s="65"/>
      <c r="P2181" s="66">
        <v>293</v>
      </c>
      <c r="Q2181" s="66">
        <v>7</v>
      </c>
      <c r="R2181" s="66">
        <f t="shared" si="73"/>
        <v>300</v>
      </c>
      <c r="S2181" s="502">
        <f t="shared" si="75"/>
        <v>-12.199999999999978</v>
      </c>
    </row>
    <row r="2182" spans="1:20" s="65" customFormat="1" x14ac:dyDescent="0.2">
      <c r="A2182" s="97" t="s">
        <v>7667</v>
      </c>
      <c r="B2182" s="65" t="s">
        <v>3365</v>
      </c>
      <c r="C2182" s="67">
        <v>0.75</v>
      </c>
      <c r="D2182" s="65" t="s">
        <v>2540</v>
      </c>
      <c r="E2182" s="66">
        <v>80</v>
      </c>
      <c r="F2182" s="66">
        <v>112</v>
      </c>
      <c r="G2182" s="95" t="s">
        <v>2036</v>
      </c>
      <c r="H2182" s="66">
        <v>155</v>
      </c>
      <c r="I2182" s="69"/>
      <c r="J2182" s="5" t="s">
        <v>112</v>
      </c>
      <c r="K2182" s="66"/>
      <c r="L2182" s="5">
        <f t="shared" si="76"/>
        <v>422</v>
      </c>
      <c r="M2182" s="5">
        <v>44</v>
      </c>
      <c r="N2182" s="5">
        <v>0</v>
      </c>
      <c r="P2182" s="66">
        <v>293</v>
      </c>
      <c r="Q2182" s="66">
        <v>7</v>
      </c>
      <c r="R2182" s="66">
        <f t="shared" si="73"/>
        <v>300</v>
      </c>
      <c r="S2182" s="502">
        <f t="shared" si="75"/>
        <v>-12.199999999999978</v>
      </c>
      <c r="T2182" s="66"/>
    </row>
    <row r="2183" spans="1:20" s="65" customFormat="1" x14ac:dyDescent="0.2">
      <c r="A2183" s="97" t="s">
        <v>9982</v>
      </c>
      <c r="B2183" s="65" t="s">
        <v>3365</v>
      </c>
      <c r="C2183" s="67">
        <v>0.75</v>
      </c>
      <c r="D2183" s="65" t="s">
        <v>9983</v>
      </c>
      <c r="E2183" s="66">
        <v>76</v>
      </c>
      <c r="F2183" s="66">
        <v>104</v>
      </c>
      <c r="G2183" s="95" t="s">
        <v>3283</v>
      </c>
      <c r="H2183" s="66">
        <v>147</v>
      </c>
      <c r="I2183" s="69"/>
      <c r="J2183" s="5" t="s">
        <v>4415</v>
      </c>
      <c r="K2183" s="66">
        <v>2</v>
      </c>
      <c r="L2183" s="5">
        <v>396</v>
      </c>
      <c r="M2183" s="5">
        <v>2</v>
      </c>
      <c r="N2183" s="5">
        <v>0</v>
      </c>
      <c r="O2183" s="65" t="s">
        <v>4226</v>
      </c>
      <c r="P2183" s="66">
        <v>265</v>
      </c>
      <c r="Q2183" s="66">
        <v>7</v>
      </c>
      <c r="R2183" s="66">
        <f t="shared" si="73"/>
        <v>272</v>
      </c>
      <c r="S2183" s="502">
        <f t="shared" si="75"/>
        <v>15.800000000000022</v>
      </c>
      <c r="T2183" s="66"/>
    </row>
    <row r="2184" spans="1:20" s="65" customFormat="1" x14ac:dyDescent="0.2">
      <c r="A2184" s="558" t="s">
        <v>10628</v>
      </c>
      <c r="B2184" s="559" t="s">
        <v>3365</v>
      </c>
      <c r="C2184" s="67">
        <v>0.75</v>
      </c>
      <c r="D2184" s="559" t="s">
        <v>11046</v>
      </c>
      <c r="E2184" s="66">
        <v>74</v>
      </c>
      <c r="F2184" s="66">
        <v>101</v>
      </c>
      <c r="G2184" s="599" t="s">
        <v>2920</v>
      </c>
      <c r="H2184" s="66">
        <v>144</v>
      </c>
      <c r="I2184" s="69">
        <v>6045034800</v>
      </c>
      <c r="J2184" s="5" t="s">
        <v>2469</v>
      </c>
      <c r="K2184" s="66">
        <v>8</v>
      </c>
      <c r="L2184" s="5">
        <v>373</v>
      </c>
      <c r="M2184" s="5">
        <v>3</v>
      </c>
      <c r="N2184" s="5">
        <v>0</v>
      </c>
      <c r="O2184" s="559" t="s">
        <v>11027</v>
      </c>
      <c r="P2184" s="66">
        <v>245</v>
      </c>
      <c r="Q2184" s="66">
        <v>4</v>
      </c>
      <c r="R2184" s="66">
        <f t="shared" si="73"/>
        <v>249</v>
      </c>
      <c r="S2184" s="502">
        <f t="shared" si="75"/>
        <v>38.800000000000026</v>
      </c>
      <c r="T2184" s="66">
        <v>8</v>
      </c>
    </row>
    <row r="2185" spans="1:20" s="65" customFormat="1" x14ac:dyDescent="0.2">
      <c r="A2185" s="558" t="s">
        <v>10628</v>
      </c>
      <c r="B2185" s="559" t="s">
        <v>3365</v>
      </c>
      <c r="C2185" s="67">
        <v>0.75</v>
      </c>
      <c r="D2185" s="583" t="s">
        <v>11047</v>
      </c>
      <c r="E2185" s="66">
        <v>74</v>
      </c>
      <c r="F2185" s="66">
        <v>101</v>
      </c>
      <c r="G2185" s="599" t="s">
        <v>2920</v>
      </c>
      <c r="H2185" s="66">
        <v>144</v>
      </c>
      <c r="I2185" s="69"/>
      <c r="J2185" s="5" t="s">
        <v>9682</v>
      </c>
      <c r="K2185" s="66"/>
      <c r="L2185" s="5">
        <v>373</v>
      </c>
      <c r="M2185" s="5">
        <v>1</v>
      </c>
      <c r="N2185" s="5">
        <v>0</v>
      </c>
      <c r="O2185" s="559" t="s">
        <v>11027</v>
      </c>
      <c r="P2185" s="66">
        <v>245</v>
      </c>
      <c r="Q2185" s="66">
        <v>4</v>
      </c>
      <c r="R2185" s="66">
        <f>P2185+Q2185</f>
        <v>249</v>
      </c>
      <c r="S2185" s="502">
        <f>306.1-R2185-10-8.3</f>
        <v>38.800000000000026</v>
      </c>
      <c r="T2185" s="66">
        <v>8</v>
      </c>
    </row>
    <row r="2186" spans="1:20" s="65" customFormat="1" x14ac:dyDescent="0.2">
      <c r="A2186" s="97" t="s">
        <v>2070</v>
      </c>
      <c r="B2186" s="65" t="s">
        <v>3365</v>
      </c>
      <c r="C2186" s="67">
        <v>0.75</v>
      </c>
      <c r="D2186" s="91" t="s">
        <v>7749</v>
      </c>
      <c r="E2186" s="66">
        <v>75</v>
      </c>
      <c r="F2186" s="66">
        <v>102</v>
      </c>
      <c r="G2186" s="66" t="s">
        <v>2784</v>
      </c>
      <c r="H2186" s="66">
        <v>145</v>
      </c>
      <c r="I2186" s="69"/>
      <c r="J2186" s="5" t="s">
        <v>6348</v>
      </c>
      <c r="K2186" s="66"/>
      <c r="L2186" s="5">
        <f t="shared" si="76"/>
        <v>424</v>
      </c>
      <c r="M2186" s="5">
        <v>16</v>
      </c>
      <c r="N2186" s="5">
        <v>0</v>
      </c>
      <c r="P2186" s="66">
        <v>295</v>
      </c>
      <c r="Q2186" s="66">
        <v>7</v>
      </c>
      <c r="R2186" s="66">
        <f t="shared" si="73"/>
        <v>302</v>
      </c>
      <c r="S2186" s="502">
        <f t="shared" si="75"/>
        <v>-14.199999999999978</v>
      </c>
      <c r="T2186" s="66"/>
    </row>
    <row r="2187" spans="1:20" s="65" customFormat="1" x14ac:dyDescent="0.2">
      <c r="A2187" s="97" t="s">
        <v>2070</v>
      </c>
      <c r="B2187" s="65" t="s">
        <v>3365</v>
      </c>
      <c r="C2187" s="67">
        <v>0.75</v>
      </c>
      <c r="D2187" s="91" t="s">
        <v>1597</v>
      </c>
      <c r="E2187" s="66">
        <v>75</v>
      </c>
      <c r="F2187" s="66">
        <v>102</v>
      </c>
      <c r="G2187" s="66" t="s">
        <v>2784</v>
      </c>
      <c r="H2187" s="66">
        <v>145</v>
      </c>
      <c r="I2187" s="69"/>
      <c r="J2187" s="5" t="s">
        <v>9935</v>
      </c>
      <c r="K2187" s="66"/>
      <c r="L2187" s="5">
        <f t="shared" si="76"/>
        <v>424</v>
      </c>
      <c r="M2187" s="5">
        <v>16</v>
      </c>
      <c r="N2187" s="5">
        <v>0</v>
      </c>
      <c r="P2187" s="66">
        <v>295</v>
      </c>
      <c r="Q2187" s="66">
        <v>7</v>
      </c>
      <c r="R2187" s="66">
        <f t="shared" si="73"/>
        <v>302</v>
      </c>
      <c r="S2187" s="502">
        <f t="shared" si="75"/>
        <v>-14.199999999999978</v>
      </c>
      <c r="T2187" s="66"/>
    </row>
    <row r="2188" spans="1:20" s="65" customFormat="1" x14ac:dyDescent="0.2">
      <c r="A2188" s="97" t="s">
        <v>2070</v>
      </c>
      <c r="B2188" s="65" t="s">
        <v>3365</v>
      </c>
      <c r="C2188" s="67">
        <v>0.75</v>
      </c>
      <c r="D2188" s="91" t="s">
        <v>1598</v>
      </c>
      <c r="E2188" s="66">
        <v>75</v>
      </c>
      <c r="F2188" s="66">
        <v>102</v>
      </c>
      <c r="G2188" s="66" t="s">
        <v>2784</v>
      </c>
      <c r="H2188" s="66">
        <v>145</v>
      </c>
      <c r="I2188" s="69"/>
      <c r="J2188" s="5" t="s">
        <v>7283</v>
      </c>
      <c r="K2188" s="66"/>
      <c r="L2188" s="5">
        <f t="shared" si="76"/>
        <v>424</v>
      </c>
      <c r="M2188" s="5">
        <v>16</v>
      </c>
      <c r="N2188" s="5">
        <v>0</v>
      </c>
      <c r="P2188" s="66">
        <v>295</v>
      </c>
      <c r="Q2188" s="66">
        <v>7</v>
      </c>
      <c r="R2188" s="66">
        <f t="shared" si="73"/>
        <v>302</v>
      </c>
      <c r="S2188" s="502">
        <f t="shared" si="75"/>
        <v>-14.199999999999978</v>
      </c>
      <c r="T2188" s="66"/>
    </row>
    <row r="2189" spans="1:20" s="65" customFormat="1" x14ac:dyDescent="0.2">
      <c r="A2189" s="97" t="s">
        <v>5278</v>
      </c>
      <c r="B2189" s="65" t="s">
        <v>3365</v>
      </c>
      <c r="C2189" s="67">
        <v>0.75</v>
      </c>
      <c r="D2189" s="91" t="s">
        <v>8944</v>
      </c>
      <c r="E2189" s="66">
        <v>76</v>
      </c>
      <c r="F2189" s="66">
        <v>104</v>
      </c>
      <c r="G2189" s="66" t="s">
        <v>2784</v>
      </c>
      <c r="H2189" s="66">
        <v>147</v>
      </c>
      <c r="I2189" s="69"/>
      <c r="J2189" s="5" t="s">
        <v>6348</v>
      </c>
      <c r="K2189" s="66"/>
      <c r="L2189" s="5">
        <f t="shared" si="76"/>
        <v>420</v>
      </c>
      <c r="M2189" s="5">
        <v>16</v>
      </c>
      <c r="N2189" s="5">
        <v>0</v>
      </c>
      <c r="P2189" s="66">
        <v>291</v>
      </c>
      <c r="Q2189" s="66">
        <v>7</v>
      </c>
      <c r="R2189" s="66">
        <f t="shared" si="73"/>
        <v>298</v>
      </c>
      <c r="S2189" s="502">
        <f t="shared" si="75"/>
        <v>-10.199999999999978</v>
      </c>
      <c r="T2189" s="66"/>
    </row>
    <row r="2190" spans="1:20" s="65" customFormat="1" x14ac:dyDescent="0.2">
      <c r="A2190" s="97" t="s">
        <v>5278</v>
      </c>
      <c r="B2190" s="65" t="s">
        <v>3365</v>
      </c>
      <c r="C2190" s="67">
        <v>0.75</v>
      </c>
      <c r="D2190" s="91" t="s">
        <v>2068</v>
      </c>
      <c r="E2190" s="66">
        <v>76</v>
      </c>
      <c r="F2190" s="66">
        <v>104</v>
      </c>
      <c r="G2190" s="66" t="s">
        <v>2784</v>
      </c>
      <c r="H2190" s="66">
        <v>147</v>
      </c>
      <c r="I2190" s="69"/>
      <c r="J2190" s="5" t="s">
        <v>9935</v>
      </c>
      <c r="K2190" s="66"/>
      <c r="L2190" s="5">
        <f t="shared" si="76"/>
        <v>420</v>
      </c>
      <c r="M2190" s="5">
        <v>16</v>
      </c>
      <c r="N2190" s="5">
        <v>0</v>
      </c>
      <c r="P2190" s="66">
        <v>291</v>
      </c>
      <c r="Q2190" s="66">
        <v>7</v>
      </c>
      <c r="R2190" s="66">
        <f t="shared" si="73"/>
        <v>298</v>
      </c>
      <c r="S2190" s="502">
        <f t="shared" si="75"/>
        <v>-10.199999999999978</v>
      </c>
      <c r="T2190" s="66"/>
    </row>
    <row r="2191" spans="1:20" s="65" customFormat="1" x14ac:dyDescent="0.2">
      <c r="A2191" s="97" t="s">
        <v>5278</v>
      </c>
      <c r="B2191" s="65" t="s">
        <v>3365</v>
      </c>
      <c r="C2191" s="67">
        <v>0.75</v>
      </c>
      <c r="D2191" s="91" t="s">
        <v>2069</v>
      </c>
      <c r="E2191" s="66">
        <v>76</v>
      </c>
      <c r="F2191" s="66">
        <v>104</v>
      </c>
      <c r="G2191" s="66" t="s">
        <v>2784</v>
      </c>
      <c r="H2191" s="66">
        <v>147</v>
      </c>
      <c r="I2191" s="69"/>
      <c r="J2191" s="5" t="s">
        <v>7283</v>
      </c>
      <c r="K2191" s="66"/>
      <c r="L2191" s="5">
        <f t="shared" si="76"/>
        <v>420</v>
      </c>
      <c r="M2191" s="5">
        <v>16</v>
      </c>
      <c r="N2191" s="5">
        <v>0</v>
      </c>
      <c r="P2191" s="66">
        <v>291</v>
      </c>
      <c r="Q2191" s="66">
        <v>7</v>
      </c>
      <c r="R2191" s="66">
        <f t="shared" si="73"/>
        <v>298</v>
      </c>
      <c r="S2191" s="502">
        <f t="shared" si="75"/>
        <v>-10.199999999999978</v>
      </c>
      <c r="T2191" s="66"/>
    </row>
    <row r="2192" spans="1:20" s="65" customFormat="1" x14ac:dyDescent="0.2">
      <c r="A2192" s="97" t="s">
        <v>5278</v>
      </c>
      <c r="B2192" s="65" t="s">
        <v>3365</v>
      </c>
      <c r="C2192" s="67">
        <v>0.75</v>
      </c>
      <c r="D2192" s="91" t="s">
        <v>6669</v>
      </c>
      <c r="E2192" s="66">
        <v>76</v>
      </c>
      <c r="F2192" s="66">
        <v>104</v>
      </c>
      <c r="G2192" s="66" t="s">
        <v>5434</v>
      </c>
      <c r="H2192" s="66">
        <v>147</v>
      </c>
      <c r="I2192" s="69"/>
      <c r="J2192" s="5" t="s">
        <v>2624</v>
      </c>
      <c r="K2192" s="66"/>
      <c r="L2192" s="5">
        <f t="shared" si="76"/>
        <v>420</v>
      </c>
      <c r="M2192" s="5">
        <v>2</v>
      </c>
      <c r="N2192" s="5">
        <v>0</v>
      </c>
      <c r="O2192" s="65" t="s">
        <v>4540</v>
      </c>
      <c r="P2192" s="66">
        <v>291</v>
      </c>
      <c r="Q2192" s="66">
        <v>7</v>
      </c>
      <c r="R2192" s="66">
        <f t="shared" si="73"/>
        <v>298</v>
      </c>
      <c r="S2192" s="502">
        <f t="shared" si="75"/>
        <v>-10.199999999999978</v>
      </c>
      <c r="T2192" s="66"/>
    </row>
    <row r="2193" spans="1:20" x14ac:dyDescent="0.2">
      <c r="A2193" s="97" t="s">
        <v>1049</v>
      </c>
      <c r="B2193" s="65" t="s">
        <v>1423</v>
      </c>
      <c r="C2193" s="67">
        <v>0.75</v>
      </c>
      <c r="D2193" s="65" t="s">
        <v>6139</v>
      </c>
      <c r="E2193" s="66">
        <v>76</v>
      </c>
      <c r="F2193" s="66">
        <v>104</v>
      </c>
      <c r="G2193" s="95" t="s">
        <v>2367</v>
      </c>
      <c r="H2193" s="66">
        <v>147</v>
      </c>
      <c r="I2193" s="69"/>
      <c r="J2193" s="5" t="s">
        <v>4415</v>
      </c>
      <c r="K2193" s="66"/>
      <c r="L2193" s="5">
        <f t="shared" si="76"/>
        <v>407</v>
      </c>
      <c r="M2193" s="5">
        <v>2</v>
      </c>
      <c r="N2193" s="5">
        <v>0</v>
      </c>
      <c r="O2193" s="65"/>
      <c r="P2193" s="66">
        <v>278</v>
      </c>
      <c r="Q2193" s="66">
        <v>7</v>
      </c>
      <c r="R2193" s="66">
        <f t="shared" si="73"/>
        <v>285</v>
      </c>
      <c r="S2193" s="502">
        <f t="shared" si="75"/>
        <v>2.800000000000022</v>
      </c>
    </row>
    <row r="2194" spans="1:20" x14ac:dyDescent="0.2">
      <c r="A2194" s="558" t="s">
        <v>12016</v>
      </c>
      <c r="B2194" s="559" t="s">
        <v>4892</v>
      </c>
      <c r="C2194" s="67">
        <v>0.75</v>
      </c>
      <c r="D2194" s="559" t="s">
        <v>11667</v>
      </c>
      <c r="E2194" s="66">
        <v>70</v>
      </c>
      <c r="F2194" s="66">
        <v>93</v>
      </c>
      <c r="G2194" s="599" t="s">
        <v>6995</v>
      </c>
      <c r="H2194" s="66">
        <v>136</v>
      </c>
      <c r="I2194" s="69"/>
      <c r="J2194" s="5" t="s">
        <v>2469</v>
      </c>
      <c r="K2194" s="66">
        <v>2</v>
      </c>
      <c r="L2194" s="5">
        <f t="shared" si="76"/>
        <v>398</v>
      </c>
      <c r="M2194" s="5">
        <v>3</v>
      </c>
      <c r="N2194" s="5">
        <v>0</v>
      </c>
      <c r="O2194" s="559" t="s">
        <v>12011</v>
      </c>
      <c r="P2194" s="66">
        <v>272</v>
      </c>
      <c r="Q2194" s="66">
        <v>4</v>
      </c>
      <c r="R2194" s="66">
        <f t="shared" si="73"/>
        <v>276</v>
      </c>
      <c r="S2194" s="502">
        <f t="shared" si="75"/>
        <v>11.800000000000022</v>
      </c>
    </row>
    <row r="2195" spans="1:20" x14ac:dyDescent="0.2">
      <c r="A2195" s="558" t="s">
        <v>12016</v>
      </c>
      <c r="B2195" s="559" t="s">
        <v>4892</v>
      </c>
      <c r="C2195" s="67">
        <v>0.75</v>
      </c>
      <c r="D2195" s="583" t="s">
        <v>12017</v>
      </c>
      <c r="E2195" s="66">
        <v>70</v>
      </c>
      <c r="F2195" s="66">
        <v>93</v>
      </c>
      <c r="G2195" s="599" t="s">
        <v>6995</v>
      </c>
      <c r="H2195" s="66">
        <v>136</v>
      </c>
      <c r="I2195" s="69"/>
      <c r="J2195" s="5" t="s">
        <v>9682</v>
      </c>
      <c r="K2195" s="66"/>
      <c r="L2195" s="5">
        <f t="shared" si="76"/>
        <v>398</v>
      </c>
      <c r="M2195" s="5">
        <v>1</v>
      </c>
      <c r="N2195" s="5">
        <v>0</v>
      </c>
      <c r="O2195" s="559" t="s">
        <v>12011</v>
      </c>
      <c r="P2195" s="66">
        <v>272</v>
      </c>
      <c r="Q2195" s="66">
        <v>4</v>
      </c>
      <c r="R2195" s="66">
        <f t="shared" si="73"/>
        <v>276</v>
      </c>
      <c r="S2195" s="502">
        <f t="shared" si="75"/>
        <v>11.800000000000022</v>
      </c>
    </row>
    <row r="2196" spans="1:20" x14ac:dyDescent="0.2">
      <c r="A2196" s="558" t="s">
        <v>12019</v>
      </c>
      <c r="B2196" s="559" t="s">
        <v>4892</v>
      </c>
      <c r="C2196" s="67">
        <v>0.75</v>
      </c>
      <c r="D2196" s="583" t="s">
        <v>12020</v>
      </c>
      <c r="E2196" s="66">
        <v>76</v>
      </c>
      <c r="F2196" s="66">
        <v>104</v>
      </c>
      <c r="G2196" s="599" t="s">
        <v>3850</v>
      </c>
      <c r="H2196" s="66">
        <v>147</v>
      </c>
      <c r="I2196" s="69"/>
      <c r="J2196" s="5" t="s">
        <v>2469</v>
      </c>
      <c r="K2196" s="66">
        <v>3</v>
      </c>
      <c r="L2196" s="5">
        <f t="shared" si="76"/>
        <v>392</v>
      </c>
      <c r="M2196" s="5">
        <v>3</v>
      </c>
      <c r="N2196" s="5">
        <v>0</v>
      </c>
      <c r="O2196" s="559" t="s">
        <v>12011</v>
      </c>
      <c r="P2196" s="66">
        <v>266</v>
      </c>
      <c r="Q2196" s="66">
        <v>4</v>
      </c>
      <c r="R2196" s="66">
        <f t="shared" si="73"/>
        <v>270</v>
      </c>
      <c r="S2196" s="502">
        <f t="shared" si="75"/>
        <v>17.800000000000022</v>
      </c>
    </row>
    <row r="2197" spans="1:20" x14ac:dyDescent="0.2">
      <c r="A2197" s="558" t="s">
        <v>12019</v>
      </c>
      <c r="B2197" s="559" t="s">
        <v>4892</v>
      </c>
      <c r="C2197" s="67">
        <v>0.75</v>
      </c>
      <c r="D2197" s="583" t="s">
        <v>12021</v>
      </c>
      <c r="E2197" s="66">
        <v>76</v>
      </c>
      <c r="F2197" s="66">
        <v>104</v>
      </c>
      <c r="G2197" s="599" t="s">
        <v>3850</v>
      </c>
      <c r="H2197" s="66">
        <v>147</v>
      </c>
      <c r="I2197" s="69"/>
      <c r="J2197" s="5" t="s">
        <v>9682</v>
      </c>
      <c r="K2197" s="66"/>
      <c r="L2197" s="5">
        <v>392</v>
      </c>
      <c r="M2197" s="5"/>
      <c r="N2197" s="5">
        <v>0</v>
      </c>
      <c r="O2197" s="559" t="s">
        <v>12011</v>
      </c>
      <c r="P2197" s="66">
        <v>266</v>
      </c>
      <c r="Q2197" s="66">
        <v>4</v>
      </c>
      <c r="R2197" s="66">
        <f t="shared" si="73"/>
        <v>270</v>
      </c>
      <c r="S2197" s="502">
        <f t="shared" si="75"/>
        <v>17.800000000000022</v>
      </c>
    </row>
    <row r="2198" spans="1:20" x14ac:dyDescent="0.2">
      <c r="A2198" s="97" t="s">
        <v>8648</v>
      </c>
      <c r="B2198" s="65" t="s">
        <v>8490</v>
      </c>
      <c r="C2198" s="67">
        <v>0.75</v>
      </c>
      <c r="D2198" s="583" t="s">
        <v>11583</v>
      </c>
      <c r="E2198" s="66">
        <v>78</v>
      </c>
      <c r="F2198" s="66">
        <v>108</v>
      </c>
      <c r="G2198" s="66" t="s">
        <v>2784</v>
      </c>
      <c r="H2198" s="66">
        <v>151</v>
      </c>
      <c r="I2198" s="69"/>
      <c r="J2198" s="5" t="s">
        <v>6348</v>
      </c>
      <c r="K2198" s="66"/>
      <c r="L2198" s="5">
        <f t="shared" si="76"/>
        <v>419</v>
      </c>
      <c r="M2198" s="5">
        <v>16</v>
      </c>
      <c r="N2198" s="5">
        <v>0</v>
      </c>
      <c r="O2198" s="559" t="s">
        <v>11582</v>
      </c>
      <c r="P2198" s="66">
        <v>290</v>
      </c>
      <c r="Q2198" s="66">
        <v>7</v>
      </c>
      <c r="R2198" s="66">
        <f t="shared" si="73"/>
        <v>297</v>
      </c>
      <c r="S2198" s="502">
        <f t="shared" si="75"/>
        <v>-9.199999999999978</v>
      </c>
    </row>
    <row r="2199" spans="1:20" x14ac:dyDescent="0.2">
      <c r="A2199" s="97" t="s">
        <v>8648</v>
      </c>
      <c r="B2199" s="65" t="s">
        <v>8490</v>
      </c>
      <c r="C2199" s="67">
        <v>0.75</v>
      </c>
      <c r="D2199" s="583" t="s">
        <v>11584</v>
      </c>
      <c r="E2199" s="66">
        <v>78</v>
      </c>
      <c r="F2199" s="66">
        <v>108</v>
      </c>
      <c r="G2199" s="66" t="s">
        <v>2784</v>
      </c>
      <c r="H2199" s="66">
        <v>151</v>
      </c>
      <c r="I2199" s="69"/>
      <c r="J2199" s="5" t="s">
        <v>9935</v>
      </c>
      <c r="K2199" s="66"/>
      <c r="L2199" s="5">
        <f>112+10+R2199</f>
        <v>419</v>
      </c>
      <c r="M2199" s="5">
        <v>16</v>
      </c>
      <c r="N2199" s="5">
        <v>0</v>
      </c>
      <c r="O2199" s="559" t="s">
        <v>11582</v>
      </c>
      <c r="P2199" s="66">
        <v>290</v>
      </c>
      <c r="Q2199" s="66">
        <v>7</v>
      </c>
      <c r="R2199" s="66">
        <f>P2199+Q2199</f>
        <v>297</v>
      </c>
      <c r="S2199" s="502">
        <f>306.1-R2199-10-8.3</f>
        <v>-9.199999999999978</v>
      </c>
    </row>
    <row r="2200" spans="1:20" x14ac:dyDescent="0.2">
      <c r="A2200" s="97" t="s">
        <v>8648</v>
      </c>
      <c r="B2200" s="65" t="s">
        <v>8490</v>
      </c>
      <c r="C2200" s="67">
        <v>0.75</v>
      </c>
      <c r="D2200" s="583" t="s">
        <v>11585</v>
      </c>
      <c r="E2200" s="66">
        <v>78</v>
      </c>
      <c r="F2200" s="66">
        <v>108</v>
      </c>
      <c r="G2200" s="66" t="s">
        <v>2784</v>
      </c>
      <c r="H2200" s="66">
        <v>151</v>
      </c>
      <c r="I2200" s="69"/>
      <c r="J2200" s="5" t="s">
        <v>7283</v>
      </c>
      <c r="K2200" s="66"/>
      <c r="L2200" s="5">
        <f>112+10+R2200</f>
        <v>419</v>
      </c>
      <c r="M2200" s="5">
        <v>16</v>
      </c>
      <c r="N2200" s="5">
        <v>0</v>
      </c>
      <c r="O2200" s="559" t="s">
        <v>11582</v>
      </c>
      <c r="P2200" s="66">
        <v>290</v>
      </c>
      <c r="Q2200" s="66">
        <v>7</v>
      </c>
      <c r="R2200" s="66">
        <f>P2200+Q2200</f>
        <v>297</v>
      </c>
      <c r="S2200" s="502">
        <f>306.1-R2200-10-8.3</f>
        <v>-9.199999999999978</v>
      </c>
    </row>
    <row r="2201" spans="1:20" x14ac:dyDescent="0.2">
      <c r="A2201" s="97" t="s">
        <v>8648</v>
      </c>
      <c r="B2201" s="65" t="s">
        <v>8490</v>
      </c>
      <c r="C2201" s="67">
        <v>0.75</v>
      </c>
      <c r="D2201" s="583" t="s">
        <v>11586</v>
      </c>
      <c r="E2201" s="66">
        <v>78</v>
      </c>
      <c r="F2201" s="66">
        <v>108</v>
      </c>
      <c r="G2201" s="95" t="s">
        <v>3851</v>
      </c>
      <c r="H2201" s="66">
        <v>151</v>
      </c>
      <c r="I2201" s="69"/>
      <c r="J2201" s="5" t="s">
        <v>2624</v>
      </c>
      <c r="K2201" s="66"/>
      <c r="L2201" s="5">
        <f>112+10+R2201</f>
        <v>419</v>
      </c>
      <c r="M2201" s="5">
        <v>16</v>
      </c>
      <c r="N2201" s="5">
        <v>0</v>
      </c>
      <c r="O2201" s="559" t="s">
        <v>11582</v>
      </c>
      <c r="P2201" s="66">
        <v>290</v>
      </c>
      <c r="Q2201" s="66">
        <v>7</v>
      </c>
      <c r="R2201" s="66">
        <f>P2201+Q2201</f>
        <v>297</v>
      </c>
      <c r="S2201" s="502">
        <f>306.1-R2201-10-8.3</f>
        <v>-9.199999999999978</v>
      </c>
    </row>
    <row r="2202" spans="1:20" x14ac:dyDescent="0.2">
      <c r="A2202" s="97" t="s">
        <v>7173</v>
      </c>
      <c r="B2202" s="65" t="s">
        <v>8490</v>
      </c>
      <c r="C2202" s="67">
        <v>0.75</v>
      </c>
      <c r="D2202" s="65" t="s">
        <v>10453</v>
      </c>
      <c r="E2202" s="66">
        <v>78</v>
      </c>
      <c r="F2202" s="66">
        <v>110</v>
      </c>
      <c r="G2202" s="95" t="s">
        <v>5434</v>
      </c>
      <c r="H2202" s="66">
        <v>151</v>
      </c>
      <c r="I2202" s="69"/>
      <c r="J2202" s="5" t="s">
        <v>6111</v>
      </c>
      <c r="K2202" s="66"/>
      <c r="L2202" s="5">
        <f t="shared" si="76"/>
        <v>408</v>
      </c>
      <c r="M2202" s="5">
        <v>5</v>
      </c>
      <c r="N2202" s="66">
        <v>0</v>
      </c>
      <c r="O2202" s="65" t="s">
        <v>9611</v>
      </c>
      <c r="P2202" s="66">
        <v>279</v>
      </c>
      <c r="Q2202" s="66">
        <v>7</v>
      </c>
      <c r="R2202" s="66">
        <f t="shared" si="73"/>
        <v>286</v>
      </c>
      <c r="S2202" s="502">
        <f t="shared" si="75"/>
        <v>1.800000000000022</v>
      </c>
    </row>
    <row r="2203" spans="1:20" x14ac:dyDescent="0.2">
      <c r="A2203" s="97" t="s">
        <v>7173</v>
      </c>
      <c r="B2203" s="65" t="s">
        <v>8490</v>
      </c>
      <c r="C2203" s="67">
        <v>0.75</v>
      </c>
      <c r="D2203" s="91" t="s">
        <v>10452</v>
      </c>
      <c r="E2203" s="66">
        <v>78</v>
      </c>
      <c r="F2203" s="66">
        <v>110</v>
      </c>
      <c r="G2203" s="95" t="s">
        <v>5434</v>
      </c>
      <c r="H2203" s="66">
        <v>151</v>
      </c>
      <c r="I2203" s="69"/>
      <c r="J2203" s="5" t="s">
        <v>7144</v>
      </c>
      <c r="K2203" s="66"/>
      <c r="L2203" s="5">
        <f t="shared" si="76"/>
        <v>408</v>
      </c>
      <c r="M2203" s="5">
        <v>3</v>
      </c>
      <c r="N2203" s="66">
        <v>0</v>
      </c>
      <c r="O2203" s="65" t="s">
        <v>9611</v>
      </c>
      <c r="P2203" s="66">
        <v>279</v>
      </c>
      <c r="Q2203" s="66">
        <v>7</v>
      </c>
      <c r="R2203" s="66">
        <f t="shared" si="73"/>
        <v>286</v>
      </c>
      <c r="S2203" s="502">
        <f t="shared" si="75"/>
        <v>1.800000000000022</v>
      </c>
    </row>
    <row r="2204" spans="1:20" x14ac:dyDescent="0.2">
      <c r="A2204" s="97" t="s">
        <v>8130</v>
      </c>
      <c r="B2204" s="65" t="s">
        <v>8490</v>
      </c>
      <c r="C2204" s="67">
        <v>0.75</v>
      </c>
      <c r="D2204" s="91" t="s">
        <v>3826</v>
      </c>
      <c r="E2204" s="66">
        <v>71</v>
      </c>
      <c r="F2204" s="66">
        <v>95</v>
      </c>
      <c r="G2204" s="95" t="s">
        <v>5464</v>
      </c>
      <c r="H2204" s="66">
        <v>138</v>
      </c>
      <c r="I2204" s="69">
        <v>6045034800</v>
      </c>
      <c r="J2204" s="5" t="s">
        <v>2469</v>
      </c>
      <c r="K2204" s="66">
        <v>1</v>
      </c>
      <c r="L2204" s="5">
        <v>400</v>
      </c>
      <c r="M2204" s="5">
        <v>3</v>
      </c>
      <c r="N2204" s="5">
        <v>0</v>
      </c>
      <c r="O2204" s="65" t="s">
        <v>3827</v>
      </c>
      <c r="P2204" s="66">
        <v>272</v>
      </c>
      <c r="Q2204" s="66">
        <v>4</v>
      </c>
      <c r="R2204" s="66">
        <f t="shared" si="73"/>
        <v>276</v>
      </c>
      <c r="S2204" s="502">
        <f t="shared" si="75"/>
        <v>11.800000000000022</v>
      </c>
      <c r="T2204" s="68">
        <v>1</v>
      </c>
    </row>
    <row r="2205" spans="1:20" x14ac:dyDescent="0.2">
      <c r="A2205" s="97" t="s">
        <v>8130</v>
      </c>
      <c r="B2205" s="65" t="s">
        <v>8490</v>
      </c>
      <c r="C2205" s="67">
        <v>0.75</v>
      </c>
      <c r="D2205" s="91" t="s">
        <v>46</v>
      </c>
      <c r="E2205" s="66">
        <v>71</v>
      </c>
      <c r="F2205" s="66">
        <v>95</v>
      </c>
      <c r="G2205" s="95" t="s">
        <v>5464</v>
      </c>
      <c r="H2205" s="66">
        <v>138</v>
      </c>
      <c r="I2205" s="69"/>
      <c r="J2205" s="5" t="s">
        <v>9682</v>
      </c>
      <c r="K2205" s="66">
        <v>1</v>
      </c>
      <c r="L2205" s="5">
        <v>400</v>
      </c>
      <c r="M2205" s="5">
        <v>1</v>
      </c>
      <c r="N2205" s="5">
        <v>0</v>
      </c>
      <c r="O2205" s="65" t="s">
        <v>3827</v>
      </c>
      <c r="P2205" s="66">
        <v>272</v>
      </c>
      <c r="Q2205" s="66">
        <v>4</v>
      </c>
      <c r="R2205" s="66">
        <f t="shared" si="73"/>
        <v>276</v>
      </c>
      <c r="S2205" s="502">
        <f t="shared" si="75"/>
        <v>11.800000000000022</v>
      </c>
      <c r="T2205" s="68">
        <v>1</v>
      </c>
    </row>
    <row r="2206" spans="1:20" x14ac:dyDescent="0.2">
      <c r="A2206" s="97" t="s">
        <v>9919</v>
      </c>
      <c r="B2206" s="65" t="s">
        <v>8490</v>
      </c>
      <c r="C2206" s="67">
        <v>0.75</v>
      </c>
      <c r="D2206" s="91" t="s">
        <v>8213</v>
      </c>
      <c r="E2206" s="66">
        <v>71</v>
      </c>
      <c r="F2206" s="66">
        <v>95</v>
      </c>
      <c r="G2206" s="95" t="s">
        <v>5265</v>
      </c>
      <c r="H2206" s="66">
        <v>138</v>
      </c>
      <c r="I2206" s="69">
        <v>6045034800</v>
      </c>
      <c r="J2206" s="5" t="s">
        <v>2469</v>
      </c>
      <c r="K2206" s="66">
        <v>3</v>
      </c>
      <c r="L2206" s="5">
        <v>393</v>
      </c>
      <c r="M2206" s="5">
        <v>3</v>
      </c>
      <c r="N2206" s="5">
        <v>0</v>
      </c>
      <c r="O2206" s="65"/>
      <c r="P2206" s="66">
        <v>265</v>
      </c>
      <c r="Q2206" s="66">
        <v>4</v>
      </c>
      <c r="R2206" s="66">
        <f t="shared" si="73"/>
        <v>269</v>
      </c>
      <c r="S2206" s="502">
        <f t="shared" si="75"/>
        <v>18.800000000000022</v>
      </c>
      <c r="T2206" s="68">
        <v>3</v>
      </c>
    </row>
    <row r="2207" spans="1:20" x14ac:dyDescent="0.2">
      <c r="A2207" s="97" t="s">
        <v>9919</v>
      </c>
      <c r="B2207" s="65" t="s">
        <v>8490</v>
      </c>
      <c r="C2207" s="67">
        <v>0.75</v>
      </c>
      <c r="D2207" s="91" t="s">
        <v>8026</v>
      </c>
      <c r="E2207" s="66">
        <v>71</v>
      </c>
      <c r="F2207" s="66">
        <v>95</v>
      </c>
      <c r="G2207" s="95" t="s">
        <v>5265</v>
      </c>
      <c r="H2207" s="66">
        <v>138</v>
      </c>
      <c r="I2207" s="69"/>
      <c r="J2207" s="5" t="s">
        <v>9682</v>
      </c>
      <c r="K2207" s="66">
        <v>3</v>
      </c>
      <c r="L2207" s="5">
        <v>393</v>
      </c>
      <c r="M2207" s="5">
        <v>1</v>
      </c>
      <c r="N2207" s="5">
        <v>0</v>
      </c>
      <c r="O2207" s="65"/>
      <c r="P2207" s="66">
        <v>265</v>
      </c>
      <c r="Q2207" s="66">
        <v>4</v>
      </c>
      <c r="R2207" s="66">
        <f t="shared" si="73"/>
        <v>269</v>
      </c>
      <c r="S2207" s="502">
        <f t="shared" si="75"/>
        <v>18.800000000000022</v>
      </c>
      <c r="T2207" s="68">
        <v>3</v>
      </c>
    </row>
    <row r="2208" spans="1:20" x14ac:dyDescent="0.2">
      <c r="A2208" s="97" t="s">
        <v>4747</v>
      </c>
      <c r="B2208" s="65" t="s">
        <v>8490</v>
      </c>
      <c r="C2208" s="67">
        <v>0.75</v>
      </c>
      <c r="D2208" s="91" t="s">
        <v>4746</v>
      </c>
      <c r="E2208" s="66">
        <v>71</v>
      </c>
      <c r="F2208" s="66">
        <v>95</v>
      </c>
      <c r="G2208" s="95" t="s">
        <v>5161</v>
      </c>
      <c r="H2208" s="66">
        <v>138</v>
      </c>
      <c r="I2208" s="69">
        <v>6045034800</v>
      </c>
      <c r="J2208" s="5" t="s">
        <v>2469</v>
      </c>
      <c r="K2208" s="66">
        <v>3</v>
      </c>
      <c r="L2208" s="5">
        <v>393</v>
      </c>
      <c r="M2208" s="5">
        <v>3</v>
      </c>
      <c r="N2208" s="5">
        <v>0</v>
      </c>
      <c r="O2208" s="65"/>
      <c r="P2208" s="66">
        <v>265</v>
      </c>
      <c r="Q2208" s="66">
        <v>4</v>
      </c>
      <c r="R2208" s="66">
        <f t="shared" ref="R2208:R2297" si="77">P2208+Q2208</f>
        <v>269</v>
      </c>
      <c r="S2208" s="502">
        <f t="shared" si="75"/>
        <v>18.800000000000022</v>
      </c>
      <c r="T2208" s="68">
        <v>3</v>
      </c>
    </row>
    <row r="2209" spans="1:20" x14ac:dyDescent="0.2">
      <c r="A2209" s="97" t="s">
        <v>4007</v>
      </c>
      <c r="B2209" s="65" t="s">
        <v>8490</v>
      </c>
      <c r="C2209" s="67">
        <v>0.75</v>
      </c>
      <c r="D2209" s="91" t="s">
        <v>7765</v>
      </c>
      <c r="E2209" s="66">
        <v>71</v>
      </c>
      <c r="F2209" s="66">
        <v>95</v>
      </c>
      <c r="G2209" s="95" t="s">
        <v>5161</v>
      </c>
      <c r="H2209" s="66">
        <v>138</v>
      </c>
      <c r="I2209" s="69">
        <v>6045034800</v>
      </c>
      <c r="J2209" s="5" t="s">
        <v>2469</v>
      </c>
      <c r="K2209" s="66">
        <v>2</v>
      </c>
      <c r="L2209" s="5">
        <v>396</v>
      </c>
      <c r="M2209" s="5">
        <v>3</v>
      </c>
      <c r="N2209" s="5">
        <v>0</v>
      </c>
      <c r="O2209" s="65" t="s">
        <v>1196</v>
      </c>
      <c r="P2209" s="66">
        <v>267</v>
      </c>
      <c r="Q2209" s="66">
        <v>4</v>
      </c>
      <c r="R2209" s="66">
        <f t="shared" si="77"/>
        <v>271</v>
      </c>
      <c r="S2209" s="502">
        <f t="shared" si="75"/>
        <v>16.800000000000022</v>
      </c>
      <c r="T2209" s="68">
        <v>2</v>
      </c>
    </row>
    <row r="2210" spans="1:20" x14ac:dyDescent="0.2">
      <c r="A2210" s="97" t="s">
        <v>9908</v>
      </c>
      <c r="B2210" s="65" t="s">
        <v>8490</v>
      </c>
      <c r="C2210" s="67">
        <v>0.75</v>
      </c>
      <c r="D2210" s="91" t="s">
        <v>10271</v>
      </c>
      <c r="E2210" s="66">
        <v>71</v>
      </c>
      <c r="F2210" s="66">
        <v>93</v>
      </c>
      <c r="G2210" s="95" t="s">
        <v>2920</v>
      </c>
      <c r="H2210" s="66">
        <v>136</v>
      </c>
      <c r="I2210" s="69">
        <v>6045034800</v>
      </c>
      <c r="J2210" s="5" t="s">
        <v>2469</v>
      </c>
      <c r="K2210" s="66"/>
      <c r="L2210" s="5">
        <f t="shared" si="76"/>
        <v>404</v>
      </c>
      <c r="M2210" s="5">
        <v>3</v>
      </c>
      <c r="N2210" s="5">
        <v>0</v>
      </c>
      <c r="O2210" s="65" t="s">
        <v>2910</v>
      </c>
      <c r="P2210" s="66">
        <v>275</v>
      </c>
      <c r="Q2210" s="66">
        <v>7</v>
      </c>
      <c r="R2210" s="66">
        <f t="shared" si="77"/>
        <v>282</v>
      </c>
      <c r="S2210" s="502">
        <f t="shared" si="75"/>
        <v>5.800000000000022</v>
      </c>
      <c r="T2210" s="66"/>
    </row>
    <row r="2211" spans="1:20" x14ac:dyDescent="0.2">
      <c r="A2211" s="558" t="s">
        <v>12579</v>
      </c>
      <c r="B2211" s="559" t="s">
        <v>8490</v>
      </c>
      <c r="C2211" s="67">
        <v>0.75</v>
      </c>
      <c r="D2211" s="583" t="s">
        <v>10614</v>
      </c>
      <c r="E2211" s="66">
        <v>78</v>
      </c>
      <c r="F2211" s="66">
        <v>112</v>
      </c>
      <c r="G2211" s="599" t="s">
        <v>5434</v>
      </c>
      <c r="H2211" s="66">
        <v>155</v>
      </c>
      <c r="I2211" s="69"/>
      <c r="J2211" s="5" t="s">
        <v>6111</v>
      </c>
      <c r="K2211" s="66"/>
      <c r="L2211" s="5">
        <f t="shared" si="76"/>
        <v>409</v>
      </c>
      <c r="M2211" s="5">
        <v>5</v>
      </c>
      <c r="N2211" s="5">
        <v>0</v>
      </c>
      <c r="O2211" s="559" t="s">
        <v>12580</v>
      </c>
      <c r="P2211" s="66">
        <v>280</v>
      </c>
      <c r="Q2211" s="66">
        <v>7</v>
      </c>
      <c r="R2211" s="66">
        <f>P2211+Q2211</f>
        <v>287</v>
      </c>
      <c r="S2211" s="502">
        <f>306.1-R2211-10-8.3</f>
        <v>0.80000000000002203</v>
      </c>
      <c r="T2211" s="66"/>
    </row>
    <row r="2212" spans="1:20" x14ac:dyDescent="0.2">
      <c r="A2212" s="558" t="s">
        <v>12596</v>
      </c>
      <c r="B2212" s="559" t="s">
        <v>8490</v>
      </c>
      <c r="C2212" s="67">
        <v>0.75</v>
      </c>
      <c r="D2212" s="583" t="s">
        <v>12599</v>
      </c>
      <c r="E2212" s="66">
        <v>78</v>
      </c>
      <c r="F2212" s="66">
        <v>112</v>
      </c>
      <c r="G2212" s="599" t="s">
        <v>5434</v>
      </c>
      <c r="H2212" s="66">
        <v>155</v>
      </c>
      <c r="I2212" s="69"/>
      <c r="J2212" s="5" t="s">
        <v>7144</v>
      </c>
      <c r="K2212" s="66"/>
      <c r="L2212" s="5">
        <v>409</v>
      </c>
      <c r="M2212" s="5">
        <v>3</v>
      </c>
      <c r="N2212" s="5">
        <v>1</v>
      </c>
      <c r="O2212" s="559" t="s">
        <v>12598</v>
      </c>
      <c r="P2212" s="66">
        <v>280</v>
      </c>
      <c r="Q2212" s="66">
        <v>7</v>
      </c>
      <c r="R2212" s="66">
        <f>P2212+Q2212</f>
        <v>287</v>
      </c>
      <c r="S2212" s="502">
        <f>306.1-R2212-10-8.3</f>
        <v>0.80000000000002203</v>
      </c>
      <c r="T2212" s="66"/>
    </row>
    <row r="2213" spans="1:20" x14ac:dyDescent="0.2">
      <c r="A2213" s="97" t="s">
        <v>403</v>
      </c>
      <c r="B2213" s="65" t="s">
        <v>8490</v>
      </c>
      <c r="C2213" s="67">
        <v>0.75</v>
      </c>
      <c r="D2213" s="91" t="s">
        <v>405</v>
      </c>
      <c r="E2213" s="66">
        <v>75</v>
      </c>
      <c r="F2213" s="66">
        <v>90</v>
      </c>
      <c r="G2213" s="66" t="s">
        <v>2784</v>
      </c>
      <c r="H2213" s="66">
        <v>155</v>
      </c>
      <c r="I2213" s="69"/>
      <c r="J2213" s="5" t="s">
        <v>6348</v>
      </c>
      <c r="K2213" s="66"/>
      <c r="L2213" s="5"/>
      <c r="M2213" s="5">
        <v>16</v>
      </c>
      <c r="N2213" s="5">
        <v>0</v>
      </c>
      <c r="O2213" s="65" t="s">
        <v>2131</v>
      </c>
      <c r="P2213" s="66">
        <v>292</v>
      </c>
      <c r="Q2213" s="66">
        <v>7</v>
      </c>
      <c r="R2213" s="66">
        <f t="shared" si="77"/>
        <v>299</v>
      </c>
      <c r="S2213" s="502">
        <f t="shared" si="75"/>
        <v>-11.199999999999978</v>
      </c>
      <c r="T2213" s="66"/>
    </row>
    <row r="2214" spans="1:20" x14ac:dyDescent="0.2">
      <c r="A2214" s="97" t="s">
        <v>403</v>
      </c>
      <c r="B2214" s="65" t="s">
        <v>8490</v>
      </c>
      <c r="C2214" s="67">
        <v>0.75</v>
      </c>
      <c r="D2214" s="91" t="s">
        <v>406</v>
      </c>
      <c r="E2214" s="66">
        <v>75</v>
      </c>
      <c r="F2214" s="66">
        <v>90</v>
      </c>
      <c r="G2214" s="66" t="s">
        <v>2784</v>
      </c>
      <c r="H2214" s="66">
        <v>155</v>
      </c>
      <c r="I2214" s="69"/>
      <c r="J2214" s="5" t="s">
        <v>9935</v>
      </c>
      <c r="K2214" s="66"/>
      <c r="L2214" s="5"/>
      <c r="M2214" s="5">
        <v>16</v>
      </c>
      <c r="N2214" s="5">
        <v>0</v>
      </c>
      <c r="O2214" s="65" t="s">
        <v>2131</v>
      </c>
      <c r="P2214" s="66">
        <v>292</v>
      </c>
      <c r="Q2214" s="66">
        <v>7</v>
      </c>
      <c r="R2214" s="66">
        <f>P2214+Q2214</f>
        <v>299</v>
      </c>
      <c r="S2214" s="502">
        <f t="shared" si="75"/>
        <v>-11.199999999999978</v>
      </c>
      <c r="T2214" s="66"/>
    </row>
    <row r="2215" spans="1:20" x14ac:dyDescent="0.2">
      <c r="A2215" s="97" t="s">
        <v>403</v>
      </c>
      <c r="B2215" s="65" t="s">
        <v>8490</v>
      </c>
      <c r="C2215" s="67">
        <v>0.75</v>
      </c>
      <c r="D2215" s="91" t="s">
        <v>407</v>
      </c>
      <c r="E2215" s="66">
        <v>75</v>
      </c>
      <c r="F2215" s="66">
        <v>90</v>
      </c>
      <c r="G2215" s="66" t="s">
        <v>2784</v>
      </c>
      <c r="H2215" s="66">
        <v>155</v>
      </c>
      <c r="I2215" s="69"/>
      <c r="J2215" s="5" t="s">
        <v>7283</v>
      </c>
      <c r="K2215" s="66"/>
      <c r="L2215" s="5"/>
      <c r="M2215" s="5">
        <v>16</v>
      </c>
      <c r="N2215" s="5">
        <v>0</v>
      </c>
      <c r="O2215" s="65" t="s">
        <v>2131</v>
      </c>
      <c r="P2215" s="66">
        <v>292</v>
      </c>
      <c r="Q2215" s="66">
        <v>7</v>
      </c>
      <c r="R2215" s="66">
        <f>P2215+Q2215</f>
        <v>299</v>
      </c>
      <c r="S2215" s="502">
        <f t="shared" si="75"/>
        <v>-11.199999999999978</v>
      </c>
      <c r="T2215" s="66"/>
    </row>
    <row r="2216" spans="1:20" x14ac:dyDescent="0.2">
      <c r="A2216" s="97" t="s">
        <v>403</v>
      </c>
      <c r="B2216" s="65" t="s">
        <v>8490</v>
      </c>
      <c r="C2216" s="67">
        <v>0.75</v>
      </c>
      <c r="D2216" s="91" t="s">
        <v>408</v>
      </c>
      <c r="E2216" s="66">
        <v>75</v>
      </c>
      <c r="F2216" s="66">
        <v>90</v>
      </c>
      <c r="G2216" s="66" t="s">
        <v>3283</v>
      </c>
      <c r="H2216" s="66">
        <v>155</v>
      </c>
      <c r="I2216" s="69"/>
      <c r="J2216" s="5" t="s">
        <v>2624</v>
      </c>
      <c r="K2216" s="66"/>
      <c r="L2216" s="5">
        <f t="shared" si="76"/>
        <v>421</v>
      </c>
      <c r="M2216" s="5">
        <v>2</v>
      </c>
      <c r="N2216" s="5">
        <v>0</v>
      </c>
      <c r="O2216" s="65" t="s">
        <v>2131</v>
      </c>
      <c r="P2216" s="66">
        <v>292</v>
      </c>
      <c r="Q2216" s="66">
        <v>7</v>
      </c>
      <c r="R2216" s="66">
        <f>P2216+Q2216</f>
        <v>299</v>
      </c>
      <c r="S2216" s="502">
        <f t="shared" si="75"/>
        <v>-11.199999999999978</v>
      </c>
      <c r="T2216" s="66"/>
    </row>
    <row r="2217" spans="1:20" x14ac:dyDescent="0.2">
      <c r="A2217" s="97" t="s">
        <v>8482</v>
      </c>
      <c r="B2217" s="65" t="s">
        <v>8490</v>
      </c>
      <c r="C2217" s="67">
        <v>0.75</v>
      </c>
      <c r="D2217" s="91" t="s">
        <v>8483</v>
      </c>
      <c r="E2217" s="66">
        <v>70</v>
      </c>
      <c r="F2217" s="66">
        <v>93</v>
      </c>
      <c r="G2217" s="95" t="s">
        <v>2920</v>
      </c>
      <c r="H2217" s="66">
        <v>136</v>
      </c>
      <c r="I2217" s="69">
        <v>6045034800</v>
      </c>
      <c r="J2217" s="5" t="s">
        <v>2469</v>
      </c>
      <c r="K2217" s="66"/>
      <c r="L2217" s="5">
        <f t="shared" si="76"/>
        <v>404</v>
      </c>
      <c r="M2217" s="5">
        <v>3</v>
      </c>
      <c r="N2217" s="5">
        <v>0</v>
      </c>
      <c r="O2217" s="65" t="s">
        <v>2147</v>
      </c>
      <c r="P2217" s="66">
        <v>275</v>
      </c>
      <c r="Q2217" s="66">
        <v>7</v>
      </c>
      <c r="R2217" s="66">
        <f t="shared" si="77"/>
        <v>282</v>
      </c>
      <c r="S2217" s="502">
        <f t="shared" si="75"/>
        <v>5.800000000000022</v>
      </c>
      <c r="T2217" s="66"/>
    </row>
    <row r="2218" spans="1:20" x14ac:dyDescent="0.2">
      <c r="A2218" s="97" t="s">
        <v>9724</v>
      </c>
      <c r="B2218" s="65" t="s">
        <v>8490</v>
      </c>
      <c r="C2218" s="67">
        <v>0.75</v>
      </c>
      <c r="D2218" s="91" t="s">
        <v>9723</v>
      </c>
      <c r="E2218" s="66">
        <v>75</v>
      </c>
      <c r="F2218" s="66">
        <v>102</v>
      </c>
      <c r="G2218" s="95" t="s">
        <v>2920</v>
      </c>
      <c r="H2218" s="66">
        <v>145</v>
      </c>
      <c r="I2218" s="69">
        <v>6045034800</v>
      </c>
      <c r="J2218" s="5" t="s">
        <v>2469</v>
      </c>
      <c r="K2218" s="66">
        <v>2</v>
      </c>
      <c r="L2218" s="5">
        <v>396</v>
      </c>
      <c r="M2218" s="5">
        <v>3</v>
      </c>
      <c r="N2218" s="5">
        <v>0</v>
      </c>
      <c r="O2218" s="65"/>
      <c r="P2218" s="66">
        <v>270</v>
      </c>
      <c r="Q2218" s="66">
        <v>4</v>
      </c>
      <c r="R2218" s="66">
        <f t="shared" si="77"/>
        <v>274</v>
      </c>
      <c r="S2218" s="502">
        <f t="shared" si="75"/>
        <v>13.800000000000022</v>
      </c>
      <c r="T2218" s="68">
        <v>2</v>
      </c>
    </row>
    <row r="2219" spans="1:20" x14ac:dyDescent="0.2">
      <c r="A2219" s="97" t="s">
        <v>4186</v>
      </c>
      <c r="B2219" s="65" t="s">
        <v>8490</v>
      </c>
      <c r="C2219" s="67">
        <v>0.75</v>
      </c>
      <c r="D2219" s="65" t="s">
        <v>4766</v>
      </c>
      <c r="E2219" s="66">
        <v>79</v>
      </c>
      <c r="F2219" s="66">
        <v>112</v>
      </c>
      <c r="G2219" s="95" t="s">
        <v>5434</v>
      </c>
      <c r="H2219" s="66">
        <v>155</v>
      </c>
      <c r="I2219" s="69">
        <v>6055032300</v>
      </c>
      <c r="J2219" s="5" t="s">
        <v>6111</v>
      </c>
      <c r="K2219" s="66">
        <v>1</v>
      </c>
      <c r="L2219" s="5">
        <v>400</v>
      </c>
      <c r="M2219" s="5">
        <v>5</v>
      </c>
      <c r="N2219" s="5">
        <v>0</v>
      </c>
      <c r="O2219" s="65"/>
      <c r="P2219" s="66">
        <v>268</v>
      </c>
      <c r="Q2219" s="66">
        <v>7</v>
      </c>
      <c r="R2219" s="66">
        <f t="shared" si="77"/>
        <v>275</v>
      </c>
      <c r="S2219" s="502">
        <f t="shared" si="75"/>
        <v>12.800000000000022</v>
      </c>
      <c r="T2219" s="68">
        <v>1</v>
      </c>
    </row>
    <row r="2220" spans="1:20" x14ac:dyDescent="0.2">
      <c r="A2220" s="97" t="s">
        <v>1949</v>
      </c>
      <c r="B2220" s="65" t="s">
        <v>8490</v>
      </c>
      <c r="C2220" s="67">
        <v>0.75</v>
      </c>
      <c r="D2220" s="65" t="s">
        <v>7747</v>
      </c>
      <c r="E2220" s="66">
        <v>79</v>
      </c>
      <c r="F2220" s="66">
        <v>112</v>
      </c>
      <c r="G2220" s="95" t="s">
        <v>4585</v>
      </c>
      <c r="H2220" s="66">
        <v>155</v>
      </c>
      <c r="I2220" s="69">
        <v>6065030800</v>
      </c>
      <c r="J2220" s="5"/>
      <c r="K2220" s="66"/>
      <c r="L2220" s="5">
        <f t="shared" si="76"/>
        <v>420</v>
      </c>
      <c r="M2220" s="5">
        <v>0</v>
      </c>
      <c r="N2220" s="5">
        <v>0</v>
      </c>
      <c r="O2220" s="65"/>
      <c r="P2220" s="66">
        <v>291</v>
      </c>
      <c r="Q2220" s="66">
        <v>7</v>
      </c>
      <c r="R2220" s="66">
        <f t="shared" si="77"/>
        <v>298</v>
      </c>
      <c r="S2220" s="502">
        <f t="shared" si="75"/>
        <v>-10.199999999999978</v>
      </c>
    </row>
    <row r="2221" spans="1:20" x14ac:dyDescent="0.2">
      <c r="A2221" s="97" t="s">
        <v>1949</v>
      </c>
      <c r="B2221" s="65" t="s">
        <v>8490</v>
      </c>
      <c r="C2221" s="67">
        <v>0.75</v>
      </c>
      <c r="D2221" s="65" t="s">
        <v>7513</v>
      </c>
      <c r="E2221" s="66">
        <v>79</v>
      </c>
      <c r="F2221" s="66">
        <v>112</v>
      </c>
      <c r="G2221" s="66" t="s">
        <v>2784</v>
      </c>
      <c r="H2221" s="66">
        <v>153</v>
      </c>
      <c r="I2221" s="69"/>
      <c r="J2221" s="5" t="s">
        <v>3562</v>
      </c>
      <c r="K2221" s="66"/>
      <c r="L2221" s="5">
        <f t="shared" si="76"/>
        <v>420</v>
      </c>
      <c r="M2221" s="5">
        <v>6</v>
      </c>
      <c r="N2221" s="5">
        <v>0</v>
      </c>
      <c r="O2221" s="65" t="s">
        <v>1187</v>
      </c>
      <c r="P2221" s="66">
        <v>291</v>
      </c>
      <c r="Q2221" s="66">
        <v>7</v>
      </c>
      <c r="R2221" s="66">
        <f t="shared" si="77"/>
        <v>298</v>
      </c>
      <c r="S2221" s="502">
        <f t="shared" si="75"/>
        <v>-10.199999999999978</v>
      </c>
    </row>
    <row r="2222" spans="1:20" x14ac:dyDescent="0.2">
      <c r="A2222" s="97" t="s">
        <v>1949</v>
      </c>
      <c r="B2222" s="65" t="s">
        <v>8490</v>
      </c>
      <c r="C2222" s="67">
        <v>0.75</v>
      </c>
      <c r="D2222" s="65" t="s">
        <v>7514</v>
      </c>
      <c r="E2222" s="66">
        <v>79</v>
      </c>
      <c r="F2222" s="66">
        <v>112</v>
      </c>
      <c r="G2222" s="66" t="s">
        <v>2784</v>
      </c>
      <c r="H2222" s="66">
        <v>153</v>
      </c>
      <c r="I2222" s="69"/>
      <c r="J2222" s="5" t="s">
        <v>8793</v>
      </c>
      <c r="K2222" s="66"/>
      <c r="L2222" s="5">
        <f t="shared" si="76"/>
        <v>420</v>
      </c>
      <c r="M2222" s="5">
        <v>6</v>
      </c>
      <c r="N2222" s="5">
        <v>0</v>
      </c>
      <c r="O2222" s="65" t="s">
        <v>1187</v>
      </c>
      <c r="P2222" s="66">
        <v>291</v>
      </c>
      <c r="Q2222" s="66">
        <v>7</v>
      </c>
      <c r="R2222" s="66">
        <f t="shared" si="77"/>
        <v>298</v>
      </c>
      <c r="S2222" s="502">
        <f t="shared" si="75"/>
        <v>-10.199999999999978</v>
      </c>
    </row>
    <row r="2223" spans="1:20" x14ac:dyDescent="0.2">
      <c r="A2223" s="97" t="s">
        <v>1949</v>
      </c>
      <c r="B2223" s="65" t="s">
        <v>8490</v>
      </c>
      <c r="C2223" s="67">
        <v>0.75</v>
      </c>
      <c r="D2223" s="65" t="s">
        <v>6236</v>
      </c>
      <c r="E2223" s="66">
        <v>79</v>
      </c>
      <c r="F2223" s="66">
        <v>112</v>
      </c>
      <c r="G2223" s="95" t="s">
        <v>2367</v>
      </c>
      <c r="H2223" s="66">
        <v>155</v>
      </c>
      <c r="I2223" s="69">
        <v>6045033700</v>
      </c>
      <c r="J2223" s="5"/>
      <c r="K2223" s="66"/>
      <c r="L2223" s="5">
        <f t="shared" si="76"/>
        <v>420</v>
      </c>
      <c r="M2223" s="5">
        <v>0</v>
      </c>
      <c r="N2223" s="5">
        <v>0</v>
      </c>
      <c r="O2223" s="65"/>
      <c r="P2223" s="66">
        <v>291</v>
      </c>
      <c r="Q2223" s="66">
        <v>7</v>
      </c>
      <c r="R2223" s="66">
        <f t="shared" si="77"/>
        <v>298</v>
      </c>
      <c r="S2223" s="502">
        <f t="shared" si="75"/>
        <v>-10.199999999999978</v>
      </c>
    </row>
    <row r="2224" spans="1:20" x14ac:dyDescent="0.2">
      <c r="A2224" s="97" t="s">
        <v>1949</v>
      </c>
      <c r="B2224" s="65" t="s">
        <v>8490</v>
      </c>
      <c r="C2224" s="67">
        <v>0.75</v>
      </c>
      <c r="D2224" s="65" t="s">
        <v>3554</v>
      </c>
      <c r="E2224" s="66">
        <v>79</v>
      </c>
      <c r="F2224" s="66">
        <v>112</v>
      </c>
      <c r="G2224" s="95" t="s">
        <v>4585</v>
      </c>
      <c r="H2224" s="66">
        <v>155</v>
      </c>
      <c r="I2224" s="69">
        <v>6045032800</v>
      </c>
      <c r="J2224" s="5"/>
      <c r="K2224" s="66"/>
      <c r="L2224" s="5">
        <f t="shared" si="76"/>
        <v>420</v>
      </c>
      <c r="M2224" s="5">
        <v>0</v>
      </c>
      <c r="N2224" s="5">
        <v>0</v>
      </c>
      <c r="O2224" s="65"/>
      <c r="P2224" s="66">
        <v>291</v>
      </c>
      <c r="Q2224" s="66">
        <v>7</v>
      </c>
      <c r="R2224" s="66">
        <f t="shared" si="77"/>
        <v>298</v>
      </c>
      <c r="S2224" s="502">
        <f t="shared" si="75"/>
        <v>-10.199999999999978</v>
      </c>
    </row>
    <row r="2225" spans="1:20" x14ac:dyDescent="0.2">
      <c r="A2225" s="97" t="s">
        <v>1949</v>
      </c>
      <c r="B2225" s="65" t="s">
        <v>8490</v>
      </c>
      <c r="C2225" s="67">
        <v>0.75</v>
      </c>
      <c r="D2225" s="65" t="s">
        <v>9084</v>
      </c>
      <c r="E2225" s="66">
        <v>79</v>
      </c>
      <c r="F2225" s="66">
        <v>112</v>
      </c>
      <c r="G2225" s="95" t="s">
        <v>4585</v>
      </c>
      <c r="H2225" s="66">
        <v>155</v>
      </c>
      <c r="I2225" s="69">
        <v>6050131900</v>
      </c>
      <c r="J2225" s="5"/>
      <c r="K2225" s="66"/>
      <c r="L2225" s="5">
        <f t="shared" si="76"/>
        <v>420</v>
      </c>
      <c r="M2225" s="5">
        <v>0</v>
      </c>
      <c r="N2225" s="5">
        <v>0</v>
      </c>
      <c r="O2225" s="65" t="s">
        <v>4697</v>
      </c>
      <c r="P2225" s="66">
        <v>291</v>
      </c>
      <c r="Q2225" s="66">
        <v>7</v>
      </c>
      <c r="R2225" s="66">
        <f t="shared" si="77"/>
        <v>298</v>
      </c>
      <c r="S2225" s="502">
        <f t="shared" si="75"/>
        <v>-10.199999999999978</v>
      </c>
    </row>
    <row r="2226" spans="1:20" x14ac:dyDescent="0.2">
      <c r="A2226" s="97" t="s">
        <v>1949</v>
      </c>
      <c r="B2226" s="65" t="s">
        <v>8490</v>
      </c>
      <c r="C2226" s="67">
        <v>0.75</v>
      </c>
      <c r="D2226" s="65" t="s">
        <v>9791</v>
      </c>
      <c r="E2226" s="66">
        <v>79</v>
      </c>
      <c r="F2226" s="66">
        <v>112</v>
      </c>
      <c r="G2226" s="95" t="s">
        <v>4585</v>
      </c>
      <c r="H2226" s="66">
        <v>155</v>
      </c>
      <c r="I2226" s="69">
        <v>6400131000</v>
      </c>
      <c r="J2226" s="5"/>
      <c r="K2226" s="66"/>
      <c r="L2226" s="5">
        <f t="shared" si="76"/>
        <v>420</v>
      </c>
      <c r="M2226" s="5">
        <v>0</v>
      </c>
      <c r="N2226" s="5">
        <v>0</v>
      </c>
      <c r="O2226" s="65" t="s">
        <v>1453</v>
      </c>
      <c r="P2226" s="66">
        <v>291</v>
      </c>
      <c r="Q2226" s="66">
        <v>7</v>
      </c>
      <c r="R2226" s="66">
        <f t="shared" si="77"/>
        <v>298</v>
      </c>
      <c r="S2226" s="502">
        <f t="shared" si="75"/>
        <v>-10.199999999999978</v>
      </c>
    </row>
    <row r="2227" spans="1:20" x14ac:dyDescent="0.2">
      <c r="A2227" s="97" t="s">
        <v>1949</v>
      </c>
      <c r="B2227" s="65" t="s">
        <v>8490</v>
      </c>
      <c r="C2227" s="67">
        <v>0.75</v>
      </c>
      <c r="D2227" s="65" t="s">
        <v>9791</v>
      </c>
      <c r="E2227" s="66">
        <v>79</v>
      </c>
      <c r="F2227" s="66">
        <v>112</v>
      </c>
      <c r="G2227" s="66" t="s">
        <v>2784</v>
      </c>
      <c r="H2227" s="66">
        <v>153</v>
      </c>
      <c r="I2227" s="69"/>
      <c r="J2227" s="5" t="s">
        <v>3099</v>
      </c>
      <c r="K2227" s="66"/>
      <c r="L2227" s="5">
        <f t="shared" si="76"/>
        <v>420</v>
      </c>
      <c r="M2227" s="5">
        <v>6</v>
      </c>
      <c r="N2227" s="5">
        <v>0</v>
      </c>
      <c r="O2227" s="65" t="s">
        <v>1187</v>
      </c>
      <c r="P2227" s="66">
        <v>291</v>
      </c>
      <c r="Q2227" s="66">
        <v>7</v>
      </c>
      <c r="R2227" s="66">
        <f t="shared" si="77"/>
        <v>298</v>
      </c>
      <c r="S2227" s="502">
        <f t="shared" si="75"/>
        <v>-10.199999999999978</v>
      </c>
    </row>
    <row r="2228" spans="1:20" x14ac:dyDescent="0.2">
      <c r="A2228" s="97" t="s">
        <v>1949</v>
      </c>
      <c r="B2228" s="65" t="s">
        <v>8490</v>
      </c>
      <c r="C2228" s="67">
        <v>0.75</v>
      </c>
      <c r="D2228" s="65" t="s">
        <v>7767</v>
      </c>
      <c r="E2228" s="66">
        <v>79</v>
      </c>
      <c r="F2228" s="66">
        <v>112</v>
      </c>
      <c r="G2228" s="95" t="s">
        <v>2367</v>
      </c>
      <c r="H2228" s="66">
        <v>155</v>
      </c>
      <c r="I2228" s="69">
        <v>6085030800</v>
      </c>
      <c r="J2228" s="5"/>
      <c r="K2228" s="66"/>
      <c r="L2228" s="5">
        <f t="shared" si="76"/>
        <v>420</v>
      </c>
      <c r="M2228" s="5">
        <v>0</v>
      </c>
      <c r="N2228" s="5">
        <v>0</v>
      </c>
      <c r="O2228" s="65"/>
      <c r="P2228" s="66">
        <v>291</v>
      </c>
      <c r="Q2228" s="66">
        <v>7</v>
      </c>
      <c r="R2228" s="66">
        <f t="shared" si="77"/>
        <v>298</v>
      </c>
      <c r="S2228" s="502">
        <f t="shared" si="75"/>
        <v>-10.199999999999978</v>
      </c>
    </row>
    <row r="2229" spans="1:20" x14ac:dyDescent="0.2">
      <c r="A2229" s="97" t="s">
        <v>1949</v>
      </c>
      <c r="B2229" s="65" t="s">
        <v>8490</v>
      </c>
      <c r="C2229" s="67">
        <v>0.75</v>
      </c>
      <c r="D2229" s="65" t="s">
        <v>5872</v>
      </c>
      <c r="E2229" s="66">
        <v>79</v>
      </c>
      <c r="F2229" s="66">
        <v>112</v>
      </c>
      <c r="G2229" s="95" t="s">
        <v>2367</v>
      </c>
      <c r="H2229" s="66">
        <v>155</v>
      </c>
      <c r="I2229" s="69"/>
      <c r="J2229" s="5" t="s">
        <v>7582</v>
      </c>
      <c r="K2229" s="66"/>
      <c r="L2229" s="5">
        <f t="shared" si="76"/>
        <v>420</v>
      </c>
      <c r="M2229" s="5">
        <v>3</v>
      </c>
      <c r="N2229" s="5">
        <v>0</v>
      </c>
      <c r="O2229" s="65"/>
      <c r="P2229" s="66">
        <v>291</v>
      </c>
      <c r="Q2229" s="66">
        <v>7</v>
      </c>
      <c r="R2229" s="66">
        <f t="shared" si="77"/>
        <v>298</v>
      </c>
      <c r="S2229" s="502">
        <f t="shared" ref="S2229:S2318" si="78">306.1-R2229-10-8.3</f>
        <v>-10.199999999999978</v>
      </c>
    </row>
    <row r="2230" spans="1:20" x14ac:dyDescent="0.2">
      <c r="A2230" s="97" t="s">
        <v>1974</v>
      </c>
      <c r="B2230" s="65" t="s">
        <v>8490</v>
      </c>
      <c r="C2230" s="67">
        <v>0.75</v>
      </c>
      <c r="D2230" s="91" t="s">
        <v>85</v>
      </c>
      <c r="E2230" s="66">
        <v>70</v>
      </c>
      <c r="F2230" s="66">
        <v>93</v>
      </c>
      <c r="G2230" s="66" t="s">
        <v>2784</v>
      </c>
      <c r="H2230" s="66">
        <v>136</v>
      </c>
      <c r="I2230" s="69"/>
      <c r="J2230" s="5" t="s">
        <v>4336</v>
      </c>
      <c r="K2230" s="66"/>
      <c r="L2230" s="5">
        <f t="shared" si="76"/>
        <v>421</v>
      </c>
      <c r="M2230" s="5">
        <v>42</v>
      </c>
      <c r="N2230" s="5">
        <v>0</v>
      </c>
      <c r="O2230" s="65"/>
      <c r="P2230" s="66">
        <v>295</v>
      </c>
      <c r="Q2230" s="66">
        <v>4</v>
      </c>
      <c r="R2230" s="66">
        <f t="shared" si="77"/>
        <v>299</v>
      </c>
      <c r="S2230" s="502">
        <f t="shared" si="78"/>
        <v>-11.199999999999978</v>
      </c>
    </row>
    <row r="2231" spans="1:20" x14ac:dyDescent="0.2">
      <c r="A2231" s="97" t="s">
        <v>1974</v>
      </c>
      <c r="B2231" s="65" t="s">
        <v>8490</v>
      </c>
      <c r="C2231" s="67">
        <v>0.75</v>
      </c>
      <c r="D2231" s="91" t="s">
        <v>7789</v>
      </c>
      <c r="E2231" s="66">
        <v>70</v>
      </c>
      <c r="F2231" s="66">
        <v>93</v>
      </c>
      <c r="G2231" s="66" t="s">
        <v>2784</v>
      </c>
      <c r="H2231" s="66">
        <v>136</v>
      </c>
      <c r="I2231" s="69"/>
      <c r="J2231" s="5" t="s">
        <v>4337</v>
      </c>
      <c r="K2231" s="66"/>
      <c r="L2231" s="5">
        <f t="shared" si="76"/>
        <v>421</v>
      </c>
      <c r="M2231" s="5">
        <v>42</v>
      </c>
      <c r="N2231" s="5">
        <v>0</v>
      </c>
      <c r="O2231" s="65"/>
      <c r="P2231" s="66">
        <v>295</v>
      </c>
      <c r="Q2231" s="66">
        <v>4</v>
      </c>
      <c r="R2231" s="66">
        <f t="shared" si="77"/>
        <v>299</v>
      </c>
      <c r="S2231" s="502">
        <f t="shared" si="78"/>
        <v>-11.199999999999978</v>
      </c>
    </row>
    <row r="2232" spans="1:20" x14ac:dyDescent="0.2">
      <c r="A2232" s="97" t="s">
        <v>1974</v>
      </c>
      <c r="B2232" s="65" t="s">
        <v>8490</v>
      </c>
      <c r="C2232" s="67">
        <v>0.75</v>
      </c>
      <c r="D2232" s="91" t="s">
        <v>7788</v>
      </c>
      <c r="E2232" s="66">
        <v>70</v>
      </c>
      <c r="F2232" s="66">
        <v>93</v>
      </c>
      <c r="G2232" s="66" t="s">
        <v>2784</v>
      </c>
      <c r="H2232" s="66">
        <v>136</v>
      </c>
      <c r="I2232" s="69"/>
      <c r="J2232" s="5" t="s">
        <v>4338</v>
      </c>
      <c r="K2232" s="66"/>
      <c r="L2232" s="5">
        <f t="shared" si="76"/>
        <v>421</v>
      </c>
      <c r="M2232" s="5">
        <v>42</v>
      </c>
      <c r="N2232" s="5">
        <v>0</v>
      </c>
      <c r="O2232" s="65"/>
      <c r="P2232" s="66">
        <v>295</v>
      </c>
      <c r="Q2232" s="66">
        <v>4</v>
      </c>
      <c r="R2232" s="66">
        <f t="shared" si="77"/>
        <v>299</v>
      </c>
      <c r="S2232" s="502">
        <f t="shared" si="78"/>
        <v>-11.199999999999978</v>
      </c>
    </row>
    <row r="2233" spans="1:20" x14ac:dyDescent="0.2">
      <c r="A2233" s="97" t="s">
        <v>1974</v>
      </c>
      <c r="B2233" s="65" t="s">
        <v>8490</v>
      </c>
      <c r="C2233" s="67">
        <v>0.75</v>
      </c>
      <c r="D2233" s="91" t="s">
        <v>1973</v>
      </c>
      <c r="E2233" s="66">
        <v>70</v>
      </c>
      <c r="F2233" s="66">
        <v>93</v>
      </c>
      <c r="G2233" s="66" t="s">
        <v>2920</v>
      </c>
      <c r="H2233" s="66">
        <v>136</v>
      </c>
      <c r="I2233" s="69"/>
      <c r="J2233" s="5" t="s">
        <v>9682</v>
      </c>
      <c r="K2233" s="66"/>
      <c r="L2233" s="5">
        <f t="shared" si="76"/>
        <v>421</v>
      </c>
      <c r="M2233" s="5">
        <v>1</v>
      </c>
      <c r="N2233" s="5">
        <v>0</v>
      </c>
      <c r="O2233" s="65"/>
      <c r="P2233" s="66">
        <v>295</v>
      </c>
      <c r="Q2233" s="66">
        <v>4</v>
      </c>
      <c r="R2233" s="66">
        <f t="shared" si="77"/>
        <v>299</v>
      </c>
      <c r="S2233" s="502">
        <f t="shared" si="78"/>
        <v>-11.199999999999978</v>
      </c>
    </row>
    <row r="2234" spans="1:20" x14ac:dyDescent="0.2">
      <c r="A2234" s="97" t="s">
        <v>1677</v>
      </c>
      <c r="B2234" s="65" t="s">
        <v>8490</v>
      </c>
      <c r="C2234" s="67">
        <v>0.75</v>
      </c>
      <c r="D2234" s="65" t="s">
        <v>3094</v>
      </c>
      <c r="E2234" s="66">
        <v>80</v>
      </c>
      <c r="F2234" s="66">
        <v>112</v>
      </c>
      <c r="G2234" s="66" t="s">
        <v>2367</v>
      </c>
      <c r="H2234" s="66">
        <v>155</v>
      </c>
      <c r="I2234" s="69"/>
      <c r="J2234" s="5" t="s">
        <v>4415</v>
      </c>
      <c r="K2234" s="66"/>
      <c r="L2234" s="5">
        <f t="shared" si="76"/>
        <v>426</v>
      </c>
      <c r="M2234" s="5">
        <v>2</v>
      </c>
      <c r="N2234" s="5">
        <v>0</v>
      </c>
      <c r="O2234" s="65"/>
      <c r="P2234" s="66">
        <v>297</v>
      </c>
      <c r="Q2234" s="66">
        <v>7</v>
      </c>
      <c r="R2234" s="66">
        <f t="shared" si="77"/>
        <v>304</v>
      </c>
      <c r="S2234" s="502">
        <f t="shared" si="78"/>
        <v>-16.199999999999978</v>
      </c>
    </row>
    <row r="2235" spans="1:20" x14ac:dyDescent="0.2">
      <c r="A2235" s="97" t="s">
        <v>9762</v>
      </c>
      <c r="B2235" s="65" t="s">
        <v>8490</v>
      </c>
      <c r="C2235" s="67">
        <v>0.75</v>
      </c>
      <c r="D2235" s="65" t="s">
        <v>5922</v>
      </c>
      <c r="E2235" s="66">
        <v>74</v>
      </c>
      <c r="F2235" s="66">
        <v>97</v>
      </c>
      <c r="G2235" s="66" t="s">
        <v>2036</v>
      </c>
      <c r="H2235" s="66">
        <v>140</v>
      </c>
      <c r="I2235" s="69">
        <v>6045034800</v>
      </c>
      <c r="J2235" s="5" t="s">
        <v>2469</v>
      </c>
      <c r="K2235" s="66">
        <v>2</v>
      </c>
      <c r="L2235" s="5">
        <v>396</v>
      </c>
      <c r="M2235" s="5">
        <v>3</v>
      </c>
      <c r="N2235" s="5">
        <v>0</v>
      </c>
      <c r="O2235" s="65"/>
      <c r="P2235" s="66">
        <v>267</v>
      </c>
      <c r="Q2235" s="66">
        <v>4</v>
      </c>
      <c r="R2235" s="66">
        <f t="shared" si="77"/>
        <v>271</v>
      </c>
      <c r="S2235" s="502">
        <f t="shared" si="78"/>
        <v>16.800000000000022</v>
      </c>
      <c r="T2235" s="68">
        <v>2</v>
      </c>
    </row>
    <row r="2236" spans="1:20" x14ac:dyDescent="0.2">
      <c r="A2236" s="97"/>
      <c r="B2236" s="65" t="s">
        <v>8490</v>
      </c>
      <c r="C2236" s="67">
        <v>0.75</v>
      </c>
      <c r="D2236" s="65" t="s">
        <v>9331</v>
      </c>
      <c r="E2236" s="66">
        <v>79</v>
      </c>
      <c r="F2236" s="66">
        <v>112</v>
      </c>
      <c r="G2236" s="95" t="s">
        <v>3851</v>
      </c>
      <c r="H2236" s="66">
        <v>155</v>
      </c>
      <c r="I2236" s="69">
        <v>6055330600</v>
      </c>
      <c r="J2236" s="5"/>
      <c r="K2236" s="66">
        <v>9</v>
      </c>
      <c r="L2236" s="5">
        <v>369</v>
      </c>
      <c r="M2236" s="5">
        <v>0</v>
      </c>
      <c r="N2236" s="5">
        <v>0</v>
      </c>
      <c r="O2236" s="65" t="s">
        <v>10490</v>
      </c>
      <c r="P2236" s="66">
        <v>238</v>
      </c>
      <c r="Q2236" s="66">
        <v>7</v>
      </c>
      <c r="R2236" s="66">
        <f t="shared" si="77"/>
        <v>245</v>
      </c>
      <c r="S2236" s="502">
        <f t="shared" si="78"/>
        <v>42.800000000000026</v>
      </c>
      <c r="T2236" s="68">
        <v>9</v>
      </c>
    </row>
    <row r="2237" spans="1:20" x14ac:dyDescent="0.2">
      <c r="A2237" s="97"/>
      <c r="B2237" s="65" t="s">
        <v>8490</v>
      </c>
      <c r="C2237" s="67">
        <v>0.75</v>
      </c>
      <c r="D2237" s="65" t="s">
        <v>5605</v>
      </c>
      <c r="E2237" s="66">
        <v>79</v>
      </c>
      <c r="F2237" s="66">
        <v>112</v>
      </c>
      <c r="G2237" s="95" t="s">
        <v>3851</v>
      </c>
      <c r="H2237" s="66">
        <v>155</v>
      </c>
      <c r="I2237" s="69">
        <v>6405131600</v>
      </c>
      <c r="J2237" s="5"/>
      <c r="K2237" s="66">
        <v>9</v>
      </c>
      <c r="L2237" s="5">
        <v>369</v>
      </c>
      <c r="M2237" s="5">
        <v>0</v>
      </c>
      <c r="N2237" s="5">
        <v>0</v>
      </c>
      <c r="O2237" s="65" t="s">
        <v>10490</v>
      </c>
      <c r="P2237" s="66">
        <v>238</v>
      </c>
      <c r="Q2237" s="66">
        <v>7</v>
      </c>
      <c r="R2237" s="66">
        <f t="shared" si="77"/>
        <v>245</v>
      </c>
      <c r="S2237" s="502">
        <f t="shared" si="78"/>
        <v>42.800000000000026</v>
      </c>
      <c r="T2237" s="68">
        <v>9</v>
      </c>
    </row>
    <row r="2238" spans="1:20" x14ac:dyDescent="0.2">
      <c r="A2238" s="97"/>
      <c r="B2238" s="65" t="s">
        <v>8490</v>
      </c>
      <c r="C2238" s="67">
        <v>0.75</v>
      </c>
      <c r="D2238" s="65" t="s">
        <v>667</v>
      </c>
      <c r="E2238" s="66">
        <v>79</v>
      </c>
      <c r="F2238" s="66">
        <v>112</v>
      </c>
      <c r="G2238" s="95" t="s">
        <v>3851</v>
      </c>
      <c r="H2238" s="66">
        <v>155</v>
      </c>
      <c r="I2238" s="69">
        <v>6045330600</v>
      </c>
      <c r="J2238" s="5"/>
      <c r="K2238" s="66">
        <v>9</v>
      </c>
      <c r="L2238" s="5">
        <v>369</v>
      </c>
      <c r="M2238" s="5">
        <v>0</v>
      </c>
      <c r="N2238" s="5">
        <v>0</v>
      </c>
      <c r="O2238" s="65" t="s">
        <v>10490</v>
      </c>
      <c r="P2238" s="66">
        <v>238</v>
      </c>
      <c r="Q2238" s="66">
        <v>7</v>
      </c>
      <c r="R2238" s="66">
        <f t="shared" si="77"/>
        <v>245</v>
      </c>
      <c r="S2238" s="502">
        <f t="shared" si="78"/>
        <v>42.800000000000026</v>
      </c>
      <c r="T2238" s="68">
        <v>9</v>
      </c>
    </row>
    <row r="2239" spans="1:20" x14ac:dyDescent="0.2">
      <c r="A2239" s="97" t="s">
        <v>1950</v>
      </c>
      <c r="B2239" s="65" t="s">
        <v>8490</v>
      </c>
      <c r="C2239" s="67">
        <v>0.75</v>
      </c>
      <c r="D2239" s="65" t="s">
        <v>9269</v>
      </c>
      <c r="E2239" s="66">
        <v>79</v>
      </c>
      <c r="F2239" s="66">
        <v>112</v>
      </c>
      <c r="G2239" s="95" t="s">
        <v>3851</v>
      </c>
      <c r="H2239" s="66">
        <v>155</v>
      </c>
      <c r="I2239" s="69">
        <v>6065330500</v>
      </c>
      <c r="J2239" s="5"/>
      <c r="K2239" s="66">
        <v>9</v>
      </c>
      <c r="L2239" s="5">
        <v>369</v>
      </c>
      <c r="M2239" s="5">
        <v>0</v>
      </c>
      <c r="N2239" s="5">
        <v>0</v>
      </c>
      <c r="O2239" s="65" t="s">
        <v>10490</v>
      </c>
      <c r="P2239" s="66">
        <v>238</v>
      </c>
      <c r="Q2239" s="66">
        <v>7</v>
      </c>
      <c r="R2239" s="66">
        <f t="shared" si="77"/>
        <v>245</v>
      </c>
      <c r="S2239" s="502">
        <f t="shared" si="78"/>
        <v>42.800000000000026</v>
      </c>
      <c r="T2239" s="68">
        <v>9</v>
      </c>
    </row>
    <row r="2240" spans="1:20" ht="25.5" x14ac:dyDescent="0.2">
      <c r="A2240" s="97" t="s">
        <v>9761</v>
      </c>
      <c r="B2240" s="65" t="s">
        <v>8490</v>
      </c>
      <c r="C2240" s="67">
        <v>0.75</v>
      </c>
      <c r="D2240" s="91" t="s">
        <v>6375</v>
      </c>
      <c r="E2240" s="66">
        <v>89</v>
      </c>
      <c r="F2240" s="96" t="s">
        <v>1315</v>
      </c>
      <c r="G2240" s="94" t="s">
        <v>3850</v>
      </c>
      <c r="H2240" s="94">
        <v>172</v>
      </c>
      <c r="I2240" s="69"/>
      <c r="J2240" s="5" t="s">
        <v>3044</v>
      </c>
      <c r="K2240" s="66"/>
      <c r="L2240" s="5">
        <f t="shared" ref="L2240:L2330" si="79">112+10+R2240</f>
        <v>447</v>
      </c>
      <c r="M2240" s="5">
        <v>24</v>
      </c>
      <c r="N2240" s="5">
        <v>0</v>
      </c>
      <c r="O2240" s="65"/>
      <c r="P2240" s="66">
        <v>318</v>
      </c>
      <c r="Q2240" s="66">
        <v>7</v>
      </c>
      <c r="R2240" s="66">
        <f t="shared" si="77"/>
        <v>325</v>
      </c>
      <c r="S2240" s="502">
        <f t="shared" si="78"/>
        <v>-37.199999999999974</v>
      </c>
    </row>
    <row r="2241" spans="1:20" x14ac:dyDescent="0.2">
      <c r="A2241" s="97" t="s">
        <v>9562</v>
      </c>
      <c r="B2241" s="65" t="s">
        <v>8490</v>
      </c>
      <c r="C2241" s="67">
        <v>0.75</v>
      </c>
      <c r="D2241" s="91" t="s">
        <v>9191</v>
      </c>
      <c r="E2241" s="66">
        <v>80</v>
      </c>
      <c r="F2241" s="96">
        <v>112</v>
      </c>
      <c r="G2241" s="94" t="s">
        <v>2367</v>
      </c>
      <c r="H2241" s="94">
        <v>155</v>
      </c>
      <c r="I2241" s="69"/>
      <c r="J2241" s="5" t="s">
        <v>2624</v>
      </c>
      <c r="K2241" s="66"/>
      <c r="L2241" s="5">
        <f t="shared" si="79"/>
        <v>427</v>
      </c>
      <c r="M2241" s="5">
        <v>2</v>
      </c>
      <c r="N2241" s="5">
        <v>0</v>
      </c>
      <c r="O2241" s="65"/>
      <c r="P2241" s="66">
        <v>298</v>
      </c>
      <c r="Q2241" s="66">
        <v>7</v>
      </c>
      <c r="R2241" s="66">
        <f t="shared" si="77"/>
        <v>305</v>
      </c>
      <c r="S2241" s="502">
        <f t="shared" si="78"/>
        <v>-17.199999999999978</v>
      </c>
    </row>
    <row r="2242" spans="1:20" x14ac:dyDescent="0.2">
      <c r="A2242" s="558" t="s">
        <v>11560</v>
      </c>
      <c r="B2242" s="559" t="s">
        <v>8490</v>
      </c>
      <c r="C2242" s="67">
        <v>0.75</v>
      </c>
      <c r="D2242" s="583" t="s">
        <v>8979</v>
      </c>
      <c r="E2242" s="66">
        <v>78</v>
      </c>
      <c r="F2242" s="96">
        <v>108</v>
      </c>
      <c r="G2242" s="564" t="s">
        <v>5464</v>
      </c>
      <c r="H2242" s="94">
        <v>151</v>
      </c>
      <c r="I2242" s="69"/>
      <c r="J2242" s="5" t="s">
        <v>2469</v>
      </c>
      <c r="K2242" s="66">
        <v>7</v>
      </c>
      <c r="L2242" s="5">
        <v>377</v>
      </c>
      <c r="M2242" s="5">
        <v>3</v>
      </c>
      <c r="N2242" s="5">
        <v>0</v>
      </c>
      <c r="O2242" s="559" t="s">
        <v>11551</v>
      </c>
      <c r="P2242" s="66">
        <v>251</v>
      </c>
      <c r="Q2242" s="66">
        <v>4</v>
      </c>
      <c r="R2242" s="66">
        <f t="shared" si="77"/>
        <v>255</v>
      </c>
      <c r="S2242" s="502">
        <f t="shared" si="78"/>
        <v>32.800000000000026</v>
      </c>
      <c r="T2242" s="68">
        <v>7</v>
      </c>
    </row>
    <row r="2243" spans="1:20" x14ac:dyDescent="0.2">
      <c r="A2243" s="558" t="s">
        <v>12537</v>
      </c>
      <c r="B2243" s="559" t="s">
        <v>8490</v>
      </c>
      <c r="C2243" s="67">
        <v>0.75</v>
      </c>
      <c r="D2243" s="776" t="s">
        <v>12540</v>
      </c>
      <c r="E2243" s="66">
        <v>78</v>
      </c>
      <c r="F2243" s="66">
        <v>112</v>
      </c>
      <c r="G2243" s="66" t="s">
        <v>2784</v>
      </c>
      <c r="H2243" s="66">
        <v>153</v>
      </c>
      <c r="I2243" s="69"/>
      <c r="J2243" s="5" t="s">
        <v>8793</v>
      </c>
      <c r="K2243" s="66"/>
      <c r="L2243" s="5">
        <f t="shared" ref="L2243:L2245" si="80">112+10+R2243</f>
        <v>421</v>
      </c>
      <c r="M2243" s="5">
        <v>6</v>
      </c>
      <c r="N2243" s="5">
        <v>0</v>
      </c>
      <c r="O2243" s="559"/>
      <c r="P2243" s="66">
        <v>292</v>
      </c>
      <c r="Q2243" s="66">
        <v>7</v>
      </c>
      <c r="R2243" s="66">
        <f t="shared" si="77"/>
        <v>299</v>
      </c>
      <c r="S2243" s="502">
        <f t="shared" si="78"/>
        <v>-11.199999999999978</v>
      </c>
    </row>
    <row r="2244" spans="1:20" x14ac:dyDescent="0.2">
      <c r="A2244" s="558" t="s">
        <v>12537</v>
      </c>
      <c r="B2244" s="559" t="s">
        <v>8490</v>
      </c>
      <c r="C2244" s="67">
        <v>0.75</v>
      </c>
      <c r="D2244" s="776" t="s">
        <v>12541</v>
      </c>
      <c r="E2244" s="66">
        <v>78</v>
      </c>
      <c r="F2244" s="66">
        <v>112</v>
      </c>
      <c r="G2244" s="66" t="s">
        <v>2784</v>
      </c>
      <c r="H2244" s="66">
        <v>153</v>
      </c>
      <c r="I2244" s="69"/>
      <c r="J2244" s="5" t="s">
        <v>3562</v>
      </c>
      <c r="K2244" s="66"/>
      <c r="L2244" s="5">
        <f t="shared" si="80"/>
        <v>421</v>
      </c>
      <c r="M2244" s="5">
        <v>6</v>
      </c>
      <c r="N2244" s="5">
        <v>0</v>
      </c>
      <c r="O2244" s="559" t="s">
        <v>12539</v>
      </c>
      <c r="P2244" s="66">
        <v>292</v>
      </c>
      <c r="Q2244" s="66">
        <v>7</v>
      </c>
      <c r="R2244" s="66">
        <f t="shared" si="77"/>
        <v>299</v>
      </c>
      <c r="S2244" s="502">
        <f t="shared" si="78"/>
        <v>-11.199999999999978</v>
      </c>
    </row>
    <row r="2245" spans="1:20" x14ac:dyDescent="0.2">
      <c r="A2245" s="558" t="s">
        <v>12537</v>
      </c>
      <c r="B2245" s="559" t="s">
        <v>8490</v>
      </c>
      <c r="C2245" s="67">
        <v>0.75</v>
      </c>
      <c r="D2245" s="776" t="s">
        <v>12542</v>
      </c>
      <c r="E2245" s="66">
        <v>78</v>
      </c>
      <c r="F2245" s="66">
        <v>112</v>
      </c>
      <c r="G2245" s="560" t="s">
        <v>2367</v>
      </c>
      <c r="H2245" s="66">
        <v>155</v>
      </c>
      <c r="I2245" s="69"/>
      <c r="J2245" s="5" t="s">
        <v>7582</v>
      </c>
      <c r="K2245" s="66"/>
      <c r="L2245" s="5">
        <f t="shared" si="80"/>
        <v>421</v>
      </c>
      <c r="M2245" s="5">
        <v>3</v>
      </c>
      <c r="N2245" s="5">
        <v>0</v>
      </c>
      <c r="O2245" s="559" t="s">
        <v>12539</v>
      </c>
      <c r="P2245" s="66">
        <v>292</v>
      </c>
      <c r="Q2245" s="66">
        <v>7</v>
      </c>
      <c r="R2245" s="66">
        <f t="shared" si="77"/>
        <v>299</v>
      </c>
      <c r="S2245" s="502">
        <f t="shared" si="78"/>
        <v>-11.199999999999978</v>
      </c>
    </row>
    <row r="2246" spans="1:20" x14ac:dyDescent="0.2">
      <c r="A2246" s="558" t="s">
        <v>11593</v>
      </c>
      <c r="B2246" s="559" t="s">
        <v>8490</v>
      </c>
      <c r="C2246" s="67">
        <v>0.75</v>
      </c>
      <c r="D2246" s="583" t="s">
        <v>11532</v>
      </c>
      <c r="E2246" s="66">
        <v>80</v>
      </c>
      <c r="F2246" s="96">
        <v>112</v>
      </c>
      <c r="G2246" s="564" t="s">
        <v>962</v>
      </c>
      <c r="H2246" s="94">
        <v>155</v>
      </c>
      <c r="I2246" s="69"/>
      <c r="J2246" s="5" t="s">
        <v>4415</v>
      </c>
      <c r="K2246" s="66">
        <v>10</v>
      </c>
      <c r="L2246" s="5">
        <v>365</v>
      </c>
      <c r="M2246" s="5">
        <v>2</v>
      </c>
      <c r="N2246" s="5">
        <v>0</v>
      </c>
      <c r="O2246" s="559" t="s">
        <v>11551</v>
      </c>
      <c r="P2246" s="66">
        <v>235</v>
      </c>
      <c r="Q2246" s="66">
        <v>7</v>
      </c>
      <c r="R2246" s="66">
        <f t="shared" si="77"/>
        <v>242</v>
      </c>
      <c r="S2246" s="502">
        <f t="shared" si="78"/>
        <v>45.800000000000026</v>
      </c>
      <c r="T2246" s="68">
        <v>10</v>
      </c>
    </row>
    <row r="2247" spans="1:20" ht="25.5" x14ac:dyDescent="0.2">
      <c r="A2247" s="97" t="s">
        <v>4288</v>
      </c>
      <c r="B2247" s="65" t="s">
        <v>8490</v>
      </c>
      <c r="C2247" s="67">
        <v>0.75</v>
      </c>
      <c r="D2247" s="91" t="s">
        <v>4289</v>
      </c>
      <c r="E2247" s="66">
        <v>89</v>
      </c>
      <c r="F2247" s="96" t="s">
        <v>6122</v>
      </c>
      <c r="G2247" s="94"/>
      <c r="H2247" s="94">
        <v>173</v>
      </c>
      <c r="I2247" s="69"/>
      <c r="J2247" s="5" t="s">
        <v>5084</v>
      </c>
      <c r="K2247" s="66">
        <v>11</v>
      </c>
      <c r="L2247" s="5">
        <v>361</v>
      </c>
      <c r="M2247" s="5">
        <v>47</v>
      </c>
      <c r="N2247" s="5">
        <v>0</v>
      </c>
      <c r="O2247" s="559"/>
      <c r="P2247" s="66">
        <v>230</v>
      </c>
      <c r="Q2247" s="66">
        <v>7</v>
      </c>
      <c r="R2247" s="66">
        <f t="shared" si="77"/>
        <v>237</v>
      </c>
      <c r="S2247" s="502">
        <f t="shared" si="78"/>
        <v>50.800000000000026</v>
      </c>
      <c r="T2247" s="68">
        <v>11</v>
      </c>
    </row>
    <row r="2248" spans="1:20" ht="25.5" x14ac:dyDescent="0.2">
      <c r="A2248" s="97" t="s">
        <v>4288</v>
      </c>
      <c r="B2248" s="65" t="s">
        <v>8490</v>
      </c>
      <c r="C2248" s="67">
        <v>0.75</v>
      </c>
      <c r="D2248" s="91" t="s">
        <v>9163</v>
      </c>
      <c r="E2248" s="66">
        <v>89</v>
      </c>
      <c r="F2248" s="96" t="s">
        <v>6122</v>
      </c>
      <c r="G2248" s="94"/>
      <c r="H2248" s="94">
        <v>173</v>
      </c>
      <c r="I2248" s="69"/>
      <c r="J2248" s="5" t="s">
        <v>5085</v>
      </c>
      <c r="K2248" s="66">
        <v>11</v>
      </c>
      <c r="L2248" s="5">
        <v>361</v>
      </c>
      <c r="M2248" s="5">
        <v>47</v>
      </c>
      <c r="N2248" s="5">
        <v>0</v>
      </c>
      <c r="O2248" s="559"/>
      <c r="P2248" s="66">
        <v>230</v>
      </c>
      <c r="Q2248" s="66">
        <v>7</v>
      </c>
      <c r="R2248" s="66">
        <f t="shared" si="77"/>
        <v>237</v>
      </c>
      <c r="S2248" s="502">
        <f t="shared" si="78"/>
        <v>50.800000000000026</v>
      </c>
      <c r="T2248" s="68">
        <v>11</v>
      </c>
    </row>
    <row r="2249" spans="1:20" ht="25.5" x14ac:dyDescent="0.2">
      <c r="A2249" s="97" t="s">
        <v>4288</v>
      </c>
      <c r="B2249" s="65" t="s">
        <v>8490</v>
      </c>
      <c r="C2249" s="67">
        <v>0.75</v>
      </c>
      <c r="D2249" s="91" t="s">
        <v>9616</v>
      </c>
      <c r="E2249" s="66">
        <v>89</v>
      </c>
      <c r="F2249" s="96" t="s">
        <v>6122</v>
      </c>
      <c r="G2249" s="94"/>
      <c r="H2249" s="94">
        <v>173</v>
      </c>
      <c r="I2249" s="69"/>
      <c r="J2249" s="5" t="s">
        <v>5086</v>
      </c>
      <c r="K2249" s="66">
        <v>11</v>
      </c>
      <c r="L2249" s="5">
        <v>361</v>
      </c>
      <c r="M2249" s="5">
        <v>47</v>
      </c>
      <c r="N2249" s="5">
        <v>0</v>
      </c>
      <c r="O2249" s="559"/>
      <c r="P2249" s="66">
        <v>230</v>
      </c>
      <c r="Q2249" s="66">
        <v>7</v>
      </c>
      <c r="R2249" s="66">
        <f t="shared" si="77"/>
        <v>237</v>
      </c>
      <c r="S2249" s="502">
        <f t="shared" si="78"/>
        <v>50.800000000000026</v>
      </c>
      <c r="T2249" s="68">
        <v>11</v>
      </c>
    </row>
    <row r="2250" spans="1:20" ht="25.5" x14ac:dyDescent="0.2">
      <c r="A2250" s="97" t="s">
        <v>4288</v>
      </c>
      <c r="B2250" s="65" t="s">
        <v>8490</v>
      </c>
      <c r="C2250" s="67">
        <v>0.75</v>
      </c>
      <c r="D2250" s="91" t="s">
        <v>8106</v>
      </c>
      <c r="E2250" s="66">
        <v>89</v>
      </c>
      <c r="F2250" s="96" t="s">
        <v>6122</v>
      </c>
      <c r="G2250" s="94"/>
      <c r="H2250" s="94">
        <v>173</v>
      </c>
      <c r="I2250" s="69"/>
      <c r="J2250" s="5" t="s">
        <v>9620</v>
      </c>
      <c r="K2250" s="66">
        <v>11</v>
      </c>
      <c r="L2250" s="5">
        <v>361</v>
      </c>
      <c r="M2250" s="5">
        <v>43</v>
      </c>
      <c r="N2250" s="5">
        <v>0</v>
      </c>
      <c r="O2250" s="559"/>
      <c r="P2250" s="66">
        <v>230</v>
      </c>
      <c r="Q2250" s="66">
        <v>7</v>
      </c>
      <c r="R2250" s="66">
        <f t="shared" si="77"/>
        <v>237</v>
      </c>
      <c r="S2250" s="502">
        <f t="shared" si="78"/>
        <v>50.800000000000026</v>
      </c>
      <c r="T2250" s="68">
        <v>11</v>
      </c>
    </row>
    <row r="2251" spans="1:20" ht="25.5" x14ac:dyDescent="0.2">
      <c r="A2251" s="97" t="s">
        <v>4288</v>
      </c>
      <c r="B2251" s="65" t="s">
        <v>8490</v>
      </c>
      <c r="C2251" s="67">
        <v>0.75</v>
      </c>
      <c r="D2251" s="91" t="s">
        <v>5805</v>
      </c>
      <c r="E2251" s="66">
        <v>89</v>
      </c>
      <c r="F2251" s="96" t="s">
        <v>6122</v>
      </c>
      <c r="G2251" s="94"/>
      <c r="H2251" s="94">
        <v>173</v>
      </c>
      <c r="I2251" s="69"/>
      <c r="J2251" s="5" t="s">
        <v>7538</v>
      </c>
      <c r="K2251" s="66">
        <v>11</v>
      </c>
      <c r="L2251" s="5">
        <v>361</v>
      </c>
      <c r="M2251" s="5">
        <v>43</v>
      </c>
      <c r="N2251" s="5">
        <v>0</v>
      </c>
      <c r="O2251" s="559"/>
      <c r="P2251" s="66">
        <v>230</v>
      </c>
      <c r="Q2251" s="66">
        <v>7</v>
      </c>
      <c r="R2251" s="66">
        <f t="shared" si="77"/>
        <v>237</v>
      </c>
      <c r="S2251" s="502">
        <f t="shared" si="78"/>
        <v>50.800000000000026</v>
      </c>
      <c r="T2251" s="68">
        <v>11</v>
      </c>
    </row>
    <row r="2252" spans="1:20" x14ac:dyDescent="0.2">
      <c r="A2252" s="558" t="s">
        <v>11827</v>
      </c>
      <c r="B2252" s="559" t="s">
        <v>8490</v>
      </c>
      <c r="C2252" s="67">
        <v>0.75</v>
      </c>
      <c r="D2252" s="583" t="s">
        <v>11935</v>
      </c>
      <c r="E2252" s="66">
        <v>79</v>
      </c>
      <c r="F2252" s="66">
        <v>112</v>
      </c>
      <c r="G2252" s="95" t="s">
        <v>2367</v>
      </c>
      <c r="H2252" s="66">
        <v>155</v>
      </c>
      <c r="I2252" s="69"/>
      <c r="J2252" s="5" t="s">
        <v>7582</v>
      </c>
      <c r="K2252" s="66"/>
      <c r="L2252" s="5">
        <v>425</v>
      </c>
      <c r="M2252" s="5">
        <v>3</v>
      </c>
      <c r="N2252" s="5">
        <v>0</v>
      </c>
      <c r="O2252" s="559" t="s">
        <v>11779</v>
      </c>
      <c r="P2252" s="66">
        <v>296</v>
      </c>
      <c r="Q2252" s="66">
        <v>7</v>
      </c>
      <c r="R2252" s="66">
        <f>P2252+Q2252</f>
        <v>303</v>
      </c>
      <c r="S2252" s="502">
        <f>306.1-R2252-10-8.3</f>
        <v>-15.199999999999978</v>
      </c>
    </row>
    <row r="2253" spans="1:20" ht="25.5" x14ac:dyDescent="0.2">
      <c r="A2253" s="558" t="s">
        <v>11827</v>
      </c>
      <c r="B2253" s="559" t="s">
        <v>8490</v>
      </c>
      <c r="C2253" s="67">
        <v>0.75</v>
      </c>
      <c r="D2253" s="583" t="s">
        <v>11858</v>
      </c>
      <c r="E2253" s="66">
        <v>79</v>
      </c>
      <c r="F2253" s="66">
        <v>112</v>
      </c>
      <c r="G2253" s="95" t="s">
        <v>2367</v>
      </c>
      <c r="H2253" s="66">
        <v>155</v>
      </c>
      <c r="I2253" s="69"/>
      <c r="J2253" s="5" t="s">
        <v>11859</v>
      </c>
      <c r="K2253" s="66"/>
      <c r="L2253" s="5">
        <v>425</v>
      </c>
      <c r="M2253" s="5">
        <v>3</v>
      </c>
      <c r="N2253" s="5">
        <v>0</v>
      </c>
      <c r="O2253" s="559" t="s">
        <v>11779</v>
      </c>
      <c r="P2253" s="66">
        <v>296</v>
      </c>
      <c r="Q2253" s="66">
        <v>7</v>
      </c>
      <c r="R2253" s="66">
        <f>P2253+Q2253</f>
        <v>303</v>
      </c>
      <c r="S2253" s="502">
        <f>306.1-R2253-10-8.3</f>
        <v>-15.199999999999978</v>
      </c>
    </row>
    <row r="2254" spans="1:20" x14ac:dyDescent="0.2">
      <c r="A2254" s="97" t="s">
        <v>3595</v>
      </c>
      <c r="B2254" s="65" t="s">
        <v>8490</v>
      </c>
      <c r="C2254" s="67">
        <v>0.75</v>
      </c>
      <c r="D2254" s="91" t="s">
        <v>9698</v>
      </c>
      <c r="E2254" s="66">
        <v>73</v>
      </c>
      <c r="F2254" s="96">
        <v>99</v>
      </c>
      <c r="G2254" s="94" t="s">
        <v>2918</v>
      </c>
      <c r="H2254" s="94">
        <v>142</v>
      </c>
      <c r="I2254" s="69"/>
      <c r="J2254" s="5" t="s">
        <v>2469</v>
      </c>
      <c r="K2254" s="66"/>
      <c r="L2254" s="5">
        <f t="shared" si="79"/>
        <v>401</v>
      </c>
      <c r="M2254" s="5">
        <v>3</v>
      </c>
      <c r="N2254" s="5">
        <v>0</v>
      </c>
      <c r="O2254" s="559"/>
      <c r="P2254" s="66">
        <v>275</v>
      </c>
      <c r="Q2254" s="66">
        <v>4</v>
      </c>
      <c r="R2254" s="66">
        <f t="shared" si="77"/>
        <v>279</v>
      </c>
      <c r="S2254" s="502">
        <f t="shared" si="78"/>
        <v>8.800000000000022</v>
      </c>
    </row>
    <row r="2255" spans="1:20" x14ac:dyDescent="0.2">
      <c r="A2255" s="97" t="s">
        <v>3595</v>
      </c>
      <c r="B2255" s="65" t="s">
        <v>8490</v>
      </c>
      <c r="C2255" s="67">
        <v>0.75</v>
      </c>
      <c r="D2255" s="91" t="s">
        <v>9853</v>
      </c>
      <c r="E2255" s="66">
        <v>73</v>
      </c>
      <c r="F2255" s="96">
        <v>99</v>
      </c>
      <c r="G2255" s="94" t="s">
        <v>2918</v>
      </c>
      <c r="H2255" s="94">
        <v>142</v>
      </c>
      <c r="I2255" s="69"/>
      <c r="J2255" s="5" t="s">
        <v>9682</v>
      </c>
      <c r="K2255" s="66"/>
      <c r="L2255" s="5">
        <f t="shared" si="79"/>
        <v>401</v>
      </c>
      <c r="M2255" s="5">
        <v>1</v>
      </c>
      <c r="N2255" s="5">
        <v>0</v>
      </c>
      <c r="O2255" s="559"/>
      <c r="P2255" s="66">
        <v>275</v>
      </c>
      <c r="Q2255" s="66">
        <v>4</v>
      </c>
      <c r="R2255" s="66">
        <f t="shared" si="77"/>
        <v>279</v>
      </c>
      <c r="S2255" s="502">
        <f t="shared" si="78"/>
        <v>8.800000000000022</v>
      </c>
    </row>
    <row r="2256" spans="1:20" x14ac:dyDescent="0.2">
      <c r="A2256" s="97" t="s">
        <v>878</v>
      </c>
      <c r="B2256" s="65" t="s">
        <v>8490</v>
      </c>
      <c r="C2256" s="67">
        <v>0.75</v>
      </c>
      <c r="D2256" s="91" t="s">
        <v>5891</v>
      </c>
      <c r="E2256" s="66">
        <v>69</v>
      </c>
      <c r="F2256" s="96">
        <v>91</v>
      </c>
      <c r="G2256" s="94" t="s">
        <v>5161</v>
      </c>
      <c r="H2256" s="94">
        <v>134</v>
      </c>
      <c r="I2256" s="69"/>
      <c r="J2256" s="5" t="s">
        <v>2469</v>
      </c>
      <c r="K2256" s="66"/>
      <c r="L2256" s="5">
        <f t="shared" si="79"/>
        <v>410</v>
      </c>
      <c r="M2256" s="5">
        <v>3</v>
      </c>
      <c r="N2256" s="5">
        <v>0</v>
      </c>
      <c r="O2256" s="559"/>
      <c r="P2256" s="66">
        <v>284</v>
      </c>
      <c r="Q2256" s="66">
        <v>4</v>
      </c>
      <c r="R2256" s="66">
        <f t="shared" si="77"/>
        <v>288</v>
      </c>
      <c r="S2256" s="502">
        <f t="shared" si="78"/>
        <v>-0.19999999999997797</v>
      </c>
    </row>
    <row r="2257" spans="1:20" x14ac:dyDescent="0.2">
      <c r="A2257" s="97" t="s">
        <v>878</v>
      </c>
      <c r="B2257" s="65" t="s">
        <v>8490</v>
      </c>
      <c r="C2257" s="67">
        <v>0.75</v>
      </c>
      <c r="D2257" s="91" t="s">
        <v>2647</v>
      </c>
      <c r="E2257" s="66">
        <v>69</v>
      </c>
      <c r="F2257" s="96">
        <v>91</v>
      </c>
      <c r="G2257" s="94" t="s">
        <v>5161</v>
      </c>
      <c r="H2257" s="94">
        <v>134</v>
      </c>
      <c r="I2257" s="69"/>
      <c r="J2257" s="5" t="s">
        <v>9682</v>
      </c>
      <c r="K2257" s="66"/>
      <c r="L2257" s="5">
        <f t="shared" si="79"/>
        <v>410</v>
      </c>
      <c r="M2257" s="5">
        <v>1</v>
      </c>
      <c r="N2257" s="5">
        <v>0</v>
      </c>
      <c r="O2257" s="559"/>
      <c r="P2257" s="66">
        <v>284</v>
      </c>
      <c r="Q2257" s="66">
        <v>4</v>
      </c>
      <c r="R2257" s="66">
        <f t="shared" si="77"/>
        <v>288</v>
      </c>
      <c r="S2257" s="502">
        <f t="shared" si="78"/>
        <v>-0.19999999999997797</v>
      </c>
    </row>
    <row r="2258" spans="1:20" x14ac:dyDescent="0.2">
      <c r="A2258" s="97" t="s">
        <v>694</v>
      </c>
      <c r="B2258" s="65" t="s">
        <v>8490</v>
      </c>
      <c r="C2258" s="67">
        <v>0.75</v>
      </c>
      <c r="D2258" s="91" t="s">
        <v>697</v>
      </c>
      <c r="E2258" s="66">
        <v>78</v>
      </c>
      <c r="F2258" s="96">
        <v>108</v>
      </c>
      <c r="G2258" s="94" t="s">
        <v>5464</v>
      </c>
      <c r="H2258" s="94">
        <v>151</v>
      </c>
      <c r="I2258" s="69"/>
      <c r="J2258" s="5" t="s">
        <v>2469</v>
      </c>
      <c r="K2258" s="66">
        <v>9</v>
      </c>
      <c r="L2258" s="5">
        <v>369</v>
      </c>
      <c r="M2258" s="5">
        <v>3</v>
      </c>
      <c r="N2258" s="5">
        <v>0</v>
      </c>
      <c r="O2258" s="65" t="s">
        <v>695</v>
      </c>
      <c r="P2258" s="66">
        <v>242</v>
      </c>
      <c r="Q2258" s="66">
        <v>4</v>
      </c>
      <c r="R2258" s="66">
        <f t="shared" si="77"/>
        <v>246</v>
      </c>
      <c r="S2258" s="502">
        <f t="shared" si="78"/>
        <v>41.800000000000026</v>
      </c>
      <c r="T2258" s="68">
        <v>9</v>
      </c>
    </row>
    <row r="2259" spans="1:20" x14ac:dyDescent="0.2">
      <c r="A2259" s="558" t="s">
        <v>12477</v>
      </c>
      <c r="B2259" s="559" t="s">
        <v>8490</v>
      </c>
      <c r="C2259" s="67">
        <v>0.75</v>
      </c>
      <c r="D2259" s="583" t="s">
        <v>12480</v>
      </c>
      <c r="E2259" s="66">
        <v>79</v>
      </c>
      <c r="F2259" s="96">
        <v>112</v>
      </c>
      <c r="G2259" s="564" t="s">
        <v>2367</v>
      </c>
      <c r="H2259" s="94">
        <v>155</v>
      </c>
      <c r="I2259" s="69"/>
      <c r="J2259" s="5" t="s">
        <v>7144</v>
      </c>
      <c r="K2259" s="66"/>
      <c r="L2259" s="5">
        <v>426</v>
      </c>
      <c r="M2259" s="5">
        <v>3</v>
      </c>
      <c r="N2259" s="5">
        <v>1</v>
      </c>
      <c r="O2259" s="559" t="s">
        <v>12479</v>
      </c>
      <c r="P2259" s="66">
        <v>297</v>
      </c>
      <c r="Q2259" s="66">
        <v>7</v>
      </c>
      <c r="R2259" s="66">
        <f t="shared" si="77"/>
        <v>304</v>
      </c>
      <c r="S2259" s="502">
        <f t="shared" si="78"/>
        <v>-16.199999999999978</v>
      </c>
    </row>
    <row r="2260" spans="1:20" x14ac:dyDescent="0.2">
      <c r="A2260" s="97" t="s">
        <v>3644</v>
      </c>
      <c r="B2260" s="65" t="s">
        <v>8490</v>
      </c>
      <c r="C2260" s="67">
        <v>0.75</v>
      </c>
      <c r="D2260" s="91" t="s">
        <v>9195</v>
      </c>
      <c r="E2260" s="66">
        <v>79</v>
      </c>
      <c r="F2260" s="96">
        <v>112</v>
      </c>
      <c r="G2260" s="95" t="s">
        <v>4585</v>
      </c>
      <c r="H2260" s="66">
        <v>155</v>
      </c>
      <c r="I2260" s="69">
        <v>6065030800</v>
      </c>
      <c r="J2260" s="5"/>
      <c r="K2260" s="66"/>
      <c r="L2260" s="5">
        <f t="shared" si="79"/>
        <v>420</v>
      </c>
      <c r="M2260" s="5">
        <v>0</v>
      </c>
      <c r="N2260" s="5">
        <v>0</v>
      </c>
      <c r="O2260" s="559"/>
      <c r="P2260" s="66">
        <v>291</v>
      </c>
      <c r="Q2260" s="66">
        <v>7</v>
      </c>
      <c r="R2260" s="66">
        <f t="shared" si="77"/>
        <v>298</v>
      </c>
      <c r="S2260" s="502">
        <f t="shared" si="78"/>
        <v>-10.199999999999978</v>
      </c>
    </row>
    <row r="2261" spans="1:20" x14ac:dyDescent="0.2">
      <c r="A2261" s="97" t="s">
        <v>3644</v>
      </c>
      <c r="B2261" s="65" t="s">
        <v>8490</v>
      </c>
      <c r="C2261" s="67">
        <v>0.75</v>
      </c>
      <c r="D2261" s="91" t="s">
        <v>8923</v>
      </c>
      <c r="E2261" s="66">
        <v>79</v>
      </c>
      <c r="F2261" s="96">
        <v>112</v>
      </c>
      <c r="G2261" s="66" t="s">
        <v>2784</v>
      </c>
      <c r="H2261" s="66">
        <v>153</v>
      </c>
      <c r="I2261" s="69"/>
      <c r="J2261" s="5" t="s">
        <v>3562</v>
      </c>
      <c r="K2261" s="66"/>
      <c r="L2261" s="5">
        <f t="shared" si="79"/>
        <v>420</v>
      </c>
      <c r="M2261" s="5">
        <v>6</v>
      </c>
      <c r="N2261" s="5">
        <v>0</v>
      </c>
      <c r="O2261" s="559"/>
      <c r="P2261" s="66">
        <v>291</v>
      </c>
      <c r="Q2261" s="66">
        <v>7</v>
      </c>
      <c r="R2261" s="66">
        <f t="shared" si="77"/>
        <v>298</v>
      </c>
      <c r="S2261" s="502">
        <f t="shared" si="78"/>
        <v>-10.199999999999978</v>
      </c>
    </row>
    <row r="2262" spans="1:20" x14ac:dyDescent="0.2">
      <c r="A2262" s="97" t="s">
        <v>3644</v>
      </c>
      <c r="B2262" s="65" t="s">
        <v>8490</v>
      </c>
      <c r="C2262" s="67">
        <v>0.75</v>
      </c>
      <c r="D2262" s="91" t="s">
        <v>8924</v>
      </c>
      <c r="E2262" s="66">
        <v>79</v>
      </c>
      <c r="F2262" s="96">
        <v>112</v>
      </c>
      <c r="G2262" s="66" t="s">
        <v>2784</v>
      </c>
      <c r="H2262" s="66">
        <v>153</v>
      </c>
      <c r="I2262" s="69"/>
      <c r="J2262" s="5" t="s">
        <v>8793</v>
      </c>
      <c r="K2262" s="66"/>
      <c r="L2262" s="5">
        <f t="shared" si="79"/>
        <v>420</v>
      </c>
      <c r="M2262" s="5">
        <v>6</v>
      </c>
      <c r="N2262" s="5">
        <v>0</v>
      </c>
      <c r="O2262" s="559"/>
      <c r="P2262" s="66">
        <v>291</v>
      </c>
      <c r="Q2262" s="66">
        <v>7</v>
      </c>
      <c r="R2262" s="66">
        <f t="shared" si="77"/>
        <v>298</v>
      </c>
      <c r="S2262" s="502">
        <f t="shared" si="78"/>
        <v>-10.199999999999978</v>
      </c>
    </row>
    <row r="2263" spans="1:20" x14ac:dyDescent="0.2">
      <c r="A2263" s="97" t="s">
        <v>3644</v>
      </c>
      <c r="B2263" s="65" t="s">
        <v>8490</v>
      </c>
      <c r="C2263" s="67">
        <v>0.75</v>
      </c>
      <c r="D2263" s="91" t="s">
        <v>8925</v>
      </c>
      <c r="E2263" s="66">
        <v>79</v>
      </c>
      <c r="F2263" s="96">
        <v>112</v>
      </c>
      <c r="G2263" s="95" t="s">
        <v>4585</v>
      </c>
      <c r="H2263" s="66">
        <v>155</v>
      </c>
      <c r="I2263" s="69">
        <v>6400131000</v>
      </c>
      <c r="J2263" s="5"/>
      <c r="K2263" s="66"/>
      <c r="L2263" s="5">
        <f t="shared" si="79"/>
        <v>420</v>
      </c>
      <c r="M2263" s="5">
        <v>0</v>
      </c>
      <c r="N2263" s="5">
        <v>0</v>
      </c>
      <c r="O2263" s="559"/>
      <c r="P2263" s="66">
        <v>291</v>
      </c>
      <c r="Q2263" s="66">
        <v>7</v>
      </c>
      <c r="R2263" s="66">
        <f t="shared" si="77"/>
        <v>298</v>
      </c>
      <c r="S2263" s="502">
        <f t="shared" si="78"/>
        <v>-10.199999999999978</v>
      </c>
    </row>
    <row r="2264" spans="1:20" x14ac:dyDescent="0.2">
      <c r="A2264" s="97" t="s">
        <v>3644</v>
      </c>
      <c r="B2264" s="65" t="s">
        <v>8490</v>
      </c>
      <c r="C2264" s="67">
        <v>0.75</v>
      </c>
      <c r="D2264" s="91" t="s">
        <v>8925</v>
      </c>
      <c r="E2264" s="66">
        <v>79</v>
      </c>
      <c r="F2264" s="96">
        <v>112</v>
      </c>
      <c r="G2264" s="66" t="s">
        <v>2784</v>
      </c>
      <c r="H2264" s="66">
        <v>153</v>
      </c>
      <c r="I2264" s="69"/>
      <c r="J2264" s="5" t="s">
        <v>3099</v>
      </c>
      <c r="K2264" s="66"/>
      <c r="L2264" s="5">
        <f t="shared" si="79"/>
        <v>420</v>
      </c>
      <c r="M2264" s="5">
        <v>6</v>
      </c>
      <c r="N2264" s="5">
        <v>0</v>
      </c>
      <c r="O2264" s="559"/>
      <c r="P2264" s="66">
        <v>291</v>
      </c>
      <c r="Q2264" s="66">
        <v>7</v>
      </c>
      <c r="R2264" s="66">
        <f t="shared" si="77"/>
        <v>298</v>
      </c>
      <c r="S2264" s="502">
        <f t="shared" si="78"/>
        <v>-10.199999999999978</v>
      </c>
    </row>
    <row r="2265" spans="1:20" x14ac:dyDescent="0.2">
      <c r="A2265" s="97" t="s">
        <v>3644</v>
      </c>
      <c r="B2265" s="65" t="s">
        <v>8490</v>
      </c>
      <c r="C2265" s="67">
        <v>0.75</v>
      </c>
      <c r="D2265" s="91" t="s">
        <v>3412</v>
      </c>
      <c r="E2265" s="66">
        <v>79</v>
      </c>
      <c r="F2265" s="96">
        <v>112</v>
      </c>
      <c r="G2265" s="94" t="s">
        <v>6995</v>
      </c>
      <c r="H2265" s="94">
        <v>155</v>
      </c>
      <c r="I2265" s="69"/>
      <c r="J2265" s="5" t="s">
        <v>7144</v>
      </c>
      <c r="K2265" s="66"/>
      <c r="L2265" s="5">
        <f t="shared" si="79"/>
        <v>420</v>
      </c>
      <c r="M2265" s="5">
        <v>3</v>
      </c>
      <c r="N2265" s="5">
        <v>0</v>
      </c>
      <c r="O2265" s="559"/>
      <c r="P2265" s="66">
        <v>291</v>
      </c>
      <c r="Q2265" s="66">
        <v>7</v>
      </c>
      <c r="R2265" s="66">
        <f t="shared" si="77"/>
        <v>298</v>
      </c>
      <c r="S2265" s="502">
        <f t="shared" si="78"/>
        <v>-10.199999999999978</v>
      </c>
    </row>
    <row r="2266" spans="1:20" x14ac:dyDescent="0.2">
      <c r="A2266" s="97" t="s">
        <v>4217</v>
      </c>
      <c r="B2266" s="65" t="s">
        <v>8490</v>
      </c>
      <c r="C2266" s="67">
        <v>0.75</v>
      </c>
      <c r="D2266" s="91" t="s">
        <v>3370</v>
      </c>
      <c r="E2266" s="66">
        <v>72</v>
      </c>
      <c r="F2266" s="96">
        <v>97</v>
      </c>
      <c r="G2266" s="94" t="s">
        <v>2918</v>
      </c>
      <c r="H2266" s="94">
        <v>140</v>
      </c>
      <c r="I2266" s="69"/>
      <c r="J2266" s="5" t="s">
        <v>2469</v>
      </c>
      <c r="K2266" s="66">
        <v>4</v>
      </c>
      <c r="L2266" s="5">
        <v>389</v>
      </c>
      <c r="M2266" s="5">
        <v>3</v>
      </c>
      <c r="N2266" s="5">
        <v>0</v>
      </c>
      <c r="O2266" s="65" t="s">
        <v>4659</v>
      </c>
      <c r="P2266" s="66">
        <v>260</v>
      </c>
      <c r="Q2266" s="66">
        <v>4</v>
      </c>
      <c r="R2266" s="66">
        <f t="shared" si="77"/>
        <v>264</v>
      </c>
      <c r="S2266" s="502">
        <f t="shared" si="78"/>
        <v>23.800000000000022</v>
      </c>
      <c r="T2266" s="68">
        <v>4</v>
      </c>
    </row>
    <row r="2267" spans="1:20" x14ac:dyDescent="0.2">
      <c r="A2267" s="97" t="s">
        <v>9175</v>
      </c>
      <c r="B2267" s="65" t="s">
        <v>8490</v>
      </c>
      <c r="C2267" s="67">
        <v>0.75</v>
      </c>
      <c r="D2267" s="91" t="s">
        <v>9176</v>
      </c>
      <c r="E2267" s="66">
        <v>74</v>
      </c>
      <c r="F2267" s="96">
        <v>97</v>
      </c>
      <c r="G2267" s="94" t="s">
        <v>2920</v>
      </c>
      <c r="H2267" s="94">
        <v>144</v>
      </c>
      <c r="I2267" s="69"/>
      <c r="J2267" s="5" t="s">
        <v>2469</v>
      </c>
      <c r="K2267" s="66">
        <v>12</v>
      </c>
      <c r="L2267" s="5">
        <v>357</v>
      </c>
      <c r="M2267" s="5">
        <v>3</v>
      </c>
      <c r="N2267" s="5">
        <v>0</v>
      </c>
      <c r="O2267" s="65" t="s">
        <v>9177</v>
      </c>
      <c r="P2267" s="66">
        <v>230</v>
      </c>
      <c r="Q2267" s="66">
        <v>4</v>
      </c>
      <c r="R2267" s="66">
        <f t="shared" si="77"/>
        <v>234</v>
      </c>
      <c r="S2267" s="502">
        <f t="shared" si="78"/>
        <v>53.800000000000026</v>
      </c>
      <c r="T2267" s="68">
        <v>12</v>
      </c>
    </row>
    <row r="2268" spans="1:20" x14ac:dyDescent="0.2">
      <c r="A2268" s="97" t="s">
        <v>1952</v>
      </c>
      <c r="B2268" s="65" t="s">
        <v>8490</v>
      </c>
      <c r="C2268" s="67">
        <v>0.75</v>
      </c>
      <c r="D2268" s="65" t="s">
        <v>9259</v>
      </c>
      <c r="E2268" s="66">
        <v>80</v>
      </c>
      <c r="F2268" s="66">
        <v>112</v>
      </c>
      <c r="G2268" s="66" t="s">
        <v>2367</v>
      </c>
      <c r="H2268" s="66">
        <v>155</v>
      </c>
      <c r="I2268" s="69" t="s">
        <v>9260</v>
      </c>
      <c r="J2268" s="5" t="s">
        <v>4415</v>
      </c>
      <c r="K2268" s="66">
        <v>6</v>
      </c>
      <c r="L2268" s="5">
        <v>381</v>
      </c>
      <c r="M2268" s="5">
        <v>2</v>
      </c>
      <c r="N2268" s="5">
        <v>0</v>
      </c>
      <c r="O2268" s="559"/>
      <c r="P2268" s="66">
        <v>250</v>
      </c>
      <c r="Q2268" s="66">
        <v>7</v>
      </c>
      <c r="R2268" s="66">
        <f t="shared" si="77"/>
        <v>257</v>
      </c>
      <c r="S2268" s="502">
        <f t="shared" si="78"/>
        <v>30.800000000000022</v>
      </c>
      <c r="T2268" s="68">
        <v>6</v>
      </c>
    </row>
    <row r="2269" spans="1:20" x14ac:dyDescent="0.2">
      <c r="A2269" s="97" t="s">
        <v>6882</v>
      </c>
      <c r="B2269" s="65" t="s">
        <v>8490</v>
      </c>
      <c r="C2269" s="67">
        <v>0.75</v>
      </c>
      <c r="D2269" s="91" t="s">
        <v>9101</v>
      </c>
      <c r="E2269" s="66">
        <v>70</v>
      </c>
      <c r="F2269" s="66">
        <v>93</v>
      </c>
      <c r="G2269" s="66" t="s">
        <v>2784</v>
      </c>
      <c r="H2269" s="66">
        <v>136</v>
      </c>
      <c r="I2269" s="69"/>
      <c r="J2269" s="5" t="s">
        <v>3955</v>
      </c>
      <c r="K2269" s="66"/>
      <c r="L2269" s="5">
        <f t="shared" si="79"/>
        <v>416</v>
      </c>
      <c r="M2269" s="5">
        <v>40</v>
      </c>
      <c r="N2269" s="5">
        <v>0</v>
      </c>
      <c r="O2269" s="65" t="s">
        <v>3789</v>
      </c>
      <c r="P2269" s="66">
        <v>290</v>
      </c>
      <c r="Q2269" s="66">
        <v>4</v>
      </c>
      <c r="R2269" s="66">
        <f t="shared" si="77"/>
        <v>294</v>
      </c>
      <c r="S2269" s="502">
        <f t="shared" si="78"/>
        <v>-6.199999999999978</v>
      </c>
    </row>
    <row r="2270" spans="1:20" x14ac:dyDescent="0.2">
      <c r="A2270" s="97" t="s">
        <v>6882</v>
      </c>
      <c r="B2270" s="65" t="s">
        <v>8490</v>
      </c>
      <c r="C2270" s="67">
        <v>0.75</v>
      </c>
      <c r="D2270" s="91" t="s">
        <v>9102</v>
      </c>
      <c r="E2270" s="66">
        <v>70</v>
      </c>
      <c r="F2270" s="66">
        <v>93</v>
      </c>
      <c r="G2270" s="66" t="s">
        <v>2784</v>
      </c>
      <c r="H2270" s="66">
        <v>136</v>
      </c>
      <c r="I2270" s="69"/>
      <c r="J2270" s="5" t="s">
        <v>3954</v>
      </c>
      <c r="K2270" s="66"/>
      <c r="L2270" s="5">
        <f t="shared" si="79"/>
        <v>416</v>
      </c>
      <c r="M2270" s="5">
        <v>40</v>
      </c>
      <c r="N2270" s="5">
        <v>0</v>
      </c>
      <c r="O2270" s="65" t="s">
        <v>3789</v>
      </c>
      <c r="P2270" s="66">
        <v>290</v>
      </c>
      <c r="Q2270" s="66">
        <v>4</v>
      </c>
      <c r="R2270" s="66">
        <f t="shared" si="77"/>
        <v>294</v>
      </c>
      <c r="S2270" s="502">
        <f t="shared" si="78"/>
        <v>-6.199999999999978</v>
      </c>
    </row>
    <row r="2271" spans="1:20" x14ac:dyDescent="0.2">
      <c r="A2271" s="97" t="s">
        <v>6882</v>
      </c>
      <c r="B2271" s="65" t="s">
        <v>8490</v>
      </c>
      <c r="C2271" s="67">
        <v>0.75</v>
      </c>
      <c r="D2271" s="91" t="s">
        <v>5684</v>
      </c>
      <c r="E2271" s="66">
        <v>70</v>
      </c>
      <c r="F2271" s="66">
        <v>93</v>
      </c>
      <c r="G2271" s="66" t="s">
        <v>2784</v>
      </c>
      <c r="H2271" s="66">
        <v>136</v>
      </c>
      <c r="I2271" s="69"/>
      <c r="J2271" s="5" t="s">
        <v>3956</v>
      </c>
      <c r="K2271" s="66"/>
      <c r="L2271" s="5">
        <f t="shared" si="79"/>
        <v>416</v>
      </c>
      <c r="M2271" s="5">
        <v>40</v>
      </c>
      <c r="N2271" s="5">
        <v>0</v>
      </c>
      <c r="O2271" s="65" t="s">
        <v>3789</v>
      </c>
      <c r="P2271" s="66">
        <v>290</v>
      </c>
      <c r="Q2271" s="66">
        <v>4</v>
      </c>
      <c r="R2271" s="66">
        <f t="shared" si="77"/>
        <v>294</v>
      </c>
      <c r="S2271" s="502">
        <f t="shared" si="78"/>
        <v>-6.199999999999978</v>
      </c>
    </row>
    <row r="2272" spans="1:20" x14ac:dyDescent="0.2">
      <c r="A2272" s="97" t="s">
        <v>6882</v>
      </c>
      <c r="B2272" s="65" t="s">
        <v>8490</v>
      </c>
      <c r="C2272" s="67">
        <v>0.75</v>
      </c>
      <c r="D2272" s="91" t="s">
        <v>5685</v>
      </c>
      <c r="E2272" s="66">
        <v>70</v>
      </c>
      <c r="F2272" s="66">
        <v>93</v>
      </c>
      <c r="G2272" s="66" t="s">
        <v>5161</v>
      </c>
      <c r="H2272" s="66">
        <v>136</v>
      </c>
      <c r="I2272" s="69"/>
      <c r="J2272" s="5" t="s">
        <v>9682</v>
      </c>
      <c r="K2272" s="66"/>
      <c r="L2272" s="5">
        <f t="shared" si="79"/>
        <v>416</v>
      </c>
      <c r="M2272" s="5">
        <v>1</v>
      </c>
      <c r="N2272" s="5">
        <v>0</v>
      </c>
      <c r="O2272" s="65" t="s">
        <v>3789</v>
      </c>
      <c r="P2272" s="66">
        <v>290</v>
      </c>
      <c r="Q2272" s="66">
        <v>4</v>
      </c>
      <c r="R2272" s="66">
        <f t="shared" si="77"/>
        <v>294</v>
      </c>
      <c r="S2272" s="502">
        <f t="shared" si="78"/>
        <v>-6.199999999999978</v>
      </c>
    </row>
    <row r="2273" spans="1:20" x14ac:dyDescent="0.2">
      <c r="A2273" s="97" t="s">
        <v>3605</v>
      </c>
      <c r="B2273" s="65" t="s">
        <v>8490</v>
      </c>
      <c r="C2273" s="67">
        <v>0.75</v>
      </c>
      <c r="D2273" s="65" t="s">
        <v>9972</v>
      </c>
      <c r="E2273" s="66">
        <v>68</v>
      </c>
      <c r="F2273" s="66">
        <v>86</v>
      </c>
      <c r="G2273" s="66" t="s">
        <v>5263</v>
      </c>
      <c r="H2273" s="66">
        <v>129</v>
      </c>
      <c r="I2273" s="69">
        <v>6045034800</v>
      </c>
      <c r="J2273" s="5" t="s">
        <v>2469</v>
      </c>
      <c r="K2273" s="66">
        <v>1</v>
      </c>
      <c r="L2273" s="5">
        <v>400</v>
      </c>
      <c r="M2273" s="5">
        <v>3</v>
      </c>
      <c r="N2273" s="66">
        <v>0</v>
      </c>
      <c r="O2273" s="65" t="s">
        <v>8642</v>
      </c>
      <c r="P2273" s="66">
        <v>272</v>
      </c>
      <c r="Q2273" s="66">
        <v>4</v>
      </c>
      <c r="R2273" s="66">
        <f t="shared" si="77"/>
        <v>276</v>
      </c>
      <c r="S2273" s="502">
        <f t="shared" si="78"/>
        <v>11.800000000000022</v>
      </c>
      <c r="T2273" s="68">
        <v>1</v>
      </c>
    </row>
    <row r="2274" spans="1:20" x14ac:dyDescent="0.2">
      <c r="A2274" s="97" t="s">
        <v>453</v>
      </c>
      <c r="B2274" s="65" t="s">
        <v>8490</v>
      </c>
      <c r="C2274" s="67">
        <v>0.75</v>
      </c>
      <c r="D2274" s="65" t="s">
        <v>6361</v>
      </c>
      <c r="E2274" s="66">
        <v>70</v>
      </c>
      <c r="F2274" s="66">
        <v>93</v>
      </c>
      <c r="G2274" s="66" t="s">
        <v>5161</v>
      </c>
      <c r="H2274" s="66">
        <v>136</v>
      </c>
      <c r="I2274" s="69">
        <v>6045034800</v>
      </c>
      <c r="J2274" s="5" t="s">
        <v>2469</v>
      </c>
      <c r="K2274" s="66"/>
      <c r="L2274" s="5">
        <f t="shared" si="79"/>
        <v>406</v>
      </c>
      <c r="M2274" s="5">
        <v>3</v>
      </c>
      <c r="N2274" s="5">
        <v>0</v>
      </c>
      <c r="O2274" s="559"/>
      <c r="P2274" s="66">
        <v>280</v>
      </c>
      <c r="Q2274" s="66">
        <v>4</v>
      </c>
      <c r="R2274" s="66">
        <f t="shared" si="77"/>
        <v>284</v>
      </c>
      <c r="S2274" s="502">
        <f t="shared" si="78"/>
        <v>3.800000000000022</v>
      </c>
    </row>
    <row r="2275" spans="1:20" x14ac:dyDescent="0.2">
      <c r="A2275" s="97" t="s">
        <v>8374</v>
      </c>
      <c r="B2275" s="65" t="s">
        <v>8490</v>
      </c>
      <c r="C2275" s="67">
        <v>0.75</v>
      </c>
      <c r="D2275" s="65" t="s">
        <v>8375</v>
      </c>
      <c r="E2275" s="66">
        <v>70</v>
      </c>
      <c r="F2275" s="66">
        <v>93</v>
      </c>
      <c r="G2275" s="66" t="s">
        <v>5161</v>
      </c>
      <c r="H2275" s="66">
        <v>136</v>
      </c>
      <c r="I2275" s="69">
        <v>6045034800</v>
      </c>
      <c r="J2275" s="5" t="s">
        <v>2469</v>
      </c>
      <c r="K2275" s="66"/>
      <c r="L2275" s="5">
        <f t="shared" si="79"/>
        <v>406</v>
      </c>
      <c r="M2275" s="5">
        <v>3</v>
      </c>
      <c r="N2275" s="5">
        <v>0</v>
      </c>
      <c r="O2275" s="65" t="s">
        <v>5581</v>
      </c>
      <c r="P2275" s="66">
        <v>280</v>
      </c>
      <c r="Q2275" s="66">
        <v>4</v>
      </c>
      <c r="R2275" s="66">
        <f t="shared" si="77"/>
        <v>284</v>
      </c>
      <c r="S2275" s="502">
        <f t="shared" si="78"/>
        <v>3.800000000000022</v>
      </c>
    </row>
    <row r="2276" spans="1:20" x14ac:dyDescent="0.2">
      <c r="A2276" s="97" t="s">
        <v>970</v>
      </c>
      <c r="B2276" s="65" t="s">
        <v>8490</v>
      </c>
      <c r="C2276" s="67">
        <v>0.75</v>
      </c>
      <c r="D2276" s="91" t="s">
        <v>8643</v>
      </c>
      <c r="E2276" s="66">
        <v>77</v>
      </c>
      <c r="F2276" s="66">
        <v>106</v>
      </c>
      <c r="G2276" s="66" t="s">
        <v>3283</v>
      </c>
      <c r="H2276" s="66">
        <v>149</v>
      </c>
      <c r="I2276" s="69"/>
      <c r="J2276" s="5" t="s">
        <v>2624</v>
      </c>
      <c r="K2276" s="66"/>
      <c r="L2276" s="5">
        <f t="shared" si="79"/>
        <v>431</v>
      </c>
      <c r="M2276" s="5">
        <v>2</v>
      </c>
      <c r="N2276" s="5">
        <v>0</v>
      </c>
      <c r="O2276" s="559"/>
      <c r="P2276" s="66">
        <v>302</v>
      </c>
      <c r="Q2276" s="66">
        <v>7</v>
      </c>
      <c r="R2276" s="66">
        <f t="shared" si="77"/>
        <v>309</v>
      </c>
      <c r="S2276" s="502">
        <f t="shared" si="78"/>
        <v>-21.199999999999978</v>
      </c>
    </row>
    <row r="2277" spans="1:20" ht="25.5" x14ac:dyDescent="0.2">
      <c r="A2277" s="97" t="s">
        <v>4716</v>
      </c>
      <c r="B2277" s="65" t="s">
        <v>8490</v>
      </c>
      <c r="C2277" s="67">
        <v>0.75</v>
      </c>
      <c r="D2277" s="91" t="s">
        <v>8264</v>
      </c>
      <c r="E2277" s="66">
        <v>80</v>
      </c>
      <c r="F2277" s="96" t="s">
        <v>393</v>
      </c>
      <c r="G2277" s="94" t="s">
        <v>2036</v>
      </c>
      <c r="H2277" s="94">
        <v>163</v>
      </c>
      <c r="I2277" s="69"/>
      <c r="J2277" s="5" t="s">
        <v>8267</v>
      </c>
      <c r="K2277" s="66"/>
      <c r="L2277" s="5">
        <f t="shared" si="79"/>
        <v>434</v>
      </c>
      <c r="M2277" s="5">
        <v>54</v>
      </c>
      <c r="N2277" s="5">
        <v>0</v>
      </c>
      <c r="O2277" s="65" t="s">
        <v>9177</v>
      </c>
      <c r="P2277" s="66">
        <v>305</v>
      </c>
      <c r="Q2277" s="66">
        <v>7</v>
      </c>
      <c r="R2277" s="66">
        <f t="shared" si="77"/>
        <v>312</v>
      </c>
      <c r="S2277" s="502">
        <f t="shared" si="78"/>
        <v>-24.199999999999978</v>
      </c>
    </row>
    <row r="2278" spans="1:20" ht="25.5" x14ac:dyDescent="0.2">
      <c r="A2278" s="97" t="s">
        <v>4716</v>
      </c>
      <c r="B2278" s="65" t="s">
        <v>8490</v>
      </c>
      <c r="C2278" s="67">
        <v>0.75</v>
      </c>
      <c r="D2278" s="91" t="s">
        <v>8265</v>
      </c>
      <c r="E2278" s="66">
        <v>80</v>
      </c>
      <c r="F2278" s="96" t="s">
        <v>393</v>
      </c>
      <c r="G2278" s="94" t="s">
        <v>2036</v>
      </c>
      <c r="H2278" s="94">
        <v>163</v>
      </c>
      <c r="I2278" s="69"/>
      <c r="J2278" s="5" t="s">
        <v>8268</v>
      </c>
      <c r="K2278" s="66"/>
      <c r="L2278" s="5">
        <f t="shared" si="79"/>
        <v>434</v>
      </c>
      <c r="M2278" s="5">
        <v>54</v>
      </c>
      <c r="N2278" s="5">
        <v>0</v>
      </c>
      <c r="O2278" s="65" t="s">
        <v>9177</v>
      </c>
      <c r="P2278" s="66">
        <v>305</v>
      </c>
      <c r="Q2278" s="66">
        <v>7</v>
      </c>
      <c r="R2278" s="66">
        <f>P2278+Q2278</f>
        <v>312</v>
      </c>
      <c r="S2278" s="502">
        <f t="shared" si="78"/>
        <v>-24.199999999999978</v>
      </c>
    </row>
    <row r="2279" spans="1:20" ht="25.5" x14ac:dyDescent="0.2">
      <c r="A2279" s="97" t="s">
        <v>4716</v>
      </c>
      <c r="B2279" s="65" t="s">
        <v>8490</v>
      </c>
      <c r="C2279" s="67">
        <v>0.75</v>
      </c>
      <c r="D2279" s="91" t="s">
        <v>8266</v>
      </c>
      <c r="E2279" s="66">
        <v>80</v>
      </c>
      <c r="F2279" s="96" t="s">
        <v>393</v>
      </c>
      <c r="G2279" s="94" t="s">
        <v>2036</v>
      </c>
      <c r="H2279" s="94">
        <v>163</v>
      </c>
      <c r="I2279" s="69"/>
      <c r="J2279" s="5" t="s">
        <v>8269</v>
      </c>
      <c r="K2279" s="66"/>
      <c r="L2279" s="5">
        <f t="shared" si="79"/>
        <v>434</v>
      </c>
      <c r="M2279" s="5">
        <v>54</v>
      </c>
      <c r="N2279" s="5">
        <v>0</v>
      </c>
      <c r="O2279" s="65" t="s">
        <v>9177</v>
      </c>
      <c r="P2279" s="66">
        <v>305</v>
      </c>
      <c r="Q2279" s="66">
        <v>7</v>
      </c>
      <c r="R2279" s="66">
        <f>P2279+Q2279</f>
        <v>312</v>
      </c>
      <c r="S2279" s="502">
        <f t="shared" si="78"/>
        <v>-24.199999999999978</v>
      </c>
    </row>
    <row r="2280" spans="1:20" x14ac:dyDescent="0.2">
      <c r="A2280" s="134" t="s">
        <v>2499</v>
      </c>
      <c r="B2280" s="65" t="s">
        <v>8490</v>
      </c>
      <c r="C2280" s="67">
        <v>0.75</v>
      </c>
      <c r="D2280" s="65" t="s">
        <v>6199</v>
      </c>
      <c r="E2280" s="66">
        <v>73</v>
      </c>
      <c r="F2280" s="66">
        <v>99</v>
      </c>
      <c r="G2280" s="66" t="s">
        <v>2918</v>
      </c>
      <c r="H2280" s="66">
        <v>142</v>
      </c>
      <c r="I2280" s="69">
        <v>6045034800</v>
      </c>
      <c r="J2280" s="5" t="s">
        <v>2469</v>
      </c>
      <c r="K2280" s="66">
        <v>3</v>
      </c>
      <c r="L2280" s="5">
        <v>393</v>
      </c>
      <c r="M2280" s="5">
        <v>3</v>
      </c>
      <c r="N2280" s="5">
        <v>0</v>
      </c>
      <c r="O2280" s="559"/>
      <c r="P2280" s="66">
        <v>264</v>
      </c>
      <c r="Q2280" s="66">
        <v>4</v>
      </c>
      <c r="R2280" s="66">
        <f t="shared" si="77"/>
        <v>268</v>
      </c>
      <c r="S2280" s="502">
        <f t="shared" si="78"/>
        <v>19.800000000000022</v>
      </c>
      <c r="T2280" s="68">
        <v>3</v>
      </c>
    </row>
    <row r="2281" spans="1:20" x14ac:dyDescent="0.2">
      <c r="A2281" s="97" t="s">
        <v>1953</v>
      </c>
      <c r="B2281" s="65" t="s">
        <v>8490</v>
      </c>
      <c r="C2281" s="67">
        <v>0.75</v>
      </c>
      <c r="D2281" s="65" t="s">
        <v>5287</v>
      </c>
      <c r="E2281" s="66">
        <v>72</v>
      </c>
      <c r="F2281" s="66">
        <v>97</v>
      </c>
      <c r="G2281" s="66" t="s">
        <v>5464</v>
      </c>
      <c r="H2281" s="66">
        <v>140</v>
      </c>
      <c r="I2281" s="69">
        <v>6045034800</v>
      </c>
      <c r="J2281" s="5" t="s">
        <v>2469</v>
      </c>
      <c r="K2281" s="66"/>
      <c r="L2281" s="5">
        <f t="shared" si="79"/>
        <v>405</v>
      </c>
      <c r="M2281" s="5">
        <v>3</v>
      </c>
      <c r="N2281" s="5">
        <v>0</v>
      </c>
      <c r="O2281" s="559"/>
      <c r="P2281" s="66">
        <v>279</v>
      </c>
      <c r="Q2281" s="66">
        <v>4</v>
      </c>
      <c r="R2281" s="66">
        <f t="shared" si="77"/>
        <v>283</v>
      </c>
      <c r="S2281" s="502">
        <f t="shared" si="78"/>
        <v>4.800000000000022</v>
      </c>
    </row>
    <row r="2282" spans="1:20" x14ac:dyDescent="0.2">
      <c r="A2282" s="97" t="s">
        <v>777</v>
      </c>
      <c r="B2282" s="65" t="s">
        <v>8490</v>
      </c>
      <c r="C2282" s="67">
        <v>0.75</v>
      </c>
      <c r="D2282" s="91" t="s">
        <v>3668</v>
      </c>
      <c r="E2282" s="66">
        <v>79</v>
      </c>
      <c r="F2282" s="66">
        <v>112</v>
      </c>
      <c r="G2282" s="66" t="s">
        <v>2784</v>
      </c>
      <c r="H2282" s="66">
        <v>153</v>
      </c>
      <c r="I2282" s="69"/>
      <c r="J2282" s="5" t="s">
        <v>3562</v>
      </c>
      <c r="K2282" s="66"/>
      <c r="L2282" s="5">
        <f t="shared" si="79"/>
        <v>426</v>
      </c>
      <c r="M2282" s="5">
        <v>6</v>
      </c>
      <c r="N2282" s="5">
        <v>0</v>
      </c>
      <c r="O2282" s="559"/>
      <c r="P2282" s="66">
        <v>297</v>
      </c>
      <c r="Q2282" s="66">
        <v>7</v>
      </c>
      <c r="R2282" s="66">
        <f t="shared" si="77"/>
        <v>304</v>
      </c>
      <c r="S2282" s="502">
        <f t="shared" si="78"/>
        <v>-16.199999999999978</v>
      </c>
    </row>
    <row r="2283" spans="1:20" x14ac:dyDescent="0.2">
      <c r="A2283" s="97" t="s">
        <v>777</v>
      </c>
      <c r="B2283" s="65" t="s">
        <v>8490</v>
      </c>
      <c r="C2283" s="67">
        <v>0.75</v>
      </c>
      <c r="D2283" s="91" t="s">
        <v>3669</v>
      </c>
      <c r="E2283" s="66">
        <v>79</v>
      </c>
      <c r="F2283" s="66">
        <v>112</v>
      </c>
      <c r="G2283" s="66" t="s">
        <v>2784</v>
      </c>
      <c r="H2283" s="66">
        <v>153</v>
      </c>
      <c r="I2283" s="69"/>
      <c r="J2283" s="5" t="s">
        <v>8793</v>
      </c>
      <c r="K2283" s="66"/>
      <c r="L2283" s="5">
        <f t="shared" si="79"/>
        <v>426</v>
      </c>
      <c r="M2283" s="5">
        <v>6</v>
      </c>
      <c r="N2283" s="5">
        <v>0</v>
      </c>
      <c r="O2283" s="559"/>
      <c r="P2283" s="66">
        <v>297</v>
      </c>
      <c r="Q2283" s="66">
        <v>7</v>
      </c>
      <c r="R2283" s="66">
        <f t="shared" si="77"/>
        <v>304</v>
      </c>
      <c r="S2283" s="502">
        <f t="shared" si="78"/>
        <v>-16.199999999999978</v>
      </c>
    </row>
    <row r="2284" spans="1:20" x14ac:dyDescent="0.2">
      <c r="A2284" s="97" t="s">
        <v>777</v>
      </c>
      <c r="B2284" s="65" t="s">
        <v>8490</v>
      </c>
      <c r="C2284" s="67">
        <v>0.75</v>
      </c>
      <c r="D2284" s="91" t="s">
        <v>2956</v>
      </c>
      <c r="E2284" s="66">
        <v>79</v>
      </c>
      <c r="F2284" s="66">
        <v>112</v>
      </c>
      <c r="G2284" s="66" t="s">
        <v>2784</v>
      </c>
      <c r="H2284" s="66">
        <v>153</v>
      </c>
      <c r="I2284" s="69"/>
      <c r="J2284" s="5" t="s">
        <v>3099</v>
      </c>
      <c r="K2284" s="66"/>
      <c r="L2284" s="5">
        <f t="shared" si="79"/>
        <v>426</v>
      </c>
      <c r="M2284" s="5">
        <v>6</v>
      </c>
      <c r="N2284" s="5">
        <v>0</v>
      </c>
      <c r="O2284" s="559"/>
      <c r="P2284" s="66">
        <v>297</v>
      </c>
      <c r="Q2284" s="66">
        <v>7</v>
      </c>
      <c r="R2284" s="66">
        <f t="shared" si="77"/>
        <v>304</v>
      </c>
      <c r="S2284" s="502">
        <f t="shared" si="78"/>
        <v>-16.199999999999978</v>
      </c>
    </row>
    <row r="2285" spans="1:20" x14ac:dyDescent="0.2">
      <c r="A2285" s="97" t="s">
        <v>777</v>
      </c>
      <c r="B2285" s="65" t="s">
        <v>8490</v>
      </c>
      <c r="C2285" s="67">
        <v>0.75</v>
      </c>
      <c r="D2285" s="91" t="s">
        <v>2957</v>
      </c>
      <c r="E2285" s="66">
        <v>79</v>
      </c>
      <c r="F2285" s="66">
        <v>112</v>
      </c>
      <c r="G2285" s="95" t="s">
        <v>2367</v>
      </c>
      <c r="H2285" s="66">
        <v>155</v>
      </c>
      <c r="I2285" s="69"/>
      <c r="J2285" s="5" t="s">
        <v>7582</v>
      </c>
      <c r="K2285" s="66"/>
      <c r="L2285" s="5">
        <f t="shared" si="79"/>
        <v>426</v>
      </c>
      <c r="M2285" s="5">
        <v>3</v>
      </c>
      <c r="N2285" s="5">
        <v>0</v>
      </c>
      <c r="O2285" s="559"/>
      <c r="P2285" s="66">
        <v>297</v>
      </c>
      <c r="Q2285" s="66">
        <v>7</v>
      </c>
      <c r="R2285" s="66">
        <f t="shared" si="77"/>
        <v>304</v>
      </c>
      <c r="S2285" s="502">
        <f t="shared" si="78"/>
        <v>-16.199999999999978</v>
      </c>
    </row>
    <row r="2286" spans="1:20" x14ac:dyDescent="0.2">
      <c r="A2286" s="558" t="s">
        <v>12183</v>
      </c>
      <c r="B2286" s="559" t="s">
        <v>8490</v>
      </c>
      <c r="C2286" s="67">
        <v>0.75</v>
      </c>
      <c r="D2286" s="583" t="s">
        <v>12346</v>
      </c>
      <c r="E2286" s="66">
        <v>78</v>
      </c>
      <c r="F2286" s="66">
        <v>112</v>
      </c>
      <c r="G2286" s="599" t="s">
        <v>5434</v>
      </c>
      <c r="H2286" s="66">
        <v>155</v>
      </c>
      <c r="I2286" s="69"/>
      <c r="J2286" s="5" t="s">
        <v>6111</v>
      </c>
      <c r="K2286" s="66"/>
      <c r="L2286" s="5">
        <f t="shared" si="79"/>
        <v>409</v>
      </c>
      <c r="M2286" s="5">
        <v>5</v>
      </c>
      <c r="N2286" s="5">
        <v>0</v>
      </c>
      <c r="O2286" s="559" t="s">
        <v>12178</v>
      </c>
      <c r="P2286" s="66">
        <v>280</v>
      </c>
      <c r="Q2286" s="66">
        <v>7</v>
      </c>
      <c r="R2286" s="66">
        <f>P2286+Q2286</f>
        <v>287</v>
      </c>
      <c r="S2286" s="502">
        <f>306.1-R2286-10-8.3</f>
        <v>0.80000000000002203</v>
      </c>
    </row>
    <row r="2287" spans="1:20" x14ac:dyDescent="0.2">
      <c r="A2287" s="558" t="s">
        <v>11542</v>
      </c>
      <c r="B2287" s="65" t="s">
        <v>8490</v>
      </c>
      <c r="C2287" s="67">
        <v>0.75</v>
      </c>
      <c r="D2287" s="583" t="s">
        <v>11544</v>
      </c>
      <c r="E2287" s="66">
        <v>79</v>
      </c>
      <c r="F2287" s="66">
        <v>112</v>
      </c>
      <c r="G2287" s="66" t="s">
        <v>2784</v>
      </c>
      <c r="H2287" s="66">
        <v>153</v>
      </c>
      <c r="I2287" s="69"/>
      <c r="J2287" s="5" t="s">
        <v>3562</v>
      </c>
      <c r="K2287" s="66"/>
      <c r="L2287" s="5">
        <f>112+10+R2287</f>
        <v>426</v>
      </c>
      <c r="M2287" s="5">
        <v>6</v>
      </c>
      <c r="N2287" s="5">
        <v>0</v>
      </c>
      <c r="O2287" s="559" t="s">
        <v>11548</v>
      </c>
      <c r="P2287" s="66">
        <v>297</v>
      </c>
      <c r="Q2287" s="66">
        <v>7</v>
      </c>
      <c r="R2287" s="66">
        <f>P2287+Q2287</f>
        <v>304</v>
      </c>
      <c r="S2287" s="502">
        <f>306.1-R2287-10-8.3</f>
        <v>-16.199999999999978</v>
      </c>
    </row>
    <row r="2288" spans="1:20" ht="25.5" x14ac:dyDescent="0.2">
      <c r="A2288" s="558" t="s">
        <v>11542</v>
      </c>
      <c r="B2288" s="65" t="s">
        <v>8490</v>
      </c>
      <c r="C2288" s="67">
        <v>0.75</v>
      </c>
      <c r="D2288" s="583" t="s">
        <v>11545</v>
      </c>
      <c r="E2288" s="66">
        <v>79</v>
      </c>
      <c r="F2288" s="66">
        <v>112</v>
      </c>
      <c r="G2288" s="66" t="s">
        <v>2784</v>
      </c>
      <c r="H2288" s="66">
        <v>153</v>
      </c>
      <c r="I2288" s="69"/>
      <c r="J2288" s="5" t="s">
        <v>8793</v>
      </c>
      <c r="K2288" s="66"/>
      <c r="L2288" s="5">
        <f>112+10+R2288</f>
        <v>426</v>
      </c>
      <c r="M2288" s="5">
        <v>6</v>
      </c>
      <c r="N2288" s="5">
        <v>0</v>
      </c>
      <c r="O2288" s="559" t="s">
        <v>11548</v>
      </c>
      <c r="P2288" s="66">
        <v>297</v>
      </c>
      <c r="Q2288" s="66">
        <v>7</v>
      </c>
      <c r="R2288" s="66">
        <f>P2288+Q2288</f>
        <v>304</v>
      </c>
      <c r="S2288" s="502">
        <f>306.1-R2288-10-8.3</f>
        <v>-16.199999999999978</v>
      </c>
    </row>
    <row r="2289" spans="1:20" x14ac:dyDescent="0.2">
      <c r="A2289" s="558" t="s">
        <v>11542</v>
      </c>
      <c r="B2289" s="65" t="s">
        <v>8490</v>
      </c>
      <c r="C2289" s="67">
        <v>0.75</v>
      </c>
      <c r="D2289" s="583" t="s">
        <v>11546</v>
      </c>
      <c r="E2289" s="66">
        <v>79</v>
      </c>
      <c r="F2289" s="66">
        <v>112</v>
      </c>
      <c r="G2289" s="66" t="s">
        <v>2784</v>
      </c>
      <c r="H2289" s="66">
        <v>153</v>
      </c>
      <c r="I2289" s="69"/>
      <c r="J2289" s="5" t="s">
        <v>3099</v>
      </c>
      <c r="K2289" s="66"/>
      <c r="L2289" s="5">
        <f>112+10+R2289</f>
        <v>426</v>
      </c>
      <c r="M2289" s="5">
        <v>6</v>
      </c>
      <c r="N2289" s="5">
        <v>0</v>
      </c>
      <c r="O2289" s="559" t="s">
        <v>11548</v>
      </c>
      <c r="P2289" s="66">
        <v>297</v>
      </c>
      <c r="Q2289" s="66">
        <v>7</v>
      </c>
      <c r="R2289" s="66">
        <f>P2289+Q2289</f>
        <v>304</v>
      </c>
      <c r="S2289" s="502">
        <f>306.1-R2289-10-8.3</f>
        <v>-16.199999999999978</v>
      </c>
    </row>
    <row r="2290" spans="1:20" ht="25.5" x14ac:dyDescent="0.2">
      <c r="A2290" s="558" t="s">
        <v>11542</v>
      </c>
      <c r="B2290" s="65" t="s">
        <v>8490</v>
      </c>
      <c r="C2290" s="67">
        <v>0.75</v>
      </c>
      <c r="D2290" s="583" t="s">
        <v>11547</v>
      </c>
      <c r="E2290" s="66">
        <v>79</v>
      </c>
      <c r="F2290" s="66">
        <v>112</v>
      </c>
      <c r="G2290" s="95" t="s">
        <v>2367</v>
      </c>
      <c r="H2290" s="66">
        <v>155</v>
      </c>
      <c r="I2290" s="69"/>
      <c r="J2290" s="5" t="s">
        <v>7582</v>
      </c>
      <c r="K2290" s="66"/>
      <c r="L2290" s="5">
        <f>112+10+R2290</f>
        <v>426</v>
      </c>
      <c r="M2290" s="5">
        <v>3</v>
      </c>
      <c r="N2290" s="5">
        <v>0</v>
      </c>
      <c r="O2290" s="559" t="s">
        <v>11548</v>
      </c>
      <c r="P2290" s="66">
        <v>297</v>
      </c>
      <c r="Q2290" s="66">
        <v>7</v>
      </c>
      <c r="R2290" s="66">
        <f>P2290+Q2290</f>
        <v>304</v>
      </c>
      <c r="S2290" s="502">
        <f>306.1-R2290-10-8.3</f>
        <v>-16.199999999999978</v>
      </c>
    </row>
    <row r="2291" spans="1:20" x14ac:dyDescent="0.2">
      <c r="A2291" s="97" t="s">
        <v>2855</v>
      </c>
      <c r="B2291" s="65" t="s">
        <v>8490</v>
      </c>
      <c r="C2291" s="67">
        <v>0.75</v>
      </c>
      <c r="D2291" s="91" t="s">
        <v>6196</v>
      </c>
      <c r="E2291" s="66">
        <v>70</v>
      </c>
      <c r="F2291" s="66">
        <v>93</v>
      </c>
      <c r="G2291" s="66" t="s">
        <v>2784</v>
      </c>
      <c r="H2291" s="66">
        <v>136</v>
      </c>
      <c r="I2291" s="69"/>
      <c r="J2291" s="5" t="s">
        <v>3955</v>
      </c>
      <c r="K2291" s="66"/>
      <c r="L2291" s="5">
        <f t="shared" si="79"/>
        <v>421</v>
      </c>
      <c r="M2291" s="5">
        <v>40</v>
      </c>
      <c r="N2291" s="5">
        <v>0</v>
      </c>
      <c r="O2291" s="559"/>
      <c r="P2291" s="66">
        <v>295</v>
      </c>
      <c r="Q2291" s="66">
        <v>4</v>
      </c>
      <c r="R2291" s="66">
        <f t="shared" si="77"/>
        <v>299</v>
      </c>
      <c r="S2291" s="502">
        <f t="shared" si="78"/>
        <v>-11.199999999999978</v>
      </c>
    </row>
    <row r="2292" spans="1:20" x14ac:dyDescent="0.2">
      <c r="A2292" s="97" t="s">
        <v>2855</v>
      </c>
      <c r="B2292" s="65" t="s">
        <v>8490</v>
      </c>
      <c r="C2292" s="67">
        <v>0.75</v>
      </c>
      <c r="D2292" s="91" t="s">
        <v>6197</v>
      </c>
      <c r="E2292" s="66">
        <v>70</v>
      </c>
      <c r="F2292" s="66">
        <v>93</v>
      </c>
      <c r="G2292" s="66" t="s">
        <v>2784</v>
      </c>
      <c r="H2292" s="66">
        <v>136</v>
      </c>
      <c r="I2292" s="69"/>
      <c r="J2292" s="5" t="s">
        <v>3954</v>
      </c>
      <c r="K2292" s="66"/>
      <c r="L2292" s="5">
        <f t="shared" si="79"/>
        <v>421</v>
      </c>
      <c r="M2292" s="5">
        <v>40</v>
      </c>
      <c r="N2292" s="5">
        <v>0</v>
      </c>
      <c r="O2292" s="559"/>
      <c r="P2292" s="66">
        <v>295</v>
      </c>
      <c r="Q2292" s="66">
        <v>4</v>
      </c>
      <c r="R2292" s="66">
        <f t="shared" si="77"/>
        <v>299</v>
      </c>
      <c r="S2292" s="502">
        <f t="shared" si="78"/>
        <v>-11.199999999999978</v>
      </c>
    </row>
    <row r="2293" spans="1:20" x14ac:dyDescent="0.2">
      <c r="A2293" s="97" t="s">
        <v>2855</v>
      </c>
      <c r="B2293" s="65" t="s">
        <v>8490</v>
      </c>
      <c r="C2293" s="67">
        <v>0.75</v>
      </c>
      <c r="D2293" s="91" t="s">
        <v>6198</v>
      </c>
      <c r="E2293" s="66">
        <v>70</v>
      </c>
      <c r="F2293" s="66">
        <v>93</v>
      </c>
      <c r="G2293" s="66" t="s">
        <v>2784</v>
      </c>
      <c r="H2293" s="66">
        <v>136</v>
      </c>
      <c r="I2293" s="69"/>
      <c r="J2293" s="5" t="s">
        <v>3956</v>
      </c>
      <c r="K2293" s="66"/>
      <c r="L2293" s="5">
        <f t="shared" si="79"/>
        <v>421</v>
      </c>
      <c r="M2293" s="5">
        <v>40</v>
      </c>
      <c r="N2293" s="5">
        <v>0</v>
      </c>
      <c r="O2293" s="559"/>
      <c r="P2293" s="66">
        <v>295</v>
      </c>
      <c r="Q2293" s="66">
        <v>4</v>
      </c>
      <c r="R2293" s="66">
        <f t="shared" si="77"/>
        <v>299</v>
      </c>
      <c r="S2293" s="502">
        <f t="shared" si="78"/>
        <v>-11.199999999999978</v>
      </c>
    </row>
    <row r="2294" spans="1:20" x14ac:dyDescent="0.2">
      <c r="A2294" s="97" t="s">
        <v>2855</v>
      </c>
      <c r="B2294" s="65" t="s">
        <v>8490</v>
      </c>
      <c r="C2294" s="67">
        <v>0.75</v>
      </c>
      <c r="D2294" s="91" t="s">
        <v>1085</v>
      </c>
      <c r="E2294" s="66">
        <v>70</v>
      </c>
      <c r="F2294" s="66">
        <v>93</v>
      </c>
      <c r="G2294" s="66" t="s">
        <v>2920</v>
      </c>
      <c r="H2294" s="66">
        <v>136</v>
      </c>
      <c r="I2294" s="69"/>
      <c r="J2294" s="5" t="s">
        <v>9682</v>
      </c>
      <c r="K2294" s="66"/>
      <c r="L2294" s="5">
        <f t="shared" si="79"/>
        <v>421</v>
      </c>
      <c r="M2294" s="5">
        <v>1</v>
      </c>
      <c r="N2294" s="5">
        <v>0</v>
      </c>
      <c r="O2294" s="559"/>
      <c r="P2294" s="66">
        <v>295</v>
      </c>
      <c r="Q2294" s="66">
        <v>4</v>
      </c>
      <c r="R2294" s="66">
        <f t="shared" si="77"/>
        <v>299</v>
      </c>
      <c r="S2294" s="502">
        <f t="shared" si="78"/>
        <v>-11.199999999999978</v>
      </c>
    </row>
    <row r="2295" spans="1:20" x14ac:dyDescent="0.2">
      <c r="A2295" s="666" t="s">
        <v>1951</v>
      </c>
      <c r="B2295" s="611" t="s">
        <v>8490</v>
      </c>
      <c r="C2295" s="667">
        <v>0.75</v>
      </c>
      <c r="D2295" s="611" t="s">
        <v>675</v>
      </c>
      <c r="E2295" s="668">
        <v>80</v>
      </c>
      <c r="F2295" s="668">
        <v>112</v>
      </c>
      <c r="G2295" s="668" t="s">
        <v>2367</v>
      </c>
      <c r="H2295" s="668">
        <v>155</v>
      </c>
      <c r="I2295" s="669"/>
      <c r="J2295" s="670" t="s">
        <v>4415</v>
      </c>
      <c r="K2295" s="668"/>
      <c r="L2295" s="670">
        <f t="shared" si="79"/>
        <v>122</v>
      </c>
      <c r="M2295" s="670">
        <v>2</v>
      </c>
      <c r="N2295" s="670">
        <v>0</v>
      </c>
      <c r="O2295" s="611" t="s">
        <v>12394</v>
      </c>
      <c r="P2295" s="668"/>
      <c r="Q2295" s="668"/>
      <c r="R2295" s="668">
        <f t="shared" si="77"/>
        <v>0</v>
      </c>
      <c r="S2295" s="746">
        <f t="shared" si="78"/>
        <v>287.8</v>
      </c>
      <c r="T2295" s="612"/>
    </row>
    <row r="2296" spans="1:20" x14ac:dyDescent="0.2">
      <c r="A2296" s="97" t="s">
        <v>1682</v>
      </c>
      <c r="B2296" s="65" t="s">
        <v>8490</v>
      </c>
      <c r="C2296" s="67">
        <v>0.75</v>
      </c>
      <c r="D2296" s="91" t="s">
        <v>5886</v>
      </c>
      <c r="E2296" s="66">
        <v>73</v>
      </c>
      <c r="F2296" s="66">
        <v>95</v>
      </c>
      <c r="G2296" s="66" t="s">
        <v>2918</v>
      </c>
      <c r="H2296" s="66">
        <v>138</v>
      </c>
      <c r="I2296" s="69">
        <v>6045034800</v>
      </c>
      <c r="J2296" s="5" t="s">
        <v>2469</v>
      </c>
      <c r="K2296" s="66">
        <v>7</v>
      </c>
      <c r="L2296" s="5">
        <v>377</v>
      </c>
      <c r="M2296" s="5">
        <v>3</v>
      </c>
      <c r="N2296" s="5">
        <v>0</v>
      </c>
      <c r="O2296" s="65" t="s">
        <v>1683</v>
      </c>
      <c r="P2296" s="66">
        <v>248</v>
      </c>
      <c r="Q2296" s="66">
        <v>4</v>
      </c>
      <c r="R2296" s="66">
        <f t="shared" si="77"/>
        <v>252</v>
      </c>
      <c r="S2296" s="502">
        <f t="shared" si="78"/>
        <v>35.800000000000026</v>
      </c>
      <c r="T2296" s="68">
        <v>7</v>
      </c>
    </row>
    <row r="2297" spans="1:20" x14ac:dyDescent="0.2">
      <c r="A2297" s="97" t="s">
        <v>1682</v>
      </c>
      <c r="B2297" s="65" t="s">
        <v>8490</v>
      </c>
      <c r="C2297" s="67">
        <v>0.75</v>
      </c>
      <c r="D2297" s="91" t="s">
        <v>9017</v>
      </c>
      <c r="E2297" s="66">
        <v>73</v>
      </c>
      <c r="F2297" s="66">
        <v>95</v>
      </c>
      <c r="G2297" s="66" t="s">
        <v>2918</v>
      </c>
      <c r="H2297" s="66">
        <v>138</v>
      </c>
      <c r="I2297" s="69"/>
      <c r="J2297" s="5" t="s">
        <v>9682</v>
      </c>
      <c r="K2297" s="66">
        <v>7</v>
      </c>
      <c r="L2297" s="5">
        <v>377</v>
      </c>
      <c r="M2297" s="5">
        <v>1</v>
      </c>
      <c r="N2297" s="5">
        <v>0</v>
      </c>
      <c r="O2297" s="65" t="s">
        <v>1683</v>
      </c>
      <c r="P2297" s="66">
        <v>248</v>
      </c>
      <c r="Q2297" s="66">
        <v>4</v>
      </c>
      <c r="R2297" s="66">
        <f t="shared" si="77"/>
        <v>252</v>
      </c>
      <c r="S2297" s="502">
        <f t="shared" si="78"/>
        <v>35.800000000000026</v>
      </c>
      <c r="T2297" s="68">
        <v>7</v>
      </c>
    </row>
    <row r="2298" spans="1:20" x14ac:dyDescent="0.2">
      <c r="A2298" s="97" t="s">
        <v>3692</v>
      </c>
      <c r="B2298" s="65" t="s">
        <v>8490</v>
      </c>
      <c r="C2298" s="67">
        <v>0.75</v>
      </c>
      <c r="D2298" s="91" t="s">
        <v>3685</v>
      </c>
      <c r="E2298" s="66">
        <v>70</v>
      </c>
      <c r="F2298" s="66">
        <v>93</v>
      </c>
      <c r="G2298" s="66" t="s">
        <v>2784</v>
      </c>
      <c r="H2298" s="66">
        <v>136</v>
      </c>
      <c r="I2298" s="69"/>
      <c r="J2298" s="5" t="s">
        <v>3955</v>
      </c>
      <c r="K2298" s="66"/>
      <c r="L2298" s="5">
        <f t="shared" si="79"/>
        <v>415</v>
      </c>
      <c r="M2298" s="5">
        <v>40</v>
      </c>
      <c r="N2298" s="5">
        <v>0</v>
      </c>
      <c r="O2298" s="559"/>
      <c r="P2298" s="66">
        <v>293</v>
      </c>
      <c r="Q2298" s="66"/>
      <c r="R2298" s="66">
        <f t="shared" ref="R2298:R2378" si="81">P2298+Q2298</f>
        <v>293</v>
      </c>
      <c r="S2298" s="502">
        <f t="shared" si="78"/>
        <v>-5.199999999999978</v>
      </c>
    </row>
    <row r="2299" spans="1:20" x14ac:dyDescent="0.2">
      <c r="A2299" s="97" t="s">
        <v>3692</v>
      </c>
      <c r="B2299" s="65" t="s">
        <v>8490</v>
      </c>
      <c r="C2299" s="67">
        <v>0.75</v>
      </c>
      <c r="D2299" s="91" t="s">
        <v>3686</v>
      </c>
      <c r="E2299" s="66">
        <v>70</v>
      </c>
      <c r="F2299" s="66">
        <v>93</v>
      </c>
      <c r="G2299" s="66" t="s">
        <v>2784</v>
      </c>
      <c r="H2299" s="66">
        <v>136</v>
      </c>
      <c r="I2299" s="69"/>
      <c r="J2299" s="5" t="s">
        <v>3954</v>
      </c>
      <c r="K2299" s="66"/>
      <c r="L2299" s="5">
        <f t="shared" si="79"/>
        <v>419</v>
      </c>
      <c r="M2299" s="5">
        <v>40</v>
      </c>
      <c r="N2299" s="5">
        <v>0</v>
      </c>
      <c r="O2299" s="559"/>
      <c r="P2299" s="66">
        <v>293</v>
      </c>
      <c r="Q2299" s="66">
        <v>4</v>
      </c>
      <c r="R2299" s="66">
        <f t="shared" si="81"/>
        <v>297</v>
      </c>
      <c r="S2299" s="502">
        <f t="shared" si="78"/>
        <v>-9.199999999999978</v>
      </c>
    </row>
    <row r="2300" spans="1:20" x14ac:dyDescent="0.2">
      <c r="A2300" s="97" t="s">
        <v>3692</v>
      </c>
      <c r="B2300" s="65" t="s">
        <v>8490</v>
      </c>
      <c r="C2300" s="67">
        <v>0.75</v>
      </c>
      <c r="D2300" s="91" t="s">
        <v>5565</v>
      </c>
      <c r="E2300" s="66">
        <v>70</v>
      </c>
      <c r="F2300" s="66">
        <v>93</v>
      </c>
      <c r="G2300" s="66" t="s">
        <v>2784</v>
      </c>
      <c r="H2300" s="66">
        <v>136</v>
      </c>
      <c r="I2300" s="69"/>
      <c r="J2300" s="5" t="s">
        <v>3956</v>
      </c>
      <c r="K2300" s="66"/>
      <c r="L2300" s="5">
        <f t="shared" si="79"/>
        <v>419</v>
      </c>
      <c r="M2300" s="5">
        <v>40</v>
      </c>
      <c r="N2300" s="5">
        <v>0</v>
      </c>
      <c r="O2300" s="559"/>
      <c r="P2300" s="66">
        <v>293</v>
      </c>
      <c r="Q2300" s="66">
        <v>4</v>
      </c>
      <c r="R2300" s="66">
        <f t="shared" si="81"/>
        <v>297</v>
      </c>
      <c r="S2300" s="502">
        <f t="shared" si="78"/>
        <v>-9.199999999999978</v>
      </c>
    </row>
    <row r="2301" spans="1:20" x14ac:dyDescent="0.2">
      <c r="A2301" s="97" t="s">
        <v>3692</v>
      </c>
      <c r="B2301" s="65" t="s">
        <v>8490</v>
      </c>
      <c r="C2301" s="67">
        <v>0.75</v>
      </c>
      <c r="D2301" s="91" t="s">
        <v>3691</v>
      </c>
      <c r="E2301" s="66">
        <v>70</v>
      </c>
      <c r="F2301" s="66">
        <v>93</v>
      </c>
      <c r="G2301" s="66" t="s">
        <v>2920</v>
      </c>
      <c r="H2301" s="66">
        <v>136</v>
      </c>
      <c r="I2301" s="69"/>
      <c r="J2301" s="5" t="s">
        <v>9682</v>
      </c>
      <c r="K2301" s="66"/>
      <c r="L2301" s="5">
        <f t="shared" si="79"/>
        <v>419</v>
      </c>
      <c r="M2301" s="5">
        <v>1</v>
      </c>
      <c r="N2301" s="5">
        <v>0</v>
      </c>
      <c r="O2301" s="559"/>
      <c r="P2301" s="66">
        <v>293</v>
      </c>
      <c r="Q2301" s="66">
        <v>4</v>
      </c>
      <c r="R2301" s="66">
        <f t="shared" si="81"/>
        <v>297</v>
      </c>
      <c r="S2301" s="502">
        <f t="shared" si="78"/>
        <v>-9.199999999999978</v>
      </c>
    </row>
    <row r="2302" spans="1:20" x14ac:dyDescent="0.2">
      <c r="A2302" s="97" t="s">
        <v>2311</v>
      </c>
      <c r="B2302" s="65" t="s">
        <v>8490</v>
      </c>
      <c r="C2302" s="67">
        <v>0.75</v>
      </c>
      <c r="D2302" s="91" t="s">
        <v>4126</v>
      </c>
      <c r="E2302" s="66">
        <v>79</v>
      </c>
      <c r="F2302" s="66">
        <v>112</v>
      </c>
      <c r="G2302" s="66" t="s">
        <v>2367</v>
      </c>
      <c r="H2302" s="66">
        <v>155</v>
      </c>
      <c r="I2302" s="69"/>
      <c r="J2302" s="5" t="s">
        <v>4415</v>
      </c>
      <c r="K2302" s="66">
        <v>2</v>
      </c>
      <c r="L2302" s="5">
        <v>396</v>
      </c>
      <c r="M2302" s="5">
        <v>2</v>
      </c>
      <c r="N2302" s="5">
        <v>0</v>
      </c>
      <c r="O2302" s="65" t="s">
        <v>2305</v>
      </c>
      <c r="P2302" s="66">
        <v>265</v>
      </c>
      <c r="Q2302" s="66">
        <v>7</v>
      </c>
      <c r="R2302" s="66">
        <f t="shared" si="81"/>
        <v>272</v>
      </c>
      <c r="S2302" s="502">
        <f t="shared" si="78"/>
        <v>15.800000000000022</v>
      </c>
      <c r="T2302" s="68">
        <v>2</v>
      </c>
    </row>
    <row r="2303" spans="1:20" ht="25.5" x14ac:dyDescent="0.2">
      <c r="A2303" s="97" t="s">
        <v>6979</v>
      </c>
      <c r="B2303" s="65" t="s">
        <v>8490</v>
      </c>
      <c r="C2303" s="67">
        <v>0.75</v>
      </c>
      <c r="D2303" s="65" t="s">
        <v>7162</v>
      </c>
      <c r="E2303" s="66">
        <v>83</v>
      </c>
      <c r="F2303" s="96" t="s">
        <v>9683</v>
      </c>
      <c r="G2303" s="66" t="s">
        <v>6995</v>
      </c>
      <c r="H2303" s="66">
        <v>159</v>
      </c>
      <c r="I2303" s="69"/>
      <c r="J2303" s="5" t="s">
        <v>7757</v>
      </c>
      <c r="K2303" s="66">
        <v>6</v>
      </c>
      <c r="L2303" s="5">
        <v>381</v>
      </c>
      <c r="M2303" s="5">
        <v>22</v>
      </c>
      <c r="N2303" s="5">
        <v>0</v>
      </c>
      <c r="O2303" s="559"/>
      <c r="P2303" s="66">
        <v>252</v>
      </c>
      <c r="Q2303" s="66">
        <v>7</v>
      </c>
      <c r="R2303" s="66">
        <f t="shared" si="81"/>
        <v>259</v>
      </c>
      <c r="S2303" s="502">
        <f t="shared" si="78"/>
        <v>28.800000000000022</v>
      </c>
      <c r="T2303" s="68">
        <v>6</v>
      </c>
    </row>
    <row r="2304" spans="1:20" ht="25.5" x14ac:dyDescent="0.2">
      <c r="A2304" s="97" t="s">
        <v>6979</v>
      </c>
      <c r="B2304" s="65" t="s">
        <v>8490</v>
      </c>
      <c r="C2304" s="67">
        <v>0.75</v>
      </c>
      <c r="D2304" s="65" t="s">
        <v>6978</v>
      </c>
      <c r="E2304" s="66">
        <v>83</v>
      </c>
      <c r="F2304" s="96" t="s">
        <v>9683</v>
      </c>
      <c r="G2304" s="66" t="s">
        <v>6995</v>
      </c>
      <c r="H2304" s="66">
        <v>159</v>
      </c>
      <c r="I2304" s="69"/>
      <c r="J2304" s="5" t="s">
        <v>5716</v>
      </c>
      <c r="K2304" s="66">
        <v>6</v>
      </c>
      <c r="L2304" s="5">
        <v>381</v>
      </c>
      <c r="M2304" s="5">
        <v>18</v>
      </c>
      <c r="N2304" s="5">
        <v>0</v>
      </c>
      <c r="O2304" s="559"/>
      <c r="P2304" s="66">
        <v>252</v>
      </c>
      <c r="Q2304" s="66">
        <v>7</v>
      </c>
      <c r="R2304" s="66">
        <f t="shared" si="81"/>
        <v>259</v>
      </c>
      <c r="S2304" s="502">
        <f t="shared" si="78"/>
        <v>28.800000000000022</v>
      </c>
      <c r="T2304" s="68">
        <v>6</v>
      </c>
    </row>
    <row r="2305" spans="1:20" x14ac:dyDescent="0.2">
      <c r="A2305" s="97" t="s">
        <v>2311</v>
      </c>
      <c r="B2305" s="65" t="s">
        <v>8490</v>
      </c>
      <c r="C2305" s="67">
        <v>0.75</v>
      </c>
      <c r="D2305" s="65" t="s">
        <v>4126</v>
      </c>
      <c r="E2305" s="66">
        <v>79</v>
      </c>
      <c r="F2305" s="96">
        <v>112</v>
      </c>
      <c r="G2305" s="66" t="s">
        <v>2367</v>
      </c>
      <c r="H2305" s="66">
        <v>155</v>
      </c>
      <c r="I2305" s="69"/>
      <c r="J2305" s="5" t="s">
        <v>6111</v>
      </c>
      <c r="K2305" s="66">
        <v>2</v>
      </c>
      <c r="L2305" s="5">
        <v>396</v>
      </c>
      <c r="M2305" s="5">
        <v>5</v>
      </c>
      <c r="N2305" s="5">
        <v>0</v>
      </c>
      <c r="O2305" s="65" t="s">
        <v>2305</v>
      </c>
      <c r="P2305" s="66">
        <v>265</v>
      </c>
      <c r="Q2305" s="66">
        <v>7</v>
      </c>
      <c r="R2305" s="66">
        <f t="shared" si="81"/>
        <v>272</v>
      </c>
      <c r="S2305" s="502">
        <f t="shared" si="78"/>
        <v>15.800000000000022</v>
      </c>
      <c r="T2305" s="68">
        <v>2</v>
      </c>
    </row>
    <row r="2306" spans="1:20" x14ac:dyDescent="0.2">
      <c r="A2306" s="97" t="s">
        <v>2311</v>
      </c>
      <c r="B2306" s="65" t="s">
        <v>8490</v>
      </c>
      <c r="C2306" s="67">
        <v>0.75</v>
      </c>
      <c r="D2306" s="65" t="s">
        <v>9030</v>
      </c>
      <c r="E2306" s="66">
        <v>79</v>
      </c>
      <c r="F2306" s="96">
        <v>112</v>
      </c>
      <c r="G2306" s="66" t="s">
        <v>2367</v>
      </c>
      <c r="H2306" s="66">
        <v>155</v>
      </c>
      <c r="I2306" s="69"/>
      <c r="J2306" s="5"/>
      <c r="K2306" s="66">
        <v>2</v>
      </c>
      <c r="L2306" s="5">
        <v>396</v>
      </c>
      <c r="M2306" s="5"/>
      <c r="N2306" s="5">
        <v>0</v>
      </c>
      <c r="O2306" s="65" t="s">
        <v>2305</v>
      </c>
      <c r="P2306" s="66">
        <v>265</v>
      </c>
      <c r="Q2306" s="66">
        <v>7</v>
      </c>
      <c r="R2306" s="66">
        <f t="shared" si="81"/>
        <v>272</v>
      </c>
      <c r="S2306" s="502">
        <f t="shared" si="78"/>
        <v>15.800000000000022</v>
      </c>
      <c r="T2306" s="68">
        <v>2</v>
      </c>
    </row>
    <row r="2307" spans="1:20" ht="25.5" x14ac:dyDescent="0.2">
      <c r="A2307" s="558" t="s">
        <v>11966</v>
      </c>
      <c r="B2307" s="559" t="s">
        <v>8490</v>
      </c>
      <c r="C2307" s="67">
        <v>0.75</v>
      </c>
      <c r="D2307" s="583" t="s">
        <v>11969</v>
      </c>
      <c r="E2307" s="66">
        <v>86</v>
      </c>
      <c r="F2307" s="588" t="s">
        <v>5664</v>
      </c>
      <c r="G2307" s="560" t="s">
        <v>5160</v>
      </c>
      <c r="H2307" s="66">
        <v>166</v>
      </c>
      <c r="I2307" s="69"/>
      <c r="J2307" s="5" t="s">
        <v>7034</v>
      </c>
      <c r="K2307" s="66"/>
      <c r="L2307" s="5">
        <v>448</v>
      </c>
      <c r="M2307" s="5">
        <v>50</v>
      </c>
      <c r="N2307" s="5">
        <v>0</v>
      </c>
      <c r="O2307" s="559" t="s">
        <v>11968</v>
      </c>
      <c r="P2307" s="66">
        <v>319</v>
      </c>
      <c r="Q2307" s="66">
        <v>7</v>
      </c>
      <c r="R2307" s="66">
        <f t="shared" si="81"/>
        <v>326</v>
      </c>
      <c r="S2307" s="502">
        <f t="shared" si="78"/>
        <v>-38.199999999999974</v>
      </c>
    </row>
    <row r="2308" spans="1:20" ht="25.5" x14ac:dyDescent="0.2">
      <c r="A2308" s="97" t="s">
        <v>1050</v>
      </c>
      <c r="B2308" s="65" t="s">
        <v>8490</v>
      </c>
      <c r="C2308" s="67">
        <v>0.75</v>
      </c>
      <c r="D2308" s="583" t="s">
        <v>12331</v>
      </c>
      <c r="E2308" s="66">
        <v>85</v>
      </c>
      <c r="F2308" s="96" t="s">
        <v>6593</v>
      </c>
      <c r="G2308" s="66" t="s">
        <v>5160</v>
      </c>
      <c r="H2308" s="66">
        <v>164</v>
      </c>
      <c r="I2308" s="69"/>
      <c r="J2308" s="5" t="s">
        <v>3864</v>
      </c>
      <c r="K2308" s="66"/>
      <c r="L2308" s="5">
        <f t="shared" si="79"/>
        <v>439</v>
      </c>
      <c r="M2308" s="5">
        <v>14</v>
      </c>
      <c r="N2308" s="5">
        <v>0</v>
      </c>
      <c r="O2308" s="559"/>
      <c r="P2308" s="66">
        <v>310</v>
      </c>
      <c r="Q2308" s="66">
        <v>7</v>
      </c>
      <c r="R2308" s="66">
        <f t="shared" si="81"/>
        <v>317</v>
      </c>
      <c r="S2308" s="502">
        <f t="shared" si="78"/>
        <v>-29.199999999999978</v>
      </c>
    </row>
    <row r="2309" spans="1:20" ht="25.5" x14ac:dyDescent="0.2">
      <c r="A2309" s="97" t="s">
        <v>2958</v>
      </c>
      <c r="B2309" s="65" t="s">
        <v>8490</v>
      </c>
      <c r="C2309" s="67">
        <v>0.75</v>
      </c>
      <c r="D2309" s="583" t="s">
        <v>12332</v>
      </c>
      <c r="E2309" s="66">
        <v>85</v>
      </c>
      <c r="F2309" s="96" t="s">
        <v>6593</v>
      </c>
      <c r="G2309" s="66" t="s">
        <v>5434</v>
      </c>
      <c r="H2309" s="66">
        <v>164</v>
      </c>
      <c r="I2309" s="69"/>
      <c r="J2309" s="5" t="s">
        <v>3864</v>
      </c>
      <c r="K2309" s="66"/>
      <c r="L2309" s="5">
        <f t="shared" si="79"/>
        <v>445</v>
      </c>
      <c r="M2309" s="5">
        <v>14</v>
      </c>
      <c r="N2309" s="5">
        <v>0</v>
      </c>
      <c r="O2309" s="559"/>
      <c r="P2309" s="66">
        <v>316</v>
      </c>
      <c r="Q2309" s="66">
        <v>7</v>
      </c>
      <c r="R2309" s="66">
        <f t="shared" si="81"/>
        <v>323</v>
      </c>
      <c r="S2309" s="502">
        <f t="shared" si="78"/>
        <v>-35.199999999999974</v>
      </c>
    </row>
    <row r="2310" spans="1:20" x14ac:dyDescent="0.2">
      <c r="A2310" s="558" t="s">
        <v>11020</v>
      </c>
      <c r="B2310" s="65" t="s">
        <v>8490</v>
      </c>
      <c r="C2310" s="67">
        <v>0.75</v>
      </c>
      <c r="D2310" s="91" t="s">
        <v>11022</v>
      </c>
      <c r="E2310" s="66">
        <v>79</v>
      </c>
      <c r="F2310" s="66">
        <v>112</v>
      </c>
      <c r="G2310" s="66" t="s">
        <v>2784</v>
      </c>
      <c r="H2310" s="66">
        <v>153</v>
      </c>
      <c r="I2310" s="69"/>
      <c r="J2310" s="5" t="s">
        <v>3562</v>
      </c>
      <c r="K2310" s="66"/>
      <c r="L2310" s="5">
        <f t="shared" si="79"/>
        <v>423</v>
      </c>
      <c r="M2310" s="5">
        <v>6</v>
      </c>
      <c r="N2310" s="5">
        <v>0</v>
      </c>
      <c r="O2310" s="559"/>
      <c r="P2310" s="66">
        <v>294</v>
      </c>
      <c r="Q2310" s="66">
        <v>7</v>
      </c>
      <c r="R2310" s="66">
        <f t="shared" si="81"/>
        <v>301</v>
      </c>
      <c r="S2310" s="502">
        <f t="shared" si="78"/>
        <v>-13.199999999999978</v>
      </c>
    </row>
    <row r="2311" spans="1:20" x14ac:dyDescent="0.2">
      <c r="A2311" s="558" t="s">
        <v>11020</v>
      </c>
      <c r="B2311" s="65" t="s">
        <v>8490</v>
      </c>
      <c r="C2311" s="67">
        <v>0.75</v>
      </c>
      <c r="D2311" s="91" t="s">
        <v>11023</v>
      </c>
      <c r="E2311" s="66">
        <v>79</v>
      </c>
      <c r="F2311" s="66">
        <v>112</v>
      </c>
      <c r="G2311" s="66" t="s">
        <v>2784</v>
      </c>
      <c r="H2311" s="66">
        <v>153</v>
      </c>
      <c r="I2311" s="69"/>
      <c r="J2311" s="5" t="s">
        <v>8793</v>
      </c>
      <c r="K2311" s="66"/>
      <c r="L2311" s="5">
        <f t="shared" si="79"/>
        <v>423</v>
      </c>
      <c r="M2311" s="5">
        <v>6</v>
      </c>
      <c r="N2311" s="5">
        <v>0</v>
      </c>
      <c r="O2311" s="559"/>
      <c r="P2311" s="66">
        <v>294</v>
      </c>
      <c r="Q2311" s="66">
        <v>7</v>
      </c>
      <c r="R2311" s="66">
        <f t="shared" si="81"/>
        <v>301</v>
      </c>
      <c r="S2311" s="502">
        <f t="shared" si="78"/>
        <v>-13.199999999999978</v>
      </c>
    </row>
    <row r="2312" spans="1:20" x14ac:dyDescent="0.2">
      <c r="A2312" s="558" t="s">
        <v>11020</v>
      </c>
      <c r="B2312" s="65" t="s">
        <v>8490</v>
      </c>
      <c r="C2312" s="67">
        <v>0.75</v>
      </c>
      <c r="D2312" s="91" t="s">
        <v>11024</v>
      </c>
      <c r="E2312" s="66">
        <v>79</v>
      </c>
      <c r="F2312" s="66">
        <v>112</v>
      </c>
      <c r="G2312" s="66" t="s">
        <v>2784</v>
      </c>
      <c r="H2312" s="66">
        <v>153</v>
      </c>
      <c r="I2312" s="69"/>
      <c r="J2312" s="5" t="s">
        <v>3099</v>
      </c>
      <c r="K2312" s="66"/>
      <c r="L2312" s="5">
        <f t="shared" si="79"/>
        <v>423</v>
      </c>
      <c r="M2312" s="5">
        <v>6</v>
      </c>
      <c r="N2312" s="5">
        <v>0</v>
      </c>
      <c r="O2312" s="559"/>
      <c r="P2312" s="66">
        <v>294</v>
      </c>
      <c r="Q2312" s="66">
        <v>7</v>
      </c>
      <c r="R2312" s="66">
        <f t="shared" si="81"/>
        <v>301</v>
      </c>
      <c r="S2312" s="502">
        <f t="shared" si="78"/>
        <v>-13.199999999999978</v>
      </c>
    </row>
    <row r="2313" spans="1:20" x14ac:dyDescent="0.2">
      <c r="A2313" s="558" t="s">
        <v>11020</v>
      </c>
      <c r="B2313" s="65" t="s">
        <v>8490</v>
      </c>
      <c r="C2313" s="67">
        <v>0.75</v>
      </c>
      <c r="D2313" s="583" t="s">
        <v>11025</v>
      </c>
      <c r="E2313" s="66">
        <v>79</v>
      </c>
      <c r="F2313" s="66">
        <v>112</v>
      </c>
      <c r="G2313" s="95" t="s">
        <v>2367</v>
      </c>
      <c r="H2313" s="66">
        <v>155</v>
      </c>
      <c r="I2313" s="69"/>
      <c r="J2313" s="5" t="s">
        <v>7582</v>
      </c>
      <c r="K2313" s="66"/>
      <c r="L2313" s="5">
        <f t="shared" si="79"/>
        <v>423</v>
      </c>
      <c r="M2313" s="5">
        <v>3</v>
      </c>
      <c r="N2313" s="5">
        <v>0</v>
      </c>
      <c r="O2313" s="559"/>
      <c r="P2313" s="66">
        <v>294</v>
      </c>
      <c r="Q2313" s="66">
        <v>7</v>
      </c>
      <c r="R2313" s="66">
        <f t="shared" si="81"/>
        <v>301</v>
      </c>
      <c r="S2313" s="502">
        <f t="shared" si="78"/>
        <v>-13.199999999999978</v>
      </c>
    </row>
    <row r="2314" spans="1:20" x14ac:dyDescent="0.2">
      <c r="A2314" s="97" t="s">
        <v>2707</v>
      </c>
      <c r="B2314" s="65" t="s">
        <v>8490</v>
      </c>
      <c r="C2314" s="67">
        <v>0.75</v>
      </c>
      <c r="D2314" s="65" t="s">
        <v>4890</v>
      </c>
      <c r="E2314" s="66">
        <v>80</v>
      </c>
      <c r="F2314" s="96">
        <v>112</v>
      </c>
      <c r="G2314" s="66" t="s">
        <v>2367</v>
      </c>
      <c r="H2314" s="66">
        <v>155</v>
      </c>
      <c r="I2314" s="69"/>
      <c r="J2314" s="5" t="s">
        <v>2624</v>
      </c>
      <c r="K2314" s="66"/>
      <c r="L2314" s="5">
        <f t="shared" si="79"/>
        <v>444</v>
      </c>
      <c r="M2314" s="5">
        <v>2</v>
      </c>
      <c r="N2314" s="5">
        <v>0</v>
      </c>
      <c r="O2314" s="559"/>
      <c r="P2314" s="66">
        <v>315</v>
      </c>
      <c r="Q2314" s="66">
        <v>7</v>
      </c>
      <c r="R2314" s="66">
        <f t="shared" si="81"/>
        <v>322</v>
      </c>
      <c r="S2314" s="502">
        <f t="shared" si="78"/>
        <v>-34.199999999999974</v>
      </c>
    </row>
    <row r="2315" spans="1:20" x14ac:dyDescent="0.2">
      <c r="A2315" s="97" t="s">
        <v>5797</v>
      </c>
      <c r="B2315" s="65" t="s">
        <v>8490</v>
      </c>
      <c r="C2315" s="67">
        <v>0.75</v>
      </c>
      <c r="D2315" s="65" t="s">
        <v>5798</v>
      </c>
      <c r="E2315" s="66">
        <v>70</v>
      </c>
      <c r="F2315" s="96">
        <v>93</v>
      </c>
      <c r="G2315" s="66" t="s">
        <v>2920</v>
      </c>
      <c r="H2315" s="66">
        <v>136</v>
      </c>
      <c r="I2315" s="69"/>
      <c r="J2315" s="5" t="s">
        <v>2469</v>
      </c>
      <c r="K2315" s="66"/>
      <c r="L2315" s="5"/>
      <c r="M2315" s="5">
        <v>3</v>
      </c>
      <c r="N2315" s="5"/>
      <c r="O2315" s="559"/>
      <c r="P2315" s="66">
        <v>286</v>
      </c>
      <c r="Q2315" s="66">
        <v>4</v>
      </c>
      <c r="R2315" s="66">
        <f t="shared" si="81"/>
        <v>290</v>
      </c>
      <c r="S2315" s="502">
        <f t="shared" si="78"/>
        <v>-2.199999999999978</v>
      </c>
    </row>
    <row r="2316" spans="1:20" x14ac:dyDescent="0.2">
      <c r="A2316" s="558" t="s">
        <v>5797</v>
      </c>
      <c r="B2316" s="559" t="s">
        <v>8490</v>
      </c>
      <c r="C2316" s="67">
        <v>0.75</v>
      </c>
      <c r="D2316" s="559" t="s">
        <v>12325</v>
      </c>
      <c r="E2316" s="66">
        <v>70</v>
      </c>
      <c r="F2316" s="96">
        <v>93</v>
      </c>
      <c r="G2316" s="66" t="s">
        <v>2920</v>
      </c>
      <c r="H2316" s="66">
        <v>136</v>
      </c>
      <c r="I2316" s="69"/>
      <c r="J2316" s="5" t="s">
        <v>9682</v>
      </c>
      <c r="K2316" s="66"/>
      <c r="L2316" s="5"/>
      <c r="M2316" s="5">
        <v>1</v>
      </c>
      <c r="N2316" s="5"/>
      <c r="O2316" s="559"/>
      <c r="P2316" s="66">
        <v>286</v>
      </c>
      <c r="Q2316" s="66">
        <v>4</v>
      </c>
      <c r="R2316" s="66">
        <v>290</v>
      </c>
      <c r="S2316" s="502">
        <f t="shared" si="78"/>
        <v>-2.199999999999978</v>
      </c>
    </row>
    <row r="2317" spans="1:20" x14ac:dyDescent="0.2">
      <c r="A2317" s="97" t="s">
        <v>4318</v>
      </c>
      <c r="B2317" s="65" t="s">
        <v>8490</v>
      </c>
      <c r="C2317" s="67">
        <v>0.75</v>
      </c>
      <c r="D2317" s="559" t="s">
        <v>11626</v>
      </c>
      <c r="E2317" s="66">
        <v>72</v>
      </c>
      <c r="F2317" s="96">
        <v>93</v>
      </c>
      <c r="G2317" s="94" t="s">
        <v>5161</v>
      </c>
      <c r="H2317" s="94">
        <v>136</v>
      </c>
      <c r="I2317" s="6"/>
      <c r="J2317" s="5" t="s">
        <v>2469</v>
      </c>
      <c r="K2317" s="66">
        <v>5</v>
      </c>
      <c r="L2317" s="5">
        <v>385</v>
      </c>
      <c r="M2317" s="5">
        <v>3</v>
      </c>
      <c r="N2317" s="5">
        <v>0</v>
      </c>
      <c r="O2317" s="559" t="s">
        <v>11628</v>
      </c>
      <c r="P2317" s="66">
        <v>257</v>
      </c>
      <c r="Q2317" s="66">
        <v>4</v>
      </c>
      <c r="R2317" s="66">
        <f t="shared" si="81"/>
        <v>261</v>
      </c>
      <c r="S2317" s="502">
        <f t="shared" si="78"/>
        <v>26.800000000000022</v>
      </c>
      <c r="T2317" s="68">
        <v>5</v>
      </c>
    </row>
    <row r="2318" spans="1:20" x14ac:dyDescent="0.2">
      <c r="A2318" s="97" t="s">
        <v>4318</v>
      </c>
      <c r="B2318" s="65" t="s">
        <v>8490</v>
      </c>
      <c r="C2318" s="67">
        <v>0.75</v>
      </c>
      <c r="D2318" s="559" t="s">
        <v>11627</v>
      </c>
      <c r="E2318" s="66">
        <v>72</v>
      </c>
      <c r="F2318" s="96">
        <v>93</v>
      </c>
      <c r="G2318" s="94" t="s">
        <v>5161</v>
      </c>
      <c r="H2318" s="94">
        <v>136</v>
      </c>
      <c r="I2318" s="6"/>
      <c r="J2318" s="5" t="s">
        <v>9682</v>
      </c>
      <c r="K2318" s="66"/>
      <c r="L2318" s="5">
        <v>385</v>
      </c>
      <c r="M2318" s="5">
        <v>1</v>
      </c>
      <c r="N2318" s="5">
        <v>0</v>
      </c>
      <c r="O2318" s="559" t="s">
        <v>11628</v>
      </c>
      <c r="P2318" s="66">
        <v>257</v>
      </c>
      <c r="Q2318" s="66">
        <v>4</v>
      </c>
      <c r="R2318" s="66">
        <f t="shared" si="81"/>
        <v>261</v>
      </c>
      <c r="S2318" s="502">
        <f t="shared" si="78"/>
        <v>26.800000000000022</v>
      </c>
      <c r="T2318" s="68">
        <v>5</v>
      </c>
    </row>
    <row r="2319" spans="1:20" x14ac:dyDescent="0.2">
      <c r="A2319" s="558" t="s">
        <v>12524</v>
      </c>
      <c r="B2319" s="559" t="s">
        <v>8490</v>
      </c>
      <c r="C2319" s="67">
        <v>0.75</v>
      </c>
      <c r="D2319" s="779" t="s">
        <v>12525</v>
      </c>
      <c r="E2319" s="66">
        <v>78</v>
      </c>
      <c r="F2319" s="96">
        <v>108</v>
      </c>
      <c r="G2319" s="564" t="s">
        <v>2367</v>
      </c>
      <c r="H2319" s="94">
        <v>151</v>
      </c>
      <c r="I2319" s="6"/>
      <c r="J2319" s="5" t="s">
        <v>2624</v>
      </c>
      <c r="K2319" s="66"/>
      <c r="L2319" s="5">
        <f>112+10+R2319</f>
        <v>401</v>
      </c>
      <c r="M2319" s="5">
        <v>2</v>
      </c>
      <c r="N2319" s="5">
        <v>0</v>
      </c>
      <c r="O2319" s="559" t="s">
        <v>12526</v>
      </c>
      <c r="P2319" s="66">
        <v>272</v>
      </c>
      <c r="Q2319" s="66">
        <v>7</v>
      </c>
      <c r="R2319" s="66">
        <f>P2319+Q2319</f>
        <v>279</v>
      </c>
      <c r="S2319" s="502">
        <f>306.1-R2319-10-8.3</f>
        <v>8.800000000000022</v>
      </c>
    </row>
    <row r="2320" spans="1:20" x14ac:dyDescent="0.2">
      <c r="A2320" s="97" t="s">
        <v>4182</v>
      </c>
      <c r="B2320" s="65" t="s">
        <v>8490</v>
      </c>
      <c r="C2320" s="67">
        <v>0.75</v>
      </c>
      <c r="D2320" s="65" t="s">
        <v>935</v>
      </c>
      <c r="E2320" s="66">
        <v>79</v>
      </c>
      <c r="F2320" s="66">
        <v>112</v>
      </c>
      <c r="G2320" s="66" t="s">
        <v>4585</v>
      </c>
      <c r="H2320" s="66">
        <v>155</v>
      </c>
      <c r="I2320" s="69">
        <v>6065030800</v>
      </c>
      <c r="J2320" s="5"/>
      <c r="K2320" s="66"/>
      <c r="L2320" s="5">
        <f t="shared" si="79"/>
        <v>420</v>
      </c>
      <c r="M2320" s="5">
        <v>0</v>
      </c>
      <c r="N2320" s="5">
        <v>0</v>
      </c>
      <c r="O2320" s="559"/>
      <c r="P2320" s="66">
        <v>291</v>
      </c>
      <c r="Q2320" s="66">
        <v>7</v>
      </c>
      <c r="R2320" s="66">
        <f t="shared" si="81"/>
        <v>298</v>
      </c>
      <c r="S2320" s="502">
        <f t="shared" ref="S2320:S2392" si="82">306.1-R2320-10-8.3</f>
        <v>-10.199999999999978</v>
      </c>
    </row>
    <row r="2321" spans="1:19" x14ac:dyDescent="0.2">
      <c r="A2321" s="97"/>
      <c r="B2321" s="65" t="s">
        <v>8490</v>
      </c>
      <c r="C2321" s="67">
        <v>0.75</v>
      </c>
      <c r="D2321" s="65" t="s">
        <v>3536</v>
      </c>
      <c r="E2321" s="66">
        <v>79</v>
      </c>
      <c r="F2321" s="66">
        <v>112</v>
      </c>
      <c r="G2321" s="66" t="s">
        <v>2784</v>
      </c>
      <c r="H2321" s="66">
        <v>153</v>
      </c>
      <c r="I2321" s="69"/>
      <c r="J2321" s="5" t="s">
        <v>3562</v>
      </c>
      <c r="K2321" s="66"/>
      <c r="L2321" s="5">
        <f t="shared" si="79"/>
        <v>420</v>
      </c>
      <c r="M2321" s="5">
        <v>6</v>
      </c>
      <c r="N2321" s="5">
        <v>0</v>
      </c>
      <c r="O2321" s="65" t="s">
        <v>1187</v>
      </c>
      <c r="P2321" s="66">
        <v>291</v>
      </c>
      <c r="Q2321" s="66">
        <v>7</v>
      </c>
      <c r="R2321" s="66">
        <f t="shared" si="81"/>
        <v>298</v>
      </c>
      <c r="S2321" s="502">
        <f t="shared" si="82"/>
        <v>-10.199999999999978</v>
      </c>
    </row>
    <row r="2322" spans="1:19" x14ac:dyDescent="0.2">
      <c r="A2322" s="97"/>
      <c r="B2322" s="65" t="s">
        <v>8490</v>
      </c>
      <c r="C2322" s="67">
        <v>0.75</v>
      </c>
      <c r="D2322" s="65" t="s">
        <v>2100</v>
      </c>
      <c r="E2322" s="66">
        <v>79</v>
      </c>
      <c r="F2322" s="66">
        <v>112</v>
      </c>
      <c r="G2322" s="66" t="s">
        <v>2784</v>
      </c>
      <c r="H2322" s="66">
        <v>153</v>
      </c>
      <c r="I2322" s="69"/>
      <c r="J2322" s="5" t="s">
        <v>8793</v>
      </c>
      <c r="K2322" s="66"/>
      <c r="L2322" s="5">
        <f t="shared" si="79"/>
        <v>420</v>
      </c>
      <c r="M2322" s="5">
        <v>6</v>
      </c>
      <c r="N2322" s="5">
        <v>0</v>
      </c>
      <c r="O2322" s="65" t="s">
        <v>1187</v>
      </c>
      <c r="P2322" s="66">
        <v>291</v>
      </c>
      <c r="Q2322" s="66">
        <v>7</v>
      </c>
      <c r="R2322" s="66">
        <f t="shared" si="81"/>
        <v>298</v>
      </c>
      <c r="S2322" s="502">
        <f t="shared" si="82"/>
        <v>-10.199999999999978</v>
      </c>
    </row>
    <row r="2323" spans="1:19" x14ac:dyDescent="0.2">
      <c r="A2323" s="97"/>
      <c r="B2323" s="65" t="s">
        <v>8490</v>
      </c>
      <c r="C2323" s="67">
        <v>0.75</v>
      </c>
      <c r="D2323" s="65" t="s">
        <v>3821</v>
      </c>
      <c r="E2323" s="66">
        <v>79</v>
      </c>
      <c r="F2323" s="66">
        <v>112</v>
      </c>
      <c r="G2323" s="66" t="s">
        <v>2367</v>
      </c>
      <c r="H2323" s="66">
        <v>155</v>
      </c>
      <c r="I2323" s="69">
        <v>6045033700</v>
      </c>
      <c r="J2323" s="5"/>
      <c r="K2323" s="66"/>
      <c r="L2323" s="5">
        <f t="shared" si="79"/>
        <v>420</v>
      </c>
      <c r="M2323" s="5">
        <v>0</v>
      </c>
      <c r="N2323" s="5">
        <v>0</v>
      </c>
      <c r="O2323" s="559"/>
      <c r="P2323" s="66">
        <v>291</v>
      </c>
      <c r="Q2323" s="66">
        <v>7</v>
      </c>
      <c r="R2323" s="66">
        <f t="shared" si="81"/>
        <v>298</v>
      </c>
      <c r="S2323" s="502">
        <f t="shared" si="82"/>
        <v>-10.199999999999978</v>
      </c>
    </row>
    <row r="2324" spans="1:19" x14ac:dyDescent="0.2">
      <c r="A2324" s="97"/>
      <c r="B2324" s="65" t="s">
        <v>8490</v>
      </c>
      <c r="C2324" s="67">
        <v>0.75</v>
      </c>
      <c r="D2324" s="65" t="s">
        <v>8966</v>
      </c>
      <c r="E2324" s="66">
        <v>79</v>
      </c>
      <c r="F2324" s="66">
        <v>112</v>
      </c>
      <c r="G2324" s="66" t="s">
        <v>4585</v>
      </c>
      <c r="H2324" s="66">
        <v>155</v>
      </c>
      <c r="I2324" s="69">
        <v>6045032800</v>
      </c>
      <c r="J2324" s="5"/>
      <c r="K2324" s="66"/>
      <c r="L2324" s="5">
        <f t="shared" si="79"/>
        <v>420</v>
      </c>
      <c r="M2324" s="5">
        <v>0</v>
      </c>
      <c r="N2324" s="5">
        <v>0</v>
      </c>
      <c r="O2324" s="559"/>
      <c r="P2324" s="66">
        <v>291</v>
      </c>
      <c r="Q2324" s="66">
        <v>7</v>
      </c>
      <c r="R2324" s="66">
        <f t="shared" si="81"/>
        <v>298</v>
      </c>
      <c r="S2324" s="502">
        <f t="shared" si="82"/>
        <v>-10.199999999999978</v>
      </c>
    </row>
    <row r="2325" spans="1:19" x14ac:dyDescent="0.2">
      <c r="A2325" s="97"/>
      <c r="B2325" s="65" t="s">
        <v>8490</v>
      </c>
      <c r="C2325" s="67">
        <v>0.75</v>
      </c>
      <c r="D2325" s="65" t="s">
        <v>3814</v>
      </c>
      <c r="E2325" s="66">
        <v>79</v>
      </c>
      <c r="F2325" s="66">
        <v>112</v>
      </c>
      <c r="G2325" s="66" t="s">
        <v>4585</v>
      </c>
      <c r="H2325" s="66">
        <v>155</v>
      </c>
      <c r="I2325" s="69">
        <v>6050131900</v>
      </c>
      <c r="J2325" s="5"/>
      <c r="K2325" s="66"/>
      <c r="L2325" s="5">
        <f t="shared" si="79"/>
        <v>420</v>
      </c>
      <c r="M2325" s="5">
        <v>0</v>
      </c>
      <c r="N2325" s="5">
        <v>0</v>
      </c>
      <c r="O2325" s="559"/>
      <c r="P2325" s="66">
        <v>291</v>
      </c>
      <c r="Q2325" s="66">
        <v>7</v>
      </c>
      <c r="R2325" s="66">
        <f t="shared" si="81"/>
        <v>298</v>
      </c>
      <c r="S2325" s="502">
        <f t="shared" si="82"/>
        <v>-10.199999999999978</v>
      </c>
    </row>
    <row r="2326" spans="1:19" x14ac:dyDescent="0.2">
      <c r="A2326" s="97"/>
      <c r="B2326" s="65" t="s">
        <v>8490</v>
      </c>
      <c r="C2326" s="67">
        <v>0.75</v>
      </c>
      <c r="D2326" s="65" t="s">
        <v>9691</v>
      </c>
      <c r="E2326" s="66">
        <v>79</v>
      </c>
      <c r="F2326" s="66">
        <v>112</v>
      </c>
      <c r="G2326" s="66" t="s">
        <v>4585</v>
      </c>
      <c r="H2326" s="66">
        <v>155</v>
      </c>
      <c r="I2326" s="69">
        <v>6400131000</v>
      </c>
      <c r="J2326" s="5"/>
      <c r="K2326" s="66"/>
      <c r="L2326" s="5">
        <f t="shared" si="79"/>
        <v>420</v>
      </c>
      <c r="M2326" s="5">
        <v>0</v>
      </c>
      <c r="N2326" s="5">
        <v>0</v>
      </c>
      <c r="O2326" s="559"/>
      <c r="P2326" s="66">
        <v>291</v>
      </c>
      <c r="Q2326" s="66">
        <v>7</v>
      </c>
      <c r="R2326" s="66">
        <f t="shared" si="81"/>
        <v>298</v>
      </c>
      <c r="S2326" s="502">
        <f t="shared" si="82"/>
        <v>-10.199999999999978</v>
      </c>
    </row>
    <row r="2327" spans="1:19" x14ac:dyDescent="0.2">
      <c r="A2327" s="97"/>
      <c r="B2327" s="65" t="s">
        <v>8490</v>
      </c>
      <c r="C2327" s="67">
        <v>0.75</v>
      </c>
      <c r="D2327" s="65" t="s">
        <v>9691</v>
      </c>
      <c r="E2327" s="66">
        <v>79</v>
      </c>
      <c r="F2327" s="66">
        <v>112</v>
      </c>
      <c r="G2327" s="66" t="s">
        <v>2784</v>
      </c>
      <c r="H2327" s="66">
        <v>153</v>
      </c>
      <c r="I2327" s="69"/>
      <c r="J2327" s="5" t="s">
        <v>3099</v>
      </c>
      <c r="K2327" s="66"/>
      <c r="L2327" s="5">
        <f t="shared" si="79"/>
        <v>420</v>
      </c>
      <c r="M2327" s="5">
        <v>6</v>
      </c>
      <c r="N2327" s="5">
        <v>0</v>
      </c>
      <c r="O2327" s="65" t="s">
        <v>1187</v>
      </c>
      <c r="P2327" s="66">
        <v>291</v>
      </c>
      <c r="Q2327" s="66">
        <v>7</v>
      </c>
      <c r="R2327" s="66">
        <f t="shared" si="81"/>
        <v>298</v>
      </c>
      <c r="S2327" s="502">
        <f t="shared" si="82"/>
        <v>-10.199999999999978</v>
      </c>
    </row>
    <row r="2328" spans="1:19" x14ac:dyDescent="0.2">
      <c r="A2328" s="97"/>
      <c r="B2328" s="65" t="s">
        <v>8490</v>
      </c>
      <c r="C2328" s="67">
        <v>0.75</v>
      </c>
      <c r="D2328" s="65" t="s">
        <v>4626</v>
      </c>
      <c r="E2328" s="66">
        <v>79</v>
      </c>
      <c r="F2328" s="66">
        <v>112</v>
      </c>
      <c r="G2328" s="66" t="s">
        <v>2367</v>
      </c>
      <c r="H2328" s="66">
        <v>155</v>
      </c>
      <c r="I2328" s="69">
        <v>6085030800</v>
      </c>
      <c r="J2328" s="5"/>
      <c r="K2328" s="66"/>
      <c r="L2328" s="5">
        <f t="shared" si="79"/>
        <v>420</v>
      </c>
      <c r="M2328" s="5">
        <v>0</v>
      </c>
      <c r="N2328" s="5">
        <v>0</v>
      </c>
      <c r="O2328" s="559"/>
      <c r="P2328" s="66">
        <v>291</v>
      </c>
      <c r="Q2328" s="66">
        <v>7</v>
      </c>
      <c r="R2328" s="66">
        <f t="shared" si="81"/>
        <v>298</v>
      </c>
      <c r="S2328" s="502">
        <f t="shared" si="82"/>
        <v>-10.199999999999978</v>
      </c>
    </row>
    <row r="2329" spans="1:19" ht="25.5" x14ac:dyDescent="0.2">
      <c r="A2329" s="97" t="s">
        <v>1052</v>
      </c>
      <c r="B2329" s="65" t="s">
        <v>8490</v>
      </c>
      <c r="C2329" s="67">
        <v>0.75</v>
      </c>
      <c r="D2329" s="91" t="s">
        <v>1438</v>
      </c>
      <c r="E2329" s="66">
        <v>81</v>
      </c>
      <c r="F2329" s="96" t="s">
        <v>9777</v>
      </c>
      <c r="G2329" s="66" t="s">
        <v>3850</v>
      </c>
      <c r="H2329" s="66">
        <v>157</v>
      </c>
      <c r="I2329" s="69"/>
      <c r="J2329" s="5" t="s">
        <v>1439</v>
      </c>
      <c r="K2329" s="66"/>
      <c r="L2329" s="5">
        <f t="shared" si="79"/>
        <v>407</v>
      </c>
      <c r="M2329" s="5">
        <v>25</v>
      </c>
      <c r="N2329" s="5">
        <v>0</v>
      </c>
      <c r="O2329" s="559"/>
      <c r="P2329" s="66">
        <v>278</v>
      </c>
      <c r="Q2329" s="66">
        <v>7</v>
      </c>
      <c r="R2329" s="66">
        <f t="shared" si="81"/>
        <v>285</v>
      </c>
      <c r="S2329" s="502">
        <f t="shared" si="82"/>
        <v>2.800000000000022</v>
      </c>
    </row>
    <row r="2330" spans="1:19" x14ac:dyDescent="0.2">
      <c r="A2330" s="558" t="s">
        <v>10998</v>
      </c>
      <c r="B2330" s="559" t="s">
        <v>8490</v>
      </c>
      <c r="C2330" s="67">
        <v>0.75</v>
      </c>
      <c r="D2330" s="583" t="s">
        <v>11000</v>
      </c>
      <c r="E2330" s="66">
        <v>75</v>
      </c>
      <c r="F2330" s="66">
        <v>102</v>
      </c>
      <c r="G2330" s="94" t="s">
        <v>5434</v>
      </c>
      <c r="H2330" s="66">
        <v>145</v>
      </c>
      <c r="I2330" s="69"/>
      <c r="J2330" s="5" t="s">
        <v>2624</v>
      </c>
      <c r="K2330" s="66"/>
      <c r="L2330" s="5">
        <f t="shared" si="79"/>
        <v>439</v>
      </c>
      <c r="M2330" s="5">
        <v>2</v>
      </c>
      <c r="N2330" s="5">
        <v>0</v>
      </c>
      <c r="O2330" s="559" t="s">
        <v>10980</v>
      </c>
      <c r="P2330" s="66">
        <v>310</v>
      </c>
      <c r="Q2330" s="66">
        <v>7</v>
      </c>
      <c r="R2330" s="66">
        <f t="shared" si="81"/>
        <v>317</v>
      </c>
      <c r="S2330" s="502">
        <f t="shared" si="82"/>
        <v>-29.199999999999978</v>
      </c>
    </row>
    <row r="2331" spans="1:19" x14ac:dyDescent="0.2">
      <c r="A2331" s="97" t="s">
        <v>532</v>
      </c>
      <c r="B2331" s="65" t="s">
        <v>8490</v>
      </c>
      <c r="C2331" s="67">
        <v>0.75</v>
      </c>
      <c r="D2331" s="350" t="s">
        <v>4171</v>
      </c>
      <c r="E2331" s="66">
        <v>76</v>
      </c>
      <c r="F2331" s="66">
        <v>104</v>
      </c>
      <c r="G2331" s="95" t="s">
        <v>4076</v>
      </c>
      <c r="H2331" s="66">
        <v>147</v>
      </c>
      <c r="I2331" s="69"/>
      <c r="J2331" s="5" t="s">
        <v>6348</v>
      </c>
      <c r="K2331" s="66"/>
      <c r="L2331" s="5">
        <f t="shared" ref="L2331:L2402" si="83">112+10+R2331</f>
        <v>422</v>
      </c>
      <c r="M2331" s="5">
        <v>16</v>
      </c>
      <c r="N2331" s="66">
        <v>0</v>
      </c>
      <c r="O2331" s="559"/>
      <c r="P2331" s="66">
        <v>293</v>
      </c>
      <c r="Q2331" s="66">
        <v>7</v>
      </c>
      <c r="R2331" s="66">
        <f t="shared" si="81"/>
        <v>300</v>
      </c>
      <c r="S2331" s="502">
        <f t="shared" si="82"/>
        <v>-12.199999999999978</v>
      </c>
    </row>
    <row r="2332" spans="1:19" x14ac:dyDescent="0.2">
      <c r="A2332" s="97" t="s">
        <v>532</v>
      </c>
      <c r="B2332" s="65" t="s">
        <v>8490</v>
      </c>
      <c r="C2332" s="67">
        <v>0.75</v>
      </c>
      <c r="D2332" s="350" t="s">
        <v>4172</v>
      </c>
      <c r="E2332" s="66">
        <v>76</v>
      </c>
      <c r="F2332" s="66">
        <v>104</v>
      </c>
      <c r="G2332" s="95" t="s">
        <v>4076</v>
      </c>
      <c r="H2332" s="66">
        <v>147</v>
      </c>
      <c r="I2332" s="69"/>
      <c r="J2332" s="5" t="s">
        <v>9935</v>
      </c>
      <c r="K2332" s="66"/>
      <c r="L2332" s="5">
        <f t="shared" si="83"/>
        <v>422</v>
      </c>
      <c r="M2332" s="5">
        <v>16</v>
      </c>
      <c r="N2332" s="66">
        <v>0</v>
      </c>
      <c r="O2332" s="559"/>
      <c r="P2332" s="66">
        <v>293</v>
      </c>
      <c r="Q2332" s="66">
        <v>7</v>
      </c>
      <c r="R2332" s="66">
        <f t="shared" si="81"/>
        <v>300</v>
      </c>
      <c r="S2332" s="502">
        <f t="shared" si="82"/>
        <v>-12.199999999999978</v>
      </c>
    </row>
    <row r="2333" spans="1:19" x14ac:dyDescent="0.2">
      <c r="A2333" s="97" t="s">
        <v>532</v>
      </c>
      <c r="B2333" s="65" t="s">
        <v>8490</v>
      </c>
      <c r="C2333" s="67">
        <v>0.75</v>
      </c>
      <c r="D2333" s="350" t="s">
        <v>4173</v>
      </c>
      <c r="E2333" s="66">
        <v>76</v>
      </c>
      <c r="F2333" s="66">
        <v>104</v>
      </c>
      <c r="G2333" s="95" t="s">
        <v>4076</v>
      </c>
      <c r="H2333" s="66">
        <v>147</v>
      </c>
      <c r="I2333" s="69"/>
      <c r="J2333" s="5" t="s">
        <v>7283</v>
      </c>
      <c r="K2333" s="66"/>
      <c r="L2333" s="5">
        <f t="shared" si="83"/>
        <v>422</v>
      </c>
      <c r="M2333" s="5">
        <v>16</v>
      </c>
      <c r="N2333" s="66">
        <v>0</v>
      </c>
      <c r="O2333" s="559"/>
      <c r="P2333" s="66">
        <v>293</v>
      </c>
      <c r="Q2333" s="66">
        <v>7</v>
      </c>
      <c r="R2333" s="66">
        <f t="shared" si="81"/>
        <v>300</v>
      </c>
      <c r="S2333" s="502">
        <f t="shared" si="82"/>
        <v>-12.199999999999978</v>
      </c>
    </row>
    <row r="2334" spans="1:19" x14ac:dyDescent="0.2">
      <c r="A2334" s="97" t="s">
        <v>532</v>
      </c>
      <c r="B2334" s="65" t="s">
        <v>8490</v>
      </c>
      <c r="C2334" s="67">
        <v>0.75</v>
      </c>
      <c r="D2334" s="350" t="s">
        <v>1296</v>
      </c>
      <c r="E2334" s="66">
        <v>76</v>
      </c>
      <c r="F2334" s="66">
        <v>104</v>
      </c>
      <c r="G2334" s="95" t="s">
        <v>5434</v>
      </c>
      <c r="H2334" s="66">
        <v>147</v>
      </c>
      <c r="I2334" s="69"/>
      <c r="J2334" s="5" t="s">
        <v>2624</v>
      </c>
      <c r="K2334" s="66"/>
      <c r="L2334" s="5">
        <f t="shared" si="83"/>
        <v>422</v>
      </c>
      <c r="M2334" s="5">
        <v>2</v>
      </c>
      <c r="N2334" s="66">
        <v>0</v>
      </c>
      <c r="O2334" s="559"/>
      <c r="P2334" s="66">
        <v>293</v>
      </c>
      <c r="Q2334" s="66">
        <v>7</v>
      </c>
      <c r="R2334" s="66">
        <f t="shared" si="81"/>
        <v>300</v>
      </c>
      <c r="S2334" s="502">
        <f t="shared" si="82"/>
        <v>-12.199999999999978</v>
      </c>
    </row>
    <row r="2335" spans="1:19" x14ac:dyDescent="0.2">
      <c r="A2335" s="558" t="s">
        <v>11386</v>
      </c>
      <c r="B2335" s="559" t="s">
        <v>8490</v>
      </c>
      <c r="C2335" s="67">
        <v>0.75</v>
      </c>
      <c r="D2335" s="420" t="s">
        <v>11387</v>
      </c>
      <c r="E2335" s="66">
        <v>75</v>
      </c>
      <c r="F2335" s="66">
        <v>102</v>
      </c>
      <c r="G2335" s="66" t="s">
        <v>5434</v>
      </c>
      <c r="H2335" s="66">
        <v>145</v>
      </c>
      <c r="I2335" s="69"/>
      <c r="J2335" s="5" t="s">
        <v>2624</v>
      </c>
      <c r="K2335" s="66"/>
      <c r="L2335" s="5">
        <f>112+10+R2335</f>
        <v>439</v>
      </c>
      <c r="M2335" s="5">
        <v>2</v>
      </c>
      <c r="N2335" s="5">
        <v>0</v>
      </c>
      <c r="O2335" s="559" t="s">
        <v>11388</v>
      </c>
      <c r="P2335" s="66">
        <v>310</v>
      </c>
      <c r="Q2335" s="66">
        <v>7</v>
      </c>
      <c r="R2335" s="66">
        <f>P2335+Q2335</f>
        <v>317</v>
      </c>
      <c r="S2335" s="502">
        <f>306.1-R2335-10-8.3</f>
        <v>-29.199999999999978</v>
      </c>
    </row>
    <row r="2336" spans="1:19" x14ac:dyDescent="0.2">
      <c r="A2336" s="558" t="s">
        <v>10808</v>
      </c>
      <c r="B2336" s="559" t="s">
        <v>8490</v>
      </c>
      <c r="C2336" s="67">
        <v>0.75</v>
      </c>
      <c r="D2336" s="583" t="s">
        <v>10813</v>
      </c>
      <c r="E2336" s="66">
        <v>75</v>
      </c>
      <c r="F2336" s="66">
        <v>102</v>
      </c>
      <c r="G2336" s="95" t="s">
        <v>5434</v>
      </c>
      <c r="H2336" s="66">
        <v>145</v>
      </c>
      <c r="I2336" s="69"/>
      <c r="J2336" s="5" t="s">
        <v>2624</v>
      </c>
      <c r="K2336" s="66"/>
      <c r="L2336" s="5">
        <f>112+10+R2336</f>
        <v>423</v>
      </c>
      <c r="M2336" s="5">
        <v>2</v>
      </c>
      <c r="N2336" s="66">
        <v>0</v>
      </c>
      <c r="O2336" s="559"/>
      <c r="P2336" s="66">
        <v>294</v>
      </c>
      <c r="Q2336" s="66">
        <v>7</v>
      </c>
      <c r="R2336" s="66">
        <f>P2336+Q2336</f>
        <v>301</v>
      </c>
      <c r="S2336" s="502">
        <f>306.1-R2336-10-8.3</f>
        <v>-13.199999999999978</v>
      </c>
    </row>
    <row r="2337" spans="1:19" x14ac:dyDescent="0.2">
      <c r="A2337" s="97" t="s">
        <v>535</v>
      </c>
      <c r="B2337" s="65" t="s">
        <v>8490</v>
      </c>
      <c r="C2337" s="67">
        <v>0.75</v>
      </c>
      <c r="D2337" s="350" t="s">
        <v>10000</v>
      </c>
      <c r="E2337" s="66">
        <v>75</v>
      </c>
      <c r="F2337" s="66">
        <v>102</v>
      </c>
      <c r="G2337" s="95" t="s">
        <v>5434</v>
      </c>
      <c r="H2337" s="66">
        <v>145</v>
      </c>
      <c r="I2337" s="69"/>
      <c r="J2337" s="5" t="s">
        <v>2624</v>
      </c>
      <c r="K2337" s="66"/>
      <c r="L2337" s="5">
        <f t="shared" si="83"/>
        <v>438</v>
      </c>
      <c r="M2337" s="5">
        <v>2</v>
      </c>
      <c r="N2337" s="66">
        <v>0</v>
      </c>
      <c r="O2337" s="559"/>
      <c r="P2337" s="66">
        <v>309</v>
      </c>
      <c r="Q2337" s="66">
        <v>7</v>
      </c>
      <c r="R2337" s="66">
        <f t="shared" si="81"/>
        <v>316</v>
      </c>
      <c r="S2337" s="502">
        <f t="shared" si="82"/>
        <v>-28.199999999999978</v>
      </c>
    </row>
    <row r="2338" spans="1:19" ht="25.5" x14ac:dyDescent="0.2">
      <c r="A2338" s="558" t="s">
        <v>10810</v>
      </c>
      <c r="B2338" s="559" t="s">
        <v>8490</v>
      </c>
      <c r="C2338" s="67">
        <v>0.75</v>
      </c>
      <c r="D2338" s="583" t="s">
        <v>10812</v>
      </c>
      <c r="E2338" s="66">
        <v>75</v>
      </c>
      <c r="F2338" s="66">
        <v>102</v>
      </c>
      <c r="G2338" s="66" t="s">
        <v>5434</v>
      </c>
      <c r="H2338" s="66">
        <v>145</v>
      </c>
      <c r="I2338" s="69"/>
      <c r="J2338" s="5" t="s">
        <v>2624</v>
      </c>
      <c r="K2338" s="66"/>
      <c r="L2338" s="5">
        <f>112+10+R2338</f>
        <v>439</v>
      </c>
      <c r="M2338" s="5">
        <v>2</v>
      </c>
      <c r="N2338" s="5">
        <v>0</v>
      </c>
      <c r="O2338" s="559"/>
      <c r="P2338" s="66">
        <v>310</v>
      </c>
      <c r="Q2338" s="66">
        <v>7</v>
      </c>
      <c r="R2338" s="66">
        <f>P2338+Q2338</f>
        <v>317</v>
      </c>
      <c r="S2338" s="502">
        <f>306.1-R2338-10-8.3</f>
        <v>-29.199999999999978</v>
      </c>
    </row>
    <row r="2339" spans="1:19" x14ac:dyDescent="0.2">
      <c r="A2339" s="97" t="s">
        <v>4505</v>
      </c>
      <c r="B2339" s="65" t="s">
        <v>8490</v>
      </c>
      <c r="C2339" s="67">
        <v>0.75</v>
      </c>
      <c r="D2339" s="65" t="s">
        <v>5762</v>
      </c>
      <c r="E2339" s="66">
        <v>77</v>
      </c>
      <c r="F2339" s="66">
        <v>106</v>
      </c>
      <c r="G2339" s="66" t="s">
        <v>2367</v>
      </c>
      <c r="H2339" s="66">
        <v>149</v>
      </c>
      <c r="I2339" s="69"/>
      <c r="J2339" s="5" t="s">
        <v>4415</v>
      </c>
      <c r="K2339" s="66"/>
      <c r="L2339" s="5">
        <f t="shared" si="83"/>
        <v>407</v>
      </c>
      <c r="M2339" s="5">
        <v>2</v>
      </c>
      <c r="N2339" s="5">
        <v>0</v>
      </c>
      <c r="O2339" s="559"/>
      <c r="P2339" s="66">
        <v>278</v>
      </c>
      <c r="Q2339" s="66">
        <v>7</v>
      </c>
      <c r="R2339" s="66">
        <f t="shared" si="81"/>
        <v>285</v>
      </c>
      <c r="S2339" s="502">
        <f t="shared" si="82"/>
        <v>2.800000000000022</v>
      </c>
    </row>
    <row r="2340" spans="1:19" x14ac:dyDescent="0.2">
      <c r="A2340" s="97" t="s">
        <v>4183</v>
      </c>
      <c r="B2340" s="65" t="s">
        <v>8490</v>
      </c>
      <c r="C2340" s="67">
        <v>0.75</v>
      </c>
      <c r="D2340" s="91" t="s">
        <v>848</v>
      </c>
      <c r="E2340" s="66">
        <v>76</v>
      </c>
      <c r="F2340" s="66">
        <v>104</v>
      </c>
      <c r="G2340" s="66" t="s">
        <v>5434</v>
      </c>
      <c r="H2340" s="66">
        <v>147</v>
      </c>
      <c r="I2340" s="69"/>
      <c r="J2340" s="5" t="s">
        <v>2624</v>
      </c>
      <c r="K2340" s="66"/>
      <c r="L2340" s="5">
        <f t="shared" si="83"/>
        <v>459</v>
      </c>
      <c r="M2340" s="5">
        <v>2</v>
      </c>
      <c r="N2340" s="5">
        <v>0</v>
      </c>
      <c r="O2340" s="559"/>
      <c r="P2340" s="66">
        <v>330</v>
      </c>
      <c r="Q2340" s="66">
        <v>7</v>
      </c>
      <c r="R2340" s="66">
        <f t="shared" si="81"/>
        <v>337</v>
      </c>
      <c r="S2340" s="502">
        <f t="shared" si="82"/>
        <v>-49.199999999999974</v>
      </c>
    </row>
    <row r="2341" spans="1:19" x14ac:dyDescent="0.2">
      <c r="A2341" s="97" t="s">
        <v>10557</v>
      </c>
      <c r="B2341" s="65" t="s">
        <v>8490</v>
      </c>
      <c r="C2341" s="67">
        <v>0.75</v>
      </c>
      <c r="D2341" s="91" t="s">
        <v>10560</v>
      </c>
      <c r="E2341" s="66">
        <v>77</v>
      </c>
      <c r="F2341" s="66">
        <v>106</v>
      </c>
      <c r="G2341" s="66" t="s">
        <v>2367</v>
      </c>
      <c r="H2341" s="66">
        <v>149</v>
      </c>
      <c r="I2341" s="69"/>
      <c r="J2341" s="5" t="s">
        <v>2624</v>
      </c>
      <c r="K2341" s="66"/>
      <c r="L2341" s="5">
        <f t="shared" si="83"/>
        <v>459</v>
      </c>
      <c r="M2341" s="5">
        <v>2</v>
      </c>
      <c r="N2341" s="5">
        <v>0</v>
      </c>
      <c r="O2341" s="559"/>
      <c r="P2341" s="66">
        <v>330</v>
      </c>
      <c r="Q2341" s="66">
        <v>7</v>
      </c>
      <c r="R2341" s="66">
        <f t="shared" si="81"/>
        <v>337</v>
      </c>
      <c r="S2341" s="502">
        <f t="shared" si="82"/>
        <v>-49.199999999999974</v>
      </c>
    </row>
    <row r="2342" spans="1:19" x14ac:dyDescent="0.2">
      <c r="A2342" s="97" t="s">
        <v>2041</v>
      </c>
      <c r="B2342" s="65" t="s">
        <v>8490</v>
      </c>
      <c r="C2342" s="67">
        <v>0.75</v>
      </c>
      <c r="D2342" s="91" t="s">
        <v>6415</v>
      </c>
      <c r="E2342" s="66">
        <v>74</v>
      </c>
      <c r="F2342" s="66">
        <v>101</v>
      </c>
      <c r="G2342" s="66" t="s">
        <v>5434</v>
      </c>
      <c r="H2342" s="66">
        <v>144</v>
      </c>
      <c r="I2342" s="69"/>
      <c r="J2342" s="5" t="s">
        <v>2624</v>
      </c>
      <c r="K2342" s="66"/>
      <c r="L2342" s="5">
        <f t="shared" si="83"/>
        <v>431</v>
      </c>
      <c r="M2342" s="5">
        <v>2</v>
      </c>
      <c r="N2342" s="5">
        <v>0</v>
      </c>
      <c r="O2342" s="559"/>
      <c r="P2342" s="66">
        <v>302</v>
      </c>
      <c r="Q2342" s="66">
        <v>7</v>
      </c>
      <c r="R2342" s="66">
        <f t="shared" si="81"/>
        <v>309</v>
      </c>
      <c r="S2342" s="502">
        <f t="shared" si="82"/>
        <v>-21.199999999999978</v>
      </c>
    </row>
    <row r="2343" spans="1:19" x14ac:dyDescent="0.2">
      <c r="A2343" s="97" t="s">
        <v>4055</v>
      </c>
      <c r="B2343" s="65" t="s">
        <v>8490</v>
      </c>
      <c r="C2343" s="67">
        <v>0.75</v>
      </c>
      <c r="D2343" s="91" t="s">
        <v>540</v>
      </c>
      <c r="E2343" s="66">
        <v>77</v>
      </c>
      <c r="F2343" s="66">
        <v>106</v>
      </c>
      <c r="G2343" s="66" t="s">
        <v>2367</v>
      </c>
      <c r="H2343" s="66">
        <v>149</v>
      </c>
      <c r="I2343" s="69"/>
      <c r="J2343" s="5" t="s">
        <v>4415</v>
      </c>
      <c r="K2343" s="66"/>
      <c r="L2343" s="5">
        <f t="shared" si="83"/>
        <v>407</v>
      </c>
      <c r="M2343" s="5">
        <v>2</v>
      </c>
      <c r="N2343" s="5">
        <v>0</v>
      </c>
      <c r="O2343" s="559"/>
      <c r="P2343" s="66">
        <v>278</v>
      </c>
      <c r="Q2343" s="66">
        <v>7</v>
      </c>
      <c r="R2343" s="66">
        <f t="shared" si="81"/>
        <v>285</v>
      </c>
      <c r="S2343" s="502">
        <f t="shared" si="82"/>
        <v>2.800000000000022</v>
      </c>
    </row>
    <row r="2344" spans="1:19" x14ac:dyDescent="0.2">
      <c r="A2344" s="97" t="s">
        <v>4055</v>
      </c>
      <c r="B2344" s="65" t="s">
        <v>8490</v>
      </c>
      <c r="C2344" s="67">
        <v>0.75</v>
      </c>
      <c r="D2344" s="91" t="s">
        <v>6682</v>
      </c>
      <c r="E2344" s="66">
        <v>77</v>
      </c>
      <c r="F2344" s="66">
        <v>106</v>
      </c>
      <c r="G2344" s="66" t="s">
        <v>2367</v>
      </c>
      <c r="H2344" s="66">
        <v>149</v>
      </c>
      <c r="I2344" s="69"/>
      <c r="J2344" s="5" t="s">
        <v>2624</v>
      </c>
      <c r="K2344" s="66"/>
      <c r="L2344" s="5">
        <f t="shared" si="83"/>
        <v>407</v>
      </c>
      <c r="M2344" s="5">
        <v>2</v>
      </c>
      <c r="N2344" s="5">
        <v>0</v>
      </c>
      <c r="O2344" s="559"/>
      <c r="P2344" s="66">
        <v>278</v>
      </c>
      <c r="Q2344" s="66">
        <v>7</v>
      </c>
      <c r="R2344" s="66">
        <f t="shared" si="81"/>
        <v>285</v>
      </c>
      <c r="S2344" s="502">
        <f t="shared" si="82"/>
        <v>2.800000000000022</v>
      </c>
    </row>
    <row r="2345" spans="1:19" ht="27.75" customHeight="1" x14ac:dyDescent="0.2">
      <c r="A2345" s="97" t="s">
        <v>533</v>
      </c>
      <c r="B2345" s="65" t="s">
        <v>8490</v>
      </c>
      <c r="C2345" s="67">
        <v>0.75</v>
      </c>
      <c r="D2345" s="91" t="s">
        <v>10454</v>
      </c>
      <c r="E2345" s="66">
        <v>82</v>
      </c>
      <c r="F2345" s="66">
        <v>112</v>
      </c>
      <c r="G2345" s="66" t="s">
        <v>3850</v>
      </c>
      <c r="H2345" s="66">
        <v>164</v>
      </c>
      <c r="I2345" s="69"/>
      <c r="J2345" s="5" t="s">
        <v>2624</v>
      </c>
      <c r="K2345" s="66"/>
      <c r="L2345" s="5">
        <f t="shared" si="83"/>
        <v>425</v>
      </c>
      <c r="M2345" s="5">
        <v>2</v>
      </c>
      <c r="N2345" s="66">
        <v>0</v>
      </c>
      <c r="O2345" s="559"/>
      <c r="P2345" s="66">
        <v>296</v>
      </c>
      <c r="Q2345" s="66">
        <v>7</v>
      </c>
      <c r="R2345" s="66">
        <f t="shared" si="81"/>
        <v>303</v>
      </c>
      <c r="S2345" s="502">
        <f t="shared" si="82"/>
        <v>-15.199999999999978</v>
      </c>
    </row>
    <row r="2346" spans="1:19" ht="27.75" customHeight="1" x14ac:dyDescent="0.2">
      <c r="A2346" s="558" t="s">
        <v>11977</v>
      </c>
      <c r="B2346" s="559" t="s">
        <v>8490</v>
      </c>
      <c r="C2346" s="67">
        <v>0.75</v>
      </c>
      <c r="D2346" s="583" t="s">
        <v>11979</v>
      </c>
      <c r="E2346" s="66">
        <v>82</v>
      </c>
      <c r="F2346" s="66">
        <v>112</v>
      </c>
      <c r="G2346" s="66" t="s">
        <v>3850</v>
      </c>
      <c r="H2346" s="66">
        <v>164</v>
      </c>
      <c r="I2346" s="69"/>
      <c r="J2346" s="5" t="s">
        <v>2624</v>
      </c>
      <c r="K2346" s="66"/>
      <c r="L2346" s="5">
        <f>112+10+R2346</f>
        <v>425</v>
      </c>
      <c r="M2346" s="5">
        <v>2</v>
      </c>
      <c r="N2346" s="66">
        <v>0</v>
      </c>
      <c r="O2346" s="559" t="s">
        <v>11968</v>
      </c>
      <c r="P2346" s="66">
        <v>296</v>
      </c>
      <c r="Q2346" s="66">
        <v>7</v>
      </c>
      <c r="R2346" s="66">
        <f>P2346+Q2346</f>
        <v>303</v>
      </c>
      <c r="S2346" s="502">
        <f>306.1-R2346-10-8.3</f>
        <v>-15.199999999999978</v>
      </c>
    </row>
    <row r="2347" spans="1:19" x14ac:dyDescent="0.2">
      <c r="A2347" s="97" t="s">
        <v>4184</v>
      </c>
      <c r="B2347" s="65" t="s">
        <v>8490</v>
      </c>
      <c r="C2347" s="67">
        <v>0.75</v>
      </c>
      <c r="D2347" s="65" t="s">
        <v>4356</v>
      </c>
      <c r="E2347" s="66">
        <v>76</v>
      </c>
      <c r="F2347" s="66">
        <v>104</v>
      </c>
      <c r="G2347" s="66" t="s">
        <v>5434</v>
      </c>
      <c r="H2347" s="66">
        <v>147</v>
      </c>
      <c r="I2347" s="69"/>
      <c r="J2347" s="5" t="s">
        <v>2624</v>
      </c>
      <c r="K2347" s="66"/>
      <c r="L2347" s="5">
        <f t="shared" si="83"/>
        <v>459</v>
      </c>
      <c r="M2347" s="5">
        <v>2</v>
      </c>
      <c r="N2347" s="5">
        <v>0</v>
      </c>
      <c r="O2347" s="559"/>
      <c r="P2347" s="66">
        <v>330</v>
      </c>
      <c r="Q2347" s="66">
        <v>7</v>
      </c>
      <c r="R2347" s="66">
        <f t="shared" si="81"/>
        <v>337</v>
      </c>
      <c r="S2347" s="502">
        <f t="shared" si="82"/>
        <v>-49.199999999999974</v>
      </c>
    </row>
    <row r="2348" spans="1:19" x14ac:dyDescent="0.2">
      <c r="A2348" s="97" t="s">
        <v>799</v>
      </c>
      <c r="B2348" s="125" t="s">
        <v>8490</v>
      </c>
      <c r="C2348" s="124">
        <v>0.75</v>
      </c>
      <c r="D2348" s="267" t="s">
        <v>3298</v>
      </c>
      <c r="E2348" s="94">
        <v>77</v>
      </c>
      <c r="F2348" s="96">
        <v>106</v>
      </c>
      <c r="G2348" s="94" t="s">
        <v>2367</v>
      </c>
      <c r="H2348" s="94">
        <v>149</v>
      </c>
      <c r="I2348" s="6"/>
      <c r="J2348" s="5" t="s">
        <v>2624</v>
      </c>
      <c r="K2348" s="66"/>
      <c r="L2348" s="5">
        <f t="shared" si="83"/>
        <v>429</v>
      </c>
      <c r="M2348" s="5">
        <v>2</v>
      </c>
      <c r="N2348" s="5">
        <v>0</v>
      </c>
      <c r="O2348" s="559"/>
      <c r="P2348" s="66">
        <v>300</v>
      </c>
      <c r="Q2348" s="66">
        <v>7</v>
      </c>
      <c r="R2348" s="66">
        <f t="shared" si="81"/>
        <v>307</v>
      </c>
      <c r="S2348" s="502">
        <f t="shared" si="82"/>
        <v>-19.199999999999978</v>
      </c>
    </row>
    <row r="2349" spans="1:19" x14ac:dyDescent="0.2">
      <c r="A2349" s="97" t="s">
        <v>797</v>
      </c>
      <c r="B2349" s="65" t="s">
        <v>8490</v>
      </c>
      <c r="C2349" s="67">
        <v>0.75</v>
      </c>
      <c r="D2349" s="65" t="s">
        <v>6521</v>
      </c>
      <c r="E2349" s="66">
        <v>78</v>
      </c>
      <c r="F2349" s="66">
        <v>108</v>
      </c>
      <c r="G2349" s="66" t="s">
        <v>2367</v>
      </c>
      <c r="H2349" s="66">
        <v>151</v>
      </c>
      <c r="I2349" s="69"/>
      <c r="J2349" s="5" t="s">
        <v>2624</v>
      </c>
      <c r="K2349" s="66"/>
      <c r="L2349" s="5">
        <f t="shared" si="83"/>
        <v>429</v>
      </c>
      <c r="M2349" s="5">
        <v>2</v>
      </c>
      <c r="N2349" s="5">
        <v>0</v>
      </c>
      <c r="O2349" s="559"/>
      <c r="P2349" s="66">
        <v>300</v>
      </c>
      <c r="Q2349" s="66">
        <v>7</v>
      </c>
      <c r="R2349" s="66">
        <f t="shared" si="81"/>
        <v>307</v>
      </c>
      <c r="S2349" s="502">
        <f t="shared" si="82"/>
        <v>-19.199999999999978</v>
      </c>
    </row>
    <row r="2350" spans="1:19" x14ac:dyDescent="0.2">
      <c r="A2350" s="97" t="s">
        <v>4288</v>
      </c>
      <c r="B2350" s="65" t="s">
        <v>8490</v>
      </c>
      <c r="C2350" s="67">
        <v>0.75</v>
      </c>
      <c r="D2350" s="91" t="s">
        <v>6790</v>
      </c>
      <c r="E2350" s="66">
        <v>75</v>
      </c>
      <c r="F2350" s="66">
        <v>106</v>
      </c>
      <c r="G2350" s="94" t="s">
        <v>4076</v>
      </c>
      <c r="H2350" s="66">
        <v>145</v>
      </c>
      <c r="I2350" s="69"/>
      <c r="J2350" s="5" t="s">
        <v>9617</v>
      </c>
      <c r="K2350" s="66"/>
      <c r="L2350" s="5">
        <f t="shared" si="83"/>
        <v>424</v>
      </c>
      <c r="M2350" s="5">
        <v>46</v>
      </c>
      <c r="N2350" s="5">
        <v>0</v>
      </c>
      <c r="O2350" s="559"/>
      <c r="P2350" s="66">
        <v>295</v>
      </c>
      <c r="Q2350" s="66">
        <v>7</v>
      </c>
      <c r="R2350" s="66">
        <f t="shared" si="81"/>
        <v>302</v>
      </c>
      <c r="S2350" s="502">
        <f t="shared" si="82"/>
        <v>-14.199999999999978</v>
      </c>
    </row>
    <row r="2351" spans="1:19" x14ac:dyDescent="0.2">
      <c r="A2351" s="97" t="s">
        <v>4288</v>
      </c>
      <c r="B2351" s="65" t="s">
        <v>8490</v>
      </c>
      <c r="C2351" s="67">
        <v>0.75</v>
      </c>
      <c r="D2351" s="91" t="s">
        <v>3575</v>
      </c>
      <c r="E2351" s="66">
        <v>75</v>
      </c>
      <c r="F2351" s="66">
        <v>106</v>
      </c>
      <c r="G2351" s="94" t="s">
        <v>4076</v>
      </c>
      <c r="H2351" s="66">
        <v>145</v>
      </c>
      <c r="I2351" s="69"/>
      <c r="J2351" s="5" t="s">
        <v>9618</v>
      </c>
      <c r="K2351" s="66"/>
      <c r="L2351" s="5">
        <f t="shared" si="83"/>
        <v>424</v>
      </c>
      <c r="M2351" s="5">
        <v>46</v>
      </c>
      <c r="N2351" s="5">
        <v>0</v>
      </c>
      <c r="O2351" s="559"/>
      <c r="P2351" s="66">
        <v>295</v>
      </c>
      <c r="Q2351" s="66">
        <v>7</v>
      </c>
      <c r="R2351" s="66">
        <f t="shared" si="81"/>
        <v>302</v>
      </c>
      <c r="S2351" s="502">
        <f t="shared" si="82"/>
        <v>-14.199999999999978</v>
      </c>
    </row>
    <row r="2352" spans="1:19" x14ac:dyDescent="0.2">
      <c r="A2352" s="97" t="s">
        <v>4288</v>
      </c>
      <c r="B2352" s="65" t="s">
        <v>8490</v>
      </c>
      <c r="C2352" s="67">
        <v>0.75</v>
      </c>
      <c r="D2352" s="91" t="s">
        <v>8357</v>
      </c>
      <c r="E2352" s="66">
        <v>75</v>
      </c>
      <c r="F2352" s="66">
        <v>106</v>
      </c>
      <c r="G2352" s="94" t="s">
        <v>4076</v>
      </c>
      <c r="H2352" s="66">
        <v>145</v>
      </c>
      <c r="I2352" s="69"/>
      <c r="J2352" s="5" t="s">
        <v>9619</v>
      </c>
      <c r="K2352" s="66"/>
      <c r="L2352" s="5">
        <f t="shared" si="83"/>
        <v>424</v>
      </c>
      <c r="M2352" s="5">
        <v>46</v>
      </c>
      <c r="N2352" s="5">
        <v>0</v>
      </c>
      <c r="O2352" s="559"/>
      <c r="P2352" s="66">
        <v>295</v>
      </c>
      <c r="Q2352" s="66">
        <v>7</v>
      </c>
      <c r="R2352" s="66">
        <f t="shared" si="81"/>
        <v>302</v>
      </c>
      <c r="S2352" s="502">
        <f t="shared" si="82"/>
        <v>-14.199999999999978</v>
      </c>
    </row>
    <row r="2353" spans="1:19" x14ac:dyDescent="0.2">
      <c r="A2353" s="97" t="s">
        <v>4288</v>
      </c>
      <c r="B2353" s="65" t="s">
        <v>8490</v>
      </c>
      <c r="C2353" s="67">
        <v>0.75</v>
      </c>
      <c r="D2353" s="91" t="s">
        <v>2054</v>
      </c>
      <c r="E2353" s="66">
        <v>75</v>
      </c>
      <c r="F2353" s="66">
        <v>102</v>
      </c>
      <c r="G2353" s="94" t="s">
        <v>5434</v>
      </c>
      <c r="H2353" s="66">
        <v>145</v>
      </c>
      <c r="I2353" s="69"/>
      <c r="J2353" s="5" t="s">
        <v>2624</v>
      </c>
      <c r="K2353" s="66"/>
      <c r="L2353" s="5">
        <f t="shared" si="83"/>
        <v>424</v>
      </c>
      <c r="M2353" s="5">
        <v>2</v>
      </c>
      <c r="N2353" s="5">
        <v>0</v>
      </c>
      <c r="O2353" s="559"/>
      <c r="P2353" s="66">
        <v>295</v>
      </c>
      <c r="Q2353" s="66">
        <v>7</v>
      </c>
      <c r="R2353" s="66">
        <f t="shared" si="81"/>
        <v>302</v>
      </c>
      <c r="S2353" s="502">
        <f t="shared" si="82"/>
        <v>-14.199999999999978</v>
      </c>
    </row>
    <row r="2354" spans="1:19" x14ac:dyDescent="0.2">
      <c r="A2354" s="558" t="s">
        <v>12537</v>
      </c>
      <c r="B2354" s="559" t="s">
        <v>8490</v>
      </c>
      <c r="C2354" s="67">
        <v>0.75</v>
      </c>
      <c r="D2354" s="795" t="s">
        <v>12591</v>
      </c>
      <c r="E2354" s="66">
        <v>72</v>
      </c>
      <c r="F2354" s="66">
        <v>97</v>
      </c>
      <c r="G2354" s="564" t="s">
        <v>5434</v>
      </c>
      <c r="H2354" s="66">
        <v>140</v>
      </c>
      <c r="I2354" s="69"/>
      <c r="J2354" s="5" t="s">
        <v>2624</v>
      </c>
      <c r="K2354" s="66"/>
      <c r="L2354" s="5">
        <f t="shared" ref="L2354" si="84">112+10+R2354</f>
        <v>444</v>
      </c>
      <c r="M2354" s="5">
        <v>2</v>
      </c>
      <c r="N2354" s="5">
        <v>0</v>
      </c>
      <c r="O2354" s="559"/>
      <c r="P2354" s="66">
        <v>315</v>
      </c>
      <c r="Q2354" s="66">
        <v>7</v>
      </c>
      <c r="R2354" s="66">
        <f t="shared" ref="R2354" si="85">P2354+Q2354</f>
        <v>322</v>
      </c>
      <c r="S2354" s="502">
        <f t="shared" ref="S2354" si="86">306.1-R2354-10-8.3</f>
        <v>-34.199999999999974</v>
      </c>
    </row>
    <row r="2355" spans="1:19" x14ac:dyDescent="0.2">
      <c r="A2355" s="97" t="s">
        <v>534</v>
      </c>
      <c r="B2355" s="65" t="s">
        <v>8490</v>
      </c>
      <c r="C2355" s="67">
        <v>0.75</v>
      </c>
      <c r="D2355" s="91" t="s">
        <v>9999</v>
      </c>
      <c r="E2355" s="66">
        <v>76</v>
      </c>
      <c r="F2355" s="66">
        <v>104</v>
      </c>
      <c r="G2355" s="95" t="s">
        <v>5434</v>
      </c>
      <c r="H2355" s="66">
        <v>147</v>
      </c>
      <c r="I2355" s="69"/>
      <c r="J2355" s="5" t="s">
        <v>2624</v>
      </c>
      <c r="K2355" s="66"/>
      <c r="L2355" s="5">
        <f t="shared" si="83"/>
        <v>445</v>
      </c>
      <c r="M2355" s="5">
        <v>2</v>
      </c>
      <c r="N2355" s="66">
        <v>0</v>
      </c>
      <c r="O2355" s="559"/>
      <c r="P2355" s="66">
        <v>316</v>
      </c>
      <c r="Q2355" s="66">
        <v>7</v>
      </c>
      <c r="R2355" s="66">
        <f t="shared" si="81"/>
        <v>323</v>
      </c>
      <c r="S2355" s="502">
        <f t="shared" si="82"/>
        <v>-35.199999999999974</v>
      </c>
    </row>
    <row r="2356" spans="1:19" x14ac:dyDescent="0.2">
      <c r="A2356" s="97" t="s">
        <v>7487</v>
      </c>
      <c r="B2356" s="65" t="s">
        <v>8490</v>
      </c>
      <c r="C2356" s="67">
        <v>0.75</v>
      </c>
      <c r="D2356" s="267" t="s">
        <v>4721</v>
      </c>
      <c r="E2356" s="66">
        <v>77</v>
      </c>
      <c r="F2356" s="66">
        <v>106</v>
      </c>
      <c r="G2356" s="66" t="s">
        <v>2367</v>
      </c>
      <c r="H2356" s="66">
        <v>149</v>
      </c>
      <c r="I2356" s="69"/>
      <c r="J2356" s="5" t="s">
        <v>2624</v>
      </c>
      <c r="K2356" s="66"/>
      <c r="L2356" s="5">
        <f t="shared" si="83"/>
        <v>457</v>
      </c>
      <c r="M2356" s="5">
        <v>2</v>
      </c>
      <c r="N2356" s="5">
        <v>0</v>
      </c>
      <c r="O2356" s="559"/>
      <c r="P2356" s="66">
        <v>328</v>
      </c>
      <c r="Q2356" s="66">
        <v>7</v>
      </c>
      <c r="R2356" s="66">
        <f t="shared" si="81"/>
        <v>335</v>
      </c>
      <c r="S2356" s="502">
        <f t="shared" si="82"/>
        <v>-47.199999999999974</v>
      </c>
    </row>
    <row r="2357" spans="1:19" x14ac:dyDescent="0.2">
      <c r="A2357" s="97" t="s">
        <v>536</v>
      </c>
      <c r="B2357" s="65" t="s">
        <v>8490</v>
      </c>
      <c r="C2357" s="67">
        <v>0.75</v>
      </c>
      <c r="D2357" s="267" t="s">
        <v>10001</v>
      </c>
      <c r="E2357" s="66">
        <v>75</v>
      </c>
      <c r="F2357" s="66">
        <v>102</v>
      </c>
      <c r="G2357" s="66" t="s">
        <v>5434</v>
      </c>
      <c r="H2357" s="66">
        <v>145</v>
      </c>
      <c r="I2357" s="69"/>
      <c r="J2357" s="5" t="s">
        <v>2624</v>
      </c>
      <c r="K2357" s="66"/>
      <c r="L2357" s="5">
        <f t="shared" si="83"/>
        <v>457</v>
      </c>
      <c r="M2357" s="5">
        <v>2</v>
      </c>
      <c r="N2357" s="66">
        <v>0</v>
      </c>
      <c r="O2357" s="559"/>
      <c r="P2357" s="66">
        <v>328</v>
      </c>
      <c r="Q2357" s="66">
        <v>7</v>
      </c>
      <c r="R2357" s="66">
        <f t="shared" si="81"/>
        <v>335</v>
      </c>
      <c r="S2357" s="502">
        <f t="shared" si="82"/>
        <v>-47.199999999999974</v>
      </c>
    </row>
    <row r="2358" spans="1:19" ht="25.5" x14ac:dyDescent="0.2">
      <c r="A2358" s="97" t="s">
        <v>6518</v>
      </c>
      <c r="B2358" s="65" t="s">
        <v>8490</v>
      </c>
      <c r="C2358" s="67">
        <v>0.75</v>
      </c>
      <c r="D2358" s="267" t="s">
        <v>6519</v>
      </c>
      <c r="E2358" s="66">
        <v>82</v>
      </c>
      <c r="F2358" s="96" t="s">
        <v>9683</v>
      </c>
      <c r="G2358" s="94" t="s">
        <v>4076</v>
      </c>
      <c r="H2358" s="66">
        <v>161</v>
      </c>
      <c r="I2358" s="69"/>
      <c r="J2358" s="5" t="s">
        <v>6520</v>
      </c>
      <c r="K2358" s="66"/>
      <c r="L2358" s="5">
        <f t="shared" si="83"/>
        <v>424</v>
      </c>
      <c r="M2358" s="5">
        <v>49</v>
      </c>
      <c r="N2358" s="5">
        <v>0</v>
      </c>
      <c r="O2358" s="559"/>
      <c r="P2358" s="66">
        <v>295</v>
      </c>
      <c r="Q2358" s="66">
        <v>7</v>
      </c>
      <c r="R2358" s="66">
        <f t="shared" si="81"/>
        <v>302</v>
      </c>
      <c r="S2358" s="502">
        <f t="shared" si="82"/>
        <v>-14.199999999999978</v>
      </c>
    </row>
    <row r="2359" spans="1:19" ht="25.5" x14ac:dyDescent="0.2">
      <c r="A2359" s="97" t="s">
        <v>6518</v>
      </c>
      <c r="B2359" s="65" t="s">
        <v>8490</v>
      </c>
      <c r="C2359" s="67">
        <v>0.75</v>
      </c>
      <c r="D2359" s="267" t="s">
        <v>9541</v>
      </c>
      <c r="E2359" s="66">
        <v>82</v>
      </c>
      <c r="F2359" s="96" t="s">
        <v>9683</v>
      </c>
      <c r="G2359" s="94" t="s">
        <v>4076</v>
      </c>
      <c r="H2359" s="66">
        <v>161</v>
      </c>
      <c r="I2359" s="69"/>
      <c r="J2359" s="5" t="s">
        <v>9542</v>
      </c>
      <c r="K2359" s="66"/>
      <c r="L2359" s="5">
        <f t="shared" si="83"/>
        <v>424</v>
      </c>
      <c r="M2359" s="5">
        <v>49</v>
      </c>
      <c r="N2359" s="5">
        <v>0</v>
      </c>
      <c r="O2359" s="559"/>
      <c r="P2359" s="66">
        <v>295</v>
      </c>
      <c r="Q2359" s="66">
        <v>7</v>
      </c>
      <c r="R2359" s="66">
        <f t="shared" si="81"/>
        <v>302</v>
      </c>
      <c r="S2359" s="502">
        <f t="shared" si="82"/>
        <v>-14.199999999999978</v>
      </c>
    </row>
    <row r="2360" spans="1:19" ht="25.5" x14ac:dyDescent="0.2">
      <c r="A2360" s="97" t="s">
        <v>6518</v>
      </c>
      <c r="B2360" s="65" t="s">
        <v>8490</v>
      </c>
      <c r="C2360" s="67">
        <v>0.75</v>
      </c>
      <c r="D2360" s="267" t="s">
        <v>5277</v>
      </c>
      <c r="E2360" s="66">
        <v>82</v>
      </c>
      <c r="F2360" s="96" t="s">
        <v>9683</v>
      </c>
      <c r="G2360" s="94" t="s">
        <v>4076</v>
      </c>
      <c r="H2360" s="66">
        <v>161</v>
      </c>
      <c r="I2360" s="69"/>
      <c r="J2360" s="5" t="s">
        <v>9543</v>
      </c>
      <c r="K2360" s="66"/>
      <c r="L2360" s="5">
        <f t="shared" si="83"/>
        <v>424</v>
      </c>
      <c r="M2360" s="5">
        <v>49</v>
      </c>
      <c r="N2360" s="5">
        <v>0</v>
      </c>
      <c r="O2360" s="559"/>
      <c r="P2360" s="66">
        <v>295</v>
      </c>
      <c r="Q2360" s="66">
        <v>7</v>
      </c>
      <c r="R2360" s="66">
        <f t="shared" si="81"/>
        <v>302</v>
      </c>
      <c r="S2360" s="502">
        <f t="shared" si="82"/>
        <v>-14.199999999999978</v>
      </c>
    </row>
    <row r="2361" spans="1:19" x14ac:dyDescent="0.2">
      <c r="A2361" s="97" t="s">
        <v>9190</v>
      </c>
      <c r="B2361" s="65" t="s">
        <v>8490</v>
      </c>
      <c r="C2361" s="67">
        <v>0.75</v>
      </c>
      <c r="D2361" s="267" t="s">
        <v>7640</v>
      </c>
      <c r="E2361" s="66">
        <v>75</v>
      </c>
      <c r="F2361" s="66">
        <v>102</v>
      </c>
      <c r="G2361" s="94" t="s">
        <v>5434</v>
      </c>
      <c r="H2361" s="66">
        <v>145</v>
      </c>
      <c r="I2361" s="69"/>
      <c r="J2361" s="5" t="s">
        <v>2624</v>
      </c>
      <c r="K2361" s="66"/>
      <c r="L2361" s="5">
        <f t="shared" si="83"/>
        <v>439</v>
      </c>
      <c r="M2361" s="5">
        <v>2</v>
      </c>
      <c r="N2361" s="5">
        <v>0</v>
      </c>
      <c r="O2361" s="559"/>
      <c r="P2361" s="66">
        <v>310</v>
      </c>
      <c r="Q2361" s="66">
        <v>7</v>
      </c>
      <c r="R2361" s="66">
        <f t="shared" si="81"/>
        <v>317</v>
      </c>
      <c r="S2361" s="502">
        <f t="shared" si="82"/>
        <v>-29.199999999999978</v>
      </c>
    </row>
    <row r="2362" spans="1:19" ht="25.5" x14ac:dyDescent="0.2">
      <c r="A2362" s="97" t="s">
        <v>5408</v>
      </c>
      <c r="B2362" s="65" t="s">
        <v>8490</v>
      </c>
      <c r="C2362" s="67">
        <v>0.75</v>
      </c>
      <c r="D2362" s="267" t="s">
        <v>4538</v>
      </c>
      <c r="E2362" s="66">
        <v>76</v>
      </c>
      <c r="F2362" s="66">
        <v>104</v>
      </c>
      <c r="G2362" s="94" t="s">
        <v>4076</v>
      </c>
      <c r="H2362" s="66">
        <v>147</v>
      </c>
      <c r="I2362" s="69"/>
      <c r="J2362" s="5" t="s">
        <v>6348</v>
      </c>
      <c r="K2362" s="66"/>
      <c r="L2362" s="5">
        <f t="shared" si="83"/>
        <v>419</v>
      </c>
      <c r="M2362" s="5">
        <v>16</v>
      </c>
      <c r="N2362" s="5">
        <v>0</v>
      </c>
      <c r="O2362" s="559"/>
      <c r="P2362" s="66">
        <v>290</v>
      </c>
      <c r="Q2362" s="66">
        <v>7</v>
      </c>
      <c r="R2362" s="66">
        <f t="shared" si="81"/>
        <v>297</v>
      </c>
      <c r="S2362" s="502">
        <f t="shared" si="82"/>
        <v>-9.199999999999978</v>
      </c>
    </row>
    <row r="2363" spans="1:19" ht="25.5" x14ac:dyDescent="0.2">
      <c r="A2363" s="97" t="s">
        <v>5408</v>
      </c>
      <c r="B2363" s="65" t="s">
        <v>8490</v>
      </c>
      <c r="C2363" s="67">
        <v>0.75</v>
      </c>
      <c r="D2363" s="267" t="s">
        <v>9426</v>
      </c>
      <c r="E2363" s="66">
        <v>76</v>
      </c>
      <c r="F2363" s="66">
        <v>104</v>
      </c>
      <c r="G2363" s="94" t="s">
        <v>4076</v>
      </c>
      <c r="H2363" s="66">
        <v>147</v>
      </c>
      <c r="I2363" s="69"/>
      <c r="J2363" s="5" t="s">
        <v>9935</v>
      </c>
      <c r="K2363" s="66"/>
      <c r="L2363" s="5">
        <f t="shared" si="83"/>
        <v>419</v>
      </c>
      <c r="M2363" s="5">
        <v>16</v>
      </c>
      <c r="N2363" s="5">
        <v>0</v>
      </c>
      <c r="O2363" s="559"/>
      <c r="P2363" s="66">
        <v>290</v>
      </c>
      <c r="Q2363" s="66">
        <v>7</v>
      </c>
      <c r="R2363" s="66">
        <f t="shared" si="81"/>
        <v>297</v>
      </c>
      <c r="S2363" s="502">
        <f t="shared" si="82"/>
        <v>-9.199999999999978</v>
      </c>
    </row>
    <row r="2364" spans="1:19" ht="25.5" x14ac:dyDescent="0.2">
      <c r="A2364" s="97" t="s">
        <v>5408</v>
      </c>
      <c r="B2364" s="65" t="s">
        <v>8490</v>
      </c>
      <c r="C2364" s="67">
        <v>0.75</v>
      </c>
      <c r="D2364" s="267" t="s">
        <v>9427</v>
      </c>
      <c r="E2364" s="66">
        <v>76</v>
      </c>
      <c r="F2364" s="66">
        <v>104</v>
      </c>
      <c r="G2364" s="94" t="s">
        <v>4076</v>
      </c>
      <c r="H2364" s="66">
        <v>147</v>
      </c>
      <c r="I2364" s="69"/>
      <c r="J2364" s="5" t="s">
        <v>7283</v>
      </c>
      <c r="K2364" s="66"/>
      <c r="L2364" s="5">
        <f t="shared" si="83"/>
        <v>419</v>
      </c>
      <c r="M2364" s="5">
        <v>16</v>
      </c>
      <c r="N2364" s="5">
        <v>0</v>
      </c>
      <c r="O2364" s="559"/>
      <c r="P2364" s="66">
        <v>290</v>
      </c>
      <c r="Q2364" s="66">
        <v>7</v>
      </c>
      <c r="R2364" s="66">
        <f t="shared" si="81"/>
        <v>297</v>
      </c>
      <c r="S2364" s="502">
        <f t="shared" si="82"/>
        <v>-9.199999999999978</v>
      </c>
    </row>
    <row r="2365" spans="1:19" ht="25.5" x14ac:dyDescent="0.2">
      <c r="A2365" s="97" t="s">
        <v>5408</v>
      </c>
      <c r="B2365" s="65" t="s">
        <v>8490</v>
      </c>
      <c r="C2365" s="67">
        <v>0.75</v>
      </c>
      <c r="D2365" s="267" t="s">
        <v>413</v>
      </c>
      <c r="E2365" s="66">
        <v>76</v>
      </c>
      <c r="F2365" s="66">
        <v>104</v>
      </c>
      <c r="G2365" s="94" t="s">
        <v>5434</v>
      </c>
      <c r="H2365" s="66">
        <v>147</v>
      </c>
      <c r="I2365" s="69"/>
      <c r="J2365" s="5" t="s">
        <v>2624</v>
      </c>
      <c r="K2365" s="66"/>
      <c r="L2365" s="5">
        <f t="shared" si="83"/>
        <v>419</v>
      </c>
      <c r="M2365" s="5">
        <v>2</v>
      </c>
      <c r="N2365" s="5">
        <v>0</v>
      </c>
      <c r="O2365" s="559"/>
      <c r="P2365" s="66">
        <v>290</v>
      </c>
      <c r="Q2365" s="66">
        <v>7</v>
      </c>
      <c r="R2365" s="66">
        <f t="shared" si="81"/>
        <v>297</v>
      </c>
      <c r="S2365" s="502">
        <f t="shared" si="82"/>
        <v>-9.199999999999978</v>
      </c>
    </row>
    <row r="2366" spans="1:19" x14ac:dyDescent="0.2">
      <c r="A2366" s="97" t="s">
        <v>1051</v>
      </c>
      <c r="B2366" s="65" t="s">
        <v>8490</v>
      </c>
      <c r="C2366" s="67">
        <v>0.75</v>
      </c>
      <c r="D2366" s="267" t="s">
        <v>7282</v>
      </c>
      <c r="E2366" s="66">
        <v>77</v>
      </c>
      <c r="F2366" s="66">
        <v>106</v>
      </c>
      <c r="G2366" s="66" t="s">
        <v>2367</v>
      </c>
      <c r="H2366" s="66">
        <v>149</v>
      </c>
      <c r="I2366" s="69"/>
      <c r="J2366" s="5" t="s">
        <v>6348</v>
      </c>
      <c r="K2366" s="66"/>
      <c r="L2366" s="5">
        <f t="shared" si="83"/>
        <v>419</v>
      </c>
      <c r="M2366" s="5">
        <v>16</v>
      </c>
      <c r="N2366" s="5">
        <v>0</v>
      </c>
      <c r="O2366" s="559"/>
      <c r="P2366" s="66">
        <v>290</v>
      </c>
      <c r="Q2366" s="66">
        <v>7</v>
      </c>
      <c r="R2366" s="66">
        <f t="shared" si="81"/>
        <v>297</v>
      </c>
      <c r="S2366" s="502">
        <f t="shared" si="82"/>
        <v>-9.199999999999978</v>
      </c>
    </row>
    <row r="2367" spans="1:19" x14ac:dyDescent="0.2">
      <c r="A2367" s="97" t="s">
        <v>1051</v>
      </c>
      <c r="B2367" s="65" t="s">
        <v>8490</v>
      </c>
      <c r="C2367" s="67">
        <v>0.75</v>
      </c>
      <c r="D2367" s="267" t="s">
        <v>10248</v>
      </c>
      <c r="E2367" s="66">
        <v>77</v>
      </c>
      <c r="F2367" s="66">
        <v>106</v>
      </c>
      <c r="G2367" s="66" t="s">
        <v>2367</v>
      </c>
      <c r="H2367" s="66">
        <v>149</v>
      </c>
      <c r="I2367" s="69"/>
      <c r="J2367" s="5" t="s">
        <v>9935</v>
      </c>
      <c r="K2367" s="66"/>
      <c r="L2367" s="5">
        <f t="shared" si="83"/>
        <v>419</v>
      </c>
      <c r="M2367" s="5">
        <v>16</v>
      </c>
      <c r="N2367" s="5">
        <v>0</v>
      </c>
      <c r="O2367" s="559"/>
      <c r="P2367" s="66">
        <v>290</v>
      </c>
      <c r="Q2367" s="66">
        <v>7</v>
      </c>
      <c r="R2367" s="66">
        <f t="shared" si="81"/>
        <v>297</v>
      </c>
      <c r="S2367" s="502">
        <f t="shared" si="82"/>
        <v>-9.199999999999978</v>
      </c>
    </row>
    <row r="2368" spans="1:19" x14ac:dyDescent="0.2">
      <c r="A2368" s="97" t="s">
        <v>1051</v>
      </c>
      <c r="B2368" s="65" t="s">
        <v>8490</v>
      </c>
      <c r="C2368" s="67">
        <v>0.75</v>
      </c>
      <c r="D2368" s="267" t="s">
        <v>10220</v>
      </c>
      <c r="E2368" s="66">
        <v>77</v>
      </c>
      <c r="F2368" s="66">
        <v>106</v>
      </c>
      <c r="G2368" s="66" t="s">
        <v>2367</v>
      </c>
      <c r="H2368" s="66">
        <v>149</v>
      </c>
      <c r="I2368" s="69"/>
      <c r="J2368" s="5" t="s">
        <v>7283</v>
      </c>
      <c r="K2368" s="66"/>
      <c r="L2368" s="5">
        <f t="shared" si="83"/>
        <v>419</v>
      </c>
      <c r="M2368" s="5">
        <v>16</v>
      </c>
      <c r="N2368" s="5">
        <v>0</v>
      </c>
      <c r="O2368" s="559"/>
      <c r="P2368" s="66">
        <v>290</v>
      </c>
      <c r="Q2368" s="66">
        <v>7</v>
      </c>
      <c r="R2368" s="66">
        <f t="shared" si="81"/>
        <v>297</v>
      </c>
      <c r="S2368" s="502">
        <f t="shared" si="82"/>
        <v>-9.199999999999978</v>
      </c>
    </row>
    <row r="2369" spans="1:20" ht="25.5" x14ac:dyDescent="0.2">
      <c r="A2369" s="97" t="s">
        <v>2042</v>
      </c>
      <c r="B2369" s="65" t="s">
        <v>8490</v>
      </c>
      <c r="C2369" s="67">
        <v>0.75</v>
      </c>
      <c r="D2369" s="267" t="s">
        <v>6416</v>
      </c>
      <c r="E2369" s="66">
        <v>75</v>
      </c>
      <c r="F2369" s="66">
        <v>102</v>
      </c>
      <c r="G2369" s="66" t="s">
        <v>5434</v>
      </c>
      <c r="H2369" s="66">
        <v>145</v>
      </c>
      <c r="I2369" s="69"/>
      <c r="J2369" s="5" t="s">
        <v>2624</v>
      </c>
      <c r="K2369" s="66"/>
      <c r="L2369" s="5">
        <f t="shared" si="83"/>
        <v>439</v>
      </c>
      <c r="M2369" s="5">
        <v>2</v>
      </c>
      <c r="N2369" s="5">
        <v>0</v>
      </c>
      <c r="O2369" s="559"/>
      <c r="P2369" s="66">
        <v>310</v>
      </c>
      <c r="Q2369" s="66">
        <v>7</v>
      </c>
      <c r="R2369" s="66">
        <f t="shared" si="81"/>
        <v>317</v>
      </c>
      <c r="S2369" s="502">
        <f t="shared" si="82"/>
        <v>-29.199999999999978</v>
      </c>
    </row>
    <row r="2370" spans="1:20" x14ac:dyDescent="0.2">
      <c r="A2370" s="97" t="s">
        <v>1028</v>
      </c>
      <c r="B2370" s="65" t="s">
        <v>2125</v>
      </c>
      <c r="C2370" s="67">
        <v>0.75</v>
      </c>
      <c r="D2370" s="65" t="s">
        <v>2343</v>
      </c>
      <c r="E2370" s="66">
        <v>80</v>
      </c>
      <c r="F2370" s="66">
        <v>112</v>
      </c>
      <c r="G2370" s="66" t="s">
        <v>2367</v>
      </c>
      <c r="H2370" s="66">
        <v>155</v>
      </c>
      <c r="I2370" s="69"/>
      <c r="J2370" s="5"/>
      <c r="K2370" s="66"/>
      <c r="L2370" s="5">
        <f t="shared" si="83"/>
        <v>426</v>
      </c>
      <c r="M2370" s="5"/>
      <c r="N2370" s="5">
        <v>0</v>
      </c>
      <c r="O2370" s="65" t="s">
        <v>3299</v>
      </c>
      <c r="P2370" s="66">
        <v>297</v>
      </c>
      <c r="Q2370" s="66">
        <v>7</v>
      </c>
      <c r="R2370" s="66">
        <f t="shared" si="81"/>
        <v>304</v>
      </c>
      <c r="S2370" s="502">
        <f t="shared" si="82"/>
        <v>-16.199999999999978</v>
      </c>
    </row>
    <row r="2371" spans="1:20" x14ac:dyDescent="0.2">
      <c r="A2371" s="97" t="s">
        <v>4294</v>
      </c>
      <c r="B2371" s="65" t="s">
        <v>2125</v>
      </c>
      <c r="C2371" s="67">
        <v>0.75</v>
      </c>
      <c r="D2371" s="267" t="s">
        <v>454</v>
      </c>
      <c r="E2371" s="66">
        <v>82</v>
      </c>
      <c r="F2371" s="66">
        <v>112</v>
      </c>
      <c r="G2371" s="94" t="s">
        <v>4076</v>
      </c>
      <c r="H2371" s="66">
        <v>155</v>
      </c>
      <c r="I2371" s="69"/>
      <c r="J2371" s="5" t="s">
        <v>455</v>
      </c>
      <c r="K2371" s="66"/>
      <c r="L2371" s="5">
        <f t="shared" si="83"/>
        <v>122</v>
      </c>
      <c r="M2371" s="5">
        <v>44</v>
      </c>
      <c r="N2371" s="5">
        <v>0</v>
      </c>
      <c r="O2371" s="559"/>
      <c r="P2371" s="66"/>
      <c r="Q2371" s="66"/>
      <c r="R2371" s="66">
        <f t="shared" si="81"/>
        <v>0</v>
      </c>
      <c r="S2371" s="502">
        <f t="shared" si="82"/>
        <v>287.8</v>
      </c>
    </row>
    <row r="2372" spans="1:20" x14ac:dyDescent="0.2">
      <c r="A2372" s="97" t="s">
        <v>4294</v>
      </c>
      <c r="B2372" s="65" t="s">
        <v>2125</v>
      </c>
      <c r="C2372" s="67">
        <v>0.75</v>
      </c>
      <c r="D2372" s="267" t="s">
        <v>456</v>
      </c>
      <c r="E2372" s="66">
        <v>82</v>
      </c>
      <c r="F2372" s="66">
        <v>112</v>
      </c>
      <c r="G2372" s="94" t="s">
        <v>4076</v>
      </c>
      <c r="H2372" s="66">
        <v>155</v>
      </c>
      <c r="I2372" s="69"/>
      <c r="J2372" s="5" t="s">
        <v>269</v>
      </c>
      <c r="K2372" s="66"/>
      <c r="L2372" s="5">
        <f t="shared" si="83"/>
        <v>122</v>
      </c>
      <c r="M2372" s="5">
        <v>44</v>
      </c>
      <c r="N2372" s="5">
        <v>0</v>
      </c>
      <c r="O2372" s="559"/>
      <c r="P2372" s="66"/>
      <c r="Q2372" s="66"/>
      <c r="R2372" s="66">
        <f t="shared" si="81"/>
        <v>0</v>
      </c>
      <c r="S2372" s="502">
        <f t="shared" si="82"/>
        <v>287.8</v>
      </c>
    </row>
    <row r="2373" spans="1:20" x14ac:dyDescent="0.2">
      <c r="A2373" s="97" t="s">
        <v>4294</v>
      </c>
      <c r="B2373" s="65" t="s">
        <v>2125</v>
      </c>
      <c r="C2373" s="67">
        <v>0.75</v>
      </c>
      <c r="D2373" s="267" t="s">
        <v>268</v>
      </c>
      <c r="E2373" s="66">
        <v>82</v>
      </c>
      <c r="F2373" s="66">
        <v>112</v>
      </c>
      <c r="G2373" s="94" t="s">
        <v>4076</v>
      </c>
      <c r="H2373" s="66">
        <v>155</v>
      </c>
      <c r="I2373" s="69"/>
      <c r="J2373" s="5" t="s">
        <v>455</v>
      </c>
      <c r="K2373" s="66"/>
      <c r="L2373" s="5">
        <f t="shared" si="83"/>
        <v>122</v>
      </c>
      <c r="M2373" s="5">
        <v>44</v>
      </c>
      <c r="N2373" s="5">
        <v>0</v>
      </c>
      <c r="O2373" s="559"/>
      <c r="P2373" s="66"/>
      <c r="Q2373" s="66"/>
      <c r="R2373" s="66">
        <f t="shared" si="81"/>
        <v>0</v>
      </c>
      <c r="S2373" s="502">
        <f t="shared" si="82"/>
        <v>287.8</v>
      </c>
    </row>
    <row r="2374" spans="1:20" x14ac:dyDescent="0.2">
      <c r="A2374" s="97" t="s">
        <v>4294</v>
      </c>
      <c r="B2374" s="65" t="s">
        <v>2125</v>
      </c>
      <c r="C2374" s="67">
        <v>0.75</v>
      </c>
      <c r="D2374" s="267" t="s">
        <v>4530</v>
      </c>
      <c r="E2374" s="66">
        <v>82</v>
      </c>
      <c r="F2374" s="66">
        <v>112</v>
      </c>
      <c r="G2374" s="94" t="s">
        <v>4076</v>
      </c>
      <c r="H2374" s="66">
        <v>155</v>
      </c>
      <c r="I2374" s="69"/>
      <c r="J2374" s="5" t="s">
        <v>1027</v>
      </c>
      <c r="K2374" s="66"/>
      <c r="L2374" s="5">
        <f t="shared" si="83"/>
        <v>122</v>
      </c>
      <c r="M2374" s="5">
        <v>42</v>
      </c>
      <c r="N2374" s="5">
        <v>0</v>
      </c>
      <c r="O2374" s="559"/>
      <c r="P2374" s="66"/>
      <c r="Q2374" s="66"/>
      <c r="R2374" s="66">
        <f t="shared" si="81"/>
        <v>0</v>
      </c>
      <c r="S2374" s="502">
        <f t="shared" si="82"/>
        <v>287.8</v>
      </c>
    </row>
    <row r="2375" spans="1:20" ht="25.5" x14ac:dyDescent="0.2">
      <c r="A2375" s="97" t="s">
        <v>6651</v>
      </c>
      <c r="B2375" s="65" t="s">
        <v>2125</v>
      </c>
      <c r="C2375" s="67">
        <v>0.75</v>
      </c>
      <c r="D2375" s="65" t="s">
        <v>4966</v>
      </c>
      <c r="E2375" s="66"/>
      <c r="F2375" s="96" t="s">
        <v>9586</v>
      </c>
      <c r="G2375" s="94" t="s">
        <v>4076</v>
      </c>
      <c r="H2375" s="66">
        <v>157</v>
      </c>
      <c r="I2375" s="69"/>
      <c r="J2375" s="5" t="s">
        <v>8013</v>
      </c>
      <c r="K2375" s="66">
        <v>17</v>
      </c>
      <c r="L2375" s="5">
        <v>337</v>
      </c>
      <c r="M2375" s="5">
        <v>34</v>
      </c>
      <c r="N2375" s="5">
        <v>0</v>
      </c>
      <c r="O2375" s="559"/>
      <c r="P2375" s="66">
        <v>208</v>
      </c>
      <c r="Q2375" s="66">
        <v>4</v>
      </c>
      <c r="R2375" s="66">
        <f t="shared" si="81"/>
        <v>212</v>
      </c>
      <c r="S2375" s="502">
        <f t="shared" si="82"/>
        <v>75.800000000000026</v>
      </c>
      <c r="T2375" s="68">
        <v>17</v>
      </c>
    </row>
    <row r="2376" spans="1:20" ht="25.5" x14ac:dyDescent="0.2">
      <c r="A2376" s="97" t="s">
        <v>6651</v>
      </c>
      <c r="B2376" s="65" t="s">
        <v>2125</v>
      </c>
      <c r="C2376" s="67">
        <v>0.75</v>
      </c>
      <c r="D2376" s="91" t="s">
        <v>1304</v>
      </c>
      <c r="E2376" s="66"/>
      <c r="F2376" s="96" t="s">
        <v>9586</v>
      </c>
      <c r="G2376" s="94" t="s">
        <v>4076</v>
      </c>
      <c r="H2376" s="66">
        <v>157</v>
      </c>
      <c r="I2376" s="69"/>
      <c r="J2376" s="5" t="s">
        <v>3925</v>
      </c>
      <c r="K2376" s="66">
        <v>17</v>
      </c>
      <c r="L2376" s="5">
        <v>337</v>
      </c>
      <c r="M2376" s="5">
        <v>33</v>
      </c>
      <c r="N2376" s="5">
        <v>0</v>
      </c>
      <c r="O2376" s="559"/>
      <c r="P2376" s="66">
        <v>208</v>
      </c>
      <c r="Q2376" s="66">
        <v>4</v>
      </c>
      <c r="R2376" s="66">
        <f t="shared" si="81"/>
        <v>212</v>
      </c>
      <c r="S2376" s="502">
        <f t="shared" si="82"/>
        <v>75.800000000000026</v>
      </c>
      <c r="T2376" s="68">
        <v>17</v>
      </c>
    </row>
    <row r="2377" spans="1:20" ht="25.5" x14ac:dyDescent="0.2">
      <c r="A2377" s="97" t="s">
        <v>8101</v>
      </c>
      <c r="B2377" s="65" t="s">
        <v>2125</v>
      </c>
      <c r="C2377" s="67">
        <v>0.75</v>
      </c>
      <c r="D2377" s="65" t="s">
        <v>6202</v>
      </c>
      <c r="E2377" s="66"/>
      <c r="F2377" s="96" t="s">
        <v>9683</v>
      </c>
      <c r="G2377" s="94" t="s">
        <v>4076</v>
      </c>
      <c r="H2377" s="66">
        <v>159</v>
      </c>
      <c r="I2377" s="69"/>
      <c r="J2377" s="5" t="s">
        <v>3794</v>
      </c>
      <c r="K2377" s="66">
        <v>17</v>
      </c>
      <c r="L2377" s="5">
        <v>337</v>
      </c>
      <c r="M2377" s="5">
        <v>27</v>
      </c>
      <c r="N2377" s="5">
        <v>0</v>
      </c>
      <c r="O2377" s="559"/>
      <c r="P2377" s="66">
        <v>208</v>
      </c>
      <c r="Q2377" s="66">
        <v>4</v>
      </c>
      <c r="R2377" s="66">
        <f t="shared" si="81"/>
        <v>212</v>
      </c>
      <c r="S2377" s="502">
        <f t="shared" si="82"/>
        <v>75.800000000000026</v>
      </c>
      <c r="T2377" s="68">
        <v>17</v>
      </c>
    </row>
    <row r="2378" spans="1:20" ht="25.5" x14ac:dyDescent="0.2">
      <c r="A2378" s="97" t="s">
        <v>8101</v>
      </c>
      <c r="B2378" s="65" t="s">
        <v>2125</v>
      </c>
      <c r="C2378" s="67">
        <v>0.75</v>
      </c>
      <c r="D2378" s="267" t="s">
        <v>6443</v>
      </c>
      <c r="E2378" s="66"/>
      <c r="F2378" s="96" t="s">
        <v>9683</v>
      </c>
      <c r="G2378" s="94" t="s">
        <v>4076</v>
      </c>
      <c r="H2378" s="66">
        <v>159</v>
      </c>
      <c r="I2378" s="69"/>
      <c r="J2378" s="5" t="s">
        <v>8014</v>
      </c>
      <c r="K2378" s="66">
        <v>18</v>
      </c>
      <c r="L2378" s="5">
        <v>333</v>
      </c>
      <c r="M2378" s="5">
        <v>34</v>
      </c>
      <c r="N2378" s="5">
        <v>0</v>
      </c>
      <c r="O2378" s="559"/>
      <c r="P2378" s="66">
        <v>205</v>
      </c>
      <c r="Q2378" s="66">
        <v>4</v>
      </c>
      <c r="R2378" s="66">
        <f t="shared" si="81"/>
        <v>209</v>
      </c>
      <c r="S2378" s="502">
        <f t="shared" si="82"/>
        <v>78.800000000000026</v>
      </c>
      <c r="T2378" s="68">
        <v>18</v>
      </c>
    </row>
    <row r="2379" spans="1:20" x14ac:dyDescent="0.2">
      <c r="A2379" s="97" t="s">
        <v>971</v>
      </c>
      <c r="B2379" s="65" t="s">
        <v>1019</v>
      </c>
      <c r="C2379" s="67">
        <v>0.75</v>
      </c>
      <c r="D2379" s="65" t="s">
        <v>1490</v>
      </c>
      <c r="E2379" s="66">
        <v>74</v>
      </c>
      <c r="F2379" s="96">
        <v>101</v>
      </c>
      <c r="G2379" s="94" t="s">
        <v>3283</v>
      </c>
      <c r="H2379" s="66">
        <v>144</v>
      </c>
      <c r="I2379" s="69"/>
      <c r="J2379" s="5" t="s">
        <v>2469</v>
      </c>
      <c r="K2379" s="66">
        <v>6</v>
      </c>
      <c r="L2379" s="5">
        <v>381</v>
      </c>
      <c r="M2379" s="5">
        <v>3</v>
      </c>
      <c r="N2379" s="5">
        <v>0</v>
      </c>
      <c r="O2379" s="559"/>
      <c r="P2379" s="66">
        <v>254</v>
      </c>
      <c r="Q2379" s="66">
        <v>4</v>
      </c>
      <c r="R2379" s="66">
        <f t="shared" ref="R2379:R2457" si="87">P2379+Q2379</f>
        <v>258</v>
      </c>
      <c r="S2379" s="502">
        <f t="shared" si="82"/>
        <v>29.800000000000022</v>
      </c>
      <c r="T2379" s="68">
        <v>6</v>
      </c>
    </row>
    <row r="2380" spans="1:20" ht="25.5" x14ac:dyDescent="0.2">
      <c r="A2380" s="97" t="s">
        <v>798</v>
      </c>
      <c r="B2380" s="65" t="s">
        <v>1019</v>
      </c>
      <c r="C2380" s="67">
        <v>0.75</v>
      </c>
      <c r="D2380" s="65" t="s">
        <v>5714</v>
      </c>
      <c r="E2380" s="66">
        <v>83</v>
      </c>
      <c r="F2380" s="96" t="s">
        <v>9683</v>
      </c>
      <c r="G2380" s="66" t="s">
        <v>6995</v>
      </c>
      <c r="H2380" s="66">
        <v>159</v>
      </c>
      <c r="I2380" s="69"/>
      <c r="J2380" s="5" t="s">
        <v>7757</v>
      </c>
      <c r="K2380" s="66">
        <v>6</v>
      </c>
      <c r="L2380" s="5">
        <v>381</v>
      </c>
      <c r="M2380" s="5">
        <v>22</v>
      </c>
      <c r="N2380" s="5">
        <v>0</v>
      </c>
      <c r="O2380" s="559"/>
      <c r="P2380" s="66">
        <v>252</v>
      </c>
      <c r="Q2380" s="66">
        <v>7</v>
      </c>
      <c r="R2380" s="66">
        <f t="shared" si="87"/>
        <v>259</v>
      </c>
      <c r="S2380" s="502">
        <f t="shared" si="82"/>
        <v>28.800000000000022</v>
      </c>
      <c r="T2380" s="68">
        <v>6</v>
      </c>
    </row>
    <row r="2381" spans="1:20" ht="25.5" x14ac:dyDescent="0.2">
      <c r="A2381" s="97" t="s">
        <v>798</v>
      </c>
      <c r="B2381" s="65" t="s">
        <v>1019</v>
      </c>
      <c r="C2381" s="67">
        <v>0.75</v>
      </c>
      <c r="D2381" s="65" t="s">
        <v>5715</v>
      </c>
      <c r="E2381" s="66">
        <v>83</v>
      </c>
      <c r="F2381" s="96" t="s">
        <v>9683</v>
      </c>
      <c r="G2381" s="66" t="s">
        <v>6995</v>
      </c>
      <c r="H2381" s="66">
        <v>159</v>
      </c>
      <c r="I2381" s="69"/>
      <c r="J2381" s="5" t="s">
        <v>5716</v>
      </c>
      <c r="K2381" s="66">
        <v>6</v>
      </c>
      <c r="L2381" s="5">
        <v>381</v>
      </c>
      <c r="M2381" s="5">
        <v>18</v>
      </c>
      <c r="N2381" s="5">
        <v>0</v>
      </c>
      <c r="O2381" s="559"/>
      <c r="P2381" s="66">
        <v>252</v>
      </c>
      <c r="Q2381" s="66">
        <v>7</v>
      </c>
      <c r="R2381" s="66">
        <f t="shared" si="87"/>
        <v>259</v>
      </c>
      <c r="S2381" s="502">
        <f t="shared" si="82"/>
        <v>28.800000000000022</v>
      </c>
      <c r="T2381" s="68">
        <v>6</v>
      </c>
    </row>
    <row r="2382" spans="1:20" s="65" customFormat="1" x14ac:dyDescent="0.2">
      <c r="A2382" s="97" t="s">
        <v>6733</v>
      </c>
      <c r="B2382" s="65" t="s">
        <v>1019</v>
      </c>
      <c r="C2382" s="67">
        <v>0.75</v>
      </c>
      <c r="D2382" s="91" t="s">
        <v>6807</v>
      </c>
      <c r="E2382" s="66">
        <v>75</v>
      </c>
      <c r="F2382" s="66">
        <v>102</v>
      </c>
      <c r="G2382" s="66" t="s">
        <v>2784</v>
      </c>
      <c r="H2382" s="66">
        <v>145</v>
      </c>
      <c r="I2382" s="69"/>
      <c r="J2382" s="5" t="s">
        <v>6348</v>
      </c>
      <c r="K2382" s="66"/>
      <c r="L2382" s="5">
        <f t="shared" si="83"/>
        <v>424</v>
      </c>
      <c r="M2382" s="5">
        <v>16</v>
      </c>
      <c r="N2382" s="5">
        <v>0</v>
      </c>
      <c r="O2382" s="559"/>
      <c r="P2382" s="66">
        <v>295</v>
      </c>
      <c r="Q2382" s="66">
        <v>7</v>
      </c>
      <c r="R2382" s="66">
        <f t="shared" si="87"/>
        <v>302</v>
      </c>
      <c r="S2382" s="502">
        <f t="shared" si="82"/>
        <v>-14.199999999999978</v>
      </c>
      <c r="T2382" s="66"/>
    </row>
    <row r="2383" spans="1:20" s="65" customFormat="1" x14ac:dyDescent="0.2">
      <c r="A2383" s="97" t="s">
        <v>6733</v>
      </c>
      <c r="B2383" s="65" t="s">
        <v>1019</v>
      </c>
      <c r="C2383" s="67">
        <v>0.75</v>
      </c>
      <c r="D2383" s="91" t="s">
        <v>7993</v>
      </c>
      <c r="E2383" s="66">
        <v>75</v>
      </c>
      <c r="F2383" s="66">
        <v>102</v>
      </c>
      <c r="G2383" s="66" t="s">
        <v>2784</v>
      </c>
      <c r="H2383" s="66">
        <v>145</v>
      </c>
      <c r="I2383" s="69"/>
      <c r="J2383" s="5" t="s">
        <v>9935</v>
      </c>
      <c r="K2383" s="66"/>
      <c r="L2383" s="5">
        <f t="shared" si="83"/>
        <v>424</v>
      </c>
      <c r="M2383" s="5">
        <v>16</v>
      </c>
      <c r="N2383" s="5">
        <v>0</v>
      </c>
      <c r="O2383" s="559"/>
      <c r="P2383" s="66">
        <v>295</v>
      </c>
      <c r="Q2383" s="66">
        <v>7</v>
      </c>
      <c r="R2383" s="66">
        <f t="shared" si="87"/>
        <v>302</v>
      </c>
      <c r="S2383" s="502">
        <f t="shared" si="82"/>
        <v>-14.199999999999978</v>
      </c>
      <c r="T2383" s="66"/>
    </row>
    <row r="2384" spans="1:20" s="65" customFormat="1" x14ac:dyDescent="0.2">
      <c r="A2384" s="97" t="s">
        <v>6733</v>
      </c>
      <c r="B2384" s="65" t="s">
        <v>1019</v>
      </c>
      <c r="C2384" s="67">
        <v>0.75</v>
      </c>
      <c r="D2384" s="91" t="s">
        <v>10132</v>
      </c>
      <c r="E2384" s="66">
        <v>75</v>
      </c>
      <c r="F2384" s="66">
        <v>102</v>
      </c>
      <c r="G2384" s="66" t="s">
        <v>2784</v>
      </c>
      <c r="H2384" s="66">
        <v>145</v>
      </c>
      <c r="I2384" s="69"/>
      <c r="J2384" s="5" t="s">
        <v>7283</v>
      </c>
      <c r="K2384" s="66"/>
      <c r="L2384" s="5">
        <f t="shared" si="83"/>
        <v>424</v>
      </c>
      <c r="M2384" s="5">
        <v>16</v>
      </c>
      <c r="N2384" s="5">
        <v>0</v>
      </c>
      <c r="O2384" s="559"/>
      <c r="P2384" s="66">
        <v>295</v>
      </c>
      <c r="Q2384" s="66">
        <v>7</v>
      </c>
      <c r="R2384" s="66">
        <f t="shared" si="87"/>
        <v>302</v>
      </c>
      <c r="S2384" s="502">
        <f t="shared" si="82"/>
        <v>-14.199999999999978</v>
      </c>
      <c r="T2384" s="66"/>
    </row>
    <row r="2385" spans="1:20" s="65" customFormat="1" x14ac:dyDescent="0.2">
      <c r="A2385" s="97" t="s">
        <v>6733</v>
      </c>
      <c r="B2385" s="65" t="s">
        <v>1019</v>
      </c>
      <c r="C2385" s="67">
        <v>0.75</v>
      </c>
      <c r="D2385" s="91" t="s">
        <v>7368</v>
      </c>
      <c r="E2385" s="66">
        <v>75</v>
      </c>
      <c r="F2385" s="66">
        <v>102</v>
      </c>
      <c r="G2385" s="66" t="s">
        <v>3283</v>
      </c>
      <c r="H2385" s="66">
        <v>145</v>
      </c>
      <c r="I2385" s="69"/>
      <c r="J2385" s="5" t="s">
        <v>2624</v>
      </c>
      <c r="K2385" s="66"/>
      <c r="L2385" s="5">
        <f t="shared" si="83"/>
        <v>424</v>
      </c>
      <c r="M2385" s="5">
        <v>2</v>
      </c>
      <c r="N2385" s="5">
        <v>0</v>
      </c>
      <c r="O2385" s="559"/>
      <c r="P2385" s="66">
        <v>295</v>
      </c>
      <c r="Q2385" s="66">
        <v>7</v>
      </c>
      <c r="R2385" s="66">
        <f t="shared" si="87"/>
        <v>302</v>
      </c>
      <c r="S2385" s="502">
        <f t="shared" si="82"/>
        <v>-14.199999999999978</v>
      </c>
      <c r="T2385" s="66"/>
    </row>
    <row r="2386" spans="1:20" s="65" customFormat="1" x14ac:dyDescent="0.2">
      <c r="A2386" s="97" t="s">
        <v>1599</v>
      </c>
      <c r="B2386" s="65" t="s">
        <v>1019</v>
      </c>
      <c r="C2386" s="67">
        <v>0.75</v>
      </c>
      <c r="D2386" s="91" t="s">
        <v>298</v>
      </c>
      <c r="E2386" s="66">
        <v>75</v>
      </c>
      <c r="F2386" s="66">
        <v>102</v>
      </c>
      <c r="G2386" s="66" t="s">
        <v>2784</v>
      </c>
      <c r="H2386" s="66">
        <v>145</v>
      </c>
      <c r="I2386" s="69"/>
      <c r="J2386" s="5" t="s">
        <v>6348</v>
      </c>
      <c r="K2386" s="66"/>
      <c r="L2386" s="5">
        <f t="shared" si="83"/>
        <v>423</v>
      </c>
      <c r="M2386" s="5">
        <v>16</v>
      </c>
      <c r="N2386" s="5">
        <v>0</v>
      </c>
      <c r="O2386" s="559"/>
      <c r="P2386" s="66">
        <v>294</v>
      </c>
      <c r="Q2386" s="66">
        <v>7</v>
      </c>
      <c r="R2386" s="66">
        <f t="shared" si="87"/>
        <v>301</v>
      </c>
      <c r="S2386" s="502">
        <f t="shared" si="82"/>
        <v>-13.199999999999978</v>
      </c>
      <c r="T2386" s="66"/>
    </row>
    <row r="2387" spans="1:20" s="65" customFormat="1" x14ac:dyDescent="0.2">
      <c r="A2387" s="97" t="s">
        <v>1599</v>
      </c>
      <c r="B2387" s="65" t="s">
        <v>1019</v>
      </c>
      <c r="C2387" s="67">
        <v>0.75</v>
      </c>
      <c r="D2387" s="91" t="s">
        <v>396</v>
      </c>
      <c r="E2387" s="66">
        <v>75</v>
      </c>
      <c r="F2387" s="66">
        <v>102</v>
      </c>
      <c r="G2387" s="66" t="s">
        <v>2784</v>
      </c>
      <c r="H2387" s="66">
        <v>145</v>
      </c>
      <c r="I2387" s="69"/>
      <c r="J2387" s="5" t="s">
        <v>9935</v>
      </c>
      <c r="K2387" s="66"/>
      <c r="L2387" s="5">
        <f t="shared" si="83"/>
        <v>423</v>
      </c>
      <c r="M2387" s="5">
        <v>16</v>
      </c>
      <c r="N2387" s="5">
        <v>0</v>
      </c>
      <c r="O2387" s="559"/>
      <c r="P2387" s="66">
        <v>294</v>
      </c>
      <c r="Q2387" s="66">
        <v>7</v>
      </c>
      <c r="R2387" s="66">
        <f t="shared" si="87"/>
        <v>301</v>
      </c>
      <c r="S2387" s="502">
        <f t="shared" si="82"/>
        <v>-13.199999999999978</v>
      </c>
      <c r="T2387" s="66"/>
    </row>
    <row r="2388" spans="1:20" s="65" customFormat="1" x14ac:dyDescent="0.2">
      <c r="A2388" s="97" t="s">
        <v>1599</v>
      </c>
      <c r="B2388" s="65" t="s">
        <v>1019</v>
      </c>
      <c r="C2388" s="67">
        <v>0.75</v>
      </c>
      <c r="D2388" s="91" t="s">
        <v>5935</v>
      </c>
      <c r="E2388" s="66">
        <v>75</v>
      </c>
      <c r="F2388" s="66">
        <v>102</v>
      </c>
      <c r="G2388" s="66" t="s">
        <v>2784</v>
      </c>
      <c r="H2388" s="66">
        <v>145</v>
      </c>
      <c r="I2388" s="69"/>
      <c r="J2388" s="5" t="s">
        <v>7283</v>
      </c>
      <c r="K2388" s="66"/>
      <c r="L2388" s="5">
        <f t="shared" si="83"/>
        <v>423</v>
      </c>
      <c r="M2388" s="5">
        <v>16</v>
      </c>
      <c r="N2388" s="5">
        <v>0</v>
      </c>
      <c r="O2388" s="559"/>
      <c r="P2388" s="66">
        <v>294</v>
      </c>
      <c r="Q2388" s="66">
        <v>7</v>
      </c>
      <c r="R2388" s="66">
        <f t="shared" si="87"/>
        <v>301</v>
      </c>
      <c r="S2388" s="502">
        <f t="shared" si="82"/>
        <v>-13.199999999999978</v>
      </c>
      <c r="T2388" s="66"/>
    </row>
    <row r="2389" spans="1:20" s="65" customFormat="1" x14ac:dyDescent="0.2">
      <c r="A2389" s="97" t="s">
        <v>5937</v>
      </c>
      <c r="B2389" s="65" t="s">
        <v>1019</v>
      </c>
      <c r="C2389" s="67">
        <v>0.75</v>
      </c>
      <c r="D2389" s="91" t="s">
        <v>4434</v>
      </c>
      <c r="E2389" s="66">
        <v>80</v>
      </c>
      <c r="F2389" s="66">
        <v>112</v>
      </c>
      <c r="G2389" s="66" t="s">
        <v>6995</v>
      </c>
      <c r="H2389" s="66">
        <v>155</v>
      </c>
      <c r="I2389" s="69"/>
      <c r="J2389" s="5" t="s">
        <v>4415</v>
      </c>
      <c r="K2389" s="66"/>
      <c r="L2389" s="5">
        <f t="shared" si="83"/>
        <v>409</v>
      </c>
      <c r="M2389" s="5">
        <v>2</v>
      </c>
      <c r="N2389" s="5">
        <v>0</v>
      </c>
      <c r="O2389" s="559"/>
      <c r="P2389" s="66">
        <v>280</v>
      </c>
      <c r="Q2389" s="66">
        <v>7</v>
      </c>
      <c r="R2389" s="66">
        <f t="shared" si="87"/>
        <v>287</v>
      </c>
      <c r="S2389" s="502">
        <f t="shared" si="82"/>
        <v>0.80000000000002203</v>
      </c>
      <c r="T2389" s="66"/>
    </row>
    <row r="2390" spans="1:20" s="65" customFormat="1" x14ac:dyDescent="0.2">
      <c r="A2390" s="558" t="s">
        <v>12468</v>
      </c>
      <c r="B2390" s="559" t="s">
        <v>12469</v>
      </c>
      <c r="C2390" s="67">
        <v>0.75</v>
      </c>
      <c r="D2390" s="583" t="s">
        <v>12471</v>
      </c>
      <c r="E2390" s="66">
        <v>77</v>
      </c>
      <c r="F2390" s="66">
        <v>106</v>
      </c>
      <c r="G2390" s="560" t="s">
        <v>5464</v>
      </c>
      <c r="H2390" s="66">
        <v>149</v>
      </c>
      <c r="I2390" s="69"/>
      <c r="J2390" s="5" t="s">
        <v>2469</v>
      </c>
      <c r="K2390" s="66">
        <v>10</v>
      </c>
      <c r="L2390" s="5">
        <f t="shared" si="83"/>
        <v>365</v>
      </c>
      <c r="M2390" s="5">
        <v>3</v>
      </c>
      <c r="N2390" s="5">
        <v>1</v>
      </c>
      <c r="O2390" s="559" t="s">
        <v>12472</v>
      </c>
      <c r="P2390" s="66">
        <v>239</v>
      </c>
      <c r="Q2390" s="66">
        <v>4</v>
      </c>
      <c r="R2390" s="66">
        <f t="shared" si="87"/>
        <v>243</v>
      </c>
      <c r="S2390" s="502">
        <f t="shared" si="82"/>
        <v>44.800000000000026</v>
      </c>
      <c r="T2390" s="66"/>
    </row>
    <row r="2391" spans="1:20" ht="25.5" x14ac:dyDescent="0.2">
      <c r="A2391" s="97" t="s">
        <v>9095</v>
      </c>
      <c r="B2391" s="65" t="s">
        <v>6096</v>
      </c>
      <c r="C2391" s="67">
        <v>0.75</v>
      </c>
      <c r="D2391" s="267" t="s">
        <v>2935</v>
      </c>
      <c r="E2391" s="66">
        <v>81</v>
      </c>
      <c r="F2391" s="96" t="s">
        <v>9586</v>
      </c>
      <c r="G2391" s="66" t="s">
        <v>2367</v>
      </c>
      <c r="H2391" s="66">
        <v>157</v>
      </c>
      <c r="I2391" s="69"/>
      <c r="J2391" s="5" t="s">
        <v>1439</v>
      </c>
      <c r="K2391" s="66"/>
      <c r="L2391" s="5">
        <f t="shared" si="83"/>
        <v>415</v>
      </c>
      <c r="M2391" s="5">
        <v>25</v>
      </c>
      <c r="N2391" s="5">
        <v>0</v>
      </c>
      <c r="O2391" s="559"/>
      <c r="P2391" s="66">
        <v>286</v>
      </c>
      <c r="Q2391" s="66">
        <v>7</v>
      </c>
      <c r="R2391" s="66">
        <f t="shared" si="87"/>
        <v>293</v>
      </c>
      <c r="S2391" s="502">
        <f t="shared" si="82"/>
        <v>-5.199999999999978</v>
      </c>
    </row>
    <row r="2392" spans="1:20" ht="25.5" x14ac:dyDescent="0.2">
      <c r="A2392" s="97" t="s">
        <v>9095</v>
      </c>
      <c r="B2392" s="65" t="s">
        <v>6096</v>
      </c>
      <c r="C2392" s="67">
        <v>0.75</v>
      </c>
      <c r="D2392" s="267" t="s">
        <v>4805</v>
      </c>
      <c r="E2392" s="66">
        <v>81</v>
      </c>
      <c r="F2392" s="96" t="s">
        <v>9586</v>
      </c>
      <c r="G2392" s="66" t="s">
        <v>2367</v>
      </c>
      <c r="H2392" s="66">
        <v>157</v>
      </c>
      <c r="I2392" s="69"/>
      <c r="J2392" s="5" t="s">
        <v>4806</v>
      </c>
      <c r="K2392" s="66"/>
      <c r="L2392" s="5">
        <f t="shared" si="83"/>
        <v>415</v>
      </c>
      <c r="M2392" s="5">
        <v>30</v>
      </c>
      <c r="N2392" s="5">
        <v>0</v>
      </c>
      <c r="O2392" s="559"/>
      <c r="P2392" s="66">
        <v>286</v>
      </c>
      <c r="Q2392" s="66">
        <v>7</v>
      </c>
      <c r="R2392" s="66">
        <f t="shared" si="87"/>
        <v>293</v>
      </c>
      <c r="S2392" s="502">
        <f t="shared" si="82"/>
        <v>-5.199999999999978</v>
      </c>
    </row>
    <row r="2393" spans="1:20" x14ac:dyDescent="0.2">
      <c r="A2393" s="97" t="s">
        <v>9280</v>
      </c>
      <c r="B2393" s="65" t="s">
        <v>3365</v>
      </c>
      <c r="C2393" s="124">
        <v>1</v>
      </c>
      <c r="D2393" s="267" t="s">
        <v>2541</v>
      </c>
      <c r="E2393" s="94">
        <v>80</v>
      </c>
      <c r="F2393" s="96">
        <v>108</v>
      </c>
      <c r="G2393" s="94" t="s">
        <v>2367</v>
      </c>
      <c r="H2393" s="94">
        <v>151</v>
      </c>
      <c r="I2393" s="69"/>
      <c r="J2393" s="5" t="s">
        <v>1888</v>
      </c>
      <c r="K2393" s="66">
        <v>1</v>
      </c>
      <c r="L2393" s="5">
        <v>400</v>
      </c>
      <c r="M2393" s="5">
        <v>31</v>
      </c>
      <c r="N2393" s="5">
        <v>0</v>
      </c>
      <c r="O2393" s="65" t="s">
        <v>813</v>
      </c>
      <c r="P2393" s="66">
        <v>273</v>
      </c>
      <c r="Q2393" s="66">
        <v>4</v>
      </c>
      <c r="R2393" s="66">
        <f t="shared" si="87"/>
        <v>277</v>
      </c>
      <c r="S2393" s="502">
        <f t="shared" ref="S2393:S2471" si="88">306.1-R2393-10-8.3</f>
        <v>10.800000000000022</v>
      </c>
      <c r="T2393" s="68">
        <v>1</v>
      </c>
    </row>
    <row r="2394" spans="1:20" x14ac:dyDescent="0.2">
      <c r="A2394" s="97" t="s">
        <v>9280</v>
      </c>
      <c r="B2394" s="65" t="s">
        <v>3365</v>
      </c>
      <c r="C2394" s="124">
        <v>1</v>
      </c>
      <c r="D2394" s="267" t="s">
        <v>1506</v>
      </c>
      <c r="E2394" s="94">
        <v>80</v>
      </c>
      <c r="F2394" s="96">
        <v>108</v>
      </c>
      <c r="G2394" s="94" t="s">
        <v>2367</v>
      </c>
      <c r="H2394" s="94">
        <v>151</v>
      </c>
      <c r="I2394" s="69"/>
      <c r="J2394" s="5" t="s">
        <v>9431</v>
      </c>
      <c r="K2394" s="66">
        <v>1</v>
      </c>
      <c r="L2394" s="5">
        <v>400</v>
      </c>
      <c r="M2394" s="5">
        <v>45</v>
      </c>
      <c r="N2394" s="5">
        <v>0</v>
      </c>
      <c r="O2394" s="65" t="s">
        <v>813</v>
      </c>
      <c r="P2394" s="66">
        <v>273</v>
      </c>
      <c r="Q2394" s="66">
        <v>4</v>
      </c>
      <c r="R2394" s="66">
        <f t="shared" si="87"/>
        <v>277</v>
      </c>
      <c r="S2394" s="502">
        <f t="shared" si="88"/>
        <v>10.800000000000022</v>
      </c>
      <c r="T2394" s="68">
        <v>1</v>
      </c>
    </row>
    <row r="2395" spans="1:20" ht="25.5" x14ac:dyDescent="0.2">
      <c r="A2395" s="97" t="s">
        <v>3292</v>
      </c>
      <c r="B2395" s="125" t="s">
        <v>3365</v>
      </c>
      <c r="C2395" s="124">
        <v>1</v>
      </c>
      <c r="D2395" s="267" t="s">
        <v>139</v>
      </c>
      <c r="E2395" s="94">
        <v>81</v>
      </c>
      <c r="F2395" s="96" t="s">
        <v>9586</v>
      </c>
      <c r="G2395" s="94" t="s">
        <v>4076</v>
      </c>
      <c r="H2395" s="94">
        <v>159</v>
      </c>
      <c r="I2395" s="6"/>
      <c r="J2395" s="5" t="s">
        <v>9759</v>
      </c>
      <c r="K2395" s="66"/>
      <c r="L2395" s="5">
        <f t="shared" si="83"/>
        <v>424</v>
      </c>
      <c r="M2395" s="5">
        <v>10</v>
      </c>
      <c r="N2395" s="5">
        <v>0</v>
      </c>
      <c r="O2395" s="559"/>
      <c r="P2395" s="66">
        <v>298</v>
      </c>
      <c r="Q2395" s="66">
        <v>4</v>
      </c>
      <c r="R2395" s="66">
        <f t="shared" si="87"/>
        <v>302</v>
      </c>
      <c r="S2395" s="502">
        <f t="shared" si="88"/>
        <v>-14.199999999999978</v>
      </c>
    </row>
    <row r="2396" spans="1:20" ht="25.5" x14ac:dyDescent="0.2">
      <c r="A2396" s="97" t="s">
        <v>3292</v>
      </c>
      <c r="B2396" s="125" t="s">
        <v>3365</v>
      </c>
      <c r="C2396" s="124">
        <v>1</v>
      </c>
      <c r="D2396" s="267" t="s">
        <v>6732</v>
      </c>
      <c r="E2396" s="94">
        <v>81</v>
      </c>
      <c r="F2396" s="96" t="s">
        <v>9586</v>
      </c>
      <c r="G2396" s="94" t="s">
        <v>4076</v>
      </c>
      <c r="H2396" s="94">
        <v>159</v>
      </c>
      <c r="I2396" s="6"/>
      <c r="J2396" s="5" t="s">
        <v>994</v>
      </c>
      <c r="K2396" s="66"/>
      <c r="L2396" s="5">
        <f t="shared" si="83"/>
        <v>424</v>
      </c>
      <c r="M2396" s="5">
        <v>10</v>
      </c>
      <c r="N2396" s="5">
        <v>0</v>
      </c>
      <c r="O2396" s="559"/>
      <c r="P2396" s="66">
        <v>298</v>
      </c>
      <c r="Q2396" s="66">
        <v>4</v>
      </c>
      <c r="R2396" s="66">
        <f t="shared" si="87"/>
        <v>302</v>
      </c>
      <c r="S2396" s="502">
        <f t="shared" si="88"/>
        <v>-14.199999999999978</v>
      </c>
    </row>
    <row r="2397" spans="1:20" ht="25.5" x14ac:dyDescent="0.2">
      <c r="A2397" s="97" t="s">
        <v>3292</v>
      </c>
      <c r="B2397" s="125" t="s">
        <v>3365</v>
      </c>
      <c r="C2397" s="124">
        <v>1</v>
      </c>
      <c r="D2397" s="267" t="s">
        <v>4924</v>
      </c>
      <c r="E2397" s="94">
        <v>81</v>
      </c>
      <c r="F2397" s="96" t="s">
        <v>9586</v>
      </c>
      <c r="G2397" s="94" t="s">
        <v>4076</v>
      </c>
      <c r="H2397" s="94">
        <v>159</v>
      </c>
      <c r="I2397" s="6"/>
      <c r="J2397" s="5" t="s">
        <v>3164</v>
      </c>
      <c r="K2397" s="66"/>
      <c r="L2397" s="5">
        <f t="shared" si="83"/>
        <v>424</v>
      </c>
      <c r="M2397" s="5">
        <v>10</v>
      </c>
      <c r="N2397" s="5">
        <v>0</v>
      </c>
      <c r="O2397" s="559"/>
      <c r="P2397" s="66">
        <v>298</v>
      </c>
      <c r="Q2397" s="66">
        <v>4</v>
      </c>
      <c r="R2397" s="66">
        <f t="shared" si="87"/>
        <v>302</v>
      </c>
      <c r="S2397" s="502">
        <f t="shared" si="88"/>
        <v>-14.199999999999978</v>
      </c>
    </row>
    <row r="2398" spans="1:20" ht="25.5" x14ac:dyDescent="0.2">
      <c r="A2398" s="97" t="s">
        <v>3292</v>
      </c>
      <c r="B2398" s="125" t="s">
        <v>3365</v>
      </c>
      <c r="C2398" s="124">
        <v>1</v>
      </c>
      <c r="D2398" s="267" t="s">
        <v>4106</v>
      </c>
      <c r="E2398" s="94">
        <v>81</v>
      </c>
      <c r="F2398" s="96" t="s">
        <v>9586</v>
      </c>
      <c r="G2398" s="94" t="s">
        <v>2367</v>
      </c>
      <c r="H2398" s="94">
        <v>159</v>
      </c>
      <c r="I2398" s="6"/>
      <c r="J2398" s="5" t="s">
        <v>7279</v>
      </c>
      <c r="K2398" s="66"/>
      <c r="L2398" s="5">
        <f t="shared" si="83"/>
        <v>424</v>
      </c>
      <c r="M2398" s="5">
        <v>9</v>
      </c>
      <c r="N2398" s="5">
        <v>0</v>
      </c>
      <c r="O2398" s="559"/>
      <c r="P2398" s="66">
        <v>298</v>
      </c>
      <c r="Q2398" s="66">
        <v>4</v>
      </c>
      <c r="R2398" s="66">
        <f t="shared" si="87"/>
        <v>302</v>
      </c>
      <c r="S2398" s="502">
        <f t="shared" si="88"/>
        <v>-14.199999999999978</v>
      </c>
    </row>
    <row r="2399" spans="1:20" ht="25.5" x14ac:dyDescent="0.2">
      <c r="A2399" s="97" t="s">
        <v>7463</v>
      </c>
      <c r="B2399" s="125" t="s">
        <v>3365</v>
      </c>
      <c r="C2399" s="124">
        <v>1</v>
      </c>
      <c r="D2399" s="267" t="s">
        <v>1589</v>
      </c>
      <c r="E2399" s="94">
        <v>85</v>
      </c>
      <c r="F2399" s="96" t="s">
        <v>7401</v>
      </c>
      <c r="G2399" s="94" t="s">
        <v>3283</v>
      </c>
      <c r="H2399" s="94">
        <v>164</v>
      </c>
      <c r="I2399" s="6"/>
      <c r="J2399" s="5" t="s">
        <v>6727</v>
      </c>
      <c r="K2399" s="66"/>
      <c r="L2399" s="5">
        <f t="shared" si="83"/>
        <v>408</v>
      </c>
      <c r="M2399" s="5">
        <v>36</v>
      </c>
      <c r="N2399" s="5">
        <v>0</v>
      </c>
      <c r="O2399" s="559"/>
      <c r="P2399" s="66">
        <v>282</v>
      </c>
      <c r="Q2399" s="66">
        <v>4</v>
      </c>
      <c r="R2399" s="66">
        <f t="shared" si="87"/>
        <v>286</v>
      </c>
      <c r="S2399" s="502">
        <f t="shared" si="88"/>
        <v>1.800000000000022</v>
      </c>
    </row>
    <row r="2400" spans="1:20" ht="25.5" x14ac:dyDescent="0.2">
      <c r="A2400" s="97" t="s">
        <v>7463</v>
      </c>
      <c r="B2400" s="125" t="s">
        <v>3365</v>
      </c>
      <c r="C2400" s="124">
        <v>1</v>
      </c>
      <c r="D2400" s="267" t="s">
        <v>6726</v>
      </c>
      <c r="E2400" s="94">
        <v>85</v>
      </c>
      <c r="F2400" s="96" t="s">
        <v>7401</v>
      </c>
      <c r="G2400" s="94" t="s">
        <v>3283</v>
      </c>
      <c r="H2400" s="94">
        <v>164</v>
      </c>
      <c r="I2400" s="6"/>
      <c r="J2400" s="5" t="s">
        <v>3864</v>
      </c>
      <c r="K2400" s="66"/>
      <c r="L2400" s="5">
        <f t="shared" si="83"/>
        <v>408</v>
      </c>
      <c r="M2400" s="5">
        <v>14</v>
      </c>
      <c r="N2400" s="5">
        <v>0</v>
      </c>
      <c r="O2400" s="559"/>
      <c r="P2400" s="66">
        <v>282</v>
      </c>
      <c r="Q2400" s="66">
        <v>4</v>
      </c>
      <c r="R2400" s="66">
        <f t="shared" si="87"/>
        <v>286</v>
      </c>
      <c r="S2400" s="502">
        <f t="shared" si="88"/>
        <v>1.800000000000022</v>
      </c>
    </row>
    <row r="2401" spans="1:29" x14ac:dyDescent="0.2">
      <c r="A2401" s="97" t="s">
        <v>4130</v>
      </c>
      <c r="B2401" s="125" t="s">
        <v>3365</v>
      </c>
      <c r="C2401" s="124">
        <v>1</v>
      </c>
      <c r="D2401" s="267" t="s">
        <v>8115</v>
      </c>
      <c r="E2401" s="94">
        <v>80</v>
      </c>
      <c r="F2401" s="96">
        <v>112</v>
      </c>
      <c r="G2401" s="94" t="s">
        <v>4076</v>
      </c>
      <c r="H2401" s="94">
        <v>155</v>
      </c>
      <c r="I2401" s="6"/>
      <c r="J2401" s="5" t="s">
        <v>6348</v>
      </c>
      <c r="K2401" s="66"/>
      <c r="L2401" s="5">
        <f t="shared" si="83"/>
        <v>416</v>
      </c>
      <c r="M2401" s="5">
        <v>16</v>
      </c>
      <c r="N2401" s="5">
        <v>0</v>
      </c>
      <c r="O2401" s="65" t="s">
        <v>2305</v>
      </c>
      <c r="P2401" s="66">
        <v>290</v>
      </c>
      <c r="Q2401" s="66">
        <v>4</v>
      </c>
      <c r="R2401" s="66">
        <f t="shared" si="87"/>
        <v>294</v>
      </c>
      <c r="S2401" s="502">
        <f t="shared" si="88"/>
        <v>-6.199999999999978</v>
      </c>
    </row>
    <row r="2402" spans="1:29" x14ac:dyDescent="0.2">
      <c r="A2402" s="97" t="s">
        <v>4130</v>
      </c>
      <c r="B2402" s="125" t="s">
        <v>3365</v>
      </c>
      <c r="C2402" s="124">
        <v>1</v>
      </c>
      <c r="D2402" s="267" t="s">
        <v>5621</v>
      </c>
      <c r="E2402" s="94">
        <v>80</v>
      </c>
      <c r="F2402" s="96">
        <v>112</v>
      </c>
      <c r="G2402" s="94" t="s">
        <v>4076</v>
      </c>
      <c r="H2402" s="94">
        <v>155</v>
      </c>
      <c r="I2402" s="6"/>
      <c r="J2402" s="5" t="s">
        <v>9935</v>
      </c>
      <c r="K2402" s="66"/>
      <c r="L2402" s="5">
        <f t="shared" si="83"/>
        <v>416</v>
      </c>
      <c r="M2402" s="5">
        <v>16</v>
      </c>
      <c r="N2402" s="5">
        <v>0</v>
      </c>
      <c r="O2402" s="65" t="s">
        <v>2305</v>
      </c>
      <c r="P2402" s="66">
        <v>290</v>
      </c>
      <c r="Q2402" s="66">
        <v>4</v>
      </c>
      <c r="R2402" s="66">
        <f t="shared" si="87"/>
        <v>294</v>
      </c>
      <c r="S2402" s="502">
        <f t="shared" si="88"/>
        <v>-6.199999999999978</v>
      </c>
    </row>
    <row r="2403" spans="1:29" x14ac:dyDescent="0.2">
      <c r="A2403" s="97" t="s">
        <v>4130</v>
      </c>
      <c r="B2403" s="125" t="s">
        <v>3365</v>
      </c>
      <c r="C2403" s="124">
        <v>1</v>
      </c>
      <c r="D2403" s="267" t="s">
        <v>5622</v>
      </c>
      <c r="E2403" s="94">
        <v>80</v>
      </c>
      <c r="F2403" s="96">
        <v>112</v>
      </c>
      <c r="G2403" s="94" t="s">
        <v>4076</v>
      </c>
      <c r="H2403" s="94">
        <v>155</v>
      </c>
      <c r="I2403" s="6"/>
      <c r="J2403" s="5" t="s">
        <v>7283</v>
      </c>
      <c r="K2403" s="66"/>
      <c r="L2403" s="5">
        <f t="shared" ref="L2403:L2481" si="89">112+10+R2403</f>
        <v>416</v>
      </c>
      <c r="M2403" s="5">
        <v>16</v>
      </c>
      <c r="N2403" s="5">
        <v>0</v>
      </c>
      <c r="O2403" s="65" t="s">
        <v>2305</v>
      </c>
      <c r="P2403" s="66">
        <v>290</v>
      </c>
      <c r="Q2403" s="66">
        <v>4</v>
      </c>
      <c r="R2403" s="66">
        <f t="shared" si="87"/>
        <v>294</v>
      </c>
      <c r="S2403" s="502">
        <f t="shared" si="88"/>
        <v>-6.199999999999978</v>
      </c>
    </row>
    <row r="2404" spans="1:29" x14ac:dyDescent="0.2">
      <c r="A2404" s="97" t="s">
        <v>4130</v>
      </c>
      <c r="B2404" s="125" t="s">
        <v>3365</v>
      </c>
      <c r="C2404" s="124">
        <v>1</v>
      </c>
      <c r="D2404" s="267" t="s">
        <v>5623</v>
      </c>
      <c r="E2404" s="94">
        <v>80</v>
      </c>
      <c r="F2404" s="96">
        <v>112</v>
      </c>
      <c r="G2404" s="94" t="s">
        <v>5464</v>
      </c>
      <c r="H2404" s="94">
        <v>155</v>
      </c>
      <c r="I2404" s="6"/>
      <c r="J2404" s="5" t="s">
        <v>9682</v>
      </c>
      <c r="K2404" s="66"/>
      <c r="L2404" s="5">
        <f t="shared" si="89"/>
        <v>416</v>
      </c>
      <c r="M2404" s="5">
        <v>1</v>
      </c>
      <c r="N2404" s="5">
        <v>0</v>
      </c>
      <c r="O2404" s="65" t="s">
        <v>2305</v>
      </c>
      <c r="P2404" s="66">
        <v>290</v>
      </c>
      <c r="Q2404" s="66">
        <v>4</v>
      </c>
      <c r="R2404" s="66">
        <f t="shared" si="87"/>
        <v>294</v>
      </c>
      <c r="S2404" s="502">
        <f t="shared" si="88"/>
        <v>-6.199999999999978</v>
      </c>
    </row>
    <row r="2405" spans="1:29" ht="25.5" x14ac:dyDescent="0.2">
      <c r="A2405" s="97" t="s">
        <v>21</v>
      </c>
      <c r="B2405" s="65" t="s">
        <v>3365</v>
      </c>
      <c r="C2405" s="124">
        <v>1</v>
      </c>
      <c r="D2405" s="65" t="s">
        <v>9986</v>
      </c>
      <c r="E2405" s="94">
        <v>89</v>
      </c>
      <c r="F2405" s="96" t="s">
        <v>1315</v>
      </c>
      <c r="G2405" s="94" t="s">
        <v>5501</v>
      </c>
      <c r="H2405" s="94">
        <v>172</v>
      </c>
      <c r="I2405" s="6"/>
      <c r="J2405" s="5" t="s">
        <v>24</v>
      </c>
      <c r="K2405" s="66"/>
      <c r="L2405" s="5">
        <f t="shared" si="89"/>
        <v>445</v>
      </c>
      <c r="M2405" s="5">
        <v>19</v>
      </c>
      <c r="N2405" s="5">
        <v>0</v>
      </c>
      <c r="O2405" s="65" t="s">
        <v>9218</v>
      </c>
      <c r="P2405" s="66">
        <v>316</v>
      </c>
      <c r="Q2405" s="66">
        <v>7</v>
      </c>
      <c r="R2405" s="66">
        <f t="shared" si="87"/>
        <v>323</v>
      </c>
      <c r="S2405" s="502">
        <f t="shared" si="88"/>
        <v>-35.199999999999974</v>
      </c>
    </row>
    <row r="2406" spans="1:29" ht="25.5" x14ac:dyDescent="0.2">
      <c r="A2406" s="97" t="s">
        <v>21</v>
      </c>
      <c r="B2406" s="65" t="s">
        <v>3365</v>
      </c>
      <c r="C2406" s="124">
        <v>1</v>
      </c>
      <c r="D2406" s="65" t="s">
        <v>22</v>
      </c>
      <c r="E2406" s="94">
        <v>89</v>
      </c>
      <c r="F2406" s="96" t="s">
        <v>1315</v>
      </c>
      <c r="G2406" s="94" t="s">
        <v>5501</v>
      </c>
      <c r="H2406" s="94">
        <v>172</v>
      </c>
      <c r="I2406" s="6"/>
      <c r="J2406" s="5" t="s">
        <v>25</v>
      </c>
      <c r="K2406" s="66"/>
      <c r="L2406" s="5">
        <f t="shared" ref="L2406:L2411" si="90">112+10+R2406</f>
        <v>445</v>
      </c>
      <c r="M2406" s="5">
        <v>19</v>
      </c>
      <c r="N2406" s="5">
        <v>0</v>
      </c>
      <c r="O2406" s="65" t="s">
        <v>9218</v>
      </c>
      <c r="P2406" s="66">
        <v>316</v>
      </c>
      <c r="Q2406" s="66">
        <v>7</v>
      </c>
      <c r="R2406" s="66">
        <f t="shared" ref="R2406:R2411" si="91">P2406+Q2406</f>
        <v>323</v>
      </c>
      <c r="S2406" s="502">
        <f t="shared" si="88"/>
        <v>-35.199999999999974</v>
      </c>
    </row>
    <row r="2407" spans="1:29" ht="25.5" x14ac:dyDescent="0.2">
      <c r="A2407" s="97" t="s">
        <v>21</v>
      </c>
      <c r="B2407" s="65" t="s">
        <v>3365</v>
      </c>
      <c r="C2407" s="124">
        <v>1</v>
      </c>
      <c r="D2407" s="65" t="s">
        <v>23</v>
      </c>
      <c r="E2407" s="94">
        <v>89</v>
      </c>
      <c r="F2407" s="96" t="s">
        <v>1315</v>
      </c>
      <c r="G2407" s="94" t="s">
        <v>5501</v>
      </c>
      <c r="H2407" s="94">
        <v>172</v>
      </c>
      <c r="I2407" s="6"/>
      <c r="J2407" s="5" t="s">
        <v>26</v>
      </c>
      <c r="K2407" s="66"/>
      <c r="L2407" s="5">
        <f t="shared" si="90"/>
        <v>445</v>
      </c>
      <c r="M2407" s="5">
        <v>19</v>
      </c>
      <c r="N2407" s="5">
        <v>0</v>
      </c>
      <c r="O2407" s="65" t="s">
        <v>9218</v>
      </c>
      <c r="P2407" s="66">
        <v>316</v>
      </c>
      <c r="Q2407" s="66">
        <v>7</v>
      </c>
      <c r="R2407" s="66">
        <f t="shared" si="91"/>
        <v>323</v>
      </c>
      <c r="S2407" s="502">
        <f t="shared" si="88"/>
        <v>-35.199999999999974</v>
      </c>
    </row>
    <row r="2408" spans="1:29" x14ac:dyDescent="0.2">
      <c r="A2408" s="558" t="s">
        <v>11406</v>
      </c>
      <c r="B2408" s="559" t="s">
        <v>3365</v>
      </c>
      <c r="C2408" s="124">
        <v>1</v>
      </c>
      <c r="D2408" s="267" t="s">
        <v>11408</v>
      </c>
      <c r="E2408" s="94">
        <v>80</v>
      </c>
      <c r="F2408" s="96">
        <v>112</v>
      </c>
      <c r="G2408" s="94" t="s">
        <v>4076</v>
      </c>
      <c r="H2408" s="94">
        <v>155</v>
      </c>
      <c r="I2408" s="6"/>
      <c r="J2408" s="5" t="s">
        <v>6348</v>
      </c>
      <c r="K2408" s="66"/>
      <c r="L2408" s="5">
        <f t="shared" si="90"/>
        <v>419</v>
      </c>
      <c r="M2408" s="5">
        <v>16</v>
      </c>
      <c r="N2408" s="5">
        <v>0</v>
      </c>
      <c r="O2408" s="559" t="s">
        <v>11399</v>
      </c>
      <c r="P2408" s="66">
        <v>293</v>
      </c>
      <c r="Q2408" s="66">
        <v>4</v>
      </c>
      <c r="R2408" s="66">
        <f t="shared" si="91"/>
        <v>297</v>
      </c>
      <c r="S2408" s="502">
        <f t="shared" si="88"/>
        <v>-9.199999999999978</v>
      </c>
    </row>
    <row r="2409" spans="1:29" x14ac:dyDescent="0.2">
      <c r="A2409" s="558" t="s">
        <v>11406</v>
      </c>
      <c r="B2409" s="559" t="s">
        <v>3365</v>
      </c>
      <c r="C2409" s="124">
        <v>1</v>
      </c>
      <c r="D2409" s="576" t="s">
        <v>11409</v>
      </c>
      <c r="E2409" s="94">
        <v>80</v>
      </c>
      <c r="F2409" s="96">
        <v>112</v>
      </c>
      <c r="G2409" s="94" t="s">
        <v>4076</v>
      </c>
      <c r="H2409" s="94">
        <v>155</v>
      </c>
      <c r="I2409" s="6"/>
      <c r="J2409" s="5" t="s">
        <v>9935</v>
      </c>
      <c r="K2409" s="66"/>
      <c r="L2409" s="5">
        <f t="shared" si="90"/>
        <v>419</v>
      </c>
      <c r="M2409" s="5">
        <v>16</v>
      </c>
      <c r="N2409" s="5">
        <v>0</v>
      </c>
      <c r="O2409" s="559" t="s">
        <v>11399</v>
      </c>
      <c r="P2409" s="66">
        <v>293</v>
      </c>
      <c r="Q2409" s="66">
        <v>4</v>
      </c>
      <c r="R2409" s="66">
        <f t="shared" si="91"/>
        <v>297</v>
      </c>
      <c r="S2409" s="502">
        <f>306.1-R2409-10-8.3</f>
        <v>-9.199999999999978</v>
      </c>
    </row>
    <row r="2410" spans="1:29" x14ac:dyDescent="0.2">
      <c r="A2410" s="558" t="s">
        <v>11406</v>
      </c>
      <c r="B2410" s="559" t="s">
        <v>3365</v>
      </c>
      <c r="C2410" s="124">
        <v>1</v>
      </c>
      <c r="D2410" s="576" t="s">
        <v>11410</v>
      </c>
      <c r="E2410" s="94">
        <v>80</v>
      </c>
      <c r="F2410" s="96">
        <v>112</v>
      </c>
      <c r="G2410" s="94" t="s">
        <v>4076</v>
      </c>
      <c r="H2410" s="94">
        <v>155</v>
      </c>
      <c r="I2410" s="6"/>
      <c r="J2410" s="5" t="s">
        <v>7283</v>
      </c>
      <c r="K2410" s="66"/>
      <c r="L2410" s="5">
        <f t="shared" si="90"/>
        <v>419</v>
      </c>
      <c r="M2410" s="5">
        <v>16</v>
      </c>
      <c r="N2410" s="5">
        <v>0</v>
      </c>
      <c r="O2410" s="559" t="s">
        <v>11399</v>
      </c>
      <c r="P2410" s="66">
        <v>293</v>
      </c>
      <c r="Q2410" s="66">
        <v>4</v>
      </c>
      <c r="R2410" s="66">
        <f t="shared" si="91"/>
        <v>297</v>
      </c>
      <c r="S2410" s="502">
        <f>306.1-R2410-10-8.3</f>
        <v>-9.199999999999978</v>
      </c>
    </row>
    <row r="2411" spans="1:29" x14ac:dyDescent="0.2">
      <c r="A2411" s="558" t="s">
        <v>11406</v>
      </c>
      <c r="B2411" s="559" t="s">
        <v>3365</v>
      </c>
      <c r="C2411" s="124">
        <v>1</v>
      </c>
      <c r="D2411" s="576" t="s">
        <v>11411</v>
      </c>
      <c r="E2411" s="94">
        <v>80</v>
      </c>
      <c r="F2411" s="96">
        <v>112</v>
      </c>
      <c r="G2411" s="564" t="s">
        <v>2036</v>
      </c>
      <c r="H2411" s="94">
        <v>155</v>
      </c>
      <c r="I2411" s="6"/>
      <c r="J2411" s="5" t="s">
        <v>9682</v>
      </c>
      <c r="K2411" s="66"/>
      <c r="L2411" s="5">
        <f t="shared" si="90"/>
        <v>419</v>
      </c>
      <c r="M2411" s="5">
        <v>1</v>
      </c>
      <c r="N2411" s="5">
        <v>0</v>
      </c>
      <c r="O2411" s="559" t="s">
        <v>11399</v>
      </c>
      <c r="P2411" s="66">
        <v>293</v>
      </c>
      <c r="Q2411" s="66">
        <v>4</v>
      </c>
      <c r="R2411" s="66">
        <f t="shared" si="91"/>
        <v>297</v>
      </c>
      <c r="S2411" s="502">
        <f>306.1-R2411-10-8.3</f>
        <v>-9.199999999999978</v>
      </c>
    </row>
    <row r="2412" spans="1:29" ht="25.5" x14ac:dyDescent="0.2">
      <c r="A2412" s="97" t="s">
        <v>49</v>
      </c>
      <c r="B2412" s="65" t="s">
        <v>3365</v>
      </c>
      <c r="C2412" s="124">
        <v>1</v>
      </c>
      <c r="D2412" s="65" t="s">
        <v>10094</v>
      </c>
      <c r="E2412" s="94">
        <v>90</v>
      </c>
      <c r="F2412" s="96" t="s">
        <v>6122</v>
      </c>
      <c r="G2412" s="94" t="s">
        <v>5501</v>
      </c>
      <c r="H2412" s="94">
        <v>173</v>
      </c>
      <c r="I2412" s="6"/>
      <c r="J2412" s="5" t="s">
        <v>8561</v>
      </c>
      <c r="K2412" s="66"/>
      <c r="L2412" s="5">
        <f t="shared" si="89"/>
        <v>432</v>
      </c>
      <c r="M2412" s="5">
        <v>15</v>
      </c>
      <c r="N2412" s="5">
        <v>0</v>
      </c>
      <c r="O2412" s="559"/>
      <c r="P2412" s="66">
        <v>303</v>
      </c>
      <c r="Q2412" s="66">
        <v>7</v>
      </c>
      <c r="R2412" s="66">
        <f t="shared" si="87"/>
        <v>310</v>
      </c>
      <c r="S2412" s="502">
        <f t="shared" si="88"/>
        <v>-22.199999999999978</v>
      </c>
    </row>
    <row r="2413" spans="1:29" x14ac:dyDescent="0.2">
      <c r="A2413" s="97" t="s">
        <v>7465</v>
      </c>
      <c r="B2413" s="65" t="s">
        <v>3365</v>
      </c>
      <c r="C2413" s="124">
        <v>1</v>
      </c>
      <c r="D2413" s="267" t="s">
        <v>937</v>
      </c>
      <c r="E2413" s="94">
        <v>81</v>
      </c>
      <c r="F2413" s="96">
        <v>112</v>
      </c>
      <c r="G2413" s="94" t="s">
        <v>3283</v>
      </c>
      <c r="H2413" s="94">
        <v>155</v>
      </c>
      <c r="I2413" s="6"/>
      <c r="J2413" s="5" t="s">
        <v>2469</v>
      </c>
      <c r="K2413" s="66">
        <v>5</v>
      </c>
      <c r="L2413" s="5">
        <v>385</v>
      </c>
      <c r="M2413" s="5">
        <v>3</v>
      </c>
      <c r="N2413" s="5">
        <v>0</v>
      </c>
      <c r="O2413" s="559"/>
      <c r="P2413" s="66">
        <v>255</v>
      </c>
      <c r="Q2413" s="66">
        <v>7</v>
      </c>
      <c r="R2413" s="66">
        <f t="shared" si="87"/>
        <v>262</v>
      </c>
      <c r="S2413" s="502">
        <f t="shared" si="88"/>
        <v>25.800000000000022</v>
      </c>
      <c r="T2413" s="68">
        <v>5</v>
      </c>
    </row>
    <row r="2414" spans="1:29" x14ac:dyDescent="0.2">
      <c r="A2414" s="97" t="s">
        <v>7465</v>
      </c>
      <c r="B2414" s="65" t="s">
        <v>3365</v>
      </c>
      <c r="C2414" s="124">
        <v>1</v>
      </c>
      <c r="D2414" s="267" t="s">
        <v>938</v>
      </c>
      <c r="E2414" s="94">
        <v>81</v>
      </c>
      <c r="F2414" s="96">
        <v>112</v>
      </c>
      <c r="G2414" s="94" t="s">
        <v>3283</v>
      </c>
      <c r="H2414" s="94">
        <v>155</v>
      </c>
      <c r="I2414" s="6"/>
      <c r="J2414" s="5" t="s">
        <v>9682</v>
      </c>
      <c r="K2414" s="66">
        <v>5</v>
      </c>
      <c r="L2414" s="5">
        <v>385</v>
      </c>
      <c r="M2414" s="5">
        <v>1</v>
      </c>
      <c r="N2414" s="5">
        <v>0</v>
      </c>
      <c r="O2414" s="559"/>
      <c r="P2414" s="66">
        <v>255</v>
      </c>
      <c r="Q2414" s="66">
        <v>7</v>
      </c>
      <c r="R2414" s="66">
        <f t="shared" si="87"/>
        <v>262</v>
      </c>
      <c r="S2414" s="502">
        <f t="shared" si="88"/>
        <v>25.800000000000022</v>
      </c>
      <c r="T2414" s="68">
        <v>5</v>
      </c>
    </row>
    <row r="2415" spans="1:29" ht="25.5" x14ac:dyDescent="0.2">
      <c r="A2415" s="558" t="s">
        <v>972</v>
      </c>
      <c r="B2415" s="125" t="s">
        <v>3365</v>
      </c>
      <c r="C2415" s="124">
        <v>1</v>
      </c>
      <c r="D2415" s="576" t="s">
        <v>11442</v>
      </c>
      <c r="E2415" s="94">
        <v>87</v>
      </c>
      <c r="F2415" s="96" t="s">
        <v>5534</v>
      </c>
      <c r="G2415" s="94" t="s">
        <v>5501</v>
      </c>
      <c r="H2415" s="94">
        <v>167</v>
      </c>
      <c r="I2415" s="69"/>
      <c r="J2415" s="5" t="s">
        <v>7806</v>
      </c>
      <c r="K2415" s="66"/>
      <c r="L2415" s="5">
        <f>112+10+R2415</f>
        <v>442</v>
      </c>
      <c r="M2415" s="5">
        <v>8</v>
      </c>
      <c r="N2415" s="5">
        <v>0</v>
      </c>
      <c r="O2415" s="559" t="s">
        <v>11399</v>
      </c>
      <c r="P2415" s="66">
        <v>313</v>
      </c>
      <c r="Q2415" s="66">
        <v>7</v>
      </c>
      <c r="R2415" s="66">
        <f>P2415+Q2415</f>
        <v>320</v>
      </c>
      <c r="S2415" s="502">
        <f t="shared" si="88"/>
        <v>-32.199999999999974</v>
      </c>
    </row>
    <row r="2416" spans="1:29" s="606" customFormat="1" ht="25.5" x14ac:dyDescent="0.2">
      <c r="A2416" s="558" t="s">
        <v>12110</v>
      </c>
      <c r="B2416" s="65" t="s">
        <v>3365</v>
      </c>
      <c r="C2416" s="124">
        <v>1</v>
      </c>
      <c r="D2416" s="65" t="s">
        <v>4379</v>
      </c>
      <c r="E2416" s="94">
        <v>87</v>
      </c>
      <c r="F2416" s="96" t="s">
        <v>5534</v>
      </c>
      <c r="G2416" s="94" t="s">
        <v>5501</v>
      </c>
      <c r="H2416" s="94">
        <v>167</v>
      </c>
      <c r="I2416" s="69"/>
      <c r="J2416" s="5" t="s">
        <v>7806</v>
      </c>
      <c r="K2416" s="66"/>
      <c r="L2416" s="5">
        <f t="shared" si="89"/>
        <v>451</v>
      </c>
      <c r="M2416" s="5">
        <v>8</v>
      </c>
      <c r="N2416" s="5">
        <v>0</v>
      </c>
      <c r="O2416" s="559" t="s">
        <v>12111</v>
      </c>
      <c r="P2416" s="66">
        <v>322</v>
      </c>
      <c r="Q2416" s="66">
        <v>7</v>
      </c>
      <c r="R2416" s="66">
        <f t="shared" si="87"/>
        <v>329</v>
      </c>
      <c r="S2416" s="502">
        <f t="shared" si="88"/>
        <v>-41.199999999999974</v>
      </c>
      <c r="T2416" s="756"/>
      <c r="U2416" s="555"/>
      <c r="V2416" s="555"/>
      <c r="W2416" s="555"/>
      <c r="X2416" s="555"/>
      <c r="Y2416" s="555"/>
      <c r="Z2416" s="555"/>
      <c r="AA2416" s="555"/>
      <c r="AB2416" s="555"/>
      <c r="AC2416" s="555"/>
    </row>
    <row r="2417" spans="1:29" s="606" customFormat="1" ht="25.5" x14ac:dyDescent="0.2">
      <c r="A2417" s="97" t="s">
        <v>2324</v>
      </c>
      <c r="B2417" s="125" t="s">
        <v>3365</v>
      </c>
      <c r="C2417" s="124">
        <v>1</v>
      </c>
      <c r="D2417" s="125" t="s">
        <v>299</v>
      </c>
      <c r="E2417" s="94">
        <v>84</v>
      </c>
      <c r="F2417" s="96" t="s">
        <v>393</v>
      </c>
      <c r="G2417" s="94" t="s">
        <v>3283</v>
      </c>
      <c r="H2417" s="94">
        <v>163</v>
      </c>
      <c r="I2417" s="69"/>
      <c r="J2417" s="5" t="s">
        <v>1029</v>
      </c>
      <c r="K2417" s="66"/>
      <c r="L2417" s="5">
        <f t="shared" si="89"/>
        <v>413</v>
      </c>
      <c r="M2417" s="5">
        <v>7</v>
      </c>
      <c r="N2417" s="5">
        <v>0</v>
      </c>
      <c r="O2417" s="559"/>
      <c r="P2417" s="66">
        <v>287</v>
      </c>
      <c r="Q2417" s="66">
        <v>4</v>
      </c>
      <c r="R2417" s="66">
        <f t="shared" si="87"/>
        <v>291</v>
      </c>
      <c r="S2417" s="502">
        <f t="shared" si="88"/>
        <v>-3.199999999999978</v>
      </c>
      <c r="T2417" s="756"/>
      <c r="U2417" s="555"/>
      <c r="V2417" s="555"/>
      <c r="W2417" s="555"/>
      <c r="X2417" s="555"/>
      <c r="Y2417" s="555"/>
      <c r="Z2417" s="555"/>
      <c r="AA2417" s="555"/>
      <c r="AB2417" s="555"/>
      <c r="AC2417" s="555"/>
    </row>
    <row r="2418" spans="1:29" s="606" customFormat="1" ht="25.5" x14ac:dyDescent="0.2">
      <c r="A2418" s="97" t="s">
        <v>2324</v>
      </c>
      <c r="B2418" s="125" t="s">
        <v>7376</v>
      </c>
      <c r="C2418" s="124">
        <v>1</v>
      </c>
      <c r="D2418" s="125" t="s">
        <v>7377</v>
      </c>
      <c r="E2418" s="94">
        <v>84</v>
      </c>
      <c r="F2418" s="96" t="s">
        <v>393</v>
      </c>
      <c r="G2418" s="94" t="s">
        <v>3283</v>
      </c>
      <c r="H2418" s="94">
        <v>163</v>
      </c>
      <c r="I2418" s="69"/>
      <c r="J2418" s="5" t="s">
        <v>4495</v>
      </c>
      <c r="K2418" s="66"/>
      <c r="L2418" s="5">
        <f t="shared" si="89"/>
        <v>413</v>
      </c>
      <c r="M2418" s="5">
        <v>6</v>
      </c>
      <c r="N2418" s="5">
        <v>0</v>
      </c>
      <c r="O2418" s="559"/>
      <c r="P2418" s="66">
        <v>287</v>
      </c>
      <c r="Q2418" s="66">
        <v>4</v>
      </c>
      <c r="R2418" s="66">
        <f t="shared" si="87"/>
        <v>291</v>
      </c>
      <c r="S2418" s="502">
        <f t="shared" si="88"/>
        <v>-3.199999999999978</v>
      </c>
      <c r="T2418" s="756"/>
      <c r="U2418" s="555"/>
      <c r="V2418" s="555"/>
      <c r="W2418" s="555"/>
      <c r="X2418" s="555"/>
      <c r="Y2418" s="555"/>
      <c r="Z2418" s="555"/>
      <c r="AA2418" s="555"/>
      <c r="AB2418" s="555"/>
      <c r="AC2418" s="555"/>
    </row>
    <row r="2419" spans="1:29" ht="25.5" x14ac:dyDescent="0.2">
      <c r="A2419" s="97" t="s">
        <v>9984</v>
      </c>
      <c r="B2419" s="65" t="s">
        <v>3365</v>
      </c>
      <c r="C2419" s="124">
        <v>1</v>
      </c>
      <c r="D2419" s="267" t="s">
        <v>6939</v>
      </c>
      <c r="E2419" s="94">
        <v>85</v>
      </c>
      <c r="F2419" s="96" t="s">
        <v>7401</v>
      </c>
      <c r="G2419" s="94" t="s">
        <v>4076</v>
      </c>
      <c r="H2419" s="94">
        <v>164</v>
      </c>
      <c r="I2419" s="69"/>
      <c r="J2419" s="5" t="s">
        <v>837</v>
      </c>
      <c r="K2419" s="66">
        <v>1</v>
      </c>
      <c r="L2419" s="5">
        <v>400</v>
      </c>
      <c r="M2419" s="5">
        <v>50</v>
      </c>
      <c r="N2419" s="5">
        <v>0</v>
      </c>
      <c r="O2419" s="65" t="s">
        <v>4235</v>
      </c>
      <c r="P2419" s="66">
        <v>273</v>
      </c>
      <c r="Q2419" s="66">
        <v>4</v>
      </c>
      <c r="R2419" s="66">
        <f t="shared" si="87"/>
        <v>277</v>
      </c>
      <c r="S2419" s="502">
        <f t="shared" si="88"/>
        <v>10.800000000000022</v>
      </c>
      <c r="T2419" s="68">
        <v>1</v>
      </c>
    </row>
    <row r="2420" spans="1:29" ht="25.5" x14ac:dyDescent="0.2">
      <c r="A2420" s="97" t="s">
        <v>9984</v>
      </c>
      <c r="B2420" s="65" t="s">
        <v>3365</v>
      </c>
      <c r="C2420" s="124">
        <v>1</v>
      </c>
      <c r="D2420" s="267" t="s">
        <v>2293</v>
      </c>
      <c r="E2420" s="94">
        <v>85</v>
      </c>
      <c r="F2420" s="96" t="s">
        <v>7401</v>
      </c>
      <c r="G2420" s="94" t="s">
        <v>4076</v>
      </c>
      <c r="H2420" s="94">
        <v>164</v>
      </c>
      <c r="I2420" s="6"/>
      <c r="J2420" s="5" t="s">
        <v>6685</v>
      </c>
      <c r="K2420" s="66">
        <v>1</v>
      </c>
      <c r="L2420" s="5">
        <v>400</v>
      </c>
      <c r="M2420" s="5">
        <v>50</v>
      </c>
      <c r="N2420" s="5">
        <v>0</v>
      </c>
      <c r="O2420" s="65" t="s">
        <v>4235</v>
      </c>
      <c r="P2420" s="66">
        <v>273</v>
      </c>
      <c r="Q2420" s="66">
        <v>4</v>
      </c>
      <c r="R2420" s="66">
        <f t="shared" si="87"/>
        <v>277</v>
      </c>
      <c r="S2420" s="502">
        <f t="shared" si="88"/>
        <v>10.800000000000022</v>
      </c>
      <c r="T2420" s="68">
        <v>1</v>
      </c>
    </row>
    <row r="2421" spans="1:29" ht="25.5" x14ac:dyDescent="0.2">
      <c r="A2421" s="97" t="s">
        <v>9984</v>
      </c>
      <c r="B2421" s="65" t="s">
        <v>3365</v>
      </c>
      <c r="C2421" s="124">
        <v>1</v>
      </c>
      <c r="D2421" s="267" t="s">
        <v>7238</v>
      </c>
      <c r="E2421" s="94">
        <v>85</v>
      </c>
      <c r="F2421" s="96" t="s">
        <v>7401</v>
      </c>
      <c r="G2421" s="94" t="s">
        <v>4076</v>
      </c>
      <c r="H2421" s="94">
        <v>164</v>
      </c>
      <c r="I2421" s="6"/>
      <c r="J2421" s="5" t="s">
        <v>6686</v>
      </c>
      <c r="K2421" s="66">
        <v>1</v>
      </c>
      <c r="L2421" s="5">
        <v>400</v>
      </c>
      <c r="M2421" s="5">
        <v>50</v>
      </c>
      <c r="N2421" s="5">
        <v>0</v>
      </c>
      <c r="O2421" s="65" t="s">
        <v>4235</v>
      </c>
      <c r="P2421" s="66">
        <v>273</v>
      </c>
      <c r="Q2421" s="66">
        <v>4</v>
      </c>
      <c r="R2421" s="66">
        <f t="shared" si="87"/>
        <v>277</v>
      </c>
      <c r="S2421" s="502">
        <f t="shared" si="88"/>
        <v>10.800000000000022</v>
      </c>
      <c r="T2421" s="68">
        <v>1</v>
      </c>
    </row>
    <row r="2422" spans="1:29" ht="25.5" x14ac:dyDescent="0.2">
      <c r="A2422" s="97" t="s">
        <v>9984</v>
      </c>
      <c r="B2422" s="65" t="s">
        <v>3365</v>
      </c>
      <c r="C2422" s="124">
        <v>1</v>
      </c>
      <c r="D2422" s="267" t="s">
        <v>4233</v>
      </c>
      <c r="E2422" s="94">
        <v>85</v>
      </c>
      <c r="F2422" s="96" t="s">
        <v>7401</v>
      </c>
      <c r="G2422" s="94" t="s">
        <v>4076</v>
      </c>
      <c r="H2422" s="94">
        <v>164</v>
      </c>
      <c r="I2422" s="6"/>
      <c r="J2422" s="5" t="s">
        <v>8811</v>
      </c>
      <c r="K2422" s="66">
        <v>1</v>
      </c>
      <c r="L2422" s="5">
        <v>400</v>
      </c>
      <c r="M2422" s="5">
        <v>49</v>
      </c>
      <c r="N2422" s="5">
        <v>0</v>
      </c>
      <c r="O2422" s="65" t="s">
        <v>4235</v>
      </c>
      <c r="P2422" s="66">
        <v>273</v>
      </c>
      <c r="Q2422" s="66">
        <v>4</v>
      </c>
      <c r="R2422" s="66">
        <f t="shared" si="87"/>
        <v>277</v>
      </c>
      <c r="S2422" s="502">
        <f t="shared" si="88"/>
        <v>10.800000000000022</v>
      </c>
      <c r="T2422" s="68">
        <v>1</v>
      </c>
    </row>
    <row r="2423" spans="1:29" ht="25.5" x14ac:dyDescent="0.2">
      <c r="A2423" s="97" t="s">
        <v>9984</v>
      </c>
      <c r="B2423" s="65" t="s">
        <v>3365</v>
      </c>
      <c r="C2423" s="124">
        <v>1</v>
      </c>
      <c r="D2423" s="267" t="s">
        <v>4234</v>
      </c>
      <c r="E2423" s="94">
        <v>85</v>
      </c>
      <c r="F2423" s="96" t="s">
        <v>7401</v>
      </c>
      <c r="G2423" s="94" t="s">
        <v>4076</v>
      </c>
      <c r="H2423" s="94">
        <v>164</v>
      </c>
      <c r="I2423" s="6"/>
      <c r="J2423" s="5" t="s">
        <v>8812</v>
      </c>
      <c r="K2423" s="66">
        <v>1</v>
      </c>
      <c r="L2423" s="5">
        <v>400</v>
      </c>
      <c r="M2423" s="5">
        <v>49</v>
      </c>
      <c r="N2423" s="5">
        <v>0</v>
      </c>
      <c r="O2423" s="65" t="s">
        <v>4235</v>
      </c>
      <c r="P2423" s="66">
        <v>273</v>
      </c>
      <c r="Q2423" s="66">
        <v>4</v>
      </c>
      <c r="R2423" s="66">
        <f t="shared" si="87"/>
        <v>277</v>
      </c>
      <c r="S2423" s="502">
        <f t="shared" si="88"/>
        <v>10.800000000000022</v>
      </c>
      <c r="T2423" s="68">
        <v>1</v>
      </c>
    </row>
    <row r="2424" spans="1:29" ht="25.5" x14ac:dyDescent="0.2">
      <c r="A2424" s="97" t="s">
        <v>8095</v>
      </c>
      <c r="B2424" s="125" t="s">
        <v>3365</v>
      </c>
      <c r="C2424" s="124">
        <v>1</v>
      </c>
      <c r="D2424" s="267" t="s">
        <v>8094</v>
      </c>
      <c r="E2424" s="94">
        <v>85</v>
      </c>
      <c r="F2424" s="96" t="s">
        <v>7401</v>
      </c>
      <c r="G2424" s="94" t="s">
        <v>3283</v>
      </c>
      <c r="H2424" s="94">
        <v>164</v>
      </c>
      <c r="I2424" s="6"/>
      <c r="J2424" s="5" t="s">
        <v>6727</v>
      </c>
      <c r="K2424" s="66"/>
      <c r="L2424" s="5">
        <f t="shared" si="89"/>
        <v>408</v>
      </c>
      <c r="M2424" s="5">
        <v>36</v>
      </c>
      <c r="N2424" s="5">
        <v>0</v>
      </c>
      <c r="O2424" s="559"/>
      <c r="P2424" s="66">
        <v>282</v>
      </c>
      <c r="Q2424" s="66">
        <v>4</v>
      </c>
      <c r="R2424" s="66">
        <f t="shared" si="87"/>
        <v>286</v>
      </c>
      <c r="S2424" s="502">
        <f t="shared" si="88"/>
        <v>1.800000000000022</v>
      </c>
    </row>
    <row r="2425" spans="1:29" ht="25.5" x14ac:dyDescent="0.2">
      <c r="A2425" s="97" t="s">
        <v>8095</v>
      </c>
      <c r="B2425" s="125" t="s">
        <v>3365</v>
      </c>
      <c r="C2425" s="124">
        <v>1</v>
      </c>
      <c r="D2425" s="267" t="s">
        <v>9448</v>
      </c>
      <c r="E2425" s="94">
        <v>85</v>
      </c>
      <c r="F2425" s="96" t="s">
        <v>7401</v>
      </c>
      <c r="G2425" s="94" t="s">
        <v>3283</v>
      </c>
      <c r="H2425" s="94">
        <v>164</v>
      </c>
      <c r="I2425" s="6"/>
      <c r="J2425" s="5" t="s">
        <v>3864</v>
      </c>
      <c r="K2425" s="66"/>
      <c r="L2425" s="5">
        <f t="shared" si="89"/>
        <v>408</v>
      </c>
      <c r="M2425" s="5">
        <v>14</v>
      </c>
      <c r="N2425" s="5">
        <v>0</v>
      </c>
      <c r="O2425" s="559"/>
      <c r="P2425" s="66">
        <v>282</v>
      </c>
      <c r="Q2425" s="66">
        <v>4</v>
      </c>
      <c r="R2425" s="66">
        <f t="shared" si="87"/>
        <v>286</v>
      </c>
      <c r="S2425" s="502">
        <f t="shared" si="88"/>
        <v>1.800000000000022</v>
      </c>
    </row>
    <row r="2426" spans="1:29" ht="25.5" x14ac:dyDescent="0.2">
      <c r="A2426" s="97" t="s">
        <v>8048</v>
      </c>
      <c r="B2426" s="65" t="s">
        <v>3365</v>
      </c>
      <c r="C2426" s="124">
        <v>1</v>
      </c>
      <c r="D2426" s="267" t="s">
        <v>7780</v>
      </c>
      <c r="E2426" s="94">
        <v>86</v>
      </c>
      <c r="F2426" s="96" t="s">
        <v>5664</v>
      </c>
      <c r="G2426" s="94" t="s">
        <v>4076</v>
      </c>
      <c r="H2426" s="94">
        <v>166</v>
      </c>
      <c r="I2426" s="6"/>
      <c r="J2426" s="5" t="s">
        <v>5665</v>
      </c>
      <c r="K2426" s="66"/>
      <c r="L2426" s="5">
        <f t="shared" si="89"/>
        <v>419</v>
      </c>
      <c r="M2426" s="5">
        <v>40</v>
      </c>
      <c r="N2426" s="5">
        <v>0</v>
      </c>
      <c r="O2426" s="65" t="s">
        <v>2910</v>
      </c>
      <c r="P2426" s="66">
        <v>290</v>
      </c>
      <c r="Q2426" s="66">
        <v>7</v>
      </c>
      <c r="R2426" s="66">
        <f t="shared" si="87"/>
        <v>297</v>
      </c>
      <c r="S2426" s="502">
        <f t="shared" si="88"/>
        <v>-9.199999999999978</v>
      </c>
    </row>
    <row r="2427" spans="1:29" x14ac:dyDescent="0.2">
      <c r="A2427" s="558" t="s">
        <v>10834</v>
      </c>
      <c r="B2427" s="559" t="s">
        <v>3365</v>
      </c>
      <c r="C2427" s="124">
        <v>1</v>
      </c>
      <c r="D2427" s="576" t="s">
        <v>11009</v>
      </c>
      <c r="E2427" s="94">
        <v>80</v>
      </c>
      <c r="F2427" s="96">
        <v>110</v>
      </c>
      <c r="G2427" s="564" t="s">
        <v>2036</v>
      </c>
      <c r="H2427" s="94">
        <v>153</v>
      </c>
      <c r="I2427" s="6"/>
      <c r="J2427" s="564" t="s">
        <v>2469</v>
      </c>
      <c r="K2427" s="66"/>
      <c r="L2427" s="5">
        <v>400</v>
      </c>
      <c r="M2427" s="5">
        <v>3</v>
      </c>
      <c r="N2427" s="5">
        <v>0</v>
      </c>
      <c r="O2427" s="559" t="s">
        <v>10980</v>
      </c>
      <c r="P2427" s="66">
        <v>273</v>
      </c>
      <c r="Q2427" s="66">
        <v>4</v>
      </c>
      <c r="R2427" s="66">
        <f t="shared" si="87"/>
        <v>277</v>
      </c>
      <c r="S2427" s="502">
        <f t="shared" si="88"/>
        <v>10.800000000000022</v>
      </c>
      <c r="T2427" s="68">
        <v>1</v>
      </c>
    </row>
    <row r="2428" spans="1:29" x14ac:dyDescent="0.2">
      <c r="A2428" s="558" t="s">
        <v>10834</v>
      </c>
      <c r="B2428" s="559" t="s">
        <v>3365</v>
      </c>
      <c r="C2428" s="124">
        <v>1</v>
      </c>
      <c r="D2428" s="576" t="s">
        <v>11441</v>
      </c>
      <c r="E2428" s="94">
        <v>80</v>
      </c>
      <c r="F2428" s="96">
        <v>110</v>
      </c>
      <c r="G2428" s="564" t="s">
        <v>2036</v>
      </c>
      <c r="H2428" s="94">
        <v>153</v>
      </c>
      <c r="I2428" s="6"/>
      <c r="J2428" s="564" t="s">
        <v>9682</v>
      </c>
      <c r="K2428" s="66"/>
      <c r="L2428" s="5">
        <v>400</v>
      </c>
      <c r="M2428" s="5">
        <v>1</v>
      </c>
      <c r="N2428" s="5">
        <v>0</v>
      </c>
      <c r="O2428" s="559" t="s">
        <v>11399</v>
      </c>
      <c r="P2428" s="66">
        <v>273</v>
      </c>
      <c r="Q2428" s="66">
        <v>4</v>
      </c>
      <c r="R2428" s="66">
        <f>P2428+Q2428</f>
        <v>277</v>
      </c>
      <c r="S2428" s="502">
        <f>306.1-R2428-10-8.3</f>
        <v>10.800000000000022</v>
      </c>
      <c r="T2428" s="68">
        <v>1</v>
      </c>
    </row>
    <row r="2429" spans="1:29" ht="25.5" x14ac:dyDescent="0.2">
      <c r="A2429" s="97" t="s">
        <v>9386</v>
      </c>
      <c r="B2429" s="125" t="s">
        <v>4416</v>
      </c>
      <c r="C2429" s="124">
        <v>1</v>
      </c>
      <c r="D2429" s="267" t="s">
        <v>9388</v>
      </c>
      <c r="E2429" s="94">
        <v>90</v>
      </c>
      <c r="F2429" s="96" t="s">
        <v>8223</v>
      </c>
      <c r="G2429" s="94" t="s">
        <v>5501</v>
      </c>
      <c r="H2429" s="94">
        <v>171</v>
      </c>
      <c r="I2429" s="69"/>
      <c r="J2429" s="5" t="s">
        <v>7854</v>
      </c>
      <c r="K2429" s="66"/>
      <c r="L2429" s="5">
        <f t="shared" si="89"/>
        <v>434</v>
      </c>
      <c r="M2429" s="5">
        <v>7</v>
      </c>
      <c r="N2429" s="5">
        <v>0</v>
      </c>
      <c r="O2429" s="559"/>
      <c r="P2429" s="66">
        <v>305</v>
      </c>
      <c r="Q2429" s="66">
        <v>7</v>
      </c>
      <c r="R2429" s="66">
        <f t="shared" si="87"/>
        <v>312</v>
      </c>
      <c r="S2429" s="502">
        <f t="shared" si="88"/>
        <v>-24.199999999999978</v>
      </c>
    </row>
    <row r="2430" spans="1:29" ht="25.5" x14ac:dyDescent="0.2">
      <c r="A2430" s="97" t="s">
        <v>8837</v>
      </c>
      <c r="B2430" s="65" t="s">
        <v>4416</v>
      </c>
      <c r="C2430" s="124">
        <v>1</v>
      </c>
      <c r="D2430" s="65" t="s">
        <v>4033</v>
      </c>
      <c r="E2430" s="94">
        <v>87</v>
      </c>
      <c r="F2430" s="96" t="s">
        <v>5534</v>
      </c>
      <c r="G2430" s="94" t="s">
        <v>5501</v>
      </c>
      <c r="H2430" s="94">
        <v>167</v>
      </c>
      <c r="I2430" s="69"/>
      <c r="J2430" s="5" t="s">
        <v>7806</v>
      </c>
      <c r="K2430" s="66"/>
      <c r="L2430" s="5">
        <f t="shared" si="89"/>
        <v>424</v>
      </c>
      <c r="M2430" s="5">
        <v>8</v>
      </c>
      <c r="N2430" s="5">
        <v>0</v>
      </c>
      <c r="O2430" s="65" t="s">
        <v>933</v>
      </c>
      <c r="P2430" s="66">
        <v>295</v>
      </c>
      <c r="Q2430" s="66">
        <v>7</v>
      </c>
      <c r="R2430" s="66">
        <f t="shared" si="87"/>
        <v>302</v>
      </c>
      <c r="S2430" s="502">
        <f t="shared" si="88"/>
        <v>-14.199999999999978</v>
      </c>
    </row>
    <row r="2431" spans="1:29" x14ac:dyDescent="0.2">
      <c r="A2431" s="558" t="s">
        <v>12267</v>
      </c>
      <c r="B2431" s="559" t="s">
        <v>4416</v>
      </c>
      <c r="C2431" s="124">
        <v>1</v>
      </c>
      <c r="D2431" s="559" t="s">
        <v>12268</v>
      </c>
      <c r="E2431" s="94">
        <v>80</v>
      </c>
      <c r="F2431" s="96">
        <v>112</v>
      </c>
      <c r="G2431" s="564" t="s">
        <v>2036</v>
      </c>
      <c r="H2431" s="94">
        <v>155</v>
      </c>
      <c r="I2431" s="69"/>
      <c r="J2431" s="5" t="s">
        <v>12078</v>
      </c>
      <c r="K2431" s="66"/>
      <c r="L2431" s="5">
        <v>391</v>
      </c>
      <c r="M2431" s="5">
        <v>59</v>
      </c>
      <c r="N2431" s="5">
        <v>0</v>
      </c>
      <c r="O2431" s="559" t="s">
        <v>12024</v>
      </c>
      <c r="P2431" s="66">
        <v>264</v>
      </c>
      <c r="Q2431" s="66">
        <v>4</v>
      </c>
      <c r="R2431" s="66">
        <f t="shared" si="87"/>
        <v>268</v>
      </c>
      <c r="S2431" s="502">
        <f t="shared" si="88"/>
        <v>19.800000000000022</v>
      </c>
      <c r="T2431" s="68">
        <v>3</v>
      </c>
    </row>
    <row r="2432" spans="1:29" x14ac:dyDescent="0.2">
      <c r="A2432" s="558" t="s">
        <v>12267</v>
      </c>
      <c r="B2432" s="559" t="s">
        <v>4416</v>
      </c>
      <c r="C2432" s="124">
        <v>1</v>
      </c>
      <c r="D2432" s="583" t="s">
        <v>12269</v>
      </c>
      <c r="E2432" s="94">
        <v>80</v>
      </c>
      <c r="F2432" s="96">
        <v>112</v>
      </c>
      <c r="G2432" s="564" t="s">
        <v>2036</v>
      </c>
      <c r="H2432" s="94">
        <v>155</v>
      </c>
      <c r="I2432" s="69"/>
      <c r="J2432" s="5" t="s">
        <v>9682</v>
      </c>
      <c r="K2432" s="66"/>
      <c r="L2432" s="5">
        <v>391</v>
      </c>
      <c r="M2432" s="5">
        <v>1</v>
      </c>
      <c r="N2432" s="5">
        <v>0</v>
      </c>
      <c r="O2432" s="559" t="s">
        <v>12024</v>
      </c>
      <c r="P2432" s="66">
        <v>264</v>
      </c>
      <c r="Q2432" s="66">
        <v>4</v>
      </c>
      <c r="R2432" s="66">
        <f t="shared" si="87"/>
        <v>268</v>
      </c>
      <c r="S2432" s="502">
        <f t="shared" si="88"/>
        <v>19.800000000000022</v>
      </c>
      <c r="T2432" s="68">
        <v>3</v>
      </c>
    </row>
    <row r="2433" spans="1:20" ht="25.5" x14ac:dyDescent="0.2">
      <c r="A2433" s="97" t="s">
        <v>8838</v>
      </c>
      <c r="B2433" s="125" t="s">
        <v>4416</v>
      </c>
      <c r="C2433" s="124">
        <v>1</v>
      </c>
      <c r="D2433" s="125" t="s">
        <v>5128</v>
      </c>
      <c r="E2433" s="94">
        <v>89</v>
      </c>
      <c r="F2433" s="96" t="s">
        <v>1315</v>
      </c>
      <c r="G2433" s="94" t="s">
        <v>5160</v>
      </c>
      <c r="H2433" s="94">
        <v>172</v>
      </c>
      <c r="I2433" s="6"/>
      <c r="J2433" s="5" t="s">
        <v>3136</v>
      </c>
      <c r="K2433" s="66"/>
      <c r="L2433" s="5">
        <f t="shared" si="89"/>
        <v>466</v>
      </c>
      <c r="M2433" s="5">
        <v>19</v>
      </c>
      <c r="N2433" s="5">
        <v>0</v>
      </c>
      <c r="O2433" s="559"/>
      <c r="P2433" s="66">
        <v>337</v>
      </c>
      <c r="Q2433" s="66">
        <v>7</v>
      </c>
      <c r="R2433" s="66">
        <f t="shared" si="87"/>
        <v>344</v>
      </c>
      <c r="S2433" s="502">
        <f t="shared" si="88"/>
        <v>-56.199999999999974</v>
      </c>
    </row>
    <row r="2434" spans="1:20" ht="25.5" x14ac:dyDescent="0.2">
      <c r="A2434" s="97"/>
      <c r="B2434" s="125" t="s">
        <v>4416</v>
      </c>
      <c r="C2434" s="124">
        <v>1</v>
      </c>
      <c r="D2434" s="267" t="s">
        <v>7665</v>
      </c>
      <c r="E2434" s="94">
        <v>90</v>
      </c>
      <c r="F2434" s="96" t="s">
        <v>8223</v>
      </c>
      <c r="G2434" s="94" t="s">
        <v>5501</v>
      </c>
      <c r="H2434" s="94">
        <v>171</v>
      </c>
      <c r="I2434" s="69"/>
      <c r="J2434" s="5" t="s">
        <v>7854</v>
      </c>
      <c r="K2434" s="66"/>
      <c r="L2434" s="5">
        <f t="shared" si="89"/>
        <v>445</v>
      </c>
      <c r="M2434" s="5">
        <v>7</v>
      </c>
      <c r="N2434" s="5">
        <v>0</v>
      </c>
      <c r="O2434" s="559"/>
      <c r="P2434" s="66">
        <v>316</v>
      </c>
      <c r="Q2434" s="66">
        <v>7</v>
      </c>
      <c r="R2434" s="66">
        <f t="shared" si="87"/>
        <v>323</v>
      </c>
      <c r="S2434" s="502">
        <f t="shared" si="88"/>
        <v>-35.199999999999974</v>
      </c>
    </row>
    <row r="2435" spans="1:20" ht="25.5" x14ac:dyDescent="0.2">
      <c r="A2435" s="97" t="s">
        <v>10710</v>
      </c>
      <c r="B2435" s="125" t="s">
        <v>4416</v>
      </c>
      <c r="C2435" s="124">
        <v>1</v>
      </c>
      <c r="D2435" s="267" t="s">
        <v>10722</v>
      </c>
      <c r="E2435" s="94">
        <v>88</v>
      </c>
      <c r="F2435" s="96" t="s">
        <v>8223</v>
      </c>
      <c r="G2435" s="94" t="s">
        <v>5501</v>
      </c>
      <c r="H2435" s="94">
        <v>171</v>
      </c>
      <c r="I2435" s="69"/>
      <c r="J2435" s="5" t="s">
        <v>7854</v>
      </c>
      <c r="K2435" s="66"/>
      <c r="L2435" s="5">
        <f t="shared" si="89"/>
        <v>444</v>
      </c>
      <c r="M2435" s="5">
        <v>7</v>
      </c>
      <c r="N2435" s="5">
        <v>0</v>
      </c>
      <c r="O2435" s="65" t="s">
        <v>10683</v>
      </c>
      <c r="P2435" s="66">
        <v>315</v>
      </c>
      <c r="Q2435" s="66">
        <v>7</v>
      </c>
      <c r="R2435" s="66">
        <f t="shared" si="87"/>
        <v>322</v>
      </c>
      <c r="S2435" s="502">
        <f t="shared" si="88"/>
        <v>-34.199999999999974</v>
      </c>
    </row>
    <row r="2436" spans="1:20" ht="25.5" x14ac:dyDescent="0.2">
      <c r="A2436" s="558" t="s">
        <v>12557</v>
      </c>
      <c r="B2436" s="575" t="s">
        <v>4416</v>
      </c>
      <c r="C2436" s="124">
        <v>1</v>
      </c>
      <c r="D2436" s="785" t="s">
        <v>12560</v>
      </c>
      <c r="E2436" s="94">
        <v>75</v>
      </c>
      <c r="F2436" s="96">
        <v>102</v>
      </c>
      <c r="G2436" s="564" t="s">
        <v>2920</v>
      </c>
      <c r="H2436" s="94">
        <v>145</v>
      </c>
      <c r="I2436" s="69"/>
      <c r="J2436" s="5" t="s">
        <v>12561</v>
      </c>
      <c r="K2436" s="66">
        <v>1</v>
      </c>
      <c r="L2436" s="5">
        <v>395</v>
      </c>
      <c r="M2436" s="5">
        <v>59</v>
      </c>
      <c r="N2436" s="5">
        <v>0</v>
      </c>
      <c r="O2436" s="559"/>
      <c r="P2436" s="66">
        <v>268</v>
      </c>
      <c r="Q2436" s="66">
        <v>4</v>
      </c>
      <c r="R2436" s="66">
        <f t="shared" ref="R2436:R2437" si="92">P2436+Q2436</f>
        <v>272</v>
      </c>
      <c r="S2436" s="502">
        <f t="shared" ref="S2436:S2437" si="93">306.1-R2436-10-8.3</f>
        <v>15.800000000000022</v>
      </c>
      <c r="T2436" s="68">
        <v>1</v>
      </c>
    </row>
    <row r="2437" spans="1:20" x14ac:dyDescent="0.2">
      <c r="A2437" s="558" t="s">
        <v>12557</v>
      </c>
      <c r="B2437" s="575" t="s">
        <v>4416</v>
      </c>
      <c r="C2437" s="124">
        <v>1</v>
      </c>
      <c r="D2437" s="785" t="s">
        <v>12559</v>
      </c>
      <c r="E2437" s="94">
        <v>75</v>
      </c>
      <c r="F2437" s="96">
        <v>102</v>
      </c>
      <c r="G2437" s="564" t="s">
        <v>4076</v>
      </c>
      <c r="H2437" s="94">
        <v>145</v>
      </c>
      <c r="I2437" s="69"/>
      <c r="J2437" s="5" t="s">
        <v>1027</v>
      </c>
      <c r="K2437" s="66"/>
      <c r="L2437" s="5">
        <v>395</v>
      </c>
      <c r="M2437" s="5">
        <v>42</v>
      </c>
      <c r="N2437" s="5">
        <v>0</v>
      </c>
      <c r="O2437" s="559"/>
      <c r="P2437" s="66">
        <v>268</v>
      </c>
      <c r="Q2437" s="66">
        <v>4</v>
      </c>
      <c r="R2437" s="66">
        <f t="shared" si="92"/>
        <v>272</v>
      </c>
      <c r="S2437" s="502">
        <f t="shared" si="93"/>
        <v>15.800000000000022</v>
      </c>
      <c r="T2437" s="68">
        <v>1</v>
      </c>
    </row>
    <row r="2438" spans="1:20" x14ac:dyDescent="0.2">
      <c r="A2438" s="97" t="s">
        <v>2758</v>
      </c>
      <c r="B2438" s="125" t="s">
        <v>4416</v>
      </c>
      <c r="C2438" s="124">
        <v>1</v>
      </c>
      <c r="D2438" s="267" t="s">
        <v>2557</v>
      </c>
      <c r="E2438" s="94">
        <v>83</v>
      </c>
      <c r="F2438" s="96">
        <v>112</v>
      </c>
      <c r="G2438" s="94" t="s">
        <v>2036</v>
      </c>
      <c r="H2438" s="94">
        <v>155</v>
      </c>
      <c r="I2438" s="69"/>
      <c r="J2438" s="5" t="s">
        <v>12078</v>
      </c>
      <c r="K2438" s="66">
        <v>2</v>
      </c>
      <c r="L2438" s="5">
        <v>397</v>
      </c>
      <c r="M2438" s="5">
        <v>3</v>
      </c>
      <c r="N2438" s="5">
        <v>0</v>
      </c>
      <c r="O2438" s="559" t="s">
        <v>12459</v>
      </c>
      <c r="P2438" s="66">
        <v>264</v>
      </c>
      <c r="Q2438" s="66">
        <v>4</v>
      </c>
      <c r="R2438" s="66">
        <f t="shared" si="87"/>
        <v>268</v>
      </c>
      <c r="S2438" s="502">
        <f t="shared" si="88"/>
        <v>19.800000000000022</v>
      </c>
      <c r="T2438" s="68">
        <v>2</v>
      </c>
    </row>
    <row r="2439" spans="1:20" x14ac:dyDescent="0.2">
      <c r="A2439" s="97" t="s">
        <v>2758</v>
      </c>
      <c r="B2439" s="125" t="s">
        <v>4416</v>
      </c>
      <c r="C2439" s="124">
        <v>1</v>
      </c>
      <c r="D2439" s="576" t="s">
        <v>12464</v>
      </c>
      <c r="E2439" s="94">
        <v>83</v>
      </c>
      <c r="F2439" s="96">
        <v>112</v>
      </c>
      <c r="G2439" s="94" t="s">
        <v>2036</v>
      </c>
      <c r="H2439" s="94">
        <v>155</v>
      </c>
      <c r="I2439" s="69"/>
      <c r="J2439" s="5" t="s">
        <v>9682</v>
      </c>
      <c r="K2439" s="66"/>
      <c r="L2439" s="5">
        <v>397</v>
      </c>
      <c r="M2439" s="5">
        <v>1</v>
      </c>
      <c r="N2439" s="5">
        <v>0</v>
      </c>
      <c r="O2439" s="559" t="s">
        <v>12458</v>
      </c>
      <c r="P2439" s="66">
        <v>264</v>
      </c>
      <c r="Q2439" s="66">
        <v>4</v>
      </c>
      <c r="R2439" s="66">
        <f t="shared" si="87"/>
        <v>268</v>
      </c>
      <c r="S2439" s="502">
        <f t="shared" si="88"/>
        <v>19.800000000000022</v>
      </c>
      <c r="T2439" s="68">
        <v>2</v>
      </c>
    </row>
    <row r="2440" spans="1:20" ht="25.5" x14ac:dyDescent="0.2">
      <c r="A2440" s="558" t="s">
        <v>12460</v>
      </c>
      <c r="B2440" s="575" t="s">
        <v>4416</v>
      </c>
      <c r="C2440" s="124">
        <v>1</v>
      </c>
      <c r="D2440" s="576" t="s">
        <v>12465</v>
      </c>
      <c r="E2440" s="94">
        <v>86</v>
      </c>
      <c r="F2440" s="96" t="s">
        <v>5664</v>
      </c>
      <c r="G2440" s="94" t="s">
        <v>5434</v>
      </c>
      <c r="H2440" s="94">
        <v>166</v>
      </c>
      <c r="I2440" s="6"/>
      <c r="J2440" s="5" t="s">
        <v>12467</v>
      </c>
      <c r="K2440" s="66">
        <v>1</v>
      </c>
      <c r="L2440" s="5">
        <f>112+10+R2440</f>
        <v>395</v>
      </c>
      <c r="M2440" s="5">
        <v>60</v>
      </c>
      <c r="N2440" s="5">
        <v>0</v>
      </c>
      <c r="O2440" s="559" t="s">
        <v>12462</v>
      </c>
      <c r="P2440" s="66">
        <v>269</v>
      </c>
      <c r="Q2440" s="66">
        <v>4</v>
      </c>
      <c r="R2440" s="66">
        <f>P2440+Q2440</f>
        <v>273</v>
      </c>
      <c r="S2440" s="502">
        <f>306.1-R2440-10-8.3</f>
        <v>14.800000000000022</v>
      </c>
      <c r="T2440" s="68">
        <v>1</v>
      </c>
    </row>
    <row r="2441" spans="1:20" ht="25.5" x14ac:dyDescent="0.2">
      <c r="A2441" s="558" t="s">
        <v>12460</v>
      </c>
      <c r="B2441" s="575" t="s">
        <v>4416</v>
      </c>
      <c r="C2441" s="124">
        <v>1</v>
      </c>
      <c r="D2441" s="576" t="s">
        <v>12463</v>
      </c>
      <c r="E2441" s="94">
        <v>86</v>
      </c>
      <c r="F2441" s="96" t="s">
        <v>5664</v>
      </c>
      <c r="G2441" s="94" t="s">
        <v>5434</v>
      </c>
      <c r="H2441" s="94">
        <v>166</v>
      </c>
      <c r="I2441" s="6"/>
      <c r="J2441" s="5" t="s">
        <v>5665</v>
      </c>
      <c r="K2441" s="66"/>
      <c r="L2441" s="5">
        <f>112+10+R2441</f>
        <v>395</v>
      </c>
      <c r="M2441" s="5">
        <v>40</v>
      </c>
      <c r="N2441" s="5">
        <v>0</v>
      </c>
      <c r="O2441" s="559" t="s">
        <v>12462</v>
      </c>
      <c r="P2441" s="66">
        <v>269</v>
      </c>
      <c r="Q2441" s="66">
        <v>4</v>
      </c>
      <c r="R2441" s="66">
        <f>P2441+Q2441</f>
        <v>273</v>
      </c>
      <c r="S2441" s="502">
        <f>306.1-R2441-10-8.3</f>
        <v>14.800000000000022</v>
      </c>
      <c r="T2441" s="68">
        <v>1</v>
      </c>
    </row>
    <row r="2442" spans="1:20" ht="25.5" x14ac:dyDescent="0.2">
      <c r="A2442" s="97" t="s">
        <v>4142</v>
      </c>
      <c r="B2442" s="125" t="s">
        <v>4416</v>
      </c>
      <c r="C2442" s="124">
        <v>1</v>
      </c>
      <c r="D2442" s="267" t="s">
        <v>4683</v>
      </c>
      <c r="E2442" s="94">
        <v>88</v>
      </c>
      <c r="F2442" s="96" t="s">
        <v>8223</v>
      </c>
      <c r="G2442" s="94" t="s">
        <v>5501</v>
      </c>
      <c r="H2442" s="94">
        <v>171</v>
      </c>
      <c r="I2442" s="69"/>
      <c r="J2442" s="5" t="s">
        <v>7854</v>
      </c>
      <c r="K2442" s="66"/>
      <c r="L2442" s="5">
        <f t="shared" si="89"/>
        <v>404</v>
      </c>
      <c r="M2442" s="5">
        <v>7</v>
      </c>
      <c r="N2442" s="5">
        <v>0</v>
      </c>
      <c r="O2442" s="559"/>
      <c r="P2442" s="66">
        <v>275</v>
      </c>
      <c r="Q2442" s="66">
        <v>7</v>
      </c>
      <c r="R2442" s="66">
        <f t="shared" si="87"/>
        <v>282</v>
      </c>
      <c r="S2442" s="502">
        <f t="shared" si="88"/>
        <v>5.800000000000022</v>
      </c>
    </row>
    <row r="2443" spans="1:20" ht="25.5" x14ac:dyDescent="0.2">
      <c r="A2443" s="97" t="s">
        <v>4143</v>
      </c>
      <c r="B2443" s="125" t="s">
        <v>4416</v>
      </c>
      <c r="C2443" s="124">
        <v>1</v>
      </c>
      <c r="D2443" s="267" t="s">
        <v>2151</v>
      </c>
      <c r="E2443" s="94">
        <v>88</v>
      </c>
      <c r="F2443" s="96" t="s">
        <v>8223</v>
      </c>
      <c r="G2443" s="94" t="s">
        <v>5160</v>
      </c>
      <c r="H2443" s="94">
        <v>171</v>
      </c>
      <c r="I2443" s="69"/>
      <c r="J2443" s="5" t="s">
        <v>7854</v>
      </c>
      <c r="K2443" s="66"/>
      <c r="L2443" s="5">
        <f t="shared" si="89"/>
        <v>404</v>
      </c>
      <c r="M2443" s="5">
        <v>7</v>
      </c>
      <c r="N2443" s="5">
        <v>0</v>
      </c>
      <c r="O2443" s="559"/>
      <c r="P2443" s="66">
        <v>275</v>
      </c>
      <c r="Q2443" s="66">
        <v>7</v>
      </c>
      <c r="R2443" s="66">
        <f t="shared" si="87"/>
        <v>282</v>
      </c>
      <c r="S2443" s="502">
        <f t="shared" si="88"/>
        <v>5.800000000000022</v>
      </c>
    </row>
    <row r="2444" spans="1:20" ht="25.5" x14ac:dyDescent="0.2">
      <c r="A2444" s="97" t="s">
        <v>8834</v>
      </c>
      <c r="B2444" s="125" t="s">
        <v>4416</v>
      </c>
      <c r="C2444" s="124">
        <v>1</v>
      </c>
      <c r="D2444" s="267" t="s">
        <v>6585</v>
      </c>
      <c r="E2444" s="94">
        <v>87</v>
      </c>
      <c r="F2444" s="96" t="s">
        <v>8223</v>
      </c>
      <c r="G2444" s="94" t="s">
        <v>3850</v>
      </c>
      <c r="H2444" s="94">
        <v>171</v>
      </c>
      <c r="I2444" s="69"/>
      <c r="J2444" s="5" t="s">
        <v>7854</v>
      </c>
      <c r="K2444" s="66"/>
      <c r="L2444" s="5">
        <f t="shared" si="89"/>
        <v>434</v>
      </c>
      <c r="M2444" s="5">
        <v>7</v>
      </c>
      <c r="N2444" s="5">
        <v>0</v>
      </c>
      <c r="O2444" s="559"/>
      <c r="P2444" s="66">
        <v>305</v>
      </c>
      <c r="Q2444" s="66">
        <v>7</v>
      </c>
      <c r="R2444" s="66">
        <f t="shared" si="87"/>
        <v>312</v>
      </c>
      <c r="S2444" s="502">
        <f t="shared" si="88"/>
        <v>-24.199999999999978</v>
      </c>
    </row>
    <row r="2445" spans="1:20" ht="25.5" x14ac:dyDescent="0.2">
      <c r="A2445" s="97" t="s">
        <v>10164</v>
      </c>
      <c r="B2445" s="125" t="s">
        <v>1423</v>
      </c>
      <c r="C2445" s="124">
        <v>1</v>
      </c>
      <c r="D2445" s="125" t="s">
        <v>15</v>
      </c>
      <c r="E2445" s="94">
        <v>87</v>
      </c>
      <c r="F2445" s="96" t="s">
        <v>5534</v>
      </c>
      <c r="G2445" s="94" t="s">
        <v>5501</v>
      </c>
      <c r="H2445" s="94">
        <v>167</v>
      </c>
      <c r="I2445" s="69"/>
      <c r="J2445" s="5" t="s">
        <v>7806</v>
      </c>
      <c r="K2445" s="66"/>
      <c r="L2445" s="5">
        <f t="shared" si="89"/>
        <v>458</v>
      </c>
      <c r="M2445" s="5">
        <v>8</v>
      </c>
      <c r="N2445" s="5">
        <v>0</v>
      </c>
      <c r="O2445" s="65" t="s">
        <v>933</v>
      </c>
      <c r="P2445" s="66">
        <v>329</v>
      </c>
      <c r="Q2445" s="66">
        <v>7</v>
      </c>
      <c r="R2445" s="66">
        <f t="shared" si="87"/>
        <v>336</v>
      </c>
      <c r="S2445" s="502">
        <f t="shared" si="88"/>
        <v>-48.199999999999974</v>
      </c>
    </row>
    <row r="2446" spans="1:20" ht="25.5" x14ac:dyDescent="0.2">
      <c r="A2446" s="97" t="s">
        <v>9023</v>
      </c>
      <c r="B2446" s="125" t="s">
        <v>1423</v>
      </c>
      <c r="C2446" s="124">
        <v>1</v>
      </c>
      <c r="D2446" s="125" t="s">
        <v>7289</v>
      </c>
      <c r="E2446" s="94">
        <v>81</v>
      </c>
      <c r="F2446" s="96" t="s">
        <v>9777</v>
      </c>
      <c r="G2446" s="94" t="s">
        <v>5434</v>
      </c>
      <c r="H2446" s="94">
        <v>159</v>
      </c>
      <c r="I2446" s="6"/>
      <c r="J2446" s="5" t="s">
        <v>7279</v>
      </c>
      <c r="K2446" s="66"/>
      <c r="L2446" s="5">
        <f t="shared" si="89"/>
        <v>458</v>
      </c>
      <c r="M2446" s="5">
        <v>9</v>
      </c>
      <c r="N2446" s="5">
        <v>0</v>
      </c>
      <c r="O2446" s="559"/>
      <c r="P2446" s="66">
        <v>329</v>
      </c>
      <c r="Q2446" s="66">
        <v>7</v>
      </c>
      <c r="R2446" s="66">
        <f t="shared" si="87"/>
        <v>336</v>
      </c>
      <c r="S2446" s="502">
        <f t="shared" si="88"/>
        <v>-48.199999999999974</v>
      </c>
    </row>
    <row r="2447" spans="1:20" ht="25.5" x14ac:dyDescent="0.2">
      <c r="A2447" s="97" t="s">
        <v>8242</v>
      </c>
      <c r="B2447" s="125" t="s">
        <v>1423</v>
      </c>
      <c r="C2447" s="124">
        <v>1</v>
      </c>
      <c r="D2447" s="267" t="s">
        <v>7347</v>
      </c>
      <c r="E2447" s="94">
        <v>87</v>
      </c>
      <c r="F2447" s="96" t="s">
        <v>415</v>
      </c>
      <c r="G2447" s="94" t="s">
        <v>5501</v>
      </c>
      <c r="H2447" s="94">
        <v>168</v>
      </c>
      <c r="I2447" s="69"/>
      <c r="J2447" s="5" t="s">
        <v>10292</v>
      </c>
      <c r="K2447" s="66"/>
      <c r="L2447" s="5">
        <f t="shared" si="89"/>
        <v>433</v>
      </c>
      <c r="M2447" s="5">
        <v>31</v>
      </c>
      <c r="N2447" s="5">
        <v>0</v>
      </c>
      <c r="O2447" s="559"/>
      <c r="P2447" s="66">
        <v>304</v>
      </c>
      <c r="Q2447" s="66">
        <v>7</v>
      </c>
      <c r="R2447" s="66">
        <f t="shared" si="87"/>
        <v>311</v>
      </c>
      <c r="S2447" s="502">
        <f t="shared" si="88"/>
        <v>-23.199999999999978</v>
      </c>
    </row>
    <row r="2448" spans="1:20" ht="25.5" x14ac:dyDescent="0.2">
      <c r="A2448" s="97" t="s">
        <v>3292</v>
      </c>
      <c r="B2448" s="125" t="s">
        <v>1423</v>
      </c>
      <c r="C2448" s="124">
        <v>1</v>
      </c>
      <c r="D2448" s="125" t="s">
        <v>7598</v>
      </c>
      <c r="E2448" s="94">
        <v>81</v>
      </c>
      <c r="F2448" s="96" t="s">
        <v>9586</v>
      </c>
      <c r="G2448" s="94" t="s">
        <v>4076</v>
      </c>
      <c r="H2448" s="94">
        <v>159</v>
      </c>
      <c r="I2448" s="6"/>
      <c r="J2448" s="5" t="s">
        <v>9759</v>
      </c>
      <c r="K2448" s="66"/>
      <c r="L2448" s="5">
        <f t="shared" si="89"/>
        <v>424</v>
      </c>
      <c r="M2448" s="5">
        <v>10</v>
      </c>
      <c r="N2448" s="5">
        <v>0</v>
      </c>
      <c r="O2448" s="559"/>
      <c r="P2448" s="66">
        <v>298</v>
      </c>
      <c r="Q2448" s="66">
        <v>4</v>
      </c>
      <c r="R2448" s="66">
        <f t="shared" si="87"/>
        <v>302</v>
      </c>
      <c r="S2448" s="502">
        <f t="shared" si="88"/>
        <v>-14.199999999999978</v>
      </c>
    </row>
    <row r="2449" spans="1:20" ht="25.5" x14ac:dyDescent="0.2">
      <c r="A2449" s="97" t="s">
        <v>3292</v>
      </c>
      <c r="B2449" s="125" t="s">
        <v>1423</v>
      </c>
      <c r="C2449" s="124">
        <v>1</v>
      </c>
      <c r="D2449" s="125" t="s">
        <v>2937</v>
      </c>
      <c r="E2449" s="94">
        <v>81</v>
      </c>
      <c r="F2449" s="96" t="s">
        <v>9586</v>
      </c>
      <c r="G2449" s="94" t="s">
        <v>4076</v>
      </c>
      <c r="H2449" s="94">
        <v>159</v>
      </c>
      <c r="I2449" s="6"/>
      <c r="J2449" s="5" t="s">
        <v>994</v>
      </c>
      <c r="K2449" s="66"/>
      <c r="L2449" s="5">
        <f t="shared" si="89"/>
        <v>424</v>
      </c>
      <c r="M2449" s="5">
        <v>10</v>
      </c>
      <c r="N2449" s="5">
        <v>0</v>
      </c>
      <c r="O2449" s="559"/>
      <c r="P2449" s="66">
        <v>298</v>
      </c>
      <c r="Q2449" s="66">
        <v>4</v>
      </c>
      <c r="R2449" s="66">
        <f t="shared" si="87"/>
        <v>302</v>
      </c>
      <c r="S2449" s="502">
        <f t="shared" si="88"/>
        <v>-14.199999999999978</v>
      </c>
    </row>
    <row r="2450" spans="1:20" ht="25.5" x14ac:dyDescent="0.2">
      <c r="A2450" s="97" t="s">
        <v>3292</v>
      </c>
      <c r="B2450" s="125" t="s">
        <v>1423</v>
      </c>
      <c r="C2450" s="124">
        <v>1</v>
      </c>
      <c r="D2450" s="125" t="s">
        <v>4052</v>
      </c>
      <c r="E2450" s="94">
        <v>81</v>
      </c>
      <c r="F2450" s="96" t="s">
        <v>9586</v>
      </c>
      <c r="G2450" s="94" t="s">
        <v>4076</v>
      </c>
      <c r="H2450" s="94">
        <v>159</v>
      </c>
      <c r="I2450" s="6"/>
      <c r="J2450" s="5" t="s">
        <v>3164</v>
      </c>
      <c r="K2450" s="66"/>
      <c r="L2450" s="5">
        <f t="shared" si="89"/>
        <v>424</v>
      </c>
      <c r="M2450" s="5">
        <v>10</v>
      </c>
      <c r="N2450" s="5">
        <v>0</v>
      </c>
      <c r="O2450" s="559"/>
      <c r="P2450" s="66">
        <v>298</v>
      </c>
      <c r="Q2450" s="66">
        <v>4</v>
      </c>
      <c r="R2450" s="66">
        <f t="shared" si="87"/>
        <v>302</v>
      </c>
      <c r="S2450" s="502">
        <f t="shared" si="88"/>
        <v>-14.199999999999978</v>
      </c>
    </row>
    <row r="2451" spans="1:20" ht="25.5" x14ac:dyDescent="0.2">
      <c r="A2451" s="97" t="s">
        <v>3292</v>
      </c>
      <c r="B2451" s="125" t="s">
        <v>1423</v>
      </c>
      <c r="C2451" s="124">
        <v>1</v>
      </c>
      <c r="D2451" s="125" t="s">
        <v>8661</v>
      </c>
      <c r="E2451" s="94">
        <v>81</v>
      </c>
      <c r="F2451" s="96" t="s">
        <v>9586</v>
      </c>
      <c r="G2451" s="94" t="s">
        <v>2367</v>
      </c>
      <c r="H2451" s="94">
        <v>159</v>
      </c>
      <c r="I2451" s="6"/>
      <c r="J2451" s="5" t="s">
        <v>7279</v>
      </c>
      <c r="K2451" s="66"/>
      <c r="L2451" s="5">
        <f t="shared" si="89"/>
        <v>424</v>
      </c>
      <c r="M2451" s="5">
        <v>9</v>
      </c>
      <c r="N2451" s="5">
        <v>0</v>
      </c>
      <c r="O2451" s="559"/>
      <c r="P2451" s="66">
        <v>298</v>
      </c>
      <c r="Q2451" s="66">
        <v>4</v>
      </c>
      <c r="R2451" s="66">
        <f t="shared" si="87"/>
        <v>302</v>
      </c>
      <c r="S2451" s="502">
        <f t="shared" si="88"/>
        <v>-14.199999999999978</v>
      </c>
    </row>
    <row r="2452" spans="1:20" ht="25.5" x14ac:dyDescent="0.2">
      <c r="A2452" s="97" t="s">
        <v>3951</v>
      </c>
      <c r="B2452" s="125" t="s">
        <v>1423</v>
      </c>
      <c r="C2452" s="124">
        <v>1</v>
      </c>
      <c r="D2452" s="267" t="s">
        <v>132</v>
      </c>
      <c r="E2452" s="94">
        <v>84</v>
      </c>
      <c r="F2452" s="96" t="s">
        <v>393</v>
      </c>
      <c r="G2452" s="94" t="s">
        <v>3283</v>
      </c>
      <c r="H2452" s="94">
        <v>163</v>
      </c>
      <c r="I2452" s="69"/>
      <c r="J2452" s="5" t="s">
        <v>1029</v>
      </c>
      <c r="K2452" s="66"/>
      <c r="L2452" s="5">
        <f t="shared" si="89"/>
        <v>424</v>
      </c>
      <c r="M2452" s="5">
        <v>7</v>
      </c>
      <c r="N2452" s="5">
        <v>0</v>
      </c>
      <c r="O2452" s="559"/>
      <c r="P2452" s="66">
        <v>298</v>
      </c>
      <c r="Q2452" s="66">
        <v>4</v>
      </c>
      <c r="R2452" s="66">
        <f t="shared" si="87"/>
        <v>302</v>
      </c>
      <c r="S2452" s="502">
        <f t="shared" si="88"/>
        <v>-14.199999999999978</v>
      </c>
    </row>
    <row r="2453" spans="1:20" ht="25.5" x14ac:dyDescent="0.2">
      <c r="A2453" s="97" t="s">
        <v>3951</v>
      </c>
      <c r="B2453" s="125" t="s">
        <v>1423</v>
      </c>
      <c r="C2453" s="124">
        <v>1</v>
      </c>
      <c r="D2453" s="267" t="s">
        <v>1461</v>
      </c>
      <c r="E2453" s="94">
        <v>84</v>
      </c>
      <c r="F2453" s="96" t="s">
        <v>393</v>
      </c>
      <c r="G2453" s="94" t="s">
        <v>3283</v>
      </c>
      <c r="H2453" s="94">
        <v>163</v>
      </c>
      <c r="I2453" s="69"/>
      <c r="J2453" s="5" t="s">
        <v>4495</v>
      </c>
      <c r="K2453" s="66"/>
      <c r="L2453" s="5">
        <f t="shared" si="89"/>
        <v>424</v>
      </c>
      <c r="M2453" s="5">
        <v>6</v>
      </c>
      <c r="N2453" s="5">
        <v>0</v>
      </c>
      <c r="O2453" s="65" t="s">
        <v>7781</v>
      </c>
      <c r="P2453" s="66">
        <v>298</v>
      </c>
      <c r="Q2453" s="66">
        <v>4</v>
      </c>
      <c r="R2453" s="66">
        <f t="shared" si="87"/>
        <v>302</v>
      </c>
      <c r="S2453" s="502">
        <f t="shared" si="88"/>
        <v>-14.199999999999978</v>
      </c>
    </row>
    <row r="2454" spans="1:20" ht="25.5" x14ac:dyDescent="0.2">
      <c r="A2454" s="97" t="s">
        <v>2886</v>
      </c>
      <c r="B2454" s="125" t="s">
        <v>1423</v>
      </c>
      <c r="C2454" s="124">
        <v>1</v>
      </c>
      <c r="D2454" s="125" t="s">
        <v>6116</v>
      </c>
      <c r="E2454" s="94">
        <v>87</v>
      </c>
      <c r="F2454" s="96" t="s">
        <v>5534</v>
      </c>
      <c r="G2454" s="94" t="s">
        <v>5501</v>
      </c>
      <c r="H2454" s="94">
        <v>167</v>
      </c>
      <c r="I2454" s="69"/>
      <c r="J2454" s="5" t="s">
        <v>7806</v>
      </c>
      <c r="K2454" s="66"/>
      <c r="L2454" s="5">
        <f t="shared" si="89"/>
        <v>459</v>
      </c>
      <c r="M2454" s="5">
        <v>8</v>
      </c>
      <c r="N2454" s="5">
        <v>0</v>
      </c>
      <c r="O2454" s="65" t="s">
        <v>933</v>
      </c>
      <c r="P2454" s="66">
        <v>330</v>
      </c>
      <c r="Q2454" s="66">
        <v>7</v>
      </c>
      <c r="R2454" s="66">
        <f t="shared" si="87"/>
        <v>337</v>
      </c>
      <c r="S2454" s="502">
        <f t="shared" si="88"/>
        <v>-49.199999999999974</v>
      </c>
    </row>
    <row r="2455" spans="1:20" ht="25.5" x14ac:dyDescent="0.2">
      <c r="A2455" s="97" t="s">
        <v>60</v>
      </c>
      <c r="B2455" s="125" t="s">
        <v>1423</v>
      </c>
      <c r="C2455" s="124">
        <v>1</v>
      </c>
      <c r="D2455" s="267" t="s">
        <v>9563</v>
      </c>
      <c r="E2455" s="94">
        <v>87</v>
      </c>
      <c r="F2455" s="96" t="s">
        <v>5534</v>
      </c>
      <c r="G2455" s="94" t="s">
        <v>5501</v>
      </c>
      <c r="H2455" s="94">
        <v>167</v>
      </c>
      <c r="I2455" s="69"/>
      <c r="J2455" s="5" t="s">
        <v>7806</v>
      </c>
      <c r="K2455" s="66"/>
      <c r="L2455" s="5">
        <f t="shared" si="89"/>
        <v>431</v>
      </c>
      <c r="M2455" s="5">
        <v>8</v>
      </c>
      <c r="N2455" s="5">
        <v>0</v>
      </c>
      <c r="O2455" s="65" t="s">
        <v>933</v>
      </c>
      <c r="P2455" s="66">
        <v>302</v>
      </c>
      <c r="Q2455" s="66">
        <v>7</v>
      </c>
      <c r="R2455" s="66">
        <f t="shared" si="87"/>
        <v>309</v>
      </c>
      <c r="S2455" s="502">
        <f t="shared" si="88"/>
        <v>-21.199999999999978</v>
      </c>
    </row>
    <row r="2456" spans="1:20" ht="25.5" x14ac:dyDescent="0.2">
      <c r="A2456" s="97" t="s">
        <v>61</v>
      </c>
      <c r="B2456" s="125" t="s">
        <v>1423</v>
      </c>
      <c r="C2456" s="124">
        <v>1</v>
      </c>
      <c r="D2456" s="267" t="s">
        <v>609</v>
      </c>
      <c r="E2456" s="94">
        <v>87</v>
      </c>
      <c r="F2456" s="96" t="s">
        <v>5534</v>
      </c>
      <c r="G2456" s="94" t="s">
        <v>5501</v>
      </c>
      <c r="H2456" s="94">
        <v>167</v>
      </c>
      <c r="I2456" s="69"/>
      <c r="J2456" s="5" t="s">
        <v>7806</v>
      </c>
      <c r="K2456" s="66"/>
      <c r="L2456" s="5">
        <f t="shared" si="89"/>
        <v>432</v>
      </c>
      <c r="M2456" s="5">
        <v>8</v>
      </c>
      <c r="N2456" s="5">
        <v>0</v>
      </c>
      <c r="O2456" s="65" t="s">
        <v>933</v>
      </c>
      <c r="P2456" s="66">
        <v>303</v>
      </c>
      <c r="Q2456" s="66">
        <v>7</v>
      </c>
      <c r="R2456" s="66">
        <f t="shared" si="87"/>
        <v>310</v>
      </c>
      <c r="S2456" s="502">
        <f t="shared" si="88"/>
        <v>-22.199999999999978</v>
      </c>
    </row>
    <row r="2457" spans="1:20" ht="25.5" x14ac:dyDescent="0.2">
      <c r="A2457" s="97" t="s">
        <v>8833</v>
      </c>
      <c r="B2457" s="125" t="s">
        <v>1423</v>
      </c>
      <c r="C2457" s="124">
        <v>1</v>
      </c>
      <c r="D2457" s="267" t="s">
        <v>2581</v>
      </c>
      <c r="E2457" s="94">
        <v>83</v>
      </c>
      <c r="F2457" s="96" t="s">
        <v>9683</v>
      </c>
      <c r="G2457" s="66" t="s">
        <v>5434</v>
      </c>
      <c r="H2457" s="66">
        <v>159</v>
      </c>
      <c r="I2457" s="69"/>
      <c r="J2457" s="5" t="s">
        <v>1005</v>
      </c>
      <c r="K2457" s="66"/>
      <c r="L2457" s="5">
        <f t="shared" si="89"/>
        <v>440</v>
      </c>
      <c r="M2457" s="5">
        <v>10</v>
      </c>
      <c r="N2457" s="5">
        <v>0</v>
      </c>
      <c r="O2457" s="559"/>
      <c r="P2457" s="66">
        <v>314</v>
      </c>
      <c r="Q2457" s="66">
        <v>4</v>
      </c>
      <c r="R2457" s="66">
        <f t="shared" si="87"/>
        <v>318</v>
      </c>
      <c r="S2457" s="502">
        <f t="shared" si="88"/>
        <v>-30.199999999999978</v>
      </c>
    </row>
    <row r="2458" spans="1:20" ht="25.5" x14ac:dyDescent="0.2">
      <c r="A2458" s="97" t="s">
        <v>6594</v>
      </c>
      <c r="B2458" s="125" t="s">
        <v>1423</v>
      </c>
      <c r="C2458" s="124">
        <v>1</v>
      </c>
      <c r="D2458" s="267" t="s">
        <v>9582</v>
      </c>
      <c r="E2458" s="94">
        <v>87</v>
      </c>
      <c r="F2458" s="96" t="s">
        <v>5534</v>
      </c>
      <c r="G2458" s="94" t="s">
        <v>5160</v>
      </c>
      <c r="H2458" s="94">
        <v>167</v>
      </c>
      <c r="I2458" s="69"/>
      <c r="J2458" s="5" t="s">
        <v>7806</v>
      </c>
      <c r="K2458" s="66"/>
      <c r="L2458" s="5">
        <f t="shared" si="89"/>
        <v>432</v>
      </c>
      <c r="M2458" s="5">
        <v>8</v>
      </c>
      <c r="N2458" s="5">
        <v>0</v>
      </c>
      <c r="O2458" s="65" t="s">
        <v>933</v>
      </c>
      <c r="P2458" s="66">
        <v>303</v>
      </c>
      <c r="Q2458" s="66">
        <v>7</v>
      </c>
      <c r="R2458" s="66">
        <f t="shared" ref="R2458:R2533" si="94">P2458+Q2458</f>
        <v>310</v>
      </c>
      <c r="S2458" s="502">
        <f t="shared" si="88"/>
        <v>-22.199999999999978</v>
      </c>
    </row>
    <row r="2459" spans="1:20" x14ac:dyDescent="0.2">
      <c r="A2459" s="97" t="s">
        <v>9594</v>
      </c>
      <c r="B2459" s="125" t="s">
        <v>1423</v>
      </c>
      <c r="C2459" s="124">
        <v>1</v>
      </c>
      <c r="D2459" s="267" t="s">
        <v>10303</v>
      </c>
      <c r="E2459" s="94">
        <v>82</v>
      </c>
      <c r="F2459" s="96">
        <v>112</v>
      </c>
      <c r="G2459" s="94" t="s">
        <v>2036</v>
      </c>
      <c r="H2459" s="94">
        <v>155</v>
      </c>
      <c r="I2459" s="69"/>
      <c r="J2459" s="5" t="s">
        <v>2469</v>
      </c>
      <c r="K2459" s="66">
        <v>1</v>
      </c>
      <c r="L2459" s="5">
        <v>400</v>
      </c>
      <c r="M2459" s="5">
        <v>3</v>
      </c>
      <c r="N2459" s="5">
        <v>0</v>
      </c>
      <c r="O2459" s="65" t="s">
        <v>10109</v>
      </c>
      <c r="P2459" s="66">
        <v>271</v>
      </c>
      <c r="Q2459" s="66">
        <v>4</v>
      </c>
      <c r="R2459" s="66">
        <f t="shared" si="94"/>
        <v>275</v>
      </c>
      <c r="S2459" s="502">
        <f t="shared" si="88"/>
        <v>12.800000000000022</v>
      </c>
      <c r="T2459" s="68">
        <v>1</v>
      </c>
    </row>
    <row r="2460" spans="1:20" x14ac:dyDescent="0.2">
      <c r="A2460" s="97" t="s">
        <v>9594</v>
      </c>
      <c r="B2460" s="125" t="s">
        <v>1423</v>
      </c>
      <c r="C2460" s="124">
        <v>1</v>
      </c>
      <c r="D2460" s="267" t="s">
        <v>10108</v>
      </c>
      <c r="E2460" s="94">
        <v>82</v>
      </c>
      <c r="F2460" s="96">
        <v>112</v>
      </c>
      <c r="G2460" s="94" t="s">
        <v>2036</v>
      </c>
      <c r="H2460" s="94">
        <v>155</v>
      </c>
      <c r="I2460" s="69"/>
      <c r="J2460" s="5" t="s">
        <v>9682</v>
      </c>
      <c r="K2460" s="66">
        <v>1</v>
      </c>
      <c r="L2460" s="5">
        <v>400</v>
      </c>
      <c r="M2460" s="5">
        <v>1</v>
      </c>
      <c r="N2460" s="5">
        <v>0</v>
      </c>
      <c r="O2460" s="65" t="s">
        <v>10109</v>
      </c>
      <c r="P2460" s="66">
        <v>271</v>
      </c>
      <c r="Q2460" s="66">
        <v>4</v>
      </c>
      <c r="R2460" s="66">
        <f t="shared" si="94"/>
        <v>275</v>
      </c>
      <c r="S2460" s="502">
        <f t="shared" si="88"/>
        <v>12.800000000000022</v>
      </c>
      <c r="T2460" s="68">
        <v>1</v>
      </c>
    </row>
    <row r="2461" spans="1:20" ht="25.5" x14ac:dyDescent="0.2">
      <c r="A2461" s="97" t="s">
        <v>2887</v>
      </c>
      <c r="B2461" s="125" t="s">
        <v>1423</v>
      </c>
      <c r="C2461" s="124">
        <v>1</v>
      </c>
      <c r="D2461" s="267" t="s">
        <v>1426</v>
      </c>
      <c r="E2461" s="94">
        <v>87</v>
      </c>
      <c r="F2461" s="96" t="s">
        <v>5534</v>
      </c>
      <c r="G2461" s="94" t="s">
        <v>5501</v>
      </c>
      <c r="H2461" s="94">
        <v>167</v>
      </c>
      <c r="I2461" s="69"/>
      <c r="J2461" s="5" t="s">
        <v>7806</v>
      </c>
      <c r="K2461" s="66">
        <v>9</v>
      </c>
      <c r="L2461" s="5">
        <v>369</v>
      </c>
      <c r="M2461" s="5">
        <v>8</v>
      </c>
      <c r="N2461" s="5">
        <v>0</v>
      </c>
      <c r="O2461" s="65" t="s">
        <v>933</v>
      </c>
      <c r="P2461" s="66">
        <v>238</v>
      </c>
      <c r="Q2461" s="66">
        <v>7</v>
      </c>
      <c r="R2461" s="66">
        <f t="shared" si="94"/>
        <v>245</v>
      </c>
      <c r="S2461" s="502">
        <f t="shared" si="88"/>
        <v>42.800000000000026</v>
      </c>
      <c r="T2461" s="68">
        <v>9</v>
      </c>
    </row>
    <row r="2462" spans="1:20" ht="25.5" x14ac:dyDescent="0.2">
      <c r="A2462" s="97" t="s">
        <v>8140</v>
      </c>
      <c r="B2462" s="125" t="s">
        <v>1423</v>
      </c>
      <c r="C2462" s="124">
        <v>1</v>
      </c>
      <c r="D2462" s="125" t="s">
        <v>2936</v>
      </c>
      <c r="E2462" s="94">
        <v>87</v>
      </c>
      <c r="F2462" s="96" t="s">
        <v>5534</v>
      </c>
      <c r="G2462" s="94" t="s">
        <v>5501</v>
      </c>
      <c r="H2462" s="94">
        <v>167</v>
      </c>
      <c r="I2462" s="69"/>
      <c r="J2462" s="5" t="s">
        <v>7806</v>
      </c>
      <c r="K2462" s="66"/>
      <c r="L2462" s="5">
        <f t="shared" si="89"/>
        <v>122</v>
      </c>
      <c r="M2462" s="5">
        <v>8</v>
      </c>
      <c r="N2462" s="5">
        <v>0</v>
      </c>
      <c r="O2462" s="65" t="s">
        <v>933</v>
      </c>
      <c r="P2462" s="66"/>
      <c r="Q2462" s="66"/>
      <c r="R2462" s="66">
        <f t="shared" si="94"/>
        <v>0</v>
      </c>
      <c r="S2462" s="502">
        <f t="shared" si="88"/>
        <v>287.8</v>
      </c>
    </row>
    <row r="2463" spans="1:20" ht="25.5" x14ac:dyDescent="0.2">
      <c r="A2463" s="97" t="s">
        <v>62</v>
      </c>
      <c r="B2463" s="125" t="s">
        <v>1423</v>
      </c>
      <c r="C2463" s="124">
        <v>1</v>
      </c>
      <c r="D2463" s="267" t="s">
        <v>3629</v>
      </c>
      <c r="E2463" s="94">
        <v>87</v>
      </c>
      <c r="F2463" s="96" t="s">
        <v>5534</v>
      </c>
      <c r="G2463" s="94" t="s">
        <v>5501</v>
      </c>
      <c r="H2463" s="94">
        <v>167</v>
      </c>
      <c r="I2463" s="69"/>
      <c r="J2463" s="5" t="s">
        <v>7806</v>
      </c>
      <c r="K2463" s="66"/>
      <c r="L2463" s="5">
        <f t="shared" si="89"/>
        <v>432</v>
      </c>
      <c r="M2463" s="5">
        <v>8</v>
      </c>
      <c r="N2463" s="5">
        <v>0</v>
      </c>
      <c r="O2463" s="65" t="s">
        <v>933</v>
      </c>
      <c r="P2463" s="66">
        <v>303</v>
      </c>
      <c r="Q2463" s="66">
        <v>7</v>
      </c>
      <c r="R2463" s="66">
        <f t="shared" si="94"/>
        <v>310</v>
      </c>
      <c r="S2463" s="502">
        <f t="shared" si="88"/>
        <v>-22.199999999999978</v>
      </c>
    </row>
    <row r="2464" spans="1:20" ht="25.5" x14ac:dyDescent="0.2">
      <c r="A2464" s="97" t="s">
        <v>8141</v>
      </c>
      <c r="B2464" s="125" t="s">
        <v>1423</v>
      </c>
      <c r="C2464" s="124">
        <v>1</v>
      </c>
      <c r="D2464" s="125" t="s">
        <v>2764</v>
      </c>
      <c r="E2464" s="94">
        <v>87</v>
      </c>
      <c r="F2464" s="96" t="s">
        <v>5534</v>
      </c>
      <c r="G2464" s="94" t="s">
        <v>5501</v>
      </c>
      <c r="H2464" s="94">
        <v>167</v>
      </c>
      <c r="I2464" s="69"/>
      <c r="J2464" s="5" t="s">
        <v>7806</v>
      </c>
      <c r="K2464" s="66"/>
      <c r="L2464" s="5">
        <f t="shared" si="89"/>
        <v>456</v>
      </c>
      <c r="M2464" s="5">
        <v>8</v>
      </c>
      <c r="N2464" s="5">
        <v>0</v>
      </c>
      <c r="O2464" s="65" t="s">
        <v>933</v>
      </c>
      <c r="P2464" s="66">
        <v>327</v>
      </c>
      <c r="Q2464" s="66">
        <v>7</v>
      </c>
      <c r="R2464" s="66">
        <f t="shared" si="94"/>
        <v>334</v>
      </c>
      <c r="S2464" s="502">
        <f t="shared" si="88"/>
        <v>-46.199999999999974</v>
      </c>
    </row>
    <row r="2465" spans="1:19" ht="25.5" x14ac:dyDescent="0.2">
      <c r="A2465" s="97" t="s">
        <v>10347</v>
      </c>
      <c r="B2465" s="125" t="s">
        <v>1423</v>
      </c>
      <c r="C2465" s="124">
        <v>1</v>
      </c>
      <c r="D2465" s="267" t="s">
        <v>10348</v>
      </c>
      <c r="E2465" s="94">
        <v>87</v>
      </c>
      <c r="F2465" s="96" t="s">
        <v>5534</v>
      </c>
      <c r="G2465" s="94" t="s">
        <v>5501</v>
      </c>
      <c r="H2465" s="94">
        <v>169</v>
      </c>
      <c r="I2465" s="69"/>
      <c r="J2465" s="5" t="s">
        <v>7806</v>
      </c>
      <c r="K2465" s="66"/>
      <c r="L2465" s="5">
        <f t="shared" si="89"/>
        <v>456</v>
      </c>
      <c r="M2465" s="5">
        <v>8</v>
      </c>
      <c r="N2465" s="66">
        <v>0</v>
      </c>
      <c r="O2465" s="65" t="s">
        <v>5298</v>
      </c>
      <c r="P2465" s="66">
        <v>327</v>
      </c>
      <c r="Q2465" s="66">
        <v>7</v>
      </c>
      <c r="R2465" s="66">
        <f t="shared" si="94"/>
        <v>334</v>
      </c>
      <c r="S2465" s="502">
        <f t="shared" si="88"/>
        <v>-46.199999999999974</v>
      </c>
    </row>
    <row r="2466" spans="1:19" ht="25.5" x14ac:dyDescent="0.2">
      <c r="A2466" s="97" t="s">
        <v>8143</v>
      </c>
      <c r="B2466" s="125" t="s">
        <v>1423</v>
      </c>
      <c r="C2466" s="124">
        <v>1</v>
      </c>
      <c r="D2466" s="125" t="s">
        <v>1681</v>
      </c>
      <c r="E2466" s="94">
        <v>87</v>
      </c>
      <c r="F2466" s="96" t="s">
        <v>5534</v>
      </c>
      <c r="G2466" s="94" t="s">
        <v>5501</v>
      </c>
      <c r="H2466" s="94">
        <v>167</v>
      </c>
      <c r="I2466" s="69"/>
      <c r="J2466" s="5" t="s">
        <v>7806</v>
      </c>
      <c r="K2466" s="66"/>
      <c r="L2466" s="5">
        <f t="shared" si="89"/>
        <v>457</v>
      </c>
      <c r="M2466" s="5">
        <v>8</v>
      </c>
      <c r="N2466" s="5">
        <v>0</v>
      </c>
      <c r="O2466" s="65" t="s">
        <v>933</v>
      </c>
      <c r="P2466" s="66">
        <v>328</v>
      </c>
      <c r="Q2466" s="66">
        <v>7</v>
      </c>
      <c r="R2466" s="66">
        <f t="shared" si="94"/>
        <v>335</v>
      </c>
      <c r="S2466" s="502">
        <f t="shared" si="88"/>
        <v>-47.199999999999974</v>
      </c>
    </row>
    <row r="2467" spans="1:19" ht="25.5" x14ac:dyDescent="0.2">
      <c r="A2467" s="97" t="s">
        <v>8144</v>
      </c>
      <c r="B2467" s="125" t="s">
        <v>1423</v>
      </c>
      <c r="C2467" s="124">
        <v>1</v>
      </c>
      <c r="D2467" s="125" t="s">
        <v>1680</v>
      </c>
      <c r="E2467" s="94">
        <v>87</v>
      </c>
      <c r="F2467" s="96" t="s">
        <v>5534</v>
      </c>
      <c r="G2467" s="94" t="s">
        <v>5501</v>
      </c>
      <c r="H2467" s="94">
        <v>167</v>
      </c>
      <c r="I2467" s="69"/>
      <c r="J2467" s="5" t="s">
        <v>7806</v>
      </c>
      <c r="K2467" s="66"/>
      <c r="L2467" s="5">
        <f t="shared" si="89"/>
        <v>456</v>
      </c>
      <c r="M2467" s="5">
        <v>8</v>
      </c>
      <c r="N2467" s="5">
        <v>0</v>
      </c>
      <c r="O2467" s="65" t="s">
        <v>933</v>
      </c>
      <c r="P2467" s="66">
        <v>327</v>
      </c>
      <c r="Q2467" s="66">
        <v>7</v>
      </c>
      <c r="R2467" s="66">
        <f t="shared" si="94"/>
        <v>334</v>
      </c>
      <c r="S2467" s="502">
        <f t="shared" si="88"/>
        <v>-46.199999999999974</v>
      </c>
    </row>
    <row r="2468" spans="1:19" ht="25.5" x14ac:dyDescent="0.2">
      <c r="A2468" s="97" t="s">
        <v>6385</v>
      </c>
      <c r="B2468" s="125" t="s">
        <v>1423</v>
      </c>
      <c r="C2468" s="124">
        <v>1</v>
      </c>
      <c r="D2468" s="125" t="s">
        <v>8860</v>
      </c>
      <c r="E2468" s="94">
        <v>87</v>
      </c>
      <c r="F2468" s="96" t="s">
        <v>5534</v>
      </c>
      <c r="G2468" s="94" t="s">
        <v>5501</v>
      </c>
      <c r="H2468" s="94">
        <v>167</v>
      </c>
      <c r="I2468" s="69"/>
      <c r="J2468" s="5" t="s">
        <v>7806</v>
      </c>
      <c r="K2468" s="66"/>
      <c r="L2468" s="5">
        <f t="shared" si="89"/>
        <v>432</v>
      </c>
      <c r="M2468" s="5">
        <v>8</v>
      </c>
      <c r="N2468" s="5">
        <v>0</v>
      </c>
      <c r="O2468" s="65" t="s">
        <v>933</v>
      </c>
      <c r="P2468" s="66">
        <v>303</v>
      </c>
      <c r="Q2468" s="66">
        <v>7</v>
      </c>
      <c r="R2468" s="66">
        <f t="shared" si="94"/>
        <v>310</v>
      </c>
      <c r="S2468" s="502">
        <f t="shared" si="88"/>
        <v>-22.199999999999978</v>
      </c>
    </row>
    <row r="2469" spans="1:19" x14ac:dyDescent="0.2">
      <c r="A2469" s="97" t="s">
        <v>8832</v>
      </c>
      <c r="B2469" s="125" t="s">
        <v>1423</v>
      </c>
      <c r="C2469" s="124">
        <v>1</v>
      </c>
      <c r="D2469" s="125" t="s">
        <v>7143</v>
      </c>
      <c r="E2469" s="94">
        <v>78</v>
      </c>
      <c r="F2469" s="96">
        <v>108</v>
      </c>
      <c r="G2469" s="94" t="s">
        <v>2036</v>
      </c>
      <c r="H2469" s="94">
        <v>151</v>
      </c>
      <c r="I2469" s="69"/>
      <c r="J2469" s="5" t="s">
        <v>9682</v>
      </c>
      <c r="K2469" s="66"/>
      <c r="L2469" s="5">
        <f t="shared" si="89"/>
        <v>429</v>
      </c>
      <c r="M2469" s="5">
        <v>1</v>
      </c>
      <c r="N2469" s="5">
        <v>0</v>
      </c>
      <c r="O2469" s="65" t="s">
        <v>784</v>
      </c>
      <c r="P2469" s="66">
        <v>303</v>
      </c>
      <c r="Q2469" s="66">
        <v>4</v>
      </c>
      <c r="R2469" s="66">
        <f t="shared" si="94"/>
        <v>307</v>
      </c>
      <c r="S2469" s="502">
        <f t="shared" si="88"/>
        <v>-19.199999999999978</v>
      </c>
    </row>
    <row r="2470" spans="1:19" x14ac:dyDescent="0.2">
      <c r="A2470" s="97" t="s">
        <v>7907</v>
      </c>
      <c r="B2470" s="125" t="s">
        <v>1423</v>
      </c>
      <c r="C2470" s="124">
        <v>1</v>
      </c>
      <c r="D2470" s="125" t="s">
        <v>1362</v>
      </c>
      <c r="E2470" s="94">
        <v>80</v>
      </c>
      <c r="F2470" s="96">
        <v>108</v>
      </c>
      <c r="G2470" s="94" t="s">
        <v>2036</v>
      </c>
      <c r="H2470" s="94">
        <v>151</v>
      </c>
      <c r="I2470" s="69"/>
      <c r="J2470" s="5" t="s">
        <v>9682</v>
      </c>
      <c r="K2470" s="66"/>
      <c r="L2470" s="5">
        <f t="shared" si="89"/>
        <v>421</v>
      </c>
      <c r="M2470" s="5">
        <v>1</v>
      </c>
      <c r="N2470" s="66">
        <v>0</v>
      </c>
      <c r="O2470" s="559"/>
      <c r="P2470" s="66">
        <v>295</v>
      </c>
      <c r="Q2470" s="66">
        <v>4</v>
      </c>
      <c r="R2470" s="66">
        <f t="shared" si="94"/>
        <v>299</v>
      </c>
      <c r="S2470" s="502">
        <f t="shared" si="88"/>
        <v>-11.199999999999978</v>
      </c>
    </row>
    <row r="2471" spans="1:19" ht="25.5" x14ac:dyDescent="0.2">
      <c r="A2471" s="97" t="s">
        <v>1211</v>
      </c>
      <c r="B2471" s="125" t="s">
        <v>1423</v>
      </c>
      <c r="C2471" s="124">
        <v>1</v>
      </c>
      <c r="D2471" s="267" t="s">
        <v>1161</v>
      </c>
      <c r="E2471" s="94">
        <v>87</v>
      </c>
      <c r="F2471" s="96" t="s">
        <v>415</v>
      </c>
      <c r="G2471" s="94" t="s">
        <v>3850</v>
      </c>
      <c r="H2471" s="94">
        <v>168</v>
      </c>
      <c r="I2471" s="69"/>
      <c r="J2471" s="5" t="s">
        <v>10292</v>
      </c>
      <c r="K2471" s="66"/>
      <c r="L2471" s="5">
        <f t="shared" si="89"/>
        <v>459</v>
      </c>
      <c r="M2471" s="5">
        <v>31</v>
      </c>
      <c r="N2471" s="5">
        <v>0</v>
      </c>
      <c r="O2471" s="559"/>
      <c r="P2471" s="66">
        <v>330</v>
      </c>
      <c r="Q2471" s="66">
        <v>7</v>
      </c>
      <c r="R2471" s="66">
        <f t="shared" si="94"/>
        <v>337</v>
      </c>
      <c r="S2471" s="502">
        <f t="shared" si="88"/>
        <v>-49.199999999999974</v>
      </c>
    </row>
    <row r="2472" spans="1:19" ht="25.5" x14ac:dyDescent="0.2">
      <c r="A2472" s="97" t="s">
        <v>62</v>
      </c>
      <c r="B2472" s="125" t="s">
        <v>1423</v>
      </c>
      <c r="C2472" s="124">
        <v>1</v>
      </c>
      <c r="D2472" s="267" t="s">
        <v>8343</v>
      </c>
      <c r="E2472" s="94">
        <v>87</v>
      </c>
      <c r="F2472" s="96" t="s">
        <v>5534</v>
      </c>
      <c r="G2472" s="94" t="s">
        <v>5501</v>
      </c>
      <c r="H2472" s="94">
        <v>167</v>
      </c>
      <c r="I2472" s="69"/>
      <c r="J2472" s="5" t="s">
        <v>7806</v>
      </c>
      <c r="K2472" s="66"/>
      <c r="L2472" s="5">
        <f t="shared" si="89"/>
        <v>432</v>
      </c>
      <c r="M2472" s="5">
        <v>8</v>
      </c>
      <c r="N2472" s="5">
        <v>0</v>
      </c>
      <c r="O2472" s="65" t="s">
        <v>1653</v>
      </c>
      <c r="P2472" s="66">
        <v>303</v>
      </c>
      <c r="Q2472" s="66">
        <v>7</v>
      </c>
      <c r="R2472" s="66">
        <f t="shared" si="94"/>
        <v>310</v>
      </c>
      <c r="S2472" s="502">
        <f t="shared" ref="S2472:S2546" si="95">306.1-R2472-10-8.3</f>
        <v>-22.199999999999978</v>
      </c>
    </row>
    <row r="2473" spans="1:19" ht="25.5" x14ac:dyDescent="0.2">
      <c r="A2473" s="97" t="s">
        <v>7070</v>
      </c>
      <c r="B2473" s="125" t="s">
        <v>1423</v>
      </c>
      <c r="C2473" s="124">
        <v>1</v>
      </c>
      <c r="D2473" s="267" t="s">
        <v>8342</v>
      </c>
      <c r="E2473" s="94">
        <v>87</v>
      </c>
      <c r="F2473" s="96" t="s">
        <v>5534</v>
      </c>
      <c r="G2473" s="94" t="s">
        <v>5501</v>
      </c>
      <c r="H2473" s="94">
        <v>167</v>
      </c>
      <c r="I2473" s="69"/>
      <c r="J2473" s="5" t="s">
        <v>7806</v>
      </c>
      <c r="K2473" s="66"/>
      <c r="L2473" s="5">
        <f t="shared" si="89"/>
        <v>456</v>
      </c>
      <c r="M2473" s="5">
        <v>8</v>
      </c>
      <c r="N2473" s="5">
        <v>0</v>
      </c>
      <c r="O2473" s="65" t="s">
        <v>1653</v>
      </c>
      <c r="P2473" s="66">
        <v>327</v>
      </c>
      <c r="Q2473" s="66">
        <v>7</v>
      </c>
      <c r="R2473" s="66">
        <f t="shared" si="94"/>
        <v>334</v>
      </c>
      <c r="S2473" s="502">
        <f t="shared" si="95"/>
        <v>-46.199999999999974</v>
      </c>
    </row>
    <row r="2474" spans="1:19" ht="25.5" x14ac:dyDescent="0.2">
      <c r="A2474" s="97" t="s">
        <v>2118</v>
      </c>
      <c r="B2474" s="125" t="s">
        <v>1423</v>
      </c>
      <c r="C2474" s="124">
        <v>1</v>
      </c>
      <c r="D2474" s="125" t="s">
        <v>2737</v>
      </c>
      <c r="E2474" s="94">
        <v>88</v>
      </c>
      <c r="F2474" s="96" t="s">
        <v>1399</v>
      </c>
      <c r="G2474" s="94" t="s">
        <v>5501</v>
      </c>
      <c r="H2474" s="94">
        <v>171</v>
      </c>
      <c r="I2474" s="69"/>
      <c r="J2474" s="5" t="s">
        <v>7854</v>
      </c>
      <c r="K2474" s="66"/>
      <c r="L2474" s="5">
        <f t="shared" si="89"/>
        <v>432</v>
      </c>
      <c r="M2474" s="5">
        <v>7</v>
      </c>
      <c r="N2474" s="5">
        <v>0</v>
      </c>
      <c r="O2474" s="559"/>
      <c r="P2474" s="66">
        <v>303</v>
      </c>
      <c r="Q2474" s="66">
        <v>7</v>
      </c>
      <c r="R2474" s="66">
        <f t="shared" si="94"/>
        <v>310</v>
      </c>
      <c r="S2474" s="502">
        <f t="shared" si="95"/>
        <v>-22.199999999999978</v>
      </c>
    </row>
    <row r="2475" spans="1:19" ht="25.5" x14ac:dyDescent="0.2">
      <c r="A2475" s="97" t="s">
        <v>2119</v>
      </c>
      <c r="B2475" s="125" t="s">
        <v>1423</v>
      </c>
      <c r="C2475" s="124">
        <v>1</v>
      </c>
      <c r="D2475" s="125" t="s">
        <v>3152</v>
      </c>
      <c r="E2475" s="94">
        <v>88</v>
      </c>
      <c r="F2475" s="96" t="s">
        <v>1399</v>
      </c>
      <c r="G2475" s="94" t="s">
        <v>5501</v>
      </c>
      <c r="H2475" s="94">
        <v>171</v>
      </c>
      <c r="I2475" s="69"/>
      <c r="J2475" s="5" t="s">
        <v>7854</v>
      </c>
      <c r="K2475" s="66"/>
      <c r="L2475" s="5">
        <f t="shared" si="89"/>
        <v>438</v>
      </c>
      <c r="M2475" s="5">
        <v>7</v>
      </c>
      <c r="N2475" s="5">
        <v>0</v>
      </c>
      <c r="O2475" s="559"/>
      <c r="P2475" s="66">
        <v>309</v>
      </c>
      <c r="Q2475" s="66">
        <v>7</v>
      </c>
      <c r="R2475" s="66">
        <f t="shared" si="94"/>
        <v>316</v>
      </c>
      <c r="S2475" s="502">
        <f t="shared" si="95"/>
        <v>-28.199999999999978</v>
      </c>
    </row>
    <row r="2476" spans="1:19" ht="25.5" x14ac:dyDescent="0.2">
      <c r="A2476" s="97" t="s">
        <v>1961</v>
      </c>
      <c r="B2476" s="125" t="s">
        <v>1423</v>
      </c>
      <c r="C2476" s="124">
        <v>1</v>
      </c>
      <c r="D2476" s="125" t="s">
        <v>6495</v>
      </c>
      <c r="E2476" s="94">
        <v>85</v>
      </c>
      <c r="F2476" s="96" t="s">
        <v>7401</v>
      </c>
      <c r="G2476" s="94" t="s">
        <v>3850</v>
      </c>
      <c r="H2476" s="94">
        <v>164</v>
      </c>
      <c r="I2476" s="69"/>
      <c r="J2476" s="5" t="s">
        <v>5730</v>
      </c>
      <c r="K2476" s="66"/>
      <c r="L2476" s="5">
        <f t="shared" si="89"/>
        <v>447</v>
      </c>
      <c r="M2476" s="5">
        <v>20</v>
      </c>
      <c r="N2476" s="5">
        <v>0</v>
      </c>
      <c r="O2476" s="559"/>
      <c r="P2476" s="66">
        <v>318</v>
      </c>
      <c r="Q2476" s="66">
        <v>7</v>
      </c>
      <c r="R2476" s="66">
        <f t="shared" si="94"/>
        <v>325</v>
      </c>
      <c r="S2476" s="502">
        <f t="shared" si="95"/>
        <v>-37.199999999999974</v>
      </c>
    </row>
    <row r="2477" spans="1:19" ht="25.5" x14ac:dyDescent="0.2">
      <c r="A2477" s="97" t="s">
        <v>5564</v>
      </c>
      <c r="B2477" s="125" t="s">
        <v>1423</v>
      </c>
      <c r="C2477" s="124">
        <v>1</v>
      </c>
      <c r="D2477" s="125" t="s">
        <v>7402</v>
      </c>
      <c r="E2477" s="94">
        <v>90</v>
      </c>
      <c r="F2477" s="96" t="s">
        <v>2892</v>
      </c>
      <c r="G2477" s="94" t="s">
        <v>5501</v>
      </c>
      <c r="H2477" s="94">
        <v>173</v>
      </c>
      <c r="I2477" s="69"/>
      <c r="J2477" s="5" t="s">
        <v>8561</v>
      </c>
      <c r="K2477" s="66"/>
      <c r="L2477" s="5">
        <f t="shared" si="89"/>
        <v>427</v>
      </c>
      <c r="M2477" s="5">
        <v>15</v>
      </c>
      <c r="N2477" s="5">
        <v>0</v>
      </c>
      <c r="O2477" s="559"/>
      <c r="P2477" s="66">
        <v>298</v>
      </c>
      <c r="Q2477" s="66">
        <v>7</v>
      </c>
      <c r="R2477" s="66">
        <f t="shared" si="94"/>
        <v>305</v>
      </c>
      <c r="S2477" s="502">
        <f t="shared" si="95"/>
        <v>-17.199999999999978</v>
      </c>
    </row>
    <row r="2478" spans="1:19" ht="25.5" x14ac:dyDescent="0.2">
      <c r="A2478" s="97" t="s">
        <v>3632</v>
      </c>
      <c r="B2478" s="125" t="s">
        <v>1423</v>
      </c>
      <c r="C2478" s="124">
        <v>1</v>
      </c>
      <c r="D2478" s="267" t="s">
        <v>9167</v>
      </c>
      <c r="E2478" s="94">
        <v>87</v>
      </c>
      <c r="F2478" s="96" t="s">
        <v>5534</v>
      </c>
      <c r="G2478" s="94" t="s">
        <v>5501</v>
      </c>
      <c r="H2478" s="94">
        <v>169</v>
      </c>
      <c r="I2478" s="69"/>
      <c r="J2478" s="5" t="s">
        <v>7806</v>
      </c>
      <c r="K2478" s="66"/>
      <c r="L2478" s="5">
        <f t="shared" si="89"/>
        <v>432</v>
      </c>
      <c r="M2478" s="5">
        <v>8</v>
      </c>
      <c r="N2478" s="5">
        <v>0</v>
      </c>
      <c r="O2478" s="559"/>
      <c r="P2478" s="66">
        <v>303</v>
      </c>
      <c r="Q2478" s="66">
        <v>7</v>
      </c>
      <c r="R2478" s="66">
        <f t="shared" si="94"/>
        <v>310</v>
      </c>
      <c r="S2478" s="502">
        <f t="shared" si="95"/>
        <v>-22.199999999999978</v>
      </c>
    </row>
    <row r="2479" spans="1:19" x14ac:dyDescent="0.2">
      <c r="A2479" s="558" t="s">
        <v>11750</v>
      </c>
      <c r="B2479" s="575" t="s">
        <v>4892</v>
      </c>
      <c r="C2479" s="124">
        <v>1</v>
      </c>
      <c r="D2479" s="575" t="s">
        <v>11759</v>
      </c>
      <c r="E2479" s="94">
        <v>81</v>
      </c>
      <c r="F2479" s="96">
        <v>112</v>
      </c>
      <c r="G2479" s="94" t="s">
        <v>4076</v>
      </c>
      <c r="H2479" s="94">
        <v>157</v>
      </c>
      <c r="I2479" s="69"/>
      <c r="J2479" s="5" t="s">
        <v>9935</v>
      </c>
      <c r="K2479" s="66"/>
      <c r="L2479" s="5">
        <f t="shared" si="89"/>
        <v>415</v>
      </c>
      <c r="M2479" s="5">
        <v>16</v>
      </c>
      <c r="N2479" s="5">
        <v>0</v>
      </c>
      <c r="O2479" s="559" t="s">
        <v>12165</v>
      </c>
      <c r="P2479" s="66">
        <v>289</v>
      </c>
      <c r="Q2479" s="66">
        <v>4</v>
      </c>
      <c r="R2479" s="66">
        <f>P2479+Q2479</f>
        <v>293</v>
      </c>
      <c r="S2479" s="502">
        <f>306.1-R2479-10-8.3</f>
        <v>-5.199999999999978</v>
      </c>
    </row>
    <row r="2480" spans="1:19" x14ac:dyDescent="0.2">
      <c r="A2480" s="558" t="s">
        <v>11750</v>
      </c>
      <c r="B2480" s="575" t="s">
        <v>4892</v>
      </c>
      <c r="C2480" s="124">
        <v>1</v>
      </c>
      <c r="D2480" s="575" t="s">
        <v>11764</v>
      </c>
      <c r="E2480" s="94">
        <v>81</v>
      </c>
      <c r="F2480" s="96">
        <v>112</v>
      </c>
      <c r="G2480" s="564" t="s">
        <v>4585</v>
      </c>
      <c r="H2480" s="94">
        <v>157</v>
      </c>
      <c r="I2480" s="69"/>
      <c r="J2480" s="564" t="s">
        <v>9682</v>
      </c>
      <c r="K2480" s="66"/>
      <c r="L2480" s="5">
        <f>112+10+R2480</f>
        <v>415</v>
      </c>
      <c r="M2480" s="5">
        <v>1</v>
      </c>
      <c r="N2480" s="5">
        <v>0</v>
      </c>
      <c r="O2480" s="559" t="s">
        <v>12165</v>
      </c>
      <c r="P2480" s="66">
        <v>289</v>
      </c>
      <c r="Q2480" s="66">
        <v>4</v>
      </c>
      <c r="R2480" s="66">
        <f>P2480+Q2480</f>
        <v>293</v>
      </c>
      <c r="S2480" s="502">
        <f>306.1-R2480-10-8.3</f>
        <v>-5.199999999999978</v>
      </c>
    </row>
    <row r="2481" spans="1:19" ht="25.5" x14ac:dyDescent="0.2">
      <c r="A2481" s="97" t="s">
        <v>4823</v>
      </c>
      <c r="B2481" s="125" t="s">
        <v>4892</v>
      </c>
      <c r="C2481" s="124">
        <v>1</v>
      </c>
      <c r="D2481" s="125" t="s">
        <v>7774</v>
      </c>
      <c r="E2481" s="94">
        <v>84</v>
      </c>
      <c r="F2481" s="96" t="s">
        <v>393</v>
      </c>
      <c r="G2481" s="94" t="s">
        <v>3283</v>
      </c>
      <c r="H2481" s="94">
        <v>163</v>
      </c>
      <c r="I2481" s="69"/>
      <c r="J2481" s="5" t="s">
        <v>3843</v>
      </c>
      <c r="K2481" s="66"/>
      <c r="L2481" s="5">
        <f t="shared" si="89"/>
        <v>405</v>
      </c>
      <c r="M2481" s="5">
        <v>4</v>
      </c>
      <c r="N2481" s="5">
        <v>0</v>
      </c>
      <c r="O2481" s="559" t="s">
        <v>12165</v>
      </c>
      <c r="P2481" s="66">
        <v>279</v>
      </c>
      <c r="Q2481" s="66">
        <v>4</v>
      </c>
      <c r="R2481" s="66">
        <f t="shared" si="94"/>
        <v>283</v>
      </c>
      <c r="S2481" s="502">
        <f t="shared" si="95"/>
        <v>4.800000000000022</v>
      </c>
    </row>
    <row r="2482" spans="1:19" ht="25.5" x14ac:dyDescent="0.2">
      <c r="A2482" s="97" t="s">
        <v>4823</v>
      </c>
      <c r="B2482" s="125" t="s">
        <v>4892</v>
      </c>
      <c r="C2482" s="124">
        <v>1</v>
      </c>
      <c r="D2482" s="125" t="s">
        <v>564</v>
      </c>
      <c r="E2482" s="94">
        <v>84</v>
      </c>
      <c r="F2482" s="96" t="s">
        <v>393</v>
      </c>
      <c r="G2482" s="94" t="s">
        <v>3283</v>
      </c>
      <c r="H2482" s="94">
        <v>163</v>
      </c>
      <c r="I2482" s="69"/>
      <c r="J2482" s="5" t="s">
        <v>1029</v>
      </c>
      <c r="K2482" s="66"/>
      <c r="L2482" s="5">
        <f t="shared" ref="L2482:L2556" si="96">112+10+R2482</f>
        <v>405</v>
      </c>
      <c r="M2482" s="5">
        <v>7</v>
      </c>
      <c r="N2482" s="5">
        <v>0</v>
      </c>
      <c r="O2482" s="559"/>
      <c r="P2482" s="66">
        <v>279</v>
      </c>
      <c r="Q2482" s="66">
        <v>4</v>
      </c>
      <c r="R2482" s="66">
        <f t="shared" si="94"/>
        <v>283</v>
      </c>
      <c r="S2482" s="502">
        <f t="shared" si="95"/>
        <v>4.800000000000022</v>
      </c>
    </row>
    <row r="2483" spans="1:19" x14ac:dyDescent="0.2">
      <c r="A2483" s="558" t="s">
        <v>11748</v>
      </c>
      <c r="B2483" s="575" t="s">
        <v>4892</v>
      </c>
      <c r="C2483" s="124">
        <v>1</v>
      </c>
      <c r="D2483" s="575" t="s">
        <v>11758</v>
      </c>
      <c r="E2483" s="94">
        <v>81</v>
      </c>
      <c r="F2483" s="96">
        <v>112</v>
      </c>
      <c r="G2483" s="564" t="s">
        <v>3850</v>
      </c>
      <c r="H2483" s="94">
        <v>157</v>
      </c>
      <c r="I2483" s="69"/>
      <c r="J2483" s="5" t="s">
        <v>2856</v>
      </c>
      <c r="K2483" s="66"/>
      <c r="L2483" s="5">
        <f t="shared" si="96"/>
        <v>403</v>
      </c>
      <c r="M2483" s="5">
        <v>43</v>
      </c>
      <c r="N2483" s="5">
        <v>0</v>
      </c>
      <c r="O2483" s="559" t="s">
        <v>11723</v>
      </c>
      <c r="P2483" s="66">
        <v>277</v>
      </c>
      <c r="Q2483" s="66">
        <v>4</v>
      </c>
      <c r="R2483" s="66">
        <f t="shared" si="94"/>
        <v>281</v>
      </c>
      <c r="S2483" s="502">
        <f t="shared" si="95"/>
        <v>6.800000000000022</v>
      </c>
    </row>
    <row r="2484" spans="1:19" x14ac:dyDescent="0.2">
      <c r="A2484" s="558" t="s">
        <v>11748</v>
      </c>
      <c r="B2484" s="575" t="s">
        <v>4892</v>
      </c>
      <c r="C2484" s="124">
        <v>1</v>
      </c>
      <c r="D2484" s="575" t="s">
        <v>11765</v>
      </c>
      <c r="E2484" s="94">
        <v>81</v>
      </c>
      <c r="F2484" s="96">
        <v>112</v>
      </c>
      <c r="G2484" s="564" t="s">
        <v>3850</v>
      </c>
      <c r="H2484" s="94">
        <v>157</v>
      </c>
      <c r="I2484" s="69"/>
      <c r="J2484" s="564" t="s">
        <v>9682</v>
      </c>
      <c r="K2484" s="66"/>
      <c r="L2484" s="5">
        <f>112+10+R2484</f>
        <v>403</v>
      </c>
      <c r="M2484" s="5">
        <v>1</v>
      </c>
      <c r="N2484" s="5">
        <v>0</v>
      </c>
      <c r="O2484" s="559" t="s">
        <v>11723</v>
      </c>
      <c r="P2484" s="66">
        <v>277</v>
      </c>
      <c r="Q2484" s="66">
        <v>4</v>
      </c>
      <c r="R2484" s="66">
        <f>P2484+Q2484</f>
        <v>281</v>
      </c>
      <c r="S2484" s="502">
        <f>306.1-R2484-10-8.3</f>
        <v>6.800000000000022</v>
      </c>
    </row>
    <row r="2485" spans="1:19" ht="25.5" x14ac:dyDescent="0.2">
      <c r="A2485" s="558" t="s">
        <v>11744</v>
      </c>
      <c r="B2485" s="575" t="s">
        <v>4892</v>
      </c>
      <c r="C2485" s="124">
        <v>1</v>
      </c>
      <c r="D2485" s="575" t="s">
        <v>11766</v>
      </c>
      <c r="E2485" s="94">
        <v>82</v>
      </c>
      <c r="F2485" s="588" t="s">
        <v>11753</v>
      </c>
      <c r="G2485" s="564" t="s">
        <v>11754</v>
      </c>
      <c r="H2485" s="94">
        <v>159</v>
      </c>
      <c r="I2485" s="69"/>
      <c r="J2485" s="5" t="s">
        <v>11566</v>
      </c>
      <c r="K2485" s="66"/>
      <c r="L2485" s="5">
        <f>112+10+R2485</f>
        <v>403</v>
      </c>
      <c r="M2485" s="5">
        <v>56</v>
      </c>
      <c r="N2485" s="5">
        <v>0</v>
      </c>
      <c r="O2485" s="559" t="s">
        <v>11723</v>
      </c>
      <c r="P2485" s="66">
        <v>277</v>
      </c>
      <c r="Q2485" s="66">
        <v>4</v>
      </c>
      <c r="R2485" s="66">
        <f>P2485+Q2485</f>
        <v>281</v>
      </c>
      <c r="S2485" s="502">
        <f>306.1-R2485-10-8.3</f>
        <v>6.800000000000022</v>
      </c>
    </row>
    <row r="2486" spans="1:19" ht="25.5" x14ac:dyDescent="0.2">
      <c r="A2486" s="558" t="s">
        <v>11744</v>
      </c>
      <c r="B2486" s="575" t="s">
        <v>4892</v>
      </c>
      <c r="C2486" s="124">
        <v>1</v>
      </c>
      <c r="D2486" s="575" t="s">
        <v>11767</v>
      </c>
      <c r="E2486" s="94">
        <v>82</v>
      </c>
      <c r="F2486" s="588" t="s">
        <v>11753</v>
      </c>
      <c r="G2486" s="564" t="s">
        <v>11754</v>
      </c>
      <c r="H2486" s="94">
        <v>159</v>
      </c>
      <c r="I2486" s="69"/>
      <c r="J2486" s="564" t="s">
        <v>1005</v>
      </c>
      <c r="K2486" s="66"/>
      <c r="L2486" s="5">
        <f>112+10+R2486</f>
        <v>403</v>
      </c>
      <c r="M2486" s="5">
        <v>10</v>
      </c>
      <c r="N2486" s="5">
        <v>0</v>
      </c>
      <c r="O2486" s="559" t="s">
        <v>11723</v>
      </c>
      <c r="P2486" s="66">
        <v>277</v>
      </c>
      <c r="Q2486" s="66">
        <v>4</v>
      </c>
      <c r="R2486" s="66">
        <f>P2486+Q2486</f>
        <v>281</v>
      </c>
      <c r="S2486" s="502">
        <f>306.1-R2486-10-8.3</f>
        <v>6.800000000000022</v>
      </c>
    </row>
    <row r="2487" spans="1:19" ht="25.5" x14ac:dyDescent="0.2">
      <c r="A2487" s="558" t="s">
        <v>11741</v>
      </c>
      <c r="B2487" s="575" t="s">
        <v>1749</v>
      </c>
      <c r="C2487" s="124">
        <v>1</v>
      </c>
      <c r="D2487" s="575" t="s">
        <v>11756</v>
      </c>
      <c r="E2487" s="94">
        <v>82</v>
      </c>
      <c r="F2487" s="588" t="s">
        <v>11753</v>
      </c>
      <c r="G2487" s="564" t="s">
        <v>11754</v>
      </c>
      <c r="H2487" s="94">
        <v>159</v>
      </c>
      <c r="I2487" s="69"/>
      <c r="J2487" s="5" t="s">
        <v>11566</v>
      </c>
      <c r="K2487" s="66"/>
      <c r="L2487" s="5">
        <f t="shared" si="96"/>
        <v>403</v>
      </c>
      <c r="M2487" s="5">
        <v>56</v>
      </c>
      <c r="N2487" s="5">
        <v>0</v>
      </c>
      <c r="O2487" s="559" t="s">
        <v>11723</v>
      </c>
      <c r="P2487" s="66">
        <v>277</v>
      </c>
      <c r="Q2487" s="66">
        <v>4</v>
      </c>
      <c r="R2487" s="66">
        <f t="shared" si="94"/>
        <v>281</v>
      </c>
      <c r="S2487" s="502">
        <f t="shared" si="95"/>
        <v>6.800000000000022</v>
      </c>
    </row>
    <row r="2488" spans="1:19" ht="25.5" x14ac:dyDescent="0.2">
      <c r="A2488" s="558" t="s">
        <v>11741</v>
      </c>
      <c r="B2488" s="575" t="s">
        <v>1749</v>
      </c>
      <c r="C2488" s="124">
        <v>1</v>
      </c>
      <c r="D2488" s="575" t="s">
        <v>11761</v>
      </c>
      <c r="E2488" s="94">
        <v>82</v>
      </c>
      <c r="F2488" s="588" t="s">
        <v>11753</v>
      </c>
      <c r="G2488" s="564" t="s">
        <v>11754</v>
      </c>
      <c r="H2488" s="94">
        <v>159</v>
      </c>
      <c r="I2488" s="69"/>
      <c r="J2488" s="564" t="s">
        <v>1005</v>
      </c>
      <c r="K2488" s="66"/>
      <c r="L2488" s="5">
        <f>112+10+R2488</f>
        <v>403</v>
      </c>
      <c r="M2488" s="5">
        <v>10</v>
      </c>
      <c r="N2488" s="5">
        <v>0</v>
      </c>
      <c r="O2488" s="559" t="s">
        <v>11723</v>
      </c>
      <c r="P2488" s="66">
        <v>277</v>
      </c>
      <c r="Q2488" s="66">
        <v>4</v>
      </c>
      <c r="R2488" s="66">
        <f>P2488+Q2488</f>
        <v>281</v>
      </c>
      <c r="S2488" s="502">
        <f>306.1-R2488-10-8.3</f>
        <v>6.800000000000022</v>
      </c>
    </row>
    <row r="2489" spans="1:19" ht="25.5" x14ac:dyDescent="0.2">
      <c r="A2489" s="558" t="s">
        <v>11742</v>
      </c>
      <c r="B2489" s="575" t="s">
        <v>1749</v>
      </c>
      <c r="C2489" s="124">
        <v>1</v>
      </c>
      <c r="D2489" s="575" t="s">
        <v>11755</v>
      </c>
      <c r="E2489" s="94">
        <v>82</v>
      </c>
      <c r="F2489" s="588" t="s">
        <v>11753</v>
      </c>
      <c r="G2489" s="564" t="s">
        <v>11754</v>
      </c>
      <c r="H2489" s="94">
        <v>159</v>
      </c>
      <c r="I2489" s="69"/>
      <c r="J2489" s="5" t="s">
        <v>11566</v>
      </c>
      <c r="K2489" s="66"/>
      <c r="L2489" s="5">
        <f>112+10+R2489</f>
        <v>403</v>
      </c>
      <c r="M2489" s="5">
        <v>56</v>
      </c>
      <c r="N2489" s="5">
        <v>0</v>
      </c>
      <c r="O2489" s="559" t="s">
        <v>11723</v>
      </c>
      <c r="P2489" s="66">
        <v>277</v>
      </c>
      <c r="Q2489" s="66">
        <v>4</v>
      </c>
      <c r="R2489" s="66">
        <f>P2489+Q2489</f>
        <v>281</v>
      </c>
      <c r="S2489" s="502">
        <f>306.1-R2489-10-8.3</f>
        <v>6.800000000000022</v>
      </c>
    </row>
    <row r="2490" spans="1:19" ht="25.5" x14ac:dyDescent="0.2">
      <c r="A2490" s="558" t="s">
        <v>11742</v>
      </c>
      <c r="B2490" s="575" t="s">
        <v>1749</v>
      </c>
      <c r="C2490" s="124">
        <v>1</v>
      </c>
      <c r="D2490" s="575" t="s">
        <v>11762</v>
      </c>
      <c r="E2490" s="94">
        <v>82</v>
      </c>
      <c r="F2490" s="588" t="s">
        <v>11753</v>
      </c>
      <c r="G2490" s="564" t="s">
        <v>11754</v>
      </c>
      <c r="H2490" s="94">
        <v>159</v>
      </c>
      <c r="I2490" s="69"/>
      <c r="J2490" s="564" t="s">
        <v>1005</v>
      </c>
      <c r="K2490" s="66"/>
      <c r="L2490" s="5">
        <f>112+10+R2490</f>
        <v>403</v>
      </c>
      <c r="M2490" s="5">
        <v>10</v>
      </c>
      <c r="N2490" s="5">
        <v>0</v>
      </c>
      <c r="O2490" s="559" t="s">
        <v>11723</v>
      </c>
      <c r="P2490" s="66">
        <v>277</v>
      </c>
      <c r="Q2490" s="66">
        <v>4</v>
      </c>
      <c r="R2490" s="66">
        <f>P2490+Q2490</f>
        <v>281</v>
      </c>
      <c r="S2490" s="502">
        <f>306.1-R2490-10-8.3</f>
        <v>6.800000000000022</v>
      </c>
    </row>
    <row r="2491" spans="1:19" ht="25.5" x14ac:dyDescent="0.2">
      <c r="A2491" s="558" t="s">
        <v>11746</v>
      </c>
      <c r="B2491" s="575" t="s">
        <v>4892</v>
      </c>
      <c r="C2491" s="124">
        <v>1</v>
      </c>
      <c r="D2491" s="575" t="s">
        <v>11757</v>
      </c>
      <c r="E2491" s="94">
        <v>82</v>
      </c>
      <c r="F2491" s="588" t="s">
        <v>11753</v>
      </c>
      <c r="G2491" s="564" t="s">
        <v>11754</v>
      </c>
      <c r="H2491" s="94">
        <v>159</v>
      </c>
      <c r="I2491" s="69"/>
      <c r="J2491" s="5" t="s">
        <v>11566</v>
      </c>
      <c r="K2491" s="66"/>
      <c r="L2491" s="5">
        <f>112+10+R2491</f>
        <v>403</v>
      </c>
      <c r="M2491" s="5">
        <v>56</v>
      </c>
      <c r="N2491" s="5">
        <v>0</v>
      </c>
      <c r="O2491" s="559" t="s">
        <v>11723</v>
      </c>
      <c r="P2491" s="66">
        <v>277</v>
      </c>
      <c r="Q2491" s="66">
        <v>4</v>
      </c>
      <c r="R2491" s="66">
        <f>P2491+Q2491</f>
        <v>281</v>
      </c>
      <c r="S2491" s="502">
        <f>306.1-R2491-10-8.3</f>
        <v>6.800000000000022</v>
      </c>
    </row>
    <row r="2492" spans="1:19" ht="25.5" x14ac:dyDescent="0.2">
      <c r="A2492" s="97" t="s">
        <v>7164</v>
      </c>
      <c r="B2492" s="125" t="s">
        <v>4892</v>
      </c>
      <c r="C2492" s="124">
        <v>1</v>
      </c>
      <c r="D2492" s="125" t="s">
        <v>10335</v>
      </c>
      <c r="E2492" s="94">
        <v>84</v>
      </c>
      <c r="F2492" s="96" t="s">
        <v>393</v>
      </c>
      <c r="G2492" s="94" t="s">
        <v>3283</v>
      </c>
      <c r="H2492" s="94">
        <v>163</v>
      </c>
      <c r="I2492" s="69"/>
      <c r="J2492" s="5" t="s">
        <v>3843</v>
      </c>
      <c r="K2492" s="66"/>
      <c r="L2492" s="5">
        <f t="shared" si="96"/>
        <v>407</v>
      </c>
      <c r="M2492" s="5">
        <v>4</v>
      </c>
      <c r="N2492" s="5">
        <v>0</v>
      </c>
      <c r="O2492" s="559"/>
      <c r="P2492" s="66">
        <v>281</v>
      </c>
      <c r="Q2492" s="66">
        <v>4</v>
      </c>
      <c r="R2492" s="66">
        <f t="shared" si="94"/>
        <v>285</v>
      </c>
      <c r="S2492" s="502">
        <f t="shared" si="95"/>
        <v>2.800000000000022</v>
      </c>
    </row>
    <row r="2493" spans="1:19" ht="25.5" x14ac:dyDescent="0.2">
      <c r="A2493" s="97" t="s">
        <v>7164</v>
      </c>
      <c r="B2493" s="125" t="s">
        <v>4892</v>
      </c>
      <c r="C2493" s="124">
        <v>1</v>
      </c>
      <c r="D2493" s="125" t="s">
        <v>10336</v>
      </c>
      <c r="E2493" s="94">
        <v>84</v>
      </c>
      <c r="F2493" s="96" t="s">
        <v>393</v>
      </c>
      <c r="G2493" s="94" t="s">
        <v>3283</v>
      </c>
      <c r="H2493" s="94">
        <v>163</v>
      </c>
      <c r="I2493" s="69"/>
      <c r="J2493" s="5" t="s">
        <v>1029</v>
      </c>
      <c r="K2493" s="66"/>
      <c r="L2493" s="5">
        <f t="shared" si="96"/>
        <v>407</v>
      </c>
      <c r="M2493" s="5">
        <v>7</v>
      </c>
      <c r="N2493" s="5">
        <v>0</v>
      </c>
      <c r="O2493" s="559"/>
      <c r="P2493" s="66">
        <v>281</v>
      </c>
      <c r="Q2493" s="66">
        <v>4</v>
      </c>
      <c r="R2493" s="66">
        <f t="shared" si="94"/>
        <v>285</v>
      </c>
      <c r="S2493" s="502">
        <f t="shared" si="95"/>
        <v>2.800000000000022</v>
      </c>
    </row>
    <row r="2494" spans="1:19" x14ac:dyDescent="0.2">
      <c r="A2494" s="558" t="s">
        <v>12132</v>
      </c>
      <c r="B2494" s="575" t="s">
        <v>8490</v>
      </c>
      <c r="C2494" s="124">
        <v>1</v>
      </c>
      <c r="D2494" s="575" t="s">
        <v>12134</v>
      </c>
      <c r="E2494" s="94">
        <v>80</v>
      </c>
      <c r="F2494" s="96">
        <v>112</v>
      </c>
      <c r="G2494" s="564" t="s">
        <v>2036</v>
      </c>
      <c r="H2494" s="94">
        <v>155</v>
      </c>
      <c r="I2494" s="69"/>
      <c r="J2494" s="5" t="s">
        <v>2469</v>
      </c>
      <c r="K2494" s="66"/>
      <c r="L2494" s="5">
        <f t="shared" si="96"/>
        <v>408</v>
      </c>
      <c r="M2494" s="5">
        <v>3</v>
      </c>
      <c r="N2494" s="5">
        <v>0</v>
      </c>
      <c r="O2494" s="559" t="s">
        <v>12079</v>
      </c>
      <c r="P2494" s="66">
        <v>282</v>
      </c>
      <c r="Q2494" s="66">
        <v>4</v>
      </c>
      <c r="R2494" s="66">
        <f t="shared" si="94"/>
        <v>286</v>
      </c>
      <c r="S2494" s="502">
        <f t="shared" si="95"/>
        <v>1.800000000000022</v>
      </c>
    </row>
    <row r="2495" spans="1:19" x14ac:dyDescent="0.2">
      <c r="A2495" s="97" t="s">
        <v>1882</v>
      </c>
      <c r="B2495" s="125" t="s">
        <v>8490</v>
      </c>
      <c r="C2495" s="124">
        <v>1</v>
      </c>
      <c r="D2495" s="267" t="s">
        <v>4262</v>
      </c>
      <c r="E2495" s="94">
        <v>80</v>
      </c>
      <c r="F2495" s="96">
        <v>112</v>
      </c>
      <c r="G2495" s="94" t="s">
        <v>3283</v>
      </c>
      <c r="H2495" s="94">
        <v>155</v>
      </c>
      <c r="I2495" s="6"/>
      <c r="J2495" s="5" t="s">
        <v>2469</v>
      </c>
      <c r="K2495" s="66"/>
      <c r="L2495" s="5">
        <f t="shared" si="96"/>
        <v>411</v>
      </c>
      <c r="M2495" s="5">
        <v>3</v>
      </c>
      <c r="N2495" s="5">
        <v>0</v>
      </c>
      <c r="O2495" s="559"/>
      <c r="P2495" s="66">
        <v>285</v>
      </c>
      <c r="Q2495" s="66">
        <v>4</v>
      </c>
      <c r="R2495" s="66">
        <f t="shared" si="94"/>
        <v>289</v>
      </c>
      <c r="S2495" s="502">
        <f t="shared" si="95"/>
        <v>-1.199999999999978</v>
      </c>
    </row>
    <row r="2496" spans="1:19" x14ac:dyDescent="0.2">
      <c r="A2496" s="97" t="s">
        <v>1882</v>
      </c>
      <c r="B2496" s="125" t="s">
        <v>8490</v>
      </c>
      <c r="C2496" s="124">
        <v>1</v>
      </c>
      <c r="D2496" s="267" t="s">
        <v>1320</v>
      </c>
      <c r="E2496" s="94">
        <v>80</v>
      </c>
      <c r="F2496" s="96">
        <v>112</v>
      </c>
      <c r="G2496" s="94" t="s">
        <v>3283</v>
      </c>
      <c r="H2496" s="94">
        <v>155</v>
      </c>
      <c r="I2496" s="69"/>
      <c r="J2496" s="5" t="s">
        <v>9682</v>
      </c>
      <c r="K2496" s="66"/>
      <c r="L2496" s="5">
        <f t="shared" si="96"/>
        <v>411</v>
      </c>
      <c r="M2496" s="5">
        <v>1</v>
      </c>
      <c r="N2496" s="5">
        <v>0</v>
      </c>
      <c r="O2496" s="559"/>
      <c r="P2496" s="66">
        <v>285</v>
      </c>
      <c r="Q2496" s="66">
        <v>4</v>
      </c>
      <c r="R2496" s="66">
        <f t="shared" si="94"/>
        <v>289</v>
      </c>
      <c r="S2496" s="502">
        <f t="shared" si="95"/>
        <v>-1.199999999999978</v>
      </c>
    </row>
    <row r="2497" spans="1:19" x14ac:dyDescent="0.2">
      <c r="A2497" s="97" t="s">
        <v>4009</v>
      </c>
      <c r="B2497" s="125" t="s">
        <v>8490</v>
      </c>
      <c r="C2497" s="124">
        <v>1</v>
      </c>
      <c r="D2497" s="267" t="s">
        <v>9560</v>
      </c>
      <c r="E2497" s="94">
        <v>78</v>
      </c>
      <c r="F2497" s="96">
        <v>108</v>
      </c>
      <c r="G2497" s="94" t="s">
        <v>4076</v>
      </c>
      <c r="H2497" s="94">
        <v>151</v>
      </c>
      <c r="I2497" s="69"/>
      <c r="J2497" s="5" t="s">
        <v>6348</v>
      </c>
      <c r="K2497" s="66"/>
      <c r="L2497" s="5">
        <f t="shared" si="96"/>
        <v>411</v>
      </c>
      <c r="M2497" s="5">
        <v>16</v>
      </c>
      <c r="N2497" s="5">
        <v>0</v>
      </c>
      <c r="O2497" s="559"/>
      <c r="P2497" s="66">
        <v>285</v>
      </c>
      <c r="Q2497" s="66">
        <v>4</v>
      </c>
      <c r="R2497" s="66">
        <f t="shared" si="94"/>
        <v>289</v>
      </c>
      <c r="S2497" s="502">
        <f t="shared" si="95"/>
        <v>-1.199999999999978</v>
      </c>
    </row>
    <row r="2498" spans="1:19" x14ac:dyDescent="0.2">
      <c r="A2498" s="97" t="s">
        <v>4009</v>
      </c>
      <c r="B2498" s="125" t="s">
        <v>8490</v>
      </c>
      <c r="C2498" s="124">
        <v>1</v>
      </c>
      <c r="D2498" s="267" t="s">
        <v>9809</v>
      </c>
      <c r="E2498" s="94">
        <v>78</v>
      </c>
      <c r="F2498" s="96">
        <v>108</v>
      </c>
      <c r="G2498" s="94" t="s">
        <v>4076</v>
      </c>
      <c r="H2498" s="94">
        <v>151</v>
      </c>
      <c r="I2498" s="69"/>
      <c r="J2498" s="5" t="s">
        <v>9935</v>
      </c>
      <c r="K2498" s="66"/>
      <c r="L2498" s="5">
        <f t="shared" si="96"/>
        <v>411</v>
      </c>
      <c r="M2498" s="5">
        <v>16</v>
      </c>
      <c r="N2498" s="5">
        <v>0</v>
      </c>
      <c r="O2498" s="559"/>
      <c r="P2498" s="66">
        <v>285</v>
      </c>
      <c r="Q2498" s="66">
        <v>4</v>
      </c>
      <c r="R2498" s="66">
        <f t="shared" si="94"/>
        <v>289</v>
      </c>
      <c r="S2498" s="502">
        <f t="shared" si="95"/>
        <v>-1.199999999999978</v>
      </c>
    </row>
    <row r="2499" spans="1:19" x14ac:dyDescent="0.2">
      <c r="A2499" s="97" t="s">
        <v>4009</v>
      </c>
      <c r="B2499" s="125" t="s">
        <v>8490</v>
      </c>
      <c r="C2499" s="124">
        <v>1</v>
      </c>
      <c r="D2499" s="267" t="s">
        <v>144</v>
      </c>
      <c r="E2499" s="94">
        <v>78</v>
      </c>
      <c r="F2499" s="96">
        <v>108</v>
      </c>
      <c r="G2499" s="94" t="s">
        <v>4076</v>
      </c>
      <c r="H2499" s="94">
        <v>151</v>
      </c>
      <c r="I2499" s="69"/>
      <c r="J2499" s="5" t="s">
        <v>7283</v>
      </c>
      <c r="K2499" s="66"/>
      <c r="L2499" s="5">
        <f t="shared" si="96"/>
        <v>411</v>
      </c>
      <c r="M2499" s="5">
        <v>16</v>
      </c>
      <c r="N2499" s="5">
        <v>0</v>
      </c>
      <c r="O2499" s="559"/>
      <c r="P2499" s="66">
        <v>285</v>
      </c>
      <c r="Q2499" s="66">
        <v>4</v>
      </c>
      <c r="R2499" s="66">
        <f t="shared" si="94"/>
        <v>289</v>
      </c>
      <c r="S2499" s="502">
        <f t="shared" si="95"/>
        <v>-1.199999999999978</v>
      </c>
    </row>
    <row r="2500" spans="1:19" x14ac:dyDescent="0.2">
      <c r="A2500" s="97" t="s">
        <v>4009</v>
      </c>
      <c r="B2500" s="125" t="s">
        <v>8490</v>
      </c>
      <c r="C2500" s="124">
        <v>1</v>
      </c>
      <c r="D2500" s="267" t="s">
        <v>4159</v>
      </c>
      <c r="E2500" s="94">
        <v>78</v>
      </c>
      <c r="F2500" s="96">
        <v>108</v>
      </c>
      <c r="G2500" s="94" t="s">
        <v>5464</v>
      </c>
      <c r="H2500" s="94">
        <v>151</v>
      </c>
      <c r="I2500" s="69"/>
      <c r="J2500" s="5" t="s">
        <v>9682</v>
      </c>
      <c r="K2500" s="66"/>
      <c r="L2500" s="5">
        <f t="shared" si="96"/>
        <v>411</v>
      </c>
      <c r="M2500" s="5">
        <v>1</v>
      </c>
      <c r="N2500" s="5">
        <v>0</v>
      </c>
      <c r="O2500" s="559"/>
      <c r="P2500" s="66">
        <v>285</v>
      </c>
      <c r="Q2500" s="66">
        <v>4</v>
      </c>
      <c r="R2500" s="66">
        <f t="shared" si="94"/>
        <v>289</v>
      </c>
      <c r="S2500" s="502">
        <f t="shared" si="95"/>
        <v>-1.199999999999978</v>
      </c>
    </row>
    <row r="2501" spans="1:19" ht="25.5" x14ac:dyDescent="0.2">
      <c r="A2501" s="558" t="s">
        <v>11746</v>
      </c>
      <c r="B2501" s="575" t="s">
        <v>4892</v>
      </c>
      <c r="C2501" s="124">
        <v>1</v>
      </c>
      <c r="D2501" s="575" t="s">
        <v>11763</v>
      </c>
      <c r="E2501" s="94">
        <v>82</v>
      </c>
      <c r="F2501" s="588" t="s">
        <v>11753</v>
      </c>
      <c r="G2501" s="564" t="s">
        <v>11754</v>
      </c>
      <c r="H2501" s="94">
        <v>159</v>
      </c>
      <c r="I2501" s="69"/>
      <c r="J2501" s="564" t="s">
        <v>1005</v>
      </c>
      <c r="K2501" s="66"/>
      <c r="L2501" s="5">
        <f>112+10+R2501</f>
        <v>403</v>
      </c>
      <c r="M2501" s="5">
        <v>10</v>
      </c>
      <c r="N2501" s="5">
        <v>0</v>
      </c>
      <c r="O2501" s="559" t="s">
        <v>11723</v>
      </c>
      <c r="P2501" s="66">
        <v>277</v>
      </c>
      <c r="Q2501" s="66">
        <v>4</v>
      </c>
      <c r="R2501" s="66">
        <f>P2501+Q2501</f>
        <v>281</v>
      </c>
      <c r="S2501" s="502">
        <f>306.1-R2501-10-8.3</f>
        <v>6.800000000000022</v>
      </c>
    </row>
    <row r="2502" spans="1:19" ht="25.5" x14ac:dyDescent="0.2">
      <c r="A2502" s="558" t="s">
        <v>11213</v>
      </c>
      <c r="B2502" s="125" t="s">
        <v>8490</v>
      </c>
      <c r="C2502" s="124">
        <v>1</v>
      </c>
      <c r="D2502" s="576" t="s">
        <v>11272</v>
      </c>
      <c r="E2502" s="94">
        <v>82</v>
      </c>
      <c r="F2502" s="96" t="s">
        <v>10324</v>
      </c>
      <c r="G2502" s="564" t="s">
        <v>5434</v>
      </c>
      <c r="H2502" s="94">
        <v>159</v>
      </c>
      <c r="I2502" s="6"/>
      <c r="J2502" s="5" t="s">
        <v>10325</v>
      </c>
      <c r="K2502" s="66"/>
      <c r="L2502" s="5">
        <f t="shared" si="96"/>
        <v>401</v>
      </c>
      <c r="M2502" s="5">
        <v>12</v>
      </c>
      <c r="N2502" s="5">
        <v>0</v>
      </c>
      <c r="O2502" s="559" t="s">
        <v>11263</v>
      </c>
      <c r="P2502" s="66">
        <v>275</v>
      </c>
      <c r="Q2502" s="66">
        <v>4</v>
      </c>
      <c r="R2502" s="66">
        <f t="shared" si="94"/>
        <v>279</v>
      </c>
      <c r="S2502" s="502">
        <f t="shared" si="95"/>
        <v>8.800000000000022</v>
      </c>
    </row>
    <row r="2503" spans="1:19" ht="25.5" x14ac:dyDescent="0.2">
      <c r="A2503" s="558" t="s">
        <v>11213</v>
      </c>
      <c r="B2503" s="125" t="s">
        <v>8490</v>
      </c>
      <c r="C2503" s="124">
        <v>1</v>
      </c>
      <c r="D2503" s="576" t="s">
        <v>11273</v>
      </c>
      <c r="E2503" s="94">
        <v>82</v>
      </c>
      <c r="F2503" s="96" t="s">
        <v>10324</v>
      </c>
      <c r="G2503" s="564" t="s">
        <v>5434</v>
      </c>
      <c r="H2503" s="94">
        <v>159</v>
      </c>
      <c r="I2503" s="6"/>
      <c r="J2503" s="5" t="s">
        <v>1005</v>
      </c>
      <c r="K2503" s="66"/>
      <c r="L2503" s="5">
        <f t="shared" si="96"/>
        <v>401</v>
      </c>
      <c r="M2503" s="5">
        <v>10</v>
      </c>
      <c r="N2503" s="5">
        <v>0</v>
      </c>
      <c r="O2503" s="559" t="s">
        <v>11263</v>
      </c>
      <c r="P2503" s="66">
        <v>275</v>
      </c>
      <c r="Q2503" s="66">
        <v>4</v>
      </c>
      <c r="R2503" s="66">
        <f t="shared" si="94"/>
        <v>279</v>
      </c>
      <c r="S2503" s="502">
        <f t="shared" si="95"/>
        <v>8.800000000000022</v>
      </c>
    </row>
    <row r="2504" spans="1:19" x14ac:dyDescent="0.2">
      <c r="A2504" s="97" t="s">
        <v>7309</v>
      </c>
      <c r="B2504" s="125" t="s">
        <v>8490</v>
      </c>
      <c r="C2504" s="124">
        <v>1</v>
      </c>
      <c r="D2504" s="125" t="s">
        <v>1788</v>
      </c>
      <c r="E2504" s="94">
        <v>80</v>
      </c>
      <c r="F2504" s="96">
        <v>112</v>
      </c>
      <c r="G2504" s="94" t="s">
        <v>2036</v>
      </c>
      <c r="H2504" s="94">
        <v>155</v>
      </c>
      <c r="I2504" s="69"/>
      <c r="J2504" s="5" t="s">
        <v>2469</v>
      </c>
      <c r="K2504" s="66"/>
      <c r="L2504" s="5">
        <f t="shared" si="96"/>
        <v>406</v>
      </c>
      <c r="M2504" s="5">
        <v>3</v>
      </c>
      <c r="N2504" s="5">
        <v>0</v>
      </c>
      <c r="O2504" s="559"/>
      <c r="P2504" s="66">
        <v>280</v>
      </c>
      <c r="Q2504" s="66">
        <v>4</v>
      </c>
      <c r="R2504" s="66">
        <f t="shared" si="94"/>
        <v>284</v>
      </c>
      <c r="S2504" s="502">
        <f t="shared" si="95"/>
        <v>3.800000000000022</v>
      </c>
    </row>
    <row r="2505" spans="1:19" x14ac:dyDescent="0.2">
      <c r="A2505" s="97" t="s">
        <v>7309</v>
      </c>
      <c r="B2505" s="125" t="s">
        <v>8490</v>
      </c>
      <c r="C2505" s="124">
        <v>1</v>
      </c>
      <c r="D2505" s="125" t="s">
        <v>929</v>
      </c>
      <c r="E2505" s="94">
        <v>80</v>
      </c>
      <c r="F2505" s="96">
        <v>112</v>
      </c>
      <c r="G2505" s="94" t="s">
        <v>2036</v>
      </c>
      <c r="H2505" s="94">
        <v>155</v>
      </c>
      <c r="I2505" s="69"/>
      <c r="J2505" s="5" t="s">
        <v>9682</v>
      </c>
      <c r="K2505" s="66"/>
      <c r="L2505" s="5">
        <f t="shared" si="96"/>
        <v>406</v>
      </c>
      <c r="M2505" s="5">
        <v>1</v>
      </c>
      <c r="N2505" s="5">
        <v>0</v>
      </c>
      <c r="O2505" s="559"/>
      <c r="P2505" s="66">
        <v>280</v>
      </c>
      <c r="Q2505" s="66">
        <v>4</v>
      </c>
      <c r="R2505" s="66">
        <f t="shared" si="94"/>
        <v>284</v>
      </c>
      <c r="S2505" s="502">
        <f t="shared" si="95"/>
        <v>3.800000000000022</v>
      </c>
    </row>
    <row r="2506" spans="1:19" x14ac:dyDescent="0.2">
      <c r="A2506" s="97" t="s">
        <v>9652</v>
      </c>
      <c r="B2506" s="125" t="s">
        <v>8490</v>
      </c>
      <c r="C2506" s="124">
        <v>1</v>
      </c>
      <c r="D2506" s="267" t="s">
        <v>9654</v>
      </c>
      <c r="E2506" s="94">
        <v>80</v>
      </c>
      <c r="F2506" s="96">
        <v>112</v>
      </c>
      <c r="G2506" s="94" t="s">
        <v>4076</v>
      </c>
      <c r="H2506" s="94">
        <v>155</v>
      </c>
      <c r="I2506" s="69"/>
      <c r="J2506" s="5" t="s">
        <v>6348</v>
      </c>
      <c r="K2506" s="66"/>
      <c r="L2506" s="5">
        <f t="shared" si="96"/>
        <v>421</v>
      </c>
      <c r="M2506" s="5">
        <v>16</v>
      </c>
      <c r="N2506" s="5">
        <v>0</v>
      </c>
      <c r="O2506" s="559"/>
      <c r="P2506" s="66">
        <v>295</v>
      </c>
      <c r="Q2506" s="66">
        <v>4</v>
      </c>
      <c r="R2506" s="66">
        <f t="shared" si="94"/>
        <v>299</v>
      </c>
      <c r="S2506" s="502">
        <f t="shared" si="95"/>
        <v>-11.199999999999978</v>
      </c>
    </row>
    <row r="2507" spans="1:19" x14ac:dyDescent="0.2">
      <c r="A2507" s="97" t="s">
        <v>9652</v>
      </c>
      <c r="B2507" s="125" t="s">
        <v>8490</v>
      </c>
      <c r="C2507" s="124">
        <v>1</v>
      </c>
      <c r="D2507" s="267" t="s">
        <v>9653</v>
      </c>
      <c r="E2507" s="94">
        <v>80</v>
      </c>
      <c r="F2507" s="96">
        <v>112</v>
      </c>
      <c r="G2507" s="94" t="s">
        <v>4076</v>
      </c>
      <c r="H2507" s="94">
        <v>155</v>
      </c>
      <c r="I2507" s="69"/>
      <c r="J2507" s="5" t="s">
        <v>9935</v>
      </c>
      <c r="K2507" s="66"/>
      <c r="L2507" s="5">
        <f t="shared" si="96"/>
        <v>421</v>
      </c>
      <c r="M2507" s="5">
        <v>16</v>
      </c>
      <c r="N2507" s="5">
        <v>0</v>
      </c>
      <c r="O2507" s="559"/>
      <c r="P2507" s="66">
        <v>295</v>
      </c>
      <c r="Q2507" s="66">
        <v>4</v>
      </c>
      <c r="R2507" s="66">
        <f t="shared" si="94"/>
        <v>299</v>
      </c>
      <c r="S2507" s="502">
        <f t="shared" si="95"/>
        <v>-11.199999999999978</v>
      </c>
    </row>
    <row r="2508" spans="1:19" x14ac:dyDescent="0.2">
      <c r="A2508" s="97" t="s">
        <v>9652</v>
      </c>
      <c r="B2508" s="125" t="s">
        <v>8490</v>
      </c>
      <c r="C2508" s="124">
        <v>1</v>
      </c>
      <c r="D2508" s="267" t="s">
        <v>3460</v>
      </c>
      <c r="E2508" s="94">
        <v>80</v>
      </c>
      <c r="F2508" s="96">
        <v>112</v>
      </c>
      <c r="G2508" s="94" t="s">
        <v>4076</v>
      </c>
      <c r="H2508" s="94">
        <v>155</v>
      </c>
      <c r="I2508" s="69"/>
      <c r="J2508" s="5" t="s">
        <v>7283</v>
      </c>
      <c r="K2508" s="66"/>
      <c r="L2508" s="5">
        <f t="shared" si="96"/>
        <v>421</v>
      </c>
      <c r="M2508" s="5">
        <v>16</v>
      </c>
      <c r="N2508" s="5">
        <v>0</v>
      </c>
      <c r="O2508" s="559"/>
      <c r="P2508" s="66">
        <v>295</v>
      </c>
      <c r="Q2508" s="66">
        <v>4</v>
      </c>
      <c r="R2508" s="66">
        <f t="shared" si="94"/>
        <v>299</v>
      </c>
      <c r="S2508" s="502">
        <f t="shared" si="95"/>
        <v>-11.199999999999978</v>
      </c>
    </row>
    <row r="2509" spans="1:19" x14ac:dyDescent="0.2">
      <c r="A2509" s="97" t="s">
        <v>9652</v>
      </c>
      <c r="B2509" s="125" t="s">
        <v>8490</v>
      </c>
      <c r="C2509" s="124">
        <v>1</v>
      </c>
      <c r="D2509" s="267" t="s">
        <v>713</v>
      </c>
      <c r="E2509" s="94">
        <v>80</v>
      </c>
      <c r="F2509" s="96">
        <v>112</v>
      </c>
      <c r="G2509" s="94" t="s">
        <v>4585</v>
      </c>
      <c r="H2509" s="94">
        <v>155</v>
      </c>
      <c r="I2509" s="69"/>
      <c r="J2509" s="5" t="s">
        <v>9682</v>
      </c>
      <c r="K2509" s="66"/>
      <c r="L2509" s="5">
        <f t="shared" si="96"/>
        <v>421</v>
      </c>
      <c r="M2509" s="5">
        <v>1</v>
      </c>
      <c r="N2509" s="5">
        <v>0</v>
      </c>
      <c r="O2509" s="559"/>
      <c r="P2509" s="66">
        <v>295</v>
      </c>
      <c r="Q2509" s="66">
        <v>4</v>
      </c>
      <c r="R2509" s="66">
        <f t="shared" si="94"/>
        <v>299</v>
      </c>
      <c r="S2509" s="502">
        <f t="shared" si="95"/>
        <v>-11.199999999999978</v>
      </c>
    </row>
    <row r="2510" spans="1:19" ht="25.5" x14ac:dyDescent="0.2">
      <c r="A2510" s="97" t="s">
        <v>1092</v>
      </c>
      <c r="B2510" s="125" t="s">
        <v>8490</v>
      </c>
      <c r="C2510" s="124">
        <v>1</v>
      </c>
      <c r="D2510" s="125" t="s">
        <v>1908</v>
      </c>
      <c r="E2510" s="94">
        <v>88</v>
      </c>
      <c r="F2510" s="96" t="s">
        <v>415</v>
      </c>
      <c r="G2510" s="94" t="s">
        <v>5501</v>
      </c>
      <c r="H2510" s="94">
        <v>168</v>
      </c>
      <c r="I2510" s="69"/>
      <c r="J2510" s="5" t="s">
        <v>10292</v>
      </c>
      <c r="K2510" s="66"/>
      <c r="L2510" s="5">
        <f t="shared" si="96"/>
        <v>122</v>
      </c>
      <c r="M2510" s="5">
        <v>31</v>
      </c>
      <c r="N2510" s="5">
        <v>0</v>
      </c>
      <c r="O2510" s="559"/>
      <c r="P2510" s="66"/>
      <c r="Q2510" s="66"/>
      <c r="R2510" s="66">
        <f t="shared" si="94"/>
        <v>0</v>
      </c>
      <c r="S2510" s="502">
        <f t="shared" si="95"/>
        <v>287.8</v>
      </c>
    </row>
    <row r="2511" spans="1:19" x14ac:dyDescent="0.2">
      <c r="A2511" s="97" t="s">
        <v>8836</v>
      </c>
      <c r="B2511" s="125" t="s">
        <v>8490</v>
      </c>
      <c r="C2511" s="124">
        <v>1</v>
      </c>
      <c r="D2511" s="125" t="s">
        <v>5290</v>
      </c>
      <c r="E2511" s="94">
        <v>78</v>
      </c>
      <c r="F2511" s="96">
        <v>108</v>
      </c>
      <c r="G2511" s="94" t="s">
        <v>4076</v>
      </c>
      <c r="H2511" s="94">
        <v>151</v>
      </c>
      <c r="I2511" s="69"/>
      <c r="J2511" s="5" t="s">
        <v>6348</v>
      </c>
      <c r="K2511" s="66"/>
      <c r="L2511" s="5">
        <f t="shared" si="96"/>
        <v>416</v>
      </c>
      <c r="M2511" s="5">
        <v>16</v>
      </c>
      <c r="N2511" s="5">
        <v>0</v>
      </c>
      <c r="O2511" s="559"/>
      <c r="P2511" s="66">
        <v>290</v>
      </c>
      <c r="Q2511" s="66">
        <v>4</v>
      </c>
      <c r="R2511" s="66">
        <f t="shared" si="94"/>
        <v>294</v>
      </c>
      <c r="S2511" s="502">
        <f t="shared" si="95"/>
        <v>-6.199999999999978</v>
      </c>
    </row>
    <row r="2512" spans="1:19" x14ac:dyDescent="0.2">
      <c r="A2512" s="97" t="s">
        <v>8836</v>
      </c>
      <c r="B2512" s="125" t="s">
        <v>8490</v>
      </c>
      <c r="C2512" s="124">
        <v>1</v>
      </c>
      <c r="D2512" s="125" t="s">
        <v>288</v>
      </c>
      <c r="E2512" s="94">
        <v>78</v>
      </c>
      <c r="F2512" s="96">
        <v>108</v>
      </c>
      <c r="G2512" s="94" t="s">
        <v>4076</v>
      </c>
      <c r="H2512" s="94">
        <v>151</v>
      </c>
      <c r="I2512" s="69"/>
      <c r="J2512" s="5" t="s">
        <v>9935</v>
      </c>
      <c r="K2512" s="66"/>
      <c r="L2512" s="5">
        <f t="shared" si="96"/>
        <v>416</v>
      </c>
      <c r="M2512" s="5">
        <v>16</v>
      </c>
      <c r="N2512" s="5">
        <v>0</v>
      </c>
      <c r="O2512" s="559"/>
      <c r="P2512" s="66">
        <v>290</v>
      </c>
      <c r="Q2512" s="66">
        <v>4</v>
      </c>
      <c r="R2512" s="66">
        <f t="shared" si="94"/>
        <v>294</v>
      </c>
      <c r="S2512" s="502">
        <f t="shared" si="95"/>
        <v>-6.199999999999978</v>
      </c>
    </row>
    <row r="2513" spans="1:19" x14ac:dyDescent="0.2">
      <c r="A2513" s="97" t="s">
        <v>8836</v>
      </c>
      <c r="B2513" s="125" t="s">
        <v>8490</v>
      </c>
      <c r="C2513" s="124">
        <v>1</v>
      </c>
      <c r="D2513" s="125" t="s">
        <v>1640</v>
      </c>
      <c r="E2513" s="94">
        <v>78</v>
      </c>
      <c r="F2513" s="96">
        <v>108</v>
      </c>
      <c r="G2513" s="94" t="s">
        <v>4076</v>
      </c>
      <c r="H2513" s="94">
        <v>151</v>
      </c>
      <c r="I2513" s="69"/>
      <c r="J2513" s="5" t="s">
        <v>7283</v>
      </c>
      <c r="K2513" s="66"/>
      <c r="L2513" s="5">
        <f t="shared" si="96"/>
        <v>416</v>
      </c>
      <c r="M2513" s="5">
        <v>16</v>
      </c>
      <c r="N2513" s="5">
        <v>0</v>
      </c>
      <c r="O2513" s="559"/>
      <c r="P2513" s="66">
        <v>290</v>
      </c>
      <c r="Q2513" s="66">
        <v>4</v>
      </c>
      <c r="R2513" s="66">
        <f t="shared" si="94"/>
        <v>294</v>
      </c>
      <c r="S2513" s="502">
        <f t="shared" si="95"/>
        <v>-6.199999999999978</v>
      </c>
    </row>
    <row r="2514" spans="1:19" x14ac:dyDescent="0.2">
      <c r="A2514" s="97" t="s">
        <v>8836</v>
      </c>
      <c r="B2514" s="125" t="s">
        <v>8490</v>
      </c>
      <c r="C2514" s="124">
        <v>1</v>
      </c>
      <c r="D2514" s="267" t="s">
        <v>1996</v>
      </c>
      <c r="E2514" s="94">
        <v>78</v>
      </c>
      <c r="F2514" s="96">
        <v>108</v>
      </c>
      <c r="G2514" s="94" t="s">
        <v>5464</v>
      </c>
      <c r="H2514" s="94">
        <v>151</v>
      </c>
      <c r="I2514" s="69"/>
      <c r="J2514" s="5" t="s">
        <v>9682</v>
      </c>
      <c r="K2514" s="66"/>
      <c r="L2514" s="5">
        <f t="shared" si="96"/>
        <v>416</v>
      </c>
      <c r="M2514" s="5">
        <v>1</v>
      </c>
      <c r="N2514" s="5">
        <v>0</v>
      </c>
      <c r="O2514" s="559"/>
      <c r="P2514" s="66">
        <v>290</v>
      </c>
      <c r="Q2514" s="66">
        <v>4</v>
      </c>
      <c r="R2514" s="66">
        <f t="shared" si="94"/>
        <v>294</v>
      </c>
      <c r="S2514" s="502">
        <f t="shared" si="95"/>
        <v>-6.199999999999978</v>
      </c>
    </row>
    <row r="2515" spans="1:19" x14ac:dyDescent="0.2">
      <c r="A2515" s="97" t="s">
        <v>9752</v>
      </c>
      <c r="B2515" s="125" t="s">
        <v>8490</v>
      </c>
      <c r="C2515" s="124">
        <v>1</v>
      </c>
      <c r="D2515" s="267" t="s">
        <v>9916</v>
      </c>
      <c r="E2515" s="94">
        <v>80</v>
      </c>
      <c r="F2515" s="96">
        <v>112</v>
      </c>
      <c r="G2515" s="94" t="s">
        <v>2036</v>
      </c>
      <c r="H2515" s="94">
        <v>155</v>
      </c>
      <c r="I2515" s="69"/>
      <c r="J2515" s="5" t="s">
        <v>2469</v>
      </c>
      <c r="K2515" s="66"/>
      <c r="L2515" s="5">
        <f t="shared" si="96"/>
        <v>412</v>
      </c>
      <c r="M2515" s="5">
        <v>3</v>
      </c>
      <c r="N2515" s="5">
        <v>0</v>
      </c>
      <c r="O2515" s="559"/>
      <c r="P2515" s="66">
        <v>286</v>
      </c>
      <c r="Q2515" s="66">
        <v>4</v>
      </c>
      <c r="R2515" s="66">
        <f t="shared" si="94"/>
        <v>290</v>
      </c>
      <c r="S2515" s="502">
        <f t="shared" si="95"/>
        <v>-2.199999999999978</v>
      </c>
    </row>
    <row r="2516" spans="1:19" x14ac:dyDescent="0.2">
      <c r="A2516" s="97" t="s">
        <v>9752</v>
      </c>
      <c r="B2516" s="125" t="s">
        <v>8490</v>
      </c>
      <c r="C2516" s="124">
        <v>1</v>
      </c>
      <c r="D2516" s="267" t="s">
        <v>4948</v>
      </c>
      <c r="E2516" s="94">
        <v>80</v>
      </c>
      <c r="F2516" s="96">
        <v>112</v>
      </c>
      <c r="G2516" s="94" t="s">
        <v>2036</v>
      </c>
      <c r="H2516" s="94">
        <v>155</v>
      </c>
      <c r="I2516" s="69"/>
      <c r="J2516" s="5" t="s">
        <v>9682</v>
      </c>
      <c r="K2516" s="66"/>
      <c r="L2516" s="5">
        <f t="shared" si="96"/>
        <v>412</v>
      </c>
      <c r="M2516" s="5">
        <v>1</v>
      </c>
      <c r="N2516" s="5">
        <v>0</v>
      </c>
      <c r="O2516" s="559"/>
      <c r="P2516" s="66">
        <v>286</v>
      </c>
      <c r="Q2516" s="66">
        <v>4</v>
      </c>
      <c r="R2516" s="66">
        <f t="shared" si="94"/>
        <v>290</v>
      </c>
      <c r="S2516" s="502">
        <f t="shared" si="95"/>
        <v>-2.199999999999978</v>
      </c>
    </row>
    <row r="2517" spans="1:19" ht="25.5" x14ac:dyDescent="0.2">
      <c r="A2517" s="97" t="s">
        <v>10664</v>
      </c>
      <c r="B2517" s="125" t="s">
        <v>8490</v>
      </c>
      <c r="C2517" s="124">
        <v>1</v>
      </c>
      <c r="D2517" s="267" t="s">
        <v>10684</v>
      </c>
      <c r="E2517" s="94">
        <v>82</v>
      </c>
      <c r="F2517" s="96" t="s">
        <v>9777</v>
      </c>
      <c r="G2517" s="94" t="s">
        <v>4585</v>
      </c>
      <c r="H2517" s="94">
        <v>159</v>
      </c>
      <c r="I2517" s="6"/>
      <c r="J2517" s="5" t="s">
        <v>10686</v>
      </c>
      <c r="K2517" s="66"/>
      <c r="L2517" s="5">
        <f t="shared" si="96"/>
        <v>409</v>
      </c>
      <c r="M2517" s="5">
        <v>54</v>
      </c>
      <c r="N2517" s="5">
        <v>0</v>
      </c>
      <c r="O2517" s="65" t="s">
        <v>10683</v>
      </c>
      <c r="P2517" s="66">
        <v>283</v>
      </c>
      <c r="Q2517" s="66">
        <v>4</v>
      </c>
      <c r="R2517" s="66">
        <f t="shared" si="94"/>
        <v>287</v>
      </c>
      <c r="S2517" s="502">
        <f t="shared" si="95"/>
        <v>0.80000000000002203</v>
      </c>
    </row>
    <row r="2518" spans="1:19" ht="25.5" x14ac:dyDescent="0.2">
      <c r="A2518" s="97" t="s">
        <v>10664</v>
      </c>
      <c r="B2518" s="125" t="s">
        <v>8490</v>
      </c>
      <c r="C2518" s="124">
        <v>1</v>
      </c>
      <c r="D2518" s="267" t="s">
        <v>10685</v>
      </c>
      <c r="E2518" s="94">
        <v>82</v>
      </c>
      <c r="F2518" s="96" t="s">
        <v>9777</v>
      </c>
      <c r="G2518" s="94" t="s">
        <v>4585</v>
      </c>
      <c r="H2518" s="94">
        <v>159</v>
      </c>
      <c r="I2518" s="6"/>
      <c r="J2518" s="5" t="s">
        <v>7279</v>
      </c>
      <c r="K2518" s="66"/>
      <c r="L2518" s="5">
        <f t="shared" si="96"/>
        <v>409</v>
      </c>
      <c r="M2518" s="5">
        <v>9</v>
      </c>
      <c r="N2518" s="5">
        <v>0</v>
      </c>
      <c r="O2518" s="65" t="s">
        <v>10683</v>
      </c>
      <c r="P2518" s="66">
        <v>283</v>
      </c>
      <c r="Q2518" s="66">
        <v>4</v>
      </c>
      <c r="R2518" s="66">
        <f t="shared" si="94"/>
        <v>287</v>
      </c>
      <c r="S2518" s="502">
        <f t="shared" si="95"/>
        <v>0.80000000000002203</v>
      </c>
    </row>
    <row r="2519" spans="1:19" x14ac:dyDescent="0.2">
      <c r="A2519" s="97" t="s">
        <v>6911</v>
      </c>
      <c r="B2519" s="125" t="s">
        <v>8490</v>
      </c>
      <c r="C2519" s="124">
        <v>1</v>
      </c>
      <c r="D2519" s="267" t="s">
        <v>4091</v>
      </c>
      <c r="E2519" s="66">
        <v>80</v>
      </c>
      <c r="F2519" s="66">
        <v>110</v>
      </c>
      <c r="G2519" s="94" t="s">
        <v>4076</v>
      </c>
      <c r="H2519" s="66">
        <v>153</v>
      </c>
      <c r="I2519" s="69"/>
      <c r="J2519" s="5" t="s">
        <v>6348</v>
      </c>
      <c r="K2519" s="66"/>
      <c r="L2519" s="5">
        <f t="shared" si="96"/>
        <v>421</v>
      </c>
      <c r="M2519" s="5">
        <v>16</v>
      </c>
      <c r="N2519" s="5">
        <v>0</v>
      </c>
      <c r="O2519" s="65" t="s">
        <v>6912</v>
      </c>
      <c r="P2519" s="66">
        <v>295</v>
      </c>
      <c r="Q2519" s="66">
        <v>4</v>
      </c>
      <c r="R2519" s="66">
        <f t="shared" si="94"/>
        <v>299</v>
      </c>
      <c r="S2519" s="502">
        <f t="shared" si="95"/>
        <v>-11.199999999999978</v>
      </c>
    </row>
    <row r="2520" spans="1:19" x14ac:dyDescent="0.2">
      <c r="A2520" s="97" t="s">
        <v>6911</v>
      </c>
      <c r="B2520" s="125" t="s">
        <v>8490</v>
      </c>
      <c r="C2520" s="124">
        <v>1</v>
      </c>
      <c r="D2520" s="267" t="s">
        <v>7593</v>
      </c>
      <c r="E2520" s="66">
        <v>80</v>
      </c>
      <c r="F2520" s="66">
        <v>110</v>
      </c>
      <c r="G2520" s="94" t="s">
        <v>4076</v>
      </c>
      <c r="H2520" s="66">
        <v>153</v>
      </c>
      <c r="I2520" s="69"/>
      <c r="J2520" s="5" t="s">
        <v>9935</v>
      </c>
      <c r="K2520" s="66"/>
      <c r="L2520" s="5">
        <f t="shared" si="96"/>
        <v>421</v>
      </c>
      <c r="M2520" s="5">
        <v>16</v>
      </c>
      <c r="N2520" s="5">
        <v>0</v>
      </c>
      <c r="O2520" s="65" t="s">
        <v>6912</v>
      </c>
      <c r="P2520" s="66">
        <v>295</v>
      </c>
      <c r="Q2520" s="66">
        <v>4</v>
      </c>
      <c r="R2520" s="66">
        <f t="shared" si="94"/>
        <v>299</v>
      </c>
      <c r="S2520" s="502">
        <f t="shared" si="95"/>
        <v>-11.199999999999978</v>
      </c>
    </row>
    <row r="2521" spans="1:19" x14ac:dyDescent="0.2">
      <c r="A2521" s="97" t="s">
        <v>6911</v>
      </c>
      <c r="B2521" s="125" t="s">
        <v>8490</v>
      </c>
      <c r="C2521" s="124">
        <v>1</v>
      </c>
      <c r="D2521" s="267" t="s">
        <v>7594</v>
      </c>
      <c r="E2521" s="66">
        <v>80</v>
      </c>
      <c r="F2521" s="66">
        <v>110</v>
      </c>
      <c r="G2521" s="94" t="s">
        <v>4076</v>
      </c>
      <c r="H2521" s="66">
        <v>153</v>
      </c>
      <c r="I2521" s="69"/>
      <c r="J2521" s="5" t="s">
        <v>7283</v>
      </c>
      <c r="K2521" s="66"/>
      <c r="L2521" s="5">
        <f t="shared" si="96"/>
        <v>421</v>
      </c>
      <c r="M2521" s="5">
        <v>16</v>
      </c>
      <c r="N2521" s="5">
        <v>0</v>
      </c>
      <c r="O2521" s="65" t="s">
        <v>6912</v>
      </c>
      <c r="P2521" s="66">
        <v>295</v>
      </c>
      <c r="Q2521" s="66">
        <v>4</v>
      </c>
      <c r="R2521" s="66">
        <f t="shared" si="94"/>
        <v>299</v>
      </c>
      <c r="S2521" s="502">
        <f t="shared" si="95"/>
        <v>-11.199999999999978</v>
      </c>
    </row>
    <row r="2522" spans="1:19" x14ac:dyDescent="0.2">
      <c r="A2522" s="97" t="s">
        <v>6911</v>
      </c>
      <c r="B2522" s="125" t="s">
        <v>8490</v>
      </c>
      <c r="C2522" s="124">
        <v>1</v>
      </c>
      <c r="D2522" s="267" t="s">
        <v>7595</v>
      </c>
      <c r="E2522" s="66">
        <v>80</v>
      </c>
      <c r="F2522" s="66">
        <v>110</v>
      </c>
      <c r="G2522" s="94" t="s">
        <v>2036</v>
      </c>
      <c r="H2522" s="66">
        <v>153</v>
      </c>
      <c r="I2522" s="69"/>
      <c r="J2522" s="5" t="s">
        <v>9682</v>
      </c>
      <c r="K2522" s="66"/>
      <c r="L2522" s="5">
        <f t="shared" si="96"/>
        <v>421</v>
      </c>
      <c r="M2522" s="5">
        <v>1</v>
      </c>
      <c r="N2522" s="5">
        <v>0</v>
      </c>
      <c r="O2522" s="65" t="s">
        <v>6912</v>
      </c>
      <c r="P2522" s="66">
        <v>295</v>
      </c>
      <c r="Q2522" s="66">
        <v>4</v>
      </c>
      <c r="R2522" s="66">
        <f t="shared" si="94"/>
        <v>299</v>
      </c>
      <c r="S2522" s="502">
        <f t="shared" si="95"/>
        <v>-11.199999999999978</v>
      </c>
    </row>
    <row r="2523" spans="1:19" x14ac:dyDescent="0.2">
      <c r="A2523" s="97" t="s">
        <v>8715</v>
      </c>
      <c r="B2523" s="125" t="s">
        <v>8490</v>
      </c>
      <c r="C2523" s="124">
        <v>1</v>
      </c>
      <c r="D2523" s="267" t="s">
        <v>332</v>
      </c>
      <c r="E2523" s="94">
        <v>80</v>
      </c>
      <c r="F2523" s="96">
        <v>112</v>
      </c>
      <c r="G2523" s="94" t="s">
        <v>2036</v>
      </c>
      <c r="H2523" s="94">
        <v>155</v>
      </c>
      <c r="I2523" s="6"/>
      <c r="J2523" s="5" t="s">
        <v>2469</v>
      </c>
      <c r="K2523" s="66"/>
      <c r="L2523" s="5">
        <f t="shared" si="96"/>
        <v>411</v>
      </c>
      <c r="M2523" s="5">
        <v>3</v>
      </c>
      <c r="N2523" s="5">
        <v>0</v>
      </c>
      <c r="O2523" s="559"/>
      <c r="P2523" s="66">
        <v>285</v>
      </c>
      <c r="Q2523" s="66">
        <v>4</v>
      </c>
      <c r="R2523" s="66">
        <f t="shared" si="94"/>
        <v>289</v>
      </c>
      <c r="S2523" s="502">
        <f t="shared" si="95"/>
        <v>-1.199999999999978</v>
      </c>
    </row>
    <row r="2524" spans="1:19" x14ac:dyDescent="0.2">
      <c r="A2524" s="97" t="s">
        <v>8715</v>
      </c>
      <c r="B2524" s="125" t="s">
        <v>8490</v>
      </c>
      <c r="C2524" s="124">
        <v>1</v>
      </c>
      <c r="D2524" s="267" t="s">
        <v>7894</v>
      </c>
      <c r="E2524" s="94">
        <v>80</v>
      </c>
      <c r="F2524" s="96">
        <v>112</v>
      </c>
      <c r="G2524" s="94" t="s">
        <v>2036</v>
      </c>
      <c r="H2524" s="94">
        <v>155</v>
      </c>
      <c r="I2524" s="6"/>
      <c r="J2524" s="5" t="s">
        <v>9682</v>
      </c>
      <c r="K2524" s="66"/>
      <c r="L2524" s="5">
        <f t="shared" si="96"/>
        <v>411</v>
      </c>
      <c r="M2524" s="5">
        <v>1</v>
      </c>
      <c r="N2524" s="5">
        <v>0</v>
      </c>
      <c r="O2524" s="65" t="s">
        <v>626</v>
      </c>
      <c r="P2524" s="66">
        <v>285</v>
      </c>
      <c r="Q2524" s="66">
        <v>4</v>
      </c>
      <c r="R2524" s="66">
        <f t="shared" si="94"/>
        <v>289</v>
      </c>
      <c r="S2524" s="502">
        <f t="shared" si="95"/>
        <v>-1.199999999999978</v>
      </c>
    </row>
    <row r="2525" spans="1:19" x14ac:dyDescent="0.2">
      <c r="A2525" s="97" t="s">
        <v>974</v>
      </c>
      <c r="B2525" s="125" t="s">
        <v>8490</v>
      </c>
      <c r="C2525" s="124">
        <v>1</v>
      </c>
      <c r="D2525" s="267" t="s">
        <v>3927</v>
      </c>
      <c r="E2525" s="94">
        <v>80</v>
      </c>
      <c r="F2525" s="96">
        <v>112</v>
      </c>
      <c r="G2525" s="94" t="s">
        <v>2036</v>
      </c>
      <c r="H2525" s="94">
        <v>155</v>
      </c>
      <c r="I2525" s="6"/>
      <c r="J2525" s="5" t="s">
        <v>1575</v>
      </c>
      <c r="K2525" s="66"/>
      <c r="L2525" s="5">
        <f t="shared" si="96"/>
        <v>412</v>
      </c>
      <c r="M2525" s="5">
        <v>35</v>
      </c>
      <c r="N2525" s="5">
        <v>0</v>
      </c>
      <c r="O2525" s="559"/>
      <c r="P2525" s="66">
        <v>286</v>
      </c>
      <c r="Q2525" s="66">
        <v>4</v>
      </c>
      <c r="R2525" s="66">
        <f t="shared" si="94"/>
        <v>290</v>
      </c>
      <c r="S2525" s="502">
        <f t="shared" si="95"/>
        <v>-2.199999999999978</v>
      </c>
    </row>
    <row r="2526" spans="1:19" x14ac:dyDescent="0.2">
      <c r="A2526" s="97" t="s">
        <v>974</v>
      </c>
      <c r="B2526" s="125" t="s">
        <v>8490</v>
      </c>
      <c r="C2526" s="124">
        <v>1</v>
      </c>
      <c r="D2526" s="267" t="s">
        <v>846</v>
      </c>
      <c r="E2526" s="94">
        <v>80</v>
      </c>
      <c r="F2526" s="96">
        <v>112</v>
      </c>
      <c r="G2526" s="94" t="s">
        <v>2036</v>
      </c>
      <c r="H2526" s="94">
        <v>155</v>
      </c>
      <c r="I2526" s="6"/>
      <c r="J2526" s="5" t="s">
        <v>9682</v>
      </c>
      <c r="K2526" s="66"/>
      <c r="L2526" s="5">
        <f t="shared" si="96"/>
        <v>412</v>
      </c>
      <c r="M2526" s="5">
        <v>1</v>
      </c>
      <c r="N2526" s="5">
        <v>0</v>
      </c>
      <c r="O2526" s="559"/>
      <c r="P2526" s="66">
        <v>286</v>
      </c>
      <c r="Q2526" s="66">
        <v>4</v>
      </c>
      <c r="R2526" s="66">
        <f t="shared" si="94"/>
        <v>290</v>
      </c>
      <c r="S2526" s="502">
        <f t="shared" si="95"/>
        <v>-2.199999999999978</v>
      </c>
    </row>
    <row r="2527" spans="1:19" x14ac:dyDescent="0.2">
      <c r="A2527" s="97" t="s">
        <v>4079</v>
      </c>
      <c r="B2527" s="125" t="s">
        <v>8490</v>
      </c>
      <c r="C2527" s="124">
        <v>1</v>
      </c>
      <c r="D2527" s="267" t="s">
        <v>5909</v>
      </c>
      <c r="E2527" s="94">
        <v>80</v>
      </c>
      <c r="F2527" s="96">
        <v>110</v>
      </c>
      <c r="G2527" s="94" t="s">
        <v>4076</v>
      </c>
      <c r="H2527" s="94">
        <v>153</v>
      </c>
      <c r="I2527" s="6"/>
      <c r="J2527" s="5" t="s">
        <v>1635</v>
      </c>
      <c r="K2527" s="66"/>
      <c r="L2527" s="5">
        <f t="shared" si="96"/>
        <v>411</v>
      </c>
      <c r="M2527" s="5">
        <v>19</v>
      </c>
      <c r="N2527" s="5">
        <v>0</v>
      </c>
      <c r="O2527" s="65" t="s">
        <v>2005</v>
      </c>
      <c r="P2527" s="66">
        <v>285</v>
      </c>
      <c r="Q2527" s="66">
        <v>4</v>
      </c>
      <c r="R2527" s="66">
        <f t="shared" si="94"/>
        <v>289</v>
      </c>
      <c r="S2527" s="502">
        <f t="shared" si="95"/>
        <v>-1.199999999999978</v>
      </c>
    </row>
    <row r="2528" spans="1:19" x14ac:dyDescent="0.2">
      <c r="A2528" s="97" t="s">
        <v>4079</v>
      </c>
      <c r="B2528" s="125" t="s">
        <v>8490</v>
      </c>
      <c r="C2528" s="124">
        <v>1</v>
      </c>
      <c r="D2528" s="267" t="s">
        <v>599</v>
      </c>
      <c r="E2528" s="94">
        <v>80</v>
      </c>
      <c r="F2528" s="96">
        <v>110</v>
      </c>
      <c r="G2528" s="94" t="s">
        <v>2036</v>
      </c>
      <c r="H2528" s="94">
        <v>153</v>
      </c>
      <c r="I2528" s="6"/>
      <c r="J2528" s="5" t="s">
        <v>1635</v>
      </c>
      <c r="K2528" s="66"/>
      <c r="L2528" s="5">
        <f t="shared" si="96"/>
        <v>411</v>
      </c>
      <c r="M2528" s="5">
        <v>19</v>
      </c>
      <c r="N2528" s="5">
        <v>0</v>
      </c>
      <c r="O2528" s="65" t="s">
        <v>2005</v>
      </c>
      <c r="P2528" s="66">
        <v>285</v>
      </c>
      <c r="Q2528" s="66">
        <v>4</v>
      </c>
      <c r="R2528" s="66">
        <f t="shared" si="94"/>
        <v>289</v>
      </c>
      <c r="S2528" s="502">
        <f t="shared" si="95"/>
        <v>-1.199999999999978</v>
      </c>
    </row>
    <row r="2529" spans="1:20" x14ac:dyDescent="0.2">
      <c r="A2529" s="97" t="s">
        <v>9416</v>
      </c>
      <c r="B2529" s="125" t="s">
        <v>8490</v>
      </c>
      <c r="C2529" s="124">
        <v>1</v>
      </c>
      <c r="D2529" s="267" t="s">
        <v>5785</v>
      </c>
      <c r="E2529" s="94">
        <v>80</v>
      </c>
      <c r="F2529" s="96">
        <v>112</v>
      </c>
      <c r="G2529" s="94" t="s">
        <v>4076</v>
      </c>
      <c r="H2529" s="94">
        <v>155</v>
      </c>
      <c r="I2529" s="69"/>
      <c r="J2529" s="5" t="s">
        <v>6348</v>
      </c>
      <c r="K2529" s="66"/>
      <c r="L2529" s="5">
        <f t="shared" si="96"/>
        <v>417</v>
      </c>
      <c r="M2529" s="5">
        <v>16</v>
      </c>
      <c r="N2529" s="5">
        <v>0</v>
      </c>
      <c r="O2529" s="559"/>
      <c r="P2529" s="66">
        <v>291</v>
      </c>
      <c r="Q2529" s="66">
        <v>4</v>
      </c>
      <c r="R2529" s="66">
        <f t="shared" si="94"/>
        <v>295</v>
      </c>
      <c r="S2529" s="502">
        <f t="shared" si="95"/>
        <v>-7.199999999999978</v>
      </c>
    </row>
    <row r="2530" spans="1:20" x14ac:dyDescent="0.2">
      <c r="A2530" s="97" t="s">
        <v>9416</v>
      </c>
      <c r="B2530" s="125" t="s">
        <v>8490</v>
      </c>
      <c r="C2530" s="124">
        <v>1</v>
      </c>
      <c r="D2530" s="267" t="s">
        <v>6595</v>
      </c>
      <c r="E2530" s="94">
        <v>80</v>
      </c>
      <c r="F2530" s="96">
        <v>112</v>
      </c>
      <c r="G2530" s="94" t="s">
        <v>4076</v>
      </c>
      <c r="H2530" s="94">
        <v>155</v>
      </c>
      <c r="I2530" s="69"/>
      <c r="J2530" s="5" t="s">
        <v>9935</v>
      </c>
      <c r="K2530" s="66"/>
      <c r="L2530" s="5">
        <f t="shared" si="96"/>
        <v>417</v>
      </c>
      <c r="M2530" s="5">
        <v>16</v>
      </c>
      <c r="N2530" s="5">
        <v>0</v>
      </c>
      <c r="O2530" s="559"/>
      <c r="P2530" s="66">
        <v>291</v>
      </c>
      <c r="Q2530" s="66">
        <v>4</v>
      </c>
      <c r="R2530" s="66">
        <f t="shared" si="94"/>
        <v>295</v>
      </c>
      <c r="S2530" s="502">
        <f t="shared" si="95"/>
        <v>-7.199999999999978</v>
      </c>
    </row>
    <row r="2531" spans="1:20" x14ac:dyDescent="0.2">
      <c r="A2531" s="97" t="s">
        <v>9416</v>
      </c>
      <c r="B2531" s="125" t="s">
        <v>8490</v>
      </c>
      <c r="C2531" s="124">
        <v>1</v>
      </c>
      <c r="D2531" s="267" t="s">
        <v>6596</v>
      </c>
      <c r="E2531" s="94">
        <v>80</v>
      </c>
      <c r="F2531" s="96">
        <v>112</v>
      </c>
      <c r="G2531" s="94" t="s">
        <v>4076</v>
      </c>
      <c r="H2531" s="94">
        <v>155</v>
      </c>
      <c r="I2531" s="69"/>
      <c r="J2531" s="5" t="s">
        <v>7283</v>
      </c>
      <c r="K2531" s="66"/>
      <c r="L2531" s="5">
        <f t="shared" si="96"/>
        <v>417</v>
      </c>
      <c r="M2531" s="5">
        <v>16</v>
      </c>
      <c r="N2531" s="5">
        <v>0</v>
      </c>
      <c r="O2531" s="559"/>
      <c r="P2531" s="66">
        <v>291</v>
      </c>
      <c r="Q2531" s="66">
        <v>4</v>
      </c>
      <c r="R2531" s="66">
        <f t="shared" si="94"/>
        <v>295</v>
      </c>
      <c r="S2531" s="502">
        <f t="shared" si="95"/>
        <v>-7.199999999999978</v>
      </c>
    </row>
    <row r="2532" spans="1:20" x14ac:dyDescent="0.2">
      <c r="A2532" s="97" t="s">
        <v>9416</v>
      </c>
      <c r="B2532" s="125" t="s">
        <v>8490</v>
      </c>
      <c r="C2532" s="124">
        <v>1</v>
      </c>
      <c r="D2532" s="267" t="s">
        <v>8554</v>
      </c>
      <c r="E2532" s="94">
        <v>80</v>
      </c>
      <c r="F2532" s="96">
        <v>112</v>
      </c>
      <c r="G2532" s="94" t="s">
        <v>3283</v>
      </c>
      <c r="H2532" s="94">
        <v>155</v>
      </c>
      <c r="I2532" s="69"/>
      <c r="J2532" s="5" t="s">
        <v>9682</v>
      </c>
      <c r="K2532" s="66"/>
      <c r="L2532" s="5">
        <f t="shared" si="96"/>
        <v>417</v>
      </c>
      <c r="M2532" s="5">
        <v>1</v>
      </c>
      <c r="N2532" s="5">
        <v>0</v>
      </c>
      <c r="O2532" s="559"/>
      <c r="P2532" s="66">
        <v>291</v>
      </c>
      <c r="Q2532" s="66">
        <v>4</v>
      </c>
      <c r="R2532" s="66">
        <f t="shared" si="94"/>
        <v>295</v>
      </c>
      <c r="S2532" s="502">
        <f t="shared" si="95"/>
        <v>-7.199999999999978</v>
      </c>
    </row>
    <row r="2533" spans="1:20" x14ac:dyDescent="0.2">
      <c r="A2533" s="97" t="s">
        <v>10642</v>
      </c>
      <c r="B2533" s="125" t="s">
        <v>8490</v>
      </c>
      <c r="C2533" s="124">
        <v>1</v>
      </c>
      <c r="D2533" s="267" t="s">
        <v>10641</v>
      </c>
      <c r="E2533" s="94">
        <v>79</v>
      </c>
      <c r="F2533" s="96">
        <v>108</v>
      </c>
      <c r="G2533" s="94" t="s">
        <v>5464</v>
      </c>
      <c r="H2533" s="94">
        <v>151</v>
      </c>
      <c r="I2533" s="69"/>
      <c r="J2533" s="5" t="s">
        <v>2469</v>
      </c>
      <c r="K2533" s="66"/>
      <c r="L2533" s="5">
        <v>396</v>
      </c>
      <c r="M2533" s="5">
        <v>3</v>
      </c>
      <c r="N2533" s="5">
        <v>0</v>
      </c>
      <c r="O2533" s="65" t="s">
        <v>10626</v>
      </c>
      <c r="P2533" s="66">
        <v>268</v>
      </c>
      <c r="Q2533" s="66">
        <v>4</v>
      </c>
      <c r="R2533" s="66">
        <f t="shared" si="94"/>
        <v>272</v>
      </c>
      <c r="S2533" s="502">
        <f t="shared" si="95"/>
        <v>15.800000000000022</v>
      </c>
      <c r="T2533" s="68">
        <v>2</v>
      </c>
    </row>
    <row r="2534" spans="1:20" ht="25.5" x14ac:dyDescent="0.2">
      <c r="A2534" s="558" t="s">
        <v>11214</v>
      </c>
      <c r="B2534" s="125" t="s">
        <v>8490</v>
      </c>
      <c r="C2534" s="124">
        <v>1</v>
      </c>
      <c r="D2534" s="576" t="s">
        <v>11274</v>
      </c>
      <c r="E2534" s="94">
        <v>82</v>
      </c>
      <c r="F2534" s="96" t="s">
        <v>10324</v>
      </c>
      <c r="G2534" s="564" t="s">
        <v>5434</v>
      </c>
      <c r="H2534" s="94">
        <v>159</v>
      </c>
      <c r="I2534" s="6"/>
      <c r="J2534" s="5" t="s">
        <v>10325</v>
      </c>
      <c r="K2534" s="66"/>
      <c r="L2534" s="5">
        <f t="shared" si="96"/>
        <v>401</v>
      </c>
      <c r="M2534" s="5">
        <v>12</v>
      </c>
      <c r="N2534" s="5">
        <v>0</v>
      </c>
      <c r="O2534" s="559" t="s">
        <v>11275</v>
      </c>
      <c r="P2534" s="66">
        <v>275</v>
      </c>
      <c r="Q2534" s="66">
        <v>4</v>
      </c>
      <c r="R2534" s="66">
        <f t="shared" ref="R2534:R2586" si="97">P2534+Q2534</f>
        <v>279</v>
      </c>
      <c r="S2534" s="502">
        <f t="shared" si="95"/>
        <v>8.800000000000022</v>
      </c>
    </row>
    <row r="2535" spans="1:20" ht="25.5" x14ac:dyDescent="0.2">
      <c r="A2535" s="558" t="s">
        <v>11214</v>
      </c>
      <c r="B2535" s="125" t="s">
        <v>8490</v>
      </c>
      <c r="C2535" s="124">
        <v>1</v>
      </c>
      <c r="D2535" s="576" t="s">
        <v>11276</v>
      </c>
      <c r="E2535" s="94">
        <v>83</v>
      </c>
      <c r="F2535" s="96" t="s">
        <v>10324</v>
      </c>
      <c r="G2535" s="564" t="s">
        <v>5434</v>
      </c>
      <c r="H2535" s="94">
        <v>159</v>
      </c>
      <c r="I2535" s="6"/>
      <c r="J2535" s="5" t="s">
        <v>1005</v>
      </c>
      <c r="K2535" s="66"/>
      <c r="L2535" s="5">
        <f t="shared" si="96"/>
        <v>401</v>
      </c>
      <c r="M2535" s="5">
        <v>10</v>
      </c>
      <c r="N2535" s="5">
        <v>0</v>
      </c>
      <c r="O2535" s="559" t="s">
        <v>11275</v>
      </c>
      <c r="P2535" s="66">
        <v>275</v>
      </c>
      <c r="Q2535" s="66">
        <v>4</v>
      </c>
      <c r="R2535" s="66">
        <f t="shared" si="97"/>
        <v>279</v>
      </c>
      <c r="S2535" s="502">
        <f t="shared" si="95"/>
        <v>8.800000000000022</v>
      </c>
    </row>
    <row r="2536" spans="1:20" ht="25.5" x14ac:dyDescent="0.2">
      <c r="A2536" s="97" t="s">
        <v>4639</v>
      </c>
      <c r="B2536" s="125" t="s">
        <v>8490</v>
      </c>
      <c r="C2536" s="124">
        <v>1</v>
      </c>
      <c r="D2536" s="267" t="s">
        <v>8611</v>
      </c>
      <c r="E2536" s="94">
        <v>83</v>
      </c>
      <c r="F2536" s="96" t="s">
        <v>10324</v>
      </c>
      <c r="G2536" s="94" t="s">
        <v>4585</v>
      </c>
      <c r="H2536" s="94">
        <v>161</v>
      </c>
      <c r="I2536" s="6"/>
      <c r="J2536" s="5" t="s">
        <v>10325</v>
      </c>
      <c r="K2536" s="66"/>
      <c r="L2536" s="5">
        <f t="shared" si="96"/>
        <v>407</v>
      </c>
      <c r="M2536" s="5">
        <v>12</v>
      </c>
      <c r="N2536" s="5">
        <v>0</v>
      </c>
      <c r="O2536" s="559"/>
      <c r="P2536" s="66">
        <v>281</v>
      </c>
      <c r="Q2536" s="66">
        <v>4</v>
      </c>
      <c r="R2536" s="66">
        <f t="shared" si="97"/>
        <v>285</v>
      </c>
      <c r="S2536" s="502">
        <f t="shared" si="95"/>
        <v>2.800000000000022</v>
      </c>
    </row>
    <row r="2537" spans="1:20" ht="25.5" x14ac:dyDescent="0.2">
      <c r="A2537" s="97" t="s">
        <v>4639</v>
      </c>
      <c r="B2537" s="125" t="s">
        <v>8490</v>
      </c>
      <c r="C2537" s="124">
        <v>1</v>
      </c>
      <c r="D2537" s="267" t="s">
        <v>2476</v>
      </c>
      <c r="E2537" s="94">
        <v>83</v>
      </c>
      <c r="F2537" s="96" t="s">
        <v>10324</v>
      </c>
      <c r="G2537" s="94" t="s">
        <v>4585</v>
      </c>
      <c r="H2537" s="94">
        <v>161</v>
      </c>
      <c r="I2537" s="6"/>
      <c r="J2537" s="5" t="s">
        <v>1005</v>
      </c>
      <c r="K2537" s="66"/>
      <c r="L2537" s="5">
        <f t="shared" si="96"/>
        <v>407</v>
      </c>
      <c r="M2537" s="5">
        <v>10</v>
      </c>
      <c r="N2537" s="5">
        <v>0</v>
      </c>
      <c r="O2537" s="559"/>
      <c r="P2537" s="66">
        <v>281</v>
      </c>
      <c r="Q2537" s="66">
        <v>4</v>
      </c>
      <c r="R2537" s="66">
        <f t="shared" si="97"/>
        <v>285</v>
      </c>
      <c r="S2537" s="502">
        <f t="shared" si="95"/>
        <v>2.800000000000022</v>
      </c>
    </row>
    <row r="2538" spans="1:20" ht="25.5" x14ac:dyDescent="0.2">
      <c r="A2538" s="97" t="s">
        <v>7261</v>
      </c>
      <c r="B2538" s="125" t="s">
        <v>8490</v>
      </c>
      <c r="C2538" s="124">
        <v>1</v>
      </c>
      <c r="D2538" s="267" t="s">
        <v>10387</v>
      </c>
      <c r="E2538" s="94">
        <v>81</v>
      </c>
      <c r="F2538" s="96" t="s">
        <v>9586</v>
      </c>
      <c r="G2538" s="94" t="s">
        <v>2367</v>
      </c>
      <c r="H2538" s="94">
        <v>159</v>
      </c>
      <c r="I2538" s="6"/>
      <c r="J2538" s="5" t="s">
        <v>7279</v>
      </c>
      <c r="K2538" s="66"/>
      <c r="L2538" s="5">
        <f t="shared" si="96"/>
        <v>407</v>
      </c>
      <c r="M2538" s="5">
        <v>9</v>
      </c>
      <c r="N2538" s="5">
        <v>0</v>
      </c>
      <c r="O2538" s="559"/>
      <c r="P2538" s="66">
        <v>281</v>
      </c>
      <c r="Q2538" s="66">
        <v>4</v>
      </c>
      <c r="R2538" s="66">
        <f t="shared" si="97"/>
        <v>285</v>
      </c>
      <c r="S2538" s="502">
        <f t="shared" si="95"/>
        <v>2.800000000000022</v>
      </c>
    </row>
    <row r="2539" spans="1:20" x14ac:dyDescent="0.2">
      <c r="A2539" s="97" t="s">
        <v>7074</v>
      </c>
      <c r="B2539" s="125" t="s">
        <v>8490</v>
      </c>
      <c r="C2539" s="124">
        <v>1</v>
      </c>
      <c r="D2539" s="267" t="s">
        <v>1115</v>
      </c>
      <c r="E2539" s="94">
        <v>80</v>
      </c>
      <c r="F2539" s="94">
        <v>112</v>
      </c>
      <c r="G2539" s="94" t="s">
        <v>5434</v>
      </c>
      <c r="H2539" s="94">
        <v>155</v>
      </c>
      <c r="I2539" s="69">
        <v>6045034800</v>
      </c>
      <c r="J2539" s="5" t="s">
        <v>9682</v>
      </c>
      <c r="K2539" s="66"/>
      <c r="L2539" s="5">
        <f t="shared" si="96"/>
        <v>430</v>
      </c>
      <c r="M2539" s="5">
        <v>1</v>
      </c>
      <c r="N2539" s="5">
        <v>0</v>
      </c>
      <c r="O2539" s="559"/>
      <c r="P2539" s="66">
        <v>304</v>
      </c>
      <c r="Q2539" s="66">
        <v>4</v>
      </c>
      <c r="R2539" s="66">
        <f t="shared" si="97"/>
        <v>308</v>
      </c>
      <c r="S2539" s="502">
        <f t="shared" si="95"/>
        <v>-20.199999999999978</v>
      </c>
    </row>
    <row r="2540" spans="1:20" ht="25.5" x14ac:dyDescent="0.2">
      <c r="A2540" s="97" t="s">
        <v>5563</v>
      </c>
      <c r="B2540" s="125" t="s">
        <v>8490</v>
      </c>
      <c r="C2540" s="124">
        <v>1</v>
      </c>
      <c r="D2540" s="267" t="s">
        <v>8090</v>
      </c>
      <c r="E2540" s="94">
        <v>83</v>
      </c>
      <c r="F2540" s="96" t="s">
        <v>10324</v>
      </c>
      <c r="G2540" s="94" t="s">
        <v>2367</v>
      </c>
      <c r="H2540" s="94">
        <v>161</v>
      </c>
      <c r="I2540" s="6"/>
      <c r="J2540" s="5" t="s">
        <v>10325</v>
      </c>
      <c r="K2540" s="66"/>
      <c r="L2540" s="5">
        <f t="shared" si="96"/>
        <v>401</v>
      </c>
      <c r="M2540" s="5">
        <v>12</v>
      </c>
      <c r="N2540" s="5">
        <v>0</v>
      </c>
      <c r="O2540" s="559"/>
      <c r="P2540" s="66">
        <v>275</v>
      </c>
      <c r="Q2540" s="66">
        <v>4</v>
      </c>
      <c r="R2540" s="66">
        <f t="shared" si="97"/>
        <v>279</v>
      </c>
      <c r="S2540" s="502">
        <f t="shared" si="95"/>
        <v>8.800000000000022</v>
      </c>
    </row>
    <row r="2541" spans="1:20" ht="25.5" x14ac:dyDescent="0.2">
      <c r="A2541" s="97" t="s">
        <v>5563</v>
      </c>
      <c r="B2541" s="125" t="s">
        <v>8490</v>
      </c>
      <c r="C2541" s="124">
        <v>1</v>
      </c>
      <c r="D2541" s="267" t="s">
        <v>8478</v>
      </c>
      <c r="E2541" s="94">
        <v>83</v>
      </c>
      <c r="F2541" s="96" t="s">
        <v>10324</v>
      </c>
      <c r="G2541" s="94" t="s">
        <v>2367</v>
      </c>
      <c r="H2541" s="94">
        <v>161</v>
      </c>
      <c r="I2541" s="6"/>
      <c r="J2541" s="5" t="s">
        <v>1005</v>
      </c>
      <c r="K2541" s="66"/>
      <c r="L2541" s="5">
        <f t="shared" si="96"/>
        <v>401</v>
      </c>
      <c r="M2541" s="5">
        <v>10</v>
      </c>
      <c r="N2541" s="5">
        <v>0</v>
      </c>
      <c r="O2541" s="559"/>
      <c r="P2541" s="66">
        <v>275</v>
      </c>
      <c r="Q2541" s="66">
        <v>4</v>
      </c>
      <c r="R2541" s="66">
        <f t="shared" si="97"/>
        <v>279</v>
      </c>
      <c r="S2541" s="502">
        <f t="shared" si="95"/>
        <v>8.800000000000022</v>
      </c>
    </row>
    <row r="2542" spans="1:20" x14ac:dyDescent="0.2">
      <c r="A2542" s="97" t="s">
        <v>9652</v>
      </c>
      <c r="B2542" s="125" t="s">
        <v>8490</v>
      </c>
      <c r="C2542" s="124">
        <v>1</v>
      </c>
      <c r="D2542" s="267" t="s">
        <v>7608</v>
      </c>
      <c r="E2542" s="94">
        <v>80</v>
      </c>
      <c r="F2542" s="96">
        <v>110</v>
      </c>
      <c r="G2542" s="94" t="s">
        <v>4076</v>
      </c>
      <c r="H2542" s="94">
        <v>153</v>
      </c>
      <c r="I2542" s="69"/>
      <c r="J2542" s="5" t="s">
        <v>6348</v>
      </c>
      <c r="K2542" s="66"/>
      <c r="L2542" s="5">
        <f t="shared" si="96"/>
        <v>122</v>
      </c>
      <c r="M2542" s="5">
        <v>16</v>
      </c>
      <c r="N2542" s="5">
        <v>0</v>
      </c>
      <c r="O2542" s="65" t="s">
        <v>1258</v>
      </c>
      <c r="P2542" s="66"/>
      <c r="Q2542" s="66"/>
      <c r="R2542" s="66">
        <f t="shared" si="97"/>
        <v>0</v>
      </c>
      <c r="S2542" s="502">
        <f t="shared" si="95"/>
        <v>287.8</v>
      </c>
    </row>
    <row r="2543" spans="1:20" x14ac:dyDescent="0.2">
      <c r="A2543" s="97" t="s">
        <v>9652</v>
      </c>
      <c r="B2543" s="125" t="s">
        <v>8490</v>
      </c>
      <c r="C2543" s="124">
        <v>1</v>
      </c>
      <c r="D2543" s="267" t="s">
        <v>5231</v>
      </c>
      <c r="E2543" s="94">
        <v>80</v>
      </c>
      <c r="F2543" s="96">
        <v>110</v>
      </c>
      <c r="G2543" s="94" t="s">
        <v>4076</v>
      </c>
      <c r="H2543" s="94">
        <v>153</v>
      </c>
      <c r="I2543" s="69"/>
      <c r="J2543" s="5" t="s">
        <v>9935</v>
      </c>
      <c r="K2543" s="66"/>
      <c r="L2543" s="5">
        <f t="shared" si="96"/>
        <v>122</v>
      </c>
      <c r="M2543" s="5">
        <v>16</v>
      </c>
      <c r="N2543" s="5">
        <v>0</v>
      </c>
      <c r="O2543" s="65" t="s">
        <v>1258</v>
      </c>
      <c r="P2543" s="66"/>
      <c r="Q2543" s="66"/>
      <c r="R2543" s="66">
        <f t="shared" si="97"/>
        <v>0</v>
      </c>
      <c r="S2543" s="502">
        <f t="shared" si="95"/>
        <v>287.8</v>
      </c>
    </row>
    <row r="2544" spans="1:20" x14ac:dyDescent="0.2">
      <c r="A2544" s="97" t="s">
        <v>9652</v>
      </c>
      <c r="B2544" s="125" t="s">
        <v>8490</v>
      </c>
      <c r="C2544" s="124">
        <v>1</v>
      </c>
      <c r="D2544" s="267" t="s">
        <v>7512</v>
      </c>
      <c r="E2544" s="94">
        <v>80</v>
      </c>
      <c r="F2544" s="96">
        <v>110</v>
      </c>
      <c r="G2544" s="94" t="s">
        <v>4076</v>
      </c>
      <c r="H2544" s="94">
        <v>153</v>
      </c>
      <c r="I2544" s="69"/>
      <c r="J2544" s="5" t="s">
        <v>7283</v>
      </c>
      <c r="K2544" s="66"/>
      <c r="L2544" s="5">
        <f t="shared" si="96"/>
        <v>122</v>
      </c>
      <c r="M2544" s="5">
        <v>16</v>
      </c>
      <c r="N2544" s="5">
        <v>0</v>
      </c>
      <c r="O2544" s="65" t="s">
        <v>1258</v>
      </c>
      <c r="P2544" s="66"/>
      <c r="Q2544" s="66"/>
      <c r="R2544" s="66">
        <f t="shared" si="97"/>
        <v>0</v>
      </c>
      <c r="S2544" s="502">
        <f t="shared" si="95"/>
        <v>287.8</v>
      </c>
    </row>
    <row r="2545" spans="1:19" x14ac:dyDescent="0.2">
      <c r="A2545" s="97" t="s">
        <v>9652</v>
      </c>
      <c r="B2545" s="125" t="s">
        <v>8490</v>
      </c>
      <c r="C2545" s="124">
        <v>1</v>
      </c>
      <c r="D2545" s="267" t="s">
        <v>9673</v>
      </c>
      <c r="E2545" s="94">
        <v>80</v>
      </c>
      <c r="F2545" s="96">
        <v>110</v>
      </c>
      <c r="G2545" s="94" t="s">
        <v>3283</v>
      </c>
      <c r="H2545" s="94">
        <v>153</v>
      </c>
      <c r="I2545" s="69"/>
      <c r="J2545" s="5" t="s">
        <v>9682</v>
      </c>
      <c r="K2545" s="66"/>
      <c r="L2545" s="5">
        <f t="shared" si="96"/>
        <v>122</v>
      </c>
      <c r="M2545" s="5">
        <v>1</v>
      </c>
      <c r="N2545" s="5">
        <v>0</v>
      </c>
      <c r="O2545" s="65" t="s">
        <v>1258</v>
      </c>
      <c r="P2545" s="66"/>
      <c r="Q2545" s="66"/>
      <c r="R2545" s="66">
        <f t="shared" si="97"/>
        <v>0</v>
      </c>
      <c r="S2545" s="502">
        <f t="shared" si="95"/>
        <v>287.8</v>
      </c>
    </row>
    <row r="2546" spans="1:19" x14ac:dyDescent="0.2">
      <c r="A2546" s="97" t="s">
        <v>2461</v>
      </c>
      <c r="B2546" s="65" t="s">
        <v>8490</v>
      </c>
      <c r="C2546" s="67">
        <v>1</v>
      </c>
      <c r="D2546" s="583" t="s">
        <v>12386</v>
      </c>
      <c r="E2546" s="66">
        <v>80</v>
      </c>
      <c r="F2546" s="66">
        <v>112</v>
      </c>
      <c r="G2546" s="94" t="s">
        <v>4076</v>
      </c>
      <c r="H2546" s="66">
        <v>155</v>
      </c>
      <c r="I2546" s="69"/>
      <c r="J2546" s="5" t="s">
        <v>6348</v>
      </c>
      <c r="K2546" s="66"/>
      <c r="L2546" s="5">
        <f t="shared" si="96"/>
        <v>411</v>
      </c>
      <c r="M2546" s="5">
        <v>16</v>
      </c>
      <c r="N2546" s="5">
        <v>0</v>
      </c>
      <c r="O2546" s="559"/>
      <c r="P2546" s="66">
        <v>285</v>
      </c>
      <c r="Q2546" s="66">
        <v>4</v>
      </c>
      <c r="R2546" s="66">
        <f t="shared" si="97"/>
        <v>289</v>
      </c>
      <c r="S2546" s="502">
        <f t="shared" si="95"/>
        <v>-1.199999999999978</v>
      </c>
    </row>
    <row r="2547" spans="1:19" x14ac:dyDescent="0.2">
      <c r="A2547" s="97" t="s">
        <v>2461</v>
      </c>
      <c r="B2547" s="65" t="s">
        <v>8490</v>
      </c>
      <c r="C2547" s="67">
        <v>1</v>
      </c>
      <c r="D2547" s="583" t="s">
        <v>12385</v>
      </c>
      <c r="E2547" s="66">
        <v>80</v>
      </c>
      <c r="F2547" s="66">
        <v>112</v>
      </c>
      <c r="G2547" s="94" t="s">
        <v>4076</v>
      </c>
      <c r="H2547" s="66">
        <v>155</v>
      </c>
      <c r="I2547" s="69"/>
      <c r="J2547" s="5" t="s">
        <v>9935</v>
      </c>
      <c r="K2547" s="66"/>
      <c r="L2547" s="5">
        <f t="shared" si="96"/>
        <v>411</v>
      </c>
      <c r="M2547" s="5">
        <v>16</v>
      </c>
      <c r="N2547" s="5">
        <v>0</v>
      </c>
      <c r="O2547" s="559"/>
      <c r="P2547" s="66">
        <v>285</v>
      </c>
      <c r="Q2547" s="66">
        <v>4</v>
      </c>
      <c r="R2547" s="66">
        <f t="shared" si="97"/>
        <v>289</v>
      </c>
      <c r="S2547" s="502">
        <f t="shared" ref="S2547:S2625" si="98">306.1-R2547-10-8.3</f>
        <v>-1.199999999999978</v>
      </c>
    </row>
    <row r="2548" spans="1:19" x14ac:dyDescent="0.2">
      <c r="A2548" s="97" t="s">
        <v>2461</v>
      </c>
      <c r="B2548" s="65" t="s">
        <v>8490</v>
      </c>
      <c r="C2548" s="67">
        <v>1</v>
      </c>
      <c r="D2548" s="583" t="s">
        <v>12384</v>
      </c>
      <c r="E2548" s="66">
        <v>80</v>
      </c>
      <c r="F2548" s="66">
        <v>112</v>
      </c>
      <c r="G2548" s="94" t="s">
        <v>4076</v>
      </c>
      <c r="H2548" s="66">
        <v>155</v>
      </c>
      <c r="I2548" s="69"/>
      <c r="J2548" s="5" t="s">
        <v>7283</v>
      </c>
      <c r="K2548" s="66"/>
      <c r="L2548" s="5">
        <f t="shared" si="96"/>
        <v>411</v>
      </c>
      <c r="M2548" s="5">
        <v>16</v>
      </c>
      <c r="N2548" s="5">
        <v>0</v>
      </c>
      <c r="O2548" s="559"/>
      <c r="P2548" s="66">
        <v>285</v>
      </c>
      <c r="Q2548" s="66">
        <v>4</v>
      </c>
      <c r="R2548" s="66">
        <f t="shared" si="97"/>
        <v>289</v>
      </c>
      <c r="S2548" s="502">
        <f t="shared" si="98"/>
        <v>-1.199999999999978</v>
      </c>
    </row>
    <row r="2549" spans="1:19" x14ac:dyDescent="0.2">
      <c r="A2549" s="97" t="s">
        <v>2461</v>
      </c>
      <c r="B2549" s="65" t="s">
        <v>8490</v>
      </c>
      <c r="C2549" s="67">
        <v>1</v>
      </c>
      <c r="D2549" s="583" t="s">
        <v>12383</v>
      </c>
      <c r="E2549" s="66">
        <v>80</v>
      </c>
      <c r="F2549" s="66">
        <v>112</v>
      </c>
      <c r="G2549" s="66" t="s">
        <v>2036</v>
      </c>
      <c r="H2549" s="66">
        <v>155</v>
      </c>
      <c r="I2549" s="69"/>
      <c r="J2549" s="5" t="s">
        <v>9682</v>
      </c>
      <c r="K2549" s="66"/>
      <c r="L2549" s="5">
        <f t="shared" si="96"/>
        <v>411</v>
      </c>
      <c r="M2549" s="5">
        <v>1</v>
      </c>
      <c r="N2549" s="5">
        <v>0</v>
      </c>
      <c r="O2549" s="559"/>
      <c r="P2549" s="66">
        <v>285</v>
      </c>
      <c r="Q2549" s="66">
        <v>4</v>
      </c>
      <c r="R2549" s="66">
        <f t="shared" si="97"/>
        <v>289</v>
      </c>
      <c r="S2549" s="502">
        <f t="shared" si="98"/>
        <v>-1.199999999999978</v>
      </c>
    </row>
    <row r="2550" spans="1:19" x14ac:dyDescent="0.2">
      <c r="A2550" s="97" t="s">
        <v>4311</v>
      </c>
      <c r="B2550" s="65" t="s">
        <v>8490</v>
      </c>
      <c r="C2550" s="67">
        <v>1</v>
      </c>
      <c r="D2550" s="267" t="s">
        <v>1846</v>
      </c>
      <c r="E2550" s="66">
        <v>78</v>
      </c>
      <c r="F2550" s="66">
        <v>108</v>
      </c>
      <c r="G2550" s="94" t="s">
        <v>4076</v>
      </c>
      <c r="H2550" s="66">
        <v>151</v>
      </c>
      <c r="I2550" s="5" t="s">
        <v>9935</v>
      </c>
      <c r="J2550" s="5"/>
      <c r="K2550" s="66"/>
      <c r="L2550" s="5">
        <f t="shared" si="96"/>
        <v>421</v>
      </c>
      <c r="M2550" s="5">
        <v>16</v>
      </c>
      <c r="N2550" s="5">
        <v>0</v>
      </c>
      <c r="O2550" s="559"/>
      <c r="P2550" s="66">
        <v>295</v>
      </c>
      <c r="Q2550" s="66">
        <v>4</v>
      </c>
      <c r="R2550" s="66">
        <f t="shared" si="97"/>
        <v>299</v>
      </c>
      <c r="S2550" s="502">
        <f t="shared" si="98"/>
        <v>-11.199999999999978</v>
      </c>
    </row>
    <row r="2551" spans="1:19" x14ac:dyDescent="0.2">
      <c r="A2551" s="97" t="s">
        <v>4311</v>
      </c>
      <c r="B2551" s="65" t="s">
        <v>8490</v>
      </c>
      <c r="C2551" s="67">
        <v>1</v>
      </c>
      <c r="D2551" s="267" t="s">
        <v>9667</v>
      </c>
      <c r="E2551" s="66">
        <v>78</v>
      </c>
      <c r="F2551" s="66">
        <v>108</v>
      </c>
      <c r="G2551" s="94" t="s">
        <v>4076</v>
      </c>
      <c r="H2551" s="66">
        <v>151</v>
      </c>
      <c r="I2551" s="5" t="s">
        <v>6348</v>
      </c>
      <c r="J2551" s="5" t="s">
        <v>6348</v>
      </c>
      <c r="K2551" s="66"/>
      <c r="L2551" s="5">
        <f t="shared" si="96"/>
        <v>421</v>
      </c>
      <c r="M2551" s="5">
        <v>16</v>
      </c>
      <c r="N2551" s="5">
        <v>0</v>
      </c>
      <c r="O2551" s="559"/>
      <c r="P2551" s="66">
        <v>295</v>
      </c>
      <c r="Q2551" s="66">
        <v>4</v>
      </c>
      <c r="R2551" s="66">
        <f t="shared" si="97"/>
        <v>299</v>
      </c>
      <c r="S2551" s="502">
        <f t="shared" si="98"/>
        <v>-11.199999999999978</v>
      </c>
    </row>
    <row r="2552" spans="1:19" x14ac:dyDescent="0.2">
      <c r="A2552" s="97" t="s">
        <v>4311</v>
      </c>
      <c r="B2552" s="65" t="s">
        <v>8490</v>
      </c>
      <c r="C2552" s="67">
        <v>1</v>
      </c>
      <c r="D2552" s="267" t="s">
        <v>8926</v>
      </c>
      <c r="E2552" s="66">
        <v>78</v>
      </c>
      <c r="F2552" s="66">
        <v>108</v>
      </c>
      <c r="G2552" s="94" t="s">
        <v>4076</v>
      </c>
      <c r="H2552" s="66">
        <v>151</v>
      </c>
      <c r="I2552" s="69"/>
      <c r="J2552" s="5" t="s">
        <v>9935</v>
      </c>
      <c r="K2552" s="66"/>
      <c r="L2552" s="5">
        <f t="shared" si="96"/>
        <v>421</v>
      </c>
      <c r="M2552" s="5">
        <v>16</v>
      </c>
      <c r="N2552" s="5">
        <v>0</v>
      </c>
      <c r="O2552" s="559"/>
      <c r="P2552" s="66">
        <v>295</v>
      </c>
      <c r="Q2552" s="66">
        <v>4</v>
      </c>
      <c r="R2552" s="66">
        <f t="shared" si="97"/>
        <v>299</v>
      </c>
      <c r="S2552" s="502">
        <f t="shared" si="98"/>
        <v>-11.199999999999978</v>
      </c>
    </row>
    <row r="2553" spans="1:19" x14ac:dyDescent="0.2">
      <c r="A2553" s="97" t="s">
        <v>4311</v>
      </c>
      <c r="B2553" s="65" t="s">
        <v>8490</v>
      </c>
      <c r="C2553" s="67">
        <v>1</v>
      </c>
      <c r="D2553" s="267" t="s">
        <v>3071</v>
      </c>
      <c r="E2553" s="66">
        <v>78</v>
      </c>
      <c r="F2553" s="66">
        <v>108</v>
      </c>
      <c r="G2553" s="94" t="s">
        <v>4076</v>
      </c>
      <c r="H2553" s="66">
        <v>151</v>
      </c>
      <c r="I2553" s="69" t="s">
        <v>7283</v>
      </c>
      <c r="J2553" s="5" t="s">
        <v>7283</v>
      </c>
      <c r="K2553" s="66"/>
      <c r="L2553" s="5">
        <f t="shared" si="96"/>
        <v>421</v>
      </c>
      <c r="M2553" s="5">
        <v>16</v>
      </c>
      <c r="N2553" s="5">
        <v>0</v>
      </c>
      <c r="O2553" s="559"/>
      <c r="P2553" s="66">
        <v>295</v>
      </c>
      <c r="Q2553" s="66">
        <v>4</v>
      </c>
      <c r="R2553" s="66">
        <f t="shared" si="97"/>
        <v>299</v>
      </c>
      <c r="S2553" s="502">
        <f t="shared" si="98"/>
        <v>-11.199999999999978</v>
      </c>
    </row>
    <row r="2554" spans="1:19" x14ac:dyDescent="0.2">
      <c r="A2554" s="97" t="s">
        <v>4311</v>
      </c>
      <c r="B2554" s="65" t="s">
        <v>8490</v>
      </c>
      <c r="C2554" s="67">
        <v>1</v>
      </c>
      <c r="D2554" s="267" t="s">
        <v>7651</v>
      </c>
      <c r="E2554" s="66">
        <v>78</v>
      </c>
      <c r="F2554" s="66">
        <v>108</v>
      </c>
      <c r="G2554" s="94" t="s">
        <v>5464</v>
      </c>
      <c r="H2554" s="66">
        <v>151</v>
      </c>
      <c r="I2554" s="69"/>
      <c r="J2554" s="5" t="s">
        <v>9682</v>
      </c>
      <c r="K2554" s="66"/>
      <c r="L2554" s="5">
        <f t="shared" si="96"/>
        <v>421</v>
      </c>
      <c r="M2554" s="5">
        <v>1</v>
      </c>
      <c r="N2554" s="5">
        <v>0</v>
      </c>
      <c r="O2554" s="559"/>
      <c r="P2554" s="66">
        <v>295</v>
      </c>
      <c r="Q2554" s="66">
        <v>4</v>
      </c>
      <c r="R2554" s="66">
        <f t="shared" si="97"/>
        <v>299</v>
      </c>
      <c r="S2554" s="502">
        <f t="shared" si="98"/>
        <v>-11.199999999999978</v>
      </c>
    </row>
    <row r="2555" spans="1:19" ht="25.5" x14ac:dyDescent="0.2">
      <c r="A2555" s="97" t="s">
        <v>63</v>
      </c>
      <c r="B2555" s="65" t="s">
        <v>8490</v>
      </c>
      <c r="C2555" s="67">
        <v>1</v>
      </c>
      <c r="D2555" s="267" t="s">
        <v>1618</v>
      </c>
      <c r="E2555" s="66">
        <v>83</v>
      </c>
      <c r="F2555" s="96" t="s">
        <v>10324</v>
      </c>
      <c r="G2555" s="94" t="s">
        <v>2367</v>
      </c>
      <c r="H2555" s="94">
        <v>161</v>
      </c>
      <c r="I2555" s="6"/>
      <c r="J2555" s="5" t="s">
        <v>10325</v>
      </c>
      <c r="K2555" s="66"/>
      <c r="L2555" s="5">
        <f t="shared" si="96"/>
        <v>406</v>
      </c>
      <c r="M2555" s="5">
        <v>12</v>
      </c>
      <c r="N2555" s="5">
        <v>0</v>
      </c>
      <c r="O2555" s="65" t="s">
        <v>1626</v>
      </c>
      <c r="P2555" s="66">
        <v>280</v>
      </c>
      <c r="Q2555" s="66">
        <v>4</v>
      </c>
      <c r="R2555" s="66">
        <f t="shared" si="97"/>
        <v>284</v>
      </c>
      <c r="S2555" s="502">
        <f t="shared" si="98"/>
        <v>3.800000000000022</v>
      </c>
    </row>
    <row r="2556" spans="1:19" ht="25.5" x14ac:dyDescent="0.2">
      <c r="A2556" s="97" t="s">
        <v>63</v>
      </c>
      <c r="B2556" s="125" t="s">
        <v>8490</v>
      </c>
      <c r="C2556" s="124">
        <v>1</v>
      </c>
      <c r="D2556" s="267" t="s">
        <v>7652</v>
      </c>
      <c r="E2556" s="94">
        <v>83</v>
      </c>
      <c r="F2556" s="96" t="s">
        <v>10324</v>
      </c>
      <c r="G2556" s="94" t="s">
        <v>2367</v>
      </c>
      <c r="H2556" s="94">
        <v>161</v>
      </c>
      <c r="I2556" s="6"/>
      <c r="J2556" s="5" t="s">
        <v>1005</v>
      </c>
      <c r="K2556" s="66"/>
      <c r="L2556" s="5">
        <f t="shared" si="96"/>
        <v>406</v>
      </c>
      <c r="M2556" s="5">
        <v>10</v>
      </c>
      <c r="N2556" s="5">
        <v>0</v>
      </c>
      <c r="O2556" s="65" t="s">
        <v>1626</v>
      </c>
      <c r="P2556" s="66">
        <v>280</v>
      </c>
      <c r="Q2556" s="66">
        <v>4</v>
      </c>
      <c r="R2556" s="66">
        <f t="shared" si="97"/>
        <v>284</v>
      </c>
      <c r="S2556" s="502">
        <f t="shared" si="98"/>
        <v>3.800000000000022</v>
      </c>
    </row>
    <row r="2557" spans="1:19" ht="25.5" x14ac:dyDescent="0.2">
      <c r="A2557" s="97" t="s">
        <v>3292</v>
      </c>
      <c r="B2557" s="125" t="s">
        <v>8490</v>
      </c>
      <c r="C2557" s="124">
        <v>1</v>
      </c>
      <c r="D2557" s="125" t="s">
        <v>10388</v>
      </c>
      <c r="E2557" s="94">
        <v>81</v>
      </c>
      <c r="F2557" s="96" t="s">
        <v>9586</v>
      </c>
      <c r="G2557" s="94" t="s">
        <v>4076</v>
      </c>
      <c r="H2557" s="94">
        <v>159</v>
      </c>
      <c r="I2557" s="6"/>
      <c r="J2557" s="5" t="s">
        <v>5206</v>
      </c>
      <c r="K2557" s="66"/>
      <c r="L2557" s="5">
        <f t="shared" ref="L2557:L2641" si="99">112+10+R2557</f>
        <v>424</v>
      </c>
      <c r="M2557" s="5">
        <v>10</v>
      </c>
      <c r="N2557" s="5">
        <v>0</v>
      </c>
      <c r="O2557" s="65" t="s">
        <v>3069</v>
      </c>
      <c r="P2557" s="66">
        <v>298</v>
      </c>
      <c r="Q2557" s="66">
        <v>4</v>
      </c>
      <c r="R2557" s="66">
        <f t="shared" si="97"/>
        <v>302</v>
      </c>
      <c r="S2557" s="502">
        <f t="shared" si="98"/>
        <v>-14.199999999999978</v>
      </c>
    </row>
    <row r="2558" spans="1:19" ht="25.5" x14ac:dyDescent="0.2">
      <c r="A2558" s="97" t="s">
        <v>3292</v>
      </c>
      <c r="B2558" s="125" t="s">
        <v>8490</v>
      </c>
      <c r="C2558" s="124">
        <v>1</v>
      </c>
      <c r="D2558" s="125" t="s">
        <v>9133</v>
      </c>
      <c r="E2558" s="94">
        <v>81</v>
      </c>
      <c r="F2558" s="96" t="s">
        <v>9586</v>
      </c>
      <c r="G2558" s="94" t="s">
        <v>4076</v>
      </c>
      <c r="H2558" s="94">
        <v>159</v>
      </c>
      <c r="I2558" s="6"/>
      <c r="J2558" s="5" t="s">
        <v>994</v>
      </c>
      <c r="K2558" s="66"/>
      <c r="L2558" s="5">
        <f t="shared" si="99"/>
        <v>424</v>
      </c>
      <c r="M2558" s="5">
        <v>10</v>
      </c>
      <c r="N2558" s="5">
        <v>0</v>
      </c>
      <c r="O2558" s="65" t="s">
        <v>1036</v>
      </c>
      <c r="P2558" s="66">
        <v>298</v>
      </c>
      <c r="Q2558" s="66">
        <v>4</v>
      </c>
      <c r="R2558" s="66">
        <f t="shared" si="97"/>
        <v>302</v>
      </c>
      <c r="S2558" s="502">
        <f t="shared" si="98"/>
        <v>-14.199999999999978</v>
      </c>
    </row>
    <row r="2559" spans="1:19" ht="25.5" x14ac:dyDescent="0.2">
      <c r="A2559" s="97" t="s">
        <v>3292</v>
      </c>
      <c r="B2559" s="125" t="s">
        <v>8490</v>
      </c>
      <c r="C2559" s="124">
        <v>1</v>
      </c>
      <c r="D2559" s="125" t="s">
        <v>10154</v>
      </c>
      <c r="E2559" s="94">
        <v>81</v>
      </c>
      <c r="F2559" s="96" t="s">
        <v>9586</v>
      </c>
      <c r="G2559" s="94" t="s">
        <v>4076</v>
      </c>
      <c r="H2559" s="94">
        <v>159</v>
      </c>
      <c r="I2559" s="6"/>
      <c r="J2559" s="5" t="s">
        <v>3164</v>
      </c>
      <c r="K2559" s="66"/>
      <c r="L2559" s="5">
        <f t="shared" si="99"/>
        <v>424</v>
      </c>
      <c r="M2559" s="5">
        <v>10</v>
      </c>
      <c r="N2559" s="5">
        <v>0</v>
      </c>
      <c r="O2559" s="65" t="s">
        <v>1036</v>
      </c>
      <c r="P2559" s="66">
        <v>298</v>
      </c>
      <c r="Q2559" s="66">
        <v>4</v>
      </c>
      <c r="R2559" s="66">
        <f t="shared" si="97"/>
        <v>302</v>
      </c>
      <c r="S2559" s="502">
        <f t="shared" si="98"/>
        <v>-14.199999999999978</v>
      </c>
    </row>
    <row r="2560" spans="1:19" ht="25.5" x14ac:dyDescent="0.2">
      <c r="A2560" s="97" t="s">
        <v>3292</v>
      </c>
      <c r="B2560" s="125" t="s">
        <v>8490</v>
      </c>
      <c r="C2560" s="124">
        <v>1</v>
      </c>
      <c r="D2560" s="267" t="s">
        <v>1035</v>
      </c>
      <c r="E2560" s="94">
        <v>81</v>
      </c>
      <c r="F2560" s="96" t="s">
        <v>9586</v>
      </c>
      <c r="G2560" s="94" t="s">
        <v>2367</v>
      </c>
      <c r="H2560" s="94">
        <v>159</v>
      </c>
      <c r="I2560" s="6"/>
      <c r="J2560" s="5" t="s">
        <v>7279</v>
      </c>
      <c r="K2560" s="66"/>
      <c r="L2560" s="5">
        <f t="shared" si="99"/>
        <v>424</v>
      </c>
      <c r="M2560" s="5">
        <v>9</v>
      </c>
      <c r="N2560" s="5">
        <v>0</v>
      </c>
      <c r="O2560" s="65" t="s">
        <v>1036</v>
      </c>
      <c r="P2560" s="66">
        <v>298</v>
      </c>
      <c r="Q2560" s="66">
        <v>4</v>
      </c>
      <c r="R2560" s="66">
        <f t="shared" si="97"/>
        <v>302</v>
      </c>
      <c r="S2560" s="502">
        <f t="shared" si="98"/>
        <v>-14.199999999999978</v>
      </c>
    </row>
    <row r="2561" spans="1:19" ht="25.5" x14ac:dyDescent="0.2">
      <c r="A2561" s="558" t="s">
        <v>11563</v>
      </c>
      <c r="B2561" s="575" t="s">
        <v>8490</v>
      </c>
      <c r="C2561" s="124">
        <v>1</v>
      </c>
      <c r="D2561" s="576" t="s">
        <v>11564</v>
      </c>
      <c r="E2561" s="94">
        <v>82</v>
      </c>
      <c r="F2561" s="96" t="s">
        <v>10324</v>
      </c>
      <c r="G2561" s="564" t="s">
        <v>4585</v>
      </c>
      <c r="H2561" s="94">
        <v>161</v>
      </c>
      <c r="I2561" s="6"/>
      <c r="J2561" s="564" t="s">
        <v>11566</v>
      </c>
      <c r="K2561" s="66"/>
      <c r="L2561" s="5">
        <f t="shared" si="99"/>
        <v>402</v>
      </c>
      <c r="M2561" s="5">
        <v>56</v>
      </c>
      <c r="N2561" s="5">
        <v>0</v>
      </c>
      <c r="O2561" s="559" t="s">
        <v>11551</v>
      </c>
      <c r="P2561" s="66">
        <v>276</v>
      </c>
      <c r="Q2561" s="66">
        <v>4</v>
      </c>
      <c r="R2561" s="66">
        <f t="shared" si="97"/>
        <v>280</v>
      </c>
      <c r="S2561" s="502">
        <f t="shared" si="98"/>
        <v>7.800000000000022</v>
      </c>
    </row>
    <row r="2562" spans="1:19" ht="25.5" x14ac:dyDescent="0.2">
      <c r="A2562" s="558" t="s">
        <v>11563</v>
      </c>
      <c r="B2562" s="575" t="s">
        <v>8490</v>
      </c>
      <c r="C2562" s="124">
        <v>1</v>
      </c>
      <c r="D2562" s="576" t="s">
        <v>11565</v>
      </c>
      <c r="E2562" s="94">
        <v>82</v>
      </c>
      <c r="F2562" s="96" t="s">
        <v>10324</v>
      </c>
      <c r="G2562" s="564" t="s">
        <v>4585</v>
      </c>
      <c r="H2562" s="94">
        <v>161</v>
      </c>
      <c r="I2562" s="6"/>
      <c r="J2562" s="564" t="s">
        <v>1005</v>
      </c>
      <c r="K2562" s="66"/>
      <c r="L2562" s="5">
        <f t="shared" si="99"/>
        <v>402</v>
      </c>
      <c r="M2562" s="5">
        <v>10</v>
      </c>
      <c r="N2562" s="5">
        <v>0</v>
      </c>
      <c r="O2562" s="559" t="s">
        <v>11551</v>
      </c>
      <c r="P2562" s="66">
        <v>276</v>
      </c>
      <c r="Q2562" s="66">
        <v>4</v>
      </c>
      <c r="R2562" s="66">
        <f>P2562+Q2562</f>
        <v>280</v>
      </c>
      <c r="S2562" s="502">
        <f>306.1-R2562-10-8.3</f>
        <v>7.800000000000022</v>
      </c>
    </row>
    <row r="2563" spans="1:19" x14ac:dyDescent="0.2">
      <c r="A2563" s="558" t="s">
        <v>11506</v>
      </c>
      <c r="B2563" s="65" t="s">
        <v>8490</v>
      </c>
      <c r="C2563" s="67">
        <v>1</v>
      </c>
      <c r="D2563" s="65" t="s">
        <v>7647</v>
      </c>
      <c r="E2563" s="66">
        <v>81</v>
      </c>
      <c r="F2563" s="66">
        <v>112</v>
      </c>
      <c r="G2563" s="94" t="s">
        <v>2036</v>
      </c>
      <c r="H2563" s="66">
        <v>155</v>
      </c>
      <c r="I2563" s="69"/>
      <c r="J2563" s="5" t="s">
        <v>2856</v>
      </c>
      <c r="K2563" s="66"/>
      <c r="L2563" s="5">
        <f t="shared" si="99"/>
        <v>408</v>
      </c>
      <c r="M2563" s="5">
        <v>43</v>
      </c>
      <c r="N2563" s="5">
        <v>0</v>
      </c>
      <c r="O2563" s="559" t="s">
        <v>11617</v>
      </c>
      <c r="P2563" s="66">
        <v>282</v>
      </c>
      <c r="Q2563" s="66">
        <v>4</v>
      </c>
      <c r="R2563" s="66">
        <f t="shared" si="97"/>
        <v>286</v>
      </c>
      <c r="S2563" s="502">
        <f t="shared" si="98"/>
        <v>1.800000000000022</v>
      </c>
    </row>
    <row r="2564" spans="1:19" x14ac:dyDescent="0.2">
      <c r="A2564" s="558" t="s">
        <v>11506</v>
      </c>
      <c r="B2564" s="65" t="s">
        <v>8490</v>
      </c>
      <c r="C2564" s="67">
        <v>1</v>
      </c>
      <c r="D2564" s="267" t="s">
        <v>10007</v>
      </c>
      <c r="E2564" s="66">
        <v>81</v>
      </c>
      <c r="F2564" s="66">
        <v>112</v>
      </c>
      <c r="G2564" s="94" t="s">
        <v>2036</v>
      </c>
      <c r="H2564" s="66">
        <v>155</v>
      </c>
      <c r="I2564" s="69"/>
      <c r="J2564" s="5" t="s">
        <v>9682</v>
      </c>
      <c r="K2564" s="66"/>
      <c r="L2564" s="5">
        <f t="shared" si="99"/>
        <v>408</v>
      </c>
      <c r="M2564" s="5">
        <v>1</v>
      </c>
      <c r="N2564" s="5">
        <v>0</v>
      </c>
      <c r="O2564" s="559" t="s">
        <v>11617</v>
      </c>
      <c r="P2564" s="66">
        <v>282</v>
      </c>
      <c r="Q2564" s="66">
        <v>4</v>
      </c>
      <c r="R2564" s="66">
        <f t="shared" si="97"/>
        <v>286</v>
      </c>
      <c r="S2564" s="502">
        <f t="shared" si="98"/>
        <v>1.800000000000022</v>
      </c>
    </row>
    <row r="2565" spans="1:19" x14ac:dyDescent="0.2">
      <c r="A2565" s="97" t="s">
        <v>4899</v>
      </c>
      <c r="B2565" s="125" t="s">
        <v>8490</v>
      </c>
      <c r="C2565" s="124">
        <v>1</v>
      </c>
      <c r="D2565" s="267" t="s">
        <v>2651</v>
      </c>
      <c r="E2565" s="94">
        <v>80</v>
      </c>
      <c r="F2565" s="96">
        <v>112</v>
      </c>
      <c r="G2565" s="94" t="s">
        <v>2036</v>
      </c>
      <c r="H2565" s="94">
        <v>155</v>
      </c>
      <c r="I2565" s="94">
        <v>6045034800</v>
      </c>
      <c r="J2565" s="5" t="s">
        <v>2469</v>
      </c>
      <c r="K2565" s="66"/>
      <c r="L2565" s="5">
        <f t="shared" si="99"/>
        <v>411</v>
      </c>
      <c r="M2565" s="5">
        <v>3</v>
      </c>
      <c r="N2565" s="5">
        <v>0</v>
      </c>
      <c r="O2565" s="559"/>
      <c r="P2565" s="66">
        <v>285</v>
      </c>
      <c r="Q2565" s="66">
        <v>4</v>
      </c>
      <c r="R2565" s="66">
        <f t="shared" si="97"/>
        <v>289</v>
      </c>
      <c r="S2565" s="502">
        <f t="shared" si="98"/>
        <v>-1.199999999999978</v>
      </c>
    </row>
    <row r="2566" spans="1:19" ht="25.5" x14ac:dyDescent="0.2">
      <c r="A2566" s="97" t="s">
        <v>4899</v>
      </c>
      <c r="B2566" s="125" t="s">
        <v>8490</v>
      </c>
      <c r="C2566" s="124">
        <v>1</v>
      </c>
      <c r="D2566" s="267" t="s">
        <v>8245</v>
      </c>
      <c r="E2566" s="94">
        <v>80</v>
      </c>
      <c r="F2566" s="96">
        <v>112</v>
      </c>
      <c r="G2566" s="94" t="s">
        <v>2036</v>
      </c>
      <c r="H2566" s="94">
        <v>155</v>
      </c>
      <c r="I2566" s="94"/>
      <c r="J2566" s="5" t="s">
        <v>9682</v>
      </c>
      <c r="K2566" s="66"/>
      <c r="L2566" s="5">
        <f t="shared" si="99"/>
        <v>411</v>
      </c>
      <c r="M2566" s="5">
        <v>1</v>
      </c>
      <c r="N2566" s="5">
        <v>0</v>
      </c>
      <c r="O2566" s="559"/>
      <c r="P2566" s="66">
        <v>285</v>
      </c>
      <c r="Q2566" s="66">
        <v>4</v>
      </c>
      <c r="R2566" s="66">
        <f t="shared" si="97"/>
        <v>289</v>
      </c>
      <c r="S2566" s="502">
        <f t="shared" si="98"/>
        <v>-1.199999999999978</v>
      </c>
    </row>
    <row r="2567" spans="1:19" x14ac:dyDescent="0.2">
      <c r="A2567" s="666" t="s">
        <v>10274</v>
      </c>
      <c r="B2567" s="659" t="s">
        <v>8490</v>
      </c>
      <c r="C2567" s="658">
        <v>1</v>
      </c>
      <c r="D2567" s="796" t="s">
        <v>7530</v>
      </c>
      <c r="E2567" s="670">
        <v>79</v>
      </c>
      <c r="F2567" s="797">
        <v>110</v>
      </c>
      <c r="G2567" s="670" t="s">
        <v>2036</v>
      </c>
      <c r="H2567" s="670">
        <v>153</v>
      </c>
      <c r="I2567" s="670"/>
      <c r="J2567" s="670" t="s">
        <v>2469</v>
      </c>
      <c r="K2567" s="668"/>
      <c r="L2567" s="670">
        <f t="shared" si="99"/>
        <v>406</v>
      </c>
      <c r="M2567" s="670">
        <v>3</v>
      </c>
      <c r="N2567" s="670">
        <v>0</v>
      </c>
      <c r="O2567" s="611"/>
      <c r="P2567" s="668">
        <v>280</v>
      </c>
      <c r="Q2567" s="668">
        <v>4</v>
      </c>
      <c r="R2567" s="668">
        <f t="shared" si="97"/>
        <v>284</v>
      </c>
      <c r="S2567" s="746">
        <f t="shared" si="98"/>
        <v>3.800000000000022</v>
      </c>
    </row>
    <row r="2568" spans="1:19" x14ac:dyDescent="0.2">
      <c r="A2568" s="666" t="s">
        <v>10274</v>
      </c>
      <c r="B2568" s="659" t="s">
        <v>8490</v>
      </c>
      <c r="C2568" s="658">
        <v>1</v>
      </c>
      <c r="D2568" s="796" t="s">
        <v>7531</v>
      </c>
      <c r="E2568" s="670">
        <v>79</v>
      </c>
      <c r="F2568" s="797">
        <v>110</v>
      </c>
      <c r="G2568" s="670" t="s">
        <v>2036</v>
      </c>
      <c r="H2568" s="670">
        <v>153</v>
      </c>
      <c r="I2568" s="670"/>
      <c r="J2568" s="670" t="s">
        <v>9682</v>
      </c>
      <c r="K2568" s="668"/>
      <c r="L2568" s="670">
        <f t="shared" si="99"/>
        <v>406</v>
      </c>
      <c r="M2568" s="670">
        <v>1</v>
      </c>
      <c r="N2568" s="670">
        <v>0</v>
      </c>
      <c r="O2568" s="611"/>
      <c r="P2568" s="668">
        <v>280</v>
      </c>
      <c r="Q2568" s="668">
        <v>4</v>
      </c>
      <c r="R2568" s="668">
        <f t="shared" si="97"/>
        <v>284</v>
      </c>
      <c r="S2568" s="746">
        <f t="shared" si="98"/>
        <v>3.800000000000022</v>
      </c>
    </row>
    <row r="2569" spans="1:19" ht="25.5" x14ac:dyDescent="0.2">
      <c r="A2569" s="558" t="s">
        <v>12592</v>
      </c>
      <c r="B2569" s="575" t="s">
        <v>8490</v>
      </c>
      <c r="C2569" s="562">
        <v>1</v>
      </c>
      <c r="D2569" s="576" t="s">
        <v>12595</v>
      </c>
      <c r="E2569" s="564">
        <v>81</v>
      </c>
      <c r="F2569" s="588" t="s">
        <v>12594</v>
      </c>
      <c r="G2569" s="564" t="s">
        <v>4076</v>
      </c>
      <c r="H2569" s="564">
        <v>159</v>
      </c>
      <c r="I2569" s="564"/>
      <c r="J2569" s="564" t="s">
        <v>994</v>
      </c>
      <c r="K2569" s="560"/>
      <c r="L2569" s="564">
        <f t="shared" si="99"/>
        <v>407</v>
      </c>
      <c r="M2569" s="564">
        <v>10</v>
      </c>
      <c r="N2569" s="564">
        <v>1</v>
      </c>
      <c r="O2569" s="559" t="s">
        <v>12593</v>
      </c>
      <c r="P2569" s="560">
        <v>281</v>
      </c>
      <c r="Q2569" s="560">
        <v>4</v>
      </c>
      <c r="R2569" s="560">
        <f t="shared" si="97"/>
        <v>285</v>
      </c>
      <c r="S2569" s="502">
        <f t="shared" si="98"/>
        <v>2.800000000000022</v>
      </c>
    </row>
    <row r="2570" spans="1:19" x14ac:dyDescent="0.2">
      <c r="A2570" s="558" t="s">
        <v>10963</v>
      </c>
      <c r="B2570" s="575" t="s">
        <v>8490</v>
      </c>
      <c r="C2570" s="124">
        <v>1</v>
      </c>
      <c r="D2570" s="576" t="s">
        <v>10964</v>
      </c>
      <c r="E2570" s="94">
        <v>80</v>
      </c>
      <c r="F2570" s="96">
        <v>112</v>
      </c>
      <c r="G2570" s="564" t="s">
        <v>2036</v>
      </c>
      <c r="H2570" s="94">
        <v>155</v>
      </c>
      <c r="I2570" s="94"/>
      <c r="J2570" s="5" t="s">
        <v>2469</v>
      </c>
      <c r="K2570" s="66"/>
      <c r="L2570" s="5">
        <f t="shared" si="99"/>
        <v>409</v>
      </c>
      <c r="M2570" s="5">
        <v>3</v>
      </c>
      <c r="N2570" s="5">
        <v>0</v>
      </c>
      <c r="O2570" s="559" t="s">
        <v>10966</v>
      </c>
      <c r="P2570" s="66">
        <v>283</v>
      </c>
      <c r="Q2570" s="66">
        <v>4</v>
      </c>
      <c r="R2570" s="66">
        <f t="shared" si="97"/>
        <v>287</v>
      </c>
      <c r="S2570" s="502">
        <f t="shared" si="98"/>
        <v>0.80000000000002203</v>
      </c>
    </row>
    <row r="2571" spans="1:19" x14ac:dyDescent="0.2">
      <c r="A2571" s="558" t="s">
        <v>10963</v>
      </c>
      <c r="B2571" s="575" t="s">
        <v>8490</v>
      </c>
      <c r="C2571" s="124">
        <v>1</v>
      </c>
      <c r="D2571" s="576" t="s">
        <v>10967</v>
      </c>
      <c r="E2571" s="94">
        <v>80</v>
      </c>
      <c r="F2571" s="96">
        <v>112</v>
      </c>
      <c r="G2571" s="564" t="s">
        <v>2036</v>
      </c>
      <c r="H2571" s="94">
        <v>155</v>
      </c>
      <c r="I2571" s="94"/>
      <c r="J2571" s="5" t="s">
        <v>9682</v>
      </c>
      <c r="K2571" s="66"/>
      <c r="L2571" s="5">
        <f>112+10+R2571</f>
        <v>409</v>
      </c>
      <c r="M2571" s="5">
        <v>3</v>
      </c>
      <c r="N2571" s="5">
        <v>0</v>
      </c>
      <c r="O2571" s="559" t="s">
        <v>10966</v>
      </c>
      <c r="P2571" s="66">
        <v>283</v>
      </c>
      <c r="Q2571" s="66">
        <v>4</v>
      </c>
      <c r="R2571" s="66">
        <f>P2571+Q2571</f>
        <v>287</v>
      </c>
      <c r="S2571" s="502">
        <f>306.1-R2571-10-8.3</f>
        <v>0.80000000000002203</v>
      </c>
    </row>
    <row r="2572" spans="1:19" x14ac:dyDescent="0.2">
      <c r="A2572" s="97" t="s">
        <v>20</v>
      </c>
      <c r="B2572" s="65" t="s">
        <v>8490</v>
      </c>
      <c r="C2572" s="67">
        <v>1</v>
      </c>
      <c r="D2572" s="267" t="s">
        <v>9823</v>
      </c>
      <c r="E2572" s="66">
        <v>80</v>
      </c>
      <c r="F2572" s="66">
        <v>112</v>
      </c>
      <c r="G2572" s="94" t="s">
        <v>2036</v>
      </c>
      <c r="H2572" s="66">
        <v>155</v>
      </c>
      <c r="I2572" s="94"/>
      <c r="J2572" s="5" t="s">
        <v>2469</v>
      </c>
      <c r="K2572" s="66"/>
      <c r="L2572" s="5">
        <f t="shared" si="99"/>
        <v>401</v>
      </c>
      <c r="M2572" s="5">
        <v>3</v>
      </c>
      <c r="N2572" s="5">
        <v>0</v>
      </c>
      <c r="O2572" s="65" t="s">
        <v>9824</v>
      </c>
      <c r="P2572" s="66">
        <v>275</v>
      </c>
      <c r="Q2572" s="66">
        <v>4</v>
      </c>
      <c r="R2572" s="66">
        <f t="shared" si="97"/>
        <v>279</v>
      </c>
      <c r="S2572" s="502">
        <f t="shared" si="98"/>
        <v>8.800000000000022</v>
      </c>
    </row>
    <row r="2573" spans="1:19" ht="25.5" x14ac:dyDescent="0.2">
      <c r="A2573" s="97" t="s">
        <v>20</v>
      </c>
      <c r="B2573" s="65" t="s">
        <v>8490</v>
      </c>
      <c r="C2573" s="67">
        <v>1</v>
      </c>
      <c r="D2573" s="267" t="s">
        <v>8338</v>
      </c>
      <c r="E2573" s="66">
        <v>80</v>
      </c>
      <c r="F2573" s="66">
        <v>112</v>
      </c>
      <c r="G2573" s="94" t="s">
        <v>2036</v>
      </c>
      <c r="H2573" s="66">
        <v>155</v>
      </c>
      <c r="I2573" s="69"/>
      <c r="J2573" s="5" t="s">
        <v>9682</v>
      </c>
      <c r="K2573" s="66"/>
      <c r="L2573" s="5">
        <f t="shared" si="99"/>
        <v>401</v>
      </c>
      <c r="M2573" s="5">
        <v>1</v>
      </c>
      <c r="N2573" s="5">
        <v>0</v>
      </c>
      <c r="O2573" s="65" t="s">
        <v>9824</v>
      </c>
      <c r="P2573" s="66">
        <v>275</v>
      </c>
      <c r="Q2573" s="66">
        <v>4</v>
      </c>
      <c r="R2573" s="66">
        <f t="shared" si="97"/>
        <v>279</v>
      </c>
      <c r="S2573" s="502">
        <f t="shared" si="98"/>
        <v>8.800000000000022</v>
      </c>
    </row>
    <row r="2574" spans="1:19" ht="25.5" x14ac:dyDescent="0.2">
      <c r="A2574" s="97" t="s">
        <v>7029</v>
      </c>
      <c r="B2574" s="65" t="s">
        <v>8490</v>
      </c>
      <c r="C2574" s="67">
        <v>1</v>
      </c>
      <c r="D2574" s="267" t="s">
        <v>3266</v>
      </c>
      <c r="E2574" s="66">
        <v>86</v>
      </c>
      <c r="F2574" s="96" t="s">
        <v>5664</v>
      </c>
      <c r="G2574" s="94" t="s">
        <v>5501</v>
      </c>
      <c r="H2574" s="94">
        <v>166</v>
      </c>
      <c r="I2574" s="69"/>
      <c r="J2574" s="5" t="s">
        <v>7034</v>
      </c>
      <c r="K2574" s="66"/>
      <c r="L2574" s="5">
        <f t="shared" si="99"/>
        <v>454</v>
      </c>
      <c r="M2574" s="5">
        <v>50</v>
      </c>
      <c r="N2574" s="5">
        <v>0</v>
      </c>
      <c r="O2574" s="65" t="s">
        <v>7031</v>
      </c>
      <c r="P2574" s="66">
        <v>325</v>
      </c>
      <c r="Q2574" s="66">
        <v>7</v>
      </c>
      <c r="R2574" s="66">
        <f t="shared" si="97"/>
        <v>332</v>
      </c>
      <c r="S2574" s="502">
        <f t="shared" si="98"/>
        <v>-44.199999999999974</v>
      </c>
    </row>
    <row r="2575" spans="1:19" ht="25.5" x14ac:dyDescent="0.2">
      <c r="A2575" s="97" t="s">
        <v>414</v>
      </c>
      <c r="B2575" s="125" t="s">
        <v>8490</v>
      </c>
      <c r="C2575" s="124">
        <v>1</v>
      </c>
      <c r="D2575" s="267" t="s">
        <v>9442</v>
      </c>
      <c r="E2575" s="94">
        <v>81</v>
      </c>
      <c r="F2575" s="96" t="s">
        <v>9586</v>
      </c>
      <c r="G2575" s="94" t="s">
        <v>4076</v>
      </c>
      <c r="H2575" s="94">
        <v>159</v>
      </c>
      <c r="I2575" s="6"/>
      <c r="J2575" s="5" t="s">
        <v>3164</v>
      </c>
      <c r="K2575" s="66"/>
      <c r="L2575" s="5">
        <f t="shared" si="99"/>
        <v>416</v>
      </c>
      <c r="M2575" s="5">
        <v>10</v>
      </c>
      <c r="N2575" s="5">
        <v>0</v>
      </c>
      <c r="O2575" s="65" t="s">
        <v>9444</v>
      </c>
      <c r="P2575" s="66">
        <v>290</v>
      </c>
      <c r="Q2575" s="66">
        <v>4</v>
      </c>
      <c r="R2575" s="66">
        <f t="shared" si="97"/>
        <v>294</v>
      </c>
      <c r="S2575" s="502">
        <f t="shared" si="98"/>
        <v>-6.199999999999978</v>
      </c>
    </row>
    <row r="2576" spans="1:19" ht="25.5" x14ac:dyDescent="0.2">
      <c r="A2576" s="97" t="s">
        <v>414</v>
      </c>
      <c r="B2576" s="125" t="s">
        <v>8490</v>
      </c>
      <c r="C2576" s="124">
        <v>1</v>
      </c>
      <c r="D2576" s="267" t="s">
        <v>9443</v>
      </c>
      <c r="E2576" s="94">
        <v>81</v>
      </c>
      <c r="F2576" s="96" t="s">
        <v>9586</v>
      </c>
      <c r="G2576" s="94" t="s">
        <v>2367</v>
      </c>
      <c r="H2576" s="94">
        <v>159</v>
      </c>
      <c r="I2576" s="6"/>
      <c r="J2576" s="5" t="s">
        <v>7279</v>
      </c>
      <c r="K2576" s="66"/>
      <c r="L2576" s="5">
        <f t="shared" si="99"/>
        <v>416</v>
      </c>
      <c r="M2576" s="5">
        <v>9</v>
      </c>
      <c r="N2576" s="5">
        <v>0</v>
      </c>
      <c r="O2576" s="65" t="s">
        <v>9444</v>
      </c>
      <c r="P2576" s="66">
        <v>290</v>
      </c>
      <c r="Q2576" s="66">
        <v>4</v>
      </c>
      <c r="R2576" s="66">
        <f t="shared" si="97"/>
        <v>294</v>
      </c>
      <c r="S2576" s="502">
        <f t="shared" si="98"/>
        <v>-6.199999999999978</v>
      </c>
    </row>
    <row r="2577" spans="1:20" x14ac:dyDescent="0.2">
      <c r="A2577" s="97" t="s">
        <v>2743</v>
      </c>
      <c r="B2577" s="65" t="s">
        <v>8490</v>
      </c>
      <c r="C2577" s="124">
        <v>1</v>
      </c>
      <c r="D2577" s="267" t="s">
        <v>6530</v>
      </c>
      <c r="E2577" s="94">
        <v>81</v>
      </c>
      <c r="F2577" s="66">
        <v>112</v>
      </c>
      <c r="G2577" s="94" t="s">
        <v>4076</v>
      </c>
      <c r="H2577" s="66">
        <v>155</v>
      </c>
      <c r="I2577" s="94"/>
      <c r="J2577" s="5" t="s">
        <v>6348</v>
      </c>
      <c r="K2577" s="66"/>
      <c r="L2577" s="5">
        <f t="shared" si="99"/>
        <v>414</v>
      </c>
      <c r="M2577" s="5">
        <v>16</v>
      </c>
      <c r="N2577" s="5">
        <v>0</v>
      </c>
      <c r="O2577" s="65" t="s">
        <v>2494</v>
      </c>
      <c r="P2577" s="66">
        <v>288</v>
      </c>
      <c r="Q2577" s="66">
        <v>4</v>
      </c>
      <c r="R2577" s="66">
        <f t="shared" si="97"/>
        <v>292</v>
      </c>
      <c r="S2577" s="502">
        <f t="shared" si="98"/>
        <v>-4.199999999999978</v>
      </c>
    </row>
    <row r="2578" spans="1:20" x14ac:dyDescent="0.2">
      <c r="A2578" s="97" t="s">
        <v>2743</v>
      </c>
      <c r="B2578" s="65" t="s">
        <v>8490</v>
      </c>
      <c r="C2578" s="124">
        <v>1</v>
      </c>
      <c r="D2578" s="267" t="s">
        <v>6527</v>
      </c>
      <c r="E2578" s="94">
        <v>81</v>
      </c>
      <c r="F2578" s="66">
        <v>112</v>
      </c>
      <c r="G2578" s="94" t="s">
        <v>4076</v>
      </c>
      <c r="H2578" s="66">
        <v>155</v>
      </c>
      <c r="I2578" s="94"/>
      <c r="J2578" s="5" t="s">
        <v>9935</v>
      </c>
      <c r="K2578" s="66"/>
      <c r="L2578" s="5">
        <f t="shared" si="99"/>
        <v>414</v>
      </c>
      <c r="M2578" s="5">
        <v>16</v>
      </c>
      <c r="N2578" s="5">
        <v>0</v>
      </c>
      <c r="O2578" s="65" t="s">
        <v>2494</v>
      </c>
      <c r="P2578" s="66">
        <v>288</v>
      </c>
      <c r="Q2578" s="66">
        <v>4</v>
      </c>
      <c r="R2578" s="66">
        <f t="shared" si="97"/>
        <v>292</v>
      </c>
      <c r="S2578" s="502">
        <f t="shared" si="98"/>
        <v>-4.199999999999978</v>
      </c>
    </row>
    <row r="2579" spans="1:20" x14ac:dyDescent="0.2">
      <c r="A2579" s="97" t="s">
        <v>2743</v>
      </c>
      <c r="B2579" s="65" t="s">
        <v>8490</v>
      </c>
      <c r="C2579" s="124">
        <v>1</v>
      </c>
      <c r="D2579" s="267" t="s">
        <v>6529</v>
      </c>
      <c r="E2579" s="94">
        <v>81</v>
      </c>
      <c r="F2579" s="66">
        <v>112</v>
      </c>
      <c r="G2579" s="94" t="s">
        <v>4076</v>
      </c>
      <c r="H2579" s="66">
        <v>155</v>
      </c>
      <c r="I2579" s="94"/>
      <c r="J2579" s="5" t="s">
        <v>7283</v>
      </c>
      <c r="K2579" s="66"/>
      <c r="L2579" s="5">
        <f t="shared" si="99"/>
        <v>414</v>
      </c>
      <c r="M2579" s="5">
        <v>16</v>
      </c>
      <c r="N2579" s="5">
        <v>0</v>
      </c>
      <c r="O2579" s="65" t="s">
        <v>2494</v>
      </c>
      <c r="P2579" s="66">
        <v>288</v>
      </c>
      <c r="Q2579" s="66">
        <v>4</v>
      </c>
      <c r="R2579" s="66">
        <f t="shared" si="97"/>
        <v>292</v>
      </c>
      <c r="S2579" s="502">
        <f t="shared" si="98"/>
        <v>-4.199999999999978</v>
      </c>
    </row>
    <row r="2580" spans="1:20" x14ac:dyDescent="0.2">
      <c r="A2580" s="97" t="s">
        <v>2743</v>
      </c>
      <c r="B2580" s="65" t="s">
        <v>8490</v>
      </c>
      <c r="C2580" s="124">
        <v>1</v>
      </c>
      <c r="D2580" s="267" t="s">
        <v>6528</v>
      </c>
      <c r="E2580" s="94">
        <v>81</v>
      </c>
      <c r="F2580" s="66">
        <v>112</v>
      </c>
      <c r="G2580" s="94" t="s">
        <v>2036</v>
      </c>
      <c r="H2580" s="66">
        <v>155</v>
      </c>
      <c r="I2580" s="6"/>
      <c r="J2580" s="5" t="s">
        <v>9682</v>
      </c>
      <c r="K2580" s="66"/>
      <c r="L2580" s="5">
        <f t="shared" si="99"/>
        <v>414</v>
      </c>
      <c r="M2580" s="5">
        <v>1</v>
      </c>
      <c r="N2580" s="5">
        <v>0</v>
      </c>
      <c r="O2580" s="65" t="s">
        <v>2494</v>
      </c>
      <c r="P2580" s="66">
        <v>288</v>
      </c>
      <c r="Q2580" s="66">
        <v>4</v>
      </c>
      <c r="R2580" s="66">
        <f t="shared" si="97"/>
        <v>292</v>
      </c>
      <c r="S2580" s="502">
        <f t="shared" si="98"/>
        <v>-4.199999999999978</v>
      </c>
    </row>
    <row r="2581" spans="1:20" ht="25.5" x14ac:dyDescent="0.2">
      <c r="A2581" s="97" t="s">
        <v>10545</v>
      </c>
      <c r="B2581" s="65" t="s">
        <v>8490</v>
      </c>
      <c r="C2581" s="67">
        <v>1</v>
      </c>
      <c r="D2581" s="267" t="s">
        <v>3778</v>
      </c>
      <c r="E2581" s="66">
        <v>80</v>
      </c>
      <c r="F2581" s="66">
        <v>110</v>
      </c>
      <c r="G2581" s="94" t="s">
        <v>4076</v>
      </c>
      <c r="H2581" s="66">
        <v>153</v>
      </c>
      <c r="I2581" s="69"/>
      <c r="J2581" s="5" t="s">
        <v>6348</v>
      </c>
      <c r="K2581" s="66"/>
      <c r="L2581" s="5">
        <f t="shared" si="99"/>
        <v>122</v>
      </c>
      <c r="M2581" s="5">
        <v>16</v>
      </c>
      <c r="N2581" s="5">
        <v>0</v>
      </c>
      <c r="O2581" s="65" t="s">
        <v>2109</v>
      </c>
      <c r="P2581" s="66"/>
      <c r="Q2581" s="66"/>
      <c r="R2581" s="66">
        <f t="shared" si="97"/>
        <v>0</v>
      </c>
      <c r="S2581" s="502">
        <f t="shared" si="98"/>
        <v>287.8</v>
      </c>
    </row>
    <row r="2582" spans="1:20" ht="25.5" x14ac:dyDescent="0.2">
      <c r="A2582" s="97" t="s">
        <v>10545</v>
      </c>
      <c r="B2582" s="65" t="s">
        <v>8490</v>
      </c>
      <c r="C2582" s="67">
        <v>1</v>
      </c>
      <c r="D2582" s="267" t="s">
        <v>3256</v>
      </c>
      <c r="E2582" s="66">
        <v>80</v>
      </c>
      <c r="F2582" s="66">
        <v>110</v>
      </c>
      <c r="G2582" s="94" t="s">
        <v>4076</v>
      </c>
      <c r="H2582" s="66">
        <v>153</v>
      </c>
      <c r="I2582" s="69"/>
      <c r="J2582" s="5" t="s">
        <v>9935</v>
      </c>
      <c r="K2582" s="66"/>
      <c r="L2582" s="5">
        <f t="shared" si="99"/>
        <v>122</v>
      </c>
      <c r="M2582" s="5">
        <v>16</v>
      </c>
      <c r="N2582" s="5">
        <v>0</v>
      </c>
      <c r="O2582" s="65" t="s">
        <v>2109</v>
      </c>
      <c r="P2582" s="66"/>
      <c r="Q2582" s="66"/>
      <c r="R2582" s="66">
        <f t="shared" si="97"/>
        <v>0</v>
      </c>
      <c r="S2582" s="502">
        <f t="shared" si="98"/>
        <v>287.8</v>
      </c>
    </row>
    <row r="2583" spans="1:20" ht="25.5" x14ac:dyDescent="0.2">
      <c r="A2583" s="97" t="s">
        <v>10545</v>
      </c>
      <c r="B2583" s="65" t="s">
        <v>8490</v>
      </c>
      <c r="C2583" s="67">
        <v>1</v>
      </c>
      <c r="D2583" s="267" t="s">
        <v>9880</v>
      </c>
      <c r="E2583" s="66">
        <v>80</v>
      </c>
      <c r="F2583" s="66">
        <v>110</v>
      </c>
      <c r="G2583" s="94" t="s">
        <v>4076</v>
      </c>
      <c r="H2583" s="66">
        <v>153</v>
      </c>
      <c r="I2583" s="69">
        <v>6400135600</v>
      </c>
      <c r="J2583" s="5" t="s">
        <v>7283</v>
      </c>
      <c r="K2583" s="66"/>
      <c r="L2583" s="5">
        <f t="shared" si="99"/>
        <v>122</v>
      </c>
      <c r="M2583" s="5">
        <v>16</v>
      </c>
      <c r="N2583" s="5">
        <v>0</v>
      </c>
      <c r="O2583" s="65" t="s">
        <v>2109</v>
      </c>
      <c r="P2583" s="66"/>
      <c r="Q2583" s="66"/>
      <c r="R2583" s="66">
        <f t="shared" si="97"/>
        <v>0</v>
      </c>
      <c r="S2583" s="502">
        <f t="shared" si="98"/>
        <v>287.8</v>
      </c>
    </row>
    <row r="2584" spans="1:20" ht="25.5" x14ac:dyDescent="0.2">
      <c r="A2584" s="97" t="s">
        <v>10545</v>
      </c>
      <c r="B2584" s="65" t="s">
        <v>8490</v>
      </c>
      <c r="C2584" s="67">
        <v>1</v>
      </c>
      <c r="D2584" s="267" t="s">
        <v>7932</v>
      </c>
      <c r="E2584" s="66">
        <v>80</v>
      </c>
      <c r="F2584" s="66">
        <v>110</v>
      </c>
      <c r="G2584" s="94" t="s">
        <v>3283</v>
      </c>
      <c r="H2584" s="66">
        <v>153</v>
      </c>
      <c r="I2584" s="69"/>
      <c r="J2584" s="5" t="s">
        <v>9682</v>
      </c>
      <c r="K2584" s="66"/>
      <c r="L2584" s="5">
        <f t="shared" si="99"/>
        <v>122</v>
      </c>
      <c r="M2584" s="5">
        <v>1</v>
      </c>
      <c r="N2584" s="5">
        <v>0</v>
      </c>
      <c r="O2584" s="559"/>
      <c r="P2584" s="66"/>
      <c r="Q2584" s="66"/>
      <c r="R2584" s="66">
        <f t="shared" si="97"/>
        <v>0</v>
      </c>
      <c r="S2584" s="502">
        <f t="shared" si="98"/>
        <v>287.8</v>
      </c>
    </row>
    <row r="2585" spans="1:20" x14ac:dyDescent="0.2">
      <c r="A2585" s="97" t="s">
        <v>6562</v>
      </c>
      <c r="B2585" s="65" t="s">
        <v>8490</v>
      </c>
      <c r="C2585" s="67">
        <v>1</v>
      </c>
      <c r="D2585" s="267" t="s">
        <v>2586</v>
      </c>
      <c r="E2585" s="66">
        <v>79</v>
      </c>
      <c r="F2585" s="66">
        <v>108</v>
      </c>
      <c r="G2585" s="94" t="s">
        <v>4076</v>
      </c>
      <c r="H2585" s="66">
        <v>151</v>
      </c>
      <c r="I2585" s="69"/>
      <c r="J2585" s="5" t="s">
        <v>6348</v>
      </c>
      <c r="K2585" s="66"/>
      <c r="L2585" s="5">
        <f t="shared" si="99"/>
        <v>421</v>
      </c>
      <c r="M2585" s="5">
        <v>16</v>
      </c>
      <c r="N2585" s="5">
        <v>0</v>
      </c>
      <c r="O2585" s="559"/>
      <c r="P2585" s="66">
        <v>295</v>
      </c>
      <c r="Q2585" s="66">
        <v>4</v>
      </c>
      <c r="R2585" s="66">
        <f t="shared" si="97"/>
        <v>299</v>
      </c>
      <c r="S2585" s="502">
        <f t="shared" si="98"/>
        <v>-11.199999999999978</v>
      </c>
    </row>
    <row r="2586" spans="1:20" ht="25.5" x14ac:dyDescent="0.2">
      <c r="A2586" s="97" t="s">
        <v>6562</v>
      </c>
      <c r="B2586" s="65" t="s">
        <v>8490</v>
      </c>
      <c r="C2586" s="67">
        <v>1</v>
      </c>
      <c r="D2586" s="267" t="s">
        <v>6634</v>
      </c>
      <c r="E2586" s="66">
        <v>79</v>
      </c>
      <c r="F2586" s="66">
        <v>108</v>
      </c>
      <c r="G2586" s="94" t="s">
        <v>4076</v>
      </c>
      <c r="H2586" s="66">
        <v>151</v>
      </c>
      <c r="I2586" s="69"/>
      <c r="J2586" s="5" t="s">
        <v>9935</v>
      </c>
      <c r="K2586" s="66"/>
      <c r="L2586" s="5">
        <f t="shared" si="99"/>
        <v>421</v>
      </c>
      <c r="M2586" s="5">
        <v>16</v>
      </c>
      <c r="N2586" s="5">
        <v>0</v>
      </c>
      <c r="O2586" s="559"/>
      <c r="P2586" s="66">
        <v>295</v>
      </c>
      <c r="Q2586" s="66">
        <v>4</v>
      </c>
      <c r="R2586" s="66">
        <f t="shared" si="97"/>
        <v>299</v>
      </c>
      <c r="S2586" s="502">
        <f t="shared" si="98"/>
        <v>-11.199999999999978</v>
      </c>
    </row>
    <row r="2587" spans="1:20" x14ac:dyDescent="0.2">
      <c r="A2587" s="97" t="s">
        <v>6562</v>
      </c>
      <c r="B2587" s="65" t="s">
        <v>8490</v>
      </c>
      <c r="C2587" s="67">
        <v>1</v>
      </c>
      <c r="D2587" s="267" t="s">
        <v>2848</v>
      </c>
      <c r="E2587" s="66">
        <v>79</v>
      </c>
      <c r="F2587" s="66">
        <v>108</v>
      </c>
      <c r="G2587" s="94" t="s">
        <v>4076</v>
      </c>
      <c r="H2587" s="66">
        <v>151</v>
      </c>
      <c r="I2587" s="69"/>
      <c r="J2587" s="5" t="s">
        <v>7283</v>
      </c>
      <c r="K2587" s="66"/>
      <c r="L2587" s="5">
        <f t="shared" si="99"/>
        <v>421</v>
      </c>
      <c r="M2587" s="5">
        <v>16</v>
      </c>
      <c r="N2587" s="5">
        <v>0</v>
      </c>
      <c r="O2587" s="559"/>
      <c r="P2587" s="66">
        <v>295</v>
      </c>
      <c r="Q2587" s="66">
        <v>4</v>
      </c>
      <c r="R2587" s="66">
        <f t="shared" ref="R2587:R2676" si="100">P2587+Q2587</f>
        <v>299</v>
      </c>
      <c r="S2587" s="502">
        <f t="shared" si="98"/>
        <v>-11.199999999999978</v>
      </c>
    </row>
    <row r="2588" spans="1:20" ht="25.5" x14ac:dyDescent="0.2">
      <c r="A2588" s="97" t="s">
        <v>6562</v>
      </c>
      <c r="B2588" s="65" t="s">
        <v>8490</v>
      </c>
      <c r="C2588" s="67">
        <v>1</v>
      </c>
      <c r="D2588" s="267" t="s">
        <v>4281</v>
      </c>
      <c r="E2588" s="66">
        <v>79</v>
      </c>
      <c r="F2588" s="66">
        <v>108</v>
      </c>
      <c r="G2588" s="94" t="s">
        <v>5464</v>
      </c>
      <c r="H2588" s="66">
        <v>151</v>
      </c>
      <c r="I2588" s="69"/>
      <c r="J2588" s="5" t="s">
        <v>9682</v>
      </c>
      <c r="K2588" s="66"/>
      <c r="L2588" s="5">
        <f t="shared" si="99"/>
        <v>421</v>
      </c>
      <c r="M2588" s="5">
        <v>1</v>
      </c>
      <c r="N2588" s="5">
        <v>0</v>
      </c>
      <c r="O2588" s="559"/>
      <c r="P2588" s="66">
        <v>295</v>
      </c>
      <c r="Q2588" s="66">
        <v>4</v>
      </c>
      <c r="R2588" s="66">
        <f t="shared" si="100"/>
        <v>299</v>
      </c>
      <c r="S2588" s="502">
        <f t="shared" si="98"/>
        <v>-11.199999999999978</v>
      </c>
    </row>
    <row r="2589" spans="1:20" ht="25.5" x14ac:dyDescent="0.2">
      <c r="A2589" s="558" t="s">
        <v>10909</v>
      </c>
      <c r="B2589" s="559" t="s">
        <v>8490</v>
      </c>
      <c r="C2589" s="67">
        <v>1</v>
      </c>
      <c r="D2589" s="576" t="s">
        <v>11530</v>
      </c>
      <c r="E2589" s="66">
        <v>88</v>
      </c>
      <c r="F2589" s="96" t="s">
        <v>8223</v>
      </c>
      <c r="G2589" s="564" t="s">
        <v>3851</v>
      </c>
      <c r="H2589" s="94">
        <v>171</v>
      </c>
      <c r="I2589" s="69"/>
      <c r="J2589" s="5" t="s">
        <v>9933</v>
      </c>
      <c r="K2589" s="66">
        <v>4</v>
      </c>
      <c r="L2589" s="5">
        <f>112+10+R2589</f>
        <v>389</v>
      </c>
      <c r="M2589" s="5">
        <v>32</v>
      </c>
      <c r="N2589" s="5">
        <v>0</v>
      </c>
      <c r="O2589" s="559" t="s">
        <v>11175</v>
      </c>
      <c r="P2589" s="66">
        <v>260</v>
      </c>
      <c r="Q2589" s="66">
        <v>7</v>
      </c>
      <c r="R2589" s="66">
        <f>P2589+Q2589</f>
        <v>267</v>
      </c>
      <c r="S2589" s="502">
        <f>306.1-R2589-10-8.3</f>
        <v>20.800000000000022</v>
      </c>
      <c r="T2589" s="68">
        <v>4</v>
      </c>
    </row>
    <row r="2590" spans="1:20" ht="25.5" x14ac:dyDescent="0.2">
      <c r="A2590" s="558" t="s">
        <v>10909</v>
      </c>
      <c r="B2590" s="559" t="s">
        <v>8490</v>
      </c>
      <c r="C2590" s="67">
        <v>1</v>
      </c>
      <c r="D2590" s="576" t="s">
        <v>11531</v>
      </c>
      <c r="E2590" s="66">
        <v>88</v>
      </c>
      <c r="F2590" s="96" t="s">
        <v>8223</v>
      </c>
      <c r="G2590" s="564" t="s">
        <v>3851</v>
      </c>
      <c r="H2590" s="94">
        <v>171</v>
      </c>
      <c r="I2590" s="69"/>
      <c r="J2590" s="5" t="s">
        <v>2542</v>
      </c>
      <c r="K2590" s="66">
        <v>4</v>
      </c>
      <c r="L2590" s="5">
        <f t="shared" si="99"/>
        <v>389</v>
      </c>
      <c r="M2590" s="5">
        <v>21</v>
      </c>
      <c r="N2590" s="5">
        <v>0</v>
      </c>
      <c r="O2590" s="559" t="s">
        <v>11464</v>
      </c>
      <c r="P2590" s="66">
        <v>260</v>
      </c>
      <c r="Q2590" s="66">
        <v>7</v>
      </c>
      <c r="R2590" s="66">
        <f t="shared" si="100"/>
        <v>267</v>
      </c>
      <c r="S2590" s="502">
        <f t="shared" si="98"/>
        <v>20.800000000000022</v>
      </c>
      <c r="T2590" s="68">
        <v>4</v>
      </c>
    </row>
    <row r="2591" spans="1:20" x14ac:dyDescent="0.2">
      <c r="A2591" s="97" t="s">
        <v>8646</v>
      </c>
      <c r="B2591" s="65" t="s">
        <v>8490</v>
      </c>
      <c r="C2591" s="67">
        <v>1</v>
      </c>
      <c r="D2591" s="65" t="s">
        <v>7646</v>
      </c>
      <c r="E2591" s="66">
        <v>81</v>
      </c>
      <c r="F2591" s="66">
        <v>112</v>
      </c>
      <c r="G2591" s="94" t="s">
        <v>2036</v>
      </c>
      <c r="H2591" s="66">
        <v>155</v>
      </c>
      <c r="I2591" s="69"/>
      <c r="J2591" s="5" t="s">
        <v>2856</v>
      </c>
      <c r="K2591" s="66"/>
      <c r="L2591" s="5">
        <f t="shared" si="99"/>
        <v>412</v>
      </c>
      <c r="M2591" s="5">
        <v>43</v>
      </c>
      <c r="N2591" s="5">
        <v>0</v>
      </c>
      <c r="O2591" s="65" t="s">
        <v>7355</v>
      </c>
      <c r="P2591" s="66">
        <v>286</v>
      </c>
      <c r="Q2591" s="66">
        <v>4</v>
      </c>
      <c r="R2591" s="66">
        <f t="shared" si="100"/>
        <v>290</v>
      </c>
      <c r="S2591" s="502">
        <f t="shared" si="98"/>
        <v>-2.199999999999978</v>
      </c>
    </row>
    <row r="2592" spans="1:20" ht="25.5" x14ac:dyDescent="0.2">
      <c r="A2592" s="97" t="s">
        <v>8646</v>
      </c>
      <c r="B2592" s="65" t="s">
        <v>8490</v>
      </c>
      <c r="C2592" s="67">
        <v>1</v>
      </c>
      <c r="D2592" s="267" t="s">
        <v>7645</v>
      </c>
      <c r="E2592" s="66">
        <v>81</v>
      </c>
      <c r="F2592" s="66">
        <v>112</v>
      </c>
      <c r="G2592" s="94" t="s">
        <v>2036</v>
      </c>
      <c r="H2592" s="66">
        <v>155</v>
      </c>
      <c r="I2592" s="69"/>
      <c r="J2592" s="5" t="s">
        <v>9682</v>
      </c>
      <c r="K2592" s="66"/>
      <c r="L2592" s="5">
        <f t="shared" si="99"/>
        <v>412</v>
      </c>
      <c r="M2592" s="5">
        <v>1</v>
      </c>
      <c r="N2592" s="5">
        <v>0</v>
      </c>
      <c r="O2592" s="65" t="s">
        <v>610</v>
      </c>
      <c r="P2592" s="66">
        <v>286</v>
      </c>
      <c r="Q2592" s="66">
        <v>4</v>
      </c>
      <c r="R2592" s="66">
        <f t="shared" si="100"/>
        <v>290</v>
      </c>
      <c r="S2592" s="502">
        <f t="shared" si="98"/>
        <v>-2.199999999999978</v>
      </c>
    </row>
    <row r="2593" spans="1:19" x14ac:dyDescent="0.2">
      <c r="A2593" s="97" t="s">
        <v>10600</v>
      </c>
      <c r="B2593" s="65" t="s">
        <v>8490</v>
      </c>
      <c r="C2593" s="67">
        <v>1</v>
      </c>
      <c r="D2593" s="267" t="s">
        <v>10599</v>
      </c>
      <c r="E2593" s="66">
        <v>79</v>
      </c>
      <c r="F2593" s="66">
        <v>110</v>
      </c>
      <c r="G2593" s="94" t="s">
        <v>2036</v>
      </c>
      <c r="H2593" s="66">
        <v>153</v>
      </c>
      <c r="I2593" s="69"/>
      <c r="J2593" s="5" t="s">
        <v>2469</v>
      </c>
      <c r="K2593" s="66"/>
      <c r="L2593" s="5">
        <f t="shared" si="99"/>
        <v>410</v>
      </c>
      <c r="M2593" s="5">
        <v>3</v>
      </c>
      <c r="N2593" s="5">
        <v>0</v>
      </c>
      <c r="O2593" s="65" t="s">
        <v>10581</v>
      </c>
      <c r="P2593" s="66">
        <v>284</v>
      </c>
      <c r="Q2593" s="66">
        <v>4</v>
      </c>
      <c r="R2593" s="66">
        <f t="shared" si="100"/>
        <v>288</v>
      </c>
      <c r="S2593" s="502">
        <f t="shared" si="98"/>
        <v>-0.19999999999997797</v>
      </c>
    </row>
    <row r="2594" spans="1:19" x14ac:dyDescent="0.2">
      <c r="A2594" s="97" t="s">
        <v>10600</v>
      </c>
      <c r="B2594" s="65" t="s">
        <v>8490</v>
      </c>
      <c r="C2594" s="67">
        <v>1</v>
      </c>
      <c r="D2594" s="267" t="s">
        <v>10601</v>
      </c>
      <c r="E2594" s="66">
        <v>79</v>
      </c>
      <c r="F2594" s="66">
        <v>110</v>
      </c>
      <c r="G2594" s="94" t="s">
        <v>2036</v>
      </c>
      <c r="H2594" s="66">
        <v>153</v>
      </c>
      <c r="I2594" s="69"/>
      <c r="J2594" s="5" t="s">
        <v>9682</v>
      </c>
      <c r="K2594" s="66"/>
      <c r="L2594" s="5">
        <f t="shared" si="99"/>
        <v>410</v>
      </c>
      <c r="M2594" s="5">
        <v>1</v>
      </c>
      <c r="N2594" s="5">
        <v>0</v>
      </c>
      <c r="O2594" s="65" t="s">
        <v>10581</v>
      </c>
      <c r="P2594" s="66">
        <v>284</v>
      </c>
      <c r="Q2594" s="66">
        <v>4</v>
      </c>
      <c r="R2594" s="66">
        <f t="shared" si="100"/>
        <v>288</v>
      </c>
      <c r="S2594" s="502">
        <f t="shared" si="98"/>
        <v>-0.19999999999997797</v>
      </c>
    </row>
    <row r="2595" spans="1:19" x14ac:dyDescent="0.2">
      <c r="A2595" s="97" t="s">
        <v>135</v>
      </c>
      <c r="B2595" s="65" t="s">
        <v>8490</v>
      </c>
      <c r="C2595" s="67">
        <v>1</v>
      </c>
      <c r="D2595" s="267" t="s">
        <v>9340</v>
      </c>
      <c r="E2595" s="66">
        <v>80</v>
      </c>
      <c r="F2595" s="66">
        <v>112</v>
      </c>
      <c r="G2595" s="94" t="s">
        <v>4076</v>
      </c>
      <c r="H2595" s="66">
        <v>155</v>
      </c>
      <c r="I2595" s="69"/>
      <c r="J2595" s="5" t="s">
        <v>6348</v>
      </c>
      <c r="K2595" s="66"/>
      <c r="L2595" s="5">
        <f t="shared" si="99"/>
        <v>416</v>
      </c>
      <c r="M2595" s="5">
        <v>16</v>
      </c>
      <c r="N2595" s="5">
        <v>0</v>
      </c>
      <c r="O2595" s="65"/>
      <c r="P2595" s="66">
        <v>290</v>
      </c>
      <c r="Q2595" s="66">
        <v>4</v>
      </c>
      <c r="R2595" s="66">
        <f t="shared" si="100"/>
        <v>294</v>
      </c>
      <c r="S2595" s="502">
        <f t="shared" si="98"/>
        <v>-6.199999999999978</v>
      </c>
    </row>
    <row r="2596" spans="1:19" x14ac:dyDescent="0.2">
      <c r="A2596" s="97" t="s">
        <v>135</v>
      </c>
      <c r="B2596" s="65" t="s">
        <v>8490</v>
      </c>
      <c r="C2596" s="67">
        <v>1</v>
      </c>
      <c r="D2596" s="267" t="s">
        <v>337</v>
      </c>
      <c r="E2596" s="66">
        <v>80</v>
      </c>
      <c r="F2596" s="66">
        <v>112</v>
      </c>
      <c r="G2596" s="94" t="s">
        <v>4076</v>
      </c>
      <c r="H2596" s="66">
        <v>155</v>
      </c>
      <c r="I2596" s="69"/>
      <c r="J2596" s="5" t="s">
        <v>9935</v>
      </c>
      <c r="K2596" s="66"/>
      <c r="L2596" s="5">
        <f t="shared" si="99"/>
        <v>416</v>
      </c>
      <c r="M2596" s="5">
        <v>16</v>
      </c>
      <c r="N2596" s="5">
        <v>0</v>
      </c>
      <c r="O2596" s="65"/>
      <c r="P2596" s="66">
        <v>290</v>
      </c>
      <c r="Q2596" s="66">
        <v>4</v>
      </c>
      <c r="R2596" s="66">
        <f t="shared" si="100"/>
        <v>294</v>
      </c>
      <c r="S2596" s="502">
        <f t="shared" si="98"/>
        <v>-6.199999999999978</v>
      </c>
    </row>
    <row r="2597" spans="1:19" x14ac:dyDescent="0.2">
      <c r="A2597" s="97" t="s">
        <v>135</v>
      </c>
      <c r="B2597" s="65" t="s">
        <v>8490</v>
      </c>
      <c r="C2597" s="67">
        <v>1</v>
      </c>
      <c r="D2597" s="267" t="s">
        <v>338</v>
      </c>
      <c r="E2597" s="66">
        <v>80</v>
      </c>
      <c r="F2597" s="66">
        <v>112</v>
      </c>
      <c r="G2597" s="94" t="s">
        <v>4076</v>
      </c>
      <c r="H2597" s="66">
        <v>155</v>
      </c>
      <c r="I2597" s="69"/>
      <c r="J2597" s="5" t="s">
        <v>7283</v>
      </c>
      <c r="K2597" s="66"/>
      <c r="L2597" s="5">
        <f t="shared" si="99"/>
        <v>416</v>
      </c>
      <c r="M2597" s="5">
        <v>16</v>
      </c>
      <c r="N2597" s="5">
        <v>0</v>
      </c>
      <c r="O2597" s="65"/>
      <c r="P2597" s="66">
        <v>290</v>
      </c>
      <c r="Q2597" s="66">
        <v>4</v>
      </c>
      <c r="R2597" s="66">
        <f t="shared" si="100"/>
        <v>294</v>
      </c>
      <c r="S2597" s="502">
        <f t="shared" si="98"/>
        <v>-6.199999999999978</v>
      </c>
    </row>
    <row r="2598" spans="1:19" x14ac:dyDescent="0.2">
      <c r="A2598" s="97" t="s">
        <v>135</v>
      </c>
      <c r="B2598" s="65" t="s">
        <v>8490</v>
      </c>
      <c r="C2598" s="67">
        <v>1</v>
      </c>
      <c r="D2598" s="267" t="s">
        <v>4064</v>
      </c>
      <c r="E2598" s="66">
        <v>80</v>
      </c>
      <c r="F2598" s="66">
        <v>112</v>
      </c>
      <c r="G2598" s="66" t="s">
        <v>5434</v>
      </c>
      <c r="H2598" s="66">
        <v>155</v>
      </c>
      <c r="I2598" s="69"/>
      <c r="J2598" s="5" t="s">
        <v>9682</v>
      </c>
      <c r="K2598" s="66"/>
      <c r="L2598" s="5">
        <f t="shared" si="99"/>
        <v>416</v>
      </c>
      <c r="M2598" s="5">
        <v>1</v>
      </c>
      <c r="N2598" s="5">
        <v>0</v>
      </c>
      <c r="O2598" s="65"/>
      <c r="P2598" s="66">
        <v>290</v>
      </c>
      <c r="Q2598" s="66">
        <v>4</v>
      </c>
      <c r="R2598" s="66">
        <f t="shared" si="100"/>
        <v>294</v>
      </c>
      <c r="S2598" s="502">
        <f t="shared" si="98"/>
        <v>-6.199999999999978</v>
      </c>
    </row>
    <row r="2599" spans="1:19" x14ac:dyDescent="0.2">
      <c r="A2599" s="97" t="s">
        <v>5242</v>
      </c>
      <c r="B2599" s="65" t="s">
        <v>8490</v>
      </c>
      <c r="C2599" s="67">
        <v>1</v>
      </c>
      <c r="D2599" s="65" t="s">
        <v>2950</v>
      </c>
      <c r="E2599" s="66">
        <v>80</v>
      </c>
      <c r="F2599" s="96">
        <v>112</v>
      </c>
      <c r="G2599" s="94" t="s">
        <v>2036</v>
      </c>
      <c r="H2599" s="94">
        <v>155</v>
      </c>
      <c r="I2599" s="94">
        <v>6045034800</v>
      </c>
      <c r="J2599" s="5" t="s">
        <v>2469</v>
      </c>
      <c r="K2599" s="66"/>
      <c r="L2599" s="5">
        <f t="shared" si="99"/>
        <v>411</v>
      </c>
      <c r="M2599" s="5">
        <v>3</v>
      </c>
      <c r="N2599" s="5">
        <v>0</v>
      </c>
      <c r="O2599" s="559"/>
      <c r="P2599" s="66">
        <v>285</v>
      </c>
      <c r="Q2599" s="66">
        <v>4</v>
      </c>
      <c r="R2599" s="66">
        <f t="shared" si="100"/>
        <v>289</v>
      </c>
      <c r="S2599" s="502">
        <f t="shared" si="98"/>
        <v>-1.199999999999978</v>
      </c>
    </row>
    <row r="2600" spans="1:19" x14ac:dyDescent="0.2">
      <c r="A2600" s="97" t="s">
        <v>5242</v>
      </c>
      <c r="B2600" s="65" t="s">
        <v>8490</v>
      </c>
      <c r="C2600" s="67">
        <v>1</v>
      </c>
      <c r="D2600" s="267" t="s">
        <v>8967</v>
      </c>
      <c r="E2600" s="66">
        <v>80</v>
      </c>
      <c r="F2600" s="96">
        <v>112</v>
      </c>
      <c r="G2600" s="94" t="s">
        <v>2036</v>
      </c>
      <c r="H2600" s="94">
        <v>155</v>
      </c>
      <c r="I2600" s="94"/>
      <c r="J2600" s="5" t="s">
        <v>9682</v>
      </c>
      <c r="K2600" s="66"/>
      <c r="L2600" s="5">
        <f t="shared" si="99"/>
        <v>411</v>
      </c>
      <c r="M2600" s="5">
        <v>1</v>
      </c>
      <c r="N2600" s="5">
        <v>0</v>
      </c>
      <c r="O2600" s="559"/>
      <c r="P2600" s="66">
        <v>285</v>
      </c>
      <c r="Q2600" s="66">
        <v>4</v>
      </c>
      <c r="R2600" s="66">
        <f t="shared" si="100"/>
        <v>289</v>
      </c>
      <c r="S2600" s="502">
        <f t="shared" si="98"/>
        <v>-1.199999999999978</v>
      </c>
    </row>
    <row r="2601" spans="1:19" x14ac:dyDescent="0.2">
      <c r="A2601" s="97" t="s">
        <v>6420</v>
      </c>
      <c r="B2601" s="65" t="s">
        <v>8490</v>
      </c>
      <c r="C2601" s="67">
        <v>1</v>
      </c>
      <c r="D2601" s="65" t="s">
        <v>8612</v>
      </c>
      <c r="E2601" s="66">
        <v>80</v>
      </c>
      <c r="F2601" s="96">
        <v>112</v>
      </c>
      <c r="G2601" s="94" t="s">
        <v>2036</v>
      </c>
      <c r="H2601" s="94">
        <v>155</v>
      </c>
      <c r="I2601" s="94">
        <v>6045034800</v>
      </c>
      <c r="J2601" s="5" t="s">
        <v>2469</v>
      </c>
      <c r="K2601" s="66"/>
      <c r="L2601" s="5">
        <f t="shared" si="99"/>
        <v>411</v>
      </c>
      <c r="M2601" s="5">
        <v>3</v>
      </c>
      <c r="N2601" s="5">
        <v>0</v>
      </c>
      <c r="O2601" s="559"/>
      <c r="P2601" s="66">
        <v>285</v>
      </c>
      <c r="Q2601" s="66">
        <v>4</v>
      </c>
      <c r="R2601" s="66">
        <f t="shared" si="100"/>
        <v>289</v>
      </c>
      <c r="S2601" s="502">
        <f t="shared" si="98"/>
        <v>-1.199999999999978</v>
      </c>
    </row>
    <row r="2602" spans="1:19" x14ac:dyDescent="0.2">
      <c r="A2602" s="97" t="s">
        <v>6420</v>
      </c>
      <c r="B2602" s="65" t="s">
        <v>8490</v>
      </c>
      <c r="C2602" s="67">
        <v>1</v>
      </c>
      <c r="D2602" s="267" t="s">
        <v>4323</v>
      </c>
      <c r="E2602" s="66">
        <v>80</v>
      </c>
      <c r="F2602" s="96">
        <v>112</v>
      </c>
      <c r="G2602" s="94" t="s">
        <v>2036</v>
      </c>
      <c r="H2602" s="94">
        <v>155</v>
      </c>
      <c r="I2602" s="94"/>
      <c r="J2602" s="5" t="s">
        <v>9682</v>
      </c>
      <c r="K2602" s="66"/>
      <c r="L2602" s="5">
        <f t="shared" si="99"/>
        <v>411</v>
      </c>
      <c r="M2602" s="5">
        <v>1</v>
      </c>
      <c r="N2602" s="5">
        <v>0</v>
      </c>
      <c r="O2602" s="559"/>
      <c r="P2602" s="66">
        <v>285</v>
      </c>
      <c r="Q2602" s="66">
        <v>4</v>
      </c>
      <c r="R2602" s="66">
        <f t="shared" si="100"/>
        <v>289</v>
      </c>
      <c r="S2602" s="502">
        <f t="shared" si="98"/>
        <v>-1.199999999999978</v>
      </c>
    </row>
    <row r="2603" spans="1:19" x14ac:dyDescent="0.2">
      <c r="A2603" s="97" t="s">
        <v>8181</v>
      </c>
      <c r="B2603" s="65" t="s">
        <v>8490</v>
      </c>
      <c r="C2603" s="67">
        <v>1</v>
      </c>
      <c r="D2603" s="65" t="s">
        <v>1484</v>
      </c>
      <c r="E2603" s="66">
        <v>80</v>
      </c>
      <c r="F2603" s="66">
        <v>112</v>
      </c>
      <c r="G2603" s="94" t="s">
        <v>4076</v>
      </c>
      <c r="H2603" s="66">
        <v>155</v>
      </c>
      <c r="I2603" s="69"/>
      <c r="J2603" s="5" t="s">
        <v>6348</v>
      </c>
      <c r="K2603" s="66"/>
      <c r="L2603" s="5">
        <f t="shared" si="99"/>
        <v>419</v>
      </c>
      <c r="M2603" s="5">
        <v>16</v>
      </c>
      <c r="N2603" s="5">
        <v>0</v>
      </c>
      <c r="O2603" s="559"/>
      <c r="P2603" s="66">
        <v>293</v>
      </c>
      <c r="Q2603" s="66">
        <v>4</v>
      </c>
      <c r="R2603" s="66">
        <f t="shared" si="100"/>
        <v>297</v>
      </c>
      <c r="S2603" s="502">
        <f t="shared" si="98"/>
        <v>-9.199999999999978</v>
      </c>
    </row>
    <row r="2604" spans="1:19" x14ac:dyDescent="0.2">
      <c r="A2604" s="97" t="s">
        <v>8181</v>
      </c>
      <c r="B2604" s="65" t="s">
        <v>8490</v>
      </c>
      <c r="C2604" s="67">
        <v>1</v>
      </c>
      <c r="D2604" s="65" t="s">
        <v>8406</v>
      </c>
      <c r="E2604" s="66">
        <v>80</v>
      </c>
      <c r="F2604" s="66">
        <v>112</v>
      </c>
      <c r="G2604" s="94" t="s">
        <v>4076</v>
      </c>
      <c r="H2604" s="66">
        <v>155</v>
      </c>
      <c r="I2604" s="69"/>
      <c r="J2604" s="5" t="s">
        <v>9935</v>
      </c>
      <c r="K2604" s="66"/>
      <c r="L2604" s="5">
        <f t="shared" si="99"/>
        <v>419</v>
      </c>
      <c r="M2604" s="5">
        <v>16</v>
      </c>
      <c r="N2604" s="5">
        <v>0</v>
      </c>
      <c r="O2604" s="559"/>
      <c r="P2604" s="66">
        <v>293</v>
      </c>
      <c r="Q2604" s="66">
        <v>4</v>
      </c>
      <c r="R2604" s="66">
        <f t="shared" si="100"/>
        <v>297</v>
      </c>
      <c r="S2604" s="502">
        <f t="shared" si="98"/>
        <v>-9.199999999999978</v>
      </c>
    </row>
    <row r="2605" spans="1:19" x14ac:dyDescent="0.2">
      <c r="A2605" s="97" t="s">
        <v>8181</v>
      </c>
      <c r="B2605" s="65" t="s">
        <v>8490</v>
      </c>
      <c r="C2605" s="67">
        <v>1</v>
      </c>
      <c r="D2605" s="65" t="s">
        <v>8407</v>
      </c>
      <c r="E2605" s="66">
        <v>80</v>
      </c>
      <c r="F2605" s="66">
        <v>112</v>
      </c>
      <c r="G2605" s="94" t="s">
        <v>4076</v>
      </c>
      <c r="H2605" s="66">
        <v>155</v>
      </c>
      <c r="I2605" s="69"/>
      <c r="J2605" s="5" t="s">
        <v>7283</v>
      </c>
      <c r="K2605" s="66"/>
      <c r="L2605" s="5">
        <f t="shared" si="99"/>
        <v>419</v>
      </c>
      <c r="M2605" s="5">
        <v>16</v>
      </c>
      <c r="N2605" s="5">
        <v>0</v>
      </c>
      <c r="O2605" s="559"/>
      <c r="P2605" s="66">
        <v>293</v>
      </c>
      <c r="Q2605" s="66">
        <v>4</v>
      </c>
      <c r="R2605" s="66">
        <f t="shared" si="100"/>
        <v>297</v>
      </c>
      <c r="S2605" s="502">
        <f t="shared" si="98"/>
        <v>-9.199999999999978</v>
      </c>
    </row>
    <row r="2606" spans="1:19" x14ac:dyDescent="0.2">
      <c r="A2606" s="97" t="s">
        <v>8181</v>
      </c>
      <c r="B2606" s="65" t="s">
        <v>8490</v>
      </c>
      <c r="C2606" s="67">
        <v>1</v>
      </c>
      <c r="D2606" s="267" t="s">
        <v>6930</v>
      </c>
      <c r="E2606" s="66">
        <v>80</v>
      </c>
      <c r="F2606" s="66">
        <v>112</v>
      </c>
      <c r="G2606" s="66" t="s">
        <v>5434</v>
      </c>
      <c r="H2606" s="66">
        <v>155</v>
      </c>
      <c r="I2606" s="69"/>
      <c r="J2606" s="5" t="s">
        <v>9682</v>
      </c>
      <c r="K2606" s="66"/>
      <c r="L2606" s="5">
        <f t="shared" si="99"/>
        <v>419</v>
      </c>
      <c r="M2606" s="5">
        <v>1</v>
      </c>
      <c r="N2606" s="5">
        <v>0</v>
      </c>
      <c r="O2606" s="559"/>
      <c r="P2606" s="66">
        <v>293</v>
      </c>
      <c r="Q2606" s="66">
        <v>4</v>
      </c>
      <c r="R2606" s="66">
        <f t="shared" si="100"/>
        <v>297</v>
      </c>
      <c r="S2606" s="502">
        <f t="shared" si="98"/>
        <v>-9.199999999999978</v>
      </c>
    </row>
    <row r="2607" spans="1:19" x14ac:dyDescent="0.2">
      <c r="A2607" s="97" t="s">
        <v>228</v>
      </c>
      <c r="B2607" s="65" t="s">
        <v>8490</v>
      </c>
      <c r="C2607" s="67">
        <v>1</v>
      </c>
      <c r="D2607" s="267" t="s">
        <v>4290</v>
      </c>
      <c r="E2607" s="66">
        <v>80</v>
      </c>
      <c r="F2607" s="66">
        <v>110</v>
      </c>
      <c r="G2607" s="66" t="s">
        <v>2036</v>
      </c>
      <c r="H2607" s="66">
        <v>153</v>
      </c>
      <c r="I2607" s="69"/>
      <c r="J2607" s="5" t="s">
        <v>2469</v>
      </c>
      <c r="K2607" s="66"/>
      <c r="L2607" s="5">
        <f t="shared" si="99"/>
        <v>406</v>
      </c>
      <c r="M2607" s="5">
        <v>2</v>
      </c>
      <c r="N2607" s="5">
        <v>0</v>
      </c>
      <c r="O2607" s="65" t="s">
        <v>4567</v>
      </c>
      <c r="P2607" s="66">
        <v>280</v>
      </c>
      <c r="Q2607" s="66">
        <v>4</v>
      </c>
      <c r="R2607" s="66">
        <f t="shared" si="100"/>
        <v>284</v>
      </c>
      <c r="S2607" s="502">
        <f t="shared" si="98"/>
        <v>3.800000000000022</v>
      </c>
    </row>
    <row r="2608" spans="1:19" x14ac:dyDescent="0.2">
      <c r="A2608" s="558" t="s">
        <v>10983</v>
      </c>
      <c r="B2608" s="65" t="s">
        <v>8490</v>
      </c>
      <c r="C2608" s="67">
        <v>1</v>
      </c>
      <c r="D2608" s="267" t="s">
        <v>10995</v>
      </c>
      <c r="E2608" s="66">
        <v>80</v>
      </c>
      <c r="F2608" s="66">
        <v>112</v>
      </c>
      <c r="G2608" s="94" t="s">
        <v>4076</v>
      </c>
      <c r="H2608" s="66">
        <v>155</v>
      </c>
      <c r="I2608" s="69"/>
      <c r="J2608" s="5" t="s">
        <v>6348</v>
      </c>
      <c r="K2608" s="66"/>
      <c r="L2608" s="5">
        <f t="shared" si="99"/>
        <v>416</v>
      </c>
      <c r="M2608" s="5">
        <v>16</v>
      </c>
      <c r="N2608" s="5">
        <v>0</v>
      </c>
      <c r="O2608" s="559" t="s">
        <v>10993</v>
      </c>
      <c r="P2608" s="66">
        <v>290</v>
      </c>
      <c r="Q2608" s="66">
        <v>4</v>
      </c>
      <c r="R2608" s="66">
        <f t="shared" si="100"/>
        <v>294</v>
      </c>
      <c r="S2608" s="502">
        <f t="shared" si="98"/>
        <v>-6.199999999999978</v>
      </c>
    </row>
    <row r="2609" spans="1:19" x14ac:dyDescent="0.2">
      <c r="A2609" s="558" t="s">
        <v>10983</v>
      </c>
      <c r="B2609" s="65" t="s">
        <v>8490</v>
      </c>
      <c r="C2609" s="67">
        <v>1</v>
      </c>
      <c r="D2609" s="576" t="s">
        <v>10996</v>
      </c>
      <c r="E2609" s="66">
        <v>80</v>
      </c>
      <c r="F2609" s="66">
        <v>112</v>
      </c>
      <c r="G2609" s="94" t="s">
        <v>4076</v>
      </c>
      <c r="H2609" s="66">
        <v>155</v>
      </c>
      <c r="I2609" s="69"/>
      <c r="J2609" s="5" t="s">
        <v>9935</v>
      </c>
      <c r="K2609" s="66"/>
      <c r="L2609" s="5">
        <f>112+10+R2609</f>
        <v>416</v>
      </c>
      <c r="M2609" s="5">
        <v>16</v>
      </c>
      <c r="N2609" s="5">
        <v>0</v>
      </c>
      <c r="O2609" s="559" t="s">
        <v>10993</v>
      </c>
      <c r="P2609" s="66">
        <v>290</v>
      </c>
      <c r="Q2609" s="66">
        <v>4</v>
      </c>
      <c r="R2609" s="66">
        <f>P2609+Q2609</f>
        <v>294</v>
      </c>
      <c r="S2609" s="502">
        <f>306.1-R2609-10-8.3</f>
        <v>-6.199999999999978</v>
      </c>
    </row>
    <row r="2610" spans="1:19" x14ac:dyDescent="0.2">
      <c r="A2610" s="558" t="s">
        <v>10983</v>
      </c>
      <c r="B2610" s="65" t="s">
        <v>8490</v>
      </c>
      <c r="C2610" s="67">
        <v>1</v>
      </c>
      <c r="D2610" s="576" t="s">
        <v>10997</v>
      </c>
      <c r="E2610" s="66">
        <v>80</v>
      </c>
      <c r="F2610" s="66">
        <v>112</v>
      </c>
      <c r="G2610" s="94" t="s">
        <v>4076</v>
      </c>
      <c r="H2610" s="66">
        <v>155</v>
      </c>
      <c r="I2610" s="69"/>
      <c r="J2610" s="5" t="s">
        <v>7283</v>
      </c>
      <c r="K2610" s="66"/>
      <c r="L2610" s="5">
        <f>112+10+R2610</f>
        <v>416</v>
      </c>
      <c r="M2610" s="5">
        <v>16</v>
      </c>
      <c r="N2610" s="5">
        <v>0</v>
      </c>
      <c r="O2610" s="559" t="s">
        <v>10993</v>
      </c>
      <c r="P2610" s="66">
        <v>290</v>
      </c>
      <c r="Q2610" s="66">
        <v>4</v>
      </c>
      <c r="R2610" s="66">
        <f>P2610+Q2610</f>
        <v>294</v>
      </c>
      <c r="S2610" s="502">
        <f>306.1-R2610-10-8.3</f>
        <v>-6.199999999999978</v>
      </c>
    </row>
    <row r="2611" spans="1:19" x14ac:dyDescent="0.2">
      <c r="A2611" s="558" t="s">
        <v>10983</v>
      </c>
      <c r="B2611" s="65" t="s">
        <v>8490</v>
      </c>
      <c r="C2611" s="67">
        <v>1</v>
      </c>
      <c r="D2611" s="576" t="s">
        <v>10994</v>
      </c>
      <c r="E2611" s="66">
        <v>80</v>
      </c>
      <c r="F2611" s="66">
        <v>112</v>
      </c>
      <c r="G2611" s="66" t="s">
        <v>2036</v>
      </c>
      <c r="H2611" s="66">
        <v>155</v>
      </c>
      <c r="I2611" s="69"/>
      <c r="J2611" s="5" t="s">
        <v>9682</v>
      </c>
      <c r="K2611" s="66"/>
      <c r="L2611" s="5">
        <f t="shared" si="99"/>
        <v>416</v>
      </c>
      <c r="M2611" s="5">
        <v>1</v>
      </c>
      <c r="N2611" s="5">
        <v>0</v>
      </c>
      <c r="O2611" s="559" t="s">
        <v>10993</v>
      </c>
      <c r="P2611" s="66">
        <v>290</v>
      </c>
      <c r="Q2611" s="66">
        <v>4</v>
      </c>
      <c r="R2611" s="66">
        <f t="shared" si="100"/>
        <v>294</v>
      </c>
      <c r="S2611" s="502">
        <f t="shared" si="98"/>
        <v>-6.199999999999978</v>
      </c>
    </row>
    <row r="2612" spans="1:19" ht="25.5" x14ac:dyDescent="0.2">
      <c r="A2612" s="97" t="s">
        <v>8388</v>
      </c>
      <c r="B2612" s="65" t="s">
        <v>8490</v>
      </c>
      <c r="C2612" s="67">
        <v>1</v>
      </c>
      <c r="D2612" s="267" t="s">
        <v>8389</v>
      </c>
      <c r="E2612" s="66">
        <v>82</v>
      </c>
      <c r="F2612" s="96" t="s">
        <v>9586</v>
      </c>
      <c r="G2612" s="66" t="s">
        <v>4585</v>
      </c>
      <c r="H2612" s="66">
        <v>159</v>
      </c>
      <c r="I2612" s="69"/>
      <c r="J2612" s="5" t="s">
        <v>2844</v>
      </c>
      <c r="K2612" s="66"/>
      <c r="L2612" s="5">
        <f t="shared" si="99"/>
        <v>401</v>
      </c>
      <c r="M2612" s="5">
        <v>13</v>
      </c>
      <c r="N2612" s="5">
        <v>0</v>
      </c>
      <c r="O2612" s="65" t="s">
        <v>4567</v>
      </c>
      <c r="P2612" s="66">
        <v>275</v>
      </c>
      <c r="Q2612" s="66">
        <v>4</v>
      </c>
      <c r="R2612" s="66">
        <f t="shared" si="100"/>
        <v>279</v>
      </c>
      <c r="S2612" s="502">
        <f t="shared" si="98"/>
        <v>8.800000000000022</v>
      </c>
    </row>
    <row r="2613" spans="1:19" ht="25.5" x14ac:dyDescent="0.2">
      <c r="A2613" s="97" t="s">
        <v>8388</v>
      </c>
      <c r="B2613" s="65" t="s">
        <v>8490</v>
      </c>
      <c r="C2613" s="67">
        <v>1</v>
      </c>
      <c r="D2613" s="267" t="s">
        <v>5620</v>
      </c>
      <c r="E2613" s="66">
        <v>82</v>
      </c>
      <c r="F2613" s="96" t="s">
        <v>9586</v>
      </c>
      <c r="G2613" s="66" t="s">
        <v>4585</v>
      </c>
      <c r="H2613" s="66">
        <v>159</v>
      </c>
      <c r="I2613" s="69"/>
      <c r="J2613" s="5" t="s">
        <v>7279</v>
      </c>
      <c r="K2613" s="66"/>
      <c r="L2613" s="5">
        <f t="shared" si="99"/>
        <v>401</v>
      </c>
      <c r="M2613" s="5">
        <v>9</v>
      </c>
      <c r="N2613" s="5">
        <v>0</v>
      </c>
      <c r="O2613" s="65" t="s">
        <v>4567</v>
      </c>
      <c r="P2613" s="66">
        <v>275</v>
      </c>
      <c r="Q2613" s="66">
        <v>4</v>
      </c>
      <c r="R2613" s="66">
        <f t="shared" si="100"/>
        <v>279</v>
      </c>
      <c r="S2613" s="502">
        <f t="shared" si="98"/>
        <v>8.800000000000022</v>
      </c>
    </row>
    <row r="2614" spans="1:19" x14ac:dyDescent="0.2">
      <c r="A2614" s="97" t="s">
        <v>2962</v>
      </c>
      <c r="B2614" s="65" t="s">
        <v>8490</v>
      </c>
      <c r="C2614" s="67">
        <v>1</v>
      </c>
      <c r="D2614" s="65" t="s">
        <v>2963</v>
      </c>
      <c r="E2614" s="66">
        <v>78</v>
      </c>
      <c r="F2614" s="66">
        <v>108</v>
      </c>
      <c r="G2614" s="66" t="s">
        <v>5464</v>
      </c>
      <c r="H2614" s="66">
        <v>151</v>
      </c>
      <c r="I2614" s="69"/>
      <c r="J2614" s="5" t="s">
        <v>2469</v>
      </c>
      <c r="K2614" s="66"/>
      <c r="L2614" s="5">
        <f t="shared" si="99"/>
        <v>401</v>
      </c>
      <c r="M2614" s="5">
        <v>3</v>
      </c>
      <c r="N2614" s="5">
        <v>0</v>
      </c>
      <c r="O2614" s="559"/>
      <c r="P2614" s="66">
        <v>275</v>
      </c>
      <c r="Q2614" s="66">
        <v>4</v>
      </c>
      <c r="R2614" s="66">
        <f t="shared" si="100"/>
        <v>279</v>
      </c>
      <c r="S2614" s="502">
        <f t="shared" si="98"/>
        <v>8.800000000000022</v>
      </c>
    </row>
    <row r="2615" spans="1:19" ht="25.5" x14ac:dyDescent="0.2">
      <c r="A2615" s="97" t="s">
        <v>4243</v>
      </c>
      <c r="B2615" s="65" t="s">
        <v>8490</v>
      </c>
      <c r="C2615" s="67">
        <v>1</v>
      </c>
      <c r="D2615" s="65" t="s">
        <v>3047</v>
      </c>
      <c r="E2615" s="66">
        <v>82</v>
      </c>
      <c r="F2615" s="96" t="s">
        <v>10324</v>
      </c>
      <c r="G2615" s="66" t="s">
        <v>4585</v>
      </c>
      <c r="H2615" s="66">
        <v>159</v>
      </c>
      <c r="I2615" s="69"/>
      <c r="J2615" s="5" t="s">
        <v>10325</v>
      </c>
      <c r="K2615" s="66"/>
      <c r="L2615" s="5">
        <f t="shared" si="99"/>
        <v>408</v>
      </c>
      <c r="M2615" s="5">
        <v>12</v>
      </c>
      <c r="N2615" s="5">
        <v>0</v>
      </c>
      <c r="O2615" s="559"/>
      <c r="P2615" s="66">
        <v>282</v>
      </c>
      <c r="Q2615" s="66">
        <v>4</v>
      </c>
      <c r="R2615" s="66">
        <f t="shared" si="100"/>
        <v>286</v>
      </c>
      <c r="S2615" s="502">
        <f t="shared" si="98"/>
        <v>1.800000000000022</v>
      </c>
    </row>
    <row r="2616" spans="1:19" ht="25.5" x14ac:dyDescent="0.2">
      <c r="A2616" s="97" t="s">
        <v>4243</v>
      </c>
      <c r="B2616" s="65" t="s">
        <v>8490</v>
      </c>
      <c r="C2616" s="67">
        <v>1</v>
      </c>
      <c r="D2616" s="267" t="s">
        <v>3358</v>
      </c>
      <c r="E2616" s="66">
        <v>82</v>
      </c>
      <c r="F2616" s="96" t="s">
        <v>10324</v>
      </c>
      <c r="G2616" s="66" t="s">
        <v>4585</v>
      </c>
      <c r="H2616" s="66">
        <v>159</v>
      </c>
      <c r="I2616" s="69"/>
      <c r="J2616" s="5" t="s">
        <v>1005</v>
      </c>
      <c r="K2616" s="66"/>
      <c r="L2616" s="5">
        <f t="shared" si="99"/>
        <v>408</v>
      </c>
      <c r="M2616" s="5">
        <v>10</v>
      </c>
      <c r="N2616" s="5">
        <v>0</v>
      </c>
      <c r="O2616" s="559"/>
      <c r="P2616" s="66">
        <v>282</v>
      </c>
      <c r="Q2616" s="66">
        <v>4</v>
      </c>
      <c r="R2616" s="66">
        <f t="shared" si="100"/>
        <v>286</v>
      </c>
      <c r="S2616" s="502">
        <f t="shared" si="98"/>
        <v>1.800000000000022</v>
      </c>
    </row>
    <row r="2617" spans="1:19" ht="25.5" x14ac:dyDescent="0.2">
      <c r="A2617" s="97" t="s">
        <v>9022</v>
      </c>
      <c r="B2617" s="125" t="s">
        <v>8490</v>
      </c>
      <c r="C2617" s="124">
        <v>1</v>
      </c>
      <c r="D2617" s="267" t="s">
        <v>7631</v>
      </c>
      <c r="E2617" s="94">
        <v>87</v>
      </c>
      <c r="F2617" s="96" t="s">
        <v>5534</v>
      </c>
      <c r="G2617" s="94" t="s">
        <v>5501</v>
      </c>
      <c r="H2617" s="94">
        <v>167</v>
      </c>
      <c r="I2617" s="69"/>
      <c r="J2617" s="5" t="s">
        <v>7806</v>
      </c>
      <c r="K2617" s="66"/>
      <c r="L2617" s="5">
        <f t="shared" si="99"/>
        <v>424</v>
      </c>
      <c r="M2617" s="5">
        <v>8</v>
      </c>
      <c r="N2617" s="5">
        <v>0</v>
      </c>
      <c r="O2617" s="65" t="s">
        <v>1653</v>
      </c>
      <c r="P2617" s="66">
        <v>295</v>
      </c>
      <c r="Q2617" s="66">
        <v>7</v>
      </c>
      <c r="R2617" s="66">
        <f t="shared" si="100"/>
        <v>302</v>
      </c>
      <c r="S2617" s="502">
        <f t="shared" si="98"/>
        <v>-14.199999999999978</v>
      </c>
    </row>
    <row r="2618" spans="1:19" x14ac:dyDescent="0.2">
      <c r="A2618" s="558" t="s">
        <v>11237</v>
      </c>
      <c r="B2618" s="559" t="s">
        <v>8490</v>
      </c>
      <c r="C2618" s="124">
        <v>1</v>
      </c>
      <c r="D2618" s="576" t="s">
        <v>11268</v>
      </c>
      <c r="E2618" s="94">
        <v>81</v>
      </c>
      <c r="F2618" s="96">
        <v>108</v>
      </c>
      <c r="G2618" s="94" t="s">
        <v>4076</v>
      </c>
      <c r="H2618" s="94">
        <v>151</v>
      </c>
      <c r="I2618" s="69"/>
      <c r="J2618" s="5" t="s">
        <v>6348</v>
      </c>
      <c r="K2618" s="66"/>
      <c r="L2618" s="5">
        <f t="shared" si="99"/>
        <v>416</v>
      </c>
      <c r="M2618" s="5">
        <v>16</v>
      </c>
      <c r="N2618" s="5">
        <v>0</v>
      </c>
      <c r="O2618" s="559" t="s">
        <v>11263</v>
      </c>
      <c r="P2618" s="66">
        <v>290</v>
      </c>
      <c r="Q2618" s="66">
        <v>4</v>
      </c>
      <c r="R2618" s="66">
        <f t="shared" si="100"/>
        <v>294</v>
      </c>
      <c r="S2618" s="502">
        <f t="shared" si="98"/>
        <v>-6.199999999999978</v>
      </c>
    </row>
    <row r="2619" spans="1:19" x14ac:dyDescent="0.2">
      <c r="A2619" s="558" t="s">
        <v>11237</v>
      </c>
      <c r="B2619" s="559" t="s">
        <v>8490</v>
      </c>
      <c r="C2619" s="124">
        <v>1</v>
      </c>
      <c r="D2619" s="576" t="s">
        <v>11269</v>
      </c>
      <c r="E2619" s="94">
        <v>81</v>
      </c>
      <c r="F2619" s="96">
        <v>108</v>
      </c>
      <c r="G2619" s="94" t="s">
        <v>4076</v>
      </c>
      <c r="H2619" s="94">
        <v>151</v>
      </c>
      <c r="I2619" s="69"/>
      <c r="J2619" s="5" t="s">
        <v>9935</v>
      </c>
      <c r="K2619" s="66"/>
      <c r="L2619" s="5">
        <f t="shared" si="99"/>
        <v>416</v>
      </c>
      <c r="M2619" s="5">
        <v>16</v>
      </c>
      <c r="N2619" s="5">
        <v>0</v>
      </c>
      <c r="O2619" s="559" t="s">
        <v>11263</v>
      </c>
      <c r="P2619" s="66">
        <v>290</v>
      </c>
      <c r="Q2619" s="66">
        <v>4</v>
      </c>
      <c r="R2619" s="66">
        <f>P2619+Q2619</f>
        <v>294</v>
      </c>
      <c r="S2619" s="502">
        <f>306.1-R2619-10-8.3</f>
        <v>-6.199999999999978</v>
      </c>
    </row>
    <row r="2620" spans="1:19" x14ac:dyDescent="0.2">
      <c r="A2620" s="558" t="s">
        <v>11237</v>
      </c>
      <c r="B2620" s="559" t="s">
        <v>8490</v>
      </c>
      <c r="C2620" s="124">
        <v>1</v>
      </c>
      <c r="D2620" s="576" t="s">
        <v>11270</v>
      </c>
      <c r="E2620" s="94">
        <v>81</v>
      </c>
      <c r="F2620" s="96">
        <v>108</v>
      </c>
      <c r="G2620" s="94" t="s">
        <v>4076</v>
      </c>
      <c r="H2620" s="94">
        <v>151</v>
      </c>
      <c r="I2620" s="69"/>
      <c r="J2620" s="5" t="s">
        <v>7283</v>
      </c>
      <c r="K2620" s="66"/>
      <c r="L2620" s="5">
        <f t="shared" si="99"/>
        <v>416</v>
      </c>
      <c r="M2620" s="5">
        <v>16</v>
      </c>
      <c r="N2620" s="5">
        <v>0</v>
      </c>
      <c r="O2620" s="559" t="s">
        <v>11263</v>
      </c>
      <c r="P2620" s="66">
        <v>290</v>
      </c>
      <c r="Q2620" s="66">
        <v>4</v>
      </c>
      <c r="R2620" s="66">
        <f>P2620+Q2620</f>
        <v>294</v>
      </c>
      <c r="S2620" s="502">
        <f>306.1-R2620-10-8.3</f>
        <v>-6.199999999999978</v>
      </c>
    </row>
    <row r="2621" spans="1:19" x14ac:dyDescent="0.2">
      <c r="A2621" s="558" t="s">
        <v>11237</v>
      </c>
      <c r="B2621" s="559" t="s">
        <v>8490</v>
      </c>
      <c r="C2621" s="124">
        <v>1</v>
      </c>
      <c r="D2621" s="576" t="s">
        <v>11271</v>
      </c>
      <c r="E2621" s="94">
        <v>81</v>
      </c>
      <c r="F2621" s="96">
        <v>108</v>
      </c>
      <c r="G2621" s="564" t="s">
        <v>2036</v>
      </c>
      <c r="H2621" s="94">
        <v>151</v>
      </c>
      <c r="I2621" s="69"/>
      <c r="J2621" s="5" t="s">
        <v>9682</v>
      </c>
      <c r="K2621" s="66"/>
      <c r="L2621" s="5">
        <f t="shared" si="99"/>
        <v>416</v>
      </c>
      <c r="M2621" s="5">
        <v>1</v>
      </c>
      <c r="N2621" s="5">
        <v>0</v>
      </c>
      <c r="O2621" s="559" t="s">
        <v>11263</v>
      </c>
      <c r="P2621" s="66">
        <v>290</v>
      </c>
      <c r="Q2621" s="66">
        <v>4</v>
      </c>
      <c r="R2621" s="66">
        <f>P2621+Q2621</f>
        <v>294</v>
      </c>
      <c r="S2621" s="502">
        <f>306.1-R2621-10-8.3</f>
        <v>-6.199999999999978</v>
      </c>
    </row>
    <row r="2622" spans="1:19" x14ac:dyDescent="0.2">
      <c r="A2622" s="97"/>
      <c r="B2622" s="125"/>
      <c r="C2622" s="124"/>
      <c r="D2622" s="267"/>
      <c r="E2622" s="94"/>
      <c r="F2622" s="96"/>
      <c r="G2622" s="94"/>
      <c r="H2622" s="94"/>
      <c r="I2622" s="69"/>
      <c r="J2622" s="5"/>
      <c r="K2622" s="66"/>
      <c r="L2622" s="5"/>
      <c r="M2622" s="5"/>
      <c r="N2622" s="5"/>
      <c r="O2622" s="559"/>
      <c r="P2622" s="66"/>
      <c r="Q2622" s="66"/>
      <c r="R2622" s="66"/>
      <c r="S2622" s="502"/>
    </row>
    <row r="2623" spans="1:19" x14ac:dyDescent="0.2">
      <c r="A2623" s="97" t="s">
        <v>4643</v>
      </c>
      <c r="B2623" s="65" t="s">
        <v>8490</v>
      </c>
      <c r="C2623" s="124">
        <v>1</v>
      </c>
      <c r="D2623" s="267" t="s">
        <v>2485</v>
      </c>
      <c r="E2623" s="94">
        <v>80</v>
      </c>
      <c r="F2623" s="96">
        <v>112</v>
      </c>
      <c r="G2623" s="94" t="s">
        <v>2036</v>
      </c>
      <c r="H2623" s="94">
        <v>155</v>
      </c>
      <c r="I2623" s="69"/>
      <c r="J2623" s="5" t="s">
        <v>2469</v>
      </c>
      <c r="K2623" s="66"/>
      <c r="L2623" s="5">
        <f t="shared" si="99"/>
        <v>409</v>
      </c>
      <c r="M2623" s="5">
        <v>3</v>
      </c>
      <c r="N2623" s="5">
        <v>0</v>
      </c>
      <c r="O2623" s="559"/>
      <c r="P2623" s="66">
        <v>283</v>
      </c>
      <c r="Q2623" s="66">
        <v>4</v>
      </c>
      <c r="R2623" s="66">
        <f t="shared" si="100"/>
        <v>287</v>
      </c>
      <c r="S2623" s="502">
        <f t="shared" si="98"/>
        <v>0.80000000000002203</v>
      </c>
    </row>
    <row r="2624" spans="1:19" x14ac:dyDescent="0.2">
      <c r="A2624" s="97" t="s">
        <v>4643</v>
      </c>
      <c r="B2624" s="65" t="s">
        <v>8490</v>
      </c>
      <c r="C2624" s="124">
        <v>1</v>
      </c>
      <c r="D2624" s="267" t="s">
        <v>5829</v>
      </c>
      <c r="E2624" s="94">
        <v>80</v>
      </c>
      <c r="F2624" s="96">
        <v>112</v>
      </c>
      <c r="G2624" s="94" t="s">
        <v>2036</v>
      </c>
      <c r="H2624" s="94">
        <v>155</v>
      </c>
      <c r="I2624" s="69"/>
      <c r="J2624" s="5" t="s">
        <v>9682</v>
      </c>
      <c r="K2624" s="66"/>
      <c r="L2624" s="5">
        <f t="shared" si="99"/>
        <v>409</v>
      </c>
      <c r="M2624" s="5">
        <v>1</v>
      </c>
      <c r="N2624" s="5">
        <v>0</v>
      </c>
      <c r="O2624" s="559"/>
      <c r="P2624" s="66">
        <v>283</v>
      </c>
      <c r="Q2624" s="66">
        <v>4</v>
      </c>
      <c r="R2624" s="66">
        <f t="shared" si="100"/>
        <v>287</v>
      </c>
      <c r="S2624" s="502">
        <f t="shared" si="98"/>
        <v>0.80000000000002203</v>
      </c>
    </row>
    <row r="2625" spans="1:20" ht="25.5" x14ac:dyDescent="0.2">
      <c r="A2625" s="97" t="s">
        <v>7071</v>
      </c>
      <c r="B2625" s="65" t="s">
        <v>8490</v>
      </c>
      <c r="C2625" s="124">
        <v>1</v>
      </c>
      <c r="D2625" s="267" t="s">
        <v>7010</v>
      </c>
      <c r="E2625" s="94">
        <v>87</v>
      </c>
      <c r="F2625" s="96" t="s">
        <v>5534</v>
      </c>
      <c r="G2625" s="94" t="s">
        <v>5501</v>
      </c>
      <c r="H2625" s="94">
        <v>167</v>
      </c>
      <c r="I2625" s="69"/>
      <c r="J2625" s="5" t="s">
        <v>10415</v>
      </c>
      <c r="K2625" s="66">
        <v>1</v>
      </c>
      <c r="L2625" s="5">
        <v>400</v>
      </c>
      <c r="M2625" s="5">
        <v>23</v>
      </c>
      <c r="N2625" s="5">
        <v>0</v>
      </c>
      <c r="O2625" s="65" t="s">
        <v>1653</v>
      </c>
      <c r="P2625" s="66">
        <v>269</v>
      </c>
      <c r="Q2625" s="66">
        <v>7</v>
      </c>
      <c r="R2625" s="66">
        <f t="shared" si="100"/>
        <v>276</v>
      </c>
      <c r="S2625" s="502">
        <f t="shared" si="98"/>
        <v>11.800000000000022</v>
      </c>
      <c r="T2625" s="68">
        <v>1</v>
      </c>
    </row>
    <row r="2626" spans="1:20" ht="25.5" x14ac:dyDescent="0.2">
      <c r="A2626" s="97" t="s">
        <v>7071</v>
      </c>
      <c r="B2626" s="65" t="s">
        <v>8490</v>
      </c>
      <c r="C2626" s="124">
        <v>1</v>
      </c>
      <c r="D2626" s="267" t="s">
        <v>7632</v>
      </c>
      <c r="E2626" s="94">
        <v>87</v>
      </c>
      <c r="F2626" s="96" t="s">
        <v>5534</v>
      </c>
      <c r="G2626" s="94" t="s">
        <v>5501</v>
      </c>
      <c r="H2626" s="94">
        <v>167</v>
      </c>
      <c r="I2626" s="69"/>
      <c r="J2626" s="5" t="s">
        <v>7806</v>
      </c>
      <c r="K2626" s="66">
        <v>1</v>
      </c>
      <c r="L2626" s="5">
        <v>400</v>
      </c>
      <c r="M2626" s="5">
        <v>8</v>
      </c>
      <c r="N2626" s="5">
        <v>0</v>
      </c>
      <c r="O2626" s="65" t="s">
        <v>1653</v>
      </c>
      <c r="P2626" s="66">
        <v>269</v>
      </c>
      <c r="Q2626" s="66">
        <v>7</v>
      </c>
      <c r="R2626" s="66">
        <f t="shared" si="100"/>
        <v>276</v>
      </c>
      <c r="S2626" s="502">
        <f t="shared" ref="S2626:S2711" si="101">306.1-R2626-10-8.3</f>
        <v>11.800000000000022</v>
      </c>
      <c r="T2626" s="68">
        <v>1</v>
      </c>
    </row>
    <row r="2627" spans="1:20" x14ac:dyDescent="0.2">
      <c r="A2627" s="558" t="s">
        <v>10797</v>
      </c>
      <c r="B2627" s="559" t="s">
        <v>8490</v>
      </c>
      <c r="C2627" s="124">
        <v>1</v>
      </c>
      <c r="D2627" s="576" t="s">
        <v>10794</v>
      </c>
      <c r="E2627" s="94">
        <v>80</v>
      </c>
      <c r="F2627" s="66">
        <v>112</v>
      </c>
      <c r="G2627" s="94" t="s">
        <v>4076</v>
      </c>
      <c r="H2627" s="66">
        <v>155</v>
      </c>
      <c r="I2627" s="69"/>
      <c r="J2627" s="5" t="s">
        <v>6348</v>
      </c>
      <c r="K2627" s="66"/>
      <c r="L2627" s="5">
        <f t="shared" si="99"/>
        <v>424</v>
      </c>
      <c r="M2627" s="5">
        <v>16</v>
      </c>
      <c r="N2627" s="5">
        <v>0</v>
      </c>
      <c r="O2627" s="559" t="s">
        <v>10791</v>
      </c>
      <c r="P2627" s="66">
        <v>298</v>
      </c>
      <c r="Q2627" s="66">
        <v>4</v>
      </c>
      <c r="R2627" s="66">
        <f t="shared" si="100"/>
        <v>302</v>
      </c>
      <c r="S2627" s="502">
        <f t="shared" si="101"/>
        <v>-14.199999999999978</v>
      </c>
    </row>
    <row r="2628" spans="1:20" x14ac:dyDescent="0.2">
      <c r="A2628" s="558" t="s">
        <v>10797</v>
      </c>
      <c r="B2628" s="559" t="s">
        <v>8490</v>
      </c>
      <c r="C2628" s="124">
        <v>1</v>
      </c>
      <c r="D2628" s="576" t="s">
        <v>10795</v>
      </c>
      <c r="E2628" s="94">
        <v>80</v>
      </c>
      <c r="F2628" s="66">
        <v>112</v>
      </c>
      <c r="G2628" s="94" t="s">
        <v>4076</v>
      </c>
      <c r="H2628" s="66">
        <v>155</v>
      </c>
      <c r="I2628" s="69"/>
      <c r="J2628" s="5" t="s">
        <v>9935</v>
      </c>
      <c r="K2628" s="66"/>
      <c r="L2628" s="5">
        <f t="shared" si="99"/>
        <v>424</v>
      </c>
      <c r="M2628" s="5">
        <v>16</v>
      </c>
      <c r="N2628" s="5">
        <v>0</v>
      </c>
      <c r="O2628" s="559" t="s">
        <v>10791</v>
      </c>
      <c r="P2628" s="66">
        <v>298</v>
      </c>
      <c r="Q2628" s="66">
        <v>4</v>
      </c>
      <c r="R2628" s="66">
        <f t="shared" si="100"/>
        <v>302</v>
      </c>
      <c r="S2628" s="502">
        <f t="shared" si="101"/>
        <v>-14.199999999999978</v>
      </c>
    </row>
    <row r="2629" spans="1:20" x14ac:dyDescent="0.2">
      <c r="A2629" s="558" t="s">
        <v>10797</v>
      </c>
      <c r="B2629" s="559" t="s">
        <v>8490</v>
      </c>
      <c r="C2629" s="124">
        <v>1</v>
      </c>
      <c r="D2629" s="576" t="s">
        <v>10796</v>
      </c>
      <c r="E2629" s="94">
        <v>80</v>
      </c>
      <c r="F2629" s="66">
        <v>112</v>
      </c>
      <c r="G2629" s="94" t="s">
        <v>4076</v>
      </c>
      <c r="H2629" s="66">
        <v>155</v>
      </c>
      <c r="I2629" s="69"/>
      <c r="J2629" s="5" t="s">
        <v>7283</v>
      </c>
      <c r="K2629" s="66"/>
      <c r="L2629" s="5">
        <f t="shared" si="99"/>
        <v>424</v>
      </c>
      <c r="M2629" s="5">
        <v>16</v>
      </c>
      <c r="N2629" s="5">
        <v>0</v>
      </c>
      <c r="O2629" s="559" t="s">
        <v>10791</v>
      </c>
      <c r="P2629" s="66">
        <v>298</v>
      </c>
      <c r="Q2629" s="66">
        <v>4</v>
      </c>
      <c r="R2629" s="66">
        <f t="shared" si="100"/>
        <v>302</v>
      </c>
      <c r="S2629" s="502">
        <f t="shared" si="101"/>
        <v>-14.199999999999978</v>
      </c>
    </row>
    <row r="2630" spans="1:20" x14ac:dyDescent="0.2">
      <c r="A2630" s="558" t="s">
        <v>10797</v>
      </c>
      <c r="B2630" s="65"/>
      <c r="C2630" s="124">
        <v>1</v>
      </c>
      <c r="D2630" s="576" t="s">
        <v>10793</v>
      </c>
      <c r="E2630" s="94">
        <v>80</v>
      </c>
      <c r="F2630" s="66">
        <v>112</v>
      </c>
      <c r="G2630" s="560" t="s">
        <v>2036</v>
      </c>
      <c r="H2630" s="66">
        <v>155</v>
      </c>
      <c r="I2630" s="69"/>
      <c r="J2630" s="5" t="s">
        <v>9682</v>
      </c>
      <c r="K2630" s="66"/>
      <c r="L2630" s="5">
        <f t="shared" si="99"/>
        <v>424</v>
      </c>
      <c r="M2630" s="5">
        <v>1</v>
      </c>
      <c r="N2630" s="5">
        <v>0</v>
      </c>
      <c r="O2630" s="559" t="s">
        <v>10791</v>
      </c>
      <c r="P2630" s="66">
        <v>298</v>
      </c>
      <c r="Q2630" s="66">
        <v>4</v>
      </c>
      <c r="R2630" s="66">
        <f t="shared" si="100"/>
        <v>302</v>
      </c>
      <c r="S2630" s="502">
        <f t="shared" si="101"/>
        <v>-14.199999999999978</v>
      </c>
    </row>
    <row r="2631" spans="1:20" x14ac:dyDescent="0.2">
      <c r="A2631" s="558" t="s">
        <v>12432</v>
      </c>
      <c r="B2631" s="559" t="s">
        <v>8490</v>
      </c>
      <c r="C2631" s="124">
        <v>1</v>
      </c>
      <c r="D2631" s="576" t="s">
        <v>12433</v>
      </c>
      <c r="E2631" s="94">
        <v>80</v>
      </c>
      <c r="F2631" s="96">
        <v>112</v>
      </c>
      <c r="G2631" s="564" t="s">
        <v>2036</v>
      </c>
      <c r="H2631" s="94">
        <v>155</v>
      </c>
      <c r="I2631" s="94"/>
      <c r="J2631" s="5" t="s">
        <v>2469</v>
      </c>
      <c r="K2631" s="66"/>
      <c r="L2631" s="5">
        <f>112+10+R2631</f>
        <v>401</v>
      </c>
      <c r="M2631" s="5">
        <v>4</v>
      </c>
      <c r="N2631" s="5">
        <v>0</v>
      </c>
      <c r="O2631" s="559" t="s">
        <v>10966</v>
      </c>
      <c r="P2631" s="66">
        <v>275</v>
      </c>
      <c r="Q2631" s="66">
        <v>4</v>
      </c>
      <c r="R2631" s="66">
        <f t="shared" si="100"/>
        <v>279</v>
      </c>
      <c r="S2631" s="502">
        <f t="shared" si="101"/>
        <v>8.800000000000022</v>
      </c>
      <c r="T2631" s="68">
        <v>4</v>
      </c>
    </row>
    <row r="2632" spans="1:20" x14ac:dyDescent="0.2">
      <c r="A2632" s="558" t="s">
        <v>12432</v>
      </c>
      <c r="B2632" s="559" t="s">
        <v>8490</v>
      </c>
      <c r="C2632" s="124">
        <v>1</v>
      </c>
      <c r="D2632" s="576" t="s">
        <v>12435</v>
      </c>
      <c r="E2632" s="94">
        <v>80</v>
      </c>
      <c r="F2632" s="96">
        <v>112</v>
      </c>
      <c r="G2632" s="564" t="s">
        <v>2036</v>
      </c>
      <c r="H2632" s="94">
        <v>155</v>
      </c>
      <c r="I2632" s="94"/>
      <c r="J2632" s="5" t="s">
        <v>9682</v>
      </c>
      <c r="K2632" s="66"/>
      <c r="L2632" s="5">
        <f>112+10+R2632</f>
        <v>401</v>
      </c>
      <c r="M2632" s="5">
        <v>4</v>
      </c>
      <c r="N2632" s="5">
        <v>0</v>
      </c>
      <c r="O2632" s="559" t="s">
        <v>10966</v>
      </c>
      <c r="P2632" s="66">
        <v>275</v>
      </c>
      <c r="Q2632" s="66">
        <v>4</v>
      </c>
      <c r="R2632" s="66">
        <f>P2632+Q2632</f>
        <v>279</v>
      </c>
      <c r="S2632" s="502">
        <f>306.1-R2632-10-8.3</f>
        <v>8.800000000000022</v>
      </c>
      <c r="T2632" s="68">
        <v>4</v>
      </c>
    </row>
    <row r="2633" spans="1:20" x14ac:dyDescent="0.2">
      <c r="A2633" s="97" t="s">
        <v>1197</v>
      </c>
      <c r="B2633" s="65" t="s">
        <v>8490</v>
      </c>
      <c r="C2633" s="124">
        <v>1</v>
      </c>
      <c r="D2633" s="267" t="s">
        <v>8628</v>
      </c>
      <c r="E2633" s="94">
        <v>80</v>
      </c>
      <c r="F2633" s="96">
        <v>108</v>
      </c>
      <c r="G2633" s="94" t="s">
        <v>5464</v>
      </c>
      <c r="H2633" s="94">
        <v>151</v>
      </c>
      <c r="I2633" s="69"/>
      <c r="J2633" s="5" t="s">
        <v>2469</v>
      </c>
      <c r="K2633" s="66">
        <v>3</v>
      </c>
      <c r="L2633" s="5">
        <v>393</v>
      </c>
      <c r="M2633" s="5">
        <v>3</v>
      </c>
      <c r="N2633" s="5">
        <v>0</v>
      </c>
      <c r="O2633" s="65" t="s">
        <v>131</v>
      </c>
      <c r="P2633" s="66">
        <v>265</v>
      </c>
      <c r="Q2633" s="66">
        <v>4</v>
      </c>
      <c r="R2633" s="66">
        <f t="shared" si="100"/>
        <v>269</v>
      </c>
      <c r="S2633" s="502">
        <f t="shared" si="101"/>
        <v>18.800000000000022</v>
      </c>
      <c r="T2633" s="68">
        <v>3</v>
      </c>
    </row>
    <row r="2634" spans="1:20" x14ac:dyDescent="0.2">
      <c r="A2634" s="97" t="s">
        <v>1197</v>
      </c>
      <c r="B2634" s="65" t="s">
        <v>8490</v>
      </c>
      <c r="C2634" s="124">
        <v>1</v>
      </c>
      <c r="D2634" s="267" t="s">
        <v>8629</v>
      </c>
      <c r="E2634" s="94">
        <v>80</v>
      </c>
      <c r="F2634" s="96">
        <v>108</v>
      </c>
      <c r="G2634" s="94" t="s">
        <v>5464</v>
      </c>
      <c r="H2634" s="94">
        <v>151</v>
      </c>
      <c r="I2634" s="69"/>
      <c r="J2634" s="5" t="s">
        <v>9682</v>
      </c>
      <c r="K2634" s="66">
        <v>3</v>
      </c>
      <c r="L2634" s="5">
        <v>393</v>
      </c>
      <c r="M2634" s="5">
        <v>3</v>
      </c>
      <c r="N2634" s="5">
        <v>0</v>
      </c>
      <c r="O2634" s="65" t="s">
        <v>131</v>
      </c>
      <c r="P2634" s="66">
        <v>265</v>
      </c>
      <c r="Q2634" s="66">
        <v>4</v>
      </c>
      <c r="R2634" s="66">
        <f t="shared" si="100"/>
        <v>269</v>
      </c>
      <c r="S2634" s="502">
        <f t="shared" si="101"/>
        <v>18.800000000000022</v>
      </c>
      <c r="T2634" s="68">
        <v>3</v>
      </c>
    </row>
    <row r="2635" spans="1:20" ht="25.5" x14ac:dyDescent="0.2">
      <c r="A2635" s="97" t="s">
        <v>3291</v>
      </c>
      <c r="B2635" s="125" t="s">
        <v>8490</v>
      </c>
      <c r="C2635" s="124">
        <v>1</v>
      </c>
      <c r="D2635" s="267" t="s">
        <v>1622</v>
      </c>
      <c r="E2635" s="94">
        <v>89</v>
      </c>
      <c r="F2635" s="96" t="s">
        <v>987</v>
      </c>
      <c r="G2635" s="94" t="s">
        <v>5160</v>
      </c>
      <c r="H2635" s="94">
        <v>173</v>
      </c>
      <c r="I2635" s="69"/>
      <c r="J2635" s="5" t="s">
        <v>8782</v>
      </c>
      <c r="K2635" s="66"/>
      <c r="L2635" s="5">
        <f t="shared" si="99"/>
        <v>122</v>
      </c>
      <c r="M2635" s="5">
        <v>12</v>
      </c>
      <c r="N2635" s="5">
        <v>0</v>
      </c>
      <c r="O2635" s="559"/>
      <c r="P2635" s="66"/>
      <c r="Q2635" s="66"/>
      <c r="R2635" s="66">
        <f t="shared" si="100"/>
        <v>0</v>
      </c>
      <c r="S2635" s="502">
        <f t="shared" si="101"/>
        <v>287.8</v>
      </c>
    </row>
    <row r="2636" spans="1:20" ht="25.5" x14ac:dyDescent="0.2">
      <c r="A2636" s="97" t="s">
        <v>3293</v>
      </c>
      <c r="B2636" s="125" t="s">
        <v>8490</v>
      </c>
      <c r="C2636" s="124">
        <v>1</v>
      </c>
      <c r="D2636" s="125" t="s">
        <v>2938</v>
      </c>
      <c r="E2636" s="94">
        <v>81</v>
      </c>
      <c r="F2636" s="96" t="s">
        <v>9586</v>
      </c>
      <c r="G2636" s="94" t="s">
        <v>4076</v>
      </c>
      <c r="H2636" s="94">
        <v>159</v>
      </c>
      <c r="I2636" s="6"/>
      <c r="J2636" s="5" t="s">
        <v>994</v>
      </c>
      <c r="K2636" s="66"/>
      <c r="L2636" s="5">
        <f t="shared" si="99"/>
        <v>122</v>
      </c>
      <c r="M2636" s="5">
        <v>10</v>
      </c>
      <c r="N2636" s="5">
        <v>0</v>
      </c>
      <c r="O2636" s="559"/>
      <c r="P2636" s="66"/>
      <c r="Q2636" s="66"/>
      <c r="R2636" s="66">
        <f t="shared" si="100"/>
        <v>0</v>
      </c>
      <c r="S2636" s="502">
        <f t="shared" si="101"/>
        <v>287.8</v>
      </c>
    </row>
    <row r="2637" spans="1:20" ht="25.5" x14ac:dyDescent="0.2">
      <c r="A2637" s="97" t="s">
        <v>3293</v>
      </c>
      <c r="B2637" s="125" t="s">
        <v>8490</v>
      </c>
      <c r="C2637" s="124">
        <v>1</v>
      </c>
      <c r="D2637" s="267" t="s">
        <v>1871</v>
      </c>
      <c r="E2637" s="94">
        <v>81</v>
      </c>
      <c r="F2637" s="96" t="s">
        <v>9586</v>
      </c>
      <c r="G2637" s="94" t="s">
        <v>2367</v>
      </c>
      <c r="H2637" s="94">
        <v>159</v>
      </c>
      <c r="I2637" s="6"/>
      <c r="J2637" s="5" t="s">
        <v>7279</v>
      </c>
      <c r="K2637" s="66"/>
      <c r="L2637" s="5">
        <f t="shared" si="99"/>
        <v>122</v>
      </c>
      <c r="M2637" s="5">
        <v>9</v>
      </c>
      <c r="N2637" s="5">
        <v>0</v>
      </c>
      <c r="O2637" s="559"/>
      <c r="P2637" s="66"/>
      <c r="Q2637" s="66"/>
      <c r="R2637" s="66">
        <f t="shared" si="100"/>
        <v>0</v>
      </c>
      <c r="S2637" s="502">
        <f t="shared" si="101"/>
        <v>287.8</v>
      </c>
    </row>
    <row r="2638" spans="1:20" x14ac:dyDescent="0.2">
      <c r="A2638" s="97" t="s">
        <v>7346</v>
      </c>
      <c r="B2638" s="125" t="s">
        <v>8490</v>
      </c>
      <c r="C2638" s="124">
        <v>1</v>
      </c>
      <c r="D2638" s="267" t="s">
        <v>9117</v>
      </c>
      <c r="E2638" s="94">
        <v>78</v>
      </c>
      <c r="F2638" s="96">
        <v>108</v>
      </c>
      <c r="G2638" s="94" t="s">
        <v>4076</v>
      </c>
      <c r="H2638" s="94">
        <v>151</v>
      </c>
      <c r="I2638" s="6"/>
      <c r="J2638" s="5" t="s">
        <v>6348</v>
      </c>
      <c r="K2638" s="66"/>
      <c r="L2638" s="5">
        <f t="shared" si="99"/>
        <v>417</v>
      </c>
      <c r="M2638" s="5">
        <v>16</v>
      </c>
      <c r="N2638" s="5">
        <v>0</v>
      </c>
      <c r="O2638" s="65" t="s">
        <v>5485</v>
      </c>
      <c r="P2638" s="66">
        <v>291</v>
      </c>
      <c r="Q2638" s="66">
        <v>4</v>
      </c>
      <c r="R2638" s="66">
        <f t="shared" si="100"/>
        <v>295</v>
      </c>
      <c r="S2638" s="502">
        <f t="shared" si="101"/>
        <v>-7.199999999999978</v>
      </c>
    </row>
    <row r="2639" spans="1:20" x14ac:dyDescent="0.2">
      <c r="A2639" s="97" t="s">
        <v>7346</v>
      </c>
      <c r="B2639" s="125" t="s">
        <v>8490</v>
      </c>
      <c r="C2639" s="124">
        <v>1</v>
      </c>
      <c r="D2639" s="267" t="s">
        <v>323</v>
      </c>
      <c r="E2639" s="94">
        <v>78</v>
      </c>
      <c r="F2639" s="96">
        <v>108</v>
      </c>
      <c r="G2639" s="94" t="s">
        <v>4076</v>
      </c>
      <c r="H2639" s="94">
        <v>151</v>
      </c>
      <c r="I2639" s="6"/>
      <c r="J2639" s="5" t="s">
        <v>9935</v>
      </c>
      <c r="K2639" s="66"/>
      <c r="L2639" s="5">
        <f t="shared" si="99"/>
        <v>417</v>
      </c>
      <c r="M2639" s="5">
        <v>16</v>
      </c>
      <c r="N2639" s="5">
        <v>0</v>
      </c>
      <c r="O2639" s="559"/>
      <c r="P2639" s="66">
        <v>291</v>
      </c>
      <c r="Q2639" s="66">
        <v>4</v>
      </c>
      <c r="R2639" s="66">
        <f t="shared" si="100"/>
        <v>295</v>
      </c>
      <c r="S2639" s="502">
        <f t="shared" si="101"/>
        <v>-7.199999999999978</v>
      </c>
    </row>
    <row r="2640" spans="1:20" x14ac:dyDescent="0.2">
      <c r="A2640" s="97" t="s">
        <v>7346</v>
      </c>
      <c r="B2640" s="125" t="s">
        <v>8490</v>
      </c>
      <c r="C2640" s="124">
        <v>1</v>
      </c>
      <c r="D2640" s="267" t="s">
        <v>2678</v>
      </c>
      <c r="E2640" s="94">
        <v>78</v>
      </c>
      <c r="F2640" s="96">
        <v>108</v>
      </c>
      <c r="G2640" s="94" t="s">
        <v>4076</v>
      </c>
      <c r="H2640" s="94">
        <v>151</v>
      </c>
      <c r="I2640" s="6"/>
      <c r="J2640" s="5" t="s">
        <v>7283</v>
      </c>
      <c r="K2640" s="66"/>
      <c r="L2640" s="5">
        <f t="shared" si="99"/>
        <v>417</v>
      </c>
      <c r="M2640" s="5">
        <v>16</v>
      </c>
      <c r="N2640" s="5">
        <v>0</v>
      </c>
      <c r="O2640" s="559"/>
      <c r="P2640" s="66">
        <v>291</v>
      </c>
      <c r="Q2640" s="66">
        <v>4</v>
      </c>
      <c r="R2640" s="66">
        <f t="shared" si="100"/>
        <v>295</v>
      </c>
      <c r="S2640" s="502">
        <f t="shared" si="101"/>
        <v>-7.199999999999978</v>
      </c>
    </row>
    <row r="2641" spans="1:19" x14ac:dyDescent="0.2">
      <c r="A2641" s="97" t="s">
        <v>7346</v>
      </c>
      <c r="B2641" s="125" t="s">
        <v>8490</v>
      </c>
      <c r="C2641" s="124">
        <v>1</v>
      </c>
      <c r="D2641" s="267" t="s">
        <v>9184</v>
      </c>
      <c r="E2641" s="94">
        <v>78</v>
      </c>
      <c r="F2641" s="96">
        <v>108</v>
      </c>
      <c r="G2641" s="94" t="s">
        <v>5464</v>
      </c>
      <c r="H2641" s="94">
        <v>151</v>
      </c>
      <c r="I2641" s="6"/>
      <c r="J2641" s="5" t="s">
        <v>9682</v>
      </c>
      <c r="K2641" s="66"/>
      <c r="L2641" s="5">
        <f t="shared" si="99"/>
        <v>417</v>
      </c>
      <c r="M2641" s="5">
        <v>1</v>
      </c>
      <c r="N2641" s="5">
        <v>0</v>
      </c>
      <c r="O2641" s="559"/>
      <c r="P2641" s="66">
        <v>291</v>
      </c>
      <c r="Q2641" s="66">
        <v>4</v>
      </c>
      <c r="R2641" s="66">
        <f t="shared" si="100"/>
        <v>295</v>
      </c>
      <c r="S2641" s="502">
        <f t="shared" si="101"/>
        <v>-7.199999999999978</v>
      </c>
    </row>
    <row r="2642" spans="1:19" ht="25.5" x14ac:dyDescent="0.2">
      <c r="A2642" s="558" t="s">
        <v>4638</v>
      </c>
      <c r="B2642" s="125" t="s">
        <v>8490</v>
      </c>
      <c r="C2642" s="124">
        <v>1</v>
      </c>
      <c r="D2642" s="267" t="s">
        <v>2180</v>
      </c>
      <c r="E2642" s="94">
        <v>82</v>
      </c>
      <c r="F2642" s="96" t="s">
        <v>10324</v>
      </c>
      <c r="G2642" s="94" t="s">
        <v>4585</v>
      </c>
      <c r="H2642" s="94">
        <v>161</v>
      </c>
      <c r="I2642" s="6"/>
      <c r="J2642" s="5" t="s">
        <v>10325</v>
      </c>
      <c r="K2642" s="66"/>
      <c r="L2642" s="5">
        <f t="shared" ref="L2642:L2721" si="102">112+10+R2642</f>
        <v>406</v>
      </c>
      <c r="M2642" s="5">
        <v>12</v>
      </c>
      <c r="N2642" s="5">
        <v>0</v>
      </c>
      <c r="O2642" s="65" t="s">
        <v>7835</v>
      </c>
      <c r="P2642" s="66">
        <v>280</v>
      </c>
      <c r="Q2642" s="66">
        <v>4</v>
      </c>
      <c r="R2642" s="66">
        <f t="shared" si="100"/>
        <v>284</v>
      </c>
      <c r="S2642" s="502">
        <f t="shared" si="101"/>
        <v>3.800000000000022</v>
      </c>
    </row>
    <row r="2643" spans="1:19" ht="25.5" x14ac:dyDescent="0.2">
      <c r="A2643" s="97" t="s">
        <v>4638</v>
      </c>
      <c r="B2643" s="125" t="s">
        <v>8490</v>
      </c>
      <c r="C2643" s="124">
        <v>1</v>
      </c>
      <c r="D2643" s="267" t="s">
        <v>5494</v>
      </c>
      <c r="E2643" s="94">
        <v>82</v>
      </c>
      <c r="F2643" s="96" t="s">
        <v>10324</v>
      </c>
      <c r="G2643" s="94" t="s">
        <v>4585</v>
      </c>
      <c r="H2643" s="94">
        <v>161</v>
      </c>
      <c r="I2643" s="6"/>
      <c r="J2643" s="5" t="s">
        <v>1005</v>
      </c>
      <c r="K2643" s="66"/>
      <c r="L2643" s="5">
        <f t="shared" si="102"/>
        <v>406</v>
      </c>
      <c r="M2643" s="5">
        <v>10</v>
      </c>
      <c r="N2643" s="5">
        <v>0</v>
      </c>
      <c r="O2643" s="65" t="s">
        <v>7835</v>
      </c>
      <c r="P2643" s="66">
        <v>280</v>
      </c>
      <c r="Q2643" s="66">
        <v>4</v>
      </c>
      <c r="R2643" s="66">
        <f t="shared" si="100"/>
        <v>284</v>
      </c>
      <c r="S2643" s="502">
        <f t="shared" si="101"/>
        <v>3.800000000000022</v>
      </c>
    </row>
    <row r="2644" spans="1:19" ht="25.5" x14ac:dyDescent="0.2">
      <c r="A2644" s="558" t="s">
        <v>11161</v>
      </c>
      <c r="B2644" s="575" t="s">
        <v>8490</v>
      </c>
      <c r="C2644" s="124">
        <v>1</v>
      </c>
      <c r="D2644" s="576" t="s">
        <v>11925</v>
      </c>
      <c r="E2644" s="94">
        <v>82</v>
      </c>
      <c r="F2644" s="588" t="s">
        <v>11926</v>
      </c>
      <c r="G2644" s="94" t="s">
        <v>4585</v>
      </c>
      <c r="H2644" s="94">
        <v>161</v>
      </c>
      <c r="I2644" s="6"/>
      <c r="J2644" s="5" t="s">
        <v>10325</v>
      </c>
      <c r="K2644" s="66"/>
      <c r="L2644" s="5">
        <f>112+10+R2644</f>
        <v>401</v>
      </c>
      <c r="M2644" s="5">
        <v>12</v>
      </c>
      <c r="N2644" s="5">
        <v>0</v>
      </c>
      <c r="O2644" s="559"/>
      <c r="P2644" s="66">
        <v>275</v>
      </c>
      <c r="Q2644" s="66">
        <v>4</v>
      </c>
      <c r="R2644" s="66">
        <f t="shared" si="100"/>
        <v>279</v>
      </c>
      <c r="S2644" s="502">
        <f t="shared" si="101"/>
        <v>8.800000000000022</v>
      </c>
    </row>
    <row r="2645" spans="1:19" ht="25.5" x14ac:dyDescent="0.2">
      <c r="A2645" s="558" t="s">
        <v>11161</v>
      </c>
      <c r="B2645" s="575" t="s">
        <v>8490</v>
      </c>
      <c r="C2645" s="124">
        <v>1</v>
      </c>
      <c r="D2645" s="576" t="s">
        <v>11927</v>
      </c>
      <c r="E2645" s="94">
        <v>82</v>
      </c>
      <c r="F2645" s="588" t="s">
        <v>11926</v>
      </c>
      <c r="G2645" s="94" t="s">
        <v>4585</v>
      </c>
      <c r="H2645" s="94">
        <v>161</v>
      </c>
      <c r="I2645" s="6"/>
      <c r="J2645" s="5" t="s">
        <v>1005</v>
      </c>
      <c r="K2645" s="66"/>
      <c r="L2645" s="5">
        <f>112+10+R2645</f>
        <v>401</v>
      </c>
      <c r="M2645" s="5">
        <v>12</v>
      </c>
      <c r="N2645" s="5">
        <v>0</v>
      </c>
      <c r="O2645" s="559"/>
      <c r="P2645" s="66">
        <v>275</v>
      </c>
      <c r="Q2645" s="66">
        <v>4</v>
      </c>
      <c r="R2645" s="66">
        <f>P2645+Q2645</f>
        <v>279</v>
      </c>
      <c r="S2645" s="502">
        <f>306.1-R2645-10-8.3</f>
        <v>8.800000000000022</v>
      </c>
    </row>
    <row r="2646" spans="1:19" x14ac:dyDescent="0.2">
      <c r="A2646" s="97" t="s">
        <v>5481</v>
      </c>
      <c r="B2646" s="125" t="s">
        <v>8490</v>
      </c>
      <c r="C2646" s="124">
        <v>1</v>
      </c>
      <c r="D2646" s="267" t="s">
        <v>398</v>
      </c>
      <c r="E2646" s="94">
        <v>80</v>
      </c>
      <c r="F2646" s="96">
        <v>110</v>
      </c>
      <c r="G2646" s="94" t="s">
        <v>2036</v>
      </c>
      <c r="H2646" s="94">
        <v>153</v>
      </c>
      <c r="I2646" s="69">
        <v>6045034800</v>
      </c>
      <c r="J2646" s="5" t="s">
        <v>9682</v>
      </c>
      <c r="K2646" s="66"/>
      <c r="L2646" s="5">
        <f t="shared" si="102"/>
        <v>426</v>
      </c>
      <c r="M2646" s="5">
        <v>1</v>
      </c>
      <c r="N2646" s="5">
        <v>0</v>
      </c>
      <c r="O2646" s="559"/>
      <c r="P2646" s="66">
        <v>300</v>
      </c>
      <c r="Q2646" s="66">
        <v>4</v>
      </c>
      <c r="R2646" s="66">
        <f t="shared" si="100"/>
        <v>304</v>
      </c>
      <c r="S2646" s="502">
        <f t="shared" si="101"/>
        <v>-16.199999999999978</v>
      </c>
    </row>
    <row r="2647" spans="1:19" ht="25.5" x14ac:dyDescent="0.2">
      <c r="A2647" s="97" t="s">
        <v>2437</v>
      </c>
      <c r="B2647" s="125" t="s">
        <v>8490</v>
      </c>
      <c r="C2647" s="124">
        <v>1</v>
      </c>
      <c r="D2647" s="267" t="s">
        <v>6633</v>
      </c>
      <c r="E2647" s="94">
        <v>81</v>
      </c>
      <c r="F2647" s="96" t="s">
        <v>9586</v>
      </c>
      <c r="G2647" s="94" t="s">
        <v>2036</v>
      </c>
      <c r="H2647" s="94">
        <v>159</v>
      </c>
      <c r="I2647" s="69"/>
      <c r="J2647" s="5" t="s">
        <v>2844</v>
      </c>
      <c r="K2647" s="66"/>
      <c r="L2647" s="5">
        <f t="shared" si="102"/>
        <v>410</v>
      </c>
      <c r="M2647" s="5">
        <v>13</v>
      </c>
      <c r="N2647" s="5">
        <v>0</v>
      </c>
      <c r="O2647" s="559"/>
      <c r="P2647" s="66">
        <v>284</v>
      </c>
      <c r="Q2647" s="66">
        <v>4</v>
      </c>
      <c r="R2647" s="66">
        <f t="shared" si="100"/>
        <v>288</v>
      </c>
      <c r="S2647" s="502">
        <f t="shared" si="101"/>
        <v>-0.19999999999997797</v>
      </c>
    </row>
    <row r="2648" spans="1:19" ht="25.5" x14ac:dyDescent="0.2">
      <c r="A2648" s="97" t="s">
        <v>2437</v>
      </c>
      <c r="B2648" s="125" t="s">
        <v>8490</v>
      </c>
      <c r="C2648" s="124">
        <v>1</v>
      </c>
      <c r="D2648" s="267" t="s">
        <v>549</v>
      </c>
      <c r="E2648" s="94">
        <v>81</v>
      </c>
      <c r="F2648" s="96" t="s">
        <v>9586</v>
      </c>
      <c r="G2648" s="94" t="s">
        <v>2036</v>
      </c>
      <c r="H2648" s="94">
        <v>159</v>
      </c>
      <c r="I2648" s="69"/>
      <c r="J2648" s="5" t="s">
        <v>7279</v>
      </c>
      <c r="K2648" s="66"/>
      <c r="L2648" s="5">
        <f t="shared" si="102"/>
        <v>410</v>
      </c>
      <c r="M2648" s="5">
        <v>9</v>
      </c>
      <c r="N2648" s="5">
        <v>0</v>
      </c>
      <c r="O2648" s="559"/>
      <c r="P2648" s="66">
        <v>284</v>
      </c>
      <c r="Q2648" s="66">
        <v>4</v>
      </c>
      <c r="R2648" s="66">
        <f t="shared" si="100"/>
        <v>288</v>
      </c>
      <c r="S2648" s="502">
        <f t="shared" si="101"/>
        <v>-0.19999999999997797</v>
      </c>
    </row>
    <row r="2649" spans="1:19" ht="25.5" x14ac:dyDescent="0.2">
      <c r="A2649" s="97" t="s">
        <v>3287</v>
      </c>
      <c r="B2649" s="125" t="s">
        <v>8490</v>
      </c>
      <c r="C2649" s="124">
        <v>1</v>
      </c>
      <c r="D2649" s="267" t="s">
        <v>8846</v>
      </c>
      <c r="E2649" s="94">
        <v>81</v>
      </c>
      <c r="F2649" s="96" t="s">
        <v>9586</v>
      </c>
      <c r="G2649" s="94" t="s">
        <v>5434</v>
      </c>
      <c r="H2649" s="94">
        <v>159</v>
      </c>
      <c r="I2649" s="69"/>
      <c r="J2649" s="5" t="s">
        <v>2844</v>
      </c>
      <c r="K2649" s="66"/>
      <c r="L2649" s="5">
        <f t="shared" si="102"/>
        <v>409</v>
      </c>
      <c r="M2649" s="5">
        <v>13</v>
      </c>
      <c r="N2649" s="5">
        <v>0</v>
      </c>
      <c r="O2649" s="559"/>
      <c r="P2649" s="66">
        <v>283</v>
      </c>
      <c r="Q2649" s="66">
        <v>4</v>
      </c>
      <c r="R2649" s="66">
        <f t="shared" si="100"/>
        <v>287</v>
      </c>
      <c r="S2649" s="502">
        <f t="shared" si="101"/>
        <v>0.80000000000002203</v>
      </c>
    </row>
    <row r="2650" spans="1:19" ht="25.5" x14ac:dyDescent="0.2">
      <c r="A2650" s="97" t="s">
        <v>3287</v>
      </c>
      <c r="B2650" s="125" t="s">
        <v>8490</v>
      </c>
      <c r="C2650" s="124">
        <v>1</v>
      </c>
      <c r="D2650" s="267" t="s">
        <v>3288</v>
      </c>
      <c r="E2650" s="94">
        <v>81</v>
      </c>
      <c r="F2650" s="96" t="s">
        <v>9586</v>
      </c>
      <c r="G2650" s="94" t="s">
        <v>5434</v>
      </c>
      <c r="H2650" s="94">
        <v>159</v>
      </c>
      <c r="I2650" s="69"/>
      <c r="J2650" s="5" t="s">
        <v>7279</v>
      </c>
      <c r="K2650" s="66"/>
      <c r="L2650" s="5">
        <f t="shared" si="102"/>
        <v>409</v>
      </c>
      <c r="M2650" s="5">
        <v>9</v>
      </c>
      <c r="N2650" s="5">
        <v>0</v>
      </c>
      <c r="O2650" s="559"/>
      <c r="P2650" s="66">
        <v>283</v>
      </c>
      <c r="Q2650" s="66">
        <v>4</v>
      </c>
      <c r="R2650" s="66">
        <f t="shared" si="100"/>
        <v>287</v>
      </c>
      <c r="S2650" s="502">
        <f t="shared" si="101"/>
        <v>0.80000000000002203</v>
      </c>
    </row>
    <row r="2651" spans="1:19" ht="25.5" x14ac:dyDescent="0.2">
      <c r="A2651" s="97" t="s">
        <v>9819</v>
      </c>
      <c r="B2651" s="65" t="s">
        <v>8490</v>
      </c>
      <c r="C2651" s="67">
        <v>1</v>
      </c>
      <c r="D2651" s="267" t="s">
        <v>9820</v>
      </c>
      <c r="E2651" s="66">
        <v>88</v>
      </c>
      <c r="F2651" s="96" t="s">
        <v>8223</v>
      </c>
      <c r="G2651" s="94" t="s">
        <v>5501</v>
      </c>
      <c r="H2651" s="94">
        <v>171</v>
      </c>
      <c r="I2651" s="69"/>
      <c r="J2651" s="5" t="s">
        <v>7854</v>
      </c>
      <c r="K2651" s="66"/>
      <c r="L2651" s="5">
        <f t="shared" si="102"/>
        <v>452</v>
      </c>
      <c r="M2651" s="5">
        <v>7</v>
      </c>
      <c r="N2651" s="66">
        <v>0</v>
      </c>
      <c r="O2651" s="65" t="s">
        <v>9818</v>
      </c>
      <c r="P2651" s="66">
        <v>323</v>
      </c>
      <c r="Q2651" s="66">
        <v>7</v>
      </c>
      <c r="R2651" s="66">
        <f t="shared" si="100"/>
        <v>330</v>
      </c>
      <c r="S2651" s="502">
        <f t="shared" si="101"/>
        <v>-42.199999999999974</v>
      </c>
    </row>
    <row r="2652" spans="1:19" ht="25.5" x14ac:dyDescent="0.2">
      <c r="A2652" s="558" t="s">
        <v>12279</v>
      </c>
      <c r="B2652" s="559" t="s">
        <v>8490</v>
      </c>
      <c r="C2652" s="67">
        <v>1</v>
      </c>
      <c r="D2652" s="576" t="s">
        <v>12280</v>
      </c>
      <c r="E2652" s="66">
        <v>82</v>
      </c>
      <c r="F2652" s="96" t="s">
        <v>9586</v>
      </c>
      <c r="G2652" s="66" t="s">
        <v>4585</v>
      </c>
      <c r="H2652" s="66">
        <v>159</v>
      </c>
      <c r="I2652" s="69"/>
      <c r="J2652" s="5" t="s">
        <v>2844</v>
      </c>
      <c r="K2652" s="66"/>
      <c r="L2652" s="5">
        <f t="shared" si="102"/>
        <v>397</v>
      </c>
      <c r="M2652" s="5">
        <v>13</v>
      </c>
      <c r="N2652" s="66">
        <v>0</v>
      </c>
      <c r="O2652" s="559" t="s">
        <v>12277</v>
      </c>
      <c r="P2652" s="66">
        <v>271</v>
      </c>
      <c r="Q2652" s="66">
        <v>4</v>
      </c>
      <c r="R2652" s="66">
        <f t="shared" si="100"/>
        <v>275</v>
      </c>
      <c r="S2652" s="502">
        <f t="shared" si="101"/>
        <v>12.800000000000022</v>
      </c>
    </row>
    <row r="2653" spans="1:19" ht="25.5" x14ac:dyDescent="0.2">
      <c r="A2653" s="558" t="s">
        <v>12279</v>
      </c>
      <c r="B2653" s="559" t="s">
        <v>8490</v>
      </c>
      <c r="C2653" s="67">
        <v>1</v>
      </c>
      <c r="D2653" s="576" t="s">
        <v>12281</v>
      </c>
      <c r="E2653" s="66">
        <v>82</v>
      </c>
      <c r="F2653" s="96" t="s">
        <v>9586</v>
      </c>
      <c r="G2653" s="66" t="s">
        <v>4585</v>
      </c>
      <c r="H2653" s="66">
        <v>159</v>
      </c>
      <c r="I2653" s="69"/>
      <c r="J2653" s="5" t="s">
        <v>7279</v>
      </c>
      <c r="K2653" s="66"/>
      <c r="L2653" s="5">
        <f t="shared" si="102"/>
        <v>397</v>
      </c>
      <c r="M2653" s="5">
        <v>9</v>
      </c>
      <c r="N2653" s="5">
        <v>0</v>
      </c>
      <c r="O2653" s="559" t="s">
        <v>12277</v>
      </c>
      <c r="P2653" s="66">
        <v>271</v>
      </c>
      <c r="Q2653" s="66">
        <v>4</v>
      </c>
      <c r="R2653" s="66">
        <f>P2653+Q2653</f>
        <v>275</v>
      </c>
      <c r="S2653" s="502">
        <f>306.1-R2653-10-8.3</f>
        <v>12.800000000000022</v>
      </c>
    </row>
    <row r="2654" spans="1:19" x14ac:dyDescent="0.2">
      <c r="A2654" s="97" t="s">
        <v>164</v>
      </c>
      <c r="B2654" s="65" t="s">
        <v>8490</v>
      </c>
      <c r="C2654" s="67">
        <v>1</v>
      </c>
      <c r="D2654" s="267" t="s">
        <v>2009</v>
      </c>
      <c r="E2654" s="66">
        <v>80</v>
      </c>
      <c r="F2654" s="66">
        <v>112</v>
      </c>
      <c r="G2654" s="66" t="s">
        <v>2036</v>
      </c>
      <c r="H2654" s="66">
        <v>155</v>
      </c>
      <c r="I2654" s="69">
        <v>6045034800</v>
      </c>
      <c r="J2654" s="5" t="s">
        <v>2469</v>
      </c>
      <c r="K2654" s="66"/>
      <c r="L2654" s="5">
        <f t="shared" si="102"/>
        <v>411</v>
      </c>
      <c r="M2654" s="5">
        <v>3</v>
      </c>
      <c r="N2654" s="5">
        <v>0</v>
      </c>
      <c r="O2654" s="559"/>
      <c r="P2654" s="66">
        <v>285</v>
      </c>
      <c r="Q2654" s="66">
        <v>4</v>
      </c>
      <c r="R2654" s="66">
        <f t="shared" si="100"/>
        <v>289</v>
      </c>
      <c r="S2654" s="502">
        <f t="shared" si="101"/>
        <v>-1.199999999999978</v>
      </c>
    </row>
    <row r="2655" spans="1:19" x14ac:dyDescent="0.2">
      <c r="A2655" s="97" t="s">
        <v>164</v>
      </c>
      <c r="B2655" s="65" t="s">
        <v>8490</v>
      </c>
      <c r="C2655" s="67">
        <v>1</v>
      </c>
      <c r="D2655" s="267" t="s">
        <v>7214</v>
      </c>
      <c r="E2655" s="66">
        <v>80</v>
      </c>
      <c r="F2655" s="66">
        <v>112</v>
      </c>
      <c r="G2655" s="66" t="s">
        <v>2036</v>
      </c>
      <c r="H2655" s="66">
        <v>155</v>
      </c>
      <c r="I2655" s="69"/>
      <c r="J2655" s="5" t="s">
        <v>9682</v>
      </c>
      <c r="K2655" s="66"/>
      <c r="L2655" s="5">
        <f t="shared" si="102"/>
        <v>411</v>
      </c>
      <c r="M2655" s="5">
        <v>1</v>
      </c>
      <c r="N2655" s="5">
        <v>0</v>
      </c>
      <c r="O2655" s="559"/>
      <c r="P2655" s="66">
        <v>285</v>
      </c>
      <c r="Q2655" s="66">
        <v>4</v>
      </c>
      <c r="R2655" s="66">
        <f t="shared" si="100"/>
        <v>289</v>
      </c>
      <c r="S2655" s="502">
        <f t="shared" si="101"/>
        <v>-1.199999999999978</v>
      </c>
    </row>
    <row r="2656" spans="1:19" x14ac:dyDescent="0.2">
      <c r="A2656" s="97" t="s">
        <v>10662</v>
      </c>
      <c r="B2656" s="65" t="s">
        <v>8490</v>
      </c>
      <c r="C2656" s="67">
        <v>1</v>
      </c>
      <c r="D2656" s="267" t="s">
        <v>10666</v>
      </c>
      <c r="E2656" s="66">
        <v>80</v>
      </c>
      <c r="F2656" s="66">
        <v>110</v>
      </c>
      <c r="G2656" s="94" t="s">
        <v>4076</v>
      </c>
      <c r="H2656" s="66">
        <v>153</v>
      </c>
      <c r="I2656" s="69"/>
      <c r="J2656" s="5" t="s">
        <v>6348</v>
      </c>
      <c r="K2656" s="66"/>
      <c r="L2656" s="5">
        <f t="shared" si="102"/>
        <v>419</v>
      </c>
      <c r="M2656" s="5">
        <v>16</v>
      </c>
      <c r="N2656" s="5">
        <v>0</v>
      </c>
      <c r="O2656" s="559"/>
      <c r="P2656" s="66">
        <v>293</v>
      </c>
      <c r="Q2656" s="66">
        <v>4</v>
      </c>
      <c r="R2656" s="66">
        <f t="shared" si="100"/>
        <v>297</v>
      </c>
      <c r="S2656" s="502">
        <f t="shared" si="101"/>
        <v>-9.199999999999978</v>
      </c>
    </row>
    <row r="2657" spans="1:19" x14ac:dyDescent="0.2">
      <c r="A2657" s="97" t="s">
        <v>10662</v>
      </c>
      <c r="B2657" s="65" t="s">
        <v>8490</v>
      </c>
      <c r="C2657" s="67">
        <v>1</v>
      </c>
      <c r="D2657" s="267" t="s">
        <v>10667</v>
      </c>
      <c r="E2657" s="66">
        <v>80</v>
      </c>
      <c r="F2657" s="66">
        <v>110</v>
      </c>
      <c r="G2657" s="94" t="s">
        <v>4076</v>
      </c>
      <c r="H2657" s="66">
        <v>153</v>
      </c>
      <c r="I2657" s="69"/>
      <c r="J2657" s="5" t="s">
        <v>9935</v>
      </c>
      <c r="K2657" s="66"/>
      <c r="L2657" s="5">
        <f t="shared" si="102"/>
        <v>419</v>
      </c>
      <c r="M2657" s="5">
        <v>16</v>
      </c>
      <c r="N2657" s="5">
        <v>0</v>
      </c>
      <c r="O2657" s="559"/>
      <c r="P2657" s="66">
        <v>293</v>
      </c>
      <c r="Q2657" s="66">
        <v>4</v>
      </c>
      <c r="R2657" s="66">
        <f t="shared" si="100"/>
        <v>297</v>
      </c>
      <c r="S2657" s="502">
        <f t="shared" si="101"/>
        <v>-9.199999999999978</v>
      </c>
    </row>
    <row r="2658" spans="1:19" x14ac:dyDescent="0.2">
      <c r="A2658" s="97" t="s">
        <v>10662</v>
      </c>
      <c r="B2658" s="65" t="s">
        <v>8490</v>
      </c>
      <c r="C2658" s="67">
        <v>1</v>
      </c>
      <c r="D2658" s="267" t="s">
        <v>10668</v>
      </c>
      <c r="E2658" s="66">
        <v>80</v>
      </c>
      <c r="F2658" s="66">
        <v>110</v>
      </c>
      <c r="G2658" s="94" t="s">
        <v>4076</v>
      </c>
      <c r="H2658" s="66">
        <v>153</v>
      </c>
      <c r="I2658" s="69"/>
      <c r="J2658" s="5" t="s">
        <v>7283</v>
      </c>
      <c r="K2658" s="66"/>
      <c r="L2658" s="5">
        <f t="shared" si="102"/>
        <v>419</v>
      </c>
      <c r="M2658" s="5">
        <v>16</v>
      </c>
      <c r="N2658" s="5">
        <v>0</v>
      </c>
      <c r="O2658" s="559"/>
      <c r="P2658" s="66">
        <v>293</v>
      </c>
      <c r="Q2658" s="66">
        <v>4</v>
      </c>
      <c r="R2658" s="66">
        <f t="shared" si="100"/>
        <v>297</v>
      </c>
      <c r="S2658" s="502">
        <f t="shared" si="101"/>
        <v>-9.199999999999978</v>
      </c>
    </row>
    <row r="2659" spans="1:19" x14ac:dyDescent="0.2">
      <c r="A2659" s="97" t="s">
        <v>10662</v>
      </c>
      <c r="B2659" s="65" t="s">
        <v>8490</v>
      </c>
      <c r="C2659" s="67">
        <v>1</v>
      </c>
      <c r="D2659" s="267" t="s">
        <v>10669</v>
      </c>
      <c r="E2659" s="66">
        <v>80</v>
      </c>
      <c r="F2659" s="66">
        <v>110</v>
      </c>
      <c r="G2659" s="66" t="s">
        <v>2036</v>
      </c>
      <c r="H2659" s="66">
        <v>153</v>
      </c>
      <c r="I2659" s="69"/>
      <c r="J2659" s="5" t="s">
        <v>9682</v>
      </c>
      <c r="K2659" s="66"/>
      <c r="L2659" s="5">
        <f t="shared" si="102"/>
        <v>419</v>
      </c>
      <c r="M2659" s="5">
        <v>1</v>
      </c>
      <c r="N2659" s="5">
        <v>0</v>
      </c>
      <c r="O2659" s="559"/>
      <c r="P2659" s="66">
        <v>293</v>
      </c>
      <c r="Q2659" s="66">
        <v>4</v>
      </c>
      <c r="R2659" s="66">
        <f t="shared" si="100"/>
        <v>297</v>
      </c>
      <c r="S2659" s="502">
        <f t="shared" si="101"/>
        <v>-9.199999999999978</v>
      </c>
    </row>
    <row r="2660" spans="1:19" ht="25.5" x14ac:dyDescent="0.2">
      <c r="A2660" s="558" t="s">
        <v>11215</v>
      </c>
      <c r="B2660" s="125" t="s">
        <v>8490</v>
      </c>
      <c r="C2660" s="124">
        <v>1</v>
      </c>
      <c r="D2660" s="576" t="s">
        <v>11277</v>
      </c>
      <c r="E2660" s="94">
        <v>82</v>
      </c>
      <c r="F2660" s="96" t="s">
        <v>10324</v>
      </c>
      <c r="G2660" s="564" t="s">
        <v>5434</v>
      </c>
      <c r="H2660" s="94">
        <v>159</v>
      </c>
      <c r="I2660" s="6"/>
      <c r="J2660" s="5" t="s">
        <v>10325</v>
      </c>
      <c r="K2660" s="66"/>
      <c r="L2660" s="5">
        <f t="shared" si="102"/>
        <v>401</v>
      </c>
      <c r="M2660" s="5">
        <v>12</v>
      </c>
      <c r="N2660" s="5">
        <v>0</v>
      </c>
      <c r="O2660" s="559" t="s">
        <v>11198</v>
      </c>
      <c r="P2660" s="66">
        <v>275</v>
      </c>
      <c r="Q2660" s="66">
        <v>4</v>
      </c>
      <c r="R2660" s="66">
        <f t="shared" si="100"/>
        <v>279</v>
      </c>
      <c r="S2660" s="502">
        <f t="shared" si="101"/>
        <v>8.800000000000022</v>
      </c>
    </row>
    <row r="2661" spans="1:19" ht="25.5" x14ac:dyDescent="0.2">
      <c r="A2661" s="558" t="s">
        <v>11215</v>
      </c>
      <c r="B2661" s="125" t="s">
        <v>8490</v>
      </c>
      <c r="C2661" s="124">
        <v>1</v>
      </c>
      <c r="D2661" s="576" t="s">
        <v>11278</v>
      </c>
      <c r="E2661" s="94">
        <v>83</v>
      </c>
      <c r="F2661" s="96" t="s">
        <v>10324</v>
      </c>
      <c r="G2661" s="564" t="s">
        <v>5434</v>
      </c>
      <c r="H2661" s="94">
        <v>159</v>
      </c>
      <c r="I2661" s="6"/>
      <c r="J2661" s="5" t="s">
        <v>1005</v>
      </c>
      <c r="K2661" s="66"/>
      <c r="L2661" s="5">
        <f t="shared" si="102"/>
        <v>401</v>
      </c>
      <c r="M2661" s="5">
        <v>10</v>
      </c>
      <c r="N2661" s="5">
        <v>0</v>
      </c>
      <c r="O2661" s="559" t="s">
        <v>11198</v>
      </c>
      <c r="P2661" s="66">
        <v>275</v>
      </c>
      <c r="Q2661" s="66">
        <v>4</v>
      </c>
      <c r="R2661" s="66">
        <f t="shared" si="100"/>
        <v>279</v>
      </c>
      <c r="S2661" s="502">
        <f t="shared" si="101"/>
        <v>8.800000000000022</v>
      </c>
    </row>
    <row r="2662" spans="1:19" x14ac:dyDescent="0.2">
      <c r="A2662" s="97" t="s">
        <v>4518</v>
      </c>
      <c r="B2662" s="65" t="s">
        <v>8490</v>
      </c>
      <c r="C2662" s="67">
        <v>1</v>
      </c>
      <c r="D2662" s="91" t="s">
        <v>896</v>
      </c>
      <c r="E2662" s="66">
        <v>81</v>
      </c>
      <c r="F2662" s="66">
        <v>112</v>
      </c>
      <c r="G2662" s="94" t="s">
        <v>4076</v>
      </c>
      <c r="H2662" s="66">
        <v>155</v>
      </c>
      <c r="I2662" s="69"/>
      <c r="J2662" s="5" t="s">
        <v>6348</v>
      </c>
      <c r="K2662" s="66"/>
      <c r="L2662" s="5">
        <f t="shared" si="102"/>
        <v>418</v>
      </c>
      <c r="M2662" s="5">
        <v>16</v>
      </c>
      <c r="N2662" s="5">
        <v>0</v>
      </c>
      <c r="O2662" s="559"/>
      <c r="P2662" s="66">
        <v>292</v>
      </c>
      <c r="Q2662" s="66">
        <v>4</v>
      </c>
      <c r="R2662" s="66">
        <f t="shared" si="100"/>
        <v>296</v>
      </c>
      <c r="S2662" s="502">
        <f t="shared" si="101"/>
        <v>-8.199999999999978</v>
      </c>
    </row>
    <row r="2663" spans="1:19" x14ac:dyDescent="0.2">
      <c r="A2663" s="97" t="s">
        <v>4518</v>
      </c>
      <c r="B2663" s="65" t="s">
        <v>8490</v>
      </c>
      <c r="C2663" s="67">
        <v>1</v>
      </c>
      <c r="D2663" s="91" t="s">
        <v>897</v>
      </c>
      <c r="E2663" s="66">
        <v>81</v>
      </c>
      <c r="F2663" s="66">
        <v>112</v>
      </c>
      <c r="G2663" s="94" t="s">
        <v>4076</v>
      </c>
      <c r="H2663" s="66">
        <v>155</v>
      </c>
      <c r="I2663" s="69"/>
      <c r="J2663" s="5" t="s">
        <v>9935</v>
      </c>
      <c r="K2663" s="66"/>
      <c r="L2663" s="5">
        <f t="shared" si="102"/>
        <v>418</v>
      </c>
      <c r="M2663" s="5">
        <v>16</v>
      </c>
      <c r="N2663" s="5">
        <v>0</v>
      </c>
      <c r="O2663" s="559"/>
      <c r="P2663" s="66">
        <v>292</v>
      </c>
      <c r="Q2663" s="66">
        <v>4</v>
      </c>
      <c r="R2663" s="66">
        <f t="shared" si="100"/>
        <v>296</v>
      </c>
      <c r="S2663" s="502">
        <f t="shared" si="101"/>
        <v>-8.199999999999978</v>
      </c>
    </row>
    <row r="2664" spans="1:19" x14ac:dyDescent="0.2">
      <c r="A2664" s="97" t="s">
        <v>4518</v>
      </c>
      <c r="B2664" s="65" t="s">
        <v>8490</v>
      </c>
      <c r="C2664" s="67">
        <v>1</v>
      </c>
      <c r="D2664" s="91" t="s">
        <v>3101</v>
      </c>
      <c r="E2664" s="66">
        <v>81</v>
      </c>
      <c r="F2664" s="66">
        <v>112</v>
      </c>
      <c r="G2664" s="94" t="s">
        <v>4076</v>
      </c>
      <c r="H2664" s="66">
        <v>155</v>
      </c>
      <c r="I2664" s="69"/>
      <c r="J2664" s="5" t="s">
        <v>10373</v>
      </c>
      <c r="K2664" s="66"/>
      <c r="L2664" s="5">
        <f t="shared" si="102"/>
        <v>418</v>
      </c>
      <c r="M2664" s="5">
        <v>16</v>
      </c>
      <c r="N2664" s="5">
        <v>0</v>
      </c>
      <c r="O2664" s="559"/>
      <c r="P2664" s="66">
        <v>292</v>
      </c>
      <c r="Q2664" s="66">
        <v>4</v>
      </c>
      <c r="R2664" s="66">
        <f t="shared" si="100"/>
        <v>296</v>
      </c>
      <c r="S2664" s="502">
        <f t="shared" si="101"/>
        <v>-8.199999999999978</v>
      </c>
    </row>
    <row r="2665" spans="1:19" x14ac:dyDescent="0.2">
      <c r="A2665" s="97" t="s">
        <v>4518</v>
      </c>
      <c r="B2665" s="65" t="s">
        <v>8490</v>
      </c>
      <c r="C2665" s="67">
        <v>1</v>
      </c>
      <c r="D2665" s="91" t="s">
        <v>3441</v>
      </c>
      <c r="E2665" s="66">
        <v>81</v>
      </c>
      <c r="F2665" s="66">
        <v>112</v>
      </c>
      <c r="G2665" s="94" t="s">
        <v>8775</v>
      </c>
      <c r="H2665" s="66">
        <v>155</v>
      </c>
      <c r="I2665" s="69"/>
      <c r="J2665" s="5" t="s">
        <v>9682</v>
      </c>
      <c r="K2665" s="66"/>
      <c r="L2665" s="5">
        <f t="shared" si="102"/>
        <v>418</v>
      </c>
      <c r="M2665" s="5">
        <v>1</v>
      </c>
      <c r="N2665" s="5">
        <v>0</v>
      </c>
      <c r="O2665" s="559"/>
      <c r="P2665" s="66">
        <v>292</v>
      </c>
      <c r="Q2665" s="66">
        <v>4</v>
      </c>
      <c r="R2665" s="66">
        <f t="shared" si="100"/>
        <v>296</v>
      </c>
      <c r="S2665" s="502">
        <f t="shared" si="101"/>
        <v>-8.199999999999978</v>
      </c>
    </row>
    <row r="2666" spans="1:19" x14ac:dyDescent="0.2">
      <c r="A2666" s="97" t="s">
        <v>8684</v>
      </c>
      <c r="B2666" s="65" t="s">
        <v>8490</v>
      </c>
      <c r="C2666" s="124">
        <v>1</v>
      </c>
      <c r="D2666" s="91" t="s">
        <v>4636</v>
      </c>
      <c r="E2666" s="94">
        <v>80</v>
      </c>
      <c r="F2666" s="94">
        <v>108</v>
      </c>
      <c r="G2666" s="94" t="s">
        <v>4076</v>
      </c>
      <c r="H2666" s="94">
        <v>151</v>
      </c>
      <c r="I2666" s="69"/>
      <c r="J2666" s="5" t="s">
        <v>6348</v>
      </c>
      <c r="K2666" s="66"/>
      <c r="L2666" s="5">
        <f t="shared" si="102"/>
        <v>418</v>
      </c>
      <c r="M2666" s="5">
        <v>16</v>
      </c>
      <c r="N2666" s="5">
        <v>0</v>
      </c>
      <c r="O2666" s="559"/>
      <c r="P2666" s="66">
        <v>292</v>
      </c>
      <c r="Q2666" s="66">
        <v>4</v>
      </c>
      <c r="R2666" s="66">
        <f t="shared" si="100"/>
        <v>296</v>
      </c>
      <c r="S2666" s="502">
        <f t="shared" si="101"/>
        <v>-8.199999999999978</v>
      </c>
    </row>
    <row r="2667" spans="1:19" ht="25.5" x14ac:dyDescent="0.2">
      <c r="A2667" s="97" t="s">
        <v>8684</v>
      </c>
      <c r="B2667" s="65" t="s">
        <v>8490</v>
      </c>
      <c r="C2667" s="124">
        <v>1</v>
      </c>
      <c r="D2667" s="91" t="s">
        <v>8633</v>
      </c>
      <c r="E2667" s="94">
        <v>80</v>
      </c>
      <c r="F2667" s="94">
        <v>108</v>
      </c>
      <c r="G2667" s="94" t="s">
        <v>4076</v>
      </c>
      <c r="H2667" s="94">
        <v>151</v>
      </c>
      <c r="I2667" s="69"/>
      <c r="J2667" s="5" t="s">
        <v>9935</v>
      </c>
      <c r="K2667" s="66"/>
      <c r="L2667" s="5">
        <f t="shared" si="102"/>
        <v>418</v>
      </c>
      <c r="M2667" s="5">
        <v>16</v>
      </c>
      <c r="N2667" s="5">
        <v>0</v>
      </c>
      <c r="O2667" s="559"/>
      <c r="P2667" s="66">
        <v>292</v>
      </c>
      <c r="Q2667" s="66">
        <v>4</v>
      </c>
      <c r="R2667" s="66">
        <f t="shared" si="100"/>
        <v>296</v>
      </c>
      <c r="S2667" s="502">
        <f t="shared" si="101"/>
        <v>-8.199999999999978</v>
      </c>
    </row>
    <row r="2668" spans="1:19" x14ac:dyDescent="0.2">
      <c r="A2668" s="97" t="s">
        <v>8684</v>
      </c>
      <c r="B2668" s="65" t="s">
        <v>8490</v>
      </c>
      <c r="C2668" s="124">
        <v>1</v>
      </c>
      <c r="D2668" s="91" t="s">
        <v>8702</v>
      </c>
      <c r="E2668" s="94">
        <v>80</v>
      </c>
      <c r="F2668" s="94">
        <v>108</v>
      </c>
      <c r="G2668" s="94" t="s">
        <v>4076</v>
      </c>
      <c r="H2668" s="94">
        <v>151</v>
      </c>
      <c r="I2668" s="69"/>
      <c r="J2668" s="5" t="s">
        <v>7283</v>
      </c>
      <c r="K2668" s="66"/>
      <c r="L2668" s="5">
        <f t="shared" si="102"/>
        <v>418</v>
      </c>
      <c r="M2668" s="5">
        <v>16</v>
      </c>
      <c r="N2668" s="5">
        <v>0</v>
      </c>
      <c r="O2668" s="559"/>
      <c r="P2668" s="66">
        <v>292</v>
      </c>
      <c r="Q2668" s="66">
        <v>4</v>
      </c>
      <c r="R2668" s="66">
        <f t="shared" si="100"/>
        <v>296</v>
      </c>
      <c r="S2668" s="502">
        <f t="shared" si="101"/>
        <v>-8.199999999999978</v>
      </c>
    </row>
    <row r="2669" spans="1:19" ht="25.5" x14ac:dyDescent="0.2">
      <c r="A2669" s="97" t="s">
        <v>8684</v>
      </c>
      <c r="B2669" s="65" t="s">
        <v>8490</v>
      </c>
      <c r="C2669" s="124">
        <v>1</v>
      </c>
      <c r="D2669" s="91" t="s">
        <v>4601</v>
      </c>
      <c r="E2669" s="94">
        <v>80</v>
      </c>
      <c r="F2669" s="94">
        <v>108</v>
      </c>
      <c r="G2669" s="94" t="s">
        <v>5464</v>
      </c>
      <c r="H2669" s="94">
        <v>151</v>
      </c>
      <c r="I2669" s="69"/>
      <c r="J2669" s="5" t="s">
        <v>9682</v>
      </c>
      <c r="K2669" s="66"/>
      <c r="L2669" s="5">
        <f t="shared" si="102"/>
        <v>418</v>
      </c>
      <c r="M2669" s="5">
        <v>1</v>
      </c>
      <c r="N2669" s="5">
        <v>0</v>
      </c>
      <c r="O2669" s="559"/>
      <c r="P2669" s="66">
        <v>292</v>
      </c>
      <c r="Q2669" s="66">
        <v>4</v>
      </c>
      <c r="R2669" s="66">
        <f t="shared" si="100"/>
        <v>296</v>
      </c>
      <c r="S2669" s="502">
        <f t="shared" si="101"/>
        <v>-8.199999999999978</v>
      </c>
    </row>
    <row r="2670" spans="1:19" x14ac:dyDescent="0.2">
      <c r="A2670" s="97" t="s">
        <v>5057</v>
      </c>
      <c r="B2670" s="65" t="s">
        <v>8490</v>
      </c>
      <c r="C2670" s="124">
        <v>1</v>
      </c>
      <c r="D2670" s="91" t="s">
        <v>5056</v>
      </c>
      <c r="E2670" s="94">
        <v>81</v>
      </c>
      <c r="F2670" s="66">
        <v>112</v>
      </c>
      <c r="G2670" s="94" t="s">
        <v>2036</v>
      </c>
      <c r="H2670" s="66">
        <v>155</v>
      </c>
      <c r="I2670" s="69"/>
      <c r="J2670" s="5" t="s">
        <v>2469</v>
      </c>
      <c r="K2670" s="66"/>
      <c r="L2670" s="5">
        <f t="shared" si="102"/>
        <v>408</v>
      </c>
      <c r="M2670" s="5">
        <v>3</v>
      </c>
      <c r="N2670" s="5">
        <v>0</v>
      </c>
      <c r="O2670" s="559"/>
      <c r="P2670" s="66">
        <v>282</v>
      </c>
      <c r="Q2670" s="66">
        <v>4</v>
      </c>
      <c r="R2670" s="66">
        <f t="shared" si="100"/>
        <v>286</v>
      </c>
      <c r="S2670" s="502">
        <f t="shared" si="101"/>
        <v>1.800000000000022</v>
      </c>
    </row>
    <row r="2671" spans="1:19" x14ac:dyDescent="0.2">
      <c r="A2671" s="97" t="s">
        <v>5057</v>
      </c>
      <c r="B2671" s="65" t="s">
        <v>8490</v>
      </c>
      <c r="C2671" s="124">
        <v>1</v>
      </c>
      <c r="D2671" s="91" t="s">
        <v>5058</v>
      </c>
      <c r="E2671" s="94">
        <v>81</v>
      </c>
      <c r="F2671" s="66">
        <v>112</v>
      </c>
      <c r="G2671" s="94" t="s">
        <v>2036</v>
      </c>
      <c r="H2671" s="66">
        <v>155</v>
      </c>
      <c r="I2671" s="69"/>
      <c r="J2671" s="5" t="s">
        <v>9682</v>
      </c>
      <c r="K2671" s="66"/>
      <c r="L2671" s="5">
        <f t="shared" si="102"/>
        <v>408</v>
      </c>
      <c r="M2671" s="5">
        <v>1</v>
      </c>
      <c r="N2671" s="5">
        <v>0</v>
      </c>
      <c r="O2671" s="559"/>
      <c r="P2671" s="66">
        <v>282</v>
      </c>
      <c r="Q2671" s="66">
        <v>4</v>
      </c>
      <c r="R2671" s="66">
        <f t="shared" si="100"/>
        <v>286</v>
      </c>
      <c r="S2671" s="502">
        <f t="shared" si="101"/>
        <v>1.800000000000022</v>
      </c>
    </row>
    <row r="2672" spans="1:19" ht="25.5" x14ac:dyDescent="0.2">
      <c r="A2672" s="97" t="s">
        <v>5636</v>
      </c>
      <c r="B2672" s="125" t="s">
        <v>8490</v>
      </c>
      <c r="C2672" s="124">
        <v>1</v>
      </c>
      <c r="D2672" s="125" t="s">
        <v>4395</v>
      </c>
      <c r="E2672" s="94">
        <v>81</v>
      </c>
      <c r="F2672" s="96" t="s">
        <v>9586</v>
      </c>
      <c r="G2672" s="94" t="s">
        <v>4076</v>
      </c>
      <c r="H2672" s="94">
        <v>159</v>
      </c>
      <c r="I2672" s="6"/>
      <c r="J2672" s="5" t="s">
        <v>9759</v>
      </c>
      <c r="K2672" s="66"/>
      <c r="L2672" s="5">
        <f t="shared" si="102"/>
        <v>424</v>
      </c>
      <c r="M2672" s="5">
        <v>10</v>
      </c>
      <c r="N2672" s="5">
        <v>0</v>
      </c>
      <c r="O2672" s="559"/>
      <c r="P2672" s="66">
        <v>298</v>
      </c>
      <c r="Q2672" s="66">
        <v>4</v>
      </c>
      <c r="R2672" s="66">
        <f t="shared" si="100"/>
        <v>302</v>
      </c>
      <c r="S2672" s="502">
        <f t="shared" si="101"/>
        <v>-14.199999999999978</v>
      </c>
    </row>
    <row r="2673" spans="1:22" ht="25.5" x14ac:dyDescent="0.2">
      <c r="A2673" s="97" t="s">
        <v>5636</v>
      </c>
      <c r="B2673" s="125" t="s">
        <v>8490</v>
      </c>
      <c r="C2673" s="124">
        <v>1</v>
      </c>
      <c r="D2673" s="125" t="s">
        <v>9082</v>
      </c>
      <c r="E2673" s="94">
        <v>81</v>
      </c>
      <c r="F2673" s="96" t="s">
        <v>9586</v>
      </c>
      <c r="G2673" s="94" t="s">
        <v>4076</v>
      </c>
      <c r="H2673" s="94">
        <v>159</v>
      </c>
      <c r="I2673" s="6"/>
      <c r="J2673" s="5" t="s">
        <v>994</v>
      </c>
      <c r="K2673" s="66"/>
      <c r="L2673" s="5">
        <f t="shared" si="102"/>
        <v>424</v>
      </c>
      <c r="M2673" s="5">
        <v>10</v>
      </c>
      <c r="N2673" s="5">
        <v>0</v>
      </c>
      <c r="O2673" s="559"/>
      <c r="P2673" s="66">
        <v>298</v>
      </c>
      <c r="Q2673" s="66">
        <v>4</v>
      </c>
      <c r="R2673" s="66">
        <f t="shared" si="100"/>
        <v>302</v>
      </c>
      <c r="S2673" s="502">
        <f t="shared" si="101"/>
        <v>-14.199999999999978</v>
      </c>
    </row>
    <row r="2674" spans="1:22" ht="25.5" x14ac:dyDescent="0.2">
      <c r="A2674" s="97" t="s">
        <v>5636</v>
      </c>
      <c r="B2674" s="125" t="s">
        <v>8490</v>
      </c>
      <c r="C2674" s="124">
        <v>1</v>
      </c>
      <c r="D2674" s="125" t="s">
        <v>9237</v>
      </c>
      <c r="E2674" s="94">
        <v>81</v>
      </c>
      <c r="F2674" s="96" t="s">
        <v>9586</v>
      </c>
      <c r="G2674" s="94" t="s">
        <v>4076</v>
      </c>
      <c r="H2674" s="94">
        <v>159</v>
      </c>
      <c r="I2674" s="6"/>
      <c r="J2674" s="5" t="s">
        <v>3164</v>
      </c>
      <c r="K2674" s="66"/>
      <c r="L2674" s="5">
        <f t="shared" si="102"/>
        <v>424</v>
      </c>
      <c r="M2674" s="5">
        <v>10</v>
      </c>
      <c r="N2674" s="5">
        <v>0</v>
      </c>
      <c r="O2674" s="559"/>
      <c r="P2674" s="66">
        <v>298</v>
      </c>
      <c r="Q2674" s="66">
        <v>4</v>
      </c>
      <c r="R2674" s="66">
        <f t="shared" si="100"/>
        <v>302</v>
      </c>
      <c r="S2674" s="502">
        <f t="shared" si="101"/>
        <v>-14.199999999999978</v>
      </c>
    </row>
    <row r="2675" spans="1:22" ht="25.5" x14ac:dyDescent="0.2">
      <c r="A2675" s="97" t="s">
        <v>5636</v>
      </c>
      <c r="B2675" s="125" t="s">
        <v>8490</v>
      </c>
      <c r="C2675" s="124">
        <v>1</v>
      </c>
      <c r="D2675" s="267" t="s">
        <v>3276</v>
      </c>
      <c r="E2675" s="94">
        <v>81</v>
      </c>
      <c r="F2675" s="96" t="s">
        <v>9586</v>
      </c>
      <c r="G2675" s="94" t="s">
        <v>2367</v>
      </c>
      <c r="H2675" s="94">
        <v>159</v>
      </c>
      <c r="I2675" s="6"/>
      <c r="J2675" s="5" t="s">
        <v>7279</v>
      </c>
      <c r="K2675" s="66"/>
      <c r="L2675" s="5">
        <f t="shared" si="102"/>
        <v>424</v>
      </c>
      <c r="M2675" s="5">
        <v>9</v>
      </c>
      <c r="N2675" s="5">
        <v>0</v>
      </c>
      <c r="O2675" s="559"/>
      <c r="P2675" s="66">
        <v>298</v>
      </c>
      <c r="Q2675" s="66">
        <v>4</v>
      </c>
      <c r="R2675" s="66">
        <f t="shared" si="100"/>
        <v>302</v>
      </c>
      <c r="S2675" s="502">
        <f t="shared" si="101"/>
        <v>-14.199999999999978</v>
      </c>
    </row>
    <row r="2676" spans="1:22" ht="25.5" x14ac:dyDescent="0.2">
      <c r="A2676" s="97" t="s">
        <v>2889</v>
      </c>
      <c r="B2676" s="125" t="s">
        <v>8490</v>
      </c>
      <c r="C2676" s="124">
        <v>1</v>
      </c>
      <c r="D2676" s="125" t="s">
        <v>2843</v>
      </c>
      <c r="E2676" s="94">
        <v>82</v>
      </c>
      <c r="F2676" s="96" t="s">
        <v>9777</v>
      </c>
      <c r="G2676" s="94" t="s">
        <v>2367</v>
      </c>
      <c r="H2676" s="94">
        <v>159</v>
      </c>
      <c r="I2676" s="6"/>
      <c r="J2676" s="5" t="s">
        <v>2844</v>
      </c>
      <c r="K2676" s="66"/>
      <c r="L2676" s="5">
        <f t="shared" si="102"/>
        <v>402</v>
      </c>
      <c r="M2676" s="5">
        <v>13</v>
      </c>
      <c r="N2676" s="5">
        <v>0</v>
      </c>
      <c r="O2676" s="559"/>
      <c r="P2676" s="66">
        <v>276</v>
      </c>
      <c r="Q2676" s="66">
        <v>4</v>
      </c>
      <c r="R2676" s="66">
        <f t="shared" si="100"/>
        <v>280</v>
      </c>
      <c r="S2676" s="502">
        <f t="shared" si="101"/>
        <v>7.800000000000022</v>
      </c>
      <c r="T2676" s="66"/>
      <c r="U2676" s="65"/>
      <c r="V2676" s="65"/>
    </row>
    <row r="2677" spans="1:22" ht="25.5" x14ac:dyDescent="0.2">
      <c r="A2677" s="97" t="s">
        <v>2889</v>
      </c>
      <c r="B2677" s="125" t="s">
        <v>8490</v>
      </c>
      <c r="C2677" s="124">
        <v>1</v>
      </c>
      <c r="D2677" s="125" t="s">
        <v>5882</v>
      </c>
      <c r="E2677" s="94">
        <v>82</v>
      </c>
      <c r="F2677" s="96" t="s">
        <v>9777</v>
      </c>
      <c r="G2677" s="94" t="s">
        <v>2367</v>
      </c>
      <c r="H2677" s="94">
        <v>159</v>
      </c>
      <c r="I2677" s="6"/>
      <c r="J2677" s="5" t="s">
        <v>7279</v>
      </c>
      <c r="K2677" s="66"/>
      <c r="L2677" s="5">
        <f t="shared" si="102"/>
        <v>402</v>
      </c>
      <c r="M2677" s="5">
        <v>9</v>
      </c>
      <c r="N2677" s="5">
        <v>0</v>
      </c>
      <c r="O2677" s="559"/>
      <c r="P2677" s="66">
        <v>276</v>
      </c>
      <c r="Q2677" s="66">
        <v>4</v>
      </c>
      <c r="R2677" s="66">
        <f t="shared" ref="R2677:R2754" si="103">P2677+Q2677</f>
        <v>280</v>
      </c>
      <c r="S2677" s="502">
        <f t="shared" si="101"/>
        <v>7.800000000000022</v>
      </c>
      <c r="T2677" s="66"/>
      <c r="U2677" s="65"/>
      <c r="V2677" s="65"/>
    </row>
    <row r="2678" spans="1:22" x14ac:dyDescent="0.2">
      <c r="A2678" s="97" t="s">
        <v>3156</v>
      </c>
      <c r="B2678" s="125" t="s">
        <v>8490</v>
      </c>
      <c r="C2678" s="124">
        <v>1</v>
      </c>
      <c r="D2678" s="125" t="s">
        <v>3926</v>
      </c>
      <c r="E2678" s="94">
        <v>79</v>
      </c>
      <c r="F2678" s="96">
        <v>110</v>
      </c>
      <c r="G2678" s="94" t="s">
        <v>2036</v>
      </c>
      <c r="H2678" s="94">
        <v>153</v>
      </c>
      <c r="I2678" s="69">
        <v>6045034800</v>
      </c>
      <c r="J2678" s="5" t="s">
        <v>2469</v>
      </c>
      <c r="K2678" s="66"/>
      <c r="L2678" s="5">
        <f t="shared" si="102"/>
        <v>408</v>
      </c>
      <c r="M2678" s="5">
        <v>3</v>
      </c>
      <c r="N2678" s="5">
        <v>0</v>
      </c>
      <c r="O2678" s="65" t="s">
        <v>6496</v>
      </c>
      <c r="P2678" s="66">
        <v>282</v>
      </c>
      <c r="Q2678" s="66">
        <v>4</v>
      </c>
      <c r="R2678" s="66">
        <f t="shared" si="103"/>
        <v>286</v>
      </c>
      <c r="S2678" s="502">
        <f t="shared" si="101"/>
        <v>1.800000000000022</v>
      </c>
      <c r="T2678" s="66"/>
      <c r="U2678" s="65"/>
      <c r="V2678" s="65"/>
    </row>
    <row r="2679" spans="1:22" x14ac:dyDescent="0.2">
      <c r="A2679" s="97" t="s">
        <v>3156</v>
      </c>
      <c r="B2679" s="125" t="s">
        <v>8490</v>
      </c>
      <c r="C2679" s="124">
        <v>1</v>
      </c>
      <c r="D2679" s="267" t="s">
        <v>10059</v>
      </c>
      <c r="E2679" s="94">
        <v>79</v>
      </c>
      <c r="F2679" s="96">
        <v>110</v>
      </c>
      <c r="G2679" s="94" t="s">
        <v>2036</v>
      </c>
      <c r="H2679" s="94">
        <v>153</v>
      </c>
      <c r="I2679" s="69">
        <v>6045034800</v>
      </c>
      <c r="J2679" s="5" t="s">
        <v>9682</v>
      </c>
      <c r="K2679" s="66"/>
      <c r="L2679" s="5">
        <f t="shared" si="102"/>
        <v>408</v>
      </c>
      <c r="M2679" s="5">
        <v>1</v>
      </c>
      <c r="N2679" s="5">
        <v>0</v>
      </c>
      <c r="O2679" s="65" t="s">
        <v>3130</v>
      </c>
      <c r="P2679" s="66">
        <v>282</v>
      </c>
      <c r="Q2679" s="66">
        <v>4</v>
      </c>
      <c r="R2679" s="66">
        <f t="shared" si="103"/>
        <v>286</v>
      </c>
      <c r="S2679" s="502">
        <f t="shared" si="101"/>
        <v>1.800000000000022</v>
      </c>
      <c r="T2679" s="66"/>
      <c r="U2679" s="65"/>
      <c r="V2679" s="65"/>
    </row>
    <row r="2680" spans="1:22" x14ac:dyDescent="0.2">
      <c r="A2680" s="97" t="s">
        <v>8122</v>
      </c>
      <c r="B2680" s="125" t="s">
        <v>8490</v>
      </c>
      <c r="C2680" s="124">
        <v>1</v>
      </c>
      <c r="D2680" s="267" t="s">
        <v>1769</v>
      </c>
      <c r="E2680" s="94">
        <v>78</v>
      </c>
      <c r="F2680" s="96">
        <v>108</v>
      </c>
      <c r="G2680" s="94" t="s">
        <v>4076</v>
      </c>
      <c r="H2680" s="94">
        <v>151</v>
      </c>
      <c r="I2680" s="69"/>
      <c r="J2680" s="5" t="s">
        <v>6348</v>
      </c>
      <c r="K2680" s="66"/>
      <c r="L2680" s="5">
        <f t="shared" si="102"/>
        <v>421</v>
      </c>
      <c r="M2680" s="5">
        <v>16</v>
      </c>
      <c r="N2680" s="5">
        <v>0</v>
      </c>
      <c r="O2680" s="559"/>
      <c r="P2680" s="66">
        <v>295</v>
      </c>
      <c r="Q2680" s="66">
        <v>4</v>
      </c>
      <c r="R2680" s="66">
        <f t="shared" si="103"/>
        <v>299</v>
      </c>
      <c r="S2680" s="502">
        <f t="shared" si="101"/>
        <v>-11.199999999999978</v>
      </c>
    </row>
    <row r="2681" spans="1:22" x14ac:dyDescent="0.2">
      <c r="A2681" s="97" t="s">
        <v>8122</v>
      </c>
      <c r="B2681" s="125" t="s">
        <v>8490</v>
      </c>
      <c r="C2681" s="124">
        <v>1</v>
      </c>
      <c r="D2681" s="267" t="s">
        <v>867</v>
      </c>
      <c r="E2681" s="94">
        <v>78</v>
      </c>
      <c r="F2681" s="96">
        <v>108</v>
      </c>
      <c r="G2681" s="94" t="s">
        <v>4076</v>
      </c>
      <c r="H2681" s="94">
        <v>151</v>
      </c>
      <c r="I2681" s="69"/>
      <c r="J2681" s="5" t="s">
        <v>9935</v>
      </c>
      <c r="K2681" s="66"/>
      <c r="L2681" s="5">
        <f t="shared" si="102"/>
        <v>421</v>
      </c>
      <c r="M2681" s="5">
        <v>16</v>
      </c>
      <c r="N2681" s="5">
        <v>0</v>
      </c>
      <c r="O2681" s="559"/>
      <c r="P2681" s="66">
        <v>295</v>
      </c>
      <c r="Q2681" s="66">
        <v>4</v>
      </c>
      <c r="R2681" s="66">
        <f t="shared" si="103"/>
        <v>299</v>
      </c>
      <c r="S2681" s="502">
        <f t="shared" si="101"/>
        <v>-11.199999999999978</v>
      </c>
    </row>
    <row r="2682" spans="1:22" x14ac:dyDescent="0.2">
      <c r="A2682" s="97" t="s">
        <v>8122</v>
      </c>
      <c r="B2682" s="125" t="s">
        <v>8490</v>
      </c>
      <c r="C2682" s="124">
        <v>1</v>
      </c>
      <c r="D2682" s="267" t="s">
        <v>868</v>
      </c>
      <c r="E2682" s="94">
        <v>78</v>
      </c>
      <c r="F2682" s="96">
        <v>108</v>
      </c>
      <c r="G2682" s="94" t="s">
        <v>4076</v>
      </c>
      <c r="H2682" s="94">
        <v>151</v>
      </c>
      <c r="I2682" s="69"/>
      <c r="J2682" s="5" t="s">
        <v>10373</v>
      </c>
      <c r="K2682" s="66"/>
      <c r="L2682" s="5">
        <f t="shared" si="102"/>
        <v>421</v>
      </c>
      <c r="M2682" s="5">
        <v>16</v>
      </c>
      <c r="N2682" s="5">
        <v>0</v>
      </c>
      <c r="O2682" s="559"/>
      <c r="P2682" s="66">
        <v>295</v>
      </c>
      <c r="Q2682" s="66">
        <v>4</v>
      </c>
      <c r="R2682" s="66">
        <f t="shared" si="103"/>
        <v>299</v>
      </c>
      <c r="S2682" s="502">
        <f t="shared" si="101"/>
        <v>-11.199999999999978</v>
      </c>
    </row>
    <row r="2683" spans="1:22" x14ac:dyDescent="0.2">
      <c r="A2683" s="97" t="s">
        <v>8122</v>
      </c>
      <c r="B2683" s="125" t="s">
        <v>8490</v>
      </c>
      <c r="C2683" s="124">
        <v>1</v>
      </c>
      <c r="D2683" s="267" t="s">
        <v>9318</v>
      </c>
      <c r="E2683" s="94">
        <v>78</v>
      </c>
      <c r="F2683" s="96">
        <v>108</v>
      </c>
      <c r="G2683" s="94" t="s">
        <v>5464</v>
      </c>
      <c r="H2683" s="94">
        <v>151</v>
      </c>
      <c r="I2683" s="69"/>
      <c r="J2683" s="5" t="s">
        <v>9682</v>
      </c>
      <c r="K2683" s="66"/>
      <c r="L2683" s="5">
        <f t="shared" si="102"/>
        <v>421</v>
      </c>
      <c r="M2683" s="5">
        <v>1</v>
      </c>
      <c r="N2683" s="5">
        <v>0</v>
      </c>
      <c r="O2683" s="559"/>
      <c r="P2683" s="66">
        <v>295</v>
      </c>
      <c r="Q2683" s="66">
        <v>4</v>
      </c>
      <c r="R2683" s="66">
        <f t="shared" si="103"/>
        <v>299</v>
      </c>
      <c r="S2683" s="502">
        <f t="shared" si="101"/>
        <v>-11.199999999999978</v>
      </c>
    </row>
    <row r="2684" spans="1:22" ht="25.5" x14ac:dyDescent="0.2">
      <c r="A2684" s="97" t="s">
        <v>5820</v>
      </c>
      <c r="B2684" s="125" t="s">
        <v>8490</v>
      </c>
      <c r="C2684" s="124">
        <v>1</v>
      </c>
      <c r="D2684" s="125" t="s">
        <v>5821</v>
      </c>
      <c r="E2684" s="94">
        <v>88</v>
      </c>
      <c r="F2684" s="96" t="s">
        <v>8223</v>
      </c>
      <c r="G2684" s="94" t="s">
        <v>2919</v>
      </c>
      <c r="H2684" s="94">
        <v>171</v>
      </c>
      <c r="I2684" s="69"/>
      <c r="J2684" s="5" t="s">
        <v>9933</v>
      </c>
      <c r="K2684" s="66"/>
      <c r="L2684" s="5">
        <f t="shared" si="102"/>
        <v>405</v>
      </c>
      <c r="M2684" s="5">
        <v>32</v>
      </c>
      <c r="N2684" s="5">
        <v>0</v>
      </c>
      <c r="O2684" s="559"/>
      <c r="P2684" s="66">
        <v>276</v>
      </c>
      <c r="Q2684" s="66">
        <v>7</v>
      </c>
      <c r="R2684" s="66">
        <f t="shared" si="103"/>
        <v>283</v>
      </c>
      <c r="S2684" s="502">
        <f t="shared" si="101"/>
        <v>4.800000000000022</v>
      </c>
    </row>
    <row r="2685" spans="1:22" ht="25.5" x14ac:dyDescent="0.2">
      <c r="A2685" s="97" t="s">
        <v>5820</v>
      </c>
      <c r="B2685" s="125" t="s">
        <v>8490</v>
      </c>
      <c r="C2685" s="124">
        <v>1</v>
      </c>
      <c r="D2685" s="125" t="s">
        <v>5824</v>
      </c>
      <c r="E2685" s="94">
        <v>88</v>
      </c>
      <c r="F2685" s="96" t="s">
        <v>8223</v>
      </c>
      <c r="G2685" s="94" t="s">
        <v>2919</v>
      </c>
      <c r="H2685" s="94">
        <v>171</v>
      </c>
      <c r="I2685" s="69"/>
      <c r="J2685" s="5" t="s">
        <v>2542</v>
      </c>
      <c r="K2685" s="66"/>
      <c r="L2685" s="5">
        <f t="shared" si="102"/>
        <v>405</v>
      </c>
      <c r="M2685" s="5">
        <v>21</v>
      </c>
      <c r="N2685" s="5">
        <v>0</v>
      </c>
      <c r="O2685" s="559"/>
      <c r="P2685" s="66">
        <v>276</v>
      </c>
      <c r="Q2685" s="66">
        <v>7</v>
      </c>
      <c r="R2685" s="66">
        <f t="shared" si="103"/>
        <v>283</v>
      </c>
      <c r="S2685" s="502">
        <f t="shared" si="101"/>
        <v>4.800000000000022</v>
      </c>
    </row>
    <row r="2686" spans="1:22" x14ac:dyDescent="0.2">
      <c r="A2686" s="97" t="s">
        <v>2314</v>
      </c>
      <c r="B2686" s="125" t="s">
        <v>8490</v>
      </c>
      <c r="C2686" s="124">
        <v>1</v>
      </c>
      <c r="D2686" s="267" t="s">
        <v>7542</v>
      </c>
      <c r="E2686" s="94">
        <v>80</v>
      </c>
      <c r="F2686" s="96">
        <v>112</v>
      </c>
      <c r="G2686" s="94" t="s">
        <v>4076</v>
      </c>
      <c r="H2686" s="94">
        <v>155</v>
      </c>
      <c r="I2686" s="69"/>
      <c r="J2686" s="5" t="s">
        <v>6348</v>
      </c>
      <c r="K2686" s="66"/>
      <c r="L2686" s="5">
        <f t="shared" si="102"/>
        <v>418</v>
      </c>
      <c r="M2686" s="5">
        <v>16</v>
      </c>
      <c r="N2686" s="5">
        <v>0</v>
      </c>
      <c r="O2686" s="559"/>
      <c r="P2686" s="66">
        <v>292</v>
      </c>
      <c r="Q2686" s="66">
        <v>4</v>
      </c>
      <c r="R2686" s="66">
        <f t="shared" si="103"/>
        <v>296</v>
      </c>
      <c r="S2686" s="502">
        <f t="shared" si="101"/>
        <v>-8.199999999999978</v>
      </c>
    </row>
    <row r="2687" spans="1:22" x14ac:dyDescent="0.2">
      <c r="A2687" s="97" t="s">
        <v>2314</v>
      </c>
      <c r="B2687" s="125" t="s">
        <v>8490</v>
      </c>
      <c r="C2687" s="124">
        <v>1</v>
      </c>
      <c r="D2687" s="267" t="s">
        <v>7543</v>
      </c>
      <c r="E2687" s="94">
        <v>80</v>
      </c>
      <c r="F2687" s="96">
        <v>112</v>
      </c>
      <c r="G2687" s="94" t="s">
        <v>4076</v>
      </c>
      <c r="H2687" s="94">
        <v>155</v>
      </c>
      <c r="I2687" s="69"/>
      <c r="J2687" s="5" t="s">
        <v>9935</v>
      </c>
      <c r="K2687" s="66"/>
      <c r="L2687" s="5">
        <f t="shared" si="102"/>
        <v>418</v>
      </c>
      <c r="M2687" s="5">
        <v>16</v>
      </c>
      <c r="N2687" s="5">
        <v>0</v>
      </c>
      <c r="O2687" s="559"/>
      <c r="P2687" s="66">
        <v>292</v>
      </c>
      <c r="Q2687" s="66">
        <v>4</v>
      </c>
      <c r="R2687" s="66">
        <f t="shared" si="103"/>
        <v>296</v>
      </c>
      <c r="S2687" s="502">
        <f t="shared" si="101"/>
        <v>-8.199999999999978</v>
      </c>
    </row>
    <row r="2688" spans="1:22" x14ac:dyDescent="0.2">
      <c r="A2688" s="97" t="s">
        <v>2314</v>
      </c>
      <c r="B2688" s="125" t="s">
        <v>8490</v>
      </c>
      <c r="C2688" s="124">
        <v>1</v>
      </c>
      <c r="D2688" s="267" t="s">
        <v>7544</v>
      </c>
      <c r="E2688" s="94">
        <v>80</v>
      </c>
      <c r="F2688" s="96">
        <v>112</v>
      </c>
      <c r="G2688" s="94" t="s">
        <v>4076</v>
      </c>
      <c r="H2688" s="94">
        <v>155</v>
      </c>
      <c r="I2688" s="69"/>
      <c r="J2688" s="5" t="s">
        <v>10373</v>
      </c>
      <c r="K2688" s="66"/>
      <c r="L2688" s="5">
        <f t="shared" si="102"/>
        <v>418</v>
      </c>
      <c r="M2688" s="5">
        <v>16</v>
      </c>
      <c r="N2688" s="5">
        <v>0</v>
      </c>
      <c r="O2688" s="559"/>
      <c r="P2688" s="66">
        <v>292</v>
      </c>
      <c r="Q2688" s="66">
        <v>4</v>
      </c>
      <c r="R2688" s="66">
        <f t="shared" si="103"/>
        <v>296</v>
      </c>
      <c r="S2688" s="502">
        <f t="shared" si="101"/>
        <v>-8.199999999999978</v>
      </c>
    </row>
    <row r="2689" spans="1:19" x14ac:dyDescent="0.2">
      <c r="A2689" s="97" t="s">
        <v>2314</v>
      </c>
      <c r="B2689" s="125" t="s">
        <v>8490</v>
      </c>
      <c r="C2689" s="124">
        <v>1</v>
      </c>
      <c r="D2689" s="267" t="s">
        <v>7545</v>
      </c>
      <c r="E2689" s="94">
        <v>80</v>
      </c>
      <c r="F2689" s="96">
        <v>112</v>
      </c>
      <c r="G2689" s="94" t="s">
        <v>2036</v>
      </c>
      <c r="H2689" s="94">
        <v>155</v>
      </c>
      <c r="I2689" s="69"/>
      <c r="J2689" s="5" t="s">
        <v>9682</v>
      </c>
      <c r="K2689" s="66"/>
      <c r="L2689" s="5">
        <f t="shared" si="102"/>
        <v>418</v>
      </c>
      <c r="M2689" s="5">
        <v>1</v>
      </c>
      <c r="N2689" s="5">
        <v>0</v>
      </c>
      <c r="O2689" s="559"/>
      <c r="P2689" s="66">
        <v>292</v>
      </c>
      <c r="Q2689" s="66">
        <v>4</v>
      </c>
      <c r="R2689" s="66">
        <f t="shared" si="103"/>
        <v>296</v>
      </c>
      <c r="S2689" s="502">
        <f t="shared" si="101"/>
        <v>-8.199999999999978</v>
      </c>
    </row>
    <row r="2690" spans="1:19" ht="25.5" x14ac:dyDescent="0.2">
      <c r="A2690" s="558" t="s">
        <v>11126</v>
      </c>
      <c r="B2690" s="575" t="s">
        <v>8490</v>
      </c>
      <c r="C2690" s="124">
        <v>1</v>
      </c>
      <c r="D2690" s="576" t="s">
        <v>11129</v>
      </c>
      <c r="E2690" s="94">
        <v>89</v>
      </c>
      <c r="F2690" s="96" t="s">
        <v>1315</v>
      </c>
      <c r="G2690" s="94" t="s">
        <v>5501</v>
      </c>
      <c r="H2690" s="94">
        <v>172</v>
      </c>
      <c r="I2690" s="6"/>
      <c r="J2690" s="5" t="s">
        <v>3136</v>
      </c>
      <c r="K2690" s="66"/>
      <c r="L2690" s="5">
        <f t="shared" si="102"/>
        <v>421</v>
      </c>
      <c r="M2690" s="5">
        <v>19</v>
      </c>
      <c r="N2690" s="5">
        <v>0</v>
      </c>
      <c r="O2690" s="559" t="s">
        <v>11128</v>
      </c>
      <c r="P2690" s="66">
        <v>292</v>
      </c>
      <c r="Q2690" s="66">
        <v>7</v>
      </c>
      <c r="R2690" s="66">
        <f t="shared" si="103"/>
        <v>299</v>
      </c>
      <c r="S2690" s="502">
        <f t="shared" si="101"/>
        <v>-11.199999999999978</v>
      </c>
    </row>
    <row r="2691" spans="1:19" x14ac:dyDescent="0.2">
      <c r="A2691" s="97" t="s">
        <v>4596</v>
      </c>
      <c r="B2691" s="125" t="s">
        <v>8490</v>
      </c>
      <c r="C2691" s="124">
        <v>1</v>
      </c>
      <c r="D2691" s="267" t="s">
        <v>4598</v>
      </c>
      <c r="E2691" s="94">
        <v>80</v>
      </c>
      <c r="F2691" s="96">
        <v>112</v>
      </c>
      <c r="G2691" s="94" t="s">
        <v>4076</v>
      </c>
      <c r="H2691" s="94">
        <v>155</v>
      </c>
      <c r="I2691" s="69"/>
      <c r="J2691" s="5" t="s">
        <v>6348</v>
      </c>
      <c r="K2691" s="66"/>
      <c r="L2691" s="5">
        <f t="shared" si="102"/>
        <v>414</v>
      </c>
      <c r="M2691" s="5">
        <v>16</v>
      </c>
      <c r="N2691" s="5">
        <v>0</v>
      </c>
      <c r="O2691" s="559" t="s">
        <v>3190</v>
      </c>
      <c r="P2691" s="66">
        <v>288</v>
      </c>
      <c r="Q2691" s="66">
        <v>4</v>
      </c>
      <c r="R2691" s="66">
        <f t="shared" si="103"/>
        <v>292</v>
      </c>
      <c r="S2691" s="502">
        <f t="shared" si="101"/>
        <v>-4.199999999999978</v>
      </c>
    </row>
    <row r="2692" spans="1:19" x14ac:dyDescent="0.2">
      <c r="A2692" s="97" t="s">
        <v>4596</v>
      </c>
      <c r="B2692" s="125" t="s">
        <v>8490</v>
      </c>
      <c r="C2692" s="124">
        <v>1</v>
      </c>
      <c r="D2692" s="267" t="s">
        <v>4599</v>
      </c>
      <c r="E2692" s="94">
        <v>80</v>
      </c>
      <c r="F2692" s="96">
        <v>112</v>
      </c>
      <c r="G2692" s="94" t="s">
        <v>4076</v>
      </c>
      <c r="H2692" s="94">
        <v>155</v>
      </c>
      <c r="I2692" s="69"/>
      <c r="J2692" s="5" t="s">
        <v>9935</v>
      </c>
      <c r="K2692" s="66"/>
      <c r="L2692" s="5">
        <f t="shared" si="102"/>
        <v>414</v>
      </c>
      <c r="M2692" s="5">
        <v>16</v>
      </c>
      <c r="N2692" s="5">
        <v>0</v>
      </c>
      <c r="O2692" s="65" t="s">
        <v>8037</v>
      </c>
      <c r="P2692" s="66">
        <v>288</v>
      </c>
      <c r="Q2692" s="66">
        <v>4</v>
      </c>
      <c r="R2692" s="66">
        <f t="shared" si="103"/>
        <v>292</v>
      </c>
      <c r="S2692" s="502">
        <f t="shared" si="101"/>
        <v>-4.199999999999978</v>
      </c>
    </row>
    <row r="2693" spans="1:19" x14ac:dyDescent="0.2">
      <c r="A2693" s="97" t="s">
        <v>4596</v>
      </c>
      <c r="B2693" s="125" t="s">
        <v>8490</v>
      </c>
      <c r="C2693" s="124">
        <v>1</v>
      </c>
      <c r="D2693" s="267" t="s">
        <v>8035</v>
      </c>
      <c r="E2693" s="94">
        <v>80</v>
      </c>
      <c r="F2693" s="96">
        <v>112</v>
      </c>
      <c r="G2693" s="94" t="s">
        <v>4076</v>
      </c>
      <c r="H2693" s="94">
        <v>155</v>
      </c>
      <c r="I2693" s="69"/>
      <c r="J2693" s="5" t="s">
        <v>10373</v>
      </c>
      <c r="K2693" s="66"/>
      <c r="L2693" s="5">
        <f t="shared" si="102"/>
        <v>414</v>
      </c>
      <c r="M2693" s="5">
        <v>16</v>
      </c>
      <c r="N2693" s="5">
        <v>0</v>
      </c>
      <c r="O2693" s="65" t="s">
        <v>8037</v>
      </c>
      <c r="P2693" s="66">
        <v>288</v>
      </c>
      <c r="Q2693" s="66">
        <v>4</v>
      </c>
      <c r="R2693" s="66">
        <f t="shared" si="103"/>
        <v>292</v>
      </c>
      <c r="S2693" s="502">
        <f t="shared" si="101"/>
        <v>-4.199999999999978</v>
      </c>
    </row>
    <row r="2694" spans="1:19" x14ac:dyDescent="0.2">
      <c r="A2694" s="97" t="s">
        <v>4596</v>
      </c>
      <c r="B2694" s="125" t="s">
        <v>8490</v>
      </c>
      <c r="C2694" s="124">
        <v>1</v>
      </c>
      <c r="D2694" s="267" t="s">
        <v>8036</v>
      </c>
      <c r="E2694" s="94">
        <v>80</v>
      </c>
      <c r="F2694" s="96">
        <v>112</v>
      </c>
      <c r="G2694" s="94" t="s">
        <v>2036</v>
      </c>
      <c r="H2694" s="94">
        <v>155</v>
      </c>
      <c r="I2694" s="69"/>
      <c r="J2694" s="5" t="s">
        <v>9682</v>
      </c>
      <c r="K2694" s="66"/>
      <c r="L2694" s="5">
        <f t="shared" si="102"/>
        <v>414</v>
      </c>
      <c r="M2694" s="5">
        <v>1</v>
      </c>
      <c r="N2694" s="5">
        <v>0</v>
      </c>
      <c r="O2694" s="559" t="s">
        <v>3190</v>
      </c>
      <c r="P2694" s="66">
        <v>288</v>
      </c>
      <c r="Q2694" s="66">
        <v>4</v>
      </c>
      <c r="R2694" s="66">
        <f t="shared" si="103"/>
        <v>292</v>
      </c>
      <c r="S2694" s="502">
        <f t="shared" si="101"/>
        <v>-4.199999999999978</v>
      </c>
    </row>
    <row r="2695" spans="1:19" x14ac:dyDescent="0.2">
      <c r="A2695" s="97" t="s">
        <v>8180</v>
      </c>
      <c r="B2695" s="125" t="s">
        <v>8490</v>
      </c>
      <c r="C2695" s="124">
        <v>1</v>
      </c>
      <c r="D2695" s="125" t="s">
        <v>8086</v>
      </c>
      <c r="E2695" s="94">
        <v>80</v>
      </c>
      <c r="F2695" s="94">
        <v>112</v>
      </c>
      <c r="G2695" s="94" t="s">
        <v>5434</v>
      </c>
      <c r="H2695" s="94">
        <v>155</v>
      </c>
      <c r="I2695" s="69">
        <v>6045034800</v>
      </c>
      <c r="J2695" s="5" t="s">
        <v>9682</v>
      </c>
      <c r="K2695" s="66"/>
      <c r="L2695" s="5">
        <f t="shared" si="102"/>
        <v>431</v>
      </c>
      <c r="M2695" s="5"/>
      <c r="N2695" s="5">
        <v>0</v>
      </c>
      <c r="O2695" s="65" t="s">
        <v>3299</v>
      </c>
      <c r="P2695" s="66">
        <v>305</v>
      </c>
      <c r="Q2695" s="66">
        <v>4</v>
      </c>
      <c r="R2695" s="66">
        <f t="shared" si="103"/>
        <v>309</v>
      </c>
      <c r="S2695" s="502">
        <f t="shared" si="101"/>
        <v>-21.199999999999978</v>
      </c>
    </row>
    <row r="2696" spans="1:19" ht="25.5" x14ac:dyDescent="0.2">
      <c r="A2696" s="97" t="s">
        <v>2943</v>
      </c>
      <c r="B2696" s="125" t="s">
        <v>8490</v>
      </c>
      <c r="C2696" s="124">
        <v>1</v>
      </c>
      <c r="D2696" s="125" t="s">
        <v>505</v>
      </c>
      <c r="E2696" s="94">
        <v>82</v>
      </c>
      <c r="F2696" s="96" t="s">
        <v>10324</v>
      </c>
      <c r="G2696" s="94" t="s">
        <v>4585</v>
      </c>
      <c r="H2696" s="94">
        <v>161</v>
      </c>
      <c r="I2696" s="6"/>
      <c r="J2696" s="5" t="s">
        <v>8623</v>
      </c>
      <c r="K2696" s="66"/>
      <c r="L2696" s="5">
        <f t="shared" si="102"/>
        <v>410</v>
      </c>
      <c r="M2696" s="5">
        <v>41</v>
      </c>
      <c r="N2696" s="5">
        <v>0</v>
      </c>
      <c r="O2696" s="559"/>
      <c r="P2696" s="66">
        <v>284</v>
      </c>
      <c r="Q2696" s="66">
        <v>4</v>
      </c>
      <c r="R2696" s="66">
        <f t="shared" si="103"/>
        <v>288</v>
      </c>
      <c r="S2696" s="502">
        <f t="shared" si="101"/>
        <v>-0.19999999999997797</v>
      </c>
    </row>
    <row r="2697" spans="1:19" ht="25.5" x14ac:dyDescent="0.2">
      <c r="A2697" s="97" t="s">
        <v>2943</v>
      </c>
      <c r="B2697" s="125" t="s">
        <v>8490</v>
      </c>
      <c r="C2697" s="124">
        <v>1</v>
      </c>
      <c r="D2697" s="267" t="s">
        <v>8622</v>
      </c>
      <c r="E2697" s="94">
        <v>82</v>
      </c>
      <c r="F2697" s="96" t="s">
        <v>10324</v>
      </c>
      <c r="G2697" s="94" t="s">
        <v>4585</v>
      </c>
      <c r="H2697" s="94">
        <v>161</v>
      </c>
      <c r="I2697" s="6"/>
      <c r="J2697" s="5" t="s">
        <v>1005</v>
      </c>
      <c r="K2697" s="66"/>
      <c r="L2697" s="5">
        <f t="shared" si="102"/>
        <v>410</v>
      </c>
      <c r="M2697" s="5">
        <v>10</v>
      </c>
      <c r="N2697" s="5">
        <v>0</v>
      </c>
      <c r="O2697" s="559" t="s">
        <v>12539</v>
      </c>
      <c r="P2697" s="66">
        <v>284</v>
      </c>
      <c r="Q2697" s="66">
        <v>4</v>
      </c>
      <c r="R2697" s="66">
        <f t="shared" si="103"/>
        <v>288</v>
      </c>
      <c r="S2697" s="502">
        <f t="shared" si="101"/>
        <v>-0.19999999999997797</v>
      </c>
    </row>
    <row r="2698" spans="1:19" x14ac:dyDescent="0.2">
      <c r="A2698" s="558" t="s">
        <v>12059</v>
      </c>
      <c r="B2698" s="575" t="s">
        <v>8490</v>
      </c>
      <c r="C2698" s="124">
        <v>1</v>
      </c>
      <c r="D2698" s="576" t="s">
        <v>12060</v>
      </c>
      <c r="E2698" s="94">
        <v>80</v>
      </c>
      <c r="F2698" s="96">
        <v>112</v>
      </c>
      <c r="G2698" s="94" t="s">
        <v>2036</v>
      </c>
      <c r="H2698" s="94">
        <v>155</v>
      </c>
      <c r="I2698" s="6"/>
      <c r="J2698" s="5" t="s">
        <v>2469</v>
      </c>
      <c r="K2698" s="66"/>
      <c r="L2698" s="5">
        <f t="shared" si="102"/>
        <v>411</v>
      </c>
      <c r="M2698" s="5">
        <v>3</v>
      </c>
      <c r="N2698" s="5">
        <v>0</v>
      </c>
      <c r="O2698" s="559" t="s">
        <v>12043</v>
      </c>
      <c r="P2698" s="66">
        <v>285</v>
      </c>
      <c r="Q2698" s="66">
        <v>4</v>
      </c>
      <c r="R2698" s="66">
        <f t="shared" si="103"/>
        <v>289</v>
      </c>
      <c r="S2698" s="502">
        <f t="shared" si="101"/>
        <v>-1.199999999999978</v>
      </c>
    </row>
    <row r="2699" spans="1:19" x14ac:dyDescent="0.2">
      <c r="A2699" s="558" t="s">
        <v>12059</v>
      </c>
      <c r="B2699" s="575" t="s">
        <v>8490</v>
      </c>
      <c r="C2699" s="124">
        <v>1</v>
      </c>
      <c r="D2699" s="576" t="s">
        <v>12061</v>
      </c>
      <c r="E2699" s="94">
        <v>80</v>
      </c>
      <c r="F2699" s="96">
        <v>112</v>
      </c>
      <c r="G2699" s="94" t="s">
        <v>2036</v>
      </c>
      <c r="H2699" s="94">
        <v>155</v>
      </c>
      <c r="I2699" s="6"/>
      <c r="J2699" s="5" t="s">
        <v>9682</v>
      </c>
      <c r="K2699" s="66"/>
      <c r="L2699" s="5">
        <f t="shared" si="102"/>
        <v>411</v>
      </c>
      <c r="M2699" s="5">
        <v>1</v>
      </c>
      <c r="N2699" s="5">
        <v>0</v>
      </c>
      <c r="O2699" s="559" t="s">
        <v>12043</v>
      </c>
      <c r="P2699" s="66">
        <v>285</v>
      </c>
      <c r="Q2699" s="66">
        <v>4</v>
      </c>
      <c r="R2699" s="66">
        <f t="shared" si="103"/>
        <v>289</v>
      </c>
      <c r="S2699" s="502">
        <f t="shared" si="101"/>
        <v>-1.199999999999978</v>
      </c>
    </row>
    <row r="2700" spans="1:19" ht="25.5" x14ac:dyDescent="0.2">
      <c r="A2700" s="97" t="s">
        <v>419</v>
      </c>
      <c r="B2700" s="125" t="s">
        <v>8490</v>
      </c>
      <c r="C2700" s="124">
        <v>1</v>
      </c>
      <c r="D2700" s="267" t="s">
        <v>421</v>
      </c>
      <c r="E2700" s="94">
        <v>82</v>
      </c>
      <c r="F2700" s="96" t="s">
        <v>9586</v>
      </c>
      <c r="G2700" s="94" t="s">
        <v>4585</v>
      </c>
      <c r="H2700" s="94">
        <v>159</v>
      </c>
      <c r="I2700" s="6"/>
      <c r="J2700" s="5" t="s">
        <v>2856</v>
      </c>
      <c r="K2700" s="66"/>
      <c r="L2700" s="5">
        <f t="shared" si="102"/>
        <v>401</v>
      </c>
      <c r="M2700" s="5">
        <v>43</v>
      </c>
      <c r="N2700" s="5">
        <v>0</v>
      </c>
      <c r="O2700" s="559" t="s">
        <v>11499</v>
      </c>
      <c r="P2700" s="66">
        <v>275</v>
      </c>
      <c r="Q2700" s="66">
        <v>4</v>
      </c>
      <c r="R2700" s="66">
        <f t="shared" si="103"/>
        <v>279</v>
      </c>
      <c r="S2700" s="502">
        <f t="shared" si="101"/>
        <v>8.800000000000022</v>
      </c>
    </row>
    <row r="2701" spans="1:19" ht="25.5" x14ac:dyDescent="0.2">
      <c r="A2701" s="97" t="s">
        <v>419</v>
      </c>
      <c r="B2701" s="125" t="s">
        <v>8490</v>
      </c>
      <c r="C2701" s="124">
        <v>1</v>
      </c>
      <c r="D2701" s="267" t="s">
        <v>420</v>
      </c>
      <c r="E2701" s="94">
        <v>82</v>
      </c>
      <c r="F2701" s="96" t="s">
        <v>9586</v>
      </c>
      <c r="G2701" s="94" t="s">
        <v>4585</v>
      </c>
      <c r="H2701" s="94">
        <v>159</v>
      </c>
      <c r="I2701" s="6"/>
      <c r="J2701" s="5" t="s">
        <v>7279</v>
      </c>
      <c r="K2701" s="66"/>
      <c r="L2701" s="5">
        <f t="shared" si="102"/>
        <v>401</v>
      </c>
      <c r="M2701" s="5">
        <v>9</v>
      </c>
      <c r="N2701" s="5">
        <v>0</v>
      </c>
      <c r="O2701" s="65" t="s">
        <v>5460</v>
      </c>
      <c r="P2701" s="66">
        <v>275</v>
      </c>
      <c r="Q2701" s="66">
        <v>4</v>
      </c>
      <c r="R2701" s="66">
        <f t="shared" si="103"/>
        <v>279</v>
      </c>
      <c r="S2701" s="502">
        <f t="shared" si="101"/>
        <v>8.800000000000022</v>
      </c>
    </row>
    <row r="2702" spans="1:19" ht="25.5" x14ac:dyDescent="0.2">
      <c r="A2702" s="97" t="s">
        <v>9010</v>
      </c>
      <c r="B2702" s="125" t="s">
        <v>8490</v>
      </c>
      <c r="C2702" s="124">
        <v>1</v>
      </c>
      <c r="D2702" s="125" t="s">
        <v>3950</v>
      </c>
      <c r="E2702" s="94">
        <v>87</v>
      </c>
      <c r="F2702" s="96" t="s">
        <v>8223</v>
      </c>
      <c r="G2702" s="94" t="s">
        <v>5501</v>
      </c>
      <c r="H2702" s="94">
        <v>171</v>
      </c>
      <c r="I2702" s="69"/>
      <c r="J2702" s="5" t="s">
        <v>7854</v>
      </c>
      <c r="K2702" s="66"/>
      <c r="L2702" s="5">
        <f t="shared" si="102"/>
        <v>434</v>
      </c>
      <c r="M2702" s="5">
        <v>7</v>
      </c>
      <c r="N2702" s="5">
        <v>0</v>
      </c>
      <c r="O2702" s="559"/>
      <c r="P2702" s="66">
        <v>305</v>
      </c>
      <c r="Q2702" s="66">
        <v>7</v>
      </c>
      <c r="R2702" s="66">
        <f t="shared" si="103"/>
        <v>312</v>
      </c>
      <c r="S2702" s="502">
        <f t="shared" si="101"/>
        <v>-24.199999999999978</v>
      </c>
    </row>
    <row r="2703" spans="1:19" x14ac:dyDescent="0.2">
      <c r="A2703" s="558" t="s">
        <v>12485</v>
      </c>
      <c r="B2703" s="575" t="s">
        <v>8490</v>
      </c>
      <c r="C2703" s="124">
        <v>1</v>
      </c>
      <c r="D2703" s="575" t="s">
        <v>12488</v>
      </c>
      <c r="E2703" s="94">
        <v>80</v>
      </c>
      <c r="F2703" s="96">
        <v>106</v>
      </c>
      <c r="G2703" s="94" t="s">
        <v>5464</v>
      </c>
      <c r="H2703" s="94">
        <v>149</v>
      </c>
      <c r="I2703" s="69"/>
      <c r="J2703" s="5" t="s">
        <v>2469</v>
      </c>
      <c r="K2703" s="66">
        <v>2</v>
      </c>
      <c r="L2703" s="5">
        <v>396</v>
      </c>
      <c r="M2703" s="5">
        <v>3</v>
      </c>
      <c r="N2703" s="5">
        <v>0</v>
      </c>
      <c r="O2703" s="559" t="s">
        <v>12487</v>
      </c>
      <c r="P2703" s="66">
        <v>270</v>
      </c>
      <c r="Q2703" s="66">
        <v>4</v>
      </c>
      <c r="R2703" s="66">
        <f t="shared" si="103"/>
        <v>274</v>
      </c>
      <c r="S2703" s="502">
        <f t="shared" si="101"/>
        <v>13.800000000000022</v>
      </c>
    </row>
    <row r="2704" spans="1:19" x14ac:dyDescent="0.2">
      <c r="A2704" s="558" t="s">
        <v>12485</v>
      </c>
      <c r="B2704" s="575" t="s">
        <v>8490</v>
      </c>
      <c r="C2704" s="124">
        <v>1</v>
      </c>
      <c r="D2704" s="575" t="s">
        <v>12489</v>
      </c>
      <c r="E2704" s="94">
        <v>80</v>
      </c>
      <c r="F2704" s="96">
        <v>106</v>
      </c>
      <c r="G2704" s="94" t="s">
        <v>5464</v>
      </c>
      <c r="H2704" s="94">
        <v>149</v>
      </c>
      <c r="I2704" s="69"/>
      <c r="J2704" s="5" t="s">
        <v>9682</v>
      </c>
      <c r="K2704" s="66">
        <v>2</v>
      </c>
      <c r="L2704" s="5">
        <v>396</v>
      </c>
      <c r="M2704" s="5">
        <v>1</v>
      </c>
      <c r="N2704" s="5">
        <v>0</v>
      </c>
      <c r="O2704" s="559" t="s">
        <v>12487</v>
      </c>
      <c r="P2704" s="66">
        <v>270</v>
      </c>
      <c r="Q2704" s="66">
        <v>4</v>
      </c>
      <c r="R2704" s="66">
        <f>P2704+Q2704</f>
        <v>274</v>
      </c>
      <c r="S2704" s="502">
        <f>306.1-R2704-10-8.3</f>
        <v>13.800000000000022</v>
      </c>
    </row>
    <row r="2705" spans="1:19" x14ac:dyDescent="0.2">
      <c r="A2705" s="558" t="s">
        <v>11928</v>
      </c>
      <c r="B2705" s="575" t="s">
        <v>8490</v>
      </c>
      <c r="C2705" s="124">
        <v>1</v>
      </c>
      <c r="D2705" s="576" t="s">
        <v>11936</v>
      </c>
      <c r="E2705" s="94">
        <v>79</v>
      </c>
      <c r="F2705" s="96">
        <v>110</v>
      </c>
      <c r="G2705" s="564" t="s">
        <v>2036</v>
      </c>
      <c r="H2705" s="94">
        <v>153</v>
      </c>
      <c r="I2705" s="69"/>
      <c r="J2705" s="5" t="s">
        <v>2856</v>
      </c>
      <c r="K2705" s="66"/>
      <c r="L2705" s="5">
        <f t="shared" si="102"/>
        <v>405</v>
      </c>
      <c r="M2705" s="5">
        <v>43</v>
      </c>
      <c r="N2705" s="5">
        <v>0</v>
      </c>
      <c r="O2705" s="559" t="s">
        <v>11937</v>
      </c>
      <c r="P2705" s="66">
        <v>279</v>
      </c>
      <c r="Q2705" s="66">
        <v>4</v>
      </c>
      <c r="R2705" s="66">
        <f t="shared" si="103"/>
        <v>283</v>
      </c>
      <c r="S2705" s="502">
        <f t="shared" si="101"/>
        <v>4.800000000000022</v>
      </c>
    </row>
    <row r="2706" spans="1:19" x14ac:dyDescent="0.2">
      <c r="A2706" s="558" t="s">
        <v>11208</v>
      </c>
      <c r="B2706" s="575" t="s">
        <v>8490</v>
      </c>
      <c r="C2706" s="124">
        <v>1</v>
      </c>
      <c r="D2706" s="576" t="s">
        <v>11210</v>
      </c>
      <c r="E2706" s="94">
        <v>80</v>
      </c>
      <c r="F2706" s="96">
        <v>112</v>
      </c>
      <c r="G2706" s="94" t="s">
        <v>4076</v>
      </c>
      <c r="H2706" s="94">
        <v>155</v>
      </c>
      <c r="I2706" s="69"/>
      <c r="J2706" s="5" t="s">
        <v>9935</v>
      </c>
      <c r="K2706" s="66"/>
      <c r="L2706" s="5">
        <f t="shared" si="102"/>
        <v>421</v>
      </c>
      <c r="M2706" s="5">
        <v>16</v>
      </c>
      <c r="N2706" s="5">
        <v>0</v>
      </c>
      <c r="O2706" s="559" t="s">
        <v>11198</v>
      </c>
      <c r="P2706" s="66">
        <v>295</v>
      </c>
      <c r="Q2706" s="66">
        <v>4</v>
      </c>
      <c r="R2706" s="66">
        <f t="shared" si="103"/>
        <v>299</v>
      </c>
      <c r="S2706" s="502">
        <f t="shared" si="101"/>
        <v>-11.199999999999978</v>
      </c>
    </row>
    <row r="2707" spans="1:19" x14ac:dyDescent="0.2">
      <c r="A2707" s="558" t="s">
        <v>11208</v>
      </c>
      <c r="B2707" s="575" t="s">
        <v>8490</v>
      </c>
      <c r="C2707" s="124">
        <v>1</v>
      </c>
      <c r="D2707" s="576" t="s">
        <v>11211</v>
      </c>
      <c r="E2707" s="94">
        <v>80</v>
      </c>
      <c r="F2707" s="96">
        <v>112</v>
      </c>
      <c r="G2707" s="94" t="s">
        <v>4076</v>
      </c>
      <c r="H2707" s="94">
        <v>155</v>
      </c>
      <c r="I2707" s="69"/>
      <c r="J2707" s="5" t="s">
        <v>9935</v>
      </c>
      <c r="K2707" s="66"/>
      <c r="L2707" s="5">
        <f>112+10+R2707</f>
        <v>421</v>
      </c>
      <c r="M2707" s="5">
        <v>16</v>
      </c>
      <c r="N2707" s="5">
        <v>0</v>
      </c>
      <c r="O2707" s="559" t="s">
        <v>11198</v>
      </c>
      <c r="P2707" s="66">
        <v>295</v>
      </c>
      <c r="Q2707" s="66">
        <v>4</v>
      </c>
      <c r="R2707" s="66">
        <f>P2707+Q2707</f>
        <v>299</v>
      </c>
      <c r="S2707" s="502">
        <f>306.1-R2707-10-8.3</f>
        <v>-11.199999999999978</v>
      </c>
    </row>
    <row r="2708" spans="1:19" x14ac:dyDescent="0.2">
      <c r="A2708" s="558" t="s">
        <v>11208</v>
      </c>
      <c r="B2708" s="575" t="s">
        <v>8490</v>
      </c>
      <c r="C2708" s="124">
        <v>1</v>
      </c>
      <c r="D2708" s="576" t="s">
        <v>11212</v>
      </c>
      <c r="E2708" s="94">
        <v>80</v>
      </c>
      <c r="F2708" s="96">
        <v>112</v>
      </c>
      <c r="G2708" s="94" t="s">
        <v>4076</v>
      </c>
      <c r="H2708" s="94">
        <v>155</v>
      </c>
      <c r="I2708" s="69"/>
      <c r="J2708" s="5" t="s">
        <v>9935</v>
      </c>
      <c r="K2708" s="66"/>
      <c r="L2708" s="5">
        <f>112+10+R2708</f>
        <v>421</v>
      </c>
      <c r="M2708" s="5">
        <v>16</v>
      </c>
      <c r="N2708" s="5">
        <v>0</v>
      </c>
      <c r="O2708" s="559" t="s">
        <v>11198</v>
      </c>
      <c r="P2708" s="66">
        <v>295</v>
      </c>
      <c r="Q2708" s="66">
        <v>4</v>
      </c>
      <c r="R2708" s="66">
        <f>P2708+Q2708</f>
        <v>299</v>
      </c>
      <c r="S2708" s="502">
        <f>306.1-R2708-10-8.3</f>
        <v>-11.199999999999978</v>
      </c>
    </row>
    <row r="2709" spans="1:19" x14ac:dyDescent="0.2">
      <c r="A2709" s="97" t="s">
        <v>934</v>
      </c>
      <c r="B2709" s="125" t="s">
        <v>8490</v>
      </c>
      <c r="C2709" s="124">
        <v>1</v>
      </c>
      <c r="D2709" s="267" t="s">
        <v>1062</v>
      </c>
      <c r="E2709" s="94">
        <v>77</v>
      </c>
      <c r="F2709" s="96">
        <v>106</v>
      </c>
      <c r="G2709" s="94" t="s">
        <v>4076</v>
      </c>
      <c r="H2709" s="94">
        <v>149</v>
      </c>
      <c r="I2709" s="69"/>
      <c r="J2709" s="5" t="s">
        <v>6348</v>
      </c>
      <c r="K2709" s="66"/>
      <c r="L2709" s="5">
        <f t="shared" si="102"/>
        <v>421</v>
      </c>
      <c r="M2709" s="5">
        <v>16</v>
      </c>
      <c r="N2709" s="5">
        <v>0</v>
      </c>
      <c r="O2709" s="559"/>
      <c r="P2709" s="66">
        <v>295</v>
      </c>
      <c r="Q2709" s="66">
        <v>4</v>
      </c>
      <c r="R2709" s="66">
        <f t="shared" si="103"/>
        <v>299</v>
      </c>
      <c r="S2709" s="502">
        <f t="shared" si="101"/>
        <v>-11.199999999999978</v>
      </c>
    </row>
    <row r="2710" spans="1:19" x14ac:dyDescent="0.2">
      <c r="A2710" s="97" t="s">
        <v>934</v>
      </c>
      <c r="B2710" s="125" t="s">
        <v>8490</v>
      </c>
      <c r="C2710" s="124">
        <v>1</v>
      </c>
      <c r="D2710" s="267" t="s">
        <v>3915</v>
      </c>
      <c r="E2710" s="94">
        <v>77</v>
      </c>
      <c r="F2710" s="96">
        <v>106</v>
      </c>
      <c r="G2710" s="94" t="s">
        <v>4076</v>
      </c>
      <c r="H2710" s="94">
        <v>149</v>
      </c>
      <c r="I2710" s="69"/>
      <c r="J2710" s="5" t="s">
        <v>9935</v>
      </c>
      <c r="K2710" s="66"/>
      <c r="L2710" s="5">
        <f t="shared" si="102"/>
        <v>421</v>
      </c>
      <c r="M2710" s="5">
        <v>16</v>
      </c>
      <c r="N2710" s="5">
        <v>0</v>
      </c>
      <c r="O2710" s="559"/>
      <c r="P2710" s="66">
        <v>295</v>
      </c>
      <c r="Q2710" s="66">
        <v>4</v>
      </c>
      <c r="R2710" s="66">
        <f t="shared" si="103"/>
        <v>299</v>
      </c>
      <c r="S2710" s="502">
        <f t="shared" si="101"/>
        <v>-11.199999999999978</v>
      </c>
    </row>
    <row r="2711" spans="1:19" x14ac:dyDescent="0.2">
      <c r="A2711" s="97" t="s">
        <v>934</v>
      </c>
      <c r="B2711" s="125" t="s">
        <v>8490</v>
      </c>
      <c r="C2711" s="124">
        <v>1</v>
      </c>
      <c r="D2711" s="267" t="s">
        <v>6895</v>
      </c>
      <c r="E2711" s="94">
        <v>77</v>
      </c>
      <c r="F2711" s="96">
        <v>106</v>
      </c>
      <c r="G2711" s="94" t="s">
        <v>4076</v>
      </c>
      <c r="H2711" s="94">
        <v>149</v>
      </c>
      <c r="I2711" s="69"/>
      <c r="J2711" s="5" t="s">
        <v>7283</v>
      </c>
      <c r="K2711" s="66"/>
      <c r="L2711" s="5">
        <f t="shared" si="102"/>
        <v>421</v>
      </c>
      <c r="M2711" s="5">
        <v>16</v>
      </c>
      <c r="N2711" s="5">
        <v>0</v>
      </c>
      <c r="O2711" s="559"/>
      <c r="P2711" s="66">
        <v>295</v>
      </c>
      <c r="Q2711" s="66">
        <v>4</v>
      </c>
      <c r="R2711" s="66">
        <f t="shared" si="103"/>
        <v>299</v>
      </c>
      <c r="S2711" s="502">
        <f t="shared" si="101"/>
        <v>-11.199999999999978</v>
      </c>
    </row>
    <row r="2712" spans="1:19" x14ac:dyDescent="0.2">
      <c r="A2712" s="97" t="s">
        <v>934</v>
      </c>
      <c r="B2712" s="125" t="s">
        <v>8490</v>
      </c>
      <c r="C2712" s="124">
        <v>1</v>
      </c>
      <c r="D2712" s="267" t="s">
        <v>4013</v>
      </c>
      <c r="E2712" s="94">
        <v>77</v>
      </c>
      <c r="F2712" s="96">
        <v>106</v>
      </c>
      <c r="G2712" s="94" t="s">
        <v>4585</v>
      </c>
      <c r="H2712" s="94">
        <v>149</v>
      </c>
      <c r="I2712" s="69"/>
      <c r="J2712" s="5" t="s">
        <v>9682</v>
      </c>
      <c r="K2712" s="66"/>
      <c r="L2712" s="5">
        <f t="shared" si="102"/>
        <v>421</v>
      </c>
      <c r="M2712" s="5">
        <v>1</v>
      </c>
      <c r="N2712" s="5">
        <v>0</v>
      </c>
      <c r="O2712" s="559"/>
      <c r="P2712" s="66">
        <v>295</v>
      </c>
      <c r="Q2712" s="66">
        <v>4</v>
      </c>
      <c r="R2712" s="66">
        <f t="shared" si="103"/>
        <v>299</v>
      </c>
      <c r="S2712" s="502">
        <f t="shared" ref="S2712:S2793" si="104">306.1-R2712-10-8.3</f>
        <v>-11.199999999999978</v>
      </c>
    </row>
    <row r="2713" spans="1:19" x14ac:dyDescent="0.2">
      <c r="A2713" s="97" t="s">
        <v>8156</v>
      </c>
      <c r="B2713" s="125" t="s">
        <v>8490</v>
      </c>
      <c r="C2713" s="124">
        <v>1</v>
      </c>
      <c r="D2713" s="267" t="s">
        <v>814</v>
      </c>
      <c r="E2713" s="94">
        <v>77</v>
      </c>
      <c r="F2713" s="96">
        <v>106</v>
      </c>
      <c r="G2713" s="94" t="s">
        <v>4076</v>
      </c>
      <c r="H2713" s="94">
        <v>149</v>
      </c>
      <c r="I2713" s="69"/>
      <c r="J2713" s="5" t="s">
        <v>6348</v>
      </c>
      <c r="K2713" s="66"/>
      <c r="L2713" s="5">
        <f t="shared" si="102"/>
        <v>416</v>
      </c>
      <c r="M2713" s="5">
        <v>16</v>
      </c>
      <c r="N2713" s="5">
        <v>0</v>
      </c>
      <c r="O2713" s="559"/>
      <c r="P2713" s="66">
        <v>290</v>
      </c>
      <c r="Q2713" s="66">
        <v>4</v>
      </c>
      <c r="R2713" s="66">
        <f t="shared" si="103"/>
        <v>294</v>
      </c>
      <c r="S2713" s="502">
        <f t="shared" si="104"/>
        <v>-6.199999999999978</v>
      </c>
    </row>
    <row r="2714" spans="1:19" x14ac:dyDescent="0.2">
      <c r="A2714" s="97" t="s">
        <v>8156</v>
      </c>
      <c r="B2714" s="125" t="s">
        <v>8490</v>
      </c>
      <c r="C2714" s="124">
        <v>1</v>
      </c>
      <c r="D2714" s="267" t="s">
        <v>815</v>
      </c>
      <c r="E2714" s="94">
        <v>77</v>
      </c>
      <c r="F2714" s="96">
        <v>106</v>
      </c>
      <c r="G2714" s="94" t="s">
        <v>4076</v>
      </c>
      <c r="H2714" s="94">
        <v>149</v>
      </c>
      <c r="I2714" s="69"/>
      <c r="J2714" s="5" t="s">
        <v>9935</v>
      </c>
      <c r="K2714" s="66"/>
      <c r="L2714" s="5">
        <f t="shared" si="102"/>
        <v>416</v>
      </c>
      <c r="M2714" s="5">
        <v>16</v>
      </c>
      <c r="N2714" s="5">
        <v>0</v>
      </c>
      <c r="O2714" s="559"/>
      <c r="P2714" s="66">
        <v>290</v>
      </c>
      <c r="Q2714" s="66">
        <v>4</v>
      </c>
      <c r="R2714" s="66">
        <f t="shared" si="103"/>
        <v>294</v>
      </c>
      <c r="S2714" s="502">
        <f t="shared" si="104"/>
        <v>-6.199999999999978</v>
      </c>
    </row>
    <row r="2715" spans="1:19" x14ac:dyDescent="0.2">
      <c r="A2715" s="97" t="s">
        <v>8156</v>
      </c>
      <c r="B2715" s="125" t="s">
        <v>8490</v>
      </c>
      <c r="C2715" s="124">
        <v>1</v>
      </c>
      <c r="D2715" s="267" t="s">
        <v>816</v>
      </c>
      <c r="E2715" s="94">
        <v>77</v>
      </c>
      <c r="F2715" s="96">
        <v>106</v>
      </c>
      <c r="G2715" s="94" t="s">
        <v>4076</v>
      </c>
      <c r="H2715" s="94">
        <v>149</v>
      </c>
      <c r="I2715" s="69"/>
      <c r="J2715" s="5" t="s">
        <v>7283</v>
      </c>
      <c r="K2715" s="66"/>
      <c r="L2715" s="5">
        <f t="shared" si="102"/>
        <v>416</v>
      </c>
      <c r="M2715" s="5">
        <v>16</v>
      </c>
      <c r="N2715" s="5">
        <v>0</v>
      </c>
      <c r="O2715" s="559"/>
      <c r="P2715" s="66">
        <v>290</v>
      </c>
      <c r="Q2715" s="66">
        <v>4</v>
      </c>
      <c r="R2715" s="66">
        <f t="shared" si="103"/>
        <v>294</v>
      </c>
      <c r="S2715" s="502">
        <f t="shared" si="104"/>
        <v>-6.199999999999978</v>
      </c>
    </row>
    <row r="2716" spans="1:19" x14ac:dyDescent="0.2">
      <c r="A2716" s="97" t="s">
        <v>8156</v>
      </c>
      <c r="B2716" s="125" t="s">
        <v>8490</v>
      </c>
      <c r="C2716" s="124">
        <v>1</v>
      </c>
      <c r="D2716" s="267" t="s">
        <v>817</v>
      </c>
      <c r="E2716" s="94">
        <v>77</v>
      </c>
      <c r="F2716" s="96">
        <v>106</v>
      </c>
      <c r="G2716" s="94" t="s">
        <v>4585</v>
      </c>
      <c r="H2716" s="94">
        <v>149</v>
      </c>
      <c r="I2716" s="69"/>
      <c r="J2716" s="5" t="s">
        <v>9682</v>
      </c>
      <c r="K2716" s="66"/>
      <c r="L2716" s="5">
        <f t="shared" si="102"/>
        <v>416</v>
      </c>
      <c r="M2716" s="5">
        <v>1</v>
      </c>
      <c r="N2716" s="5">
        <v>0</v>
      </c>
      <c r="O2716" s="559"/>
      <c r="P2716" s="66">
        <v>290</v>
      </c>
      <c r="Q2716" s="66">
        <v>4</v>
      </c>
      <c r="R2716" s="66">
        <f t="shared" si="103"/>
        <v>294</v>
      </c>
      <c r="S2716" s="502">
        <f t="shared" si="104"/>
        <v>-6.199999999999978</v>
      </c>
    </row>
    <row r="2717" spans="1:19" x14ac:dyDescent="0.2">
      <c r="A2717" s="97" t="s">
        <v>6425</v>
      </c>
      <c r="B2717" s="125" t="s">
        <v>8490</v>
      </c>
      <c r="C2717" s="124">
        <v>1</v>
      </c>
      <c r="D2717" s="125" t="s">
        <v>9624</v>
      </c>
      <c r="E2717" s="94">
        <v>80</v>
      </c>
      <c r="F2717" s="96">
        <v>112</v>
      </c>
      <c r="G2717" s="94" t="s">
        <v>4076</v>
      </c>
      <c r="H2717" s="94">
        <v>155</v>
      </c>
      <c r="I2717" s="6"/>
      <c r="J2717" s="5" t="s">
        <v>6348</v>
      </c>
      <c r="K2717" s="66"/>
      <c r="L2717" s="5">
        <f t="shared" si="102"/>
        <v>423</v>
      </c>
      <c r="M2717" s="5">
        <v>16</v>
      </c>
      <c r="N2717" s="5">
        <v>0</v>
      </c>
      <c r="O2717" s="65" t="s">
        <v>7068</v>
      </c>
      <c r="P2717" s="66">
        <v>297</v>
      </c>
      <c r="Q2717" s="66">
        <v>4</v>
      </c>
      <c r="R2717" s="66">
        <f t="shared" si="103"/>
        <v>301</v>
      </c>
      <c r="S2717" s="502">
        <f t="shared" si="104"/>
        <v>-13.199999999999978</v>
      </c>
    </row>
    <row r="2718" spans="1:19" x14ac:dyDescent="0.2">
      <c r="A2718" s="97" t="s">
        <v>6425</v>
      </c>
      <c r="B2718" s="125" t="s">
        <v>8490</v>
      </c>
      <c r="C2718" s="124">
        <v>1</v>
      </c>
      <c r="D2718" s="125" t="s">
        <v>7385</v>
      </c>
      <c r="E2718" s="94">
        <v>80</v>
      </c>
      <c r="F2718" s="96">
        <v>112</v>
      </c>
      <c r="G2718" s="94" t="s">
        <v>4076</v>
      </c>
      <c r="H2718" s="94">
        <v>155</v>
      </c>
      <c r="I2718" s="6"/>
      <c r="J2718" s="5" t="s">
        <v>9935</v>
      </c>
      <c r="K2718" s="66"/>
      <c r="L2718" s="5">
        <f t="shared" si="102"/>
        <v>423</v>
      </c>
      <c r="M2718" s="5">
        <v>16</v>
      </c>
      <c r="N2718" s="5">
        <v>0</v>
      </c>
      <c r="O2718" s="65" t="s">
        <v>7068</v>
      </c>
      <c r="P2718" s="66">
        <v>297</v>
      </c>
      <c r="Q2718" s="66">
        <v>4</v>
      </c>
      <c r="R2718" s="66">
        <f t="shared" si="103"/>
        <v>301</v>
      </c>
      <c r="S2718" s="502">
        <f t="shared" si="104"/>
        <v>-13.199999999999978</v>
      </c>
    </row>
    <row r="2719" spans="1:19" x14ac:dyDescent="0.2">
      <c r="A2719" s="97" t="s">
        <v>6425</v>
      </c>
      <c r="B2719" s="125" t="s">
        <v>8490</v>
      </c>
      <c r="C2719" s="124">
        <v>1</v>
      </c>
      <c r="D2719" s="125" t="s">
        <v>1794</v>
      </c>
      <c r="E2719" s="94">
        <v>80</v>
      </c>
      <c r="F2719" s="96">
        <v>112</v>
      </c>
      <c r="G2719" s="94" t="s">
        <v>4076</v>
      </c>
      <c r="H2719" s="94">
        <v>155</v>
      </c>
      <c r="I2719" s="6"/>
      <c r="J2719" s="5" t="s">
        <v>7283</v>
      </c>
      <c r="K2719" s="66"/>
      <c r="L2719" s="5">
        <f t="shared" si="102"/>
        <v>423</v>
      </c>
      <c r="M2719" s="5">
        <v>16</v>
      </c>
      <c r="N2719" s="5">
        <v>0</v>
      </c>
      <c r="O2719" s="65" t="s">
        <v>7068</v>
      </c>
      <c r="P2719" s="66">
        <v>297</v>
      </c>
      <c r="Q2719" s="66">
        <v>4</v>
      </c>
      <c r="R2719" s="66">
        <f t="shared" si="103"/>
        <v>301</v>
      </c>
      <c r="S2719" s="502">
        <f t="shared" si="104"/>
        <v>-13.199999999999978</v>
      </c>
    </row>
    <row r="2720" spans="1:19" x14ac:dyDescent="0.2">
      <c r="A2720" s="97" t="s">
        <v>4195</v>
      </c>
      <c r="B2720" s="125" t="s">
        <v>8490</v>
      </c>
      <c r="C2720" s="124">
        <v>1</v>
      </c>
      <c r="D2720" s="125" t="s">
        <v>5343</v>
      </c>
      <c r="E2720" s="94">
        <v>80</v>
      </c>
      <c r="F2720" s="96">
        <v>112</v>
      </c>
      <c r="G2720" s="94" t="s">
        <v>3283</v>
      </c>
      <c r="H2720" s="94">
        <v>155</v>
      </c>
      <c r="I2720" s="6"/>
      <c r="J2720" s="5" t="s">
        <v>9682</v>
      </c>
      <c r="K2720" s="66"/>
      <c r="L2720" s="5">
        <f t="shared" si="102"/>
        <v>423</v>
      </c>
      <c r="M2720" s="5">
        <v>1</v>
      </c>
      <c r="N2720" s="5">
        <v>0</v>
      </c>
      <c r="O2720" s="559"/>
      <c r="P2720" s="66">
        <v>297</v>
      </c>
      <c r="Q2720" s="66">
        <v>4</v>
      </c>
      <c r="R2720" s="66">
        <f t="shared" si="103"/>
        <v>301</v>
      </c>
      <c r="S2720" s="502">
        <f t="shared" si="104"/>
        <v>-13.199999999999978</v>
      </c>
    </row>
    <row r="2721" spans="1:19" x14ac:dyDescent="0.2">
      <c r="A2721" s="97" t="s">
        <v>6342</v>
      </c>
      <c r="B2721" s="125" t="s">
        <v>8490</v>
      </c>
      <c r="C2721" s="124">
        <v>1</v>
      </c>
      <c r="D2721" s="125" t="s">
        <v>6341</v>
      </c>
      <c r="E2721" s="94">
        <v>80</v>
      </c>
      <c r="F2721" s="96">
        <v>112</v>
      </c>
      <c r="G2721" s="94" t="s">
        <v>2036</v>
      </c>
      <c r="H2721" s="94">
        <v>155</v>
      </c>
      <c r="I2721" s="69">
        <v>6045034800</v>
      </c>
      <c r="J2721" s="5" t="s">
        <v>2469</v>
      </c>
      <c r="K2721" s="66"/>
      <c r="L2721" s="5">
        <f t="shared" si="102"/>
        <v>403</v>
      </c>
      <c r="M2721" s="5">
        <v>3</v>
      </c>
      <c r="N2721" s="5">
        <v>0</v>
      </c>
      <c r="O2721" s="559"/>
      <c r="P2721" s="66">
        <v>277</v>
      </c>
      <c r="Q2721" s="66">
        <v>4</v>
      </c>
      <c r="R2721" s="66">
        <f t="shared" si="103"/>
        <v>281</v>
      </c>
      <c r="S2721" s="502">
        <f t="shared" si="104"/>
        <v>6.800000000000022</v>
      </c>
    </row>
    <row r="2722" spans="1:19" x14ac:dyDescent="0.2">
      <c r="A2722" s="97" t="s">
        <v>6342</v>
      </c>
      <c r="B2722" s="125" t="s">
        <v>8490</v>
      </c>
      <c r="C2722" s="124">
        <v>1</v>
      </c>
      <c r="D2722" s="267" t="s">
        <v>2429</v>
      </c>
      <c r="E2722" s="94">
        <v>80</v>
      </c>
      <c r="F2722" s="96">
        <v>112</v>
      </c>
      <c r="G2722" s="94" t="s">
        <v>2036</v>
      </c>
      <c r="H2722" s="94">
        <v>155</v>
      </c>
      <c r="I2722" s="69"/>
      <c r="J2722" s="5" t="s">
        <v>9682</v>
      </c>
      <c r="K2722" s="66"/>
      <c r="L2722" s="5">
        <f t="shared" ref="L2722:L2804" si="105">112+10+R2722</f>
        <v>403</v>
      </c>
      <c r="M2722" s="5">
        <v>3</v>
      </c>
      <c r="N2722" s="5">
        <v>0</v>
      </c>
      <c r="O2722" s="559"/>
      <c r="P2722" s="66">
        <v>277</v>
      </c>
      <c r="Q2722" s="66">
        <v>4</v>
      </c>
      <c r="R2722" s="66">
        <f t="shared" si="103"/>
        <v>281</v>
      </c>
      <c r="S2722" s="502">
        <f t="shared" si="104"/>
        <v>6.800000000000022</v>
      </c>
    </row>
    <row r="2723" spans="1:19" ht="25.5" x14ac:dyDescent="0.2">
      <c r="A2723" s="97" t="s">
        <v>4140</v>
      </c>
      <c r="B2723" s="65" t="s">
        <v>8490</v>
      </c>
      <c r="C2723" s="67">
        <v>1</v>
      </c>
      <c r="D2723" s="267" t="s">
        <v>3545</v>
      </c>
      <c r="E2723" s="66">
        <v>83</v>
      </c>
      <c r="F2723" s="96" t="s">
        <v>10324</v>
      </c>
      <c r="G2723" s="94" t="s">
        <v>3283</v>
      </c>
      <c r="H2723" s="94">
        <v>161</v>
      </c>
      <c r="I2723" s="6"/>
      <c r="J2723" s="5" t="s">
        <v>10325</v>
      </c>
      <c r="K2723" s="66"/>
      <c r="L2723" s="5">
        <f t="shared" si="105"/>
        <v>413</v>
      </c>
      <c r="M2723" s="5">
        <v>12</v>
      </c>
      <c r="N2723" s="5">
        <v>0</v>
      </c>
      <c r="O2723" s="65" t="s">
        <v>6158</v>
      </c>
      <c r="P2723" s="66">
        <v>287</v>
      </c>
      <c r="Q2723" s="66">
        <v>4</v>
      </c>
      <c r="R2723" s="66">
        <f t="shared" si="103"/>
        <v>291</v>
      </c>
      <c r="S2723" s="502">
        <f t="shared" si="104"/>
        <v>-3.199999999999978</v>
      </c>
    </row>
    <row r="2724" spans="1:19" ht="25.5" x14ac:dyDescent="0.2">
      <c r="A2724" s="97" t="s">
        <v>4140</v>
      </c>
      <c r="B2724" s="125" t="s">
        <v>8490</v>
      </c>
      <c r="C2724" s="124">
        <v>1</v>
      </c>
      <c r="D2724" s="267" t="s">
        <v>5340</v>
      </c>
      <c r="E2724" s="94">
        <v>83</v>
      </c>
      <c r="F2724" s="96" t="s">
        <v>10324</v>
      </c>
      <c r="G2724" s="94" t="s">
        <v>3283</v>
      </c>
      <c r="H2724" s="94">
        <v>161</v>
      </c>
      <c r="I2724" s="6"/>
      <c r="J2724" s="5" t="s">
        <v>1005</v>
      </c>
      <c r="K2724" s="66"/>
      <c r="L2724" s="5">
        <f t="shared" si="105"/>
        <v>413</v>
      </c>
      <c r="M2724" s="5">
        <v>10</v>
      </c>
      <c r="N2724" s="5">
        <v>0</v>
      </c>
      <c r="O2724" s="65" t="s">
        <v>6158</v>
      </c>
      <c r="P2724" s="66">
        <v>287</v>
      </c>
      <c r="Q2724" s="66">
        <v>4</v>
      </c>
      <c r="R2724" s="66">
        <f t="shared" si="103"/>
        <v>291</v>
      </c>
      <c r="S2724" s="502">
        <f t="shared" si="104"/>
        <v>-3.199999999999978</v>
      </c>
    </row>
    <row r="2725" spans="1:19" ht="25.5" x14ac:dyDescent="0.2">
      <c r="A2725" s="97" t="s">
        <v>3802</v>
      </c>
      <c r="B2725" s="125" t="s">
        <v>8490</v>
      </c>
      <c r="C2725" s="124">
        <v>1</v>
      </c>
      <c r="D2725" s="267" t="s">
        <v>1710</v>
      </c>
      <c r="E2725" s="94">
        <v>81</v>
      </c>
      <c r="F2725" s="96" t="s">
        <v>9777</v>
      </c>
      <c r="G2725" s="94" t="s">
        <v>4076</v>
      </c>
      <c r="H2725" s="94">
        <v>159</v>
      </c>
      <c r="I2725" s="6"/>
      <c r="J2725" s="5" t="s">
        <v>5206</v>
      </c>
      <c r="K2725" s="66"/>
      <c r="L2725" s="5">
        <f t="shared" si="105"/>
        <v>413</v>
      </c>
      <c r="M2725" s="5">
        <v>10</v>
      </c>
      <c r="N2725" s="5">
        <v>0</v>
      </c>
      <c r="O2725" s="65" t="s">
        <v>1709</v>
      </c>
      <c r="P2725" s="66">
        <v>287</v>
      </c>
      <c r="Q2725" s="66">
        <v>4</v>
      </c>
      <c r="R2725" s="66">
        <f t="shared" si="103"/>
        <v>291</v>
      </c>
      <c r="S2725" s="502">
        <f t="shared" si="104"/>
        <v>-3.199999999999978</v>
      </c>
    </row>
    <row r="2726" spans="1:19" ht="25.5" x14ac:dyDescent="0.2">
      <c r="A2726" s="97" t="s">
        <v>3802</v>
      </c>
      <c r="B2726" s="125" t="s">
        <v>8490</v>
      </c>
      <c r="C2726" s="124">
        <v>1</v>
      </c>
      <c r="D2726" s="267" t="s">
        <v>1708</v>
      </c>
      <c r="E2726" s="94">
        <v>81</v>
      </c>
      <c r="F2726" s="96" t="s">
        <v>9777</v>
      </c>
      <c r="G2726" s="94" t="s">
        <v>4076</v>
      </c>
      <c r="H2726" s="94">
        <v>159</v>
      </c>
      <c r="I2726" s="6"/>
      <c r="J2726" s="5" t="s">
        <v>994</v>
      </c>
      <c r="K2726" s="66"/>
      <c r="L2726" s="5">
        <f t="shared" si="105"/>
        <v>413</v>
      </c>
      <c r="M2726" s="5">
        <v>10</v>
      </c>
      <c r="N2726" s="5">
        <v>0</v>
      </c>
      <c r="O2726" s="65" t="s">
        <v>1709</v>
      </c>
      <c r="P2726" s="66">
        <v>287</v>
      </c>
      <c r="Q2726" s="66">
        <v>4</v>
      </c>
      <c r="R2726" s="66">
        <f t="shared" si="103"/>
        <v>291</v>
      </c>
      <c r="S2726" s="502">
        <f t="shared" si="104"/>
        <v>-3.199999999999978</v>
      </c>
    </row>
    <row r="2727" spans="1:19" ht="25.5" x14ac:dyDescent="0.2">
      <c r="A2727" s="97" t="s">
        <v>3802</v>
      </c>
      <c r="B2727" s="125" t="s">
        <v>8490</v>
      </c>
      <c r="C2727" s="124">
        <v>1</v>
      </c>
      <c r="D2727" s="267" t="s">
        <v>8874</v>
      </c>
      <c r="E2727" s="94">
        <v>81</v>
      </c>
      <c r="F2727" s="96" t="s">
        <v>9777</v>
      </c>
      <c r="G2727" s="94" t="s">
        <v>4076</v>
      </c>
      <c r="H2727" s="94">
        <v>159</v>
      </c>
      <c r="I2727" s="6"/>
      <c r="J2727" s="5" t="s">
        <v>3164</v>
      </c>
      <c r="K2727" s="66"/>
      <c r="L2727" s="5">
        <f t="shared" si="105"/>
        <v>413</v>
      </c>
      <c r="M2727" s="5">
        <v>10</v>
      </c>
      <c r="N2727" s="5">
        <v>0</v>
      </c>
      <c r="O2727" s="65" t="s">
        <v>1709</v>
      </c>
      <c r="P2727" s="66">
        <v>287</v>
      </c>
      <c r="Q2727" s="66">
        <v>4</v>
      </c>
      <c r="R2727" s="66">
        <f t="shared" si="103"/>
        <v>291</v>
      </c>
      <c r="S2727" s="502">
        <f t="shared" si="104"/>
        <v>-3.199999999999978</v>
      </c>
    </row>
    <row r="2728" spans="1:19" ht="25.5" x14ac:dyDescent="0.2">
      <c r="A2728" s="97" t="s">
        <v>3802</v>
      </c>
      <c r="B2728" s="125" t="s">
        <v>8490</v>
      </c>
      <c r="C2728" s="124">
        <v>1</v>
      </c>
      <c r="D2728" s="267" t="s">
        <v>8897</v>
      </c>
      <c r="E2728" s="94">
        <v>82</v>
      </c>
      <c r="F2728" s="96" t="s">
        <v>9777</v>
      </c>
      <c r="G2728" s="94" t="s">
        <v>4585</v>
      </c>
      <c r="H2728" s="94">
        <v>159</v>
      </c>
      <c r="I2728" s="6"/>
      <c r="J2728" s="5" t="s">
        <v>7279</v>
      </c>
      <c r="K2728" s="66"/>
      <c r="L2728" s="5">
        <f t="shared" si="105"/>
        <v>413</v>
      </c>
      <c r="M2728" s="5">
        <v>9</v>
      </c>
      <c r="N2728" s="5">
        <v>0</v>
      </c>
      <c r="O2728" s="65" t="s">
        <v>1709</v>
      </c>
      <c r="P2728" s="66">
        <v>287</v>
      </c>
      <c r="Q2728" s="66">
        <v>4</v>
      </c>
      <c r="R2728" s="66">
        <f t="shared" si="103"/>
        <v>291</v>
      </c>
      <c r="S2728" s="502">
        <f t="shared" si="104"/>
        <v>-3.199999999999978</v>
      </c>
    </row>
    <row r="2729" spans="1:19" x14ac:dyDescent="0.2">
      <c r="A2729" s="97" t="s">
        <v>143</v>
      </c>
      <c r="B2729" s="125" t="s">
        <v>8490</v>
      </c>
      <c r="C2729" s="124">
        <v>1</v>
      </c>
      <c r="D2729" s="267" t="s">
        <v>4622</v>
      </c>
      <c r="E2729" s="94">
        <v>78</v>
      </c>
      <c r="F2729" s="96">
        <v>104</v>
      </c>
      <c r="G2729" s="94" t="s">
        <v>3283</v>
      </c>
      <c r="H2729" s="94">
        <v>147</v>
      </c>
      <c r="I2729" s="69">
        <v>6045034800</v>
      </c>
      <c r="J2729" s="5" t="s">
        <v>2469</v>
      </c>
      <c r="K2729" s="66"/>
      <c r="L2729" s="5">
        <f t="shared" si="105"/>
        <v>401</v>
      </c>
      <c r="M2729" s="5">
        <v>3</v>
      </c>
      <c r="N2729" s="5">
        <v>0</v>
      </c>
      <c r="O2729" s="65" t="s">
        <v>4540</v>
      </c>
      <c r="P2729" s="66">
        <v>275</v>
      </c>
      <c r="Q2729" s="66">
        <v>4</v>
      </c>
      <c r="R2729" s="66">
        <f t="shared" si="103"/>
        <v>279</v>
      </c>
      <c r="S2729" s="502">
        <f t="shared" si="104"/>
        <v>8.800000000000022</v>
      </c>
    </row>
    <row r="2730" spans="1:19" x14ac:dyDescent="0.2">
      <c r="A2730" s="97" t="s">
        <v>143</v>
      </c>
      <c r="B2730" s="125" t="s">
        <v>8490</v>
      </c>
      <c r="C2730" s="124">
        <v>1</v>
      </c>
      <c r="D2730" s="267" t="s">
        <v>4623</v>
      </c>
      <c r="E2730" s="94">
        <v>78</v>
      </c>
      <c r="F2730" s="96">
        <v>104</v>
      </c>
      <c r="G2730" s="94" t="s">
        <v>3283</v>
      </c>
      <c r="H2730" s="94">
        <v>147</v>
      </c>
      <c r="I2730" s="69"/>
      <c r="J2730" s="5" t="s">
        <v>9682</v>
      </c>
      <c r="K2730" s="66"/>
      <c r="L2730" s="5">
        <f t="shared" si="105"/>
        <v>401</v>
      </c>
      <c r="M2730" s="5">
        <v>1</v>
      </c>
      <c r="N2730" s="5">
        <v>0</v>
      </c>
      <c r="O2730" s="65" t="s">
        <v>4540</v>
      </c>
      <c r="P2730" s="66">
        <v>275</v>
      </c>
      <c r="Q2730" s="66">
        <v>4</v>
      </c>
      <c r="R2730" s="66">
        <f t="shared" si="103"/>
        <v>279</v>
      </c>
      <c r="S2730" s="502">
        <f t="shared" si="104"/>
        <v>8.800000000000022</v>
      </c>
    </row>
    <row r="2731" spans="1:19" x14ac:dyDescent="0.2">
      <c r="A2731" s="97" t="s">
        <v>3730</v>
      </c>
      <c r="B2731" s="125" t="s">
        <v>8490</v>
      </c>
      <c r="C2731" s="124">
        <v>1</v>
      </c>
      <c r="D2731" s="267" t="s">
        <v>5188</v>
      </c>
      <c r="E2731" s="94">
        <v>80</v>
      </c>
      <c r="F2731" s="96">
        <v>112</v>
      </c>
      <c r="G2731" s="94" t="s">
        <v>4076</v>
      </c>
      <c r="H2731" s="94">
        <v>155</v>
      </c>
      <c r="I2731" s="6"/>
      <c r="J2731" s="5" t="s">
        <v>6348</v>
      </c>
      <c r="K2731" s="66"/>
      <c r="L2731" s="5">
        <f t="shared" si="105"/>
        <v>416</v>
      </c>
      <c r="M2731" s="5">
        <v>16</v>
      </c>
      <c r="N2731" s="5">
        <v>0</v>
      </c>
      <c r="O2731" s="559"/>
      <c r="P2731" s="66">
        <v>290</v>
      </c>
      <c r="Q2731" s="66">
        <v>4</v>
      </c>
      <c r="R2731" s="66">
        <f t="shared" si="103"/>
        <v>294</v>
      </c>
      <c r="S2731" s="502">
        <f t="shared" si="104"/>
        <v>-6.199999999999978</v>
      </c>
    </row>
    <row r="2732" spans="1:19" ht="25.5" x14ac:dyDescent="0.2">
      <c r="A2732" s="97" t="s">
        <v>3730</v>
      </c>
      <c r="B2732" s="125" t="s">
        <v>8490</v>
      </c>
      <c r="C2732" s="124">
        <v>1</v>
      </c>
      <c r="D2732" s="267" t="s">
        <v>7315</v>
      </c>
      <c r="E2732" s="94">
        <v>80</v>
      </c>
      <c r="F2732" s="96">
        <v>112</v>
      </c>
      <c r="G2732" s="94" t="s">
        <v>4076</v>
      </c>
      <c r="H2732" s="94">
        <v>155</v>
      </c>
      <c r="I2732" s="6"/>
      <c r="J2732" s="5" t="s">
        <v>9935</v>
      </c>
      <c r="K2732" s="66"/>
      <c r="L2732" s="5">
        <f t="shared" si="105"/>
        <v>416</v>
      </c>
      <c r="M2732" s="5">
        <v>16</v>
      </c>
      <c r="N2732" s="5">
        <v>0</v>
      </c>
      <c r="O2732" s="559"/>
      <c r="P2732" s="66">
        <v>290</v>
      </c>
      <c r="Q2732" s="66">
        <v>4</v>
      </c>
      <c r="R2732" s="66">
        <f t="shared" si="103"/>
        <v>294</v>
      </c>
      <c r="S2732" s="502">
        <f t="shared" si="104"/>
        <v>-6.199999999999978</v>
      </c>
    </row>
    <row r="2733" spans="1:19" x14ac:dyDescent="0.2">
      <c r="A2733" s="97" t="s">
        <v>3730</v>
      </c>
      <c r="B2733" s="125" t="s">
        <v>8490</v>
      </c>
      <c r="C2733" s="124">
        <v>1</v>
      </c>
      <c r="D2733" s="267" t="s">
        <v>3225</v>
      </c>
      <c r="E2733" s="94">
        <v>80</v>
      </c>
      <c r="F2733" s="96">
        <v>112</v>
      </c>
      <c r="G2733" s="94" t="s">
        <v>4076</v>
      </c>
      <c r="H2733" s="94">
        <v>155</v>
      </c>
      <c r="I2733" s="6"/>
      <c r="J2733" s="5" t="s">
        <v>7283</v>
      </c>
      <c r="K2733" s="66"/>
      <c r="L2733" s="5">
        <f t="shared" si="105"/>
        <v>416</v>
      </c>
      <c r="M2733" s="5">
        <v>16</v>
      </c>
      <c r="N2733" s="5">
        <v>0</v>
      </c>
      <c r="O2733" s="559"/>
      <c r="P2733" s="66">
        <v>290</v>
      </c>
      <c r="Q2733" s="66">
        <v>4</v>
      </c>
      <c r="R2733" s="66">
        <f t="shared" si="103"/>
        <v>294</v>
      </c>
      <c r="S2733" s="502">
        <f t="shared" si="104"/>
        <v>-6.199999999999978</v>
      </c>
    </row>
    <row r="2734" spans="1:19" ht="25.5" x14ac:dyDescent="0.2">
      <c r="A2734" s="97" t="s">
        <v>3730</v>
      </c>
      <c r="B2734" s="125" t="s">
        <v>8490</v>
      </c>
      <c r="C2734" s="124">
        <v>1</v>
      </c>
      <c r="D2734" s="267" t="s">
        <v>9410</v>
      </c>
      <c r="E2734" s="94">
        <v>80</v>
      </c>
      <c r="F2734" s="96">
        <v>112</v>
      </c>
      <c r="G2734" s="94" t="s">
        <v>2036</v>
      </c>
      <c r="H2734" s="94">
        <v>155</v>
      </c>
      <c r="I2734" s="6"/>
      <c r="J2734" s="5" t="s">
        <v>9682</v>
      </c>
      <c r="K2734" s="66"/>
      <c r="L2734" s="5">
        <f t="shared" si="105"/>
        <v>416</v>
      </c>
      <c r="M2734" s="5">
        <v>1</v>
      </c>
      <c r="N2734" s="5">
        <v>0</v>
      </c>
      <c r="O2734" s="559"/>
      <c r="P2734" s="66">
        <v>290</v>
      </c>
      <c r="Q2734" s="66">
        <v>4</v>
      </c>
      <c r="R2734" s="66">
        <f t="shared" si="103"/>
        <v>294</v>
      </c>
      <c r="S2734" s="502">
        <f t="shared" si="104"/>
        <v>-6.199999999999978</v>
      </c>
    </row>
    <row r="2735" spans="1:19" ht="25.5" x14ac:dyDescent="0.2">
      <c r="A2735" s="97" t="s">
        <v>1976</v>
      </c>
      <c r="B2735" s="125" t="s">
        <v>8490</v>
      </c>
      <c r="C2735" s="124">
        <v>1</v>
      </c>
      <c r="D2735" s="267" t="s">
        <v>3694</v>
      </c>
      <c r="E2735" s="94">
        <v>79</v>
      </c>
      <c r="F2735" s="96">
        <v>108</v>
      </c>
      <c r="G2735" s="94" t="s">
        <v>5161</v>
      </c>
      <c r="H2735" s="94">
        <v>151</v>
      </c>
      <c r="I2735" s="6"/>
      <c r="J2735" s="5" t="s">
        <v>2469</v>
      </c>
      <c r="K2735" s="66"/>
      <c r="L2735" s="5">
        <f t="shared" si="105"/>
        <v>411</v>
      </c>
      <c r="M2735" s="5">
        <v>3</v>
      </c>
      <c r="N2735" s="5">
        <v>0</v>
      </c>
      <c r="O2735" s="559"/>
      <c r="P2735" s="66">
        <v>285</v>
      </c>
      <c r="Q2735" s="66">
        <v>4</v>
      </c>
      <c r="R2735" s="66">
        <f t="shared" si="103"/>
        <v>289</v>
      </c>
      <c r="S2735" s="502">
        <f t="shared" si="104"/>
        <v>-1.199999999999978</v>
      </c>
    </row>
    <row r="2736" spans="1:19" ht="25.5" x14ac:dyDescent="0.2">
      <c r="A2736" s="97" t="s">
        <v>1976</v>
      </c>
      <c r="B2736" s="125" t="s">
        <v>8490</v>
      </c>
      <c r="C2736" s="124">
        <v>1</v>
      </c>
      <c r="D2736" s="267" t="s">
        <v>998</v>
      </c>
      <c r="E2736" s="94">
        <v>79</v>
      </c>
      <c r="F2736" s="96">
        <v>108</v>
      </c>
      <c r="G2736" s="94" t="s">
        <v>5161</v>
      </c>
      <c r="H2736" s="94">
        <v>151</v>
      </c>
      <c r="I2736" s="6"/>
      <c r="J2736" s="5" t="s">
        <v>9682</v>
      </c>
      <c r="K2736" s="66"/>
      <c r="L2736" s="5">
        <f t="shared" si="105"/>
        <v>411</v>
      </c>
      <c r="M2736" s="5">
        <v>1</v>
      </c>
      <c r="N2736" s="5">
        <v>0</v>
      </c>
      <c r="O2736" s="559"/>
      <c r="P2736" s="66">
        <v>285</v>
      </c>
      <c r="Q2736" s="66">
        <v>4</v>
      </c>
      <c r="R2736" s="66">
        <f t="shared" si="103"/>
        <v>289</v>
      </c>
      <c r="S2736" s="502">
        <f t="shared" si="104"/>
        <v>-1.199999999999978</v>
      </c>
    </row>
    <row r="2737" spans="1:19" ht="25.5" x14ac:dyDescent="0.2">
      <c r="A2737" s="97" t="s">
        <v>4637</v>
      </c>
      <c r="B2737" s="125" t="s">
        <v>8490</v>
      </c>
      <c r="C2737" s="124">
        <v>1</v>
      </c>
      <c r="D2737" s="267" t="s">
        <v>4300</v>
      </c>
      <c r="E2737" s="66">
        <v>83</v>
      </c>
      <c r="F2737" s="96" t="s">
        <v>10324</v>
      </c>
      <c r="G2737" s="94" t="s">
        <v>3283</v>
      </c>
      <c r="H2737" s="94">
        <v>161</v>
      </c>
      <c r="I2737" s="6"/>
      <c r="J2737" s="5" t="s">
        <v>10325</v>
      </c>
      <c r="K2737" s="66"/>
      <c r="L2737" s="5">
        <f t="shared" si="105"/>
        <v>411</v>
      </c>
      <c r="M2737" s="5">
        <v>12</v>
      </c>
      <c r="N2737" s="5">
        <v>0</v>
      </c>
      <c r="O2737" s="559"/>
      <c r="P2737" s="66">
        <v>285</v>
      </c>
      <c r="Q2737" s="66">
        <v>4</v>
      </c>
      <c r="R2737" s="66">
        <f t="shared" si="103"/>
        <v>289</v>
      </c>
      <c r="S2737" s="502">
        <f t="shared" si="104"/>
        <v>-1.199999999999978</v>
      </c>
    </row>
    <row r="2738" spans="1:19" ht="25.5" x14ac:dyDescent="0.2">
      <c r="A2738" s="97" t="s">
        <v>4637</v>
      </c>
      <c r="B2738" s="125" t="s">
        <v>8490</v>
      </c>
      <c r="C2738" s="124">
        <v>1</v>
      </c>
      <c r="D2738" s="267" t="s">
        <v>3707</v>
      </c>
      <c r="E2738" s="94">
        <v>83</v>
      </c>
      <c r="F2738" s="96" t="s">
        <v>10324</v>
      </c>
      <c r="G2738" s="94" t="s">
        <v>3283</v>
      </c>
      <c r="H2738" s="94">
        <v>161</v>
      </c>
      <c r="I2738" s="6"/>
      <c r="J2738" s="5" t="s">
        <v>1005</v>
      </c>
      <c r="K2738" s="66"/>
      <c r="L2738" s="5">
        <f t="shared" si="105"/>
        <v>411</v>
      </c>
      <c r="M2738" s="5">
        <v>10</v>
      </c>
      <c r="N2738" s="5">
        <v>0</v>
      </c>
      <c r="O2738" s="559"/>
      <c r="P2738" s="66">
        <v>285</v>
      </c>
      <c r="Q2738" s="66">
        <v>4</v>
      </c>
      <c r="R2738" s="66">
        <f t="shared" si="103"/>
        <v>289</v>
      </c>
      <c r="S2738" s="502">
        <f t="shared" si="104"/>
        <v>-1.199999999999978</v>
      </c>
    </row>
    <row r="2739" spans="1:19" ht="25.5" x14ac:dyDescent="0.2">
      <c r="A2739" s="97" t="s">
        <v>4820</v>
      </c>
      <c r="B2739" s="125" t="s">
        <v>8490</v>
      </c>
      <c r="C2739" s="124">
        <v>1</v>
      </c>
      <c r="D2739" s="267" t="s">
        <v>3706</v>
      </c>
      <c r="E2739" s="94">
        <v>90</v>
      </c>
      <c r="F2739" s="96" t="s">
        <v>6122</v>
      </c>
      <c r="G2739" s="94" t="s">
        <v>5501</v>
      </c>
      <c r="H2739" s="94">
        <v>173</v>
      </c>
      <c r="I2739" s="6"/>
      <c r="J2739" s="5" t="s">
        <v>8561</v>
      </c>
      <c r="K2739" s="66"/>
      <c r="L2739" s="5">
        <f t="shared" si="105"/>
        <v>437</v>
      </c>
      <c r="M2739" s="5">
        <v>15</v>
      </c>
      <c r="N2739" s="5">
        <v>0</v>
      </c>
      <c r="O2739" s="559"/>
      <c r="P2739" s="66">
        <v>308</v>
      </c>
      <c r="Q2739" s="66">
        <v>7</v>
      </c>
      <c r="R2739" s="66">
        <f t="shared" si="103"/>
        <v>315</v>
      </c>
      <c r="S2739" s="502">
        <f t="shared" si="104"/>
        <v>-27.199999999999978</v>
      </c>
    </row>
    <row r="2740" spans="1:19" ht="25.5" x14ac:dyDescent="0.2">
      <c r="A2740" s="558" t="s">
        <v>11671</v>
      </c>
      <c r="B2740" s="575" t="s">
        <v>8490</v>
      </c>
      <c r="C2740" s="124">
        <v>1</v>
      </c>
      <c r="D2740" s="576" t="s">
        <v>11672</v>
      </c>
      <c r="E2740" s="94">
        <v>84</v>
      </c>
      <c r="F2740" s="96" t="s">
        <v>393</v>
      </c>
      <c r="G2740" s="564" t="s">
        <v>3283</v>
      </c>
      <c r="H2740" s="94">
        <v>163</v>
      </c>
      <c r="I2740" s="6"/>
      <c r="J2740" s="5" t="s">
        <v>11676</v>
      </c>
      <c r="K2740" s="66"/>
      <c r="L2740" s="5">
        <f t="shared" si="105"/>
        <v>400</v>
      </c>
      <c r="M2740" s="5">
        <v>57</v>
      </c>
      <c r="N2740" s="5">
        <v>0</v>
      </c>
      <c r="O2740" s="559" t="s">
        <v>11657</v>
      </c>
      <c r="P2740" s="66">
        <v>274</v>
      </c>
      <c r="Q2740" s="66">
        <v>4</v>
      </c>
      <c r="R2740" s="66">
        <f t="shared" si="103"/>
        <v>278</v>
      </c>
      <c r="S2740" s="502">
        <f t="shared" si="104"/>
        <v>9.800000000000022</v>
      </c>
    </row>
    <row r="2741" spans="1:19" ht="25.5" x14ac:dyDescent="0.2">
      <c r="A2741" s="558" t="s">
        <v>11671</v>
      </c>
      <c r="B2741" s="575" t="s">
        <v>8490</v>
      </c>
      <c r="C2741" s="124">
        <v>1</v>
      </c>
      <c r="D2741" s="576" t="s">
        <v>11675</v>
      </c>
      <c r="E2741" s="94">
        <v>84</v>
      </c>
      <c r="F2741" s="96" t="s">
        <v>393</v>
      </c>
      <c r="G2741" s="564" t="s">
        <v>3283</v>
      </c>
      <c r="H2741" s="94">
        <v>163</v>
      </c>
      <c r="I2741" s="6"/>
      <c r="J2741" s="5" t="s">
        <v>4495</v>
      </c>
      <c r="K2741" s="66"/>
      <c r="L2741" s="5">
        <f t="shared" si="105"/>
        <v>400</v>
      </c>
      <c r="M2741" s="5">
        <v>6</v>
      </c>
      <c r="N2741" s="5">
        <v>0</v>
      </c>
      <c r="O2741" s="559" t="s">
        <v>11657</v>
      </c>
      <c r="P2741" s="66">
        <v>274</v>
      </c>
      <c r="Q2741" s="66">
        <v>4</v>
      </c>
      <c r="R2741" s="66">
        <f t="shared" si="103"/>
        <v>278</v>
      </c>
      <c r="S2741" s="502">
        <f t="shared" si="104"/>
        <v>9.800000000000022</v>
      </c>
    </row>
    <row r="2742" spans="1:19" ht="25.5" x14ac:dyDescent="0.2">
      <c r="A2742" s="558" t="s">
        <v>12308</v>
      </c>
      <c r="B2742" s="575" t="s">
        <v>8490</v>
      </c>
      <c r="C2742" s="124">
        <v>1</v>
      </c>
      <c r="D2742" s="576" t="s">
        <v>12309</v>
      </c>
      <c r="E2742" s="94">
        <v>84</v>
      </c>
      <c r="F2742" s="96" t="s">
        <v>393</v>
      </c>
      <c r="G2742" s="564" t="s">
        <v>3283</v>
      </c>
      <c r="H2742" s="94">
        <v>163</v>
      </c>
      <c r="I2742" s="6"/>
      <c r="J2742" s="5" t="s">
        <v>11676</v>
      </c>
      <c r="K2742" s="66"/>
      <c r="L2742" s="5">
        <f>112+10+R2742</f>
        <v>390</v>
      </c>
      <c r="M2742" s="5">
        <v>57</v>
      </c>
      <c r="N2742" s="5">
        <v>0</v>
      </c>
      <c r="O2742" s="559" t="s">
        <v>12310</v>
      </c>
      <c r="P2742" s="66">
        <v>264</v>
      </c>
      <c r="Q2742" s="66">
        <v>4</v>
      </c>
      <c r="R2742" s="66">
        <f>P2742+Q2742</f>
        <v>268</v>
      </c>
      <c r="S2742" s="502">
        <f>306.1-R2742-10-8.3</f>
        <v>19.800000000000022</v>
      </c>
    </row>
    <row r="2743" spans="1:19" ht="25.5" x14ac:dyDescent="0.2">
      <c r="A2743" s="558" t="s">
        <v>12308</v>
      </c>
      <c r="B2743" s="575" t="s">
        <v>8490</v>
      </c>
      <c r="C2743" s="124">
        <v>1</v>
      </c>
      <c r="D2743" s="576" t="s">
        <v>12311</v>
      </c>
      <c r="E2743" s="94">
        <v>84</v>
      </c>
      <c r="F2743" s="96" t="s">
        <v>393</v>
      </c>
      <c r="G2743" s="564" t="s">
        <v>3283</v>
      </c>
      <c r="H2743" s="94">
        <v>163</v>
      </c>
      <c r="I2743" s="6"/>
      <c r="J2743" s="5" t="s">
        <v>4495</v>
      </c>
      <c r="K2743" s="66"/>
      <c r="L2743" s="5">
        <f>112+10+R2743</f>
        <v>390</v>
      </c>
      <c r="M2743" s="5">
        <v>6</v>
      </c>
      <c r="N2743" s="5">
        <v>0</v>
      </c>
      <c r="O2743" s="559" t="s">
        <v>12310</v>
      </c>
      <c r="P2743" s="66">
        <v>264</v>
      </c>
      <c r="Q2743" s="66">
        <v>4</v>
      </c>
      <c r="R2743" s="66">
        <f>P2743+Q2743</f>
        <v>268</v>
      </c>
      <c r="S2743" s="502">
        <f>306.1-R2743-10-8.3</f>
        <v>19.800000000000022</v>
      </c>
    </row>
    <row r="2744" spans="1:19" x14ac:dyDescent="0.2">
      <c r="A2744" s="97" t="s">
        <v>8692</v>
      </c>
      <c r="B2744" s="125" t="s">
        <v>8490</v>
      </c>
      <c r="C2744" s="124">
        <v>1</v>
      </c>
      <c r="D2744" s="267" t="s">
        <v>2217</v>
      </c>
      <c r="E2744" s="94">
        <v>80</v>
      </c>
      <c r="F2744" s="96">
        <v>112</v>
      </c>
      <c r="G2744" s="94" t="s">
        <v>4076</v>
      </c>
      <c r="H2744" s="94">
        <v>155</v>
      </c>
      <c r="I2744" s="6"/>
      <c r="J2744" s="5" t="s">
        <v>6348</v>
      </c>
      <c r="K2744" s="66"/>
      <c r="L2744" s="5">
        <f t="shared" si="105"/>
        <v>414</v>
      </c>
      <c r="M2744" s="5">
        <v>16</v>
      </c>
      <c r="N2744" s="5">
        <v>0</v>
      </c>
      <c r="O2744" s="559"/>
      <c r="P2744" s="66">
        <v>288</v>
      </c>
      <c r="Q2744" s="66">
        <v>4</v>
      </c>
      <c r="R2744" s="66">
        <f t="shared" si="103"/>
        <v>292</v>
      </c>
      <c r="S2744" s="502">
        <f t="shared" si="104"/>
        <v>-4.199999999999978</v>
      </c>
    </row>
    <row r="2745" spans="1:19" x14ac:dyDescent="0.2">
      <c r="A2745" s="97" t="s">
        <v>8692</v>
      </c>
      <c r="B2745" s="125" t="s">
        <v>8490</v>
      </c>
      <c r="C2745" s="124">
        <v>1</v>
      </c>
      <c r="D2745" s="267" t="s">
        <v>9020</v>
      </c>
      <c r="E2745" s="94">
        <v>80</v>
      </c>
      <c r="F2745" s="96">
        <v>112</v>
      </c>
      <c r="G2745" s="94" t="s">
        <v>4076</v>
      </c>
      <c r="H2745" s="94">
        <v>155</v>
      </c>
      <c r="I2745" s="6"/>
      <c r="J2745" s="5" t="s">
        <v>9935</v>
      </c>
      <c r="K2745" s="66"/>
      <c r="L2745" s="5">
        <f t="shared" si="105"/>
        <v>414</v>
      </c>
      <c r="M2745" s="5">
        <v>16</v>
      </c>
      <c r="N2745" s="5">
        <v>0</v>
      </c>
      <c r="O2745" s="559"/>
      <c r="P2745" s="66">
        <v>288</v>
      </c>
      <c r="Q2745" s="66">
        <v>4</v>
      </c>
      <c r="R2745" s="66">
        <f t="shared" si="103"/>
        <v>292</v>
      </c>
      <c r="S2745" s="502">
        <f t="shared" si="104"/>
        <v>-4.199999999999978</v>
      </c>
    </row>
    <row r="2746" spans="1:19" x14ac:dyDescent="0.2">
      <c r="A2746" s="97" t="s">
        <v>8692</v>
      </c>
      <c r="B2746" s="125" t="s">
        <v>8490</v>
      </c>
      <c r="C2746" s="124">
        <v>1</v>
      </c>
      <c r="D2746" s="267" t="s">
        <v>6493</v>
      </c>
      <c r="E2746" s="94">
        <v>80</v>
      </c>
      <c r="F2746" s="96">
        <v>112</v>
      </c>
      <c r="G2746" s="94" t="s">
        <v>4076</v>
      </c>
      <c r="H2746" s="94">
        <v>155</v>
      </c>
      <c r="I2746" s="6"/>
      <c r="J2746" s="5" t="s">
        <v>7283</v>
      </c>
      <c r="K2746" s="66"/>
      <c r="L2746" s="5">
        <f t="shared" si="105"/>
        <v>414</v>
      </c>
      <c r="M2746" s="5">
        <v>16</v>
      </c>
      <c r="N2746" s="5">
        <v>0</v>
      </c>
      <c r="O2746" s="559"/>
      <c r="P2746" s="66">
        <v>288</v>
      </c>
      <c r="Q2746" s="66">
        <v>4</v>
      </c>
      <c r="R2746" s="66">
        <f t="shared" si="103"/>
        <v>292</v>
      </c>
      <c r="S2746" s="502">
        <f t="shared" si="104"/>
        <v>-4.199999999999978</v>
      </c>
    </row>
    <row r="2747" spans="1:19" x14ac:dyDescent="0.2">
      <c r="A2747" s="97" t="s">
        <v>8692</v>
      </c>
      <c r="B2747" s="125" t="s">
        <v>8490</v>
      </c>
      <c r="C2747" s="124">
        <v>1</v>
      </c>
      <c r="D2747" s="267" t="s">
        <v>2216</v>
      </c>
      <c r="E2747" s="94">
        <v>80</v>
      </c>
      <c r="F2747" s="96">
        <v>112</v>
      </c>
      <c r="G2747" s="94" t="s">
        <v>3283</v>
      </c>
      <c r="H2747" s="94">
        <v>155</v>
      </c>
      <c r="I2747" s="6"/>
      <c r="J2747" s="5" t="s">
        <v>9682</v>
      </c>
      <c r="K2747" s="66"/>
      <c r="L2747" s="5">
        <f t="shared" si="105"/>
        <v>414</v>
      </c>
      <c r="M2747" s="5">
        <v>1</v>
      </c>
      <c r="N2747" s="5">
        <v>0</v>
      </c>
      <c r="O2747" s="559"/>
      <c r="P2747" s="66">
        <v>288</v>
      </c>
      <c r="Q2747" s="66">
        <v>4</v>
      </c>
      <c r="R2747" s="66">
        <f t="shared" si="103"/>
        <v>292</v>
      </c>
      <c r="S2747" s="502">
        <f t="shared" si="104"/>
        <v>-4.199999999999978</v>
      </c>
    </row>
    <row r="2748" spans="1:19" ht="25.5" x14ac:dyDescent="0.2">
      <c r="A2748" s="97" t="s">
        <v>7032</v>
      </c>
      <c r="B2748" s="65" t="s">
        <v>8490</v>
      </c>
      <c r="C2748" s="67">
        <v>1</v>
      </c>
      <c r="D2748" s="267" t="s">
        <v>3267</v>
      </c>
      <c r="E2748" s="66">
        <v>86</v>
      </c>
      <c r="F2748" s="96" t="s">
        <v>5664</v>
      </c>
      <c r="G2748" s="94" t="s">
        <v>3850</v>
      </c>
      <c r="H2748" s="94">
        <v>166</v>
      </c>
      <c r="I2748" s="69"/>
      <c r="J2748" s="5" t="s">
        <v>7034</v>
      </c>
      <c r="K2748" s="66"/>
      <c r="L2748" s="5">
        <f t="shared" si="105"/>
        <v>437</v>
      </c>
      <c r="M2748" s="5">
        <v>50</v>
      </c>
      <c r="N2748" s="5">
        <v>0</v>
      </c>
      <c r="O2748" s="65" t="s">
        <v>7031</v>
      </c>
      <c r="P2748" s="66">
        <v>308</v>
      </c>
      <c r="Q2748" s="66">
        <v>7</v>
      </c>
      <c r="R2748" s="66">
        <f t="shared" si="103"/>
        <v>315</v>
      </c>
      <c r="S2748" s="502">
        <f t="shared" si="104"/>
        <v>-27.199999999999978</v>
      </c>
    </row>
    <row r="2749" spans="1:19" x14ac:dyDescent="0.2">
      <c r="A2749" s="97" t="s">
        <v>4463</v>
      </c>
      <c r="B2749" s="125" t="s">
        <v>8490</v>
      </c>
      <c r="C2749" s="124">
        <v>1</v>
      </c>
      <c r="D2749" s="267" t="s">
        <v>4464</v>
      </c>
      <c r="E2749" s="94">
        <v>79</v>
      </c>
      <c r="F2749" s="96">
        <v>108</v>
      </c>
      <c r="G2749" s="94" t="s">
        <v>5464</v>
      </c>
      <c r="H2749" s="94">
        <v>151</v>
      </c>
      <c r="I2749" s="6"/>
      <c r="J2749" s="5" t="s">
        <v>2469</v>
      </c>
      <c r="K2749" s="66"/>
      <c r="L2749" s="5">
        <f t="shared" si="105"/>
        <v>408</v>
      </c>
      <c r="M2749" s="5">
        <v>3</v>
      </c>
      <c r="N2749" s="5">
        <v>0</v>
      </c>
      <c r="O2749" s="65" t="s">
        <v>626</v>
      </c>
      <c r="P2749" s="66">
        <v>282</v>
      </c>
      <c r="Q2749" s="66">
        <v>4</v>
      </c>
      <c r="R2749" s="66">
        <f t="shared" si="103"/>
        <v>286</v>
      </c>
      <c r="S2749" s="502">
        <f t="shared" si="104"/>
        <v>1.800000000000022</v>
      </c>
    </row>
    <row r="2750" spans="1:19" x14ac:dyDescent="0.2">
      <c r="A2750" s="97" t="s">
        <v>4463</v>
      </c>
      <c r="B2750" s="125" t="s">
        <v>8490</v>
      </c>
      <c r="C2750" s="124">
        <v>1</v>
      </c>
      <c r="D2750" s="267" t="s">
        <v>5466</v>
      </c>
      <c r="E2750" s="94">
        <v>79</v>
      </c>
      <c r="F2750" s="96">
        <v>108</v>
      </c>
      <c r="G2750" s="94" t="s">
        <v>5464</v>
      </c>
      <c r="H2750" s="94">
        <v>151</v>
      </c>
      <c r="I2750" s="6"/>
      <c r="J2750" s="5" t="s">
        <v>9682</v>
      </c>
      <c r="K2750" s="66"/>
      <c r="L2750" s="5">
        <f t="shared" si="105"/>
        <v>408</v>
      </c>
      <c r="M2750" s="5">
        <v>1</v>
      </c>
      <c r="N2750" s="5">
        <v>0</v>
      </c>
      <c r="O2750" s="65" t="s">
        <v>626</v>
      </c>
      <c r="P2750" s="66">
        <v>282</v>
      </c>
      <c r="Q2750" s="66">
        <v>4</v>
      </c>
      <c r="R2750" s="66">
        <f t="shared" si="103"/>
        <v>286</v>
      </c>
      <c r="S2750" s="502">
        <f t="shared" si="104"/>
        <v>1.800000000000022</v>
      </c>
    </row>
    <row r="2751" spans="1:19" ht="25.5" x14ac:dyDescent="0.2">
      <c r="A2751" s="97" t="s">
        <v>10742</v>
      </c>
      <c r="B2751" s="125" t="s">
        <v>8490</v>
      </c>
      <c r="C2751" s="124">
        <v>1</v>
      </c>
      <c r="D2751" s="267" t="s">
        <v>10743</v>
      </c>
      <c r="E2751" s="94">
        <v>82</v>
      </c>
      <c r="F2751" s="96" t="s">
        <v>10324</v>
      </c>
      <c r="G2751" s="94" t="s">
        <v>4585</v>
      </c>
      <c r="H2751" s="94">
        <v>161</v>
      </c>
      <c r="I2751" s="6"/>
      <c r="J2751" s="5" t="s">
        <v>8623</v>
      </c>
      <c r="K2751" s="66"/>
      <c r="L2751" s="5">
        <f t="shared" si="105"/>
        <v>410</v>
      </c>
      <c r="M2751" s="5">
        <v>41</v>
      </c>
      <c r="N2751" s="5">
        <v>0</v>
      </c>
      <c r="O2751" s="65" t="s">
        <v>10683</v>
      </c>
      <c r="P2751" s="66">
        <v>284</v>
      </c>
      <c r="Q2751" s="66">
        <v>4</v>
      </c>
      <c r="R2751" s="66">
        <f>P2751+Q2751</f>
        <v>288</v>
      </c>
      <c r="S2751" s="502">
        <f t="shared" si="104"/>
        <v>-0.19999999999997797</v>
      </c>
    </row>
    <row r="2752" spans="1:19" ht="25.5" x14ac:dyDescent="0.2">
      <c r="A2752" s="97" t="s">
        <v>10742</v>
      </c>
      <c r="B2752" s="125" t="s">
        <v>8490</v>
      </c>
      <c r="C2752" s="124">
        <v>1</v>
      </c>
      <c r="D2752" s="267" t="s">
        <v>10744</v>
      </c>
      <c r="E2752" s="94">
        <v>82</v>
      </c>
      <c r="F2752" s="96" t="s">
        <v>10324</v>
      </c>
      <c r="G2752" s="94" t="s">
        <v>4585</v>
      </c>
      <c r="H2752" s="94">
        <v>161</v>
      </c>
      <c r="I2752" s="6"/>
      <c r="J2752" s="5" t="s">
        <v>1005</v>
      </c>
      <c r="K2752" s="66"/>
      <c r="L2752" s="5">
        <f t="shared" si="105"/>
        <v>410</v>
      </c>
      <c r="M2752" s="5">
        <v>10</v>
      </c>
      <c r="N2752" s="5">
        <v>0</v>
      </c>
      <c r="O2752" s="65" t="s">
        <v>10683</v>
      </c>
      <c r="P2752" s="66">
        <v>284</v>
      </c>
      <c r="Q2752" s="66">
        <v>4</v>
      </c>
      <c r="R2752" s="66">
        <f>P2752+Q2752</f>
        <v>288</v>
      </c>
      <c r="S2752" s="502">
        <f t="shared" si="104"/>
        <v>-0.19999999999997797</v>
      </c>
    </row>
    <row r="2753" spans="1:20" ht="25.5" x14ac:dyDescent="0.2">
      <c r="A2753" s="97" t="s">
        <v>2115</v>
      </c>
      <c r="B2753" s="125" t="s">
        <v>8490</v>
      </c>
      <c r="C2753" s="124">
        <v>1</v>
      </c>
      <c r="D2753" s="267" t="s">
        <v>3708</v>
      </c>
      <c r="E2753" s="94">
        <v>90</v>
      </c>
      <c r="F2753" s="96" t="s">
        <v>6122</v>
      </c>
      <c r="G2753" s="94" t="s">
        <v>5501</v>
      </c>
      <c r="H2753" s="94">
        <v>173</v>
      </c>
      <c r="I2753" s="6"/>
      <c r="J2753" s="5" t="s">
        <v>8561</v>
      </c>
      <c r="K2753" s="66"/>
      <c r="L2753" s="5">
        <f t="shared" si="105"/>
        <v>439</v>
      </c>
      <c r="M2753" s="5">
        <v>15</v>
      </c>
      <c r="N2753" s="5">
        <v>0</v>
      </c>
      <c r="O2753" s="559"/>
      <c r="P2753" s="66">
        <v>310</v>
      </c>
      <c r="Q2753" s="66">
        <v>7</v>
      </c>
      <c r="R2753" s="66">
        <f t="shared" si="103"/>
        <v>317</v>
      </c>
      <c r="S2753" s="502">
        <f t="shared" si="104"/>
        <v>-29.199999999999978</v>
      </c>
    </row>
    <row r="2754" spans="1:20" ht="25.5" x14ac:dyDescent="0.2">
      <c r="A2754" s="97" t="s">
        <v>9025</v>
      </c>
      <c r="B2754" s="125" t="s">
        <v>8490</v>
      </c>
      <c r="C2754" s="124">
        <v>1</v>
      </c>
      <c r="D2754" s="267" t="s">
        <v>7867</v>
      </c>
      <c r="E2754" s="94">
        <v>90</v>
      </c>
      <c r="F2754" s="96" t="s">
        <v>6122</v>
      </c>
      <c r="G2754" s="94" t="s">
        <v>5160</v>
      </c>
      <c r="H2754" s="94">
        <v>173</v>
      </c>
      <c r="I2754" s="6"/>
      <c r="J2754" s="5" t="s">
        <v>8561</v>
      </c>
      <c r="K2754" s="66"/>
      <c r="L2754" s="5">
        <f t="shared" si="105"/>
        <v>441</v>
      </c>
      <c r="M2754" s="5">
        <v>15</v>
      </c>
      <c r="N2754" s="5">
        <v>0</v>
      </c>
      <c r="O2754" s="559"/>
      <c r="P2754" s="66">
        <v>312</v>
      </c>
      <c r="Q2754" s="66">
        <v>7</v>
      </c>
      <c r="R2754" s="66">
        <f t="shared" si="103"/>
        <v>319</v>
      </c>
      <c r="S2754" s="502">
        <f t="shared" si="104"/>
        <v>-31.199999999999978</v>
      </c>
    </row>
    <row r="2755" spans="1:20" ht="25.5" x14ac:dyDescent="0.2">
      <c r="A2755" s="97" t="s">
        <v>2116</v>
      </c>
      <c r="B2755" s="125" t="s">
        <v>8490</v>
      </c>
      <c r="C2755" s="124">
        <v>1</v>
      </c>
      <c r="D2755" s="267" t="s">
        <v>6050</v>
      </c>
      <c r="E2755" s="94">
        <v>89</v>
      </c>
      <c r="F2755" s="96" t="s">
        <v>1315</v>
      </c>
      <c r="G2755" s="94" t="s">
        <v>5160</v>
      </c>
      <c r="H2755" s="94">
        <v>172</v>
      </c>
      <c r="I2755" s="6"/>
      <c r="J2755" s="5" t="s">
        <v>3136</v>
      </c>
      <c r="K2755" s="66"/>
      <c r="L2755" s="5">
        <f t="shared" si="105"/>
        <v>439</v>
      </c>
      <c r="M2755" s="5">
        <v>19</v>
      </c>
      <c r="N2755" s="5">
        <v>0</v>
      </c>
      <c r="O2755" s="559"/>
      <c r="P2755" s="66">
        <v>310</v>
      </c>
      <c r="Q2755" s="66">
        <v>7</v>
      </c>
      <c r="R2755" s="66">
        <f t="shared" ref="R2755:R2831" si="106">P2755+Q2755</f>
        <v>317</v>
      </c>
      <c r="S2755" s="502">
        <f t="shared" si="104"/>
        <v>-29.199999999999978</v>
      </c>
    </row>
    <row r="2756" spans="1:20" ht="25.5" x14ac:dyDescent="0.2">
      <c r="A2756" s="97" t="s">
        <v>10167</v>
      </c>
      <c r="B2756" s="125" t="s">
        <v>8490</v>
      </c>
      <c r="C2756" s="124">
        <v>1</v>
      </c>
      <c r="D2756" s="267" t="s">
        <v>7551</v>
      </c>
      <c r="E2756" s="94">
        <v>90</v>
      </c>
      <c r="F2756" s="96" t="s">
        <v>6122</v>
      </c>
      <c r="G2756" s="94" t="s">
        <v>5160</v>
      </c>
      <c r="H2756" s="94">
        <v>173</v>
      </c>
      <c r="I2756" s="6"/>
      <c r="J2756" s="5" t="s">
        <v>8561</v>
      </c>
      <c r="K2756" s="66"/>
      <c r="L2756" s="5">
        <f t="shared" si="105"/>
        <v>439</v>
      </c>
      <c r="M2756" s="5">
        <v>15</v>
      </c>
      <c r="N2756" s="5">
        <v>0</v>
      </c>
      <c r="O2756" s="559"/>
      <c r="P2756" s="66">
        <v>310</v>
      </c>
      <c r="Q2756" s="66">
        <v>7</v>
      </c>
      <c r="R2756" s="66">
        <f t="shared" si="106"/>
        <v>317</v>
      </c>
      <c r="S2756" s="502">
        <f t="shared" si="104"/>
        <v>-29.199999999999978</v>
      </c>
    </row>
    <row r="2757" spans="1:20" ht="25.5" x14ac:dyDescent="0.2">
      <c r="A2757" s="558" t="s">
        <v>11974</v>
      </c>
      <c r="B2757" s="575" t="s">
        <v>8490</v>
      </c>
      <c r="C2757" s="124">
        <v>1</v>
      </c>
      <c r="D2757" s="576" t="s">
        <v>11975</v>
      </c>
      <c r="E2757" s="94">
        <v>89</v>
      </c>
      <c r="F2757" s="96" t="s">
        <v>1315</v>
      </c>
      <c r="G2757" s="94" t="s">
        <v>5501</v>
      </c>
      <c r="H2757" s="94">
        <v>172</v>
      </c>
      <c r="I2757" s="6"/>
      <c r="J2757" s="5" t="s">
        <v>3136</v>
      </c>
      <c r="K2757" s="66"/>
      <c r="L2757" s="5">
        <f>112+10+R2757</f>
        <v>436</v>
      </c>
      <c r="M2757" s="5">
        <v>19</v>
      </c>
      <c r="N2757" s="5">
        <v>0</v>
      </c>
      <c r="O2757" s="559"/>
      <c r="P2757" s="66">
        <v>307</v>
      </c>
      <c r="Q2757" s="66">
        <v>7</v>
      </c>
      <c r="R2757" s="66">
        <f>P2757+Q2757</f>
        <v>314</v>
      </c>
      <c r="S2757" s="502">
        <f>306.1-R2757-10-8.3</f>
        <v>-26.199999999999978</v>
      </c>
    </row>
    <row r="2758" spans="1:20" ht="25.5" x14ac:dyDescent="0.2">
      <c r="A2758" s="97" t="s">
        <v>4898</v>
      </c>
      <c r="B2758" s="125" t="s">
        <v>8490</v>
      </c>
      <c r="C2758" s="124">
        <v>1</v>
      </c>
      <c r="D2758" s="267" t="s">
        <v>3399</v>
      </c>
      <c r="E2758" s="94">
        <v>90</v>
      </c>
      <c r="F2758" s="96" t="s">
        <v>6122</v>
      </c>
      <c r="G2758" s="94" t="s">
        <v>5160</v>
      </c>
      <c r="H2758" s="94">
        <v>173</v>
      </c>
      <c r="I2758" s="6"/>
      <c r="J2758" s="5" t="s">
        <v>8561</v>
      </c>
      <c r="K2758" s="66"/>
      <c r="L2758" s="5">
        <f t="shared" si="105"/>
        <v>122</v>
      </c>
      <c r="M2758" s="5">
        <v>15</v>
      </c>
      <c r="N2758" s="5">
        <v>0</v>
      </c>
      <c r="O2758" s="559"/>
      <c r="P2758" s="66"/>
      <c r="Q2758" s="66"/>
      <c r="R2758" s="66">
        <f t="shared" si="106"/>
        <v>0</v>
      </c>
      <c r="S2758" s="502">
        <f t="shared" si="104"/>
        <v>287.8</v>
      </c>
    </row>
    <row r="2759" spans="1:20" ht="25.5" x14ac:dyDescent="0.2">
      <c r="A2759" s="97" t="s">
        <v>2117</v>
      </c>
      <c r="B2759" s="125" t="s">
        <v>8490</v>
      </c>
      <c r="C2759" s="124">
        <v>1</v>
      </c>
      <c r="D2759" s="267" t="s">
        <v>3400</v>
      </c>
      <c r="E2759" s="94">
        <v>89</v>
      </c>
      <c r="F2759" s="96" t="s">
        <v>1315</v>
      </c>
      <c r="G2759" s="94" t="s">
        <v>5501</v>
      </c>
      <c r="H2759" s="94">
        <v>172</v>
      </c>
      <c r="I2759" s="6"/>
      <c r="J2759" s="5" t="s">
        <v>3136</v>
      </c>
      <c r="K2759" s="66"/>
      <c r="L2759" s="5">
        <f t="shared" si="105"/>
        <v>436</v>
      </c>
      <c r="M2759" s="5">
        <v>19</v>
      </c>
      <c r="N2759" s="5">
        <v>0</v>
      </c>
      <c r="O2759" s="559"/>
      <c r="P2759" s="66">
        <v>307</v>
      </c>
      <c r="Q2759" s="66">
        <v>7</v>
      </c>
      <c r="R2759" s="66">
        <f t="shared" si="106"/>
        <v>314</v>
      </c>
      <c r="S2759" s="502">
        <f t="shared" si="104"/>
        <v>-26.199999999999978</v>
      </c>
    </row>
    <row r="2760" spans="1:20" ht="25.5" x14ac:dyDescent="0.2">
      <c r="A2760" s="558" t="s">
        <v>11010</v>
      </c>
      <c r="B2760" s="575" t="s">
        <v>8490</v>
      </c>
      <c r="C2760" s="124">
        <v>1</v>
      </c>
      <c r="D2760" s="576" t="s">
        <v>11018</v>
      </c>
      <c r="E2760" s="94">
        <v>88</v>
      </c>
      <c r="F2760" s="96" t="s">
        <v>1399</v>
      </c>
      <c r="G2760" s="94" t="s">
        <v>5501</v>
      </c>
      <c r="H2760" s="94">
        <v>171</v>
      </c>
      <c r="I2760" s="69"/>
      <c r="J2760" s="5" t="s">
        <v>7854</v>
      </c>
      <c r="K2760" s="66"/>
      <c r="L2760" s="5">
        <f t="shared" si="105"/>
        <v>439</v>
      </c>
      <c r="M2760" s="5"/>
      <c r="N2760" s="5">
        <v>0</v>
      </c>
      <c r="O2760" s="559" t="s">
        <v>10980</v>
      </c>
      <c r="P2760" s="66">
        <v>310</v>
      </c>
      <c r="Q2760" s="66">
        <v>7</v>
      </c>
      <c r="R2760" s="66">
        <f t="shared" si="106"/>
        <v>317</v>
      </c>
      <c r="S2760" s="502">
        <f t="shared" si="104"/>
        <v>-29.199999999999978</v>
      </c>
    </row>
    <row r="2761" spans="1:20" x14ac:dyDescent="0.2">
      <c r="A2761" s="97" t="s">
        <v>6423</v>
      </c>
      <c r="B2761" s="125" t="s">
        <v>2125</v>
      </c>
      <c r="C2761" s="124">
        <v>1</v>
      </c>
      <c r="D2761" s="267" t="s">
        <v>2345</v>
      </c>
      <c r="E2761" s="94">
        <v>81</v>
      </c>
      <c r="F2761" s="96">
        <v>105</v>
      </c>
      <c r="G2761" s="94" t="s">
        <v>5464</v>
      </c>
      <c r="H2761" s="94">
        <v>148</v>
      </c>
      <c r="I2761" s="6"/>
      <c r="J2761" s="5" t="s">
        <v>2469</v>
      </c>
      <c r="K2761" s="66">
        <v>2</v>
      </c>
      <c r="L2761" s="5">
        <v>396</v>
      </c>
      <c r="M2761" s="5">
        <v>3</v>
      </c>
      <c r="N2761" s="5">
        <v>0</v>
      </c>
      <c r="O2761" s="559"/>
      <c r="P2761" s="66">
        <v>270</v>
      </c>
      <c r="Q2761" s="66">
        <v>4</v>
      </c>
      <c r="R2761" s="66">
        <f t="shared" si="106"/>
        <v>274</v>
      </c>
      <c r="S2761" s="502">
        <f t="shared" si="104"/>
        <v>13.800000000000022</v>
      </c>
      <c r="T2761" s="68">
        <v>2</v>
      </c>
    </row>
    <row r="2762" spans="1:20" x14ac:dyDescent="0.2">
      <c r="A2762" s="97" t="s">
        <v>6423</v>
      </c>
      <c r="B2762" s="125" t="s">
        <v>2125</v>
      </c>
      <c r="C2762" s="124">
        <v>1</v>
      </c>
      <c r="D2762" s="267" t="s">
        <v>4301</v>
      </c>
      <c r="E2762" s="94">
        <v>81</v>
      </c>
      <c r="F2762" s="96">
        <v>105</v>
      </c>
      <c r="G2762" s="94" t="s">
        <v>5464</v>
      </c>
      <c r="H2762" s="94">
        <v>148</v>
      </c>
      <c r="I2762" s="6"/>
      <c r="J2762" s="5" t="s">
        <v>9682</v>
      </c>
      <c r="K2762" s="66">
        <v>2</v>
      </c>
      <c r="L2762" s="5">
        <v>396</v>
      </c>
      <c r="M2762" s="5">
        <v>1</v>
      </c>
      <c r="N2762" s="5">
        <v>0</v>
      </c>
      <c r="O2762" s="559"/>
      <c r="P2762" s="66">
        <v>270</v>
      </c>
      <c r="Q2762" s="66">
        <v>4</v>
      </c>
      <c r="R2762" s="66">
        <f t="shared" si="106"/>
        <v>274</v>
      </c>
      <c r="S2762" s="502">
        <f t="shared" si="104"/>
        <v>13.800000000000022</v>
      </c>
      <c r="T2762" s="68">
        <v>2</v>
      </c>
    </row>
    <row r="2763" spans="1:20" ht="25.5" x14ac:dyDescent="0.2">
      <c r="A2763" s="97" t="s">
        <v>8577</v>
      </c>
      <c r="B2763" s="125" t="s">
        <v>2125</v>
      </c>
      <c r="C2763" s="124">
        <v>1</v>
      </c>
      <c r="D2763" s="125" t="s">
        <v>7455</v>
      </c>
      <c r="E2763" s="94">
        <v>83</v>
      </c>
      <c r="F2763" s="96" t="s">
        <v>9777</v>
      </c>
      <c r="G2763" s="94" t="s">
        <v>2036</v>
      </c>
      <c r="H2763" s="94">
        <v>159</v>
      </c>
      <c r="I2763" s="69"/>
      <c r="J2763" s="5" t="s">
        <v>2844</v>
      </c>
      <c r="K2763" s="66">
        <v>4</v>
      </c>
      <c r="L2763" s="5">
        <v>389</v>
      </c>
      <c r="M2763" s="5">
        <v>13</v>
      </c>
      <c r="N2763" s="5">
        <v>0</v>
      </c>
      <c r="O2763" s="559"/>
      <c r="P2763" s="66">
        <v>260</v>
      </c>
      <c r="Q2763" s="66">
        <v>4</v>
      </c>
      <c r="R2763" s="66">
        <f t="shared" si="106"/>
        <v>264</v>
      </c>
      <c r="S2763" s="502">
        <f t="shared" si="104"/>
        <v>23.800000000000022</v>
      </c>
      <c r="T2763" s="68">
        <v>4</v>
      </c>
    </row>
    <row r="2764" spans="1:20" ht="25.5" x14ac:dyDescent="0.2">
      <c r="A2764" s="97" t="s">
        <v>8577</v>
      </c>
      <c r="B2764" s="125" t="s">
        <v>2125</v>
      </c>
      <c r="C2764" s="124">
        <v>1</v>
      </c>
      <c r="D2764" s="125" t="s">
        <v>882</v>
      </c>
      <c r="E2764" s="94">
        <v>83</v>
      </c>
      <c r="F2764" s="96" t="s">
        <v>9777</v>
      </c>
      <c r="G2764" s="94" t="s">
        <v>2036</v>
      </c>
      <c r="H2764" s="94">
        <v>159</v>
      </c>
      <c r="I2764" s="69"/>
      <c r="J2764" s="5" t="s">
        <v>7279</v>
      </c>
      <c r="K2764" s="66">
        <v>4</v>
      </c>
      <c r="L2764" s="5">
        <v>389</v>
      </c>
      <c r="M2764" s="5">
        <v>9</v>
      </c>
      <c r="N2764" s="5">
        <v>0</v>
      </c>
      <c r="O2764" s="65" t="s">
        <v>2567</v>
      </c>
      <c r="P2764" s="66">
        <v>260</v>
      </c>
      <c r="Q2764" s="66">
        <v>4</v>
      </c>
      <c r="R2764" s="66">
        <f t="shared" si="106"/>
        <v>264</v>
      </c>
      <c r="S2764" s="502">
        <f t="shared" si="104"/>
        <v>23.800000000000022</v>
      </c>
      <c r="T2764" s="68">
        <v>4</v>
      </c>
    </row>
    <row r="2765" spans="1:20" ht="25.5" x14ac:dyDescent="0.2">
      <c r="A2765" s="97" t="s">
        <v>2241</v>
      </c>
      <c r="B2765" s="125" t="s">
        <v>2125</v>
      </c>
      <c r="C2765" s="124">
        <v>1</v>
      </c>
      <c r="D2765" s="267" t="s">
        <v>2240</v>
      </c>
      <c r="E2765" s="94"/>
      <c r="F2765" s="96" t="s">
        <v>5534</v>
      </c>
      <c r="G2765" s="94" t="s">
        <v>4076</v>
      </c>
      <c r="H2765" s="94">
        <v>167</v>
      </c>
      <c r="I2765" s="69"/>
      <c r="J2765" s="5" t="s">
        <v>1893</v>
      </c>
      <c r="K2765" s="66">
        <v>4</v>
      </c>
      <c r="L2765" s="5">
        <v>389</v>
      </c>
      <c r="M2765" s="5">
        <v>22</v>
      </c>
      <c r="N2765" s="5">
        <v>0</v>
      </c>
      <c r="O2765" s="559"/>
      <c r="P2765" s="66">
        <v>262</v>
      </c>
      <c r="Q2765" s="66">
        <v>4</v>
      </c>
      <c r="R2765" s="66">
        <f t="shared" si="106"/>
        <v>266</v>
      </c>
      <c r="S2765" s="502">
        <f t="shared" si="104"/>
        <v>21.800000000000022</v>
      </c>
      <c r="T2765" s="68">
        <v>4</v>
      </c>
    </row>
    <row r="2766" spans="1:20" ht="25.5" x14ac:dyDescent="0.2">
      <c r="A2766" s="97" t="s">
        <v>6422</v>
      </c>
      <c r="B2766" s="125" t="s">
        <v>2125</v>
      </c>
      <c r="C2766" s="124">
        <v>1</v>
      </c>
      <c r="D2766" s="267" t="s">
        <v>4872</v>
      </c>
      <c r="E2766" s="94">
        <v>84</v>
      </c>
      <c r="F2766" s="96" t="s">
        <v>393</v>
      </c>
      <c r="G2766" s="94" t="s">
        <v>4585</v>
      </c>
      <c r="H2766" s="94">
        <v>163</v>
      </c>
      <c r="I2766" s="69"/>
      <c r="J2766" s="5" t="s">
        <v>4495</v>
      </c>
      <c r="K2766" s="66"/>
      <c r="L2766" s="5">
        <f t="shared" si="105"/>
        <v>122</v>
      </c>
      <c r="M2766" s="5">
        <v>6</v>
      </c>
      <c r="N2766" s="5">
        <v>0</v>
      </c>
      <c r="O2766" s="559"/>
      <c r="P2766" s="66"/>
      <c r="Q2766" s="66"/>
      <c r="R2766" s="66">
        <f t="shared" si="106"/>
        <v>0</v>
      </c>
      <c r="S2766" s="502">
        <f t="shared" si="104"/>
        <v>287.8</v>
      </c>
    </row>
    <row r="2767" spans="1:20" x14ac:dyDescent="0.2">
      <c r="A2767" s="97" t="s">
        <v>1993</v>
      </c>
      <c r="B2767" s="125" t="s">
        <v>2125</v>
      </c>
      <c r="C2767" s="124">
        <v>1</v>
      </c>
      <c r="D2767" s="267" t="s">
        <v>5887</v>
      </c>
      <c r="E2767" s="94">
        <v>80</v>
      </c>
      <c r="F2767" s="96">
        <v>106</v>
      </c>
      <c r="G2767" s="94" t="s">
        <v>5464</v>
      </c>
      <c r="H2767" s="94">
        <v>149</v>
      </c>
      <c r="I2767" s="69"/>
      <c r="J2767" s="5" t="s">
        <v>2469</v>
      </c>
      <c r="K2767" s="66">
        <v>2</v>
      </c>
      <c r="L2767" s="5">
        <v>396</v>
      </c>
      <c r="M2767" s="5">
        <v>3</v>
      </c>
      <c r="N2767" s="5">
        <v>0</v>
      </c>
      <c r="O2767" s="65" t="s">
        <v>3190</v>
      </c>
      <c r="P2767" s="66">
        <v>270</v>
      </c>
      <c r="Q2767" s="66">
        <v>4</v>
      </c>
      <c r="R2767" s="66">
        <f t="shared" si="106"/>
        <v>274</v>
      </c>
      <c r="S2767" s="502">
        <f t="shared" si="104"/>
        <v>13.800000000000022</v>
      </c>
      <c r="T2767" s="68">
        <v>2</v>
      </c>
    </row>
    <row r="2768" spans="1:20" x14ac:dyDescent="0.2">
      <c r="A2768" s="97" t="s">
        <v>1993</v>
      </c>
      <c r="B2768" s="125" t="s">
        <v>2125</v>
      </c>
      <c r="C2768" s="124">
        <v>1</v>
      </c>
      <c r="D2768" s="267" t="s">
        <v>9369</v>
      </c>
      <c r="E2768" s="94">
        <v>80</v>
      </c>
      <c r="F2768" s="96">
        <v>106</v>
      </c>
      <c r="G2768" s="94" t="s">
        <v>5464</v>
      </c>
      <c r="H2768" s="94">
        <v>149</v>
      </c>
      <c r="I2768" s="69"/>
      <c r="J2768" s="5" t="s">
        <v>9682</v>
      </c>
      <c r="K2768" s="66">
        <v>2</v>
      </c>
      <c r="L2768" s="5">
        <v>396</v>
      </c>
      <c r="M2768" s="5">
        <v>1</v>
      </c>
      <c r="N2768" s="5">
        <v>0</v>
      </c>
      <c r="O2768" s="65" t="s">
        <v>3190</v>
      </c>
      <c r="P2768" s="66">
        <v>270</v>
      </c>
      <c r="Q2768" s="66">
        <v>4</v>
      </c>
      <c r="R2768" s="66">
        <f t="shared" si="106"/>
        <v>274</v>
      </c>
      <c r="S2768" s="502">
        <f t="shared" si="104"/>
        <v>13.800000000000022</v>
      </c>
      <c r="T2768" s="68">
        <v>2</v>
      </c>
    </row>
    <row r="2769" spans="1:20" x14ac:dyDescent="0.2">
      <c r="A2769" s="97" t="s">
        <v>1995</v>
      </c>
      <c r="B2769" s="125" t="s">
        <v>6096</v>
      </c>
      <c r="C2769" s="124">
        <v>1</v>
      </c>
      <c r="D2769" s="267" t="s">
        <v>6560</v>
      </c>
      <c r="E2769" s="94">
        <v>80</v>
      </c>
      <c r="F2769" s="96">
        <v>106</v>
      </c>
      <c r="G2769" s="94" t="s">
        <v>5464</v>
      </c>
      <c r="H2769" s="94">
        <v>149</v>
      </c>
      <c r="I2769" s="69"/>
      <c r="J2769" s="5" t="s">
        <v>2469</v>
      </c>
      <c r="K2769" s="66"/>
      <c r="L2769" s="5">
        <f t="shared" si="105"/>
        <v>401</v>
      </c>
      <c r="M2769" s="5">
        <v>3</v>
      </c>
      <c r="N2769" s="5">
        <v>0</v>
      </c>
      <c r="O2769" s="65" t="s">
        <v>3190</v>
      </c>
      <c r="P2769" s="66">
        <v>275</v>
      </c>
      <c r="Q2769" s="66">
        <v>4</v>
      </c>
      <c r="R2769" s="66">
        <f t="shared" si="106"/>
        <v>279</v>
      </c>
      <c r="S2769" s="502">
        <f t="shared" si="104"/>
        <v>8.800000000000022</v>
      </c>
    </row>
    <row r="2770" spans="1:20" x14ac:dyDescent="0.2">
      <c r="A2770" s="97" t="s">
        <v>1995</v>
      </c>
      <c r="B2770" s="125" t="s">
        <v>6096</v>
      </c>
      <c r="C2770" s="124">
        <v>1</v>
      </c>
      <c r="D2770" s="267" t="s">
        <v>10026</v>
      </c>
      <c r="E2770" s="94">
        <v>80</v>
      </c>
      <c r="F2770" s="96">
        <v>106</v>
      </c>
      <c r="G2770" s="94" t="s">
        <v>5464</v>
      </c>
      <c r="H2770" s="94">
        <v>149</v>
      </c>
      <c r="I2770" s="69"/>
      <c r="J2770" s="5" t="s">
        <v>9682</v>
      </c>
      <c r="K2770" s="66"/>
      <c r="L2770" s="5">
        <f t="shared" si="105"/>
        <v>401</v>
      </c>
      <c r="M2770" s="5">
        <v>1</v>
      </c>
      <c r="N2770" s="5">
        <v>0</v>
      </c>
      <c r="O2770" s="65" t="s">
        <v>3190</v>
      </c>
      <c r="P2770" s="66">
        <v>275</v>
      </c>
      <c r="Q2770" s="66">
        <v>4</v>
      </c>
      <c r="R2770" s="66">
        <f t="shared" si="106"/>
        <v>279</v>
      </c>
      <c r="S2770" s="502">
        <f t="shared" si="104"/>
        <v>8.800000000000022</v>
      </c>
    </row>
    <row r="2771" spans="1:20" ht="25.5" x14ac:dyDescent="0.2">
      <c r="A2771" s="97" t="s">
        <v>10710</v>
      </c>
      <c r="B2771" s="125" t="s">
        <v>5948</v>
      </c>
      <c r="C2771" s="124">
        <v>1</v>
      </c>
      <c r="D2771" s="267" t="s">
        <v>10723</v>
      </c>
      <c r="E2771" s="94">
        <v>88</v>
      </c>
      <c r="F2771" s="96" t="s">
        <v>8223</v>
      </c>
      <c r="G2771" s="94" t="s">
        <v>5501</v>
      </c>
      <c r="H2771" s="94">
        <v>171</v>
      </c>
      <c r="I2771" s="69"/>
      <c r="J2771" s="5" t="s">
        <v>7854</v>
      </c>
      <c r="K2771" s="66"/>
      <c r="L2771" s="5">
        <f t="shared" si="105"/>
        <v>466</v>
      </c>
      <c r="M2771" s="5">
        <v>7</v>
      </c>
      <c r="N2771" s="5">
        <v>0</v>
      </c>
      <c r="O2771" s="65" t="s">
        <v>10683</v>
      </c>
      <c r="P2771" s="66">
        <v>337</v>
      </c>
      <c r="Q2771" s="66">
        <v>7</v>
      </c>
      <c r="R2771" s="66">
        <f t="shared" si="106"/>
        <v>344</v>
      </c>
      <c r="S2771" s="502">
        <f t="shared" si="104"/>
        <v>-56.199999999999974</v>
      </c>
    </row>
    <row r="2772" spans="1:20" ht="25.5" x14ac:dyDescent="0.2">
      <c r="A2772" s="97" t="s">
        <v>10714</v>
      </c>
      <c r="B2772" s="125" t="s">
        <v>5948</v>
      </c>
      <c r="C2772" s="124">
        <v>1</v>
      </c>
      <c r="D2772" s="267" t="s">
        <v>10721</v>
      </c>
      <c r="E2772" s="94">
        <v>87</v>
      </c>
      <c r="F2772" s="96" t="s">
        <v>415</v>
      </c>
      <c r="G2772" s="94" t="s">
        <v>3850</v>
      </c>
      <c r="H2772" s="94">
        <v>168</v>
      </c>
      <c r="I2772" s="69"/>
      <c r="J2772" s="5" t="s">
        <v>10292</v>
      </c>
      <c r="K2772" s="66"/>
      <c r="L2772" s="5">
        <f t="shared" si="105"/>
        <v>441</v>
      </c>
      <c r="M2772" s="5">
        <v>31</v>
      </c>
      <c r="N2772" s="5">
        <v>0</v>
      </c>
      <c r="O2772" s="65" t="s">
        <v>10683</v>
      </c>
      <c r="P2772" s="66">
        <v>312</v>
      </c>
      <c r="Q2772" s="66">
        <v>7</v>
      </c>
      <c r="R2772" s="66">
        <f t="shared" si="106"/>
        <v>319</v>
      </c>
      <c r="S2772" s="502">
        <f t="shared" si="104"/>
        <v>-31.199999999999978</v>
      </c>
    </row>
    <row r="2773" spans="1:20" ht="25.5" x14ac:dyDescent="0.2">
      <c r="A2773" s="97" t="s">
        <v>7073</v>
      </c>
      <c r="B2773" s="125" t="s">
        <v>68</v>
      </c>
      <c r="C2773" s="124">
        <v>1</v>
      </c>
      <c r="D2773" s="125" t="s">
        <v>3844</v>
      </c>
      <c r="E2773" s="94">
        <v>84</v>
      </c>
      <c r="F2773" s="96" t="s">
        <v>393</v>
      </c>
      <c r="G2773" s="94" t="s">
        <v>3283</v>
      </c>
      <c r="H2773" s="94">
        <v>163</v>
      </c>
      <c r="I2773" s="69"/>
      <c r="J2773" s="5" t="s">
        <v>1029</v>
      </c>
      <c r="K2773" s="66"/>
      <c r="L2773" s="5">
        <f t="shared" si="105"/>
        <v>122</v>
      </c>
      <c r="M2773" s="5">
        <v>7</v>
      </c>
      <c r="N2773" s="5">
        <v>0</v>
      </c>
      <c r="O2773" s="559"/>
      <c r="P2773" s="66"/>
      <c r="Q2773" s="66"/>
      <c r="R2773" s="66">
        <f t="shared" si="106"/>
        <v>0</v>
      </c>
      <c r="S2773" s="502">
        <f t="shared" si="104"/>
        <v>287.8</v>
      </c>
    </row>
    <row r="2774" spans="1:20" ht="25.5" x14ac:dyDescent="0.2">
      <c r="A2774" s="97" t="s">
        <v>7073</v>
      </c>
      <c r="B2774" s="125" t="s">
        <v>68</v>
      </c>
      <c r="C2774" s="124">
        <v>1</v>
      </c>
      <c r="D2774" s="125" t="s">
        <v>4432</v>
      </c>
      <c r="E2774" s="94">
        <v>84</v>
      </c>
      <c r="F2774" s="96" t="s">
        <v>393</v>
      </c>
      <c r="G2774" s="94" t="s">
        <v>3283</v>
      </c>
      <c r="H2774" s="94">
        <v>163</v>
      </c>
      <c r="I2774" s="69"/>
      <c r="J2774" s="5" t="s">
        <v>3843</v>
      </c>
      <c r="K2774" s="66"/>
      <c r="L2774" s="5">
        <f t="shared" si="105"/>
        <v>122</v>
      </c>
      <c r="M2774" s="5">
        <v>4</v>
      </c>
      <c r="N2774" s="5">
        <v>0</v>
      </c>
      <c r="O2774" s="559"/>
      <c r="P2774" s="66"/>
      <c r="Q2774" s="66"/>
      <c r="R2774" s="66">
        <f t="shared" si="106"/>
        <v>0</v>
      </c>
      <c r="S2774" s="502">
        <f t="shared" si="104"/>
        <v>287.8</v>
      </c>
    </row>
    <row r="2775" spans="1:20" ht="25.5" x14ac:dyDescent="0.2">
      <c r="A2775" s="97" t="s">
        <v>7075</v>
      </c>
      <c r="B2775" s="125" t="s">
        <v>68</v>
      </c>
      <c r="C2775" s="124">
        <v>1</v>
      </c>
      <c r="D2775" s="125" t="s">
        <v>7774</v>
      </c>
      <c r="E2775" s="94">
        <v>81</v>
      </c>
      <c r="F2775" s="96" t="s">
        <v>562</v>
      </c>
      <c r="G2775" s="94" t="s">
        <v>4585</v>
      </c>
      <c r="H2775" s="94">
        <v>158</v>
      </c>
      <c r="I2775" s="69"/>
      <c r="J2775" s="5" t="s">
        <v>563</v>
      </c>
      <c r="K2775" s="66"/>
      <c r="L2775" s="5">
        <f t="shared" si="105"/>
        <v>122</v>
      </c>
      <c r="M2775" s="5">
        <v>5</v>
      </c>
      <c r="N2775" s="5">
        <v>0</v>
      </c>
      <c r="O2775" s="559"/>
      <c r="P2775" s="66"/>
      <c r="Q2775" s="66"/>
      <c r="R2775" s="66">
        <f t="shared" si="106"/>
        <v>0</v>
      </c>
      <c r="S2775" s="502">
        <f t="shared" si="104"/>
        <v>287.8</v>
      </c>
    </row>
    <row r="2776" spans="1:20" ht="25.5" x14ac:dyDescent="0.2">
      <c r="A2776" s="97" t="s">
        <v>7075</v>
      </c>
      <c r="B2776" s="125" t="s">
        <v>68</v>
      </c>
      <c r="C2776" s="124">
        <v>1</v>
      </c>
      <c r="D2776" s="125" t="s">
        <v>564</v>
      </c>
      <c r="E2776" s="94">
        <v>81</v>
      </c>
      <c r="F2776" s="96" t="s">
        <v>562</v>
      </c>
      <c r="G2776" s="94" t="s">
        <v>4585</v>
      </c>
      <c r="H2776" s="94">
        <v>158</v>
      </c>
      <c r="I2776" s="69"/>
      <c r="J2776" s="5" t="s">
        <v>1580</v>
      </c>
      <c r="K2776" s="66"/>
      <c r="L2776" s="5">
        <f t="shared" si="105"/>
        <v>404</v>
      </c>
      <c r="M2776" s="5">
        <v>8</v>
      </c>
      <c r="N2776" s="5">
        <v>0</v>
      </c>
      <c r="O2776" s="559"/>
      <c r="P2776" s="66">
        <v>278</v>
      </c>
      <c r="Q2776" s="66">
        <v>4</v>
      </c>
      <c r="R2776" s="66">
        <f t="shared" si="106"/>
        <v>282</v>
      </c>
      <c r="S2776" s="502">
        <f t="shared" si="104"/>
        <v>5.800000000000022</v>
      </c>
    </row>
    <row r="2777" spans="1:20" ht="25.5" x14ac:dyDescent="0.2">
      <c r="A2777" s="97" t="s">
        <v>8940</v>
      </c>
      <c r="B2777" s="125" t="s">
        <v>68</v>
      </c>
      <c r="C2777" s="124">
        <v>1</v>
      </c>
      <c r="D2777" s="125" t="s">
        <v>10335</v>
      </c>
      <c r="E2777" s="94">
        <v>84</v>
      </c>
      <c r="F2777" s="96" t="s">
        <v>393</v>
      </c>
      <c r="G2777" s="94" t="s">
        <v>3283</v>
      </c>
      <c r="H2777" s="94">
        <v>163</v>
      </c>
      <c r="I2777" s="69"/>
      <c r="J2777" s="5" t="s">
        <v>3843</v>
      </c>
      <c r="K2777" s="66"/>
      <c r="L2777" s="5">
        <f t="shared" si="105"/>
        <v>408</v>
      </c>
      <c r="M2777" s="5">
        <v>4</v>
      </c>
      <c r="N2777" s="5">
        <v>0</v>
      </c>
      <c r="O2777" s="559"/>
      <c r="P2777" s="66">
        <v>282</v>
      </c>
      <c r="Q2777" s="66">
        <v>4</v>
      </c>
      <c r="R2777" s="66">
        <f t="shared" si="106"/>
        <v>286</v>
      </c>
      <c r="S2777" s="502">
        <f t="shared" si="104"/>
        <v>1.800000000000022</v>
      </c>
    </row>
    <row r="2778" spans="1:20" ht="25.5" x14ac:dyDescent="0.2">
      <c r="A2778" s="97" t="s">
        <v>8940</v>
      </c>
      <c r="B2778" s="125" t="s">
        <v>68</v>
      </c>
      <c r="C2778" s="124">
        <v>1</v>
      </c>
      <c r="D2778" s="125" t="s">
        <v>10336</v>
      </c>
      <c r="E2778" s="94">
        <v>84</v>
      </c>
      <c r="F2778" s="96" t="s">
        <v>393</v>
      </c>
      <c r="G2778" s="94" t="s">
        <v>3283</v>
      </c>
      <c r="H2778" s="94">
        <v>163</v>
      </c>
      <c r="I2778" s="69"/>
      <c r="J2778" s="5" t="s">
        <v>1029</v>
      </c>
      <c r="K2778" s="66"/>
      <c r="L2778" s="5">
        <f t="shared" si="105"/>
        <v>408</v>
      </c>
      <c r="M2778" s="5">
        <v>7</v>
      </c>
      <c r="N2778" s="5">
        <v>0</v>
      </c>
      <c r="O2778" s="559"/>
      <c r="P2778" s="66">
        <v>282</v>
      </c>
      <c r="Q2778" s="66">
        <v>4</v>
      </c>
      <c r="R2778" s="66">
        <f t="shared" si="106"/>
        <v>286</v>
      </c>
      <c r="S2778" s="502">
        <f t="shared" si="104"/>
        <v>1.800000000000022</v>
      </c>
    </row>
    <row r="2779" spans="1:20" x14ac:dyDescent="0.2">
      <c r="A2779" s="97" t="s">
        <v>7072</v>
      </c>
      <c r="B2779" s="65" t="s">
        <v>3822</v>
      </c>
      <c r="C2779" s="67">
        <v>1</v>
      </c>
      <c r="D2779" s="65" t="s">
        <v>4577</v>
      </c>
      <c r="E2779" s="66">
        <v>80</v>
      </c>
      <c r="F2779" s="66">
        <v>112</v>
      </c>
      <c r="G2779" s="66" t="s">
        <v>3850</v>
      </c>
      <c r="H2779" s="66">
        <v>155</v>
      </c>
      <c r="I2779" s="69">
        <v>6045034800</v>
      </c>
      <c r="J2779" s="5" t="s">
        <v>2469</v>
      </c>
      <c r="K2779" s="66">
        <v>4</v>
      </c>
      <c r="L2779" s="5">
        <v>389</v>
      </c>
      <c r="M2779" s="5">
        <v>3</v>
      </c>
      <c r="N2779" s="5">
        <v>0</v>
      </c>
      <c r="O2779" s="65" t="s">
        <v>9118</v>
      </c>
      <c r="P2779" s="66">
        <v>260</v>
      </c>
      <c r="Q2779" s="66">
        <v>4</v>
      </c>
      <c r="R2779" s="66">
        <f t="shared" si="106"/>
        <v>264</v>
      </c>
      <c r="S2779" s="502">
        <f t="shared" si="104"/>
        <v>23.800000000000022</v>
      </c>
      <c r="T2779" s="68">
        <v>4</v>
      </c>
    </row>
    <row r="2780" spans="1:20" x14ac:dyDescent="0.2">
      <c r="A2780" s="97"/>
      <c r="B2780" s="65"/>
      <c r="C2780" s="67"/>
      <c r="E2780" s="66"/>
      <c r="F2780" s="66"/>
      <c r="G2780" s="66"/>
      <c r="H2780" s="66"/>
      <c r="I2780" s="69"/>
      <c r="J2780" s="5"/>
      <c r="K2780" s="66"/>
      <c r="L2780" s="5">
        <f t="shared" si="105"/>
        <v>122</v>
      </c>
      <c r="M2780" s="5"/>
      <c r="N2780" s="5">
        <v>0</v>
      </c>
      <c r="O2780" s="65"/>
      <c r="P2780" s="66"/>
      <c r="Q2780" s="66"/>
      <c r="R2780" s="66">
        <f t="shared" si="106"/>
        <v>0</v>
      </c>
      <c r="S2780" s="502">
        <f t="shared" si="104"/>
        <v>287.8</v>
      </c>
    </row>
    <row r="2781" spans="1:20" ht="25.5" x14ac:dyDescent="0.2">
      <c r="A2781" s="558" t="s">
        <v>11513</v>
      </c>
      <c r="B2781" s="65" t="s">
        <v>3365</v>
      </c>
      <c r="C2781" s="67">
        <v>1.25</v>
      </c>
      <c r="D2781" s="583" t="s">
        <v>11517</v>
      </c>
      <c r="E2781" s="66">
        <v>85</v>
      </c>
      <c r="F2781" s="588" t="s">
        <v>5848</v>
      </c>
      <c r="G2781" s="94" t="s">
        <v>4076</v>
      </c>
      <c r="H2781" s="94">
        <v>164</v>
      </c>
      <c r="I2781" s="69"/>
      <c r="J2781" s="5" t="s">
        <v>6348</v>
      </c>
      <c r="K2781" s="66"/>
      <c r="L2781" s="5">
        <f t="shared" si="105"/>
        <v>422</v>
      </c>
      <c r="M2781" s="5">
        <v>16</v>
      </c>
      <c r="N2781" s="5">
        <v>0</v>
      </c>
      <c r="O2781" s="559" t="s">
        <v>11515</v>
      </c>
      <c r="P2781" s="66">
        <v>296</v>
      </c>
      <c r="Q2781" s="66">
        <v>4</v>
      </c>
      <c r="R2781" s="66">
        <f t="shared" si="106"/>
        <v>300</v>
      </c>
      <c r="S2781" s="502">
        <f t="shared" si="104"/>
        <v>-12.199999999999978</v>
      </c>
    </row>
    <row r="2782" spans="1:20" ht="25.5" x14ac:dyDescent="0.2">
      <c r="A2782" s="558" t="s">
        <v>11513</v>
      </c>
      <c r="B2782" s="65" t="s">
        <v>3365</v>
      </c>
      <c r="C2782" s="67">
        <v>1.25</v>
      </c>
      <c r="D2782" s="583" t="s">
        <v>11516</v>
      </c>
      <c r="E2782" s="66">
        <v>85</v>
      </c>
      <c r="F2782" s="588" t="s">
        <v>5848</v>
      </c>
      <c r="G2782" s="94" t="s">
        <v>4076</v>
      </c>
      <c r="H2782" s="94">
        <v>164</v>
      </c>
      <c r="I2782" s="69"/>
      <c r="J2782" s="5" t="s">
        <v>9935</v>
      </c>
      <c r="K2782" s="66"/>
      <c r="L2782" s="5">
        <f>112+10+R2782</f>
        <v>422</v>
      </c>
      <c r="M2782" s="5">
        <v>16</v>
      </c>
      <c r="N2782" s="5">
        <v>0</v>
      </c>
      <c r="O2782" s="559" t="s">
        <v>11515</v>
      </c>
      <c r="P2782" s="66">
        <v>296</v>
      </c>
      <c r="Q2782" s="66">
        <v>4</v>
      </c>
      <c r="R2782" s="66">
        <f>P2782+Q2782</f>
        <v>300</v>
      </c>
      <c r="S2782" s="502">
        <f>306.1-R2782-10-8.3</f>
        <v>-12.199999999999978</v>
      </c>
    </row>
    <row r="2783" spans="1:20" ht="25.5" x14ac:dyDescent="0.2">
      <c r="A2783" s="558" t="s">
        <v>11513</v>
      </c>
      <c r="B2783" s="65" t="s">
        <v>3365</v>
      </c>
      <c r="C2783" s="67">
        <v>1.25</v>
      </c>
      <c r="D2783" s="583" t="s">
        <v>11518</v>
      </c>
      <c r="E2783" s="66">
        <v>85</v>
      </c>
      <c r="F2783" s="588" t="s">
        <v>5848</v>
      </c>
      <c r="G2783" s="94" t="s">
        <v>4076</v>
      </c>
      <c r="H2783" s="94">
        <v>164</v>
      </c>
      <c r="I2783" s="69"/>
      <c r="J2783" s="5" t="s">
        <v>7283</v>
      </c>
      <c r="K2783" s="66"/>
      <c r="L2783" s="5">
        <f>112+10+R2783</f>
        <v>422</v>
      </c>
      <c r="M2783" s="5">
        <v>16</v>
      </c>
      <c r="N2783" s="5">
        <v>0</v>
      </c>
      <c r="O2783" s="559" t="s">
        <v>11515</v>
      </c>
      <c r="P2783" s="66">
        <v>296</v>
      </c>
      <c r="Q2783" s="66">
        <v>4</v>
      </c>
      <c r="R2783" s="66">
        <f>P2783+Q2783</f>
        <v>300</v>
      </c>
      <c r="S2783" s="502">
        <f>306.1-R2783-10-8.3</f>
        <v>-12.199999999999978</v>
      </c>
    </row>
    <row r="2784" spans="1:20" ht="25.5" x14ac:dyDescent="0.2">
      <c r="A2784" s="558" t="s">
        <v>11513</v>
      </c>
      <c r="B2784" s="65" t="s">
        <v>3365</v>
      </c>
      <c r="C2784" s="67">
        <v>1.25</v>
      </c>
      <c r="D2784" s="91" t="s">
        <v>1997</v>
      </c>
      <c r="E2784" s="66">
        <v>85</v>
      </c>
      <c r="F2784" s="588" t="s">
        <v>5848</v>
      </c>
      <c r="G2784" s="564" t="s">
        <v>3283</v>
      </c>
      <c r="H2784" s="94">
        <v>164</v>
      </c>
      <c r="I2784" s="69"/>
      <c r="J2784" s="5" t="s">
        <v>3864</v>
      </c>
      <c r="K2784" s="66"/>
      <c r="L2784" s="5">
        <f t="shared" si="105"/>
        <v>422</v>
      </c>
      <c r="M2784" s="5">
        <v>14</v>
      </c>
      <c r="N2784" s="5">
        <v>0</v>
      </c>
      <c r="O2784" s="559" t="s">
        <v>11515</v>
      </c>
      <c r="P2784" s="66">
        <v>296</v>
      </c>
      <c r="Q2784" s="66">
        <v>4</v>
      </c>
      <c r="R2784" s="66">
        <f t="shared" si="106"/>
        <v>300</v>
      </c>
      <c r="S2784" s="502">
        <f t="shared" si="104"/>
        <v>-12.199999999999978</v>
      </c>
    </row>
    <row r="2785" spans="1:19" ht="25.5" x14ac:dyDescent="0.2">
      <c r="A2785" s="558" t="s">
        <v>11960</v>
      </c>
      <c r="B2785" s="559" t="s">
        <v>4892</v>
      </c>
      <c r="C2785" s="67">
        <v>1.25</v>
      </c>
      <c r="D2785" s="583" t="s">
        <v>11963</v>
      </c>
      <c r="E2785" s="66">
        <v>87</v>
      </c>
      <c r="F2785" s="588" t="s">
        <v>5848</v>
      </c>
      <c r="G2785" s="564" t="s">
        <v>5434</v>
      </c>
      <c r="H2785" s="94">
        <v>163</v>
      </c>
      <c r="I2785" s="69"/>
      <c r="J2785" s="5" t="s">
        <v>3864</v>
      </c>
      <c r="K2785" s="66"/>
      <c r="L2785" s="5">
        <f t="shared" si="105"/>
        <v>441</v>
      </c>
      <c r="M2785" s="5">
        <v>14</v>
      </c>
      <c r="N2785" s="5">
        <v>0</v>
      </c>
      <c r="O2785" s="559" t="s">
        <v>11951</v>
      </c>
      <c r="P2785" s="66">
        <v>315</v>
      </c>
      <c r="Q2785" s="66">
        <v>4</v>
      </c>
      <c r="R2785" s="66">
        <f t="shared" si="106"/>
        <v>319</v>
      </c>
      <c r="S2785" s="502">
        <f t="shared" si="104"/>
        <v>-31.199999999999978</v>
      </c>
    </row>
    <row r="2786" spans="1:19" ht="25.5" x14ac:dyDescent="0.2">
      <c r="A2786" s="558" t="s">
        <v>11961</v>
      </c>
      <c r="B2786" s="559" t="s">
        <v>4892</v>
      </c>
      <c r="C2786" s="67">
        <v>1.25</v>
      </c>
      <c r="D2786" s="583" t="s">
        <v>11964</v>
      </c>
      <c r="E2786" s="66">
        <v>87</v>
      </c>
      <c r="F2786" s="588" t="s">
        <v>5848</v>
      </c>
      <c r="G2786" s="564" t="s">
        <v>5434</v>
      </c>
      <c r="H2786" s="94">
        <v>163</v>
      </c>
      <c r="I2786" s="69"/>
      <c r="J2786" s="5" t="s">
        <v>3864</v>
      </c>
      <c r="K2786" s="66"/>
      <c r="L2786" s="5">
        <f>112+10+R2786</f>
        <v>441</v>
      </c>
      <c r="M2786" s="5">
        <v>14</v>
      </c>
      <c r="N2786" s="5">
        <v>0</v>
      </c>
      <c r="O2786" s="559" t="s">
        <v>11951</v>
      </c>
      <c r="P2786" s="66">
        <v>315</v>
      </c>
      <c r="Q2786" s="66">
        <v>4</v>
      </c>
      <c r="R2786" s="66">
        <f>P2786+Q2786</f>
        <v>319</v>
      </c>
      <c r="S2786" s="502">
        <f>306.1-R2786-10-8.3</f>
        <v>-31.199999999999978</v>
      </c>
    </row>
    <row r="2787" spans="1:19" ht="25.5" x14ac:dyDescent="0.2">
      <c r="A2787" s="558" t="s">
        <v>11962</v>
      </c>
      <c r="B2787" s="559" t="s">
        <v>4892</v>
      </c>
      <c r="C2787" s="67">
        <v>1.25</v>
      </c>
      <c r="D2787" s="583" t="s">
        <v>11965</v>
      </c>
      <c r="E2787" s="66">
        <v>87</v>
      </c>
      <c r="F2787" s="588" t="s">
        <v>5848</v>
      </c>
      <c r="G2787" s="564" t="s">
        <v>5434</v>
      </c>
      <c r="H2787" s="94">
        <v>163</v>
      </c>
      <c r="I2787" s="69"/>
      <c r="J2787" s="5" t="s">
        <v>3864</v>
      </c>
      <c r="K2787" s="66"/>
      <c r="L2787" s="5">
        <f>112+10+R2787</f>
        <v>441</v>
      </c>
      <c r="M2787" s="5">
        <v>14</v>
      </c>
      <c r="N2787" s="5">
        <v>0</v>
      </c>
      <c r="O2787" s="559" t="s">
        <v>11951</v>
      </c>
      <c r="P2787" s="66">
        <v>315</v>
      </c>
      <c r="Q2787" s="66">
        <v>4</v>
      </c>
      <c r="R2787" s="66">
        <f>P2787+Q2787</f>
        <v>319</v>
      </c>
      <c r="S2787" s="502">
        <f>306.1-R2787-10-8.3</f>
        <v>-31.199999999999978</v>
      </c>
    </row>
    <row r="2788" spans="1:19" ht="25.5" x14ac:dyDescent="0.2">
      <c r="A2788" s="97" t="s">
        <v>4313</v>
      </c>
      <c r="B2788" s="65" t="s">
        <v>8490</v>
      </c>
      <c r="C2788" s="67">
        <v>1.25</v>
      </c>
      <c r="D2788" s="125" t="s">
        <v>2158</v>
      </c>
      <c r="E2788" s="94">
        <v>83</v>
      </c>
      <c r="F2788" s="96" t="s">
        <v>10324</v>
      </c>
      <c r="G2788" s="94" t="s">
        <v>3283</v>
      </c>
      <c r="H2788" s="94">
        <v>161</v>
      </c>
      <c r="I2788" s="6"/>
      <c r="J2788" s="5" t="s">
        <v>1005</v>
      </c>
      <c r="K2788" s="66"/>
      <c r="L2788" s="5">
        <f t="shared" si="105"/>
        <v>122</v>
      </c>
      <c r="M2788" s="5">
        <v>10</v>
      </c>
      <c r="N2788" s="5">
        <v>0</v>
      </c>
      <c r="O2788" s="559"/>
      <c r="P2788" s="66"/>
      <c r="Q2788" s="66"/>
      <c r="R2788" s="66">
        <f t="shared" si="106"/>
        <v>0</v>
      </c>
      <c r="S2788" s="502">
        <f t="shared" si="104"/>
        <v>287.8</v>
      </c>
    </row>
    <row r="2789" spans="1:19" ht="25.5" x14ac:dyDescent="0.2">
      <c r="A2789" s="97" t="s">
        <v>2982</v>
      </c>
      <c r="B2789" s="65" t="s">
        <v>8490</v>
      </c>
      <c r="C2789" s="67">
        <v>1.25</v>
      </c>
      <c r="D2789" s="125" t="s">
        <v>8015</v>
      </c>
      <c r="E2789" s="94">
        <v>83</v>
      </c>
      <c r="F2789" s="96" t="s">
        <v>10324</v>
      </c>
      <c r="G2789" s="94" t="s">
        <v>3283</v>
      </c>
      <c r="H2789" s="94">
        <v>161</v>
      </c>
      <c r="I2789" s="6"/>
      <c r="J2789" s="5" t="s">
        <v>1005</v>
      </c>
      <c r="K2789" s="66"/>
      <c r="L2789" s="5">
        <f t="shared" si="105"/>
        <v>468</v>
      </c>
      <c r="M2789" s="5">
        <v>10</v>
      </c>
      <c r="N2789" s="5">
        <v>0</v>
      </c>
      <c r="O2789" s="559"/>
      <c r="P2789" s="66">
        <v>342</v>
      </c>
      <c r="Q2789" s="66">
        <v>4</v>
      </c>
      <c r="R2789" s="66">
        <f t="shared" si="106"/>
        <v>346</v>
      </c>
      <c r="S2789" s="502">
        <f t="shared" si="104"/>
        <v>-58.199999999999974</v>
      </c>
    </row>
    <row r="2790" spans="1:19" ht="25.5" x14ac:dyDescent="0.2">
      <c r="A2790" s="97" t="s">
        <v>5403</v>
      </c>
      <c r="B2790" s="65" t="s">
        <v>8490</v>
      </c>
      <c r="C2790" s="67">
        <v>1.25</v>
      </c>
      <c r="D2790" s="91" t="s">
        <v>5404</v>
      </c>
      <c r="E2790" s="94">
        <v>85</v>
      </c>
      <c r="F2790" s="96" t="s">
        <v>7401</v>
      </c>
      <c r="G2790" s="94" t="s">
        <v>3283</v>
      </c>
      <c r="H2790" s="94">
        <v>164</v>
      </c>
      <c r="I2790" s="6"/>
      <c r="J2790" s="5" t="s">
        <v>3864</v>
      </c>
      <c r="K2790" s="66"/>
      <c r="L2790" s="5">
        <f t="shared" si="105"/>
        <v>446</v>
      </c>
      <c r="M2790" s="5">
        <v>14</v>
      </c>
      <c r="N2790" s="5">
        <v>0</v>
      </c>
      <c r="O2790" s="65" t="s">
        <v>4659</v>
      </c>
      <c r="P2790" s="66">
        <v>320</v>
      </c>
      <c r="Q2790" s="66">
        <v>4</v>
      </c>
      <c r="R2790" s="66">
        <f t="shared" si="106"/>
        <v>324</v>
      </c>
      <c r="S2790" s="502">
        <f t="shared" si="104"/>
        <v>-36.199999999999974</v>
      </c>
    </row>
    <row r="2791" spans="1:19" ht="25.5" x14ac:dyDescent="0.2">
      <c r="A2791" s="97" t="s">
        <v>2983</v>
      </c>
      <c r="B2791" s="65" t="s">
        <v>8490</v>
      </c>
      <c r="C2791" s="67">
        <v>1.25</v>
      </c>
      <c r="D2791" s="267" t="s">
        <v>7559</v>
      </c>
      <c r="E2791" s="94">
        <v>83</v>
      </c>
      <c r="F2791" s="96" t="s">
        <v>10324</v>
      </c>
      <c r="G2791" s="94" t="s">
        <v>2367</v>
      </c>
      <c r="H2791" s="94">
        <v>161</v>
      </c>
      <c r="I2791" s="6"/>
      <c r="J2791" s="5" t="s">
        <v>1005</v>
      </c>
      <c r="K2791" s="66"/>
      <c r="L2791" s="5">
        <f t="shared" si="105"/>
        <v>465</v>
      </c>
      <c r="M2791" s="5">
        <v>10</v>
      </c>
      <c r="N2791" s="5">
        <v>0</v>
      </c>
      <c r="O2791" s="559"/>
      <c r="P2791" s="66">
        <v>339</v>
      </c>
      <c r="Q2791" s="66">
        <v>4</v>
      </c>
      <c r="R2791" s="66">
        <f t="shared" si="106"/>
        <v>343</v>
      </c>
      <c r="S2791" s="502">
        <f t="shared" si="104"/>
        <v>-55.199999999999974</v>
      </c>
    </row>
    <row r="2792" spans="1:19" ht="25.5" x14ac:dyDescent="0.2">
      <c r="A2792" s="97" t="s">
        <v>4672</v>
      </c>
      <c r="B2792" s="65" t="s">
        <v>8490</v>
      </c>
      <c r="C2792" s="67">
        <v>1.25</v>
      </c>
      <c r="D2792" s="267" t="s">
        <v>1641</v>
      </c>
      <c r="E2792" s="94">
        <v>86</v>
      </c>
      <c r="F2792" s="96" t="s">
        <v>3862</v>
      </c>
      <c r="G2792" s="94" t="s">
        <v>4585</v>
      </c>
      <c r="H2792" s="94">
        <v>165</v>
      </c>
      <c r="I2792" s="6"/>
      <c r="J2792" s="5" t="s">
        <v>3864</v>
      </c>
      <c r="K2792" s="66"/>
      <c r="L2792" s="5">
        <f t="shared" si="105"/>
        <v>451</v>
      </c>
      <c r="M2792" s="5">
        <v>14</v>
      </c>
      <c r="N2792" s="5">
        <v>0</v>
      </c>
      <c r="O2792" s="559"/>
      <c r="P2792" s="66">
        <v>325</v>
      </c>
      <c r="Q2792" s="66">
        <v>4</v>
      </c>
      <c r="R2792" s="66">
        <f t="shared" si="106"/>
        <v>329</v>
      </c>
      <c r="S2792" s="502">
        <f t="shared" si="104"/>
        <v>-41.199999999999974</v>
      </c>
    </row>
    <row r="2793" spans="1:19" ht="25.5" x14ac:dyDescent="0.2">
      <c r="A2793" s="97" t="s">
        <v>2984</v>
      </c>
      <c r="B2793" s="65" t="s">
        <v>8490</v>
      </c>
      <c r="C2793" s="67">
        <v>1.25</v>
      </c>
      <c r="D2793" s="267" t="s">
        <v>5340</v>
      </c>
      <c r="E2793" s="94">
        <v>83</v>
      </c>
      <c r="F2793" s="96" t="s">
        <v>10324</v>
      </c>
      <c r="G2793" s="94" t="s">
        <v>3283</v>
      </c>
      <c r="H2793" s="94">
        <v>161</v>
      </c>
      <c r="I2793" s="6"/>
      <c r="J2793" s="5" t="s">
        <v>1005</v>
      </c>
      <c r="K2793" s="66"/>
      <c r="L2793" s="5">
        <f t="shared" si="105"/>
        <v>468</v>
      </c>
      <c r="M2793" s="5">
        <v>10</v>
      </c>
      <c r="N2793" s="5">
        <v>0</v>
      </c>
      <c r="O2793" s="559"/>
      <c r="P2793" s="66">
        <v>342</v>
      </c>
      <c r="Q2793" s="66">
        <v>4</v>
      </c>
      <c r="R2793" s="66">
        <f t="shared" si="106"/>
        <v>346</v>
      </c>
      <c r="S2793" s="502">
        <f t="shared" si="104"/>
        <v>-58.199999999999974</v>
      </c>
    </row>
    <row r="2794" spans="1:19" ht="25.5" x14ac:dyDescent="0.2">
      <c r="A2794" s="97" t="s">
        <v>5469</v>
      </c>
      <c r="B2794" s="65" t="s">
        <v>2125</v>
      </c>
      <c r="C2794" s="67">
        <v>1.25</v>
      </c>
      <c r="D2794" s="267" t="s">
        <v>1001</v>
      </c>
      <c r="E2794" s="94">
        <v>85</v>
      </c>
      <c r="F2794" s="96" t="s">
        <v>393</v>
      </c>
      <c r="G2794" s="94" t="s">
        <v>4585</v>
      </c>
      <c r="H2794" s="94">
        <v>163</v>
      </c>
      <c r="I2794" s="69"/>
      <c r="J2794" s="5" t="s">
        <v>4495</v>
      </c>
      <c r="K2794" s="66"/>
      <c r="L2794" s="5">
        <f t="shared" si="105"/>
        <v>451</v>
      </c>
      <c r="M2794" s="5">
        <v>6</v>
      </c>
      <c r="N2794" s="5">
        <v>0</v>
      </c>
      <c r="O2794" s="559"/>
      <c r="P2794" s="66">
        <v>325</v>
      </c>
      <c r="Q2794" s="66">
        <v>4</v>
      </c>
      <c r="R2794" s="66">
        <f t="shared" si="106"/>
        <v>329</v>
      </c>
      <c r="S2794" s="502">
        <f t="shared" ref="S2794:S2874" si="107">306.1-R2794-10-8.3</f>
        <v>-41.199999999999974</v>
      </c>
    </row>
    <row r="2795" spans="1:19" ht="25.5" x14ac:dyDescent="0.2">
      <c r="A2795" s="97" t="s">
        <v>2985</v>
      </c>
      <c r="B2795" s="65" t="s">
        <v>2125</v>
      </c>
      <c r="C2795" s="67">
        <v>1.25</v>
      </c>
      <c r="D2795" s="267" t="s">
        <v>5004</v>
      </c>
      <c r="E2795" s="94">
        <v>84</v>
      </c>
      <c r="F2795" s="96" t="s">
        <v>393</v>
      </c>
      <c r="G2795" s="94" t="s">
        <v>3283</v>
      </c>
      <c r="H2795" s="94">
        <v>163</v>
      </c>
      <c r="I2795" s="69"/>
      <c r="J2795" s="5" t="s">
        <v>4495</v>
      </c>
      <c r="K2795" s="66"/>
      <c r="L2795" s="5">
        <f t="shared" si="105"/>
        <v>434</v>
      </c>
      <c r="M2795" s="5">
        <v>6</v>
      </c>
      <c r="N2795" s="5">
        <v>0</v>
      </c>
      <c r="O2795" s="559"/>
      <c r="P2795" s="66">
        <v>308</v>
      </c>
      <c r="Q2795" s="66">
        <v>4</v>
      </c>
      <c r="R2795" s="66">
        <f t="shared" si="106"/>
        <v>312</v>
      </c>
      <c r="S2795" s="502">
        <f t="shared" si="107"/>
        <v>-24.199999999999978</v>
      </c>
    </row>
    <row r="2796" spans="1:19" ht="25.5" x14ac:dyDescent="0.2">
      <c r="A2796" s="97" t="s">
        <v>559</v>
      </c>
      <c r="B2796" s="65" t="s">
        <v>2125</v>
      </c>
      <c r="C2796" s="67">
        <v>1.25</v>
      </c>
      <c r="D2796" s="267" t="s">
        <v>8516</v>
      </c>
      <c r="E2796" s="94">
        <v>84</v>
      </c>
      <c r="F2796" s="96" t="s">
        <v>3862</v>
      </c>
      <c r="G2796" s="94" t="s">
        <v>3283</v>
      </c>
      <c r="H2796" s="94">
        <v>165</v>
      </c>
      <c r="I2796" s="69"/>
      <c r="J2796" s="5" t="s">
        <v>3864</v>
      </c>
      <c r="K2796" s="66"/>
      <c r="L2796" s="5">
        <f t="shared" si="105"/>
        <v>433</v>
      </c>
      <c r="M2796" s="5">
        <v>14</v>
      </c>
      <c r="N2796" s="5">
        <v>0</v>
      </c>
      <c r="O2796" s="559"/>
      <c r="P2796" s="66">
        <v>307</v>
      </c>
      <c r="Q2796" s="66">
        <v>4</v>
      </c>
      <c r="R2796" s="66">
        <f t="shared" si="106"/>
        <v>311</v>
      </c>
      <c r="S2796" s="502">
        <f t="shared" si="107"/>
        <v>-23.199999999999978</v>
      </c>
    </row>
    <row r="2797" spans="1:19" ht="25.5" x14ac:dyDescent="0.2">
      <c r="A2797" s="97" t="s">
        <v>559</v>
      </c>
      <c r="B2797" s="65" t="s">
        <v>2125</v>
      </c>
      <c r="C2797" s="67">
        <v>1.25</v>
      </c>
      <c r="D2797" s="267" t="s">
        <v>9883</v>
      </c>
      <c r="E2797" s="94">
        <v>84</v>
      </c>
      <c r="F2797" s="96" t="s">
        <v>3862</v>
      </c>
      <c r="G2797" s="94" t="s">
        <v>3283</v>
      </c>
      <c r="H2797" s="94">
        <v>165</v>
      </c>
      <c r="I2797" s="69"/>
      <c r="J2797" s="5" t="s">
        <v>3864</v>
      </c>
      <c r="K2797" s="66"/>
      <c r="L2797" s="5">
        <f t="shared" si="105"/>
        <v>446</v>
      </c>
      <c r="M2797" s="5">
        <v>14</v>
      </c>
      <c r="N2797" s="5">
        <v>0</v>
      </c>
      <c r="O2797" s="559"/>
      <c r="P2797" s="66">
        <v>320</v>
      </c>
      <c r="Q2797" s="66">
        <v>4</v>
      </c>
      <c r="R2797" s="66">
        <f t="shared" si="106"/>
        <v>324</v>
      </c>
      <c r="S2797" s="502">
        <f t="shared" si="107"/>
        <v>-36.199999999999974</v>
      </c>
    </row>
    <row r="2798" spans="1:19" ht="25.5" x14ac:dyDescent="0.2">
      <c r="A2798" s="97" t="s">
        <v>5633</v>
      </c>
      <c r="B2798" s="65" t="s">
        <v>3365</v>
      </c>
      <c r="C2798" s="124">
        <v>1.5</v>
      </c>
      <c r="D2798" s="267" t="s">
        <v>3540</v>
      </c>
      <c r="E2798" s="94">
        <v>95</v>
      </c>
      <c r="F2798" s="96" t="s">
        <v>3303</v>
      </c>
      <c r="G2798" s="94" t="s">
        <v>3850</v>
      </c>
      <c r="H2798" s="94">
        <v>181</v>
      </c>
      <c r="I2798" s="69"/>
      <c r="J2798" s="5" t="s">
        <v>1948</v>
      </c>
      <c r="K2798" s="66"/>
      <c r="L2798" s="5">
        <f t="shared" si="105"/>
        <v>358</v>
      </c>
      <c r="M2798" s="5">
        <v>35</v>
      </c>
      <c r="N2798" s="5">
        <v>0</v>
      </c>
      <c r="O2798" s="65" t="s">
        <v>2910</v>
      </c>
      <c r="P2798" s="66">
        <v>232</v>
      </c>
      <c r="Q2798" s="66">
        <v>4</v>
      </c>
      <c r="R2798" s="66">
        <f t="shared" si="106"/>
        <v>236</v>
      </c>
      <c r="S2798" s="502">
        <f t="shared" si="107"/>
        <v>51.800000000000026</v>
      </c>
    </row>
    <row r="2799" spans="1:19" ht="25.5" x14ac:dyDescent="0.2">
      <c r="A2799" s="97" t="s">
        <v>5634</v>
      </c>
      <c r="B2799" s="65" t="s">
        <v>3365</v>
      </c>
      <c r="C2799" s="124">
        <v>1.5</v>
      </c>
      <c r="D2799" s="267" t="s">
        <v>1932</v>
      </c>
      <c r="E2799" s="94">
        <v>95</v>
      </c>
      <c r="F2799" s="96" t="s">
        <v>3303</v>
      </c>
      <c r="G2799" s="94" t="s">
        <v>3850</v>
      </c>
      <c r="H2799" s="94">
        <v>181</v>
      </c>
      <c r="I2799" s="69"/>
      <c r="J2799" s="5" t="s">
        <v>1948</v>
      </c>
      <c r="K2799" s="66"/>
      <c r="L2799" s="5">
        <f t="shared" si="105"/>
        <v>358</v>
      </c>
      <c r="M2799" s="5">
        <v>35</v>
      </c>
      <c r="N2799" s="5">
        <v>0</v>
      </c>
      <c r="O2799" s="65" t="s">
        <v>2910</v>
      </c>
      <c r="P2799" s="66">
        <v>232</v>
      </c>
      <c r="Q2799" s="66">
        <v>4</v>
      </c>
      <c r="R2799" s="66">
        <f t="shared" si="106"/>
        <v>236</v>
      </c>
      <c r="S2799" s="502">
        <f t="shared" si="107"/>
        <v>51.800000000000026</v>
      </c>
    </row>
    <row r="2800" spans="1:19" ht="25.5" x14ac:dyDescent="0.2">
      <c r="A2800" s="558" t="s">
        <v>12284</v>
      </c>
      <c r="B2800" s="559" t="s">
        <v>3365</v>
      </c>
      <c r="C2800" s="124">
        <v>1.5</v>
      </c>
      <c r="D2800" s="576" t="s">
        <v>12286</v>
      </c>
      <c r="E2800" s="94">
        <v>89</v>
      </c>
      <c r="F2800" s="96" t="s">
        <v>5664</v>
      </c>
      <c r="G2800" s="564" t="s">
        <v>2367</v>
      </c>
      <c r="H2800" s="94">
        <v>166</v>
      </c>
      <c r="I2800" s="69"/>
      <c r="J2800" s="5" t="s">
        <v>5665</v>
      </c>
      <c r="K2800" s="66"/>
      <c r="L2800" s="5">
        <f t="shared" si="105"/>
        <v>475</v>
      </c>
      <c r="M2800" s="5">
        <v>40</v>
      </c>
      <c r="N2800" s="5">
        <v>1</v>
      </c>
      <c r="O2800" s="559" t="s">
        <v>12277</v>
      </c>
      <c r="P2800" s="66">
        <v>349</v>
      </c>
      <c r="Q2800" s="66">
        <v>4</v>
      </c>
      <c r="R2800" s="66">
        <f t="shared" si="106"/>
        <v>353</v>
      </c>
      <c r="S2800" s="502">
        <f t="shared" si="107"/>
        <v>-65.199999999999974</v>
      </c>
    </row>
    <row r="2801" spans="1:19" ht="25.5" x14ac:dyDescent="0.2">
      <c r="A2801" s="97" t="s">
        <v>6692</v>
      </c>
      <c r="B2801" s="65" t="s">
        <v>4416</v>
      </c>
      <c r="C2801" s="124">
        <v>1.5</v>
      </c>
      <c r="D2801" s="267" t="s">
        <v>6691</v>
      </c>
      <c r="E2801" s="94">
        <v>86</v>
      </c>
      <c r="F2801" s="96" t="s">
        <v>393</v>
      </c>
      <c r="G2801" s="94" t="s">
        <v>3283</v>
      </c>
      <c r="H2801" s="94">
        <v>163</v>
      </c>
      <c r="I2801" s="6"/>
      <c r="J2801" s="5" t="s">
        <v>4495</v>
      </c>
      <c r="K2801" s="66"/>
      <c r="L2801" s="5">
        <f t="shared" si="105"/>
        <v>446</v>
      </c>
      <c r="M2801" s="5">
        <v>6</v>
      </c>
      <c r="N2801" s="5">
        <v>0</v>
      </c>
      <c r="O2801" s="559"/>
      <c r="P2801" s="66">
        <v>320</v>
      </c>
      <c r="Q2801" s="66">
        <v>4</v>
      </c>
      <c r="R2801" s="66">
        <f t="shared" si="106"/>
        <v>324</v>
      </c>
      <c r="S2801" s="502">
        <f t="shared" si="107"/>
        <v>-36.199999999999974</v>
      </c>
    </row>
    <row r="2802" spans="1:19" ht="25.5" x14ac:dyDescent="0.2">
      <c r="A2802" s="97" t="s">
        <v>5221</v>
      </c>
      <c r="B2802" s="125" t="s">
        <v>4416</v>
      </c>
      <c r="C2802" s="124">
        <v>1.5</v>
      </c>
      <c r="D2802" s="125" t="s">
        <v>9590</v>
      </c>
      <c r="E2802" s="94">
        <v>89</v>
      </c>
      <c r="F2802" s="96" t="s">
        <v>1399</v>
      </c>
      <c r="G2802" s="94" t="s">
        <v>2367</v>
      </c>
      <c r="H2802" s="94">
        <v>171</v>
      </c>
      <c r="I2802" s="6"/>
      <c r="J2802" s="5" t="s">
        <v>2542</v>
      </c>
      <c r="K2802" s="66"/>
      <c r="L2802" s="5">
        <f t="shared" si="105"/>
        <v>468</v>
      </c>
      <c r="M2802" s="5">
        <v>21</v>
      </c>
      <c r="N2802" s="5">
        <v>0</v>
      </c>
      <c r="O2802" s="65" t="s">
        <v>1848</v>
      </c>
      <c r="P2802" s="66">
        <v>342</v>
      </c>
      <c r="Q2802" s="66">
        <v>4</v>
      </c>
      <c r="R2802" s="66">
        <f t="shared" si="106"/>
        <v>346</v>
      </c>
      <c r="S2802" s="502">
        <f t="shared" si="107"/>
        <v>-58.199999999999974</v>
      </c>
    </row>
    <row r="2803" spans="1:19" ht="25.5" x14ac:dyDescent="0.2">
      <c r="A2803" s="97" t="s">
        <v>4541</v>
      </c>
      <c r="B2803" s="65" t="s">
        <v>4416</v>
      </c>
      <c r="C2803" s="124">
        <v>1.5</v>
      </c>
      <c r="D2803" s="267" t="s">
        <v>6667</v>
      </c>
      <c r="E2803" s="94">
        <v>95</v>
      </c>
      <c r="F2803" s="96" t="s">
        <v>3303</v>
      </c>
      <c r="G2803" s="94" t="s">
        <v>3850</v>
      </c>
      <c r="H2803" s="94">
        <v>181</v>
      </c>
      <c r="I2803" s="6"/>
      <c r="J2803" s="5" t="s">
        <v>2454</v>
      </c>
      <c r="K2803" s="66"/>
      <c r="L2803" s="5">
        <f t="shared" si="105"/>
        <v>448</v>
      </c>
      <c r="M2803" s="5">
        <v>16</v>
      </c>
      <c r="N2803" s="5">
        <v>0</v>
      </c>
      <c r="O2803" s="65" t="s">
        <v>4540</v>
      </c>
      <c r="P2803" s="66">
        <v>322</v>
      </c>
      <c r="Q2803" s="66">
        <v>4</v>
      </c>
      <c r="R2803" s="66">
        <f t="shared" si="106"/>
        <v>326</v>
      </c>
      <c r="S2803" s="502">
        <f t="shared" si="107"/>
        <v>-38.199999999999974</v>
      </c>
    </row>
    <row r="2804" spans="1:19" ht="25.5" x14ac:dyDescent="0.2">
      <c r="A2804" s="97" t="s">
        <v>4413</v>
      </c>
      <c r="B2804" s="65" t="s">
        <v>4416</v>
      </c>
      <c r="C2804" s="124">
        <v>1.5</v>
      </c>
      <c r="D2804" s="267" t="s">
        <v>3751</v>
      </c>
      <c r="E2804" s="94">
        <v>86</v>
      </c>
      <c r="F2804" s="96" t="s">
        <v>393</v>
      </c>
      <c r="G2804" s="94" t="s">
        <v>3283</v>
      </c>
      <c r="H2804" s="94">
        <v>163</v>
      </c>
      <c r="I2804" s="6"/>
      <c r="J2804" s="5" t="s">
        <v>4495</v>
      </c>
      <c r="K2804" s="66"/>
      <c r="L2804" s="5">
        <f t="shared" si="105"/>
        <v>448</v>
      </c>
      <c r="M2804" s="5">
        <v>6</v>
      </c>
      <c r="N2804" s="5">
        <v>0</v>
      </c>
      <c r="O2804" s="559"/>
      <c r="P2804" s="66">
        <v>322</v>
      </c>
      <c r="Q2804" s="66">
        <v>4</v>
      </c>
      <c r="R2804" s="66">
        <f t="shared" si="106"/>
        <v>326</v>
      </c>
      <c r="S2804" s="502">
        <f t="shared" si="107"/>
        <v>-38.199999999999974</v>
      </c>
    </row>
    <row r="2805" spans="1:19" ht="25.5" x14ac:dyDescent="0.2">
      <c r="A2805" s="97" t="s">
        <v>4544</v>
      </c>
      <c r="B2805" s="65" t="s">
        <v>4416</v>
      </c>
      <c r="C2805" s="124">
        <v>1.5</v>
      </c>
      <c r="D2805" s="267" t="s">
        <v>6665</v>
      </c>
      <c r="E2805" s="94">
        <v>86</v>
      </c>
      <c r="F2805" s="96" t="s">
        <v>5664</v>
      </c>
      <c r="G2805" s="94" t="s">
        <v>5434</v>
      </c>
      <c r="H2805" s="94">
        <v>166</v>
      </c>
      <c r="I2805" s="6"/>
      <c r="J2805" s="5" t="s">
        <v>5665</v>
      </c>
      <c r="K2805" s="66"/>
      <c r="L2805" s="5">
        <f t="shared" ref="L2805:L2887" si="108">112+10+R2805</f>
        <v>466</v>
      </c>
      <c r="M2805" s="5">
        <v>40</v>
      </c>
      <c r="N2805" s="5">
        <v>0</v>
      </c>
      <c r="O2805" s="65" t="s">
        <v>4540</v>
      </c>
      <c r="P2805" s="66">
        <v>340</v>
      </c>
      <c r="Q2805" s="66">
        <v>4</v>
      </c>
      <c r="R2805" s="66">
        <f t="shared" si="106"/>
        <v>344</v>
      </c>
      <c r="S2805" s="502">
        <f t="shared" si="107"/>
        <v>-56.199999999999974</v>
      </c>
    </row>
    <row r="2806" spans="1:19" x14ac:dyDescent="0.2">
      <c r="A2806" s="97" t="s">
        <v>4542</v>
      </c>
      <c r="B2806" s="125" t="s">
        <v>4416</v>
      </c>
      <c r="C2806" s="124">
        <v>1.5</v>
      </c>
      <c r="D2806" s="267" t="s">
        <v>6666</v>
      </c>
      <c r="E2806" s="94">
        <v>84</v>
      </c>
      <c r="F2806" s="96">
        <v>112</v>
      </c>
      <c r="G2806" s="94" t="s">
        <v>4585</v>
      </c>
      <c r="H2806" s="94">
        <v>155</v>
      </c>
      <c r="I2806" s="6"/>
      <c r="J2806" s="5" t="s">
        <v>9682</v>
      </c>
      <c r="K2806" s="66"/>
      <c r="L2806" s="5">
        <f t="shared" si="108"/>
        <v>466</v>
      </c>
      <c r="M2806" s="5">
        <v>1</v>
      </c>
      <c r="N2806" s="5">
        <v>0</v>
      </c>
      <c r="O2806" s="65" t="s">
        <v>4540</v>
      </c>
      <c r="P2806" s="66">
        <v>340</v>
      </c>
      <c r="Q2806" s="66">
        <v>4</v>
      </c>
      <c r="R2806" s="66">
        <f t="shared" si="106"/>
        <v>344</v>
      </c>
      <c r="S2806" s="502">
        <f t="shared" si="107"/>
        <v>-56.199999999999974</v>
      </c>
    </row>
    <row r="2807" spans="1:19" ht="25.5" x14ac:dyDescent="0.2">
      <c r="A2807" s="97" t="s">
        <v>2017</v>
      </c>
      <c r="B2807" s="125" t="s">
        <v>4416</v>
      </c>
      <c r="C2807" s="124">
        <v>1.5</v>
      </c>
      <c r="D2807" s="267" t="s">
        <v>8438</v>
      </c>
      <c r="E2807" s="94">
        <v>87</v>
      </c>
      <c r="F2807" s="96" t="s">
        <v>3862</v>
      </c>
      <c r="G2807" s="94" t="s">
        <v>5434</v>
      </c>
      <c r="H2807" s="94">
        <v>165</v>
      </c>
      <c r="I2807" s="69"/>
      <c r="J2807" s="5" t="s">
        <v>3864</v>
      </c>
      <c r="K2807" s="66"/>
      <c r="L2807" s="5">
        <f t="shared" si="108"/>
        <v>444</v>
      </c>
      <c r="M2807" s="5">
        <v>14</v>
      </c>
      <c r="N2807" s="5">
        <v>0</v>
      </c>
      <c r="O2807" s="559"/>
      <c r="P2807" s="66">
        <v>318</v>
      </c>
      <c r="Q2807" s="66">
        <v>4</v>
      </c>
      <c r="R2807" s="66">
        <f t="shared" si="106"/>
        <v>322</v>
      </c>
      <c r="S2807" s="502">
        <f t="shared" si="107"/>
        <v>-34.199999999999974</v>
      </c>
    </row>
    <row r="2808" spans="1:19" ht="25.5" x14ac:dyDescent="0.2">
      <c r="A2808" s="97" t="s">
        <v>6307</v>
      </c>
      <c r="B2808" s="125" t="s">
        <v>4416</v>
      </c>
      <c r="C2808" s="124">
        <v>1.5</v>
      </c>
      <c r="D2808" s="267" t="s">
        <v>2209</v>
      </c>
      <c r="E2808" s="94">
        <v>87</v>
      </c>
      <c r="F2808" s="96" t="s">
        <v>3862</v>
      </c>
      <c r="G2808" s="94" t="s">
        <v>5434</v>
      </c>
      <c r="H2808" s="94">
        <v>165</v>
      </c>
      <c r="I2808" s="69"/>
      <c r="J2808" s="5" t="s">
        <v>3864</v>
      </c>
      <c r="K2808" s="66"/>
      <c r="L2808" s="5">
        <f t="shared" si="108"/>
        <v>438</v>
      </c>
      <c r="M2808" s="5">
        <v>14</v>
      </c>
      <c r="N2808" s="66">
        <v>0</v>
      </c>
      <c r="O2808" s="559"/>
      <c r="P2808" s="66">
        <v>312</v>
      </c>
      <c r="Q2808" s="66">
        <v>4</v>
      </c>
      <c r="R2808" s="66">
        <f t="shared" si="106"/>
        <v>316</v>
      </c>
      <c r="S2808" s="502">
        <f t="shared" si="107"/>
        <v>-28.199999999999978</v>
      </c>
    </row>
    <row r="2809" spans="1:19" ht="25.5" x14ac:dyDescent="0.2">
      <c r="A2809" s="97" t="s">
        <v>5038</v>
      </c>
      <c r="B2809" s="125" t="s">
        <v>4416</v>
      </c>
      <c r="C2809" s="124">
        <v>1.5</v>
      </c>
      <c r="D2809" s="267" t="s">
        <v>7573</v>
      </c>
      <c r="E2809" s="94">
        <v>89</v>
      </c>
      <c r="F2809" s="96" t="s">
        <v>3862</v>
      </c>
      <c r="G2809" s="94" t="s">
        <v>2036</v>
      </c>
      <c r="H2809" s="94">
        <v>165</v>
      </c>
      <c r="I2809" s="69"/>
      <c r="J2809" s="5" t="s">
        <v>3864</v>
      </c>
      <c r="K2809" s="66"/>
      <c r="L2809" s="5">
        <f t="shared" si="108"/>
        <v>456</v>
      </c>
      <c r="M2809" s="5">
        <v>14</v>
      </c>
      <c r="N2809" s="5">
        <v>0</v>
      </c>
      <c r="O2809" s="65" t="s">
        <v>1299</v>
      </c>
      <c r="P2809" s="66">
        <v>330</v>
      </c>
      <c r="Q2809" s="66">
        <v>4</v>
      </c>
      <c r="R2809" s="66">
        <f t="shared" si="106"/>
        <v>334</v>
      </c>
      <c r="S2809" s="502">
        <f t="shared" si="107"/>
        <v>-46.199999999999974</v>
      </c>
    </row>
    <row r="2810" spans="1:19" ht="25.5" x14ac:dyDescent="0.2">
      <c r="A2810" s="97" t="s">
        <v>9854</v>
      </c>
      <c r="B2810" s="125" t="s">
        <v>1423</v>
      </c>
      <c r="C2810" s="124">
        <v>1.5</v>
      </c>
      <c r="D2810" s="267" t="s">
        <v>9855</v>
      </c>
      <c r="E2810" s="94">
        <v>89</v>
      </c>
      <c r="F2810" s="96" t="s">
        <v>415</v>
      </c>
      <c r="G2810" s="94" t="s">
        <v>5434</v>
      </c>
      <c r="H2810" s="94">
        <v>168</v>
      </c>
      <c r="I2810" s="6"/>
      <c r="J2810" s="5" t="s">
        <v>2455</v>
      </c>
      <c r="K2810" s="66"/>
      <c r="L2810" s="5">
        <f t="shared" si="108"/>
        <v>473</v>
      </c>
      <c r="M2810" s="5">
        <v>17</v>
      </c>
      <c r="N2810" s="66">
        <v>0</v>
      </c>
      <c r="O2810" s="65" t="s">
        <v>7523</v>
      </c>
      <c r="P2810" s="66">
        <v>347</v>
      </c>
      <c r="Q2810" s="66">
        <v>4</v>
      </c>
      <c r="R2810" s="66">
        <f t="shared" si="106"/>
        <v>351</v>
      </c>
      <c r="S2810" s="502">
        <f t="shared" si="107"/>
        <v>-63.199999999999974</v>
      </c>
    </row>
    <row r="2811" spans="1:19" ht="25.5" x14ac:dyDescent="0.2">
      <c r="A2811" s="97" t="s">
        <v>2013</v>
      </c>
      <c r="B2811" s="125" t="s">
        <v>1423</v>
      </c>
      <c r="C2811" s="124">
        <v>1.5</v>
      </c>
      <c r="D2811" s="267" t="s">
        <v>6011</v>
      </c>
      <c r="E2811" s="94">
        <v>87</v>
      </c>
      <c r="F2811" s="96" t="s">
        <v>3862</v>
      </c>
      <c r="G2811" s="94" t="s">
        <v>4585</v>
      </c>
      <c r="H2811" s="94">
        <v>165</v>
      </c>
      <c r="I2811" s="69"/>
      <c r="J2811" s="5" t="s">
        <v>3864</v>
      </c>
      <c r="K2811" s="66"/>
      <c r="L2811" s="5">
        <f t="shared" si="108"/>
        <v>476</v>
      </c>
      <c r="M2811" s="5">
        <v>14</v>
      </c>
      <c r="N2811" s="5">
        <v>0</v>
      </c>
      <c r="O2811" s="559"/>
      <c r="P2811" s="66">
        <v>350</v>
      </c>
      <c r="Q2811" s="66">
        <v>4</v>
      </c>
      <c r="R2811" s="66">
        <f t="shared" si="106"/>
        <v>354</v>
      </c>
      <c r="S2811" s="502">
        <f t="shared" si="107"/>
        <v>-66.199999999999974</v>
      </c>
    </row>
    <row r="2812" spans="1:19" ht="25.5" x14ac:dyDescent="0.2">
      <c r="A2812" s="97" t="s">
        <v>873</v>
      </c>
      <c r="B2812" s="125" t="s">
        <v>1423</v>
      </c>
      <c r="C2812" s="124">
        <v>1.5</v>
      </c>
      <c r="D2812" s="125" t="s">
        <v>6093</v>
      </c>
      <c r="E2812" s="94">
        <v>88</v>
      </c>
      <c r="F2812" s="96" t="s">
        <v>5534</v>
      </c>
      <c r="G2812" s="94" t="s">
        <v>5434</v>
      </c>
      <c r="H2812" s="94">
        <v>167</v>
      </c>
      <c r="I2812" s="69"/>
      <c r="J2812" s="5" t="s">
        <v>3863</v>
      </c>
      <c r="K2812" s="66"/>
      <c r="L2812" s="5">
        <f t="shared" si="108"/>
        <v>452</v>
      </c>
      <c r="M2812" s="5">
        <v>13</v>
      </c>
      <c r="N2812" s="5">
        <v>0</v>
      </c>
      <c r="O2812" s="559"/>
      <c r="P2812" s="66">
        <v>326</v>
      </c>
      <c r="Q2812" s="66">
        <v>4</v>
      </c>
      <c r="R2812" s="66">
        <f t="shared" si="106"/>
        <v>330</v>
      </c>
      <c r="S2812" s="502">
        <f t="shared" si="107"/>
        <v>-42.199999999999974</v>
      </c>
    </row>
    <row r="2813" spans="1:19" ht="25.5" x14ac:dyDescent="0.2">
      <c r="A2813" s="97" t="s">
        <v>1367</v>
      </c>
      <c r="B2813" s="125" t="s">
        <v>1423</v>
      </c>
      <c r="C2813" s="124">
        <v>1.5</v>
      </c>
      <c r="D2813" s="267" t="s">
        <v>2674</v>
      </c>
      <c r="E2813" s="94">
        <v>94</v>
      </c>
      <c r="F2813" s="96" t="s">
        <v>3303</v>
      </c>
      <c r="G2813" s="94" t="s">
        <v>961</v>
      </c>
      <c r="H2813" s="94">
        <v>181</v>
      </c>
      <c r="I2813" s="69"/>
      <c r="J2813" s="5" t="s">
        <v>2454</v>
      </c>
      <c r="K2813" s="66"/>
      <c r="L2813" s="5">
        <f t="shared" si="108"/>
        <v>462</v>
      </c>
      <c r="M2813" s="5">
        <v>16</v>
      </c>
      <c r="N2813" s="5">
        <v>0</v>
      </c>
      <c r="O2813" s="65" t="s">
        <v>9721</v>
      </c>
      <c r="P2813" s="66">
        <v>336</v>
      </c>
      <c r="Q2813" s="66">
        <v>4</v>
      </c>
      <c r="R2813" s="66">
        <f t="shared" si="106"/>
        <v>340</v>
      </c>
      <c r="S2813" s="502">
        <f t="shared" si="107"/>
        <v>-52.199999999999974</v>
      </c>
    </row>
    <row r="2814" spans="1:19" ht="25.5" x14ac:dyDescent="0.2">
      <c r="A2814" s="97" t="s">
        <v>9302</v>
      </c>
      <c r="B2814" s="125" t="s">
        <v>1423</v>
      </c>
      <c r="C2814" s="124">
        <v>1.5</v>
      </c>
      <c r="D2814" s="267" t="s">
        <v>6726</v>
      </c>
      <c r="E2814" s="94">
        <v>93</v>
      </c>
      <c r="F2814" s="96" t="s">
        <v>3303</v>
      </c>
      <c r="G2814" s="94" t="s">
        <v>3850</v>
      </c>
      <c r="H2814" s="94">
        <v>183</v>
      </c>
      <c r="I2814" s="69"/>
      <c r="J2814" s="5" t="s">
        <v>1948</v>
      </c>
      <c r="K2814" s="66"/>
      <c r="L2814" s="5">
        <f t="shared" si="108"/>
        <v>453</v>
      </c>
      <c r="M2814" s="5">
        <v>35</v>
      </c>
      <c r="N2814" s="5">
        <v>0</v>
      </c>
      <c r="O2814" s="559" t="s">
        <v>12492</v>
      </c>
      <c r="P2814" s="66">
        <v>327</v>
      </c>
      <c r="Q2814" s="66">
        <v>4</v>
      </c>
      <c r="R2814" s="66">
        <f t="shared" si="106"/>
        <v>331</v>
      </c>
      <c r="S2814" s="502">
        <f t="shared" si="107"/>
        <v>-43.199999999999974</v>
      </c>
    </row>
    <row r="2815" spans="1:19" ht="25.5" x14ac:dyDescent="0.2">
      <c r="A2815" s="97" t="s">
        <v>8384</v>
      </c>
      <c r="B2815" s="125" t="s">
        <v>1423</v>
      </c>
      <c r="C2815" s="124">
        <v>1.5</v>
      </c>
      <c r="D2815" s="125" t="s">
        <v>6095</v>
      </c>
      <c r="E2815" s="94">
        <v>88</v>
      </c>
      <c r="F2815" s="96" t="s">
        <v>393</v>
      </c>
      <c r="G2815" s="94" t="s">
        <v>3283</v>
      </c>
      <c r="H2815" s="94">
        <v>163</v>
      </c>
      <c r="I2815" s="69"/>
      <c r="J2815" s="5" t="s">
        <v>4495</v>
      </c>
      <c r="K2815" s="66"/>
      <c r="L2815" s="5">
        <f t="shared" si="108"/>
        <v>448</v>
      </c>
      <c r="M2815" s="5">
        <v>6</v>
      </c>
      <c r="N2815" s="5">
        <v>0</v>
      </c>
      <c r="O2815" s="65" t="s">
        <v>8858</v>
      </c>
      <c r="P2815" s="66">
        <v>322</v>
      </c>
      <c r="Q2815" s="66">
        <v>4</v>
      </c>
      <c r="R2815" s="66">
        <f t="shared" si="106"/>
        <v>326</v>
      </c>
      <c r="S2815" s="502">
        <f t="shared" si="107"/>
        <v>-38.199999999999974</v>
      </c>
    </row>
    <row r="2816" spans="1:19" ht="25.5" x14ac:dyDescent="0.2">
      <c r="A2816" s="97" t="s">
        <v>3808</v>
      </c>
      <c r="B2816" s="125" t="s">
        <v>1423</v>
      </c>
      <c r="C2816" s="124">
        <v>1.5</v>
      </c>
      <c r="D2816" s="267" t="s">
        <v>75</v>
      </c>
      <c r="E2816" s="94">
        <v>88</v>
      </c>
      <c r="F2816" s="96" t="s">
        <v>415</v>
      </c>
      <c r="G2816" s="94" t="s">
        <v>2367</v>
      </c>
      <c r="H2816" s="94">
        <v>168</v>
      </c>
      <c r="I2816" s="69"/>
      <c r="J2816" s="5" t="s">
        <v>2455</v>
      </c>
      <c r="K2816" s="66"/>
      <c r="L2816" s="5">
        <f t="shared" si="108"/>
        <v>456</v>
      </c>
      <c r="M2816" s="5">
        <v>17</v>
      </c>
      <c r="N2816" s="5">
        <v>0</v>
      </c>
      <c r="O2816" s="65" t="s">
        <v>5217</v>
      </c>
      <c r="P2816" s="66">
        <v>330</v>
      </c>
      <c r="Q2816" s="66">
        <v>4</v>
      </c>
      <c r="R2816" s="66">
        <f t="shared" si="106"/>
        <v>334</v>
      </c>
      <c r="S2816" s="502">
        <f t="shared" si="107"/>
        <v>-46.199999999999974</v>
      </c>
    </row>
    <row r="2817" spans="1:19" ht="25.5" x14ac:dyDescent="0.2">
      <c r="A2817" s="97" t="s">
        <v>2597</v>
      </c>
      <c r="B2817" s="125" t="s">
        <v>1423</v>
      </c>
      <c r="C2817" s="124">
        <v>1.5</v>
      </c>
      <c r="D2817" s="267" t="s">
        <v>2189</v>
      </c>
      <c r="E2817" s="94">
        <v>88</v>
      </c>
      <c r="F2817" s="96" t="s">
        <v>393</v>
      </c>
      <c r="G2817" s="94" t="s">
        <v>3283</v>
      </c>
      <c r="H2817" s="94">
        <v>163</v>
      </c>
      <c r="I2817" s="69"/>
      <c r="J2817" s="5" t="s">
        <v>4495</v>
      </c>
      <c r="K2817" s="66"/>
      <c r="L2817" s="5">
        <f t="shared" si="108"/>
        <v>456</v>
      </c>
      <c r="M2817" s="5">
        <v>6</v>
      </c>
      <c r="N2817" s="5">
        <v>0</v>
      </c>
      <c r="O2817" s="559"/>
      <c r="P2817" s="66">
        <v>330</v>
      </c>
      <c r="Q2817" s="66">
        <v>4</v>
      </c>
      <c r="R2817" s="66">
        <f t="shared" si="106"/>
        <v>334</v>
      </c>
      <c r="S2817" s="502">
        <f t="shared" si="107"/>
        <v>-46.199999999999974</v>
      </c>
    </row>
    <row r="2818" spans="1:19" ht="25.5" x14ac:dyDescent="0.2">
      <c r="A2818" s="97" t="s">
        <v>7102</v>
      </c>
      <c r="B2818" s="125" t="s">
        <v>1423</v>
      </c>
      <c r="C2818" s="124">
        <v>1.5</v>
      </c>
      <c r="D2818" s="576" t="s">
        <v>12493</v>
      </c>
      <c r="E2818" s="94">
        <v>89</v>
      </c>
      <c r="F2818" s="96" t="s">
        <v>415</v>
      </c>
      <c r="G2818" s="94" t="s">
        <v>5434</v>
      </c>
      <c r="H2818" s="94">
        <v>168</v>
      </c>
      <c r="I2818" s="69"/>
      <c r="J2818" s="5" t="s">
        <v>2455</v>
      </c>
      <c r="K2818" s="66"/>
      <c r="L2818" s="5">
        <f t="shared" si="108"/>
        <v>472</v>
      </c>
      <c r="M2818" s="5">
        <v>17</v>
      </c>
      <c r="N2818" s="5">
        <v>0</v>
      </c>
      <c r="O2818" s="559" t="s">
        <v>12492</v>
      </c>
      <c r="P2818" s="66">
        <v>346</v>
      </c>
      <c r="Q2818" s="66">
        <v>4</v>
      </c>
      <c r="R2818" s="66">
        <f t="shared" si="106"/>
        <v>350</v>
      </c>
      <c r="S2818" s="502">
        <f t="shared" si="107"/>
        <v>-62.199999999999974</v>
      </c>
    </row>
    <row r="2819" spans="1:19" ht="25.5" x14ac:dyDescent="0.2">
      <c r="A2819" s="97" t="s">
        <v>9856</v>
      </c>
      <c r="B2819" s="125" t="s">
        <v>1423</v>
      </c>
      <c r="C2819" s="124">
        <v>1.5</v>
      </c>
      <c r="D2819" s="267" t="s">
        <v>2088</v>
      </c>
      <c r="E2819" s="94">
        <v>88</v>
      </c>
      <c r="F2819" s="96" t="s">
        <v>415</v>
      </c>
      <c r="G2819" s="94" t="s">
        <v>5434</v>
      </c>
      <c r="H2819" s="94">
        <v>168</v>
      </c>
      <c r="I2819" s="69"/>
      <c r="J2819" s="5" t="s">
        <v>2455</v>
      </c>
      <c r="K2819" s="66"/>
      <c r="L2819" s="5">
        <f t="shared" si="108"/>
        <v>454</v>
      </c>
      <c r="M2819" s="5">
        <v>17</v>
      </c>
      <c r="N2819" s="66">
        <v>0</v>
      </c>
      <c r="O2819" s="65" t="s">
        <v>7523</v>
      </c>
      <c r="P2819" s="66">
        <v>328</v>
      </c>
      <c r="Q2819" s="66">
        <v>4</v>
      </c>
      <c r="R2819" s="66">
        <f t="shared" si="106"/>
        <v>332</v>
      </c>
      <c r="S2819" s="502">
        <f t="shared" si="107"/>
        <v>-44.199999999999974</v>
      </c>
    </row>
    <row r="2820" spans="1:19" ht="25.5" x14ac:dyDescent="0.2">
      <c r="A2820" s="558" t="s">
        <v>11467</v>
      </c>
      <c r="B2820" s="125" t="s">
        <v>1423</v>
      </c>
      <c r="C2820" s="124">
        <v>1.5</v>
      </c>
      <c r="D2820" s="267" t="s">
        <v>11472</v>
      </c>
      <c r="E2820" s="94">
        <v>89</v>
      </c>
      <c r="F2820" s="96" t="s">
        <v>5664</v>
      </c>
      <c r="G2820" s="94" t="s">
        <v>5434</v>
      </c>
      <c r="H2820" s="94">
        <v>166</v>
      </c>
      <c r="I2820" s="6"/>
      <c r="J2820" s="5" t="s">
        <v>5665</v>
      </c>
      <c r="K2820" s="66"/>
      <c r="L2820" s="5">
        <f>112+10+R2820</f>
        <v>473</v>
      </c>
      <c r="M2820" s="5">
        <v>40</v>
      </c>
      <c r="N2820" s="5">
        <v>0</v>
      </c>
      <c r="O2820" s="559" t="s">
        <v>11471</v>
      </c>
      <c r="P2820" s="66">
        <v>347</v>
      </c>
      <c r="Q2820" s="66">
        <v>4</v>
      </c>
      <c r="R2820" s="66">
        <f t="shared" si="106"/>
        <v>351</v>
      </c>
      <c r="S2820" s="502">
        <f t="shared" si="107"/>
        <v>-63.199999999999974</v>
      </c>
    </row>
    <row r="2821" spans="1:19" ht="25.5" x14ac:dyDescent="0.2">
      <c r="A2821" s="97" t="s">
        <v>8383</v>
      </c>
      <c r="B2821" s="125" t="s">
        <v>1423</v>
      </c>
      <c r="C2821" s="124">
        <v>1.5</v>
      </c>
      <c r="D2821" s="267" t="s">
        <v>3526</v>
      </c>
      <c r="E2821" s="94">
        <v>88</v>
      </c>
      <c r="F2821" s="96" t="s">
        <v>3862</v>
      </c>
      <c r="G2821" s="94" t="s">
        <v>5434</v>
      </c>
      <c r="H2821" s="94">
        <v>165</v>
      </c>
      <c r="I2821" s="69"/>
      <c r="J2821" s="5" t="s">
        <v>3864</v>
      </c>
      <c r="K2821" s="66"/>
      <c r="L2821" s="5">
        <f t="shared" si="108"/>
        <v>461</v>
      </c>
      <c r="M2821" s="5">
        <v>14</v>
      </c>
      <c r="N2821" s="5">
        <v>0</v>
      </c>
      <c r="O2821" s="559"/>
      <c r="P2821" s="66">
        <v>335</v>
      </c>
      <c r="Q2821" s="66">
        <v>4</v>
      </c>
      <c r="R2821" s="66">
        <f t="shared" si="106"/>
        <v>339</v>
      </c>
      <c r="S2821" s="502">
        <f t="shared" si="107"/>
        <v>-51.199999999999974</v>
      </c>
    </row>
    <row r="2822" spans="1:19" ht="25.5" x14ac:dyDescent="0.2">
      <c r="A2822" s="97" t="s">
        <v>8721</v>
      </c>
      <c r="B2822" s="125" t="s">
        <v>1423</v>
      </c>
      <c r="C2822" s="124">
        <v>1.5</v>
      </c>
      <c r="D2822" s="267" t="s">
        <v>2238</v>
      </c>
      <c r="E2822" s="94">
        <v>94</v>
      </c>
      <c r="F2822" s="96" t="s">
        <v>3303</v>
      </c>
      <c r="G2822" s="94" t="s">
        <v>3851</v>
      </c>
      <c r="H2822" s="94">
        <v>181</v>
      </c>
      <c r="I2822" s="6"/>
      <c r="J2822" s="5" t="s">
        <v>2454</v>
      </c>
      <c r="K2822" s="66"/>
      <c r="L2822" s="5">
        <f t="shared" si="108"/>
        <v>122</v>
      </c>
      <c r="M2822" s="5">
        <v>16</v>
      </c>
      <c r="N2822" s="5">
        <v>0</v>
      </c>
      <c r="O2822" s="559"/>
      <c r="P2822" s="66"/>
      <c r="Q2822" s="66"/>
      <c r="R2822" s="66">
        <f t="shared" si="106"/>
        <v>0</v>
      </c>
      <c r="S2822" s="502">
        <f t="shared" si="107"/>
        <v>287.8</v>
      </c>
    </row>
    <row r="2823" spans="1:19" ht="25.5" x14ac:dyDescent="0.2">
      <c r="A2823" s="97" t="s">
        <v>7212</v>
      </c>
      <c r="B2823" s="125" t="s">
        <v>1423</v>
      </c>
      <c r="C2823" s="124">
        <v>1.5</v>
      </c>
      <c r="D2823" s="267" t="s">
        <v>2870</v>
      </c>
      <c r="E2823" s="94">
        <v>88</v>
      </c>
      <c r="F2823" s="96" t="s">
        <v>415</v>
      </c>
      <c r="G2823" s="94" t="s">
        <v>5434</v>
      </c>
      <c r="H2823" s="94">
        <v>168</v>
      </c>
      <c r="I2823" s="6"/>
      <c r="J2823" s="5" t="s">
        <v>2455</v>
      </c>
      <c r="K2823" s="66"/>
      <c r="L2823" s="5">
        <f t="shared" si="108"/>
        <v>461</v>
      </c>
      <c r="M2823" s="5">
        <v>17</v>
      </c>
      <c r="N2823" s="5">
        <v>0</v>
      </c>
      <c r="O2823" s="65" t="s">
        <v>9939</v>
      </c>
      <c r="P2823" s="66">
        <v>335</v>
      </c>
      <c r="Q2823" s="66">
        <v>4</v>
      </c>
      <c r="R2823" s="66">
        <f t="shared" si="106"/>
        <v>339</v>
      </c>
      <c r="S2823" s="502">
        <f t="shared" si="107"/>
        <v>-51.199999999999974</v>
      </c>
    </row>
    <row r="2824" spans="1:19" ht="25.5" x14ac:dyDescent="0.2">
      <c r="A2824" s="97" t="s">
        <v>5795</v>
      </c>
      <c r="B2824" s="125" t="s">
        <v>1423</v>
      </c>
      <c r="C2824" s="124">
        <v>1.5</v>
      </c>
      <c r="D2824" s="267" t="s">
        <v>2927</v>
      </c>
      <c r="E2824" s="94">
        <v>88</v>
      </c>
      <c r="F2824" s="96" t="s">
        <v>415</v>
      </c>
      <c r="G2824" s="94" t="s">
        <v>5434</v>
      </c>
      <c r="H2824" s="94">
        <v>168</v>
      </c>
      <c r="I2824" s="6"/>
      <c r="J2824" s="5" t="s">
        <v>2455</v>
      </c>
      <c r="K2824" s="66"/>
      <c r="L2824" s="5">
        <f t="shared" si="108"/>
        <v>458</v>
      </c>
      <c r="M2824" s="5">
        <v>17</v>
      </c>
      <c r="N2824" s="5">
        <v>0</v>
      </c>
      <c r="O2824" s="559"/>
      <c r="P2824" s="66">
        <v>332</v>
      </c>
      <c r="Q2824" s="66">
        <v>4</v>
      </c>
      <c r="R2824" s="66">
        <f t="shared" si="106"/>
        <v>336</v>
      </c>
      <c r="S2824" s="502">
        <f t="shared" si="107"/>
        <v>-48.199999999999974</v>
      </c>
    </row>
    <row r="2825" spans="1:19" ht="25.5" x14ac:dyDescent="0.2">
      <c r="A2825" s="97" t="s">
        <v>10488</v>
      </c>
      <c r="B2825" s="125" t="s">
        <v>1423</v>
      </c>
      <c r="C2825" s="124">
        <v>1.5</v>
      </c>
      <c r="D2825" s="267" t="s">
        <v>6494</v>
      </c>
      <c r="E2825" s="94">
        <v>89</v>
      </c>
      <c r="F2825" s="96" t="s">
        <v>415</v>
      </c>
      <c r="G2825" s="94" t="s">
        <v>2367</v>
      </c>
      <c r="H2825" s="94">
        <v>168</v>
      </c>
      <c r="I2825" s="69"/>
      <c r="J2825" s="5" t="s">
        <v>2455</v>
      </c>
      <c r="K2825" s="66"/>
      <c r="L2825" s="5">
        <f t="shared" si="108"/>
        <v>464</v>
      </c>
      <c r="M2825" s="5">
        <v>17</v>
      </c>
      <c r="N2825" s="5">
        <v>0</v>
      </c>
      <c r="O2825" s="559"/>
      <c r="P2825" s="66">
        <v>338</v>
      </c>
      <c r="Q2825" s="66">
        <v>4</v>
      </c>
      <c r="R2825" s="66">
        <f t="shared" si="106"/>
        <v>342</v>
      </c>
      <c r="S2825" s="502">
        <f t="shared" si="107"/>
        <v>-54.199999999999974</v>
      </c>
    </row>
    <row r="2826" spans="1:19" ht="25.5" x14ac:dyDescent="0.2">
      <c r="A2826" s="97" t="s">
        <v>10602</v>
      </c>
      <c r="B2826" s="125" t="s">
        <v>1423</v>
      </c>
      <c r="C2826" s="124">
        <v>1.5</v>
      </c>
      <c r="D2826" s="267" t="s">
        <v>10603</v>
      </c>
      <c r="E2826" s="94">
        <v>89</v>
      </c>
      <c r="F2826" s="96" t="s">
        <v>415</v>
      </c>
      <c r="G2826" s="94" t="s">
        <v>5434</v>
      </c>
      <c r="H2826" s="94">
        <v>168</v>
      </c>
      <c r="I2826" s="6"/>
      <c r="J2826" s="5" t="s">
        <v>2455</v>
      </c>
      <c r="K2826" s="66"/>
      <c r="L2826" s="5">
        <f t="shared" si="108"/>
        <v>459</v>
      </c>
      <c r="M2826" s="5">
        <v>17</v>
      </c>
      <c r="N2826" s="5">
        <v>0</v>
      </c>
      <c r="O2826" s="65" t="s">
        <v>10581</v>
      </c>
      <c r="P2826" s="66">
        <v>333</v>
      </c>
      <c r="Q2826" s="66">
        <v>4</v>
      </c>
      <c r="R2826" s="66">
        <f t="shared" si="106"/>
        <v>337</v>
      </c>
      <c r="S2826" s="502">
        <f t="shared" si="107"/>
        <v>-49.199999999999974</v>
      </c>
    </row>
    <row r="2827" spans="1:19" ht="25.5" x14ac:dyDescent="0.2">
      <c r="A2827" s="97" t="s">
        <v>1338</v>
      </c>
      <c r="B2827" s="125" t="s">
        <v>1423</v>
      </c>
      <c r="C2827" s="124">
        <v>1.5</v>
      </c>
      <c r="D2827" s="267" t="s">
        <v>5584</v>
      </c>
      <c r="E2827" s="94">
        <v>89</v>
      </c>
      <c r="F2827" s="96" t="s">
        <v>415</v>
      </c>
      <c r="G2827" s="94" t="s">
        <v>5501</v>
      </c>
      <c r="H2827" s="94">
        <v>168</v>
      </c>
      <c r="I2827" s="6"/>
      <c r="J2827" s="5" t="s">
        <v>2044</v>
      </c>
      <c r="K2827" s="66"/>
      <c r="L2827" s="5">
        <f t="shared" si="108"/>
        <v>446</v>
      </c>
      <c r="M2827" s="5">
        <v>29</v>
      </c>
      <c r="N2827" s="5">
        <v>0</v>
      </c>
      <c r="O2827" s="559"/>
      <c r="P2827" s="66">
        <v>320</v>
      </c>
      <c r="Q2827" s="66">
        <v>4</v>
      </c>
      <c r="R2827" s="66">
        <f t="shared" si="106"/>
        <v>324</v>
      </c>
      <c r="S2827" s="502">
        <f t="shared" si="107"/>
        <v>-36.199999999999974</v>
      </c>
    </row>
    <row r="2828" spans="1:19" ht="25.5" x14ac:dyDescent="0.2">
      <c r="A2828" s="97" t="s">
        <v>2089</v>
      </c>
      <c r="B2828" s="125" t="s">
        <v>1423</v>
      </c>
      <c r="C2828" s="124">
        <v>1.5</v>
      </c>
      <c r="D2828" s="267" t="s">
        <v>2090</v>
      </c>
      <c r="E2828" s="94">
        <v>86</v>
      </c>
      <c r="F2828" s="96" t="s">
        <v>3862</v>
      </c>
      <c r="G2828" s="94" t="s">
        <v>4585</v>
      </c>
      <c r="H2828" s="94">
        <v>165</v>
      </c>
      <c r="I2828" s="6"/>
      <c r="J2828" s="5" t="s">
        <v>3864</v>
      </c>
      <c r="K2828" s="66"/>
      <c r="L2828" s="5">
        <f t="shared" si="108"/>
        <v>461</v>
      </c>
      <c r="M2828" s="5">
        <v>14</v>
      </c>
      <c r="N2828" s="66">
        <v>0</v>
      </c>
      <c r="O2828" s="65" t="s">
        <v>7523</v>
      </c>
      <c r="P2828" s="66">
        <v>335</v>
      </c>
      <c r="Q2828" s="66">
        <v>4</v>
      </c>
      <c r="R2828" s="66">
        <f t="shared" si="106"/>
        <v>339</v>
      </c>
      <c r="S2828" s="502">
        <f t="shared" si="107"/>
        <v>-51.199999999999974</v>
      </c>
    </row>
    <row r="2829" spans="1:19" ht="25.5" x14ac:dyDescent="0.2">
      <c r="A2829" s="97" t="s">
        <v>3585</v>
      </c>
      <c r="B2829" s="125" t="s">
        <v>1423</v>
      </c>
      <c r="C2829" s="124">
        <v>1.5</v>
      </c>
      <c r="D2829" s="267" t="s">
        <v>5939</v>
      </c>
      <c r="E2829" s="94">
        <v>88</v>
      </c>
      <c r="F2829" s="96" t="s">
        <v>415</v>
      </c>
      <c r="G2829" s="94" t="s">
        <v>5434</v>
      </c>
      <c r="H2829" s="94">
        <v>168</v>
      </c>
      <c r="I2829" s="6"/>
      <c r="J2829" s="5" t="s">
        <v>2455</v>
      </c>
      <c r="K2829" s="66"/>
      <c r="L2829" s="5">
        <f t="shared" si="108"/>
        <v>457</v>
      </c>
      <c r="M2829" s="5">
        <v>17</v>
      </c>
      <c r="N2829" s="5">
        <v>0</v>
      </c>
      <c r="O2829" s="559"/>
      <c r="P2829" s="66">
        <v>328</v>
      </c>
      <c r="Q2829" s="66">
        <v>7</v>
      </c>
      <c r="R2829" s="66">
        <f t="shared" si="106"/>
        <v>335</v>
      </c>
      <c r="S2829" s="502">
        <f t="shared" si="107"/>
        <v>-47.199999999999974</v>
      </c>
    </row>
    <row r="2830" spans="1:19" ht="25.5" x14ac:dyDescent="0.2">
      <c r="A2830" s="97" t="s">
        <v>1337</v>
      </c>
      <c r="B2830" s="125" t="s">
        <v>1423</v>
      </c>
      <c r="C2830" s="124">
        <v>1.5</v>
      </c>
      <c r="D2830" s="267" t="s">
        <v>9764</v>
      </c>
      <c r="E2830" s="94">
        <v>87</v>
      </c>
      <c r="F2830" s="96" t="s">
        <v>3862</v>
      </c>
      <c r="G2830" s="94" t="s">
        <v>4585</v>
      </c>
      <c r="H2830" s="94">
        <v>165</v>
      </c>
      <c r="I2830" s="6"/>
      <c r="J2830" s="5" t="s">
        <v>3864</v>
      </c>
      <c r="K2830" s="66"/>
      <c r="L2830" s="5">
        <f t="shared" si="108"/>
        <v>464</v>
      </c>
      <c r="M2830" s="5">
        <v>14</v>
      </c>
      <c r="N2830" s="5">
        <v>0</v>
      </c>
      <c r="O2830" s="559"/>
      <c r="P2830" s="66">
        <v>338</v>
      </c>
      <c r="Q2830" s="66">
        <v>4</v>
      </c>
      <c r="R2830" s="66">
        <f t="shared" si="106"/>
        <v>342</v>
      </c>
      <c r="S2830" s="502">
        <f t="shared" si="107"/>
        <v>-54.199999999999974</v>
      </c>
    </row>
    <row r="2831" spans="1:19" ht="25.5" x14ac:dyDescent="0.2">
      <c r="A2831" s="97" t="s">
        <v>10187</v>
      </c>
      <c r="B2831" s="125" t="s">
        <v>1423</v>
      </c>
      <c r="C2831" s="124">
        <v>1.5</v>
      </c>
      <c r="D2831" s="267" t="s">
        <v>10186</v>
      </c>
      <c r="E2831" s="94">
        <v>87</v>
      </c>
      <c r="F2831" s="96" t="s">
        <v>5664</v>
      </c>
      <c r="G2831" s="94" t="s">
        <v>5434</v>
      </c>
      <c r="H2831" s="94">
        <v>166</v>
      </c>
      <c r="I2831" s="69"/>
      <c r="J2831" s="5" t="s">
        <v>5665</v>
      </c>
      <c r="K2831" s="66"/>
      <c r="L2831" s="5">
        <f t="shared" si="108"/>
        <v>461</v>
      </c>
      <c r="M2831" s="5">
        <v>40</v>
      </c>
      <c r="N2831" s="5">
        <v>0</v>
      </c>
      <c r="O2831" s="559"/>
      <c r="P2831" s="66">
        <v>335</v>
      </c>
      <c r="Q2831" s="66">
        <v>4</v>
      </c>
      <c r="R2831" s="66">
        <f t="shared" si="106"/>
        <v>339</v>
      </c>
      <c r="S2831" s="502">
        <f t="shared" si="107"/>
        <v>-51.199999999999974</v>
      </c>
    </row>
    <row r="2832" spans="1:19" ht="25.5" x14ac:dyDescent="0.2">
      <c r="A2832" s="97" t="s">
        <v>3584</v>
      </c>
      <c r="B2832" s="125" t="s">
        <v>1423</v>
      </c>
      <c r="C2832" s="124">
        <v>1.5</v>
      </c>
      <c r="D2832" s="267" t="s">
        <v>3583</v>
      </c>
      <c r="E2832" s="94">
        <v>87</v>
      </c>
      <c r="F2832" s="96" t="s">
        <v>3862</v>
      </c>
      <c r="G2832" s="94" t="s">
        <v>4585</v>
      </c>
      <c r="H2832" s="94">
        <v>165</v>
      </c>
      <c r="I2832" s="6"/>
      <c r="J2832" s="5" t="s">
        <v>3864</v>
      </c>
      <c r="K2832" s="66"/>
      <c r="L2832" s="5">
        <f t="shared" si="108"/>
        <v>472</v>
      </c>
      <c r="M2832" s="5">
        <v>14</v>
      </c>
      <c r="N2832" s="5">
        <v>0</v>
      </c>
      <c r="O2832" s="559"/>
      <c r="P2832" s="66">
        <v>346</v>
      </c>
      <c r="Q2832" s="66">
        <v>4</v>
      </c>
      <c r="R2832" s="66">
        <f t="shared" ref="R2832:R2900" si="109">P2832+Q2832</f>
        <v>350</v>
      </c>
      <c r="S2832" s="502">
        <f t="shared" si="107"/>
        <v>-62.199999999999974</v>
      </c>
    </row>
    <row r="2833" spans="1:19" ht="25.5" x14ac:dyDescent="0.2">
      <c r="A2833" s="97" t="s">
        <v>3477</v>
      </c>
      <c r="B2833" s="125" t="s">
        <v>1423</v>
      </c>
      <c r="C2833" s="124">
        <v>1.5</v>
      </c>
      <c r="D2833" s="267" t="s">
        <v>5637</v>
      </c>
      <c r="E2833" s="94">
        <v>89</v>
      </c>
      <c r="F2833" s="96" t="s">
        <v>415</v>
      </c>
      <c r="G2833" s="94" t="s">
        <v>5434</v>
      </c>
      <c r="H2833" s="94">
        <v>168</v>
      </c>
      <c r="I2833" s="6"/>
      <c r="J2833" s="5" t="s">
        <v>2455</v>
      </c>
      <c r="K2833" s="66"/>
      <c r="L2833" s="5">
        <f t="shared" si="108"/>
        <v>472</v>
      </c>
      <c r="M2833" s="5">
        <v>17</v>
      </c>
      <c r="N2833" s="5">
        <v>0</v>
      </c>
      <c r="O2833" s="559" t="s">
        <v>12492</v>
      </c>
      <c r="P2833" s="66">
        <v>346</v>
      </c>
      <c r="Q2833" s="66">
        <v>4</v>
      </c>
      <c r="R2833" s="66">
        <f t="shared" si="109"/>
        <v>350</v>
      </c>
      <c r="S2833" s="502">
        <f t="shared" si="107"/>
        <v>-62.199999999999974</v>
      </c>
    </row>
    <row r="2834" spans="1:19" ht="25.5" x14ac:dyDescent="0.2">
      <c r="A2834" s="97" t="s">
        <v>10675</v>
      </c>
      <c r="B2834" s="125" t="s">
        <v>1423</v>
      </c>
      <c r="C2834" s="124">
        <v>1.5</v>
      </c>
      <c r="D2834" s="267" t="s">
        <v>10677</v>
      </c>
      <c r="E2834" s="94">
        <v>86</v>
      </c>
      <c r="F2834" s="96" t="s">
        <v>393</v>
      </c>
      <c r="G2834" s="94" t="s">
        <v>4585</v>
      </c>
      <c r="H2834" s="94">
        <v>163</v>
      </c>
      <c r="I2834" s="69"/>
      <c r="J2834" s="5" t="s">
        <v>4495</v>
      </c>
      <c r="K2834" s="66"/>
      <c r="L2834" s="5">
        <f t="shared" si="108"/>
        <v>463</v>
      </c>
      <c r="M2834" s="5">
        <v>6</v>
      </c>
      <c r="N2834" s="5">
        <v>0</v>
      </c>
      <c r="O2834" s="65" t="s">
        <v>10655</v>
      </c>
      <c r="P2834" s="66">
        <v>337</v>
      </c>
      <c r="Q2834" s="66">
        <v>4</v>
      </c>
      <c r="R2834" s="66">
        <f t="shared" si="109"/>
        <v>341</v>
      </c>
      <c r="S2834" s="502">
        <f t="shared" si="107"/>
        <v>-53.199999999999974</v>
      </c>
    </row>
    <row r="2835" spans="1:19" ht="25.5" x14ac:dyDescent="0.2">
      <c r="A2835" s="97" t="s">
        <v>1965</v>
      </c>
      <c r="B2835" s="125" t="s">
        <v>1423</v>
      </c>
      <c r="C2835" s="124">
        <v>1.5</v>
      </c>
      <c r="D2835" s="267" t="s">
        <v>3111</v>
      </c>
      <c r="E2835" s="94">
        <v>88</v>
      </c>
      <c r="F2835" s="96" t="s">
        <v>415</v>
      </c>
      <c r="G2835" s="94" t="s">
        <v>5434</v>
      </c>
      <c r="H2835" s="94">
        <v>168</v>
      </c>
      <c r="I2835" s="6"/>
      <c r="J2835" s="5" t="s">
        <v>2455</v>
      </c>
      <c r="K2835" s="66"/>
      <c r="L2835" s="5">
        <f t="shared" si="108"/>
        <v>477</v>
      </c>
      <c r="M2835" s="5">
        <v>17</v>
      </c>
      <c r="N2835" s="5">
        <v>0</v>
      </c>
      <c r="O2835" s="559"/>
      <c r="P2835" s="66">
        <v>348</v>
      </c>
      <c r="Q2835" s="66">
        <v>7</v>
      </c>
      <c r="R2835" s="66">
        <f t="shared" si="109"/>
        <v>355</v>
      </c>
      <c r="S2835" s="502">
        <f t="shared" si="107"/>
        <v>-67.199999999999974</v>
      </c>
    </row>
    <row r="2836" spans="1:19" ht="25.5" x14ac:dyDescent="0.2">
      <c r="A2836" s="558" t="s">
        <v>11319</v>
      </c>
      <c r="B2836" s="125" t="s">
        <v>1423</v>
      </c>
      <c r="C2836" s="124">
        <v>1.5</v>
      </c>
      <c r="D2836" s="267" t="s">
        <v>606</v>
      </c>
      <c r="E2836" s="94">
        <v>89</v>
      </c>
      <c r="F2836" s="96" t="s">
        <v>1399</v>
      </c>
      <c r="G2836" s="94" t="s">
        <v>5434</v>
      </c>
      <c r="H2836" s="94">
        <v>171</v>
      </c>
      <c r="I2836" s="6"/>
      <c r="J2836" s="5" t="s">
        <v>2542</v>
      </c>
      <c r="K2836" s="66"/>
      <c r="L2836" s="5">
        <f t="shared" si="108"/>
        <v>471</v>
      </c>
      <c r="M2836" s="5">
        <v>21</v>
      </c>
      <c r="N2836" s="5">
        <v>0</v>
      </c>
      <c r="O2836" s="559" t="s">
        <v>11318</v>
      </c>
      <c r="P2836" s="66">
        <v>345</v>
      </c>
      <c r="Q2836" s="66">
        <v>4</v>
      </c>
      <c r="R2836" s="66">
        <f t="shared" si="109"/>
        <v>349</v>
      </c>
      <c r="S2836" s="502">
        <f t="shared" si="107"/>
        <v>-61.199999999999974</v>
      </c>
    </row>
    <row r="2837" spans="1:19" ht="25.5" x14ac:dyDescent="0.2">
      <c r="A2837" s="97" t="s">
        <v>8722</v>
      </c>
      <c r="B2837" s="125" t="s">
        <v>1423</v>
      </c>
      <c r="C2837" s="124">
        <v>1.5</v>
      </c>
      <c r="D2837" s="267" t="s">
        <v>812</v>
      </c>
      <c r="E2837" s="94">
        <v>94</v>
      </c>
      <c r="F2837" s="96" t="s">
        <v>3303</v>
      </c>
      <c r="G2837" s="94" t="s">
        <v>3851</v>
      </c>
      <c r="H2837" s="94">
        <v>181</v>
      </c>
      <c r="I2837" s="6"/>
      <c r="J2837" s="5" t="s">
        <v>2454</v>
      </c>
      <c r="K2837" s="66"/>
      <c r="L2837" s="5">
        <f t="shared" si="108"/>
        <v>461</v>
      </c>
      <c r="M2837" s="5">
        <v>16</v>
      </c>
      <c r="N2837" s="5">
        <v>0</v>
      </c>
      <c r="O2837" s="559"/>
      <c r="P2837" s="66">
        <v>335</v>
      </c>
      <c r="Q2837" s="66">
        <v>4</v>
      </c>
      <c r="R2837" s="66">
        <f t="shared" si="109"/>
        <v>339</v>
      </c>
      <c r="S2837" s="502">
        <f t="shared" si="107"/>
        <v>-51.199999999999974</v>
      </c>
    </row>
    <row r="2838" spans="1:19" ht="25.5" x14ac:dyDescent="0.2">
      <c r="A2838" s="97" t="s">
        <v>3080</v>
      </c>
      <c r="B2838" s="125" t="s">
        <v>1423</v>
      </c>
      <c r="C2838" s="124">
        <v>1.5</v>
      </c>
      <c r="D2838" s="267" t="s">
        <v>2589</v>
      </c>
      <c r="E2838" s="94">
        <v>89</v>
      </c>
      <c r="F2838" s="96" t="s">
        <v>415</v>
      </c>
      <c r="G2838" s="94" t="s">
        <v>2367</v>
      </c>
      <c r="H2838" s="94">
        <v>168</v>
      </c>
      <c r="I2838" s="6"/>
      <c r="J2838" s="5" t="s">
        <v>2455</v>
      </c>
      <c r="K2838" s="66"/>
      <c r="L2838" s="5">
        <f t="shared" si="108"/>
        <v>449</v>
      </c>
      <c r="M2838" s="5">
        <v>17</v>
      </c>
      <c r="N2838" s="5">
        <v>0</v>
      </c>
      <c r="O2838" s="559"/>
      <c r="P2838" s="66">
        <v>323</v>
      </c>
      <c r="Q2838" s="66">
        <v>4</v>
      </c>
      <c r="R2838" s="66">
        <f t="shared" si="109"/>
        <v>327</v>
      </c>
      <c r="S2838" s="502">
        <f t="shared" si="107"/>
        <v>-39.199999999999974</v>
      </c>
    </row>
    <row r="2839" spans="1:19" ht="25.5" x14ac:dyDescent="0.2">
      <c r="A2839" s="97" t="s">
        <v>7396</v>
      </c>
      <c r="B2839" s="125" t="s">
        <v>1423</v>
      </c>
      <c r="C2839" s="124">
        <v>1.5</v>
      </c>
      <c r="D2839" s="267" t="s">
        <v>2588</v>
      </c>
      <c r="E2839" s="94">
        <v>90</v>
      </c>
      <c r="F2839" s="96" t="s">
        <v>415</v>
      </c>
      <c r="G2839" s="94" t="s">
        <v>2367</v>
      </c>
      <c r="H2839" s="94">
        <v>168</v>
      </c>
      <c r="I2839" s="6"/>
      <c r="J2839" s="5" t="s">
        <v>2455</v>
      </c>
      <c r="K2839" s="66"/>
      <c r="L2839" s="5">
        <f t="shared" si="108"/>
        <v>451</v>
      </c>
      <c r="M2839" s="5">
        <v>17</v>
      </c>
      <c r="N2839" s="5">
        <v>0</v>
      </c>
      <c r="O2839" s="559"/>
      <c r="P2839" s="66">
        <v>325</v>
      </c>
      <c r="Q2839" s="66">
        <v>4</v>
      </c>
      <c r="R2839" s="66">
        <f t="shared" si="109"/>
        <v>329</v>
      </c>
      <c r="S2839" s="502">
        <f t="shared" si="107"/>
        <v>-41.199999999999974</v>
      </c>
    </row>
    <row r="2840" spans="1:19" ht="25.5" x14ac:dyDescent="0.2">
      <c r="A2840" s="97" t="s">
        <v>1340</v>
      </c>
      <c r="B2840" s="125" t="s">
        <v>1423</v>
      </c>
      <c r="C2840" s="124">
        <v>1.5</v>
      </c>
      <c r="D2840" s="267" t="s">
        <v>8704</v>
      </c>
      <c r="E2840" s="94">
        <v>89</v>
      </c>
      <c r="F2840" s="96" t="s">
        <v>415</v>
      </c>
      <c r="G2840" s="94" t="s">
        <v>2367</v>
      </c>
      <c r="H2840" s="94">
        <v>168</v>
      </c>
      <c r="I2840" s="6"/>
      <c r="J2840" s="5" t="s">
        <v>2455</v>
      </c>
      <c r="K2840" s="66"/>
      <c r="L2840" s="5">
        <f t="shared" si="108"/>
        <v>471</v>
      </c>
      <c r="M2840" s="5">
        <v>17</v>
      </c>
      <c r="N2840" s="5">
        <v>0</v>
      </c>
      <c r="O2840" s="65" t="s">
        <v>8705</v>
      </c>
      <c r="P2840" s="66">
        <v>345</v>
      </c>
      <c r="Q2840" s="66">
        <v>4</v>
      </c>
      <c r="R2840" s="66">
        <f t="shared" si="109"/>
        <v>349</v>
      </c>
      <c r="S2840" s="502">
        <f t="shared" si="107"/>
        <v>-61.199999999999974</v>
      </c>
    </row>
    <row r="2841" spans="1:19" ht="25.5" x14ac:dyDescent="0.2">
      <c r="A2841" s="97" t="s">
        <v>6010</v>
      </c>
      <c r="B2841" s="125" t="s">
        <v>1423</v>
      </c>
      <c r="C2841" s="124">
        <v>1.5</v>
      </c>
      <c r="D2841" s="267" t="s">
        <v>1226</v>
      </c>
      <c r="E2841" s="94">
        <v>88</v>
      </c>
      <c r="F2841" s="96" t="s">
        <v>5534</v>
      </c>
      <c r="G2841" s="94" t="s">
        <v>4076</v>
      </c>
      <c r="H2841" s="94">
        <v>167</v>
      </c>
      <c r="I2841" s="6"/>
      <c r="J2841" s="5" t="s">
        <v>1227</v>
      </c>
      <c r="K2841" s="66"/>
      <c r="L2841" s="5">
        <f t="shared" si="108"/>
        <v>463</v>
      </c>
      <c r="M2841" s="5">
        <v>36</v>
      </c>
      <c r="N2841" s="5">
        <v>0</v>
      </c>
      <c r="O2841" s="559"/>
      <c r="P2841" s="66">
        <v>337</v>
      </c>
      <c r="Q2841" s="66">
        <v>4</v>
      </c>
      <c r="R2841" s="66">
        <f t="shared" si="109"/>
        <v>341</v>
      </c>
      <c r="S2841" s="502">
        <f t="shared" si="107"/>
        <v>-53.199999999999974</v>
      </c>
    </row>
    <row r="2842" spans="1:19" ht="25.5" x14ac:dyDescent="0.2">
      <c r="A2842" s="97" t="s">
        <v>4770</v>
      </c>
      <c r="B2842" s="125" t="s">
        <v>1423</v>
      </c>
      <c r="C2842" s="124">
        <v>1.5</v>
      </c>
      <c r="D2842" s="267" t="s">
        <v>4771</v>
      </c>
      <c r="E2842" s="94">
        <v>89</v>
      </c>
      <c r="F2842" s="96" t="s">
        <v>415</v>
      </c>
      <c r="G2842" s="94" t="s">
        <v>2367</v>
      </c>
      <c r="H2842" s="94">
        <v>168</v>
      </c>
      <c r="I2842" s="69"/>
      <c r="J2842" s="5" t="s">
        <v>2455</v>
      </c>
      <c r="K2842" s="66"/>
      <c r="L2842" s="5">
        <f t="shared" si="108"/>
        <v>466</v>
      </c>
      <c r="M2842" s="5">
        <v>17</v>
      </c>
      <c r="N2842" s="5">
        <v>0</v>
      </c>
      <c r="O2842" s="559"/>
      <c r="P2842" s="66">
        <v>340</v>
      </c>
      <c r="Q2842" s="66">
        <v>4</v>
      </c>
      <c r="R2842" s="66">
        <f t="shared" si="109"/>
        <v>344</v>
      </c>
      <c r="S2842" s="502">
        <f t="shared" si="107"/>
        <v>-56.199999999999974</v>
      </c>
    </row>
    <row r="2843" spans="1:19" ht="25.5" x14ac:dyDescent="0.2">
      <c r="A2843" s="97" t="s">
        <v>272</v>
      </c>
      <c r="B2843" s="125" t="s">
        <v>4892</v>
      </c>
      <c r="C2843" s="124">
        <v>1.5</v>
      </c>
      <c r="D2843" s="267" t="s">
        <v>6824</v>
      </c>
      <c r="E2843" s="94">
        <v>87</v>
      </c>
      <c r="F2843" s="96" t="s">
        <v>5664</v>
      </c>
      <c r="G2843" s="94" t="s">
        <v>5434</v>
      </c>
      <c r="H2843" s="94">
        <v>166</v>
      </c>
      <c r="I2843" s="69"/>
      <c r="J2843" s="5" t="s">
        <v>5665</v>
      </c>
      <c r="K2843" s="66"/>
      <c r="L2843" s="5">
        <f t="shared" si="108"/>
        <v>473</v>
      </c>
      <c r="M2843" s="5">
        <v>40</v>
      </c>
      <c r="N2843" s="5">
        <v>0</v>
      </c>
      <c r="O2843" s="559"/>
      <c r="P2843" s="66">
        <v>347</v>
      </c>
      <c r="Q2843" s="66">
        <v>4</v>
      </c>
      <c r="R2843" s="66">
        <f t="shared" si="109"/>
        <v>351</v>
      </c>
      <c r="S2843" s="502">
        <f t="shared" si="107"/>
        <v>-63.199999999999974</v>
      </c>
    </row>
    <row r="2844" spans="1:19" ht="25.5" x14ac:dyDescent="0.2">
      <c r="A2844" s="97" t="s">
        <v>9836</v>
      </c>
      <c r="B2844" s="125" t="s">
        <v>4892</v>
      </c>
      <c r="C2844" s="124">
        <v>1.5</v>
      </c>
      <c r="D2844" s="267" t="s">
        <v>9838</v>
      </c>
      <c r="E2844" s="94">
        <v>88</v>
      </c>
      <c r="F2844" s="96" t="s">
        <v>5664</v>
      </c>
      <c r="G2844" s="94" t="s">
        <v>5434</v>
      </c>
      <c r="H2844" s="94">
        <v>166</v>
      </c>
      <c r="I2844" s="69"/>
      <c r="J2844" s="5" t="s">
        <v>5665</v>
      </c>
      <c r="K2844" s="66"/>
      <c r="L2844" s="5">
        <f t="shared" si="108"/>
        <v>471</v>
      </c>
      <c r="M2844" s="5">
        <v>40</v>
      </c>
      <c r="N2844" s="5">
        <v>0</v>
      </c>
      <c r="O2844" s="65" t="s">
        <v>2131</v>
      </c>
      <c r="P2844" s="66">
        <v>345</v>
      </c>
      <c r="Q2844" s="66">
        <v>4</v>
      </c>
      <c r="R2844" s="66">
        <f t="shared" si="109"/>
        <v>349</v>
      </c>
      <c r="S2844" s="502">
        <f t="shared" si="107"/>
        <v>-61.199999999999974</v>
      </c>
    </row>
    <row r="2845" spans="1:19" ht="25.5" x14ac:dyDescent="0.2">
      <c r="A2845" s="97" t="s">
        <v>6164</v>
      </c>
      <c r="B2845" s="125" t="s">
        <v>4892</v>
      </c>
      <c r="C2845" s="124">
        <v>1.5</v>
      </c>
      <c r="D2845" s="267" t="s">
        <v>6591</v>
      </c>
      <c r="E2845" s="94">
        <v>89</v>
      </c>
      <c r="F2845" s="96" t="s">
        <v>5664</v>
      </c>
      <c r="G2845" s="94" t="s">
        <v>4585</v>
      </c>
      <c r="H2845" s="94">
        <v>166</v>
      </c>
      <c r="I2845" s="6"/>
      <c r="J2845" s="5" t="s">
        <v>5665</v>
      </c>
      <c r="K2845" s="66"/>
      <c r="L2845" s="5">
        <f t="shared" si="108"/>
        <v>472</v>
      </c>
      <c r="M2845" s="5">
        <v>40</v>
      </c>
      <c r="N2845" s="5">
        <v>0</v>
      </c>
      <c r="O2845" s="65" t="s">
        <v>6592</v>
      </c>
      <c r="P2845" s="66">
        <v>346</v>
      </c>
      <c r="Q2845" s="66">
        <v>4</v>
      </c>
      <c r="R2845" s="66">
        <f t="shared" si="109"/>
        <v>350</v>
      </c>
      <c r="S2845" s="502">
        <f t="shared" si="107"/>
        <v>-62.199999999999974</v>
      </c>
    </row>
    <row r="2846" spans="1:19" ht="25.5" x14ac:dyDescent="0.2">
      <c r="A2846" s="558" t="s">
        <v>12256</v>
      </c>
      <c r="B2846" s="575" t="s">
        <v>4892</v>
      </c>
      <c r="C2846" s="124">
        <v>1.5</v>
      </c>
      <c r="D2846" s="576" t="s">
        <v>12257</v>
      </c>
      <c r="E2846" s="94">
        <v>89</v>
      </c>
      <c r="F2846" s="96" t="s">
        <v>415</v>
      </c>
      <c r="G2846" s="94" t="s">
        <v>2367</v>
      </c>
      <c r="H2846" s="94">
        <v>168</v>
      </c>
      <c r="I2846" s="69"/>
      <c r="J2846" s="5" t="s">
        <v>2455</v>
      </c>
      <c r="K2846" s="66"/>
      <c r="L2846" s="5">
        <f t="shared" si="108"/>
        <v>463</v>
      </c>
      <c r="M2846" s="5">
        <v>17</v>
      </c>
      <c r="N2846" s="5">
        <v>0</v>
      </c>
      <c r="O2846" s="559" t="s">
        <v>12254</v>
      </c>
      <c r="P2846" s="66">
        <v>337</v>
      </c>
      <c r="Q2846" s="66">
        <v>4</v>
      </c>
      <c r="R2846" s="66">
        <f t="shared" si="109"/>
        <v>341</v>
      </c>
      <c r="S2846" s="502">
        <f t="shared" si="107"/>
        <v>-53.199999999999974</v>
      </c>
    </row>
    <row r="2847" spans="1:19" ht="25.5" x14ac:dyDescent="0.2">
      <c r="A2847" s="558" t="s">
        <v>11421</v>
      </c>
      <c r="B2847" s="125" t="s">
        <v>4892</v>
      </c>
      <c r="C2847" s="124">
        <v>1.5</v>
      </c>
      <c r="D2847" s="576" t="s">
        <v>11425</v>
      </c>
      <c r="E2847" s="94">
        <v>87</v>
      </c>
      <c r="F2847" s="96" t="s">
        <v>5664</v>
      </c>
      <c r="G2847" s="94" t="s">
        <v>3283</v>
      </c>
      <c r="H2847" s="94">
        <v>166</v>
      </c>
      <c r="I2847" s="6"/>
      <c r="J2847" s="5" t="s">
        <v>5665</v>
      </c>
      <c r="K2847" s="66"/>
      <c r="L2847" s="5">
        <f t="shared" si="108"/>
        <v>476</v>
      </c>
      <c r="M2847" s="5">
        <v>40</v>
      </c>
      <c r="N2847" s="5">
        <v>0</v>
      </c>
      <c r="O2847" s="65" t="s">
        <v>11426</v>
      </c>
      <c r="P2847" s="66">
        <v>350</v>
      </c>
      <c r="Q2847" s="66">
        <v>4</v>
      </c>
      <c r="R2847" s="66">
        <f t="shared" si="109"/>
        <v>354</v>
      </c>
      <c r="S2847" s="502">
        <f t="shared" si="107"/>
        <v>-66.199999999999974</v>
      </c>
    </row>
    <row r="2848" spans="1:19" ht="25.5" x14ac:dyDescent="0.2">
      <c r="A2848" s="558" t="s">
        <v>11683</v>
      </c>
      <c r="B2848" s="575" t="s">
        <v>4892</v>
      </c>
      <c r="C2848" s="124">
        <v>1.5</v>
      </c>
      <c r="D2848" s="576" t="s">
        <v>11684</v>
      </c>
      <c r="E2848" s="94">
        <v>87</v>
      </c>
      <c r="F2848" s="96" t="s">
        <v>10324</v>
      </c>
      <c r="G2848" s="564" t="s">
        <v>6995</v>
      </c>
      <c r="H2848" s="94">
        <v>161</v>
      </c>
      <c r="I2848" s="6"/>
      <c r="J2848" s="5" t="s">
        <v>1005</v>
      </c>
      <c r="K2848" s="66"/>
      <c r="L2848" s="5">
        <f t="shared" si="108"/>
        <v>466</v>
      </c>
      <c r="M2848" s="5">
        <v>10</v>
      </c>
      <c r="N2848" s="5">
        <v>0</v>
      </c>
      <c r="O2848" s="559" t="s">
        <v>11657</v>
      </c>
      <c r="P2848" s="66">
        <v>340</v>
      </c>
      <c r="Q2848" s="66">
        <v>4</v>
      </c>
      <c r="R2848" s="66">
        <f t="shared" si="109"/>
        <v>344</v>
      </c>
      <c r="S2848" s="502">
        <f t="shared" si="107"/>
        <v>-56.199999999999974</v>
      </c>
    </row>
    <row r="2849" spans="1:19" ht="25.5" x14ac:dyDescent="0.2">
      <c r="A2849" s="97" t="s">
        <v>6223</v>
      </c>
      <c r="B2849" s="125" t="s">
        <v>4892</v>
      </c>
      <c r="C2849" s="124">
        <v>1.5</v>
      </c>
      <c r="D2849" s="267" t="s">
        <v>3815</v>
      </c>
      <c r="E2849" s="94">
        <v>87</v>
      </c>
      <c r="F2849" s="96" t="s">
        <v>3862</v>
      </c>
      <c r="G2849" s="94" t="s">
        <v>5434</v>
      </c>
      <c r="H2849" s="94">
        <v>165</v>
      </c>
      <c r="I2849" s="69"/>
      <c r="J2849" s="5" t="s">
        <v>3864</v>
      </c>
      <c r="K2849" s="66"/>
      <c r="L2849" s="5">
        <f t="shared" si="108"/>
        <v>476</v>
      </c>
      <c r="M2849" s="5">
        <v>14</v>
      </c>
      <c r="N2849" s="5">
        <v>0</v>
      </c>
      <c r="O2849" s="65" t="s">
        <v>6222</v>
      </c>
      <c r="P2849" s="66">
        <v>350</v>
      </c>
      <c r="Q2849" s="66">
        <v>4</v>
      </c>
      <c r="R2849" s="66">
        <f t="shared" si="109"/>
        <v>354</v>
      </c>
      <c r="S2849" s="502">
        <f t="shared" si="107"/>
        <v>-66.199999999999974</v>
      </c>
    </row>
    <row r="2850" spans="1:19" ht="25.5" x14ac:dyDescent="0.2">
      <c r="A2850" s="97" t="s">
        <v>9832</v>
      </c>
      <c r="B2850" s="125" t="s">
        <v>4892</v>
      </c>
      <c r="C2850" s="124">
        <v>1.5</v>
      </c>
      <c r="D2850" s="267" t="s">
        <v>9840</v>
      </c>
      <c r="E2850" s="94">
        <v>88</v>
      </c>
      <c r="F2850" s="96" t="s">
        <v>5664</v>
      </c>
      <c r="G2850" s="94" t="s">
        <v>5434</v>
      </c>
      <c r="H2850" s="94">
        <v>166</v>
      </c>
      <c r="I2850" s="69"/>
      <c r="J2850" s="5" t="s">
        <v>5665</v>
      </c>
      <c r="K2850" s="66"/>
      <c r="L2850" s="5">
        <f>112+10+R2850</f>
        <v>459</v>
      </c>
      <c r="M2850" s="5">
        <v>40</v>
      </c>
      <c r="N2850" s="5">
        <v>0</v>
      </c>
      <c r="O2850" s="65" t="s">
        <v>2131</v>
      </c>
      <c r="P2850" s="66">
        <v>333</v>
      </c>
      <c r="Q2850" s="66">
        <v>4</v>
      </c>
      <c r="R2850" s="66">
        <f t="shared" si="109"/>
        <v>337</v>
      </c>
      <c r="S2850" s="502">
        <f t="shared" si="107"/>
        <v>-49.199999999999974</v>
      </c>
    </row>
    <row r="2851" spans="1:19" ht="25.5" x14ac:dyDescent="0.2">
      <c r="A2851" s="97" t="s">
        <v>9830</v>
      </c>
      <c r="B2851" s="125" t="s">
        <v>4892</v>
      </c>
      <c r="C2851" s="124">
        <v>1.5</v>
      </c>
      <c r="D2851" s="267" t="s">
        <v>9841</v>
      </c>
      <c r="E2851" s="94">
        <v>86</v>
      </c>
      <c r="F2851" s="96" t="s">
        <v>3862</v>
      </c>
      <c r="G2851" s="94" t="s">
        <v>3283</v>
      </c>
      <c r="H2851" s="94">
        <v>164</v>
      </c>
      <c r="I2851" s="69"/>
      <c r="J2851" s="5" t="s">
        <v>3864</v>
      </c>
      <c r="K2851" s="66"/>
      <c r="L2851" s="5">
        <f>112+10+R2851</f>
        <v>476</v>
      </c>
      <c r="M2851" s="5">
        <v>14</v>
      </c>
      <c r="N2851" s="5">
        <v>0</v>
      </c>
      <c r="O2851" s="65" t="s">
        <v>2131</v>
      </c>
      <c r="P2851" s="66">
        <v>350</v>
      </c>
      <c r="Q2851" s="66">
        <v>4</v>
      </c>
      <c r="R2851" s="66">
        <f t="shared" si="109"/>
        <v>354</v>
      </c>
      <c r="S2851" s="502">
        <f t="shared" si="107"/>
        <v>-66.199999999999974</v>
      </c>
    </row>
    <row r="2852" spans="1:19" ht="25.5" x14ac:dyDescent="0.2">
      <c r="A2852" s="558" t="s">
        <v>11666</v>
      </c>
      <c r="B2852" s="575" t="s">
        <v>4892</v>
      </c>
      <c r="C2852" s="124">
        <v>1.5</v>
      </c>
      <c r="D2852" s="576" t="s">
        <v>11668</v>
      </c>
      <c r="E2852" s="94">
        <v>87</v>
      </c>
      <c r="F2852" s="96" t="s">
        <v>5664</v>
      </c>
      <c r="G2852" s="94" t="s">
        <v>5434</v>
      </c>
      <c r="H2852" s="94">
        <v>166</v>
      </c>
      <c r="I2852" s="69"/>
      <c r="J2852" s="5" t="s">
        <v>5665</v>
      </c>
      <c r="K2852" s="66"/>
      <c r="L2852" s="5">
        <f>112+10+R2852</f>
        <v>479</v>
      </c>
      <c r="M2852" s="5">
        <v>40</v>
      </c>
      <c r="N2852" s="5">
        <v>0</v>
      </c>
      <c r="O2852" s="559" t="s">
        <v>11657</v>
      </c>
      <c r="P2852" s="66">
        <v>353</v>
      </c>
      <c r="Q2852" s="66">
        <v>4</v>
      </c>
      <c r="R2852" s="66">
        <f t="shared" si="109"/>
        <v>357</v>
      </c>
      <c r="S2852" s="502">
        <f t="shared" si="107"/>
        <v>-69.199999999999974</v>
      </c>
    </row>
    <row r="2853" spans="1:19" ht="25.5" x14ac:dyDescent="0.2">
      <c r="A2853" s="558" t="s">
        <v>12215</v>
      </c>
      <c r="B2853" s="575" t="s">
        <v>4892</v>
      </c>
      <c r="C2853" s="124">
        <v>1.5</v>
      </c>
      <c r="D2853" s="576" t="s">
        <v>12218</v>
      </c>
      <c r="E2853" s="94">
        <v>88</v>
      </c>
      <c r="F2853" s="96" t="s">
        <v>5664</v>
      </c>
      <c r="G2853" s="564" t="s">
        <v>2367</v>
      </c>
      <c r="H2853" s="94">
        <v>166</v>
      </c>
      <c r="I2853" s="69"/>
      <c r="J2853" s="5" t="s">
        <v>5665</v>
      </c>
      <c r="K2853" s="66"/>
      <c r="L2853" s="5">
        <f>112+10+R2853</f>
        <v>471</v>
      </c>
      <c r="M2853" s="5">
        <v>40</v>
      </c>
      <c r="N2853" s="5">
        <v>0</v>
      </c>
      <c r="O2853" s="559" t="s">
        <v>12192</v>
      </c>
      <c r="P2853" s="66">
        <v>345</v>
      </c>
      <c r="Q2853" s="66">
        <v>4</v>
      </c>
      <c r="R2853" s="66">
        <f>P2853+Q2853</f>
        <v>349</v>
      </c>
      <c r="S2853" s="502">
        <f>306.1-R2853-10-8.3</f>
        <v>-61.199999999999974</v>
      </c>
    </row>
    <row r="2854" spans="1:19" ht="25.5" x14ac:dyDescent="0.2">
      <c r="A2854" s="558" t="s">
        <v>12531</v>
      </c>
      <c r="B2854" s="575" t="s">
        <v>4892</v>
      </c>
      <c r="C2854" s="124">
        <v>1.5</v>
      </c>
      <c r="D2854" s="576" t="s">
        <v>12533</v>
      </c>
      <c r="E2854" s="94">
        <v>90</v>
      </c>
      <c r="F2854" s="588" t="s">
        <v>12534</v>
      </c>
      <c r="G2854" s="564" t="s">
        <v>2367</v>
      </c>
      <c r="H2854" s="94">
        <v>168</v>
      </c>
      <c r="I2854" s="69"/>
      <c r="J2854" s="5" t="s">
        <v>2455</v>
      </c>
      <c r="K2854" s="66"/>
      <c r="L2854" s="5">
        <f>112+10+R2854</f>
        <v>459</v>
      </c>
      <c r="M2854" s="5">
        <v>17</v>
      </c>
      <c r="N2854" s="5">
        <v>1</v>
      </c>
      <c r="O2854" s="559" t="s">
        <v>12532</v>
      </c>
      <c r="P2854" s="66">
        <v>333</v>
      </c>
      <c r="Q2854" s="66">
        <v>4</v>
      </c>
      <c r="R2854" s="66">
        <f>P2854+Q2854</f>
        <v>337</v>
      </c>
      <c r="S2854" s="502">
        <f>306.1-R2854-10-8.3</f>
        <v>-49.199999999999974</v>
      </c>
    </row>
    <row r="2855" spans="1:19" ht="25.5" x14ac:dyDescent="0.2">
      <c r="A2855" s="97" t="s">
        <v>10356</v>
      </c>
      <c r="B2855" s="125" t="s">
        <v>4892</v>
      </c>
      <c r="C2855" s="124">
        <v>1.5</v>
      </c>
      <c r="D2855" s="267" t="s">
        <v>10359</v>
      </c>
      <c r="E2855" s="94">
        <v>88</v>
      </c>
      <c r="F2855" s="96" t="s">
        <v>1399</v>
      </c>
      <c r="G2855" s="94" t="s">
        <v>2367</v>
      </c>
      <c r="H2855" s="94">
        <v>171</v>
      </c>
      <c r="I2855" s="6"/>
      <c r="J2855" s="5" t="s">
        <v>2542</v>
      </c>
      <c r="K2855" s="66"/>
      <c r="L2855" s="5">
        <f t="shared" si="108"/>
        <v>476</v>
      </c>
      <c r="M2855" s="5">
        <v>21</v>
      </c>
      <c r="N2855" s="5">
        <v>0</v>
      </c>
      <c r="O2855" s="65" t="s">
        <v>10358</v>
      </c>
      <c r="P2855" s="66">
        <v>350</v>
      </c>
      <c r="Q2855" s="66">
        <v>4</v>
      </c>
      <c r="R2855" s="66">
        <f t="shared" si="109"/>
        <v>354</v>
      </c>
      <c r="S2855" s="502">
        <f t="shared" si="107"/>
        <v>-66.199999999999974</v>
      </c>
    </row>
    <row r="2856" spans="1:19" ht="25.5" x14ac:dyDescent="0.2">
      <c r="A2856" s="97" t="s">
        <v>10170</v>
      </c>
      <c r="B2856" s="125" t="s">
        <v>4892</v>
      </c>
      <c r="C2856" s="124">
        <v>1.5</v>
      </c>
      <c r="D2856" s="267" t="s">
        <v>10360</v>
      </c>
      <c r="E2856" s="94">
        <v>88</v>
      </c>
      <c r="F2856" s="96" t="s">
        <v>1399</v>
      </c>
      <c r="G2856" s="94" t="s">
        <v>2367</v>
      </c>
      <c r="H2856" s="94">
        <v>171</v>
      </c>
      <c r="I2856" s="6"/>
      <c r="J2856" s="5" t="s">
        <v>2542</v>
      </c>
      <c r="K2856" s="66"/>
      <c r="L2856" s="5">
        <f t="shared" si="108"/>
        <v>122</v>
      </c>
      <c r="M2856" s="5">
        <v>21</v>
      </c>
      <c r="N2856" s="5">
        <v>0</v>
      </c>
      <c r="O2856" s="65" t="s">
        <v>10172</v>
      </c>
      <c r="P2856" s="66"/>
      <c r="Q2856" s="66"/>
      <c r="R2856" s="66">
        <f t="shared" si="109"/>
        <v>0</v>
      </c>
      <c r="S2856" s="502">
        <f t="shared" si="107"/>
        <v>287.8</v>
      </c>
    </row>
    <row r="2857" spans="1:19" ht="25.5" x14ac:dyDescent="0.2">
      <c r="A2857" s="97" t="s">
        <v>8989</v>
      </c>
      <c r="B2857" s="125" t="s">
        <v>4892</v>
      </c>
      <c r="C2857" s="124">
        <v>1.5</v>
      </c>
      <c r="D2857" s="267" t="s">
        <v>8488</v>
      </c>
      <c r="E2857" s="94">
        <v>87</v>
      </c>
      <c r="F2857" s="96" t="s">
        <v>5664</v>
      </c>
      <c r="G2857" s="94" t="s">
        <v>5434</v>
      </c>
      <c r="H2857" s="94">
        <v>166</v>
      </c>
      <c r="I2857" s="69"/>
      <c r="J2857" s="5" t="s">
        <v>5665</v>
      </c>
      <c r="K2857" s="66"/>
      <c r="L2857" s="5">
        <f t="shared" si="108"/>
        <v>479</v>
      </c>
      <c r="M2857" s="5">
        <v>40</v>
      </c>
      <c r="N2857" s="5">
        <v>0</v>
      </c>
      <c r="O2857" s="65" t="s">
        <v>3963</v>
      </c>
      <c r="P2857" s="66">
        <v>353</v>
      </c>
      <c r="Q2857" s="66">
        <v>4</v>
      </c>
      <c r="R2857" s="66">
        <f t="shared" si="109"/>
        <v>357</v>
      </c>
      <c r="S2857" s="502">
        <f t="shared" si="107"/>
        <v>-69.199999999999974</v>
      </c>
    </row>
    <row r="2858" spans="1:19" ht="25.5" x14ac:dyDescent="0.2">
      <c r="A2858" s="558" t="s">
        <v>12216</v>
      </c>
      <c r="B2858" s="575" t="s">
        <v>4892</v>
      </c>
      <c r="C2858" s="124">
        <v>1.5</v>
      </c>
      <c r="D2858" s="576" t="s">
        <v>12219</v>
      </c>
      <c r="E2858" s="94">
        <v>90</v>
      </c>
      <c r="F2858" s="96" t="s">
        <v>415</v>
      </c>
      <c r="G2858" s="94" t="s">
        <v>2367</v>
      </c>
      <c r="H2858" s="94">
        <v>168</v>
      </c>
      <c r="I2858" s="6"/>
      <c r="J2858" s="5" t="s">
        <v>2455</v>
      </c>
      <c r="K2858" s="66"/>
      <c r="L2858" s="5">
        <f>112+10+R2858</f>
        <v>466</v>
      </c>
      <c r="M2858" s="5">
        <v>17</v>
      </c>
      <c r="N2858" s="5">
        <v>0</v>
      </c>
      <c r="O2858" s="559" t="s">
        <v>12192</v>
      </c>
      <c r="P2858" s="66">
        <v>340</v>
      </c>
      <c r="Q2858" s="66">
        <v>4</v>
      </c>
      <c r="R2858" s="66">
        <f>P2858+Q2858</f>
        <v>344</v>
      </c>
      <c r="S2858" s="502">
        <f>306.1-R2858-10-8.3</f>
        <v>-56.199999999999974</v>
      </c>
    </row>
    <row r="2859" spans="1:19" ht="25.5" x14ac:dyDescent="0.2">
      <c r="A2859" s="97" t="s">
        <v>6822</v>
      </c>
      <c r="B2859" s="125" t="s">
        <v>4892</v>
      </c>
      <c r="C2859" s="124">
        <v>1.5</v>
      </c>
      <c r="D2859" s="267" t="s">
        <v>820</v>
      </c>
      <c r="E2859" s="94">
        <v>87</v>
      </c>
      <c r="F2859" s="96" t="s">
        <v>5664</v>
      </c>
      <c r="G2859" s="94" t="s">
        <v>5434</v>
      </c>
      <c r="H2859" s="94">
        <v>166</v>
      </c>
      <c r="I2859" s="69"/>
      <c r="J2859" s="5" t="s">
        <v>5665</v>
      </c>
      <c r="K2859" s="66"/>
      <c r="L2859" s="5">
        <f t="shared" si="108"/>
        <v>474</v>
      </c>
      <c r="M2859" s="5">
        <v>40</v>
      </c>
      <c r="N2859" s="5">
        <v>0</v>
      </c>
      <c r="O2859" s="559"/>
      <c r="P2859" s="66">
        <v>348</v>
      </c>
      <c r="Q2859" s="66">
        <v>4</v>
      </c>
      <c r="R2859" s="66">
        <f t="shared" si="109"/>
        <v>352</v>
      </c>
      <c r="S2859" s="502">
        <f t="shared" si="107"/>
        <v>-64.199999999999974</v>
      </c>
    </row>
    <row r="2860" spans="1:19" ht="25.5" x14ac:dyDescent="0.2">
      <c r="A2860" s="558" t="s">
        <v>11663</v>
      </c>
      <c r="B2860" s="575" t="s">
        <v>4892</v>
      </c>
      <c r="C2860" s="124">
        <v>1.5</v>
      </c>
      <c r="D2860" s="576" t="s">
        <v>11665</v>
      </c>
      <c r="E2860" s="94">
        <v>88</v>
      </c>
      <c r="F2860" s="96" t="s">
        <v>5664</v>
      </c>
      <c r="G2860" s="94" t="s">
        <v>5434</v>
      </c>
      <c r="H2860" s="94">
        <v>166</v>
      </c>
      <c r="I2860" s="69"/>
      <c r="J2860" s="5" t="s">
        <v>5665</v>
      </c>
      <c r="K2860" s="66"/>
      <c r="L2860" s="5">
        <f t="shared" si="108"/>
        <v>471</v>
      </c>
      <c r="M2860" s="5">
        <v>40</v>
      </c>
      <c r="N2860" s="5">
        <v>0</v>
      </c>
      <c r="O2860" s="559" t="s">
        <v>11657</v>
      </c>
      <c r="P2860" s="66">
        <v>345</v>
      </c>
      <c r="Q2860" s="66">
        <v>4</v>
      </c>
      <c r="R2860" s="66">
        <f t="shared" si="109"/>
        <v>349</v>
      </c>
      <c r="S2860" s="502">
        <f t="shared" si="107"/>
        <v>-61.199999999999974</v>
      </c>
    </row>
    <row r="2861" spans="1:19" ht="25.5" x14ac:dyDescent="0.2">
      <c r="A2861" s="97" t="s">
        <v>8990</v>
      </c>
      <c r="B2861" s="125" t="s">
        <v>4892</v>
      </c>
      <c r="C2861" s="124">
        <v>1.5</v>
      </c>
      <c r="D2861" s="267" t="s">
        <v>1261</v>
      </c>
      <c r="E2861" s="94">
        <v>87</v>
      </c>
      <c r="F2861" s="96" t="s">
        <v>5664</v>
      </c>
      <c r="G2861" s="94" t="s">
        <v>5434</v>
      </c>
      <c r="H2861" s="94">
        <v>166</v>
      </c>
      <c r="I2861" s="69"/>
      <c r="J2861" s="5" t="s">
        <v>5665</v>
      </c>
      <c r="K2861" s="66"/>
      <c r="L2861" s="5">
        <f t="shared" si="108"/>
        <v>483</v>
      </c>
      <c r="M2861" s="5">
        <v>40</v>
      </c>
      <c r="N2861" s="5">
        <v>0</v>
      </c>
      <c r="O2861" s="65" t="s">
        <v>1262</v>
      </c>
      <c r="P2861" s="66">
        <v>357</v>
      </c>
      <c r="Q2861" s="66">
        <v>4</v>
      </c>
      <c r="R2861" s="66">
        <f t="shared" si="109"/>
        <v>361</v>
      </c>
      <c r="S2861" s="502">
        <f t="shared" si="107"/>
        <v>-73.199999999999974</v>
      </c>
    </row>
    <row r="2862" spans="1:19" ht="25.5" x14ac:dyDescent="0.2">
      <c r="A2862" s="558" t="s">
        <v>12213</v>
      </c>
      <c r="B2862" s="575" t="s">
        <v>4892</v>
      </c>
      <c r="C2862" s="124">
        <v>1.5</v>
      </c>
      <c r="D2862" s="576" t="s">
        <v>12217</v>
      </c>
      <c r="E2862" s="94">
        <v>88</v>
      </c>
      <c r="F2862" s="96" t="s">
        <v>5664</v>
      </c>
      <c r="G2862" s="564" t="s">
        <v>2367</v>
      </c>
      <c r="H2862" s="94">
        <v>166</v>
      </c>
      <c r="I2862" s="69"/>
      <c r="J2862" s="5" t="s">
        <v>5665</v>
      </c>
      <c r="K2862" s="66"/>
      <c r="L2862" s="5">
        <f>112+10+R2862</f>
        <v>471</v>
      </c>
      <c r="M2862" s="5">
        <v>40</v>
      </c>
      <c r="N2862" s="5">
        <v>0</v>
      </c>
      <c r="O2862" s="559" t="s">
        <v>12192</v>
      </c>
      <c r="P2862" s="66">
        <v>345</v>
      </c>
      <c r="Q2862" s="66">
        <v>4</v>
      </c>
      <c r="R2862" s="66">
        <f>P2862+Q2862</f>
        <v>349</v>
      </c>
      <c r="S2862" s="502">
        <f>306.1-R2862-10-8.3</f>
        <v>-61.199999999999974</v>
      </c>
    </row>
    <row r="2863" spans="1:19" ht="25.5" x14ac:dyDescent="0.2">
      <c r="A2863" s="97" t="s">
        <v>9834</v>
      </c>
      <c r="B2863" s="125" t="s">
        <v>4892</v>
      </c>
      <c r="C2863" s="124">
        <v>1.5</v>
      </c>
      <c r="D2863" s="267" t="s">
        <v>9839</v>
      </c>
      <c r="E2863" s="94">
        <v>87</v>
      </c>
      <c r="F2863" s="96" t="s">
        <v>5664</v>
      </c>
      <c r="G2863" s="94" t="s">
        <v>5434</v>
      </c>
      <c r="H2863" s="94">
        <v>166</v>
      </c>
      <c r="I2863" s="69"/>
      <c r="J2863" s="5" t="s">
        <v>5665</v>
      </c>
      <c r="K2863" s="66"/>
      <c r="L2863" s="5">
        <f>112+10+R2863</f>
        <v>476</v>
      </c>
      <c r="M2863" s="5">
        <v>40</v>
      </c>
      <c r="N2863" s="5">
        <v>0</v>
      </c>
      <c r="O2863" s="65" t="s">
        <v>2131</v>
      </c>
      <c r="P2863" s="66">
        <v>350</v>
      </c>
      <c r="Q2863" s="66">
        <v>4</v>
      </c>
      <c r="R2863" s="66">
        <f t="shared" si="109"/>
        <v>354</v>
      </c>
      <c r="S2863" s="502">
        <f t="shared" si="107"/>
        <v>-66.199999999999974</v>
      </c>
    </row>
    <row r="2864" spans="1:19" ht="25.5" x14ac:dyDescent="0.2">
      <c r="A2864" s="97" t="s">
        <v>1216</v>
      </c>
      <c r="B2864" s="125" t="s">
        <v>8490</v>
      </c>
      <c r="C2864" s="124">
        <v>1.5</v>
      </c>
      <c r="D2864" s="267" t="s">
        <v>1217</v>
      </c>
      <c r="E2864" s="94">
        <v>90</v>
      </c>
      <c r="F2864" s="96" t="s">
        <v>415</v>
      </c>
      <c r="G2864" s="94" t="s">
        <v>2367</v>
      </c>
      <c r="H2864" s="94">
        <v>168</v>
      </c>
      <c r="I2864" s="6"/>
      <c r="J2864" s="5" t="s">
        <v>2455</v>
      </c>
      <c r="K2864" s="66"/>
      <c r="L2864" s="5">
        <f t="shared" si="108"/>
        <v>464</v>
      </c>
      <c r="M2864" s="5">
        <v>17</v>
      </c>
      <c r="N2864" s="5">
        <v>0</v>
      </c>
      <c r="O2864" s="65" t="s">
        <v>3439</v>
      </c>
      <c r="P2864" s="66">
        <v>338</v>
      </c>
      <c r="Q2864" s="66">
        <v>4</v>
      </c>
      <c r="R2864" s="66">
        <f t="shared" si="109"/>
        <v>342</v>
      </c>
      <c r="S2864" s="502">
        <f t="shared" si="107"/>
        <v>-54.199999999999974</v>
      </c>
    </row>
    <row r="2865" spans="1:19" ht="25.5" x14ac:dyDescent="0.2">
      <c r="A2865" s="97" t="s">
        <v>5384</v>
      </c>
      <c r="B2865" s="125" t="s">
        <v>8490</v>
      </c>
      <c r="C2865" s="124">
        <v>1.5</v>
      </c>
      <c r="D2865" s="267" t="s">
        <v>159</v>
      </c>
      <c r="E2865" s="94">
        <v>87</v>
      </c>
      <c r="F2865" s="96" t="s">
        <v>157</v>
      </c>
      <c r="G2865" s="94" t="s">
        <v>5434</v>
      </c>
      <c r="H2865" s="94">
        <v>167</v>
      </c>
      <c r="I2865" s="6"/>
      <c r="J2865" s="5" t="s">
        <v>158</v>
      </c>
      <c r="K2865" s="66"/>
      <c r="L2865" s="5">
        <f t="shared" si="108"/>
        <v>469</v>
      </c>
      <c r="M2865" s="5">
        <v>137</v>
      </c>
      <c r="N2865" s="66">
        <v>0</v>
      </c>
      <c r="O2865" s="559"/>
      <c r="P2865" s="66">
        <v>343</v>
      </c>
      <c r="Q2865" s="66">
        <v>4</v>
      </c>
      <c r="R2865" s="66">
        <f t="shared" si="109"/>
        <v>347</v>
      </c>
      <c r="S2865" s="502">
        <f t="shared" si="107"/>
        <v>-59.199999999999974</v>
      </c>
    </row>
    <row r="2866" spans="1:19" ht="25.5" x14ac:dyDescent="0.2">
      <c r="A2866" s="97" t="s">
        <v>1367</v>
      </c>
      <c r="B2866" s="125" t="s">
        <v>8490</v>
      </c>
      <c r="C2866" s="124">
        <v>1.5</v>
      </c>
      <c r="D2866" s="267" t="s">
        <v>2433</v>
      </c>
      <c r="E2866" s="94">
        <v>95</v>
      </c>
      <c r="F2866" s="96" t="s">
        <v>3303</v>
      </c>
      <c r="G2866" s="94" t="s">
        <v>3851</v>
      </c>
      <c r="H2866" s="94">
        <v>181</v>
      </c>
      <c r="I2866" s="6"/>
      <c r="J2866" s="5" t="s">
        <v>2454</v>
      </c>
      <c r="K2866" s="66"/>
      <c r="L2866" s="5">
        <f t="shared" si="108"/>
        <v>122</v>
      </c>
      <c r="M2866" s="5">
        <v>16</v>
      </c>
      <c r="N2866" s="5">
        <v>0</v>
      </c>
      <c r="O2866" s="65" t="s">
        <v>3202</v>
      </c>
      <c r="P2866" s="66"/>
      <c r="Q2866" s="66"/>
      <c r="R2866" s="66">
        <f t="shared" si="109"/>
        <v>0</v>
      </c>
      <c r="S2866" s="502">
        <f t="shared" si="107"/>
        <v>287.8</v>
      </c>
    </row>
    <row r="2867" spans="1:19" ht="25.5" x14ac:dyDescent="0.2">
      <c r="A2867" s="97" t="s">
        <v>7452</v>
      </c>
      <c r="B2867" s="125" t="s">
        <v>8490</v>
      </c>
      <c r="C2867" s="124">
        <v>1.5</v>
      </c>
      <c r="D2867" s="267" t="s">
        <v>424</v>
      </c>
      <c r="E2867" s="94">
        <v>94</v>
      </c>
      <c r="F2867" s="96" t="s">
        <v>7449</v>
      </c>
      <c r="G2867" s="94" t="s">
        <v>4076</v>
      </c>
      <c r="H2867" s="94">
        <v>190</v>
      </c>
      <c r="I2867" s="6"/>
      <c r="J2867" s="5" t="s">
        <v>7450</v>
      </c>
      <c r="K2867" s="66"/>
      <c r="L2867" s="5">
        <f t="shared" si="108"/>
        <v>446</v>
      </c>
      <c r="M2867" s="5">
        <v>147</v>
      </c>
      <c r="N2867" s="66">
        <v>0</v>
      </c>
      <c r="O2867" s="559"/>
      <c r="P2867" s="66">
        <v>320</v>
      </c>
      <c r="Q2867" s="66">
        <v>4</v>
      </c>
      <c r="R2867" s="66">
        <f t="shared" si="109"/>
        <v>324</v>
      </c>
      <c r="S2867" s="502">
        <f t="shared" si="107"/>
        <v>-36.199999999999974</v>
      </c>
    </row>
    <row r="2868" spans="1:19" ht="25.5" x14ac:dyDescent="0.2">
      <c r="A2868" s="558" t="s">
        <v>12481</v>
      </c>
      <c r="B2868" s="575" t="s">
        <v>8490</v>
      </c>
      <c r="C2868" s="124">
        <v>1.5</v>
      </c>
      <c r="D2868" s="576" t="s">
        <v>12484</v>
      </c>
      <c r="E2868" s="94">
        <v>88</v>
      </c>
      <c r="F2868" s="96" t="s">
        <v>415</v>
      </c>
      <c r="G2868" s="564" t="s">
        <v>3851</v>
      </c>
      <c r="H2868" s="94">
        <v>168</v>
      </c>
      <c r="I2868" s="6"/>
      <c r="J2868" s="5" t="s">
        <v>2455</v>
      </c>
      <c r="K2868" s="66"/>
      <c r="L2868" s="5">
        <f>112+10+R2868</f>
        <v>473</v>
      </c>
      <c r="M2868" s="5">
        <v>17</v>
      </c>
      <c r="N2868" s="5">
        <v>0</v>
      </c>
      <c r="O2868" s="559" t="s">
        <v>12483</v>
      </c>
      <c r="P2868" s="66">
        <v>347</v>
      </c>
      <c r="Q2868" s="66">
        <v>4</v>
      </c>
      <c r="R2868" s="66">
        <f t="shared" si="109"/>
        <v>351</v>
      </c>
      <c r="S2868" s="502">
        <f t="shared" si="107"/>
        <v>-63.199999999999974</v>
      </c>
    </row>
    <row r="2869" spans="1:19" ht="25.5" x14ac:dyDescent="0.2">
      <c r="A2869" s="97" t="s">
        <v>5292</v>
      </c>
      <c r="B2869" s="125" t="s">
        <v>8490</v>
      </c>
      <c r="C2869" s="124">
        <v>1.5</v>
      </c>
      <c r="D2869" s="267" t="s">
        <v>2647</v>
      </c>
      <c r="E2869" s="94">
        <v>89</v>
      </c>
      <c r="F2869" s="96" t="s">
        <v>415</v>
      </c>
      <c r="G2869" s="94" t="s">
        <v>2367</v>
      </c>
      <c r="H2869" s="94">
        <v>168</v>
      </c>
      <c r="I2869" s="6"/>
      <c r="J2869" s="5" t="s">
        <v>2455</v>
      </c>
      <c r="K2869" s="66"/>
      <c r="L2869" s="5">
        <f t="shared" si="108"/>
        <v>445</v>
      </c>
      <c r="M2869" s="5">
        <v>17</v>
      </c>
      <c r="N2869" s="5">
        <v>0</v>
      </c>
      <c r="O2869" s="65" t="s">
        <v>3439</v>
      </c>
      <c r="P2869" s="66">
        <v>319</v>
      </c>
      <c r="Q2869" s="66">
        <v>4</v>
      </c>
      <c r="R2869" s="66">
        <f t="shared" si="109"/>
        <v>323</v>
      </c>
      <c r="S2869" s="502">
        <f t="shared" si="107"/>
        <v>-35.199999999999974</v>
      </c>
    </row>
    <row r="2870" spans="1:19" ht="25.5" x14ac:dyDescent="0.2">
      <c r="A2870" s="97" t="s">
        <v>1590</v>
      </c>
      <c r="B2870" s="125" t="s">
        <v>8490</v>
      </c>
      <c r="C2870" s="124">
        <v>1.5</v>
      </c>
      <c r="D2870" s="267" t="s">
        <v>1649</v>
      </c>
      <c r="E2870" s="94">
        <v>95</v>
      </c>
      <c r="F2870" s="96" t="s">
        <v>3303</v>
      </c>
      <c r="G2870" s="94" t="s">
        <v>3851</v>
      </c>
      <c r="H2870" s="94">
        <v>181</v>
      </c>
      <c r="I2870" s="6"/>
      <c r="J2870" s="5" t="s">
        <v>2454</v>
      </c>
      <c r="K2870" s="66"/>
      <c r="L2870" s="5">
        <f t="shared" si="108"/>
        <v>462</v>
      </c>
      <c r="M2870" s="5">
        <v>16</v>
      </c>
      <c r="N2870" s="5">
        <v>0</v>
      </c>
      <c r="O2870" s="65" t="s">
        <v>3202</v>
      </c>
      <c r="P2870" s="66">
        <v>336</v>
      </c>
      <c r="Q2870" s="66">
        <v>4</v>
      </c>
      <c r="R2870" s="66">
        <f t="shared" si="109"/>
        <v>340</v>
      </c>
      <c r="S2870" s="502">
        <f t="shared" si="107"/>
        <v>-52.199999999999974</v>
      </c>
    </row>
    <row r="2871" spans="1:19" ht="25.5" x14ac:dyDescent="0.2">
      <c r="A2871" s="97" t="s">
        <v>9758</v>
      </c>
      <c r="B2871" s="125" t="s">
        <v>8490</v>
      </c>
      <c r="C2871" s="124">
        <v>1.5</v>
      </c>
      <c r="D2871" s="267" t="s">
        <v>3197</v>
      </c>
      <c r="E2871" s="94">
        <v>89</v>
      </c>
      <c r="F2871" s="96" t="s">
        <v>415</v>
      </c>
      <c r="G2871" s="94" t="s">
        <v>5501</v>
      </c>
      <c r="H2871" s="94">
        <v>168</v>
      </c>
      <c r="I2871" s="6"/>
      <c r="J2871" s="5" t="s">
        <v>2044</v>
      </c>
      <c r="K2871" s="66"/>
      <c r="L2871" s="5">
        <f t="shared" si="108"/>
        <v>122</v>
      </c>
      <c r="M2871" s="5">
        <v>29</v>
      </c>
      <c r="N2871" s="5">
        <v>0</v>
      </c>
      <c r="O2871" s="559"/>
      <c r="P2871" s="66"/>
      <c r="Q2871" s="66"/>
      <c r="R2871" s="66">
        <f t="shared" si="109"/>
        <v>0</v>
      </c>
      <c r="S2871" s="502">
        <f t="shared" si="107"/>
        <v>287.8</v>
      </c>
    </row>
    <row r="2872" spans="1:19" ht="25.5" x14ac:dyDescent="0.2">
      <c r="A2872" s="97" t="s">
        <v>6671</v>
      </c>
      <c r="B2872" s="125" t="s">
        <v>8490</v>
      </c>
      <c r="C2872" s="124">
        <v>1.5</v>
      </c>
      <c r="D2872" s="267" t="s">
        <v>6668</v>
      </c>
      <c r="E2872" s="94">
        <v>86</v>
      </c>
      <c r="F2872" s="96" t="s">
        <v>3862</v>
      </c>
      <c r="G2872" s="94" t="s">
        <v>5434</v>
      </c>
      <c r="H2872" s="94">
        <v>165</v>
      </c>
      <c r="I2872" s="69"/>
      <c r="J2872" s="5" t="s">
        <v>3864</v>
      </c>
      <c r="K2872" s="66"/>
      <c r="L2872" s="5">
        <f t="shared" si="108"/>
        <v>476</v>
      </c>
      <c r="M2872" s="5">
        <v>14</v>
      </c>
      <c r="N2872" s="5">
        <v>0</v>
      </c>
      <c r="O2872" s="65" t="s">
        <v>4540</v>
      </c>
      <c r="P2872" s="66">
        <v>350</v>
      </c>
      <c r="Q2872" s="66">
        <v>4</v>
      </c>
      <c r="R2872" s="66">
        <f t="shared" si="109"/>
        <v>354</v>
      </c>
      <c r="S2872" s="502">
        <f t="shared" si="107"/>
        <v>-66.199999999999974</v>
      </c>
    </row>
    <row r="2873" spans="1:19" ht="25.5" x14ac:dyDescent="0.2">
      <c r="A2873" s="558" t="s">
        <v>11381</v>
      </c>
      <c r="B2873" s="575" t="s">
        <v>8490</v>
      </c>
      <c r="C2873" s="124">
        <v>1.5</v>
      </c>
      <c r="D2873" s="576" t="s">
        <v>11479</v>
      </c>
      <c r="E2873" s="94">
        <v>87</v>
      </c>
      <c r="F2873" s="96" t="s">
        <v>3862</v>
      </c>
      <c r="G2873" s="564" t="s">
        <v>11480</v>
      </c>
      <c r="H2873" s="94">
        <v>165</v>
      </c>
      <c r="I2873" s="69"/>
      <c r="J2873" s="5" t="s">
        <v>3864</v>
      </c>
      <c r="K2873" s="66"/>
      <c r="L2873" s="5">
        <f t="shared" si="108"/>
        <v>481</v>
      </c>
      <c r="M2873" s="5">
        <v>14</v>
      </c>
      <c r="N2873" s="5">
        <v>0</v>
      </c>
      <c r="O2873" s="559" t="s">
        <v>11356</v>
      </c>
      <c r="P2873" s="66">
        <v>355</v>
      </c>
      <c r="Q2873" s="66">
        <v>4</v>
      </c>
      <c r="R2873" s="66">
        <f t="shared" si="109"/>
        <v>359</v>
      </c>
      <c r="S2873" s="502">
        <f t="shared" si="107"/>
        <v>-71.199999999999974</v>
      </c>
    </row>
    <row r="2874" spans="1:19" ht="25.5" x14ac:dyDescent="0.2">
      <c r="A2874" s="97" t="s">
        <v>2053</v>
      </c>
      <c r="B2874" s="125" t="s">
        <v>8490</v>
      </c>
      <c r="C2874" s="124">
        <v>1.5</v>
      </c>
      <c r="D2874" s="267" t="s">
        <v>8381</v>
      </c>
      <c r="E2874" s="94">
        <v>87</v>
      </c>
      <c r="F2874" s="96" t="s">
        <v>157</v>
      </c>
      <c r="G2874" s="94" t="s">
        <v>5434</v>
      </c>
      <c r="H2874" s="94">
        <v>167</v>
      </c>
      <c r="I2874" s="6"/>
      <c r="J2874" s="5" t="s">
        <v>158</v>
      </c>
      <c r="K2874" s="66"/>
      <c r="L2874" s="5">
        <f t="shared" si="108"/>
        <v>464</v>
      </c>
      <c r="M2874" s="5">
        <v>137</v>
      </c>
      <c r="N2874" s="66">
        <v>0</v>
      </c>
      <c r="O2874" s="559"/>
      <c r="P2874" s="66">
        <v>338</v>
      </c>
      <c r="Q2874" s="66">
        <v>4</v>
      </c>
      <c r="R2874" s="66">
        <f t="shared" si="109"/>
        <v>342</v>
      </c>
      <c r="S2874" s="502">
        <f t="shared" si="107"/>
        <v>-54.199999999999974</v>
      </c>
    </row>
    <row r="2875" spans="1:19" ht="25.5" x14ac:dyDescent="0.2">
      <c r="A2875" s="97" t="s">
        <v>9128</v>
      </c>
      <c r="B2875" s="125" t="s">
        <v>8490</v>
      </c>
      <c r="C2875" s="124">
        <v>1.5</v>
      </c>
      <c r="D2875" s="576" t="s">
        <v>11629</v>
      </c>
      <c r="E2875" s="94">
        <v>88</v>
      </c>
      <c r="F2875" s="96" t="s">
        <v>393</v>
      </c>
      <c r="G2875" s="94" t="s">
        <v>3283</v>
      </c>
      <c r="H2875" s="94">
        <v>163</v>
      </c>
      <c r="I2875" s="69"/>
      <c r="J2875" s="5" t="s">
        <v>4495</v>
      </c>
      <c r="K2875" s="5"/>
      <c r="L2875" s="5">
        <f t="shared" si="108"/>
        <v>122</v>
      </c>
      <c r="M2875" s="5">
        <v>6</v>
      </c>
      <c r="N2875" s="5">
        <v>0</v>
      </c>
      <c r="O2875" s="559" t="s">
        <v>11630</v>
      </c>
      <c r="P2875" s="65"/>
      <c r="Q2875" s="66"/>
      <c r="R2875" s="66"/>
      <c r="S2875" s="502"/>
    </row>
    <row r="2876" spans="1:19" ht="25.5" x14ac:dyDescent="0.2">
      <c r="A2876" s="97" t="s">
        <v>9792</v>
      </c>
      <c r="B2876" s="125" t="s">
        <v>8490</v>
      </c>
      <c r="C2876" s="124">
        <v>1.5</v>
      </c>
      <c r="D2876" s="267" t="s">
        <v>7451</v>
      </c>
      <c r="E2876" s="94">
        <v>95</v>
      </c>
      <c r="F2876" s="96" t="s">
        <v>7449</v>
      </c>
      <c r="G2876" s="94" t="s">
        <v>4076</v>
      </c>
      <c r="H2876" s="94">
        <v>190</v>
      </c>
      <c r="I2876" s="6"/>
      <c r="J2876" s="5" t="s">
        <v>7450</v>
      </c>
      <c r="K2876" s="66"/>
      <c r="L2876" s="5">
        <f t="shared" si="108"/>
        <v>439</v>
      </c>
      <c r="M2876" s="5">
        <v>147</v>
      </c>
      <c r="N2876" s="66">
        <v>0</v>
      </c>
      <c r="O2876" s="559"/>
      <c r="P2876" s="66">
        <v>313</v>
      </c>
      <c r="Q2876" s="66">
        <v>4</v>
      </c>
      <c r="R2876" s="66">
        <f t="shared" si="109"/>
        <v>317</v>
      </c>
      <c r="S2876" s="502">
        <f t="shared" ref="S2876:S2900" si="110">306.1-R2876-10-8.3</f>
        <v>-29.199999999999978</v>
      </c>
    </row>
    <row r="2877" spans="1:19" ht="25.5" x14ac:dyDescent="0.2">
      <c r="A2877" s="97" t="s">
        <v>4936</v>
      </c>
      <c r="B2877" s="125" t="s">
        <v>8490</v>
      </c>
      <c r="C2877" s="124">
        <v>1.5</v>
      </c>
      <c r="D2877" s="267" t="s">
        <v>3433</v>
      </c>
      <c r="E2877" s="94">
        <v>89</v>
      </c>
      <c r="F2877" s="96" t="s">
        <v>415</v>
      </c>
      <c r="G2877" s="94" t="s">
        <v>5434</v>
      </c>
      <c r="H2877" s="94">
        <v>168</v>
      </c>
      <c r="I2877" s="69"/>
      <c r="J2877" s="5" t="s">
        <v>2044</v>
      </c>
      <c r="K2877" s="66"/>
      <c r="L2877" s="5">
        <f t="shared" si="108"/>
        <v>456</v>
      </c>
      <c r="M2877" s="5">
        <v>29</v>
      </c>
      <c r="N2877" s="5">
        <v>0</v>
      </c>
      <c r="O2877" s="65" t="s">
        <v>4935</v>
      </c>
      <c r="P2877" s="66">
        <v>330</v>
      </c>
      <c r="Q2877" s="66">
        <v>4</v>
      </c>
      <c r="R2877" s="66">
        <f t="shared" si="109"/>
        <v>334</v>
      </c>
      <c r="S2877" s="502">
        <f t="shared" si="110"/>
        <v>-46.199999999999974</v>
      </c>
    </row>
    <row r="2878" spans="1:19" ht="25.5" x14ac:dyDescent="0.2">
      <c r="A2878" s="97" t="s">
        <v>3430</v>
      </c>
      <c r="B2878" s="125" t="s">
        <v>8490</v>
      </c>
      <c r="C2878" s="124">
        <v>1.5</v>
      </c>
      <c r="D2878" s="267" t="s">
        <v>4933</v>
      </c>
      <c r="E2878" s="94"/>
      <c r="F2878" s="96" t="s">
        <v>1315</v>
      </c>
      <c r="G2878" s="94" t="s">
        <v>4076</v>
      </c>
      <c r="H2878" s="94">
        <v>172</v>
      </c>
      <c r="I2878" s="6"/>
      <c r="J2878" s="5" t="s">
        <v>4934</v>
      </c>
      <c r="K2878" s="66"/>
      <c r="L2878" s="5">
        <f t="shared" si="108"/>
        <v>430</v>
      </c>
      <c r="M2878" s="5">
        <v>53</v>
      </c>
      <c r="N2878" s="5">
        <v>0</v>
      </c>
      <c r="O2878" s="65" t="s">
        <v>4935</v>
      </c>
      <c r="P2878" s="66">
        <v>304</v>
      </c>
      <c r="Q2878" s="66">
        <v>4</v>
      </c>
      <c r="R2878" s="66">
        <f t="shared" si="109"/>
        <v>308</v>
      </c>
      <c r="S2878" s="502">
        <f t="shared" si="110"/>
        <v>-20.199999999999978</v>
      </c>
    </row>
    <row r="2879" spans="1:19" ht="25.5" x14ac:dyDescent="0.2">
      <c r="A2879" s="97" t="s">
        <v>8723</v>
      </c>
      <c r="B2879" s="125" t="s">
        <v>4957</v>
      </c>
      <c r="C2879" s="124">
        <v>1.5</v>
      </c>
      <c r="D2879" s="267" t="s">
        <v>8250</v>
      </c>
      <c r="E2879" s="94">
        <v>86</v>
      </c>
      <c r="F2879" s="96" t="s">
        <v>3862</v>
      </c>
      <c r="G2879" s="94" t="s">
        <v>4585</v>
      </c>
      <c r="H2879" s="94">
        <v>165</v>
      </c>
      <c r="I2879" s="69"/>
      <c r="J2879" s="5" t="s">
        <v>3864</v>
      </c>
      <c r="K2879" s="66"/>
      <c r="L2879" s="5">
        <f t="shared" si="108"/>
        <v>456</v>
      </c>
      <c r="M2879" s="5">
        <v>14</v>
      </c>
      <c r="N2879" s="5">
        <v>0</v>
      </c>
      <c r="O2879" s="559"/>
      <c r="P2879" s="66">
        <v>330</v>
      </c>
      <c r="Q2879" s="66">
        <v>4</v>
      </c>
      <c r="R2879" s="66">
        <f t="shared" si="109"/>
        <v>334</v>
      </c>
      <c r="S2879" s="502">
        <f t="shared" si="110"/>
        <v>-46.199999999999974</v>
      </c>
    </row>
    <row r="2880" spans="1:19" ht="25.5" x14ac:dyDescent="0.2">
      <c r="A2880" s="97" t="s">
        <v>6104</v>
      </c>
      <c r="B2880" s="125" t="s">
        <v>4957</v>
      </c>
      <c r="C2880" s="124">
        <v>1.5</v>
      </c>
      <c r="D2880" s="267" t="s">
        <v>913</v>
      </c>
      <c r="E2880" s="94">
        <v>87</v>
      </c>
      <c r="F2880" s="96" t="s">
        <v>10324</v>
      </c>
      <c r="G2880" s="94" t="s">
        <v>4585</v>
      </c>
      <c r="H2880" s="94">
        <v>161</v>
      </c>
      <c r="I2880" s="6"/>
      <c r="J2880" s="5" t="s">
        <v>1005</v>
      </c>
      <c r="K2880" s="66"/>
      <c r="L2880" s="5">
        <f t="shared" si="108"/>
        <v>451</v>
      </c>
      <c r="M2880" s="5">
        <v>10</v>
      </c>
      <c r="N2880" s="5">
        <v>0</v>
      </c>
      <c r="O2880" s="65" t="s">
        <v>914</v>
      </c>
      <c r="P2880" s="66">
        <v>325</v>
      </c>
      <c r="Q2880" s="66">
        <v>4</v>
      </c>
      <c r="R2880" s="66">
        <f t="shared" si="109"/>
        <v>329</v>
      </c>
      <c r="S2880" s="502">
        <f t="shared" si="110"/>
        <v>-41.199999999999974</v>
      </c>
    </row>
    <row r="2881" spans="1:19" ht="25.5" x14ac:dyDescent="0.2">
      <c r="A2881" s="97" t="s">
        <v>9480</v>
      </c>
      <c r="B2881" s="125" t="s">
        <v>4957</v>
      </c>
      <c r="C2881" s="124">
        <v>1.5</v>
      </c>
      <c r="D2881" s="267" t="s">
        <v>4830</v>
      </c>
      <c r="E2881" s="94">
        <v>88</v>
      </c>
      <c r="F2881" s="96" t="s">
        <v>3862</v>
      </c>
      <c r="G2881" s="94" t="s">
        <v>4585</v>
      </c>
      <c r="H2881" s="94">
        <v>165</v>
      </c>
      <c r="I2881" s="69"/>
      <c r="J2881" s="5" t="s">
        <v>3864</v>
      </c>
      <c r="K2881" s="66"/>
      <c r="L2881" s="5">
        <f t="shared" si="108"/>
        <v>122</v>
      </c>
      <c r="M2881" s="5">
        <v>14</v>
      </c>
      <c r="N2881" s="5">
        <v>0</v>
      </c>
      <c r="O2881" s="559"/>
      <c r="P2881" s="66"/>
      <c r="Q2881" s="66"/>
      <c r="R2881" s="66">
        <f t="shared" si="109"/>
        <v>0</v>
      </c>
      <c r="S2881" s="502">
        <f t="shared" si="110"/>
        <v>287.8</v>
      </c>
    </row>
    <row r="2882" spans="1:19" ht="25.5" x14ac:dyDescent="0.2">
      <c r="A2882" s="97" t="s">
        <v>1964</v>
      </c>
      <c r="B2882" s="125" t="s">
        <v>4957</v>
      </c>
      <c r="C2882" s="124">
        <v>1.5</v>
      </c>
      <c r="D2882" s="267" t="s">
        <v>8337</v>
      </c>
      <c r="E2882" s="94">
        <v>86</v>
      </c>
      <c r="F2882" s="96" t="s">
        <v>9777</v>
      </c>
      <c r="G2882" s="94" t="s">
        <v>4585</v>
      </c>
      <c r="H2882" s="94">
        <v>159</v>
      </c>
      <c r="I2882" s="69"/>
      <c r="J2882" s="5" t="s">
        <v>7279</v>
      </c>
      <c r="K2882" s="66"/>
      <c r="L2882" s="5">
        <f t="shared" si="108"/>
        <v>448</v>
      </c>
      <c r="M2882" s="5">
        <v>9</v>
      </c>
      <c r="N2882" s="5">
        <v>0</v>
      </c>
      <c r="O2882" s="559"/>
      <c r="P2882" s="66">
        <v>322</v>
      </c>
      <c r="Q2882" s="66">
        <v>4</v>
      </c>
      <c r="R2882" s="66">
        <f t="shared" si="109"/>
        <v>326</v>
      </c>
      <c r="S2882" s="502">
        <f t="shared" si="110"/>
        <v>-38.199999999999974</v>
      </c>
    </row>
    <row r="2883" spans="1:19" ht="25.5" x14ac:dyDescent="0.2">
      <c r="A2883" s="97" t="s">
        <v>1485</v>
      </c>
      <c r="B2883" s="125" t="s">
        <v>2125</v>
      </c>
      <c r="C2883" s="124">
        <v>1.5</v>
      </c>
      <c r="D2883" s="267" t="s">
        <v>1486</v>
      </c>
      <c r="E2883" s="94">
        <v>85</v>
      </c>
      <c r="F2883" s="96" t="s">
        <v>393</v>
      </c>
      <c r="G2883" s="94" t="s">
        <v>4585</v>
      </c>
      <c r="H2883" s="94">
        <v>163</v>
      </c>
      <c r="I2883" s="69"/>
      <c r="J2883" s="5" t="s">
        <v>4495</v>
      </c>
      <c r="K2883" s="66"/>
      <c r="L2883" s="5">
        <f t="shared" si="108"/>
        <v>460</v>
      </c>
      <c r="M2883" s="5">
        <v>6</v>
      </c>
      <c r="N2883" s="5">
        <v>0</v>
      </c>
      <c r="O2883" s="65" t="s">
        <v>3804</v>
      </c>
      <c r="P2883" s="66">
        <v>334</v>
      </c>
      <c r="Q2883" s="66">
        <v>4</v>
      </c>
      <c r="R2883" s="66">
        <f t="shared" si="109"/>
        <v>338</v>
      </c>
      <c r="S2883" s="502">
        <f t="shared" si="110"/>
        <v>-50.199999999999974</v>
      </c>
    </row>
    <row r="2884" spans="1:19" ht="25.5" x14ac:dyDescent="0.2">
      <c r="A2884" s="97" t="s">
        <v>3140</v>
      </c>
      <c r="B2884" s="125" t="s">
        <v>2125</v>
      </c>
      <c r="C2884" s="124">
        <v>1.5</v>
      </c>
      <c r="D2884" s="267" t="s">
        <v>8905</v>
      </c>
      <c r="E2884" s="94">
        <v>89</v>
      </c>
      <c r="F2884" s="96" t="s">
        <v>1315</v>
      </c>
      <c r="G2884" s="94" t="s">
        <v>2367</v>
      </c>
      <c r="H2884" s="94">
        <v>172</v>
      </c>
      <c r="I2884" s="69"/>
      <c r="J2884" s="5" t="s">
        <v>9722</v>
      </c>
      <c r="K2884" s="66"/>
      <c r="L2884" s="5">
        <f t="shared" si="108"/>
        <v>452</v>
      </c>
      <c r="M2884" s="5">
        <v>32</v>
      </c>
      <c r="N2884" s="5">
        <v>0</v>
      </c>
      <c r="O2884" s="559"/>
      <c r="P2884" s="66">
        <v>326</v>
      </c>
      <c r="Q2884" s="66">
        <v>4</v>
      </c>
      <c r="R2884" s="66">
        <f t="shared" si="109"/>
        <v>330</v>
      </c>
      <c r="S2884" s="502">
        <f t="shared" si="110"/>
        <v>-42.199999999999974</v>
      </c>
    </row>
    <row r="2885" spans="1:19" ht="25.5" x14ac:dyDescent="0.2">
      <c r="A2885" s="97" t="s">
        <v>7754</v>
      </c>
      <c r="B2885" s="125" t="s">
        <v>2125</v>
      </c>
      <c r="C2885" s="124">
        <v>1.5</v>
      </c>
      <c r="D2885" s="267" t="s">
        <v>499</v>
      </c>
      <c r="E2885" s="94">
        <v>87</v>
      </c>
      <c r="F2885" s="96" t="s">
        <v>393</v>
      </c>
      <c r="G2885" s="94" t="s">
        <v>3283</v>
      </c>
      <c r="H2885" s="94">
        <v>163</v>
      </c>
      <c r="I2885" s="69"/>
      <c r="J2885" s="5" t="s">
        <v>4495</v>
      </c>
      <c r="K2885" s="66"/>
      <c r="L2885" s="5">
        <f t="shared" si="108"/>
        <v>436</v>
      </c>
      <c r="M2885" s="5">
        <v>6</v>
      </c>
      <c r="N2885" s="5">
        <v>0</v>
      </c>
      <c r="O2885" s="559"/>
      <c r="P2885" s="66">
        <v>310</v>
      </c>
      <c r="Q2885" s="66">
        <v>4</v>
      </c>
      <c r="R2885" s="66">
        <f t="shared" si="109"/>
        <v>314</v>
      </c>
      <c r="S2885" s="502">
        <f t="shared" si="110"/>
        <v>-26.199999999999978</v>
      </c>
    </row>
    <row r="2886" spans="1:19" ht="25.5" x14ac:dyDescent="0.2">
      <c r="A2886" s="97" t="s">
        <v>500</v>
      </c>
      <c r="B2886" s="125" t="s">
        <v>2125</v>
      </c>
      <c r="C2886" s="124">
        <v>1.5</v>
      </c>
      <c r="D2886" s="267" t="s">
        <v>501</v>
      </c>
      <c r="E2886" s="94">
        <v>89</v>
      </c>
      <c r="F2886" s="96" t="s">
        <v>415</v>
      </c>
      <c r="G2886" s="94" t="s">
        <v>5434</v>
      </c>
      <c r="H2886" s="94">
        <v>168</v>
      </c>
      <c r="I2886" s="69"/>
      <c r="J2886" s="5" t="s">
        <v>2044</v>
      </c>
      <c r="K2886" s="66"/>
      <c r="L2886" s="5">
        <f t="shared" si="108"/>
        <v>466</v>
      </c>
      <c r="M2886" s="5">
        <v>29</v>
      </c>
      <c r="N2886" s="5">
        <v>0</v>
      </c>
      <c r="O2886" s="65" t="s">
        <v>6853</v>
      </c>
      <c r="P2886" s="66">
        <v>340</v>
      </c>
      <c r="Q2886" s="66">
        <v>4</v>
      </c>
      <c r="R2886" s="66">
        <f t="shared" si="109"/>
        <v>344</v>
      </c>
      <c r="S2886" s="502">
        <f t="shared" si="110"/>
        <v>-56.199999999999974</v>
      </c>
    </row>
    <row r="2887" spans="1:19" ht="25.5" x14ac:dyDescent="0.2">
      <c r="A2887" s="97" t="s">
        <v>8384</v>
      </c>
      <c r="B2887" s="125" t="s">
        <v>2125</v>
      </c>
      <c r="C2887" s="124">
        <v>1.5</v>
      </c>
      <c r="D2887" s="267" t="s">
        <v>9337</v>
      </c>
      <c r="E2887" s="94">
        <v>88</v>
      </c>
      <c r="F2887" s="96" t="s">
        <v>393</v>
      </c>
      <c r="G2887" s="94" t="s">
        <v>4585</v>
      </c>
      <c r="H2887" s="94">
        <v>163</v>
      </c>
      <c r="I2887" s="69"/>
      <c r="J2887" s="5" t="s">
        <v>4495</v>
      </c>
      <c r="K2887" s="66"/>
      <c r="L2887" s="5">
        <f t="shared" si="108"/>
        <v>448</v>
      </c>
      <c r="M2887" s="5">
        <v>6</v>
      </c>
      <c r="N2887" s="5">
        <v>0</v>
      </c>
      <c r="O2887" s="65" t="s">
        <v>2295</v>
      </c>
      <c r="P2887" s="66">
        <v>322</v>
      </c>
      <c r="Q2887" s="66">
        <v>4</v>
      </c>
      <c r="R2887" s="66">
        <f t="shared" si="109"/>
        <v>326</v>
      </c>
      <c r="S2887" s="502">
        <f t="shared" si="110"/>
        <v>-38.199999999999974</v>
      </c>
    </row>
    <row r="2888" spans="1:19" ht="25.5" x14ac:dyDescent="0.2">
      <c r="A2888" s="97" t="s">
        <v>8383</v>
      </c>
      <c r="B2888" s="125" t="s">
        <v>2125</v>
      </c>
      <c r="C2888" s="124">
        <v>1.5</v>
      </c>
      <c r="D2888" s="267" t="s">
        <v>999</v>
      </c>
      <c r="E2888" s="94">
        <v>88</v>
      </c>
      <c r="F2888" s="96" t="s">
        <v>393</v>
      </c>
      <c r="G2888" s="94" t="s">
        <v>3283</v>
      </c>
      <c r="H2888" s="94">
        <v>163</v>
      </c>
      <c r="I2888" s="69"/>
      <c r="J2888" s="5" t="s">
        <v>4495</v>
      </c>
      <c r="K2888" s="66"/>
      <c r="L2888" s="5">
        <f t="shared" ref="L2888:L2901" si="111">112+10+R2888</f>
        <v>451</v>
      </c>
      <c r="M2888" s="5">
        <v>6</v>
      </c>
      <c r="N2888" s="5">
        <v>0</v>
      </c>
      <c r="O2888" s="65" t="s">
        <v>3388</v>
      </c>
      <c r="P2888" s="66">
        <v>325</v>
      </c>
      <c r="Q2888" s="66">
        <v>4</v>
      </c>
      <c r="R2888" s="66">
        <f t="shared" si="109"/>
        <v>329</v>
      </c>
      <c r="S2888" s="502">
        <f t="shared" si="110"/>
        <v>-41.199999999999974</v>
      </c>
    </row>
    <row r="2889" spans="1:19" ht="25.5" x14ac:dyDescent="0.2">
      <c r="A2889" s="97" t="s">
        <v>1591</v>
      </c>
      <c r="B2889" s="125" t="s">
        <v>2125</v>
      </c>
      <c r="C2889" s="124">
        <v>1.5</v>
      </c>
      <c r="D2889" s="267" t="s">
        <v>4831</v>
      </c>
      <c r="E2889" s="94"/>
      <c r="F2889" s="96" t="s">
        <v>1315</v>
      </c>
      <c r="G2889" s="94" t="s">
        <v>4076</v>
      </c>
      <c r="H2889" s="94">
        <v>172</v>
      </c>
      <c r="I2889" s="69"/>
      <c r="J2889" s="5" t="s">
        <v>4873</v>
      </c>
      <c r="K2889" s="66"/>
      <c r="L2889" s="5">
        <f t="shared" si="111"/>
        <v>122</v>
      </c>
      <c r="M2889" s="5">
        <v>27</v>
      </c>
      <c r="N2889" s="5">
        <v>0</v>
      </c>
      <c r="O2889" s="559"/>
      <c r="P2889" s="66"/>
      <c r="Q2889" s="66"/>
      <c r="R2889" s="66">
        <f t="shared" si="109"/>
        <v>0</v>
      </c>
      <c r="S2889" s="502">
        <f t="shared" si="110"/>
        <v>287.8</v>
      </c>
    </row>
    <row r="2890" spans="1:19" ht="25.5" x14ac:dyDescent="0.2">
      <c r="A2890" s="97" t="s">
        <v>3880</v>
      </c>
      <c r="B2890" s="125" t="s">
        <v>2125</v>
      </c>
      <c r="C2890" s="124">
        <v>1.5</v>
      </c>
      <c r="D2890" s="267" t="s">
        <v>3878</v>
      </c>
      <c r="E2890" s="94">
        <v>88</v>
      </c>
      <c r="F2890" s="96" t="s">
        <v>5664</v>
      </c>
      <c r="G2890" s="94" t="s">
        <v>5434</v>
      </c>
      <c r="H2890" s="94">
        <v>166</v>
      </c>
      <c r="I2890" s="69"/>
      <c r="J2890" s="5" t="s">
        <v>5665</v>
      </c>
      <c r="K2890" s="66"/>
      <c r="L2890" s="5">
        <f t="shared" si="111"/>
        <v>453</v>
      </c>
      <c r="M2890" s="5">
        <v>40</v>
      </c>
      <c r="N2890" s="5">
        <v>0</v>
      </c>
      <c r="O2890" s="65" t="s">
        <v>3879</v>
      </c>
      <c r="P2890" s="66">
        <v>327</v>
      </c>
      <c r="Q2890" s="66">
        <v>4</v>
      </c>
      <c r="R2890" s="66">
        <f t="shared" si="109"/>
        <v>331</v>
      </c>
      <c r="S2890" s="502">
        <f t="shared" si="110"/>
        <v>-43.199999999999974</v>
      </c>
    </row>
    <row r="2891" spans="1:19" ht="25.5" x14ac:dyDescent="0.2">
      <c r="A2891" s="97" t="s">
        <v>6896</v>
      </c>
      <c r="B2891" s="125" t="s">
        <v>2125</v>
      </c>
      <c r="C2891" s="124">
        <v>1.5</v>
      </c>
      <c r="D2891" s="267" t="s">
        <v>7421</v>
      </c>
      <c r="E2891" s="94">
        <v>85</v>
      </c>
      <c r="F2891" s="96" t="s">
        <v>393</v>
      </c>
      <c r="G2891" s="94" t="s">
        <v>3283</v>
      </c>
      <c r="H2891" s="94">
        <v>163</v>
      </c>
      <c r="I2891" s="69"/>
      <c r="J2891" s="5" t="s">
        <v>4495</v>
      </c>
      <c r="K2891" s="66"/>
      <c r="L2891" s="5">
        <f t="shared" si="111"/>
        <v>446</v>
      </c>
      <c r="M2891" s="5">
        <v>6</v>
      </c>
      <c r="N2891" s="5">
        <v>0</v>
      </c>
      <c r="O2891" s="65" t="s">
        <v>8502</v>
      </c>
      <c r="P2891" s="66">
        <v>320</v>
      </c>
      <c r="Q2891" s="66">
        <v>4</v>
      </c>
      <c r="R2891" s="66">
        <f t="shared" si="109"/>
        <v>324</v>
      </c>
      <c r="S2891" s="502">
        <f t="shared" si="110"/>
        <v>-36.199999999999974</v>
      </c>
    </row>
    <row r="2892" spans="1:19" ht="25.5" x14ac:dyDescent="0.2">
      <c r="A2892" s="97" t="s">
        <v>6898</v>
      </c>
      <c r="B2892" s="125" t="s">
        <v>2125</v>
      </c>
      <c r="C2892" s="124">
        <v>1.5</v>
      </c>
      <c r="D2892" s="267" t="s">
        <v>7422</v>
      </c>
      <c r="E2892" s="94">
        <v>88</v>
      </c>
      <c r="F2892" s="96" t="s">
        <v>415</v>
      </c>
      <c r="G2892" s="94" t="s">
        <v>5434</v>
      </c>
      <c r="H2892" s="94">
        <v>168</v>
      </c>
      <c r="I2892" s="6"/>
      <c r="J2892" s="5" t="s">
        <v>2455</v>
      </c>
      <c r="K2892" s="66"/>
      <c r="L2892" s="5">
        <f t="shared" si="111"/>
        <v>454</v>
      </c>
      <c r="M2892" s="5">
        <v>17</v>
      </c>
      <c r="N2892" s="5">
        <v>0</v>
      </c>
      <c r="O2892" s="65" t="s">
        <v>8502</v>
      </c>
      <c r="P2892" s="66">
        <v>328</v>
      </c>
      <c r="Q2892" s="66">
        <v>4</v>
      </c>
      <c r="R2892" s="66">
        <f t="shared" si="109"/>
        <v>332</v>
      </c>
      <c r="S2892" s="502">
        <f t="shared" si="110"/>
        <v>-44.199999999999974</v>
      </c>
    </row>
    <row r="2893" spans="1:19" ht="25.5" x14ac:dyDescent="0.2">
      <c r="A2893" s="558" t="s">
        <v>11079</v>
      </c>
      <c r="B2893" s="575" t="s">
        <v>2125</v>
      </c>
      <c r="C2893" s="124">
        <v>1.5</v>
      </c>
      <c r="D2893" s="576" t="s">
        <v>11091</v>
      </c>
      <c r="E2893" s="94">
        <v>86</v>
      </c>
      <c r="F2893" s="96" t="s">
        <v>9777</v>
      </c>
      <c r="G2893" s="94" t="s">
        <v>4585</v>
      </c>
      <c r="H2893" s="94">
        <v>159</v>
      </c>
      <c r="I2893" s="69"/>
      <c r="J2893" s="5" t="s">
        <v>7279</v>
      </c>
      <c r="K2893" s="66"/>
      <c r="L2893" s="5">
        <f t="shared" si="111"/>
        <v>456</v>
      </c>
      <c r="M2893" s="5">
        <v>9</v>
      </c>
      <c r="N2893" s="5">
        <v>0</v>
      </c>
      <c r="O2893" s="559" t="s">
        <v>11085</v>
      </c>
      <c r="P2893" s="66">
        <v>330</v>
      </c>
      <c r="Q2893" s="66">
        <v>4</v>
      </c>
      <c r="R2893" s="66">
        <f t="shared" si="109"/>
        <v>334</v>
      </c>
      <c r="S2893" s="502">
        <f t="shared" si="110"/>
        <v>-46.199999999999974</v>
      </c>
    </row>
    <row r="2894" spans="1:19" ht="25.5" x14ac:dyDescent="0.2">
      <c r="A2894" s="558" t="s">
        <v>10882</v>
      </c>
      <c r="B2894" s="575" t="s">
        <v>2125</v>
      </c>
      <c r="C2894" s="124">
        <v>1.5</v>
      </c>
      <c r="D2894" s="576" t="s">
        <v>10881</v>
      </c>
      <c r="E2894" s="94">
        <v>88</v>
      </c>
      <c r="F2894" s="96" t="s">
        <v>393</v>
      </c>
      <c r="G2894" s="564" t="s">
        <v>3283</v>
      </c>
      <c r="H2894" s="94">
        <v>163</v>
      </c>
      <c r="I2894" s="6"/>
      <c r="J2894" s="5" t="s">
        <v>4495</v>
      </c>
      <c r="K2894" s="66"/>
      <c r="L2894" s="5">
        <f t="shared" si="111"/>
        <v>446</v>
      </c>
      <c r="M2894" s="5">
        <v>6</v>
      </c>
      <c r="N2894" s="5">
        <v>0</v>
      </c>
      <c r="O2894" s="559" t="s">
        <v>10891</v>
      </c>
      <c r="P2894" s="66">
        <v>320</v>
      </c>
      <c r="Q2894" s="66">
        <v>4</v>
      </c>
      <c r="R2894" s="66">
        <f t="shared" si="109"/>
        <v>324</v>
      </c>
      <c r="S2894" s="502">
        <f t="shared" si="110"/>
        <v>-36.199999999999974</v>
      </c>
    </row>
    <row r="2895" spans="1:19" ht="25.5" x14ac:dyDescent="0.2">
      <c r="A2895" s="97" t="s">
        <v>8284</v>
      </c>
      <c r="B2895" s="125" t="s">
        <v>1019</v>
      </c>
      <c r="C2895" s="124">
        <v>1.5</v>
      </c>
      <c r="D2895" s="267" t="s">
        <v>8905</v>
      </c>
      <c r="E2895" s="94">
        <v>95</v>
      </c>
      <c r="F2895" s="96" t="s">
        <v>3303</v>
      </c>
      <c r="G2895" s="94" t="s">
        <v>3850</v>
      </c>
      <c r="H2895" s="94">
        <v>181</v>
      </c>
      <c r="I2895" s="69"/>
      <c r="J2895" s="5" t="s">
        <v>1948</v>
      </c>
      <c r="K2895" s="66"/>
      <c r="L2895" s="5">
        <f t="shared" si="111"/>
        <v>448</v>
      </c>
      <c r="M2895" s="5">
        <v>35</v>
      </c>
      <c r="N2895" s="5">
        <v>0</v>
      </c>
      <c r="O2895" s="65" t="s">
        <v>1798</v>
      </c>
      <c r="P2895" s="66">
        <v>322</v>
      </c>
      <c r="Q2895" s="66">
        <v>4</v>
      </c>
      <c r="R2895" s="66">
        <f t="shared" si="109"/>
        <v>326</v>
      </c>
      <c r="S2895" s="502">
        <f t="shared" si="110"/>
        <v>-38.199999999999974</v>
      </c>
    </row>
    <row r="2896" spans="1:19" ht="25.5" x14ac:dyDescent="0.2">
      <c r="A2896" s="97" t="s">
        <v>1250</v>
      </c>
      <c r="B2896" s="125" t="s">
        <v>1019</v>
      </c>
      <c r="C2896" s="124">
        <v>1.5</v>
      </c>
      <c r="D2896" s="267" t="s">
        <v>7686</v>
      </c>
      <c r="E2896" s="94">
        <v>88</v>
      </c>
      <c r="F2896" s="96" t="s">
        <v>415</v>
      </c>
      <c r="G2896" s="94" t="s">
        <v>5434</v>
      </c>
      <c r="H2896" s="94">
        <v>168</v>
      </c>
      <c r="I2896" s="6"/>
      <c r="J2896" s="5" t="s">
        <v>2455</v>
      </c>
      <c r="K2896" s="66"/>
      <c r="L2896" s="5">
        <f t="shared" si="111"/>
        <v>466</v>
      </c>
      <c r="M2896" s="5">
        <v>17</v>
      </c>
      <c r="N2896" s="5">
        <v>0</v>
      </c>
      <c r="O2896" s="559" t="s">
        <v>12543</v>
      </c>
      <c r="P2896" s="66">
        <v>340</v>
      </c>
      <c r="Q2896" s="66">
        <v>4</v>
      </c>
      <c r="R2896" s="66">
        <f t="shared" si="109"/>
        <v>344</v>
      </c>
      <c r="S2896" s="502">
        <f t="shared" si="110"/>
        <v>-56.199999999999974</v>
      </c>
    </row>
    <row r="2897" spans="1:19" ht="25.5" x14ac:dyDescent="0.2">
      <c r="A2897" s="97" t="s">
        <v>7687</v>
      </c>
      <c r="B2897" s="125" t="s">
        <v>1019</v>
      </c>
      <c r="C2897" s="124">
        <v>1.5</v>
      </c>
      <c r="D2897" s="125" t="s">
        <v>1176</v>
      </c>
      <c r="E2897" s="94">
        <v>89</v>
      </c>
      <c r="F2897" s="96" t="s">
        <v>415</v>
      </c>
      <c r="G2897" s="94" t="s">
        <v>2367</v>
      </c>
      <c r="H2897" s="94">
        <v>168</v>
      </c>
      <c r="I2897" s="6"/>
      <c r="J2897" s="5" t="s">
        <v>2455</v>
      </c>
      <c r="K2897" s="66"/>
      <c r="L2897" s="5">
        <f t="shared" si="111"/>
        <v>471</v>
      </c>
      <c r="M2897" s="5">
        <v>17</v>
      </c>
      <c r="N2897" s="5">
        <v>0</v>
      </c>
      <c r="O2897" s="559" t="s">
        <v>12543</v>
      </c>
      <c r="P2897" s="66">
        <v>345</v>
      </c>
      <c r="Q2897" s="66">
        <v>4</v>
      </c>
      <c r="R2897" s="66">
        <f t="shared" si="109"/>
        <v>349</v>
      </c>
      <c r="S2897" s="502">
        <f t="shared" si="110"/>
        <v>-61.199999999999974</v>
      </c>
    </row>
    <row r="2898" spans="1:19" x14ac:dyDescent="0.2">
      <c r="A2898" s="97"/>
      <c r="B2898" s="125"/>
      <c r="C2898" s="124"/>
      <c r="D2898" s="125"/>
      <c r="E2898" s="94"/>
      <c r="F2898" s="96"/>
      <c r="G2898" s="94"/>
      <c r="H2898" s="94"/>
      <c r="I2898" s="6"/>
      <c r="J2898" s="5"/>
      <c r="K2898" s="66"/>
      <c r="L2898" s="5">
        <f t="shared" si="111"/>
        <v>122</v>
      </c>
      <c r="M2898" s="5"/>
      <c r="N2898" s="5">
        <v>0</v>
      </c>
      <c r="O2898" s="65"/>
      <c r="P2898" s="66"/>
      <c r="Q2898" s="66"/>
      <c r="R2898" s="66">
        <f t="shared" si="109"/>
        <v>0</v>
      </c>
      <c r="S2898" s="502">
        <f t="shared" si="110"/>
        <v>287.8</v>
      </c>
    </row>
    <row r="2899" spans="1:19" x14ac:dyDescent="0.2">
      <c r="A2899" s="97"/>
      <c r="B2899" s="65"/>
      <c r="C2899" s="67"/>
      <c r="E2899" s="66"/>
      <c r="F2899" s="66"/>
      <c r="G2899" s="66"/>
      <c r="H2899" s="66"/>
      <c r="I2899" s="69"/>
      <c r="J2899" s="5"/>
      <c r="K2899" s="66"/>
      <c r="L2899" s="5">
        <f t="shared" si="111"/>
        <v>122</v>
      </c>
      <c r="M2899" s="5">
        <v>0</v>
      </c>
      <c r="N2899" s="5">
        <v>0</v>
      </c>
      <c r="O2899" s="65"/>
      <c r="P2899" s="66"/>
      <c r="Q2899" s="66"/>
      <c r="R2899" s="66">
        <f t="shared" si="109"/>
        <v>0</v>
      </c>
      <c r="S2899" s="502">
        <f t="shared" si="110"/>
        <v>287.8</v>
      </c>
    </row>
    <row r="2900" spans="1:19" ht="25.5" x14ac:dyDescent="0.2">
      <c r="A2900" s="134" t="s">
        <v>5923</v>
      </c>
      <c r="B2900" s="65" t="s">
        <v>4416</v>
      </c>
      <c r="C2900" s="67">
        <v>2</v>
      </c>
      <c r="D2900" s="65" t="s">
        <v>902</v>
      </c>
      <c r="E2900" s="66"/>
      <c r="F2900" s="96" t="s">
        <v>7360</v>
      </c>
      <c r="G2900" s="66" t="s">
        <v>963</v>
      </c>
      <c r="H2900" s="66">
        <v>186</v>
      </c>
      <c r="I2900" s="69"/>
      <c r="J2900" s="5" t="s">
        <v>7361</v>
      </c>
      <c r="K2900" s="66"/>
      <c r="L2900" s="5">
        <f t="shared" si="111"/>
        <v>122</v>
      </c>
      <c r="M2900" s="5">
        <v>28</v>
      </c>
      <c r="N2900" s="5">
        <v>0</v>
      </c>
      <c r="O2900" s="65"/>
      <c r="P2900" s="66"/>
      <c r="Q2900" s="66"/>
      <c r="R2900" s="66">
        <f t="shared" si="109"/>
        <v>0</v>
      </c>
      <c r="S2900" s="502">
        <f t="shared" si="110"/>
        <v>287.8</v>
      </c>
    </row>
    <row r="2901" spans="1:19" x14ac:dyDescent="0.2">
      <c r="A2901" s="97"/>
      <c r="B2901" s="6"/>
      <c r="C2901" s="6"/>
      <c r="D2901" s="6"/>
      <c r="E2901" s="6"/>
      <c r="F2901" s="6"/>
      <c r="G2901" s="6"/>
      <c r="H2901" s="6"/>
      <c r="I2901" s="6"/>
      <c r="J2901" s="6"/>
      <c r="K2901" s="66"/>
      <c r="L2901" s="5">
        <f t="shared" si="111"/>
        <v>122</v>
      </c>
      <c r="M2901" s="5"/>
      <c r="N2901" s="5">
        <v>0</v>
      </c>
      <c r="O2901" s="65"/>
      <c r="P2901" s="66"/>
      <c r="Q2901" s="66"/>
      <c r="R2901" s="66"/>
      <c r="S2901" s="66"/>
    </row>
    <row r="2902" spans="1:19" x14ac:dyDescent="0.2">
      <c r="A2902" s="97"/>
      <c r="B2902" s="125"/>
      <c r="C2902" s="124"/>
      <c r="D2902" s="125"/>
      <c r="E2902" s="94"/>
      <c r="F2902" s="94"/>
      <c r="G2902" s="94"/>
      <c r="H2902" s="94"/>
      <c r="I2902" s="69"/>
      <c r="J2902" s="5"/>
      <c r="K2902" s="66"/>
      <c r="L2902" s="5"/>
      <c r="M2902" s="5"/>
      <c r="N2902" s="5"/>
      <c r="O2902" s="65"/>
      <c r="P2902" s="66"/>
      <c r="Q2902" s="66"/>
      <c r="R2902" s="66"/>
      <c r="S2902" s="66"/>
    </row>
    <row r="2903" spans="1:19" x14ac:dyDescent="0.2">
      <c r="A2903" s="97"/>
      <c r="B2903" s="6"/>
      <c r="C2903" s="6"/>
      <c r="D2903" s="6"/>
      <c r="E2903" s="6"/>
      <c r="F2903" s="6"/>
      <c r="G2903" s="6"/>
      <c r="H2903" s="6"/>
      <c r="I2903" s="6"/>
      <c r="J2903" s="5"/>
      <c r="K2903" s="66"/>
      <c r="L2903" s="5"/>
      <c r="M2903" s="5"/>
      <c r="N2903" s="5"/>
      <c r="O2903" s="65"/>
      <c r="P2903" s="66"/>
      <c r="Q2903" s="66"/>
      <c r="R2903" s="66"/>
      <c r="S2903" s="66"/>
    </row>
    <row r="2904" spans="1:19" x14ac:dyDescent="0.2">
      <c r="A2904" s="97"/>
      <c r="B2904" s="125"/>
      <c r="C2904" s="125" t="s">
        <v>2338</v>
      </c>
      <c r="D2904" s="125"/>
      <c r="E2904" s="125"/>
      <c r="F2904" s="125"/>
      <c r="G2904" s="125"/>
      <c r="H2904" s="66"/>
      <c r="I2904" s="69"/>
      <c r="J2904" s="5"/>
      <c r="K2904" s="66"/>
      <c r="L2904" s="5"/>
      <c r="M2904" s="5"/>
      <c r="N2904" s="5"/>
      <c r="O2904" s="65"/>
      <c r="P2904" s="66"/>
      <c r="Q2904" s="66"/>
      <c r="R2904" s="66"/>
      <c r="S2904" s="66"/>
    </row>
    <row r="2905" spans="1:19" x14ac:dyDescent="0.2">
      <c r="A2905" s="97"/>
      <c r="B2905" s="65"/>
      <c r="C2905" s="67"/>
      <c r="E2905" s="66"/>
      <c r="F2905" s="66"/>
      <c r="G2905" s="66"/>
      <c r="H2905" s="66"/>
      <c r="I2905" s="69"/>
      <c r="J2905" s="5"/>
      <c r="K2905" s="66"/>
      <c r="L2905" s="5"/>
      <c r="M2905" s="5"/>
      <c r="N2905" s="5"/>
      <c r="O2905" s="65"/>
      <c r="P2905" s="66"/>
      <c r="Q2905" s="66"/>
      <c r="R2905" s="66"/>
      <c r="S2905" s="66"/>
    </row>
    <row r="2906" spans="1:19" x14ac:dyDescent="0.2">
      <c r="A2906" s="97"/>
      <c r="B2906" s="65" t="s">
        <v>4914</v>
      </c>
      <c r="C2906" s="67" t="s">
        <v>5950</v>
      </c>
      <c r="E2906" s="66"/>
      <c r="F2906" s="66"/>
      <c r="G2906" s="66"/>
      <c r="H2906" s="66"/>
      <c r="I2906" s="69"/>
      <c r="J2906" s="5"/>
      <c r="K2906" s="66"/>
      <c r="L2906" s="5"/>
      <c r="M2906" s="5"/>
      <c r="N2906" s="5"/>
      <c r="O2906" s="65"/>
      <c r="P2906" s="66"/>
      <c r="Q2906" s="66"/>
      <c r="R2906" s="66"/>
      <c r="S2906" s="66"/>
    </row>
    <row r="2907" spans="1:19" x14ac:dyDescent="0.2">
      <c r="A2907" s="97"/>
      <c r="B2907" s="65" t="s">
        <v>5822</v>
      </c>
      <c r="C2907" s="67" t="s">
        <v>5823</v>
      </c>
      <c r="E2907" s="66"/>
      <c r="F2907" s="66"/>
      <c r="G2907" s="66"/>
      <c r="H2907" s="66"/>
      <c r="I2907" s="69"/>
      <c r="J2907" s="5"/>
      <c r="K2907" s="66"/>
      <c r="L2907" s="5"/>
      <c r="M2907" s="5"/>
      <c r="N2907" s="5"/>
      <c r="O2907" s="65"/>
      <c r="P2907" s="66"/>
      <c r="Q2907" s="66"/>
    </row>
    <row r="2908" spans="1:19" x14ac:dyDescent="0.2">
      <c r="A2908" s="67" t="s">
        <v>8360</v>
      </c>
      <c r="B2908" s="65"/>
      <c r="C2908" s="67"/>
      <c r="E2908" s="66"/>
      <c r="F2908" s="66"/>
      <c r="G2908" s="66"/>
      <c r="H2908" s="66"/>
      <c r="I2908" s="69"/>
      <c r="J2908" s="5"/>
      <c r="K2908" s="66"/>
      <c r="L2908" s="5"/>
      <c r="M2908" s="5"/>
      <c r="N2908" s="5"/>
      <c r="O2908" s="65"/>
      <c r="P2908" s="66"/>
      <c r="Q2908" s="66"/>
    </row>
    <row r="2909" spans="1:19" x14ac:dyDescent="0.2">
      <c r="A2909" s="97"/>
      <c r="B2909" s="65"/>
      <c r="C2909" s="67"/>
      <c r="E2909" s="66"/>
      <c r="F2909" s="66"/>
      <c r="G2909" s="66"/>
      <c r="H2909" s="66"/>
      <c r="I2909" s="69"/>
      <c r="J2909" s="5"/>
      <c r="K2909" s="66"/>
      <c r="L2909" s="5"/>
      <c r="M2909" s="5"/>
      <c r="N2909" s="5"/>
      <c r="O2909" s="65"/>
      <c r="P2909" s="66"/>
      <c r="Q2909" s="66"/>
    </row>
    <row r="2910" spans="1:19" x14ac:dyDescent="0.2">
      <c r="A2910" s="97"/>
      <c r="B2910" s="65"/>
      <c r="C2910" s="67"/>
      <c r="E2910" s="66"/>
      <c r="F2910" s="66"/>
      <c r="G2910" s="66"/>
      <c r="H2910" s="66"/>
      <c r="I2910" s="69"/>
      <c r="J2910" s="5"/>
      <c r="K2910" s="66"/>
      <c r="L2910" s="5"/>
      <c r="M2910" s="5"/>
      <c r="N2910" s="5"/>
      <c r="O2910" s="65"/>
      <c r="P2910" s="66"/>
      <c r="Q2910" s="66"/>
    </row>
    <row r="2911" spans="1:19" x14ac:dyDescent="0.2">
      <c r="A2911" s="97"/>
      <c r="B2911" s="65"/>
      <c r="C2911" s="67"/>
      <c r="E2911" s="66"/>
      <c r="F2911" s="66"/>
      <c r="G2911" s="66"/>
      <c r="H2911" s="66"/>
      <c r="I2911" s="69"/>
      <c r="J2911" s="5"/>
      <c r="K2911" s="66"/>
      <c r="L2911" s="5"/>
      <c r="M2911" s="5"/>
      <c r="N2911" s="5"/>
      <c r="O2911" s="65"/>
      <c r="P2911" s="66"/>
      <c r="Q2911" s="66"/>
    </row>
    <row r="2912" spans="1:19" x14ac:dyDescent="0.2">
      <c r="A2912" s="97"/>
      <c r="B2912" s="65"/>
      <c r="C2912" s="67"/>
      <c r="E2912" s="66"/>
      <c r="F2912" s="66"/>
      <c r="G2912" s="66"/>
      <c r="H2912" s="66"/>
      <c r="I2912" s="69"/>
      <c r="J2912" s="5"/>
      <c r="K2912" s="66"/>
      <c r="L2912" s="5"/>
      <c r="M2912" s="5"/>
      <c r="N2912" s="5"/>
      <c r="O2912" s="65"/>
      <c r="P2912" s="66"/>
      <c r="Q2912" s="66"/>
    </row>
    <row r="2913" spans="1:17" x14ac:dyDescent="0.2">
      <c r="A2913" s="97"/>
      <c r="B2913" s="65"/>
      <c r="C2913" s="67"/>
      <c r="E2913" s="66"/>
      <c r="F2913" s="66"/>
      <c r="G2913" s="66"/>
      <c r="H2913" s="66"/>
      <c r="I2913" s="69"/>
      <c r="J2913" s="5"/>
      <c r="K2913" s="66"/>
      <c r="L2913" s="5"/>
      <c r="M2913" s="5"/>
      <c r="N2913" s="5"/>
      <c r="O2913" s="65"/>
      <c r="P2913" s="66"/>
      <c r="Q2913" s="66"/>
    </row>
    <row r="2914" spans="1:17" x14ac:dyDescent="0.2">
      <c r="A2914" s="97"/>
      <c r="B2914" s="65"/>
      <c r="C2914" s="67"/>
      <c r="E2914" s="66"/>
      <c r="F2914" s="66"/>
      <c r="G2914" s="66"/>
      <c r="H2914" s="66"/>
      <c r="I2914" s="69"/>
      <c r="J2914" s="5"/>
      <c r="K2914" s="66"/>
      <c r="L2914" s="5"/>
      <c r="M2914" s="5"/>
      <c r="N2914" s="5"/>
      <c r="O2914" s="65"/>
      <c r="P2914" s="66"/>
      <c r="Q2914" s="66"/>
    </row>
    <row r="2915" spans="1:17" x14ac:dyDescent="0.2">
      <c r="A2915" s="97"/>
      <c r="B2915" s="65"/>
      <c r="C2915" s="67"/>
      <c r="E2915" s="66"/>
      <c r="F2915" s="66"/>
      <c r="G2915" s="66"/>
      <c r="H2915" s="66"/>
      <c r="I2915" s="69"/>
      <c r="J2915" s="5"/>
      <c r="K2915" s="66"/>
      <c r="L2915" s="5"/>
      <c r="M2915" s="5"/>
      <c r="N2915" s="5"/>
      <c r="O2915" s="65"/>
      <c r="P2915" s="66"/>
      <c r="Q2915" s="66"/>
    </row>
    <row r="2916" spans="1:17" x14ac:dyDescent="0.2">
      <c r="A2916" s="97"/>
      <c r="B2916" s="65"/>
      <c r="C2916" s="67"/>
      <c r="E2916" s="66"/>
      <c r="F2916" s="66"/>
      <c r="G2916" s="66"/>
      <c r="H2916" s="66"/>
      <c r="I2916" s="69"/>
      <c r="J2916" s="5"/>
      <c r="K2916" s="66"/>
      <c r="L2916" s="5"/>
      <c r="M2916" s="5"/>
      <c r="N2916" s="5"/>
      <c r="O2916" s="65"/>
      <c r="P2916" s="66"/>
      <c r="Q2916" s="66"/>
    </row>
    <row r="2917" spans="1:17" x14ac:dyDescent="0.2">
      <c r="A2917" s="97"/>
      <c r="B2917" s="65"/>
      <c r="C2917" s="67"/>
      <c r="E2917" s="66"/>
      <c r="F2917" s="66"/>
      <c r="G2917" s="66"/>
      <c r="H2917" s="66"/>
      <c r="I2917" s="69"/>
      <c r="J2917" s="5"/>
      <c r="K2917" s="66"/>
      <c r="L2917" s="5"/>
      <c r="M2917" s="5"/>
      <c r="N2917" s="5"/>
      <c r="O2917" s="65"/>
      <c r="P2917" s="66"/>
      <c r="Q2917" s="66"/>
    </row>
    <row r="2918" spans="1:17" x14ac:dyDescent="0.2">
      <c r="A2918" s="97"/>
      <c r="B2918" s="65"/>
      <c r="C2918" s="67"/>
      <c r="E2918" s="66"/>
      <c r="F2918" s="66"/>
      <c r="G2918" s="66"/>
      <c r="H2918" s="66"/>
      <c r="I2918" s="69"/>
      <c r="J2918" s="5"/>
      <c r="K2918" s="66"/>
      <c r="L2918" s="5"/>
      <c r="M2918" s="5"/>
      <c r="N2918" s="5"/>
      <c r="O2918" s="65"/>
      <c r="P2918" s="66"/>
      <c r="Q2918" s="66"/>
    </row>
    <row r="2919" spans="1:17" x14ac:dyDescent="0.2">
      <c r="A2919" s="97"/>
      <c r="B2919" s="65"/>
      <c r="C2919" s="67"/>
      <c r="E2919" s="66"/>
      <c r="F2919" s="66"/>
      <c r="G2919" s="66"/>
      <c r="H2919" s="66"/>
      <c r="I2919" s="69"/>
      <c r="J2919" s="5"/>
      <c r="K2919" s="66"/>
      <c r="L2919" s="5"/>
      <c r="M2919" s="5"/>
      <c r="N2919" s="5"/>
      <c r="O2919" s="65"/>
      <c r="P2919" s="66"/>
      <c r="Q2919" s="66"/>
    </row>
    <row r="2920" spans="1:17" x14ac:dyDescent="0.2">
      <c r="A2920" s="97"/>
      <c r="B2920" s="65"/>
      <c r="C2920" s="67"/>
      <c r="E2920" s="66"/>
      <c r="F2920" s="66"/>
      <c r="G2920" s="66"/>
      <c r="H2920" s="66"/>
      <c r="I2920" s="69"/>
      <c r="J2920" s="5"/>
      <c r="K2920" s="66"/>
      <c r="L2920" s="5"/>
      <c r="M2920" s="5"/>
      <c r="N2920" s="5"/>
      <c r="O2920" s="65"/>
      <c r="P2920" s="66"/>
      <c r="Q2920" s="66"/>
    </row>
    <row r="2921" spans="1:17" x14ac:dyDescent="0.2">
      <c r="A2921" s="97"/>
      <c r="B2921" s="65"/>
      <c r="C2921" s="67"/>
      <c r="E2921" s="66"/>
      <c r="F2921" s="66"/>
      <c r="G2921" s="66"/>
      <c r="H2921" s="66"/>
      <c r="I2921" s="69"/>
      <c r="J2921" s="5"/>
      <c r="K2921" s="66"/>
      <c r="L2921" s="5"/>
      <c r="M2921" s="5"/>
      <c r="N2921" s="5"/>
      <c r="O2921" s="65"/>
      <c r="P2921" s="66"/>
      <c r="Q2921" s="66"/>
    </row>
    <row r="2922" spans="1:17" x14ac:dyDescent="0.2">
      <c r="A2922" s="97"/>
      <c r="B2922" s="65"/>
      <c r="C2922" s="67"/>
      <c r="E2922" s="66"/>
      <c r="F2922" s="66"/>
      <c r="G2922" s="66"/>
      <c r="H2922" s="66"/>
      <c r="I2922" s="69"/>
      <c r="J2922" s="5"/>
      <c r="K2922" s="66"/>
      <c r="L2922" s="5"/>
      <c r="M2922" s="5"/>
      <c r="N2922" s="5"/>
      <c r="O2922" s="65"/>
      <c r="P2922" s="66"/>
      <c r="Q2922" s="66"/>
    </row>
    <row r="2923" spans="1:17" x14ac:dyDescent="0.2">
      <c r="A2923" s="97"/>
      <c r="B2923" s="65"/>
      <c r="C2923" s="67"/>
      <c r="E2923" s="66"/>
      <c r="F2923" s="66"/>
      <c r="G2923" s="66"/>
      <c r="H2923" s="66"/>
      <c r="I2923" s="69"/>
      <c r="J2923" s="5"/>
      <c r="K2923" s="66"/>
      <c r="L2923" s="5"/>
      <c r="M2923" s="5"/>
      <c r="N2923" s="5"/>
      <c r="O2923" s="65"/>
      <c r="P2923" s="66"/>
      <c r="Q2923" s="66"/>
    </row>
    <row r="2924" spans="1:17" x14ac:dyDescent="0.2">
      <c r="A2924" s="97"/>
      <c r="B2924" s="65"/>
      <c r="C2924" s="67"/>
      <c r="E2924" s="66"/>
      <c r="F2924" s="66"/>
      <c r="G2924" s="66"/>
      <c r="H2924" s="66"/>
      <c r="I2924" s="69"/>
      <c r="J2924" s="5"/>
      <c r="K2924" s="66"/>
      <c r="L2924" s="5"/>
      <c r="M2924" s="5"/>
      <c r="N2924" s="5"/>
      <c r="O2924" s="65"/>
      <c r="P2924" s="66"/>
      <c r="Q2924" s="66"/>
    </row>
    <row r="2925" spans="1:17" x14ac:dyDescent="0.2">
      <c r="A2925" s="97"/>
      <c r="B2925" s="65"/>
      <c r="C2925" s="67"/>
      <c r="E2925" s="66"/>
      <c r="F2925" s="66"/>
      <c r="G2925" s="66"/>
      <c r="H2925" s="66"/>
      <c r="I2925" s="69"/>
      <c r="J2925" s="5"/>
      <c r="K2925" s="66"/>
      <c r="L2925" s="5"/>
      <c r="M2925" s="5"/>
      <c r="N2925" s="5"/>
      <c r="O2925" s="65"/>
      <c r="P2925" s="66"/>
      <c r="Q2925" s="66"/>
    </row>
    <row r="2926" spans="1:17" x14ac:dyDescent="0.2">
      <c r="A2926" s="97"/>
      <c r="B2926" s="65"/>
      <c r="C2926" s="67"/>
      <c r="E2926" s="66"/>
      <c r="F2926" s="66"/>
      <c r="G2926" s="66"/>
      <c r="H2926" s="66"/>
      <c r="I2926" s="69"/>
      <c r="J2926" s="5"/>
      <c r="K2926" s="66"/>
      <c r="L2926" s="5"/>
      <c r="M2926" s="5"/>
      <c r="N2926" s="5"/>
      <c r="O2926" s="65"/>
      <c r="P2926" s="66"/>
      <c r="Q2926" s="66"/>
    </row>
    <row r="2927" spans="1:17" x14ac:dyDescent="0.2">
      <c r="C2927" s="87"/>
      <c r="E2927" s="68"/>
      <c r="F2927" s="68"/>
      <c r="G2927" s="68"/>
      <c r="H2927" s="68"/>
      <c r="I2927" s="88"/>
    </row>
    <row r="2928" spans="1:17" x14ac:dyDescent="0.2">
      <c r="C2928" s="87"/>
      <c r="E2928" s="68"/>
      <c r="F2928" s="68"/>
      <c r="G2928" s="68"/>
      <c r="H2928" s="68"/>
      <c r="I2928" s="88"/>
    </row>
    <row r="2929" spans="1:9" x14ac:dyDescent="0.2">
      <c r="C2929" s="87"/>
      <c r="E2929" s="68"/>
      <c r="F2929" s="68"/>
      <c r="G2929" s="68"/>
      <c r="H2929" s="68"/>
      <c r="I2929" s="88"/>
    </row>
    <row r="2930" spans="1:9" x14ac:dyDescent="0.2">
      <c r="C2930" s="87"/>
      <c r="E2930" s="68"/>
      <c r="F2930" s="68"/>
      <c r="G2930" s="68"/>
      <c r="H2930" s="68"/>
      <c r="I2930" s="88"/>
    </row>
    <row r="2931" spans="1:9" x14ac:dyDescent="0.2">
      <c r="C2931" s="87"/>
      <c r="E2931" s="68"/>
      <c r="F2931" s="68"/>
      <c r="G2931" s="68"/>
      <c r="H2931" s="68"/>
      <c r="I2931" s="88"/>
    </row>
    <row r="2932" spans="1:9" x14ac:dyDescent="0.2">
      <c r="C2932" s="87"/>
      <c r="E2932" s="68"/>
      <c r="F2932" s="68"/>
      <c r="G2932" s="68"/>
      <c r="H2932" s="68"/>
      <c r="I2932" s="88"/>
    </row>
    <row r="2933" spans="1:9" x14ac:dyDescent="0.2">
      <c r="C2933" s="87"/>
      <c r="E2933" s="68"/>
      <c r="F2933" s="68"/>
      <c r="G2933" s="68"/>
      <c r="H2933" s="68"/>
      <c r="I2933" s="88"/>
    </row>
    <row r="2934" spans="1:9" x14ac:dyDescent="0.2">
      <c r="C2934" s="87"/>
      <c r="E2934" s="68"/>
      <c r="F2934" s="68"/>
      <c r="G2934" s="68"/>
      <c r="H2934" s="68"/>
      <c r="I2934" s="88"/>
    </row>
    <row r="2935" spans="1:9" x14ac:dyDescent="0.2">
      <c r="C2935" s="87"/>
      <c r="E2935" s="68"/>
      <c r="F2935" s="68"/>
      <c r="G2935" s="68"/>
      <c r="H2935" s="68"/>
      <c r="I2935" s="88"/>
    </row>
    <row r="2936" spans="1:9" x14ac:dyDescent="0.2">
      <c r="C2936" s="87"/>
      <c r="E2936" s="68"/>
      <c r="F2936" s="68"/>
      <c r="G2936" s="68"/>
      <c r="H2936" s="68"/>
      <c r="I2936" s="88"/>
    </row>
    <row r="2937" spans="1:9" x14ac:dyDescent="0.2">
      <c r="A2937" s="70" t="s">
        <v>9260</v>
      </c>
      <c r="C2937" s="87"/>
      <c r="E2937" s="68"/>
      <c r="F2937" s="68"/>
      <c r="G2937" s="68"/>
      <c r="H2937" s="68"/>
      <c r="I2937" s="88"/>
    </row>
    <row r="2938" spans="1:9" x14ac:dyDescent="0.2">
      <c r="C2938" s="87"/>
      <c r="E2938" s="68"/>
      <c r="F2938" s="68"/>
      <c r="G2938" s="68"/>
      <c r="H2938" s="68"/>
      <c r="I2938" s="88"/>
    </row>
    <row r="2939" spans="1:9" x14ac:dyDescent="0.2">
      <c r="C2939" s="87"/>
      <c r="E2939" s="68"/>
      <c r="F2939" s="68"/>
      <c r="G2939" s="68"/>
      <c r="H2939" s="68"/>
      <c r="I2939" s="88"/>
    </row>
    <row r="2940" spans="1:9" x14ac:dyDescent="0.2">
      <c r="C2940" s="87"/>
      <c r="E2940" s="68"/>
      <c r="F2940" s="68"/>
      <c r="G2940" s="68"/>
      <c r="H2940" s="68"/>
      <c r="I2940" s="88"/>
    </row>
    <row r="2941" spans="1:9" x14ac:dyDescent="0.2">
      <c r="C2941" s="87"/>
      <c r="E2941" s="68"/>
      <c r="F2941" s="68"/>
      <c r="G2941" s="68"/>
      <c r="H2941" s="68"/>
      <c r="I2941" s="88"/>
    </row>
    <row r="2942" spans="1:9" x14ac:dyDescent="0.2">
      <c r="C2942" s="87"/>
      <c r="E2942" s="68"/>
      <c r="F2942" s="68"/>
      <c r="G2942" s="68"/>
      <c r="H2942" s="68"/>
      <c r="I2942" s="88"/>
    </row>
    <row r="2943" spans="1:9" x14ac:dyDescent="0.2">
      <c r="C2943" s="87"/>
      <c r="E2943" s="68"/>
      <c r="F2943" s="68"/>
      <c r="G2943" s="68"/>
      <c r="H2943" s="68"/>
      <c r="I2943" s="88"/>
    </row>
    <row r="2944" spans="1:9" x14ac:dyDescent="0.2">
      <c r="C2944" s="87"/>
      <c r="E2944" s="68"/>
      <c r="F2944" s="68"/>
      <c r="G2944" s="68"/>
      <c r="H2944" s="68"/>
      <c r="I2944" s="88"/>
    </row>
    <row r="2945" spans="3:9" x14ac:dyDescent="0.2">
      <c r="C2945" s="87"/>
      <c r="E2945" s="68"/>
      <c r="F2945" s="68"/>
      <c r="G2945" s="68"/>
      <c r="H2945" s="68"/>
      <c r="I2945" s="88"/>
    </row>
    <row r="2946" spans="3:9" x14ac:dyDescent="0.2">
      <c r="C2946" s="87"/>
      <c r="E2946" s="68"/>
      <c r="F2946" s="68"/>
      <c r="G2946" s="68"/>
      <c r="H2946" s="68"/>
      <c r="I2946" s="88"/>
    </row>
    <row r="2947" spans="3:9" x14ac:dyDescent="0.2">
      <c r="C2947" s="87"/>
      <c r="E2947" s="68"/>
      <c r="F2947" s="68"/>
      <c r="G2947" s="68"/>
      <c r="H2947" s="68"/>
      <c r="I2947" s="88"/>
    </row>
    <row r="2948" spans="3:9" x14ac:dyDescent="0.2">
      <c r="C2948" s="87"/>
      <c r="E2948" s="68"/>
      <c r="F2948" s="68"/>
      <c r="G2948" s="68"/>
      <c r="H2948" s="68"/>
      <c r="I2948" s="88"/>
    </row>
    <row r="2949" spans="3:9" x14ac:dyDescent="0.2">
      <c r="C2949" s="87"/>
      <c r="E2949" s="68"/>
      <c r="F2949" s="68"/>
      <c r="G2949" s="68"/>
      <c r="H2949" s="68"/>
      <c r="I2949" s="88"/>
    </row>
    <row r="2950" spans="3:9" x14ac:dyDescent="0.2">
      <c r="C2950" s="87"/>
      <c r="E2950" s="68"/>
      <c r="F2950" s="68"/>
      <c r="G2950" s="68"/>
      <c r="H2950" s="68"/>
      <c r="I2950" s="88"/>
    </row>
    <row r="2951" spans="3:9" x14ac:dyDescent="0.2">
      <c r="C2951" s="87"/>
      <c r="E2951" s="68"/>
      <c r="F2951" s="68"/>
      <c r="G2951" s="68"/>
      <c r="H2951" s="68"/>
      <c r="I2951" s="88"/>
    </row>
    <row r="2952" spans="3:9" x14ac:dyDescent="0.2">
      <c r="C2952" s="87"/>
      <c r="E2952" s="68"/>
      <c r="F2952" s="68"/>
      <c r="G2952" s="68"/>
      <c r="H2952" s="68"/>
      <c r="I2952" s="88"/>
    </row>
    <row r="2953" spans="3:9" x14ac:dyDescent="0.2">
      <c r="C2953" s="87"/>
      <c r="E2953" s="68"/>
      <c r="F2953" s="68"/>
      <c r="G2953" s="68"/>
      <c r="H2953" s="68"/>
      <c r="I2953" s="88"/>
    </row>
    <row r="2954" spans="3:9" x14ac:dyDescent="0.2">
      <c r="C2954" s="87"/>
      <c r="E2954" s="68"/>
      <c r="F2954" s="68"/>
      <c r="G2954" s="68"/>
      <c r="H2954" s="68"/>
      <c r="I2954" s="88"/>
    </row>
    <row r="2955" spans="3:9" x14ac:dyDescent="0.2">
      <c r="C2955" s="87"/>
      <c r="E2955" s="68"/>
      <c r="F2955" s="68"/>
      <c r="G2955" s="68"/>
      <c r="H2955" s="68"/>
      <c r="I2955" s="88"/>
    </row>
    <row r="2956" spans="3:9" x14ac:dyDescent="0.2">
      <c r="C2956" s="87"/>
      <c r="E2956" s="68"/>
      <c r="F2956" s="68"/>
      <c r="G2956" s="68"/>
      <c r="H2956" s="68"/>
      <c r="I2956" s="88"/>
    </row>
    <row r="2957" spans="3:9" x14ac:dyDescent="0.2">
      <c r="C2957" s="87"/>
      <c r="E2957" s="68"/>
      <c r="F2957" s="68"/>
      <c r="G2957" s="68"/>
      <c r="H2957" s="68"/>
      <c r="I2957" s="88"/>
    </row>
    <row r="2958" spans="3:9" x14ac:dyDescent="0.2">
      <c r="C2958" s="87"/>
      <c r="E2958" s="68"/>
      <c r="F2958" s="68"/>
      <c r="G2958" s="68"/>
      <c r="H2958" s="68"/>
      <c r="I2958" s="88"/>
    </row>
    <row r="2959" spans="3:9" x14ac:dyDescent="0.2">
      <c r="C2959" s="87"/>
      <c r="E2959" s="68"/>
      <c r="F2959" s="68"/>
      <c r="G2959" s="68"/>
      <c r="H2959" s="68"/>
      <c r="I2959" s="88"/>
    </row>
    <row r="2960" spans="3:9" x14ac:dyDescent="0.2">
      <c r="C2960" s="87"/>
      <c r="E2960" s="68"/>
      <c r="F2960" s="68"/>
      <c r="G2960" s="68"/>
      <c r="H2960" s="68"/>
      <c r="I2960" s="88"/>
    </row>
    <row r="2961" spans="3:9" x14ac:dyDescent="0.2">
      <c r="C2961" s="87"/>
      <c r="E2961" s="68"/>
      <c r="F2961" s="68"/>
      <c r="G2961" s="68"/>
      <c r="H2961" s="68"/>
      <c r="I2961" s="88"/>
    </row>
    <row r="2962" spans="3:9" x14ac:dyDescent="0.2">
      <c r="C2962" s="87"/>
      <c r="E2962" s="68"/>
      <c r="F2962" s="68"/>
      <c r="G2962" s="68"/>
      <c r="H2962" s="68"/>
      <c r="I2962" s="88"/>
    </row>
    <row r="2963" spans="3:9" x14ac:dyDescent="0.2">
      <c r="C2963" s="87"/>
      <c r="E2963" s="68"/>
      <c r="F2963" s="68"/>
      <c r="G2963" s="68"/>
      <c r="H2963" s="68"/>
      <c r="I2963" s="88"/>
    </row>
    <row r="2964" spans="3:9" x14ac:dyDescent="0.2">
      <c r="C2964" s="87"/>
      <c r="E2964" s="68"/>
      <c r="F2964" s="68"/>
      <c r="G2964" s="68"/>
      <c r="H2964" s="68"/>
      <c r="I2964" s="88"/>
    </row>
    <row r="2965" spans="3:9" x14ac:dyDescent="0.2">
      <c r="C2965" s="87"/>
      <c r="E2965" s="68"/>
      <c r="F2965" s="68"/>
      <c r="G2965" s="68"/>
      <c r="H2965" s="68"/>
      <c r="I2965" s="88"/>
    </row>
    <row r="2966" spans="3:9" x14ac:dyDescent="0.2">
      <c r="C2966" s="87"/>
      <c r="E2966" s="68"/>
      <c r="F2966" s="68"/>
      <c r="G2966" s="68"/>
      <c r="H2966" s="68"/>
      <c r="I2966" s="88"/>
    </row>
    <row r="2967" spans="3:9" x14ac:dyDescent="0.2">
      <c r="C2967" s="87"/>
      <c r="E2967" s="68"/>
      <c r="F2967" s="68"/>
      <c r="G2967" s="68"/>
      <c r="H2967" s="68"/>
      <c r="I2967" s="88"/>
    </row>
    <row r="2968" spans="3:9" x14ac:dyDescent="0.2">
      <c r="C2968" s="87"/>
      <c r="E2968" s="68"/>
      <c r="F2968" s="68"/>
      <c r="G2968" s="68"/>
      <c r="H2968" s="68"/>
      <c r="I2968" s="88"/>
    </row>
    <row r="2969" spans="3:9" x14ac:dyDescent="0.2">
      <c r="C2969" s="87"/>
      <c r="E2969" s="68"/>
      <c r="F2969" s="68"/>
      <c r="G2969" s="68"/>
      <c r="H2969" s="68"/>
      <c r="I2969" s="88"/>
    </row>
    <row r="2970" spans="3:9" x14ac:dyDescent="0.2">
      <c r="C2970" s="87"/>
      <c r="E2970" s="68"/>
      <c r="F2970" s="68"/>
      <c r="G2970" s="68"/>
      <c r="H2970" s="68"/>
      <c r="I2970" s="88"/>
    </row>
    <row r="2971" spans="3:9" x14ac:dyDescent="0.2">
      <c r="C2971" s="87"/>
      <c r="E2971" s="68"/>
      <c r="F2971" s="68"/>
      <c r="G2971" s="68"/>
      <c r="H2971" s="68"/>
      <c r="I2971" s="88"/>
    </row>
    <row r="2972" spans="3:9" x14ac:dyDescent="0.2">
      <c r="C2972" s="87"/>
      <c r="E2972" s="68"/>
      <c r="F2972" s="68"/>
      <c r="G2972" s="68"/>
      <c r="H2972" s="68"/>
      <c r="I2972" s="88"/>
    </row>
    <row r="2973" spans="3:9" x14ac:dyDescent="0.2">
      <c r="C2973" s="87"/>
      <c r="E2973" s="68"/>
      <c r="F2973" s="68"/>
      <c r="G2973" s="68"/>
      <c r="H2973" s="68"/>
      <c r="I2973" s="88"/>
    </row>
    <row r="2974" spans="3:9" x14ac:dyDescent="0.2">
      <c r="C2974" s="87"/>
      <c r="E2974" s="68"/>
      <c r="F2974" s="68"/>
      <c r="G2974" s="68"/>
      <c r="H2974" s="68"/>
      <c r="I2974" s="88"/>
    </row>
    <row r="2975" spans="3:9" x14ac:dyDescent="0.2">
      <c r="C2975" s="87"/>
      <c r="E2975" s="68"/>
      <c r="F2975" s="68"/>
      <c r="G2975" s="68"/>
      <c r="H2975" s="68"/>
      <c r="I2975" s="88"/>
    </row>
    <row r="2976" spans="3:9" x14ac:dyDescent="0.2">
      <c r="C2976" s="87"/>
      <c r="E2976" s="68"/>
      <c r="F2976" s="68"/>
      <c r="G2976" s="68"/>
      <c r="H2976" s="68"/>
      <c r="I2976" s="88"/>
    </row>
    <row r="2977" spans="3:17" x14ac:dyDescent="0.2">
      <c r="C2977" s="87"/>
      <c r="E2977" s="68"/>
      <c r="F2977" s="68"/>
      <c r="G2977" s="68"/>
      <c r="H2977" s="68"/>
      <c r="I2977" s="88"/>
    </row>
    <row r="2978" spans="3:17" x14ac:dyDescent="0.2">
      <c r="C2978" s="87"/>
      <c r="E2978" s="68"/>
      <c r="F2978" s="68"/>
      <c r="G2978" s="68"/>
      <c r="H2978" s="68"/>
      <c r="I2978" s="88"/>
    </row>
    <row r="2979" spans="3:17" x14ac:dyDescent="0.2">
      <c r="C2979" s="87"/>
      <c r="E2979" s="68"/>
      <c r="F2979" s="68"/>
      <c r="G2979" s="68"/>
      <c r="H2979" s="68"/>
      <c r="I2979" s="99"/>
    </row>
    <row r="2980" spans="3:17" x14ac:dyDescent="0.2">
      <c r="C2980" s="87"/>
      <c r="E2980" s="68"/>
      <c r="F2980" s="68"/>
      <c r="G2980" s="68"/>
      <c r="H2980" s="68"/>
      <c r="I2980" s="99"/>
    </row>
    <row r="2981" spans="3:17" x14ac:dyDescent="0.2">
      <c r="C2981" s="100"/>
      <c r="D2981" s="243"/>
      <c r="E2981" s="100"/>
      <c r="F2981" s="100"/>
      <c r="G2981" s="100"/>
      <c r="H2981" s="100"/>
      <c r="I2981" s="99"/>
    </row>
    <row r="2982" spans="3:17" x14ac:dyDescent="0.2">
      <c r="C2982" s="100"/>
      <c r="D2982" s="243"/>
      <c r="E2982" s="100"/>
      <c r="F2982" s="100"/>
      <c r="G2982" s="100"/>
      <c r="H2982" s="100"/>
      <c r="I2982" s="99"/>
    </row>
    <row r="2983" spans="3:17" x14ac:dyDescent="0.2">
      <c r="C2983" s="100"/>
      <c r="D2983" s="243"/>
      <c r="E2983" s="100"/>
      <c r="F2983" s="100"/>
      <c r="G2983" s="100"/>
      <c r="H2983" s="100"/>
      <c r="I2983" s="99"/>
    </row>
    <row r="2984" spans="3:17" x14ac:dyDescent="0.2">
      <c r="C2984" s="100"/>
      <c r="D2984" s="243"/>
      <c r="E2984" s="100"/>
      <c r="F2984" s="100"/>
      <c r="G2984" s="100"/>
      <c r="H2984" s="100"/>
      <c r="I2984" s="99"/>
    </row>
    <row r="2985" spans="3:17" x14ac:dyDescent="0.2">
      <c r="C2985" s="100"/>
      <c r="D2985" s="243"/>
      <c r="E2985" s="100"/>
      <c r="F2985" s="100"/>
      <c r="G2985" s="100"/>
      <c r="H2985" s="100"/>
      <c r="I2985" s="99"/>
      <c r="O2985" s="100"/>
    </row>
    <row r="2986" spans="3:17" x14ac:dyDescent="0.2">
      <c r="C2986" s="100"/>
      <c r="D2986" s="243"/>
      <c r="E2986" s="100"/>
      <c r="F2986" s="100"/>
      <c r="G2986" s="100"/>
      <c r="H2986" s="100"/>
      <c r="I2986" s="99"/>
      <c r="O2986" s="100"/>
    </row>
    <row r="2987" spans="3:17" x14ac:dyDescent="0.2">
      <c r="C2987" s="100"/>
      <c r="D2987" s="243"/>
      <c r="E2987" s="100"/>
      <c r="F2987" s="100"/>
      <c r="G2987" s="100"/>
      <c r="H2987" s="100"/>
      <c r="I2987" s="99"/>
      <c r="O2987" s="100"/>
      <c r="P2987" s="74"/>
      <c r="Q2987" s="74"/>
    </row>
    <row r="2988" spans="3:17" x14ac:dyDescent="0.2">
      <c r="C2988" s="100"/>
      <c r="D2988" s="243"/>
      <c r="E2988" s="100"/>
      <c r="F2988" s="100"/>
      <c r="G2988" s="100"/>
      <c r="H2988" s="100"/>
      <c r="I2988" s="99"/>
      <c r="O2988" s="84"/>
      <c r="P2988" s="74"/>
      <c r="Q2988" s="74"/>
    </row>
    <row r="2989" spans="3:17" x14ac:dyDescent="0.2">
      <c r="C2989" s="100"/>
      <c r="D2989" s="243"/>
      <c r="E2989" s="100"/>
      <c r="F2989" s="100"/>
      <c r="G2989" s="100"/>
      <c r="H2989" s="100"/>
      <c r="I2989" s="99"/>
      <c r="O2989" s="84"/>
      <c r="P2989" s="74"/>
      <c r="Q2989" s="74"/>
    </row>
    <row r="2990" spans="3:17" x14ac:dyDescent="0.2">
      <c r="C2990" s="100"/>
      <c r="D2990" s="243"/>
      <c r="E2990" s="100"/>
      <c r="F2990" s="100"/>
      <c r="G2990" s="100"/>
      <c r="H2990" s="100"/>
      <c r="I2990" s="99"/>
      <c r="O2990" s="84"/>
    </row>
    <row r="2991" spans="3:17" x14ac:dyDescent="0.2">
      <c r="C2991" s="100"/>
      <c r="D2991" s="243"/>
      <c r="E2991" s="100"/>
      <c r="F2991" s="100"/>
      <c r="G2991" s="100"/>
      <c r="H2991" s="100"/>
      <c r="I2991" s="99"/>
      <c r="O2991" s="84"/>
      <c r="P2991" s="74"/>
      <c r="Q2991" s="74"/>
    </row>
    <row r="2992" spans="3:17" x14ac:dyDescent="0.2">
      <c r="C2992" s="100"/>
      <c r="D2992" s="243"/>
      <c r="E2992" s="100"/>
      <c r="F2992" s="100"/>
      <c r="G2992" s="100"/>
      <c r="H2992" s="100"/>
      <c r="I2992" s="99"/>
      <c r="O2992" s="84"/>
      <c r="P2992" s="74"/>
      <c r="Q2992" s="74"/>
    </row>
    <row r="2993" spans="3:17" x14ac:dyDescent="0.2">
      <c r="C2993" s="100"/>
      <c r="D2993" s="243"/>
      <c r="E2993" s="100"/>
      <c r="F2993" s="100"/>
      <c r="G2993" s="100"/>
      <c r="H2993" s="100"/>
      <c r="I2993" s="99"/>
      <c r="O2993" s="84"/>
      <c r="P2993" s="74"/>
      <c r="Q2993" s="74"/>
    </row>
    <row r="2994" spans="3:17" x14ac:dyDescent="0.2">
      <c r="C2994" s="100"/>
      <c r="D2994" s="243"/>
      <c r="E2994" s="100"/>
      <c r="F2994" s="100"/>
      <c r="G2994" s="100"/>
      <c r="H2994" s="100"/>
      <c r="I2994" s="99"/>
      <c r="O2994" s="84"/>
      <c r="P2994" s="74"/>
      <c r="Q2994" s="74"/>
    </row>
    <row r="2995" spans="3:17" x14ac:dyDescent="0.2">
      <c r="C2995" s="100"/>
      <c r="D2995" s="243"/>
      <c r="E2995" s="100"/>
      <c r="F2995" s="100"/>
      <c r="G2995" s="100"/>
      <c r="H2995" s="100"/>
      <c r="I2995" s="99"/>
      <c r="O2995" s="84"/>
      <c r="P2995" s="74"/>
      <c r="Q2995" s="74"/>
    </row>
    <row r="2996" spans="3:17" x14ac:dyDescent="0.2">
      <c r="C2996" s="100"/>
      <c r="D2996" s="243"/>
      <c r="E2996" s="100"/>
      <c r="F2996" s="100"/>
      <c r="G2996" s="100"/>
      <c r="H2996" s="100"/>
      <c r="I2996" s="99"/>
      <c r="O2996" s="84"/>
      <c r="P2996" s="74"/>
      <c r="Q2996" s="74"/>
    </row>
    <row r="2997" spans="3:17" x14ac:dyDescent="0.2">
      <c r="C2997" s="100"/>
      <c r="D2997" s="243"/>
      <c r="E2997" s="100"/>
      <c r="F2997" s="100"/>
      <c r="G2997" s="100"/>
      <c r="H2997" s="100"/>
      <c r="I2997" s="99"/>
      <c r="O2997" s="84"/>
      <c r="P2997" s="74"/>
      <c r="Q2997" s="74"/>
    </row>
    <row r="2998" spans="3:17" x14ac:dyDescent="0.2">
      <c r="C2998" s="100"/>
      <c r="D2998" s="243"/>
      <c r="E2998" s="100"/>
      <c r="F2998" s="100"/>
      <c r="G2998" s="100"/>
      <c r="H2998" s="100"/>
      <c r="I2998" s="99"/>
      <c r="O2998" s="84"/>
      <c r="P2998" s="74"/>
      <c r="Q2998" s="74"/>
    </row>
    <row r="2999" spans="3:17" x14ac:dyDescent="0.2">
      <c r="C2999" s="100"/>
      <c r="D2999" s="243"/>
      <c r="E2999" s="100"/>
      <c r="F2999" s="100"/>
      <c r="G2999" s="100"/>
      <c r="H2999" s="100"/>
      <c r="I2999" s="99"/>
      <c r="O2999" s="84"/>
      <c r="P2999" s="74"/>
      <c r="Q2999" s="74"/>
    </row>
    <row r="3000" spans="3:17" x14ac:dyDescent="0.2">
      <c r="C3000" s="100"/>
      <c r="D3000" s="243"/>
      <c r="E3000" s="100"/>
      <c r="F3000" s="100"/>
      <c r="G3000" s="100"/>
      <c r="H3000" s="100"/>
      <c r="I3000" s="99"/>
      <c r="O3000" s="84"/>
      <c r="P3000" s="74"/>
      <c r="Q3000" s="74"/>
    </row>
    <row r="3001" spans="3:17" x14ac:dyDescent="0.2">
      <c r="C3001" s="100"/>
      <c r="D3001" s="243"/>
      <c r="E3001" s="100"/>
      <c r="F3001" s="100"/>
      <c r="G3001" s="100"/>
      <c r="H3001" s="100"/>
      <c r="I3001" s="99"/>
      <c r="O3001" s="84"/>
      <c r="P3001" s="74"/>
      <c r="Q3001" s="74"/>
    </row>
    <row r="3002" spans="3:17" x14ac:dyDescent="0.2">
      <c r="C3002" s="100"/>
      <c r="D3002" s="243"/>
      <c r="E3002" s="100"/>
      <c r="F3002" s="100"/>
      <c r="G3002" s="100"/>
      <c r="H3002" s="100"/>
      <c r="I3002" s="99"/>
      <c r="O3002" s="84"/>
      <c r="P3002" s="74"/>
      <c r="Q3002" s="74"/>
    </row>
    <row r="3003" spans="3:17" x14ac:dyDescent="0.2">
      <c r="C3003" s="100"/>
      <c r="D3003" s="243"/>
      <c r="E3003" s="100"/>
      <c r="F3003" s="100"/>
      <c r="G3003" s="100"/>
      <c r="H3003" s="100"/>
      <c r="I3003" s="99"/>
      <c r="O3003" s="84"/>
      <c r="P3003" s="74"/>
      <c r="Q3003" s="74"/>
    </row>
    <row r="3004" spans="3:17" x14ac:dyDescent="0.2">
      <c r="C3004" s="100"/>
      <c r="D3004" s="243"/>
      <c r="E3004" s="100"/>
      <c r="F3004" s="100"/>
      <c r="G3004" s="100"/>
      <c r="H3004" s="100"/>
      <c r="I3004" s="99"/>
      <c r="O3004" s="84"/>
      <c r="P3004" s="74"/>
      <c r="Q3004" s="74"/>
    </row>
    <row r="3005" spans="3:17" x14ac:dyDescent="0.2">
      <c r="C3005" s="100"/>
      <c r="D3005" s="243"/>
      <c r="E3005" s="100"/>
      <c r="F3005" s="100"/>
      <c r="G3005" s="100"/>
      <c r="H3005" s="100"/>
      <c r="I3005" s="99"/>
      <c r="O3005" s="84"/>
      <c r="P3005" s="74"/>
      <c r="Q3005" s="74"/>
    </row>
    <row r="3006" spans="3:17" x14ac:dyDescent="0.2">
      <c r="C3006" s="100"/>
      <c r="D3006" s="243"/>
      <c r="E3006" s="100"/>
      <c r="F3006" s="100"/>
      <c r="G3006" s="100"/>
      <c r="H3006" s="100"/>
      <c r="I3006" s="99"/>
      <c r="O3006" s="84"/>
      <c r="P3006" s="74"/>
      <c r="Q3006" s="74"/>
    </row>
    <row r="3007" spans="3:17" x14ac:dyDescent="0.2">
      <c r="C3007" s="100"/>
      <c r="D3007" s="243"/>
      <c r="E3007" s="100"/>
      <c r="F3007" s="100"/>
      <c r="G3007" s="100"/>
      <c r="H3007" s="100"/>
      <c r="I3007" s="99"/>
      <c r="O3007" s="84"/>
      <c r="P3007" s="74"/>
      <c r="Q3007" s="74"/>
    </row>
    <row r="3008" spans="3:17" x14ac:dyDescent="0.2">
      <c r="C3008" s="100"/>
      <c r="D3008" s="243"/>
      <c r="E3008" s="100"/>
      <c r="F3008" s="100"/>
      <c r="G3008" s="100"/>
      <c r="H3008" s="100"/>
      <c r="I3008" s="99"/>
      <c r="O3008" s="84"/>
      <c r="P3008" s="74"/>
      <c r="Q3008" s="74"/>
    </row>
    <row r="3009" spans="3:17" x14ac:dyDescent="0.2">
      <c r="C3009" s="100"/>
      <c r="D3009" s="243"/>
      <c r="E3009" s="100"/>
      <c r="F3009" s="100"/>
      <c r="G3009" s="100"/>
      <c r="H3009" s="100"/>
      <c r="I3009" s="99"/>
      <c r="O3009" s="84"/>
      <c r="P3009" s="74"/>
      <c r="Q3009" s="74"/>
    </row>
    <row r="3010" spans="3:17" x14ac:dyDescent="0.2">
      <c r="C3010" s="100"/>
      <c r="D3010" s="243"/>
      <c r="E3010" s="100"/>
      <c r="F3010" s="100"/>
      <c r="G3010" s="100"/>
      <c r="H3010" s="100"/>
      <c r="I3010" s="99"/>
      <c r="O3010" s="84"/>
      <c r="P3010" s="74"/>
      <c r="Q3010" s="74"/>
    </row>
    <row r="3011" spans="3:17" x14ac:dyDescent="0.2">
      <c r="C3011" s="100"/>
      <c r="D3011" s="243"/>
      <c r="E3011" s="100"/>
      <c r="F3011" s="100"/>
      <c r="G3011" s="100"/>
      <c r="H3011" s="100"/>
      <c r="I3011" s="99"/>
      <c r="O3011" s="84"/>
      <c r="P3011" s="74"/>
      <c r="Q3011" s="74"/>
    </row>
    <row r="3012" spans="3:17" x14ac:dyDescent="0.2">
      <c r="C3012" s="100"/>
      <c r="D3012" s="243"/>
      <c r="E3012" s="100"/>
      <c r="F3012" s="100"/>
      <c r="G3012" s="100"/>
      <c r="H3012" s="100"/>
      <c r="I3012" s="99"/>
      <c r="O3012" s="84"/>
      <c r="P3012" s="74"/>
      <c r="Q3012" s="74"/>
    </row>
    <row r="3013" spans="3:17" x14ac:dyDescent="0.2">
      <c r="C3013" s="100"/>
      <c r="D3013" s="243"/>
      <c r="E3013" s="100"/>
      <c r="F3013" s="100"/>
      <c r="G3013" s="100"/>
      <c r="H3013" s="100"/>
      <c r="I3013" s="99"/>
      <c r="O3013" s="84"/>
      <c r="P3013" s="74"/>
      <c r="Q3013" s="74"/>
    </row>
    <row r="3014" spans="3:17" x14ac:dyDescent="0.2">
      <c r="C3014" s="100"/>
      <c r="D3014" s="243"/>
      <c r="E3014" s="100"/>
      <c r="F3014" s="100"/>
      <c r="G3014" s="100"/>
      <c r="H3014" s="100"/>
      <c r="I3014" s="99"/>
      <c r="O3014" s="84"/>
      <c r="P3014" s="74"/>
      <c r="Q3014" s="74"/>
    </row>
    <row r="3015" spans="3:17" x14ac:dyDescent="0.2">
      <c r="C3015" s="100"/>
      <c r="D3015" s="243"/>
      <c r="E3015" s="100"/>
      <c r="F3015" s="100"/>
      <c r="G3015" s="100"/>
      <c r="H3015" s="100"/>
      <c r="I3015" s="99"/>
      <c r="O3015" s="84"/>
      <c r="P3015" s="74"/>
      <c r="Q3015" s="74"/>
    </row>
    <row r="3016" spans="3:17" x14ac:dyDescent="0.2">
      <c r="C3016" s="100"/>
      <c r="D3016" s="243"/>
      <c r="E3016" s="100"/>
      <c r="F3016" s="100"/>
      <c r="G3016" s="100"/>
      <c r="H3016" s="100"/>
      <c r="I3016" s="99"/>
      <c r="O3016" s="84"/>
      <c r="P3016" s="74"/>
      <c r="Q3016" s="74"/>
    </row>
    <row r="3017" spans="3:17" x14ac:dyDescent="0.2">
      <c r="C3017" s="100"/>
      <c r="D3017" s="243"/>
      <c r="E3017" s="100"/>
      <c r="F3017" s="100"/>
      <c r="G3017" s="100"/>
      <c r="H3017" s="100"/>
      <c r="I3017" s="99"/>
      <c r="O3017" s="84"/>
      <c r="P3017" s="74"/>
      <c r="Q3017" s="74"/>
    </row>
    <row r="3018" spans="3:17" x14ac:dyDescent="0.2">
      <c r="C3018" s="100"/>
      <c r="D3018" s="243"/>
      <c r="E3018" s="100"/>
      <c r="F3018" s="100"/>
      <c r="G3018" s="100"/>
      <c r="H3018" s="100"/>
      <c r="I3018" s="99"/>
      <c r="O3018" s="84"/>
      <c r="P3018" s="74"/>
      <c r="Q3018" s="74"/>
    </row>
    <row r="3019" spans="3:17" x14ac:dyDescent="0.2">
      <c r="C3019" s="100"/>
      <c r="D3019" s="243"/>
      <c r="E3019" s="100"/>
      <c r="F3019" s="100"/>
      <c r="G3019" s="100"/>
      <c r="H3019" s="100"/>
      <c r="I3019" s="99"/>
      <c r="O3019" s="84"/>
      <c r="P3019" s="74"/>
      <c r="Q3019" s="74"/>
    </row>
    <row r="3020" spans="3:17" x14ac:dyDescent="0.2">
      <c r="C3020" s="100"/>
      <c r="D3020" s="243"/>
      <c r="E3020" s="100"/>
      <c r="F3020" s="100"/>
      <c r="G3020" s="100"/>
      <c r="H3020" s="100"/>
      <c r="I3020" s="99"/>
      <c r="O3020" s="84"/>
      <c r="P3020" s="74"/>
      <c r="Q3020" s="74"/>
    </row>
    <row r="3021" spans="3:17" x14ac:dyDescent="0.2">
      <c r="C3021" s="100"/>
      <c r="D3021" s="243"/>
      <c r="E3021" s="100"/>
      <c r="F3021" s="100"/>
      <c r="G3021" s="100"/>
      <c r="H3021" s="100"/>
      <c r="I3021" s="99"/>
      <c r="O3021" s="84"/>
      <c r="P3021" s="74"/>
      <c r="Q3021" s="74"/>
    </row>
    <row r="3022" spans="3:17" x14ac:dyDescent="0.2">
      <c r="C3022" s="100"/>
      <c r="D3022" s="243"/>
      <c r="E3022" s="100"/>
      <c r="F3022" s="100"/>
      <c r="G3022" s="100"/>
      <c r="H3022" s="100"/>
      <c r="I3022" s="99"/>
      <c r="O3022" s="84"/>
      <c r="P3022" s="74"/>
      <c r="Q3022" s="74"/>
    </row>
    <row r="3023" spans="3:17" x14ac:dyDescent="0.2">
      <c r="C3023" s="100"/>
      <c r="D3023" s="243"/>
      <c r="E3023" s="100"/>
      <c r="F3023" s="100"/>
      <c r="G3023" s="100"/>
      <c r="H3023" s="100"/>
      <c r="I3023" s="99"/>
      <c r="O3023" s="84"/>
      <c r="P3023" s="74"/>
      <c r="Q3023" s="74"/>
    </row>
    <row r="3024" spans="3:17" x14ac:dyDescent="0.2">
      <c r="C3024" s="100"/>
      <c r="D3024" s="243"/>
      <c r="E3024" s="100"/>
      <c r="F3024" s="100"/>
      <c r="G3024" s="100"/>
      <c r="H3024" s="100"/>
      <c r="I3024" s="99"/>
      <c r="O3024" s="84"/>
      <c r="P3024" s="74"/>
      <c r="Q3024" s="74"/>
    </row>
    <row r="3025" spans="3:17" x14ac:dyDescent="0.2">
      <c r="C3025" s="100"/>
      <c r="D3025" s="243"/>
      <c r="E3025" s="100"/>
      <c r="F3025" s="100"/>
      <c r="G3025" s="100"/>
      <c r="H3025" s="100"/>
      <c r="I3025" s="99"/>
      <c r="O3025" s="84"/>
      <c r="P3025" s="74"/>
      <c r="Q3025" s="74"/>
    </row>
    <row r="3026" spans="3:17" x14ac:dyDescent="0.2">
      <c r="C3026" s="100"/>
      <c r="D3026" s="243"/>
      <c r="E3026" s="100"/>
      <c r="F3026" s="100"/>
      <c r="G3026" s="100"/>
      <c r="H3026" s="100"/>
      <c r="I3026" s="99"/>
      <c r="O3026" s="84"/>
      <c r="P3026" s="74"/>
      <c r="Q3026" s="74"/>
    </row>
    <row r="3027" spans="3:17" x14ac:dyDescent="0.2">
      <c r="C3027" s="100"/>
      <c r="D3027" s="243"/>
      <c r="E3027" s="100"/>
      <c r="F3027" s="100"/>
      <c r="G3027" s="100"/>
      <c r="H3027" s="100"/>
      <c r="I3027" s="99"/>
      <c r="O3027" s="84"/>
      <c r="P3027" s="74"/>
      <c r="Q3027" s="74"/>
    </row>
    <row r="3028" spans="3:17" x14ac:dyDescent="0.2">
      <c r="C3028" s="100"/>
      <c r="D3028" s="243"/>
      <c r="E3028" s="100"/>
      <c r="F3028" s="100"/>
      <c r="G3028" s="100"/>
      <c r="H3028" s="100"/>
      <c r="I3028" s="99"/>
      <c r="O3028" s="84"/>
      <c r="P3028" s="74"/>
      <c r="Q3028" s="74"/>
    </row>
    <row r="3029" spans="3:17" x14ac:dyDescent="0.2">
      <c r="C3029" s="100"/>
      <c r="D3029" s="243"/>
      <c r="E3029" s="100"/>
      <c r="F3029" s="100"/>
      <c r="G3029" s="100"/>
      <c r="H3029" s="100"/>
      <c r="I3029" s="99"/>
      <c r="O3029" s="84"/>
      <c r="P3029" s="74"/>
      <c r="Q3029" s="74"/>
    </row>
    <row r="3030" spans="3:17" x14ac:dyDescent="0.2">
      <c r="C3030" s="100"/>
      <c r="D3030" s="243"/>
      <c r="E3030" s="100"/>
      <c r="F3030" s="100"/>
      <c r="G3030" s="100"/>
      <c r="H3030" s="100"/>
      <c r="I3030" s="99"/>
      <c r="O3030" s="84"/>
      <c r="P3030" s="74"/>
      <c r="Q3030" s="74"/>
    </row>
    <row r="3031" spans="3:17" x14ac:dyDescent="0.2">
      <c r="C3031" s="100"/>
      <c r="D3031" s="243"/>
      <c r="E3031" s="100"/>
      <c r="F3031" s="100"/>
      <c r="G3031" s="100"/>
      <c r="H3031" s="100"/>
      <c r="I3031" s="99"/>
      <c r="O3031" s="84"/>
      <c r="P3031" s="74"/>
      <c r="Q3031" s="74"/>
    </row>
    <row r="3032" spans="3:17" x14ac:dyDescent="0.2">
      <c r="C3032" s="100"/>
      <c r="D3032" s="243"/>
      <c r="E3032" s="100"/>
      <c r="F3032" s="100"/>
      <c r="G3032" s="100"/>
      <c r="H3032" s="100"/>
      <c r="I3032" s="99"/>
      <c r="O3032" s="84"/>
      <c r="P3032" s="74"/>
      <c r="Q3032" s="74"/>
    </row>
    <row r="3033" spans="3:17" x14ac:dyDescent="0.2">
      <c r="C3033" s="100"/>
      <c r="D3033" s="243"/>
      <c r="E3033" s="100"/>
      <c r="F3033" s="100"/>
      <c r="G3033" s="100"/>
      <c r="H3033" s="100"/>
      <c r="I3033" s="99"/>
      <c r="O3033" s="84"/>
      <c r="P3033" s="74"/>
      <c r="Q3033" s="74"/>
    </row>
    <row r="3034" spans="3:17" x14ac:dyDescent="0.2">
      <c r="C3034" s="100"/>
      <c r="D3034" s="243"/>
      <c r="E3034" s="100"/>
      <c r="F3034" s="100"/>
      <c r="G3034" s="100"/>
      <c r="H3034" s="100"/>
      <c r="I3034" s="99"/>
      <c r="O3034" s="84"/>
      <c r="P3034" s="74"/>
      <c r="Q3034" s="74"/>
    </row>
    <row r="3035" spans="3:17" x14ac:dyDescent="0.2">
      <c r="C3035" s="100"/>
      <c r="D3035" s="243"/>
      <c r="E3035" s="100"/>
      <c r="F3035" s="100"/>
      <c r="G3035" s="100"/>
      <c r="H3035" s="100"/>
      <c r="I3035" s="99"/>
      <c r="O3035" s="84"/>
      <c r="P3035" s="74"/>
      <c r="Q3035" s="74"/>
    </row>
    <row r="3036" spans="3:17" x14ac:dyDescent="0.2">
      <c r="C3036" s="100"/>
      <c r="D3036" s="243"/>
      <c r="E3036" s="100"/>
      <c r="F3036" s="100"/>
      <c r="G3036" s="100"/>
      <c r="H3036" s="100"/>
      <c r="O3036" s="84"/>
      <c r="P3036" s="74"/>
      <c r="Q3036" s="74"/>
    </row>
    <row r="3037" spans="3:17" x14ac:dyDescent="0.2">
      <c r="C3037" s="100"/>
      <c r="D3037" s="243"/>
      <c r="E3037" s="100"/>
      <c r="F3037" s="100"/>
      <c r="G3037" s="100"/>
      <c r="H3037" s="100"/>
      <c r="O3037" s="84"/>
      <c r="P3037" s="74"/>
      <c r="Q3037" s="74"/>
    </row>
    <row r="3038" spans="3:17" x14ac:dyDescent="0.2">
      <c r="O3038" s="84"/>
      <c r="P3038" s="74"/>
      <c r="Q3038" s="74"/>
    </row>
    <row r="3039" spans="3:17" x14ac:dyDescent="0.2">
      <c r="O3039" s="84"/>
      <c r="P3039" s="74"/>
      <c r="Q3039" s="74"/>
    </row>
    <row r="3040" spans="3:17" x14ac:dyDescent="0.2">
      <c r="O3040" s="84"/>
      <c r="P3040" s="74"/>
      <c r="Q3040" s="74"/>
    </row>
    <row r="3041" spans="15:17" x14ac:dyDescent="0.2">
      <c r="O3041" s="84"/>
      <c r="P3041" s="74"/>
      <c r="Q3041" s="74"/>
    </row>
    <row r="3042" spans="15:17" x14ac:dyDescent="0.2">
      <c r="O3042" s="84"/>
      <c r="P3042" s="74"/>
      <c r="Q3042" s="74"/>
    </row>
    <row r="3043" spans="15:17" x14ac:dyDescent="0.2">
      <c r="O3043" s="84"/>
      <c r="P3043" s="74"/>
      <c r="Q3043" s="74"/>
    </row>
    <row r="3044" spans="15:17" x14ac:dyDescent="0.2">
      <c r="O3044" s="84"/>
    </row>
    <row r="3045" spans="15:17" x14ac:dyDescent="0.2">
      <c r="O3045" s="84"/>
    </row>
    <row r="3046" spans="15:17" x14ac:dyDescent="0.2">
      <c r="O3046" s="84"/>
    </row>
    <row r="3047" spans="15:17" x14ac:dyDescent="0.2">
      <c r="O3047" s="84"/>
    </row>
    <row r="3048" spans="15:17" x14ac:dyDescent="0.2">
      <c r="O3048" s="84"/>
    </row>
    <row r="3049" spans="15:17" x14ac:dyDescent="0.2">
      <c r="O3049" s="84"/>
    </row>
    <row r="3050" spans="15:17" x14ac:dyDescent="0.2">
      <c r="O3050" s="84"/>
    </row>
    <row r="3051" spans="15:17" x14ac:dyDescent="0.2">
      <c r="O3051" s="84"/>
    </row>
    <row r="3052" spans="15:17" x14ac:dyDescent="0.2">
      <c r="O3052" s="84"/>
    </row>
    <row r="3053" spans="15:17" x14ac:dyDescent="0.2">
      <c r="O3053" s="84"/>
    </row>
    <row r="3054" spans="15:17" x14ac:dyDescent="0.2">
      <c r="O3054" s="84"/>
    </row>
    <row r="3055" spans="15:17" x14ac:dyDescent="0.2">
      <c r="O3055" s="84"/>
    </row>
    <row r="3056" spans="15:17" x14ac:dyDescent="0.2">
      <c r="O3056" s="84"/>
    </row>
    <row r="3057" spans="15:15" x14ac:dyDescent="0.2">
      <c r="O3057" s="84"/>
    </row>
    <row r="3058" spans="15:15" x14ac:dyDescent="0.2">
      <c r="O3058" s="84"/>
    </row>
    <row r="3059" spans="15:15" x14ac:dyDescent="0.2">
      <c r="O3059" s="84"/>
    </row>
    <row r="3060" spans="15:15" x14ac:dyDescent="0.2">
      <c r="O3060" s="84"/>
    </row>
    <row r="3061" spans="15:15" x14ac:dyDescent="0.2">
      <c r="O3061" s="84"/>
    </row>
    <row r="3062" spans="15:15" x14ac:dyDescent="0.2">
      <c r="O3062" s="84"/>
    </row>
    <row r="3063" spans="15:15" x14ac:dyDescent="0.2">
      <c r="O3063" s="84"/>
    </row>
    <row r="3064" spans="15:15" x14ac:dyDescent="0.2">
      <c r="O3064" s="84"/>
    </row>
    <row r="3065" spans="15:15" x14ac:dyDescent="0.2">
      <c r="O3065" s="84"/>
    </row>
  </sheetData>
  <autoFilter ref="A2:O2897" xr:uid="{00000000-0009-0000-0000-000002000000}"/>
  <phoneticPr fontId="0" type="noConversion"/>
  <printOptions gridLines="1" gridLinesSet="0"/>
  <pageMargins left="0.59055118110236227" right="0" top="0.98425196850393704" bottom="0.98425196850393704" header="0.51181102362204722" footer="0.51181102362204722"/>
  <pageSetup paperSize="9" fitToHeight="0" orientation="landscape" r:id="rId1"/>
  <headerFooter alignWithMargins="0">
    <oddHeader>&amp;C&amp;A</oddHeader>
    <oddFooter>&amp;L&amp;Z&amp;F
Ersteller : Stiepan Ralf&amp;CSeite &amp;P&amp;Rgedruckt am &amp;D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8">
    <pageSetUpPr fitToPage="1"/>
  </sheetPr>
  <dimension ref="A11:IV75"/>
  <sheetViews>
    <sheetView workbookViewId="0">
      <selection activeCell="I39" sqref="I39"/>
    </sheetView>
  </sheetViews>
  <sheetFormatPr baseColWidth="10" defaultRowHeight="12.75" x14ac:dyDescent="0.2"/>
  <cols>
    <col min="1" max="1" width="9.83203125" customWidth="1"/>
    <col min="2" max="2" width="28.6640625" customWidth="1"/>
    <col min="3" max="3" width="10.33203125" style="4" customWidth="1"/>
    <col min="4" max="4" width="17.33203125" style="4" customWidth="1"/>
    <col min="5" max="5" width="20.6640625" style="4" customWidth="1"/>
  </cols>
  <sheetData>
    <row r="11" spans="6:7" x14ac:dyDescent="0.2">
      <c r="F11" s="28"/>
      <c r="G11" s="28"/>
    </row>
    <row r="12" spans="6:7" x14ac:dyDescent="0.2">
      <c r="F12" s="28"/>
      <c r="G12" s="28"/>
    </row>
    <row r="13" spans="6:7" x14ac:dyDescent="0.2">
      <c r="F13" s="28"/>
      <c r="G13" s="28"/>
    </row>
    <row r="14" spans="6:7" x14ac:dyDescent="0.2">
      <c r="F14" s="28"/>
      <c r="G14" s="28"/>
    </row>
    <row r="15" spans="6:7" x14ac:dyDescent="0.2">
      <c r="F15" s="28"/>
      <c r="G15" s="28"/>
    </row>
    <row r="16" spans="6:7" x14ac:dyDescent="0.2">
      <c r="F16" s="28"/>
      <c r="G16" s="28"/>
    </row>
    <row r="17" spans="1:7" x14ac:dyDescent="0.2">
      <c r="F17" s="28"/>
      <c r="G17" s="28"/>
    </row>
    <row r="18" spans="1:7" x14ac:dyDescent="0.2">
      <c r="F18" s="28"/>
      <c r="G18" s="28"/>
    </row>
    <row r="20" spans="1:7" x14ac:dyDescent="0.2">
      <c r="A20" s="64"/>
      <c r="B20" s="62"/>
      <c r="C20" s="63"/>
      <c r="D20" s="63"/>
      <c r="E20" s="63"/>
    </row>
    <row r="21" spans="1:7" x14ac:dyDescent="0.2">
      <c r="A21" s="61" t="s">
        <v>4762</v>
      </c>
      <c r="B21" s="62"/>
      <c r="C21" s="63"/>
      <c r="D21" s="63"/>
      <c r="E21" s="63"/>
    </row>
    <row r="22" spans="1:7" x14ac:dyDescent="0.2">
      <c r="A22" s="62"/>
      <c r="B22" s="62"/>
      <c r="C22" s="63"/>
      <c r="D22" s="63"/>
      <c r="E22" s="63"/>
    </row>
    <row r="23" spans="1:7" x14ac:dyDescent="0.2">
      <c r="A23" s="187" t="s">
        <v>4763</v>
      </c>
      <c r="B23" s="62" t="s">
        <v>2466</v>
      </c>
      <c r="C23" s="63" t="s">
        <v>8490</v>
      </c>
      <c r="D23" s="63" t="s">
        <v>9361</v>
      </c>
      <c r="E23" s="63" t="s">
        <v>1312</v>
      </c>
    </row>
    <row r="24" spans="1:7" x14ac:dyDescent="0.2">
      <c r="A24" s="187">
        <v>0.2</v>
      </c>
      <c r="B24" s="62" t="s">
        <v>5960</v>
      </c>
      <c r="C24" s="63">
        <v>59</v>
      </c>
      <c r="D24" s="63">
        <v>4</v>
      </c>
      <c r="E24" s="63" t="s">
        <v>1313</v>
      </c>
    </row>
    <row r="25" spans="1:7" x14ac:dyDescent="0.2">
      <c r="A25" s="187">
        <v>0.2</v>
      </c>
      <c r="B25" s="62" t="s">
        <v>1314</v>
      </c>
      <c r="C25" s="63">
        <v>60</v>
      </c>
      <c r="D25" s="63">
        <v>4</v>
      </c>
      <c r="E25" s="63" t="s">
        <v>1313</v>
      </c>
    </row>
    <row r="26" spans="1:7" x14ac:dyDescent="0.2">
      <c r="A26" s="187">
        <v>0.2</v>
      </c>
      <c r="B26" s="62" t="s">
        <v>8601</v>
      </c>
      <c r="C26" s="63">
        <v>55</v>
      </c>
      <c r="D26" s="63">
        <v>3</v>
      </c>
      <c r="E26" s="63" t="s">
        <v>8602</v>
      </c>
    </row>
    <row r="27" spans="1:7" x14ac:dyDescent="0.2">
      <c r="A27" s="187">
        <v>0.33</v>
      </c>
      <c r="B27" s="62" t="s">
        <v>7146</v>
      </c>
      <c r="C27" s="63">
        <v>66</v>
      </c>
      <c r="D27" s="63">
        <v>4</v>
      </c>
      <c r="E27" s="63" t="s">
        <v>1962</v>
      </c>
    </row>
    <row r="28" spans="1:7" x14ac:dyDescent="0.2">
      <c r="A28" s="187">
        <v>0.33</v>
      </c>
      <c r="B28" s="62" t="s">
        <v>1317</v>
      </c>
      <c r="C28" s="63">
        <v>66</v>
      </c>
      <c r="D28" s="63">
        <v>4</v>
      </c>
      <c r="E28" s="63" t="s">
        <v>1962</v>
      </c>
    </row>
    <row r="29" spans="1:7" x14ac:dyDescent="0.2">
      <c r="A29" s="187">
        <v>0.5</v>
      </c>
      <c r="B29" s="62" t="s">
        <v>9310</v>
      </c>
      <c r="C29" s="63">
        <v>66</v>
      </c>
      <c r="D29" s="63">
        <v>4</v>
      </c>
      <c r="E29" s="63" t="s">
        <v>1963</v>
      </c>
    </row>
    <row r="30" spans="1:7" x14ac:dyDescent="0.2">
      <c r="A30" s="187">
        <v>0.33</v>
      </c>
      <c r="B30" s="62" t="s">
        <v>2234</v>
      </c>
      <c r="C30" s="63">
        <v>66</v>
      </c>
      <c r="D30" s="63">
        <v>4</v>
      </c>
      <c r="E30" s="63" t="s">
        <v>8602</v>
      </c>
    </row>
    <row r="31" spans="1:7" x14ac:dyDescent="0.2">
      <c r="A31" s="187">
        <v>0.2</v>
      </c>
      <c r="B31" s="62" t="s">
        <v>2122</v>
      </c>
      <c r="C31" s="63">
        <v>58</v>
      </c>
      <c r="D31" s="63">
        <v>1</v>
      </c>
      <c r="E31" s="63" t="s">
        <v>1547</v>
      </c>
    </row>
    <row r="32" spans="1:7" x14ac:dyDescent="0.2">
      <c r="A32" s="187">
        <v>0.2</v>
      </c>
      <c r="B32" s="62" t="s">
        <v>7748</v>
      </c>
      <c r="C32" s="63">
        <v>57</v>
      </c>
      <c r="D32" s="63">
        <v>1</v>
      </c>
      <c r="E32" s="63" t="s">
        <v>1886</v>
      </c>
    </row>
    <row r="33" spans="1:5" x14ac:dyDescent="0.2">
      <c r="A33" s="187">
        <v>0.33</v>
      </c>
      <c r="B33" s="62" t="s">
        <v>10003</v>
      </c>
      <c r="C33" s="63">
        <v>63</v>
      </c>
      <c r="D33" s="63">
        <v>4</v>
      </c>
      <c r="E33" s="63" t="s">
        <v>8602</v>
      </c>
    </row>
    <row r="34" spans="1:5" x14ac:dyDescent="0.2">
      <c r="A34" s="187">
        <v>0.2</v>
      </c>
      <c r="B34" s="62" t="s">
        <v>10003</v>
      </c>
      <c r="C34" s="63">
        <v>58</v>
      </c>
      <c r="D34" s="63">
        <v>1</v>
      </c>
      <c r="E34" s="63" t="s">
        <v>1886</v>
      </c>
    </row>
    <row r="35" spans="1:5" x14ac:dyDescent="0.2">
      <c r="A35" s="187">
        <v>0.25</v>
      </c>
      <c r="B35" s="62" t="s">
        <v>5726</v>
      </c>
      <c r="C35" s="63">
        <v>58</v>
      </c>
      <c r="D35" s="63">
        <v>1</v>
      </c>
      <c r="E35" s="63" t="s">
        <v>1886</v>
      </c>
    </row>
    <row r="36" spans="1:5" x14ac:dyDescent="0.2">
      <c r="A36" s="187">
        <v>0.2</v>
      </c>
      <c r="B36" s="62" t="s">
        <v>2602</v>
      </c>
      <c r="C36" s="63">
        <v>58</v>
      </c>
      <c r="D36" s="63">
        <v>4</v>
      </c>
      <c r="E36" s="63" t="s">
        <v>1313</v>
      </c>
    </row>
    <row r="37" spans="1:5" x14ac:dyDescent="0.2">
      <c r="A37" s="187">
        <v>0.33</v>
      </c>
      <c r="B37" s="62" t="s">
        <v>5045</v>
      </c>
      <c r="C37" s="63">
        <v>63</v>
      </c>
      <c r="D37" s="63">
        <v>2</v>
      </c>
      <c r="E37" s="63" t="s">
        <v>1886</v>
      </c>
    </row>
    <row r="38" spans="1:5" x14ac:dyDescent="0.2">
      <c r="A38" s="187">
        <v>0.25</v>
      </c>
      <c r="B38" s="62" t="s">
        <v>2285</v>
      </c>
      <c r="C38" s="63">
        <v>53</v>
      </c>
      <c r="D38" s="63">
        <v>1</v>
      </c>
      <c r="E38" s="63" t="s">
        <v>1886</v>
      </c>
    </row>
    <row r="39" spans="1:5" x14ac:dyDescent="0.2">
      <c r="A39" s="187">
        <v>0.25</v>
      </c>
      <c r="B39" s="62" t="s">
        <v>6586</v>
      </c>
      <c r="C39" s="63">
        <v>59</v>
      </c>
      <c r="D39" s="63">
        <v>4</v>
      </c>
      <c r="E39" s="63" t="s">
        <v>6587</v>
      </c>
    </row>
    <row r="40" spans="1:5" x14ac:dyDescent="0.2">
      <c r="A40" s="187">
        <v>0.2</v>
      </c>
      <c r="B40" s="62" t="s">
        <v>10004</v>
      </c>
      <c r="C40" s="63">
        <v>55</v>
      </c>
      <c r="D40" s="63">
        <v>1</v>
      </c>
      <c r="E40" s="63" t="s">
        <v>1886</v>
      </c>
    </row>
    <row r="41" spans="1:5" x14ac:dyDescent="0.2">
      <c r="A41" s="187">
        <v>0.33</v>
      </c>
      <c r="B41" s="62" t="s">
        <v>10282</v>
      </c>
      <c r="C41" s="63">
        <v>61</v>
      </c>
      <c r="D41" s="63">
        <v>1</v>
      </c>
      <c r="E41" s="63" t="s">
        <v>10283</v>
      </c>
    </row>
    <row r="42" spans="1:5" x14ac:dyDescent="0.2">
      <c r="A42" s="187">
        <v>0.27500000000000002</v>
      </c>
      <c r="B42" s="62" t="s">
        <v>6431</v>
      </c>
      <c r="C42" s="63">
        <v>60</v>
      </c>
      <c r="D42" s="63">
        <v>4</v>
      </c>
      <c r="E42" s="63" t="s">
        <v>6587</v>
      </c>
    </row>
    <row r="43" spans="1:5" x14ac:dyDescent="0.2">
      <c r="A43" s="187">
        <v>0.33</v>
      </c>
      <c r="B43" s="62" t="s">
        <v>7605</v>
      </c>
      <c r="C43" s="63">
        <v>62</v>
      </c>
      <c r="D43" s="63">
        <v>4</v>
      </c>
      <c r="E43" s="63" t="s">
        <v>6587</v>
      </c>
    </row>
    <row r="44" spans="1:5" x14ac:dyDescent="0.2">
      <c r="A44" s="187">
        <v>0.25</v>
      </c>
      <c r="B44" s="62" t="s">
        <v>7921</v>
      </c>
      <c r="C44" s="63">
        <v>55</v>
      </c>
      <c r="D44" s="63">
        <v>1</v>
      </c>
      <c r="E44" s="63" t="s">
        <v>1886</v>
      </c>
    </row>
    <row r="45" spans="1:5" x14ac:dyDescent="0.2">
      <c r="A45" s="187">
        <v>0.2</v>
      </c>
      <c r="B45" s="62" t="s">
        <v>10284</v>
      </c>
      <c r="C45" s="63">
        <v>55</v>
      </c>
      <c r="D45" s="63">
        <v>1</v>
      </c>
      <c r="E45" s="63" t="s">
        <v>1886</v>
      </c>
    </row>
    <row r="46" spans="1:5" x14ac:dyDescent="0.2">
      <c r="A46" s="187">
        <v>0.33</v>
      </c>
      <c r="B46" s="62" t="s">
        <v>1740</v>
      </c>
      <c r="C46" s="63">
        <v>62</v>
      </c>
      <c r="D46" s="63">
        <v>4</v>
      </c>
      <c r="E46" s="63" t="s">
        <v>8602</v>
      </c>
    </row>
    <row r="47" spans="1:5" x14ac:dyDescent="0.2">
      <c r="A47" s="187">
        <v>0.33</v>
      </c>
      <c r="B47" s="62" t="s">
        <v>1741</v>
      </c>
      <c r="C47" s="63">
        <v>62</v>
      </c>
      <c r="D47" s="63">
        <v>4</v>
      </c>
      <c r="E47" s="63" t="s">
        <v>6587</v>
      </c>
    </row>
    <row r="48" spans="1:5" x14ac:dyDescent="0.2">
      <c r="A48" s="187">
        <v>0.27500000000000002</v>
      </c>
      <c r="B48" s="62" t="s">
        <v>9265</v>
      </c>
      <c r="C48" s="63">
        <v>61</v>
      </c>
      <c r="D48" s="63">
        <v>4</v>
      </c>
      <c r="E48" s="63" t="s">
        <v>6587</v>
      </c>
    </row>
    <row r="49" spans="1:256" x14ac:dyDescent="0.2">
      <c r="A49" s="187">
        <v>0.25</v>
      </c>
      <c r="B49" s="62" t="s">
        <v>4839</v>
      </c>
      <c r="C49" s="63">
        <v>58</v>
      </c>
      <c r="D49" s="63">
        <v>1</v>
      </c>
      <c r="E49" s="63" t="s">
        <v>1886</v>
      </c>
    </row>
    <row r="50" spans="1:256" x14ac:dyDescent="0.2">
      <c r="A50" s="187">
        <v>0.2</v>
      </c>
      <c r="B50" s="62" t="s">
        <v>2085</v>
      </c>
      <c r="C50" s="63">
        <v>56</v>
      </c>
      <c r="D50" s="63">
        <v>1</v>
      </c>
      <c r="E50" s="63" t="s">
        <v>1886</v>
      </c>
    </row>
    <row r="51" spans="1:256" x14ac:dyDescent="0.2">
      <c r="A51" s="187">
        <v>0.35</v>
      </c>
      <c r="B51" s="62" t="s">
        <v>2086</v>
      </c>
      <c r="C51" s="63">
        <v>63</v>
      </c>
      <c r="D51" s="63">
        <v>4</v>
      </c>
      <c r="E51" s="63" t="s">
        <v>8602</v>
      </c>
    </row>
    <row r="52" spans="1:256" x14ac:dyDescent="0.2">
      <c r="A52" s="187">
        <v>0.25</v>
      </c>
      <c r="B52" s="62" t="s">
        <v>2291</v>
      </c>
      <c r="C52" s="63">
        <v>58</v>
      </c>
      <c r="D52" s="63">
        <v>1</v>
      </c>
      <c r="E52" s="63" t="s">
        <v>7883</v>
      </c>
    </row>
    <row r="53" spans="1:256" x14ac:dyDescent="0.2">
      <c r="A53" s="187">
        <v>0.25</v>
      </c>
      <c r="B53" s="62" t="s">
        <v>7884</v>
      </c>
      <c r="C53" s="63">
        <v>59</v>
      </c>
      <c r="D53" s="63">
        <v>4</v>
      </c>
      <c r="E53" s="63" t="s">
        <v>6587</v>
      </c>
    </row>
    <row r="54" spans="1:256" x14ac:dyDescent="0.2">
      <c r="A54" s="187">
        <v>0.25</v>
      </c>
      <c r="B54" s="62" t="s">
        <v>6139</v>
      </c>
      <c r="C54" s="63">
        <v>59</v>
      </c>
      <c r="D54" s="63">
        <v>4</v>
      </c>
      <c r="E54" s="63" t="s">
        <v>6587</v>
      </c>
    </row>
    <row r="55" spans="1:256" x14ac:dyDescent="0.2">
      <c r="A55" s="187">
        <v>0.25</v>
      </c>
      <c r="B55" s="62" t="s">
        <v>1853</v>
      </c>
      <c r="C55" s="63">
        <v>59</v>
      </c>
      <c r="D55" s="63">
        <v>4</v>
      </c>
      <c r="E55" s="63" t="s">
        <v>6587</v>
      </c>
    </row>
    <row r="56" spans="1:256" x14ac:dyDescent="0.2">
      <c r="A56" s="187">
        <v>0.33</v>
      </c>
      <c r="B56" s="62" t="s">
        <v>4022</v>
      </c>
      <c r="C56" s="63">
        <v>64</v>
      </c>
      <c r="D56" s="63">
        <v>4</v>
      </c>
      <c r="E56" s="63" t="s">
        <v>8602</v>
      </c>
    </row>
    <row r="57" spans="1:256" s="28" customFormat="1" x14ac:dyDescent="0.2">
      <c r="A57" s="187">
        <v>0.2</v>
      </c>
      <c r="B57" s="62" t="s">
        <v>6139</v>
      </c>
      <c r="C57" s="63">
        <v>53</v>
      </c>
      <c r="D57" s="63">
        <v>1</v>
      </c>
      <c r="E57" s="63" t="s">
        <v>1146</v>
      </c>
      <c r="F57" s="10"/>
      <c r="H57" s="11"/>
      <c r="I57" s="11"/>
      <c r="J57" s="11"/>
      <c r="K57" s="10"/>
      <c r="M57" s="11"/>
      <c r="N57" s="11"/>
      <c r="O57" s="11"/>
      <c r="P57" s="10"/>
      <c r="R57" s="11"/>
      <c r="S57" s="11"/>
      <c r="T57" s="11"/>
      <c r="U57" s="10"/>
      <c r="W57" s="11"/>
      <c r="X57" s="11"/>
      <c r="Y57" s="11"/>
      <c r="Z57" s="10"/>
      <c r="AB57" s="11"/>
      <c r="AC57" s="11"/>
      <c r="AD57" s="11"/>
      <c r="AE57" s="10"/>
      <c r="AG57" s="11"/>
      <c r="AH57" s="11"/>
      <c r="AI57" s="11"/>
      <c r="AJ57" s="10"/>
      <c r="AL57" s="11"/>
      <c r="AM57" s="11"/>
      <c r="AN57" s="11"/>
      <c r="AO57" s="10"/>
      <c r="AQ57" s="11"/>
      <c r="AR57" s="11"/>
      <c r="AS57" s="11"/>
      <c r="AT57" s="10"/>
      <c r="AV57" s="11"/>
      <c r="AW57" s="11"/>
      <c r="AX57" s="11"/>
      <c r="AY57" s="10"/>
      <c r="BA57" s="11"/>
      <c r="BB57" s="11"/>
      <c r="BC57" s="11"/>
      <c r="BD57" s="10"/>
      <c r="BF57" s="11"/>
      <c r="BG57" s="11"/>
      <c r="BH57" s="11"/>
      <c r="BI57" s="10"/>
      <c r="BK57" s="11"/>
      <c r="BL57" s="11"/>
      <c r="BM57" s="11"/>
      <c r="BN57" s="10"/>
      <c r="BP57" s="11"/>
      <c r="BQ57" s="11"/>
      <c r="BR57" s="11"/>
      <c r="BS57" s="10"/>
      <c r="BU57" s="11"/>
      <c r="BV57" s="11"/>
      <c r="BW57" s="11"/>
      <c r="BX57" s="10"/>
      <c r="BZ57" s="11"/>
      <c r="CA57" s="11"/>
      <c r="CB57" s="11"/>
      <c r="CC57" s="10"/>
      <c r="CE57" s="11"/>
      <c r="CF57" s="11"/>
      <c r="CG57" s="11"/>
      <c r="CH57" s="10"/>
      <c r="CJ57" s="11"/>
      <c r="CK57" s="11"/>
      <c r="CL57" s="11"/>
      <c r="CM57" s="10"/>
      <c r="CO57" s="11"/>
      <c r="CP57" s="11"/>
      <c r="CQ57" s="11"/>
      <c r="CR57" s="10"/>
      <c r="CT57" s="11"/>
      <c r="CU57" s="11"/>
      <c r="CV57" s="11"/>
      <c r="CW57" s="10"/>
      <c r="CY57" s="11"/>
      <c r="CZ57" s="11"/>
      <c r="DA57" s="11"/>
      <c r="DB57" s="10"/>
      <c r="DD57" s="11"/>
      <c r="DE57" s="11"/>
      <c r="DF57" s="11"/>
      <c r="DG57" s="10"/>
      <c r="DI57" s="11"/>
      <c r="DJ57" s="11"/>
      <c r="DK57" s="11"/>
      <c r="DL57" s="10"/>
      <c r="DN57" s="11"/>
      <c r="DO57" s="11"/>
      <c r="DP57" s="11"/>
      <c r="DQ57" s="10"/>
      <c r="DS57" s="11"/>
      <c r="DT57" s="11"/>
      <c r="DU57" s="11"/>
      <c r="DV57" s="10"/>
      <c r="DX57" s="11"/>
      <c r="DY57" s="11"/>
      <c r="DZ57" s="11"/>
      <c r="EA57" s="10"/>
      <c r="EC57" s="11"/>
      <c r="ED57" s="11"/>
      <c r="EE57" s="11"/>
      <c r="EF57" s="10"/>
      <c r="EH57" s="11"/>
      <c r="EI57" s="11"/>
      <c r="EJ57" s="11"/>
      <c r="EK57" s="10"/>
      <c r="EM57" s="11"/>
      <c r="EN57" s="11"/>
      <c r="EO57" s="11"/>
      <c r="EP57" s="10"/>
      <c r="ER57" s="11"/>
      <c r="ES57" s="11"/>
      <c r="ET57" s="11"/>
      <c r="EU57" s="10"/>
      <c r="EW57" s="11"/>
      <c r="EX57" s="11"/>
      <c r="EY57" s="11"/>
      <c r="EZ57" s="10"/>
      <c r="FB57" s="11"/>
      <c r="FC57" s="11"/>
      <c r="FD57" s="11"/>
      <c r="FE57" s="10"/>
      <c r="FG57" s="11"/>
      <c r="FH57" s="11"/>
      <c r="FI57" s="11"/>
      <c r="FJ57" s="10"/>
      <c r="FL57" s="11"/>
      <c r="FM57" s="11"/>
      <c r="FN57" s="11"/>
      <c r="FO57" s="10"/>
      <c r="FQ57" s="11"/>
      <c r="FR57" s="11"/>
      <c r="FS57" s="11"/>
      <c r="FT57" s="10"/>
      <c r="FV57" s="11"/>
      <c r="FW57" s="11"/>
      <c r="FX57" s="11"/>
      <c r="FY57" s="10"/>
      <c r="GA57" s="11"/>
      <c r="GB57" s="11"/>
      <c r="GC57" s="11"/>
      <c r="GD57" s="10"/>
      <c r="GF57" s="11"/>
      <c r="GG57" s="11"/>
      <c r="GH57" s="11"/>
      <c r="GI57" s="10"/>
      <c r="GK57" s="11"/>
      <c r="GL57" s="11"/>
      <c r="GM57" s="11"/>
      <c r="GN57" s="10"/>
      <c r="GP57" s="11"/>
      <c r="GQ57" s="11"/>
      <c r="GR57" s="11"/>
      <c r="GS57" s="10"/>
      <c r="GU57" s="11"/>
      <c r="GV57" s="11"/>
      <c r="GW57" s="11"/>
      <c r="GX57" s="10"/>
      <c r="GZ57" s="11"/>
      <c r="HA57" s="11"/>
      <c r="HB57" s="11"/>
      <c r="HC57" s="10"/>
      <c r="HE57" s="11"/>
      <c r="HF57" s="11"/>
      <c r="HG57" s="11"/>
      <c r="HH57" s="10"/>
      <c r="HJ57" s="11"/>
      <c r="HK57" s="11"/>
      <c r="HL57" s="11"/>
      <c r="HM57" s="10"/>
      <c r="HO57" s="11"/>
      <c r="HP57" s="11"/>
      <c r="HQ57" s="11"/>
      <c r="HR57" s="10"/>
      <c r="HT57" s="11"/>
      <c r="HU57" s="11"/>
      <c r="HV57" s="11"/>
      <c r="HW57" s="10"/>
      <c r="HY57" s="11"/>
      <c r="HZ57" s="11"/>
      <c r="IA57" s="11"/>
      <c r="IB57" s="10"/>
      <c r="ID57" s="11"/>
      <c r="IE57" s="11"/>
      <c r="IF57" s="11"/>
      <c r="IG57" s="10"/>
      <c r="II57" s="11"/>
      <c r="IJ57" s="11"/>
      <c r="IK57" s="11"/>
      <c r="IL57" s="10"/>
      <c r="IN57" s="11"/>
      <c r="IO57" s="11"/>
      <c r="IP57" s="11"/>
      <c r="IQ57" s="10"/>
      <c r="IS57" s="11"/>
      <c r="IT57" s="11"/>
      <c r="IU57" s="11"/>
      <c r="IV57" s="10"/>
    </row>
    <row r="58" spans="1:256" s="28" customFormat="1" x14ac:dyDescent="0.2">
      <c r="A58" s="187">
        <v>0.2</v>
      </c>
      <c r="B58" s="62" t="s">
        <v>8774</v>
      </c>
      <c r="C58" s="63">
        <v>57</v>
      </c>
      <c r="D58" s="63">
        <v>1</v>
      </c>
      <c r="E58" s="63" t="s">
        <v>1886</v>
      </c>
      <c r="F58" s="10"/>
      <c r="H58" s="11"/>
      <c r="I58" s="11"/>
      <c r="J58" s="11"/>
      <c r="K58" s="10"/>
      <c r="M58" s="11"/>
      <c r="N58" s="11"/>
      <c r="O58" s="11"/>
      <c r="P58" s="10"/>
      <c r="R58" s="11"/>
      <c r="S58" s="11"/>
      <c r="T58" s="11"/>
      <c r="U58" s="10"/>
      <c r="W58" s="11"/>
      <c r="X58" s="11"/>
      <c r="Y58" s="11"/>
      <c r="Z58" s="10"/>
      <c r="AB58" s="11"/>
      <c r="AC58" s="11"/>
      <c r="AD58" s="11"/>
      <c r="AE58" s="10"/>
      <c r="AG58" s="11"/>
      <c r="AH58" s="11"/>
      <c r="AI58" s="11"/>
      <c r="AJ58" s="10"/>
      <c r="AL58" s="11"/>
      <c r="AM58" s="11"/>
      <c r="AN58" s="11"/>
      <c r="AO58" s="10"/>
      <c r="AQ58" s="11"/>
      <c r="AR58" s="11"/>
      <c r="AS58" s="11"/>
      <c r="AT58" s="10"/>
      <c r="AV58" s="11"/>
      <c r="AW58" s="11"/>
      <c r="AX58" s="11"/>
      <c r="AY58" s="10"/>
      <c r="BA58" s="11"/>
      <c r="BB58" s="11"/>
      <c r="BC58" s="11"/>
      <c r="BD58" s="10"/>
      <c r="BF58" s="11"/>
      <c r="BG58" s="11"/>
      <c r="BH58" s="11"/>
      <c r="BI58" s="10"/>
      <c r="BK58" s="11"/>
      <c r="BL58" s="11"/>
      <c r="BM58" s="11"/>
      <c r="BN58" s="10"/>
      <c r="BP58" s="11"/>
      <c r="BQ58" s="11"/>
      <c r="BR58" s="11"/>
      <c r="BS58" s="10"/>
      <c r="BU58" s="11"/>
      <c r="BV58" s="11"/>
      <c r="BW58" s="11"/>
      <c r="BX58" s="10"/>
      <c r="BZ58" s="11"/>
      <c r="CA58" s="11"/>
      <c r="CB58" s="11"/>
      <c r="CC58" s="10"/>
      <c r="CE58" s="11"/>
      <c r="CF58" s="11"/>
      <c r="CG58" s="11"/>
      <c r="CH58" s="10"/>
      <c r="CJ58" s="11"/>
      <c r="CK58" s="11"/>
      <c r="CL58" s="11"/>
      <c r="CM58" s="10"/>
      <c r="CO58" s="11"/>
      <c r="CP58" s="11"/>
      <c r="CQ58" s="11"/>
      <c r="CR58" s="10"/>
      <c r="CT58" s="11"/>
      <c r="CU58" s="11"/>
      <c r="CV58" s="11"/>
      <c r="CW58" s="10"/>
      <c r="CY58" s="11"/>
      <c r="CZ58" s="11"/>
      <c r="DA58" s="11"/>
      <c r="DB58" s="10"/>
      <c r="DD58" s="11"/>
      <c r="DE58" s="11"/>
      <c r="DF58" s="11"/>
      <c r="DG58" s="10"/>
      <c r="DI58" s="11"/>
      <c r="DJ58" s="11"/>
      <c r="DK58" s="11"/>
      <c r="DL58" s="10"/>
      <c r="DN58" s="11"/>
      <c r="DO58" s="11"/>
      <c r="DP58" s="11"/>
      <c r="DQ58" s="10"/>
      <c r="DS58" s="11"/>
      <c r="DT58" s="11"/>
      <c r="DU58" s="11"/>
      <c r="DV58" s="10"/>
      <c r="DX58" s="11"/>
      <c r="DY58" s="11"/>
      <c r="DZ58" s="11"/>
      <c r="EA58" s="10"/>
      <c r="EC58" s="11"/>
      <c r="ED58" s="11"/>
      <c r="EE58" s="11"/>
      <c r="EF58" s="10"/>
      <c r="EH58" s="11"/>
      <c r="EI58" s="11"/>
      <c r="EJ58" s="11"/>
      <c r="EK58" s="10"/>
      <c r="EM58" s="11"/>
      <c r="EN58" s="11"/>
      <c r="EO58" s="11"/>
      <c r="EP58" s="10"/>
      <c r="ER58" s="11"/>
      <c r="ES58" s="11"/>
      <c r="ET58" s="11"/>
      <c r="EU58" s="10"/>
      <c r="EW58" s="11"/>
      <c r="EX58" s="11"/>
      <c r="EY58" s="11"/>
      <c r="EZ58" s="10"/>
      <c r="FB58" s="11"/>
      <c r="FC58" s="11"/>
      <c r="FD58" s="11"/>
      <c r="FE58" s="10"/>
      <c r="FG58" s="11"/>
      <c r="FH58" s="11"/>
      <c r="FI58" s="11"/>
      <c r="FJ58" s="10"/>
      <c r="FL58" s="11"/>
      <c r="FM58" s="11"/>
      <c r="FN58" s="11"/>
      <c r="FO58" s="10"/>
      <c r="FQ58" s="11"/>
      <c r="FR58" s="11"/>
      <c r="FS58" s="11"/>
      <c r="FT58" s="10"/>
      <c r="FV58" s="11"/>
      <c r="FW58" s="11"/>
      <c r="FX58" s="11"/>
      <c r="FY58" s="10"/>
      <c r="GA58" s="11"/>
      <c r="GB58" s="11"/>
      <c r="GC58" s="11"/>
      <c r="GD58" s="10"/>
      <c r="GF58" s="11"/>
      <c r="GG58" s="11"/>
      <c r="GH58" s="11"/>
      <c r="GI58" s="10"/>
      <c r="GK58" s="11"/>
      <c r="GL58" s="11"/>
      <c r="GM58" s="11"/>
      <c r="GN58" s="10"/>
      <c r="GP58" s="11"/>
      <c r="GQ58" s="11"/>
      <c r="GR58" s="11"/>
      <c r="GS58" s="10"/>
      <c r="GU58" s="11"/>
      <c r="GV58" s="11"/>
      <c r="GW58" s="11"/>
      <c r="GX58" s="10"/>
      <c r="GZ58" s="11"/>
      <c r="HA58" s="11"/>
      <c r="HB58" s="11"/>
      <c r="HC58" s="10"/>
      <c r="HE58" s="11"/>
      <c r="HF58" s="11"/>
      <c r="HG58" s="11"/>
      <c r="HH58" s="10"/>
      <c r="HJ58" s="11"/>
      <c r="HK58" s="11"/>
      <c r="HL58" s="11"/>
      <c r="HM58" s="10"/>
      <c r="HO58" s="11"/>
      <c r="HP58" s="11"/>
      <c r="HQ58" s="11"/>
      <c r="HR58" s="10"/>
      <c r="HT58" s="11"/>
      <c r="HU58" s="11"/>
      <c r="HV58" s="11"/>
      <c r="HW58" s="10"/>
      <c r="HY58" s="11"/>
      <c r="HZ58" s="11"/>
      <c r="IA58" s="11"/>
      <c r="IB58" s="10"/>
      <c r="ID58" s="11"/>
      <c r="IE58" s="11"/>
      <c r="IF58" s="11"/>
      <c r="IG58" s="10"/>
      <c r="II58" s="11"/>
      <c r="IJ58" s="11"/>
      <c r="IK58" s="11"/>
      <c r="IL58" s="10"/>
      <c r="IN58" s="11"/>
      <c r="IO58" s="11"/>
      <c r="IP58" s="11"/>
      <c r="IQ58" s="10"/>
      <c r="IS58" s="11"/>
      <c r="IT58" s="11"/>
      <c r="IU58" s="11"/>
      <c r="IV58" s="10"/>
    </row>
    <row r="59" spans="1:256" x14ac:dyDescent="0.2">
      <c r="A59" s="187">
        <v>0.33</v>
      </c>
      <c r="B59" s="62" t="s">
        <v>8373</v>
      </c>
      <c r="C59" s="63">
        <v>60</v>
      </c>
      <c r="D59" s="63">
        <v>4</v>
      </c>
      <c r="E59" s="63" t="s">
        <v>1878</v>
      </c>
    </row>
    <row r="60" spans="1:256" x14ac:dyDescent="0.2">
      <c r="A60" s="187">
        <v>0.2</v>
      </c>
      <c r="B60" s="62" t="s">
        <v>7499</v>
      </c>
      <c r="C60" s="63">
        <v>54</v>
      </c>
      <c r="D60" s="63">
        <v>1</v>
      </c>
      <c r="E60" s="63" t="s">
        <v>1146</v>
      </c>
    </row>
    <row r="61" spans="1:256" x14ac:dyDescent="0.2">
      <c r="A61" s="187">
        <v>0.25</v>
      </c>
      <c r="B61" s="62" t="s">
        <v>1763</v>
      </c>
      <c r="C61" s="63">
        <v>58</v>
      </c>
      <c r="D61" s="63">
        <v>1</v>
      </c>
      <c r="E61" s="63" t="s">
        <v>1886</v>
      </c>
    </row>
    <row r="62" spans="1:256" x14ac:dyDescent="0.2">
      <c r="A62" s="187">
        <v>0.2</v>
      </c>
      <c r="B62" s="62" t="s">
        <v>9123</v>
      </c>
      <c r="C62" s="63">
        <v>56</v>
      </c>
      <c r="D62" s="63">
        <v>1</v>
      </c>
      <c r="E62" s="63" t="s">
        <v>7883</v>
      </c>
    </row>
    <row r="63" spans="1:256" x14ac:dyDescent="0.2">
      <c r="A63" s="187">
        <v>0.25</v>
      </c>
      <c r="B63" s="62" t="s">
        <v>1527</v>
      </c>
      <c r="C63" s="63">
        <v>57</v>
      </c>
      <c r="D63" s="63">
        <v>1</v>
      </c>
      <c r="E63" s="63" t="s">
        <v>1886</v>
      </c>
    </row>
    <row r="64" spans="1:256" x14ac:dyDescent="0.2">
      <c r="A64" s="187">
        <v>0.2</v>
      </c>
      <c r="B64" s="62" t="s">
        <v>2702</v>
      </c>
      <c r="C64" s="63">
        <v>58</v>
      </c>
      <c r="D64" s="63">
        <v>1</v>
      </c>
      <c r="E64" s="63" t="s">
        <v>1886</v>
      </c>
    </row>
    <row r="65" spans="1:5" x14ac:dyDescent="0.2">
      <c r="A65" s="187" t="s">
        <v>3424</v>
      </c>
      <c r="B65" s="62" t="s">
        <v>9186</v>
      </c>
      <c r="C65" s="63">
        <v>56</v>
      </c>
      <c r="D65" s="63">
        <v>1</v>
      </c>
      <c r="E65" s="63" t="s">
        <v>7883</v>
      </c>
    </row>
    <row r="66" spans="1:5" x14ac:dyDescent="0.2">
      <c r="A66" s="187" t="s">
        <v>2288</v>
      </c>
      <c r="B66" s="62" t="s">
        <v>2307</v>
      </c>
      <c r="C66" s="63">
        <v>56</v>
      </c>
      <c r="D66" s="63">
        <v>1</v>
      </c>
      <c r="E66" s="63" t="s">
        <v>1886</v>
      </c>
    </row>
    <row r="67" spans="1:5" x14ac:dyDescent="0.2">
      <c r="A67" s="187" t="s">
        <v>3424</v>
      </c>
      <c r="B67" s="62" t="s">
        <v>985</v>
      </c>
      <c r="C67" s="63">
        <v>58</v>
      </c>
      <c r="D67" s="63">
        <v>1</v>
      </c>
      <c r="E67" s="63" t="s">
        <v>1886</v>
      </c>
    </row>
    <row r="68" spans="1:5" x14ac:dyDescent="0.2">
      <c r="A68" s="62" t="s">
        <v>766</v>
      </c>
      <c r="B68" s="62" t="s">
        <v>767</v>
      </c>
      <c r="C68" s="63">
        <v>57</v>
      </c>
      <c r="D68" s="63">
        <v>4</v>
      </c>
      <c r="E68" s="63" t="s">
        <v>768</v>
      </c>
    </row>
    <row r="69" spans="1:5" x14ac:dyDescent="0.2">
      <c r="A69" s="62" t="s">
        <v>3866</v>
      </c>
      <c r="B69" s="62" t="s">
        <v>8289</v>
      </c>
      <c r="C69" s="63">
        <v>61</v>
      </c>
      <c r="D69" s="63">
        <v>2</v>
      </c>
      <c r="E69" s="63" t="s">
        <v>1146</v>
      </c>
    </row>
    <row r="70" spans="1:5" x14ac:dyDescent="0.2">
      <c r="A70" s="62" t="s">
        <v>766</v>
      </c>
      <c r="B70" s="62" t="s">
        <v>10346</v>
      </c>
      <c r="C70" s="63">
        <v>60</v>
      </c>
      <c r="D70" s="63">
        <v>2</v>
      </c>
      <c r="E70" s="63" t="s">
        <v>1146</v>
      </c>
    </row>
    <row r="71" spans="1:5" x14ac:dyDescent="0.2">
      <c r="A71" s="62" t="s">
        <v>3867</v>
      </c>
      <c r="B71" s="62" t="s">
        <v>5204</v>
      </c>
      <c r="C71" s="63">
        <v>57</v>
      </c>
      <c r="D71" s="63">
        <v>4</v>
      </c>
      <c r="E71" s="63" t="s">
        <v>6587</v>
      </c>
    </row>
    <row r="72" spans="1:5" x14ac:dyDescent="0.2">
      <c r="A72" s="62" t="s">
        <v>3867</v>
      </c>
      <c r="B72" s="62" t="s">
        <v>4227</v>
      </c>
      <c r="C72" s="63">
        <v>57</v>
      </c>
      <c r="D72" s="63">
        <v>4</v>
      </c>
      <c r="E72" s="63" t="s">
        <v>6587</v>
      </c>
    </row>
    <row r="73" spans="1:5" x14ac:dyDescent="0.2">
      <c r="A73" s="62"/>
      <c r="B73" s="62"/>
      <c r="C73" s="63"/>
      <c r="D73" s="63"/>
      <c r="E73" s="63"/>
    </row>
    <row r="75" spans="1:5" x14ac:dyDescent="0.2">
      <c r="A75" s="87" t="s">
        <v>8360</v>
      </c>
    </row>
  </sheetData>
  <phoneticPr fontId="0" type="noConversion"/>
  <printOptions gridLines="1" gridLinesSet="0"/>
  <pageMargins left="0.78740157499999996" right="0.78740157499999996" top="0.984251969" bottom="0.984251969" header="0.51181102300000003" footer="0.51181102300000003"/>
  <pageSetup paperSize="9" scale="73" orientation="portrait" horizontalDpi="4294967292" verticalDpi="200" r:id="rId1"/>
  <headerFooter alignWithMargins="0">
    <oddHeader>&amp;LStand 16.02.2004&amp;C&amp;A</oddHeader>
    <oddFooter>&amp;L&amp;F&amp;CSeite &amp;P&amp;R&amp;D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B381"/>
  <sheetViews>
    <sheetView workbookViewId="0">
      <selection activeCell="A25" sqref="A25"/>
    </sheetView>
  </sheetViews>
  <sheetFormatPr baseColWidth="10" defaultRowHeight="12.75" x14ac:dyDescent="0.2"/>
  <cols>
    <col min="1" max="1" width="12.5" style="1" customWidth="1"/>
    <col min="2" max="2" width="8.5" style="1" customWidth="1"/>
  </cols>
  <sheetData>
    <row r="1" spans="1:2" x14ac:dyDescent="0.2">
      <c r="A1" s="1" t="s">
        <v>1435</v>
      </c>
    </row>
    <row r="5" spans="1:2" x14ac:dyDescent="0.2">
      <c r="A5" s="1" t="s">
        <v>1436</v>
      </c>
      <c r="B5" s="1" t="s">
        <v>6865</v>
      </c>
    </row>
    <row r="6" spans="1:2" x14ac:dyDescent="0.2">
      <c r="A6" s="1">
        <v>6520030630</v>
      </c>
      <c r="B6" s="1">
        <v>63</v>
      </c>
    </row>
    <row r="7" spans="1:2" x14ac:dyDescent="0.2">
      <c r="A7">
        <v>6520030640</v>
      </c>
      <c r="B7">
        <v>64</v>
      </c>
    </row>
    <row r="8" spans="1:2" x14ac:dyDescent="0.2">
      <c r="A8">
        <v>6520030650</v>
      </c>
      <c r="B8">
        <v>65</v>
      </c>
    </row>
    <row r="9" spans="1:2" x14ac:dyDescent="0.2">
      <c r="A9">
        <v>6520030670</v>
      </c>
      <c r="B9">
        <v>67</v>
      </c>
    </row>
    <row r="10" spans="1:2" x14ac:dyDescent="0.2">
      <c r="A10">
        <v>6520030690</v>
      </c>
      <c r="B10">
        <v>69</v>
      </c>
    </row>
    <row r="11" spans="1:2" x14ac:dyDescent="0.2">
      <c r="A11">
        <v>6520030710</v>
      </c>
      <c r="B11">
        <v>71</v>
      </c>
    </row>
    <row r="12" spans="1:2" x14ac:dyDescent="0.2">
      <c r="A12">
        <v>6520030720</v>
      </c>
      <c r="B12">
        <v>72</v>
      </c>
    </row>
    <row r="13" spans="1:2" x14ac:dyDescent="0.2">
      <c r="A13">
        <v>6520030730</v>
      </c>
      <c r="B13">
        <v>73</v>
      </c>
    </row>
    <row r="14" spans="1:2" x14ac:dyDescent="0.2">
      <c r="A14">
        <v>6520030740</v>
      </c>
      <c r="B14">
        <v>74</v>
      </c>
    </row>
    <row r="15" spans="1:2" x14ac:dyDescent="0.2">
      <c r="A15">
        <v>6520030760</v>
      </c>
      <c r="B15">
        <v>76</v>
      </c>
    </row>
    <row r="16" spans="1:2" x14ac:dyDescent="0.2">
      <c r="A16">
        <v>6520030780</v>
      </c>
      <c r="B16">
        <v>78</v>
      </c>
    </row>
    <row r="17" spans="1:2" x14ac:dyDescent="0.2">
      <c r="A17">
        <v>6520030800</v>
      </c>
      <c r="B17">
        <v>80</v>
      </c>
    </row>
    <row r="18" spans="1:2" x14ac:dyDescent="0.2">
      <c r="A18">
        <v>6520030820</v>
      </c>
      <c r="B18">
        <v>82</v>
      </c>
    </row>
    <row r="19" spans="1:2" x14ac:dyDescent="0.2">
      <c r="A19">
        <v>6520030830</v>
      </c>
      <c r="B19">
        <v>83</v>
      </c>
    </row>
    <row r="20" spans="1:2" x14ac:dyDescent="0.2">
      <c r="A20">
        <v>6520030840</v>
      </c>
      <c r="B20">
        <v>84</v>
      </c>
    </row>
    <row r="21" spans="1:2" x14ac:dyDescent="0.2">
      <c r="A21">
        <v>6520030850</v>
      </c>
      <c r="B21">
        <v>85</v>
      </c>
    </row>
    <row r="22" spans="1:2" x14ac:dyDescent="0.2">
      <c r="A22">
        <v>6520030860</v>
      </c>
      <c r="B22">
        <v>86</v>
      </c>
    </row>
    <row r="23" spans="1:2" x14ac:dyDescent="0.2">
      <c r="A23">
        <v>6520030880</v>
      </c>
      <c r="B23">
        <v>88</v>
      </c>
    </row>
    <row r="24" spans="1:2" x14ac:dyDescent="0.2">
      <c r="A24">
        <v>6520030890</v>
      </c>
      <c r="B24">
        <v>89</v>
      </c>
    </row>
    <row r="25" spans="1:2" x14ac:dyDescent="0.2">
      <c r="A25">
        <v>6520030900</v>
      </c>
      <c r="B25">
        <v>90</v>
      </c>
    </row>
    <row r="26" spans="1:2" x14ac:dyDescent="0.2">
      <c r="A26">
        <v>6520030910</v>
      </c>
      <c r="B26">
        <v>91</v>
      </c>
    </row>
    <row r="27" spans="1:2" x14ac:dyDescent="0.2">
      <c r="A27">
        <v>6520030920</v>
      </c>
      <c r="B27">
        <v>92</v>
      </c>
    </row>
    <row r="28" spans="1:2" x14ac:dyDescent="0.2">
      <c r="A28">
        <v>6520030930</v>
      </c>
      <c r="B28">
        <v>93</v>
      </c>
    </row>
    <row r="29" spans="1:2" x14ac:dyDescent="0.2">
      <c r="A29">
        <v>6520030940</v>
      </c>
      <c r="B29">
        <v>94</v>
      </c>
    </row>
    <row r="30" spans="1:2" x14ac:dyDescent="0.2">
      <c r="A30">
        <v>6520030950</v>
      </c>
      <c r="B30">
        <v>95</v>
      </c>
    </row>
    <row r="31" spans="1:2" x14ac:dyDescent="0.2">
      <c r="A31">
        <v>6520030970</v>
      </c>
      <c r="B31">
        <v>97</v>
      </c>
    </row>
    <row r="32" spans="1:2" x14ac:dyDescent="0.2">
      <c r="A32">
        <v>6520030980</v>
      </c>
      <c r="B32">
        <v>98</v>
      </c>
    </row>
    <row r="33" spans="1:2" x14ac:dyDescent="0.2">
      <c r="A33">
        <v>6520030990</v>
      </c>
      <c r="B33">
        <v>99</v>
      </c>
    </row>
    <row r="34" spans="1:2" x14ac:dyDescent="0.2">
      <c r="A34">
        <v>6520031000</v>
      </c>
      <c r="B34">
        <v>100</v>
      </c>
    </row>
    <row r="35" spans="1:2" x14ac:dyDescent="0.2">
      <c r="A35">
        <v>6520031010</v>
      </c>
      <c r="B35">
        <v>101</v>
      </c>
    </row>
    <row r="36" spans="1:2" x14ac:dyDescent="0.2">
      <c r="A36">
        <v>6520031020</v>
      </c>
      <c r="B36">
        <v>102</v>
      </c>
    </row>
    <row r="37" spans="1:2" x14ac:dyDescent="0.2">
      <c r="A37">
        <v>6520031030</v>
      </c>
      <c r="B37">
        <v>103</v>
      </c>
    </row>
    <row r="38" spans="1:2" x14ac:dyDescent="0.2">
      <c r="A38" s="3">
        <v>6520031040</v>
      </c>
      <c r="B38" s="3">
        <v>104</v>
      </c>
    </row>
    <row r="39" spans="1:2" x14ac:dyDescent="0.2">
      <c r="A39" s="3">
        <v>6520031050</v>
      </c>
      <c r="B39" s="3">
        <v>105</v>
      </c>
    </row>
    <row r="40" spans="1:2" x14ac:dyDescent="0.2">
      <c r="A40">
        <v>6520031060</v>
      </c>
      <c r="B40">
        <v>106</v>
      </c>
    </row>
    <row r="41" spans="1:2" x14ac:dyDescent="0.2">
      <c r="A41">
        <v>6520031070</v>
      </c>
      <c r="B41">
        <v>107</v>
      </c>
    </row>
    <row r="42" spans="1:2" x14ac:dyDescent="0.2">
      <c r="A42">
        <v>6520031080</v>
      </c>
      <c r="B42">
        <v>108</v>
      </c>
    </row>
    <row r="43" spans="1:2" x14ac:dyDescent="0.2">
      <c r="A43">
        <v>6520031100</v>
      </c>
      <c r="B43">
        <v>110</v>
      </c>
    </row>
    <row r="44" spans="1:2" x14ac:dyDescent="0.2">
      <c r="A44">
        <v>6520031110</v>
      </c>
      <c r="B44">
        <v>111</v>
      </c>
    </row>
    <row r="45" spans="1:2" x14ac:dyDescent="0.2">
      <c r="A45">
        <v>6520031120</v>
      </c>
      <c r="B45">
        <v>112</v>
      </c>
    </row>
    <row r="46" spans="1:2" x14ac:dyDescent="0.2">
      <c r="A46">
        <v>6520031130</v>
      </c>
      <c r="B46">
        <v>113</v>
      </c>
    </row>
    <row r="47" spans="1:2" x14ac:dyDescent="0.2">
      <c r="A47">
        <v>6520031140</v>
      </c>
      <c r="B47">
        <v>114</v>
      </c>
    </row>
    <row r="48" spans="1:2" x14ac:dyDescent="0.2">
      <c r="A48">
        <v>6520031145</v>
      </c>
      <c r="B48">
        <v>114.5</v>
      </c>
    </row>
    <row r="49" spans="1:2" x14ac:dyDescent="0.2">
      <c r="A49">
        <v>6520031160</v>
      </c>
      <c r="B49">
        <v>116</v>
      </c>
    </row>
    <row r="50" spans="1:2" x14ac:dyDescent="0.2">
      <c r="A50">
        <v>6520031180</v>
      </c>
      <c r="B50">
        <v>118</v>
      </c>
    </row>
    <row r="51" spans="1:2" x14ac:dyDescent="0.2">
      <c r="A51">
        <v>6520031185</v>
      </c>
      <c r="B51">
        <v>118.5</v>
      </c>
    </row>
    <row r="52" spans="1:2" x14ac:dyDescent="0.2">
      <c r="A52">
        <v>6520031195</v>
      </c>
      <c r="B52">
        <v>119.5</v>
      </c>
    </row>
    <row r="53" spans="1:2" x14ac:dyDescent="0.2">
      <c r="A53">
        <v>6520031205</v>
      </c>
      <c r="B53">
        <v>120.5</v>
      </c>
    </row>
    <row r="54" spans="1:2" x14ac:dyDescent="0.2">
      <c r="A54">
        <v>6520031210</v>
      </c>
      <c r="B54">
        <v>121</v>
      </c>
    </row>
    <row r="55" spans="1:2" x14ac:dyDescent="0.2">
      <c r="A55">
        <v>6520031230</v>
      </c>
      <c r="B55">
        <v>123</v>
      </c>
    </row>
    <row r="56" spans="1:2" x14ac:dyDescent="0.2">
      <c r="A56">
        <v>6520031240</v>
      </c>
      <c r="B56">
        <v>124</v>
      </c>
    </row>
    <row r="57" spans="1:2" x14ac:dyDescent="0.2">
      <c r="A57">
        <v>6520031260</v>
      </c>
      <c r="B57">
        <v>126</v>
      </c>
    </row>
    <row r="58" spans="1:2" x14ac:dyDescent="0.2">
      <c r="A58">
        <v>6520031270</v>
      </c>
      <c r="B58">
        <v>127</v>
      </c>
    </row>
    <row r="59" spans="1:2" x14ac:dyDescent="0.2">
      <c r="A59">
        <v>6520031280</v>
      </c>
      <c r="B59">
        <v>128</v>
      </c>
    </row>
    <row r="60" spans="1:2" x14ac:dyDescent="0.2">
      <c r="A60">
        <v>6520031300</v>
      </c>
      <c r="B60">
        <v>130</v>
      </c>
    </row>
    <row r="61" spans="1:2" x14ac:dyDescent="0.2">
      <c r="A61">
        <v>6520031315</v>
      </c>
      <c r="B61">
        <v>131.5</v>
      </c>
    </row>
    <row r="62" spans="1:2" x14ac:dyDescent="0.2">
      <c r="A62"/>
    </row>
    <row r="63" spans="1:2" x14ac:dyDescent="0.2">
      <c r="A63"/>
    </row>
    <row r="64" spans="1:2" x14ac:dyDescent="0.2">
      <c r="A64"/>
      <c r="B64"/>
    </row>
    <row r="65" spans="1:2" x14ac:dyDescent="0.2">
      <c r="A65"/>
      <c r="B65"/>
    </row>
    <row r="66" spans="1:2" x14ac:dyDescent="0.2">
      <c r="A66"/>
      <c r="B66"/>
    </row>
    <row r="67" spans="1:2" x14ac:dyDescent="0.2">
      <c r="A67"/>
      <c r="B67"/>
    </row>
    <row r="68" spans="1:2" x14ac:dyDescent="0.2">
      <c r="A68"/>
      <c r="B68"/>
    </row>
    <row r="69" spans="1:2" x14ac:dyDescent="0.2">
      <c r="A69"/>
      <c r="B69"/>
    </row>
    <row r="70" spans="1:2" x14ac:dyDescent="0.2">
      <c r="A70"/>
      <c r="B70"/>
    </row>
    <row r="71" spans="1:2" x14ac:dyDescent="0.2">
      <c r="A71"/>
      <c r="B71"/>
    </row>
    <row r="72" spans="1:2" x14ac:dyDescent="0.2">
      <c r="A72"/>
      <c r="B72"/>
    </row>
    <row r="73" spans="1:2" x14ac:dyDescent="0.2">
      <c r="A73"/>
      <c r="B73"/>
    </row>
    <row r="74" spans="1:2" x14ac:dyDescent="0.2">
      <c r="A74"/>
      <c r="B74"/>
    </row>
    <row r="75" spans="1:2" x14ac:dyDescent="0.2">
      <c r="A75"/>
      <c r="B75"/>
    </row>
    <row r="76" spans="1:2" x14ac:dyDescent="0.2">
      <c r="A76"/>
      <c r="B76"/>
    </row>
    <row r="77" spans="1:2" x14ac:dyDescent="0.2">
      <c r="A77"/>
      <c r="B77"/>
    </row>
    <row r="78" spans="1:2" x14ac:dyDescent="0.2">
      <c r="A78"/>
      <c r="B78"/>
    </row>
    <row r="79" spans="1:2" x14ac:dyDescent="0.2">
      <c r="A79"/>
      <c r="B79"/>
    </row>
    <row r="80" spans="1:2" x14ac:dyDescent="0.2">
      <c r="A80"/>
      <c r="B80"/>
    </row>
    <row r="81" spans="1:2" x14ac:dyDescent="0.2">
      <c r="A81"/>
      <c r="B81"/>
    </row>
    <row r="82" spans="1:2" x14ac:dyDescent="0.2">
      <c r="A82"/>
      <c r="B82"/>
    </row>
    <row r="83" spans="1:2" x14ac:dyDescent="0.2">
      <c r="A83"/>
      <c r="B83"/>
    </row>
    <row r="84" spans="1:2" x14ac:dyDescent="0.2">
      <c r="A84"/>
    </row>
    <row r="85" spans="1:2" x14ac:dyDescent="0.2">
      <c r="A85"/>
    </row>
    <row r="86" spans="1:2" x14ac:dyDescent="0.2">
      <c r="A86"/>
    </row>
    <row r="87" spans="1:2" x14ac:dyDescent="0.2">
      <c r="A87"/>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301" spans="1:2" x14ac:dyDescent="0.2">
      <c r="A301" s="7"/>
      <c r="B301" s="7"/>
    </row>
    <row r="302" spans="1:2" x14ac:dyDescent="0.2">
      <c r="A302" s="7"/>
      <c r="B302" s="7"/>
    </row>
    <row r="303" spans="1:2" x14ac:dyDescent="0.2">
      <c r="A303" s="7"/>
      <c r="B303" s="7"/>
    </row>
    <row r="304" spans="1:2" x14ac:dyDescent="0.2">
      <c r="A304"/>
    </row>
    <row r="305" spans="1:2" x14ac:dyDescent="0.2">
      <c r="A305"/>
      <c r="B305" s="7"/>
    </row>
    <row r="306" spans="1:2" x14ac:dyDescent="0.2">
      <c r="A306"/>
      <c r="B306" s="7"/>
    </row>
    <row r="307" spans="1:2" x14ac:dyDescent="0.2">
      <c r="A307"/>
      <c r="B307" s="7"/>
    </row>
    <row r="308" spans="1:2" x14ac:dyDescent="0.2">
      <c r="A308"/>
      <c r="B308" s="7"/>
    </row>
    <row r="309" spans="1:2" x14ac:dyDescent="0.2">
      <c r="A309"/>
      <c r="B309" s="7"/>
    </row>
    <row r="310" spans="1:2" x14ac:dyDescent="0.2">
      <c r="A310"/>
      <c r="B310" s="7"/>
    </row>
    <row r="311" spans="1:2" x14ac:dyDescent="0.2">
      <c r="A311"/>
      <c r="B311" s="7"/>
    </row>
    <row r="312" spans="1:2" x14ac:dyDescent="0.2">
      <c r="A312"/>
      <c r="B312" s="7"/>
    </row>
    <row r="313" spans="1:2" x14ac:dyDescent="0.2">
      <c r="A313"/>
      <c r="B313" s="7"/>
    </row>
    <row r="314" spans="1:2" x14ac:dyDescent="0.2">
      <c r="A314"/>
      <c r="B314" s="7"/>
    </row>
    <row r="315" spans="1:2" x14ac:dyDescent="0.2">
      <c r="A315"/>
      <c r="B315" s="7"/>
    </row>
    <row r="316" spans="1:2" x14ac:dyDescent="0.2">
      <c r="A316"/>
      <c r="B316" s="7"/>
    </row>
    <row r="317" spans="1:2" x14ac:dyDescent="0.2">
      <c r="A317"/>
      <c r="B317" s="7"/>
    </row>
    <row r="318" spans="1:2" x14ac:dyDescent="0.2">
      <c r="A318"/>
      <c r="B318" s="7"/>
    </row>
    <row r="319" spans="1:2" x14ac:dyDescent="0.2">
      <c r="A319"/>
      <c r="B319" s="7"/>
    </row>
    <row r="320" spans="1:2" x14ac:dyDescent="0.2">
      <c r="A320"/>
      <c r="B320" s="7"/>
    </row>
    <row r="321" spans="1:2" x14ac:dyDescent="0.2">
      <c r="A321"/>
      <c r="B321" s="7"/>
    </row>
    <row r="322" spans="1:2" x14ac:dyDescent="0.2">
      <c r="A322"/>
      <c r="B322" s="7"/>
    </row>
    <row r="323" spans="1:2" x14ac:dyDescent="0.2">
      <c r="A323"/>
      <c r="B323" s="7"/>
    </row>
    <row r="324" spans="1:2" x14ac:dyDescent="0.2">
      <c r="A324"/>
      <c r="B324" s="7"/>
    </row>
    <row r="325" spans="1:2" x14ac:dyDescent="0.2">
      <c r="A325"/>
      <c r="B325" s="7"/>
    </row>
    <row r="326" spans="1:2" x14ac:dyDescent="0.2">
      <c r="A326"/>
      <c r="B326" s="7"/>
    </row>
    <row r="327" spans="1:2" x14ac:dyDescent="0.2">
      <c r="A327"/>
      <c r="B327" s="7"/>
    </row>
    <row r="328" spans="1:2" x14ac:dyDescent="0.2">
      <c r="A328"/>
      <c r="B328" s="7"/>
    </row>
    <row r="329" spans="1:2" x14ac:dyDescent="0.2">
      <c r="A329"/>
      <c r="B329" s="7"/>
    </row>
    <row r="330" spans="1:2" x14ac:dyDescent="0.2">
      <c r="A330"/>
      <c r="B330" s="7"/>
    </row>
    <row r="331" spans="1:2" x14ac:dyDescent="0.2">
      <c r="A331"/>
      <c r="B331" s="7"/>
    </row>
    <row r="332" spans="1:2" x14ac:dyDescent="0.2">
      <c r="A332"/>
      <c r="B332" s="7"/>
    </row>
    <row r="333" spans="1:2" x14ac:dyDescent="0.2">
      <c r="A333"/>
      <c r="B333" s="7"/>
    </row>
    <row r="334" spans="1:2" x14ac:dyDescent="0.2">
      <c r="A334"/>
      <c r="B334" s="7"/>
    </row>
    <row r="335" spans="1:2" x14ac:dyDescent="0.2">
      <c r="A335"/>
      <c r="B335" s="7"/>
    </row>
    <row r="336" spans="1:2" x14ac:dyDescent="0.2">
      <c r="A336"/>
      <c r="B336" s="7"/>
    </row>
    <row r="337" spans="1:2" x14ac:dyDescent="0.2">
      <c r="A337"/>
      <c r="B337" s="7"/>
    </row>
    <row r="338" spans="1:2" x14ac:dyDescent="0.2">
      <c r="A338"/>
      <c r="B338" s="7"/>
    </row>
    <row r="339" spans="1:2" x14ac:dyDescent="0.2">
      <c r="A339"/>
      <c r="B339" s="7"/>
    </row>
    <row r="340" spans="1:2" x14ac:dyDescent="0.2">
      <c r="A340"/>
      <c r="B340" s="7"/>
    </row>
    <row r="341" spans="1:2" x14ac:dyDescent="0.2">
      <c r="A341"/>
      <c r="B341" s="7"/>
    </row>
    <row r="342" spans="1:2" x14ac:dyDescent="0.2">
      <c r="A342"/>
      <c r="B342" s="7"/>
    </row>
    <row r="343" spans="1:2" x14ac:dyDescent="0.2">
      <c r="A343"/>
      <c r="B343" s="7"/>
    </row>
    <row r="344" spans="1:2" x14ac:dyDescent="0.2">
      <c r="A344"/>
      <c r="B344" s="7"/>
    </row>
    <row r="345" spans="1:2" x14ac:dyDescent="0.2">
      <c r="A345"/>
      <c r="B345" s="7"/>
    </row>
    <row r="346" spans="1:2" x14ac:dyDescent="0.2">
      <c r="A346"/>
      <c r="B346" s="7"/>
    </row>
    <row r="347" spans="1:2" x14ac:dyDescent="0.2">
      <c r="A347"/>
      <c r="B347" s="7"/>
    </row>
    <row r="348" spans="1:2" x14ac:dyDescent="0.2">
      <c r="A348"/>
      <c r="B348" s="7"/>
    </row>
    <row r="349" spans="1:2" x14ac:dyDescent="0.2">
      <c r="A349"/>
      <c r="B349" s="7"/>
    </row>
    <row r="350" spans="1:2" x14ac:dyDescent="0.2">
      <c r="A350"/>
      <c r="B350" s="7"/>
    </row>
    <row r="351" spans="1:2" x14ac:dyDescent="0.2">
      <c r="A351"/>
      <c r="B351" s="7"/>
    </row>
    <row r="352" spans="1:2" x14ac:dyDescent="0.2">
      <c r="A352"/>
      <c r="B352" s="7"/>
    </row>
    <row r="353" spans="1:2" x14ac:dyDescent="0.2">
      <c r="A353"/>
      <c r="B353" s="7"/>
    </row>
    <row r="354" spans="1:2" x14ac:dyDescent="0.2">
      <c r="A354"/>
      <c r="B354" s="7"/>
    </row>
    <row r="355" spans="1:2" x14ac:dyDescent="0.2">
      <c r="A355"/>
      <c r="B355" s="7"/>
    </row>
    <row r="356" spans="1:2" x14ac:dyDescent="0.2">
      <c r="A356"/>
      <c r="B356" s="7"/>
    </row>
    <row r="357" spans="1:2" x14ac:dyDescent="0.2">
      <c r="A357"/>
      <c r="B357" s="7"/>
    </row>
    <row r="358" spans="1:2" x14ac:dyDescent="0.2">
      <c r="A358"/>
    </row>
    <row r="359" spans="1:2" x14ac:dyDescent="0.2">
      <c r="A359"/>
    </row>
    <row r="360" spans="1:2" x14ac:dyDescent="0.2">
      <c r="A360"/>
    </row>
    <row r="361" spans="1:2" x14ac:dyDescent="0.2">
      <c r="A361"/>
    </row>
    <row r="362" spans="1:2" x14ac:dyDescent="0.2">
      <c r="A362"/>
    </row>
    <row r="363" spans="1:2" x14ac:dyDescent="0.2">
      <c r="A363"/>
    </row>
    <row r="364" spans="1:2" x14ac:dyDescent="0.2">
      <c r="A364"/>
    </row>
    <row r="365" spans="1:2" x14ac:dyDescent="0.2">
      <c r="A365"/>
    </row>
    <row r="366" spans="1:2" x14ac:dyDescent="0.2">
      <c r="A366"/>
    </row>
    <row r="367" spans="1:2" x14ac:dyDescent="0.2">
      <c r="A367"/>
    </row>
    <row r="368" spans="1:2"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sheetData>
  <phoneticPr fontId="0" type="noConversion"/>
  <printOptions gridLines="1" gridLinesSet="0"/>
  <pageMargins left="0.78740157499999996" right="0.78740157499999996" top="0.984251969" bottom="0.984251969" header="0.51181102300000003" footer="0.51181102300000003"/>
  <pageSetup paperSize="9" orientation="portrait" horizontalDpi="4294967292" r:id="rId1"/>
  <headerFooter alignWithMargins="0">
    <oddHeader>&amp;A</oddHeader>
    <oddFooter>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M459"/>
  <sheetViews>
    <sheetView topLeftCell="A394" workbookViewId="0"/>
  </sheetViews>
  <sheetFormatPr baseColWidth="10" defaultRowHeight="12.75" x14ac:dyDescent="0.2"/>
  <cols>
    <col min="1" max="1" width="8" style="8" customWidth="1"/>
    <col min="2" max="2" width="28.5" style="8" customWidth="1"/>
    <col min="3" max="3" width="7.83203125" style="4" customWidth="1"/>
    <col min="4" max="4" width="21.1640625" style="4" customWidth="1"/>
    <col min="5" max="5" width="12" style="4" customWidth="1"/>
    <col min="6" max="6" width="9.33203125" style="4" customWidth="1"/>
    <col min="7" max="7" width="18" style="4" customWidth="1"/>
    <col min="8" max="8" width="22.6640625" style="4" customWidth="1"/>
    <col min="9" max="9" width="12" style="54" customWidth="1"/>
  </cols>
  <sheetData>
    <row r="1" spans="1:9" ht="26.25" thickBot="1" x14ac:dyDescent="0.25">
      <c r="A1" s="182" t="s">
        <v>5407</v>
      </c>
      <c r="B1" s="183" t="s">
        <v>6346</v>
      </c>
      <c r="C1" s="184" t="s">
        <v>1437</v>
      </c>
      <c r="D1" s="184" t="s">
        <v>8294</v>
      </c>
      <c r="E1" s="185" t="s">
        <v>3208</v>
      </c>
      <c r="F1" s="185" t="s">
        <v>3209</v>
      </c>
      <c r="G1" s="184" t="s">
        <v>3210</v>
      </c>
      <c r="H1" s="184" t="s">
        <v>6033</v>
      </c>
      <c r="I1" s="186" t="s">
        <v>6034</v>
      </c>
    </row>
    <row r="2" spans="1:9" x14ac:dyDescent="0.2">
      <c r="A2" s="10">
        <v>0.5</v>
      </c>
      <c r="B2" s="10" t="s">
        <v>6035</v>
      </c>
      <c r="C2" s="11">
        <v>68</v>
      </c>
      <c r="D2" s="11" t="s">
        <v>2655</v>
      </c>
      <c r="E2" s="11"/>
      <c r="F2" s="11" t="s">
        <v>7415</v>
      </c>
      <c r="G2" s="11">
        <v>100</v>
      </c>
      <c r="H2" s="11">
        <v>5</v>
      </c>
      <c r="I2" s="179">
        <v>34786</v>
      </c>
    </row>
    <row r="3" spans="1:9" s="6" customFormat="1" x14ac:dyDescent="0.2">
      <c r="A3" s="176">
        <v>0.5</v>
      </c>
      <c r="B3" s="176" t="s">
        <v>2664</v>
      </c>
      <c r="C3" s="137">
        <v>71</v>
      </c>
      <c r="D3" s="137" t="s">
        <v>8962</v>
      </c>
      <c r="E3" s="137" t="s">
        <v>8963</v>
      </c>
      <c r="F3" s="137"/>
      <c r="G3" s="137">
        <v>100</v>
      </c>
      <c r="H3" s="137">
        <v>5</v>
      </c>
      <c r="I3" s="180">
        <v>34787</v>
      </c>
    </row>
    <row r="4" spans="1:9" x14ac:dyDescent="0.2">
      <c r="A4" s="10">
        <v>0.5</v>
      </c>
      <c r="B4" s="10" t="s">
        <v>8465</v>
      </c>
      <c r="C4" s="11">
        <v>73</v>
      </c>
      <c r="D4" s="11" t="s">
        <v>8962</v>
      </c>
      <c r="E4" s="11" t="s">
        <v>8963</v>
      </c>
      <c r="F4" s="11" t="s">
        <v>8466</v>
      </c>
      <c r="G4" s="11">
        <v>100</v>
      </c>
      <c r="H4" s="11">
        <v>4</v>
      </c>
      <c r="I4" s="179">
        <v>34792</v>
      </c>
    </row>
    <row r="5" spans="1:9" s="6" customFormat="1" x14ac:dyDescent="0.2">
      <c r="A5" s="176">
        <v>0.33</v>
      </c>
      <c r="B5" s="176" t="s">
        <v>7502</v>
      </c>
      <c r="C5" s="137">
        <v>63</v>
      </c>
      <c r="D5" s="137" t="s">
        <v>8962</v>
      </c>
      <c r="E5" s="137" t="s">
        <v>4449</v>
      </c>
      <c r="F5" s="137" t="s">
        <v>4450</v>
      </c>
      <c r="G5" s="137">
        <v>100</v>
      </c>
      <c r="H5" s="137">
        <v>2</v>
      </c>
      <c r="I5" s="180">
        <v>34795</v>
      </c>
    </row>
    <row r="6" spans="1:9" x14ac:dyDescent="0.2">
      <c r="A6" s="10">
        <v>0.33</v>
      </c>
      <c r="B6" s="10" t="s">
        <v>1928</v>
      </c>
      <c r="C6" s="11">
        <v>63</v>
      </c>
      <c r="D6" s="11" t="s">
        <v>8962</v>
      </c>
      <c r="E6" s="11" t="s">
        <v>4451</v>
      </c>
      <c r="F6" s="11" t="s">
        <v>4450</v>
      </c>
      <c r="G6" s="11">
        <v>100</v>
      </c>
      <c r="H6" s="11">
        <v>2</v>
      </c>
      <c r="I6" s="179">
        <v>34809</v>
      </c>
    </row>
    <row r="7" spans="1:9" s="6" customFormat="1" x14ac:dyDescent="0.2">
      <c r="A7" s="176">
        <v>0.33</v>
      </c>
      <c r="B7" s="176" t="s">
        <v>1928</v>
      </c>
      <c r="C7" s="137">
        <v>63</v>
      </c>
      <c r="D7" s="137" t="s">
        <v>2655</v>
      </c>
      <c r="E7" s="137" t="s">
        <v>4451</v>
      </c>
      <c r="F7" s="137" t="s">
        <v>9433</v>
      </c>
      <c r="G7" s="137">
        <v>120</v>
      </c>
      <c r="H7" s="137">
        <v>2</v>
      </c>
      <c r="I7" s="180">
        <v>34809</v>
      </c>
    </row>
    <row r="8" spans="1:9" x14ac:dyDescent="0.2">
      <c r="A8" s="10">
        <v>0.2</v>
      </c>
      <c r="B8" s="10" t="s">
        <v>9434</v>
      </c>
      <c r="C8" s="11">
        <v>58</v>
      </c>
      <c r="D8" s="11" t="s">
        <v>8962</v>
      </c>
      <c r="E8" s="11" t="s">
        <v>4451</v>
      </c>
      <c r="F8" s="11" t="s">
        <v>1307</v>
      </c>
      <c r="G8" s="11">
        <v>150</v>
      </c>
      <c r="H8" s="11">
        <v>2</v>
      </c>
      <c r="I8" s="179">
        <v>34814</v>
      </c>
    </row>
    <row r="9" spans="1:9" s="6" customFormat="1" x14ac:dyDescent="0.2">
      <c r="A9" s="176">
        <v>0.33</v>
      </c>
      <c r="B9" s="176" t="s">
        <v>1495</v>
      </c>
      <c r="C9" s="137">
        <v>66</v>
      </c>
      <c r="D9" s="137" t="s">
        <v>8962</v>
      </c>
      <c r="E9" s="137" t="s">
        <v>4451</v>
      </c>
      <c r="F9" s="137" t="s">
        <v>4686</v>
      </c>
      <c r="G9" s="137">
        <v>400</v>
      </c>
      <c r="H9" s="137">
        <v>6</v>
      </c>
      <c r="I9" s="180">
        <v>34814</v>
      </c>
    </row>
    <row r="10" spans="1:9" x14ac:dyDescent="0.2">
      <c r="A10" s="10">
        <v>0.5</v>
      </c>
      <c r="B10" s="10" t="s">
        <v>9310</v>
      </c>
      <c r="C10" s="11">
        <v>66</v>
      </c>
      <c r="D10" s="11" t="s">
        <v>8962</v>
      </c>
      <c r="E10" s="11" t="s">
        <v>4451</v>
      </c>
      <c r="F10" s="11" t="s">
        <v>4679</v>
      </c>
      <c r="G10" s="11">
        <v>100</v>
      </c>
      <c r="H10" s="11">
        <v>2</v>
      </c>
      <c r="I10" s="179">
        <v>34814</v>
      </c>
    </row>
    <row r="11" spans="1:9" s="6" customFormat="1" x14ac:dyDescent="0.2">
      <c r="A11" s="176">
        <v>0.2</v>
      </c>
      <c r="B11" s="176" t="s">
        <v>8001</v>
      </c>
      <c r="C11" s="137">
        <v>55</v>
      </c>
      <c r="D11" s="137" t="s">
        <v>8962</v>
      </c>
      <c r="E11" s="137" t="s">
        <v>8274</v>
      </c>
      <c r="F11" s="137" t="s">
        <v>8466</v>
      </c>
      <c r="G11" s="137">
        <v>500</v>
      </c>
      <c r="H11" s="137">
        <v>10</v>
      </c>
      <c r="I11" s="180">
        <v>34816</v>
      </c>
    </row>
    <row r="12" spans="1:9" x14ac:dyDescent="0.2">
      <c r="A12" s="10">
        <v>0.5</v>
      </c>
      <c r="B12" s="10" t="s">
        <v>8275</v>
      </c>
      <c r="C12" s="11">
        <v>68</v>
      </c>
      <c r="D12" s="137" t="s">
        <v>2655</v>
      </c>
      <c r="E12" s="11" t="s">
        <v>4449</v>
      </c>
      <c r="F12" s="11" t="s">
        <v>4450</v>
      </c>
      <c r="G12" s="11">
        <v>200</v>
      </c>
      <c r="H12" s="11">
        <v>8</v>
      </c>
      <c r="I12" s="179">
        <v>34841</v>
      </c>
    </row>
    <row r="13" spans="1:9" x14ac:dyDescent="0.2">
      <c r="A13" s="10">
        <v>0.33</v>
      </c>
      <c r="B13" s="10" t="s">
        <v>7638</v>
      </c>
      <c r="C13" s="11">
        <v>66</v>
      </c>
      <c r="D13" s="11" t="s">
        <v>8962</v>
      </c>
      <c r="E13" s="11" t="s">
        <v>4449</v>
      </c>
      <c r="F13" s="11" t="s">
        <v>9587</v>
      </c>
      <c r="G13" s="11">
        <v>390</v>
      </c>
      <c r="H13" s="11">
        <v>7</v>
      </c>
      <c r="I13" s="179">
        <v>34850</v>
      </c>
    </row>
    <row r="14" spans="1:9" x14ac:dyDescent="0.2">
      <c r="A14" s="10">
        <v>0.35</v>
      </c>
      <c r="B14" s="10" t="s">
        <v>1314</v>
      </c>
      <c r="C14" s="11">
        <v>65</v>
      </c>
      <c r="D14" s="11" t="s">
        <v>8962</v>
      </c>
      <c r="E14" s="11" t="s">
        <v>8963</v>
      </c>
      <c r="F14" s="11" t="s">
        <v>8466</v>
      </c>
      <c r="G14" s="11">
        <v>100</v>
      </c>
      <c r="H14" s="11">
        <v>1</v>
      </c>
      <c r="I14" s="179">
        <v>34850</v>
      </c>
    </row>
    <row r="15" spans="1:9" x14ac:dyDescent="0.2">
      <c r="A15" s="10">
        <v>0.7</v>
      </c>
      <c r="B15" s="10" t="s">
        <v>9588</v>
      </c>
      <c r="C15" s="11">
        <v>78</v>
      </c>
      <c r="D15" s="137" t="s">
        <v>2655</v>
      </c>
      <c r="E15" s="11" t="s">
        <v>4451</v>
      </c>
      <c r="F15" s="11" t="s">
        <v>1916</v>
      </c>
      <c r="G15" s="11">
        <v>100</v>
      </c>
      <c r="H15" s="11">
        <v>2</v>
      </c>
      <c r="I15" s="179">
        <v>34851</v>
      </c>
    </row>
    <row r="16" spans="1:9" x14ac:dyDescent="0.2">
      <c r="A16" s="10">
        <v>1</v>
      </c>
      <c r="B16" s="10" t="s">
        <v>6056</v>
      </c>
      <c r="C16" s="11">
        <v>87</v>
      </c>
      <c r="D16" s="137" t="s">
        <v>2655</v>
      </c>
      <c r="E16" s="11" t="s">
        <v>6057</v>
      </c>
      <c r="F16" s="11" t="s">
        <v>9317</v>
      </c>
      <c r="G16" s="11" t="s">
        <v>9603</v>
      </c>
      <c r="H16" s="11" t="s">
        <v>9604</v>
      </c>
      <c r="I16" s="179">
        <v>34851</v>
      </c>
    </row>
    <row r="17" spans="1:9" x14ac:dyDescent="0.2">
      <c r="A17" s="10">
        <v>0.75</v>
      </c>
      <c r="B17" s="10" t="s">
        <v>803</v>
      </c>
      <c r="C17" s="11">
        <v>81</v>
      </c>
      <c r="D17" s="137" t="s">
        <v>2655</v>
      </c>
      <c r="E17" s="11" t="s">
        <v>6057</v>
      </c>
      <c r="F17" s="11" t="s">
        <v>9317</v>
      </c>
      <c r="G17" s="11" t="s">
        <v>9603</v>
      </c>
      <c r="H17" s="11" t="s">
        <v>9604</v>
      </c>
      <c r="I17" s="179">
        <v>34857</v>
      </c>
    </row>
    <row r="18" spans="1:9" x14ac:dyDescent="0.2">
      <c r="A18" s="10">
        <v>1</v>
      </c>
      <c r="B18" s="10" t="s">
        <v>804</v>
      </c>
      <c r="C18" s="11">
        <v>87</v>
      </c>
      <c r="D18" s="137" t="s">
        <v>2655</v>
      </c>
      <c r="E18" s="11" t="s">
        <v>6057</v>
      </c>
      <c r="F18" s="11" t="s">
        <v>9317</v>
      </c>
      <c r="G18" s="11" t="s">
        <v>9603</v>
      </c>
      <c r="H18" s="11" t="s">
        <v>9604</v>
      </c>
      <c r="I18" s="179">
        <v>34857</v>
      </c>
    </row>
    <row r="19" spans="1:9" x14ac:dyDescent="0.2">
      <c r="A19" s="10">
        <v>0.2</v>
      </c>
      <c r="B19" s="10" t="s">
        <v>805</v>
      </c>
      <c r="C19" s="11">
        <v>57</v>
      </c>
      <c r="D19" s="11" t="s">
        <v>8962</v>
      </c>
      <c r="E19" s="11" t="s">
        <v>4451</v>
      </c>
      <c r="F19" s="11" t="s">
        <v>806</v>
      </c>
      <c r="G19" s="11">
        <v>100</v>
      </c>
      <c r="H19" s="11">
        <v>1</v>
      </c>
      <c r="I19" s="179">
        <v>34858</v>
      </c>
    </row>
    <row r="20" spans="1:9" x14ac:dyDescent="0.2">
      <c r="A20" s="10">
        <v>0.2</v>
      </c>
      <c r="B20" s="10" t="s">
        <v>2122</v>
      </c>
      <c r="C20" s="11">
        <v>58</v>
      </c>
      <c r="D20" s="11" t="s">
        <v>8962</v>
      </c>
      <c r="E20" s="11" t="s">
        <v>4451</v>
      </c>
      <c r="F20" s="11" t="s">
        <v>806</v>
      </c>
      <c r="G20" s="11">
        <v>100</v>
      </c>
      <c r="H20" s="11">
        <v>1</v>
      </c>
      <c r="I20" s="179">
        <v>34858</v>
      </c>
    </row>
    <row r="21" spans="1:9" x14ac:dyDescent="0.2">
      <c r="A21" s="10">
        <v>1</v>
      </c>
      <c r="B21" s="10" t="s">
        <v>807</v>
      </c>
      <c r="C21" s="11">
        <v>87</v>
      </c>
      <c r="D21" s="137" t="s">
        <v>2655</v>
      </c>
      <c r="E21" s="11" t="s">
        <v>6057</v>
      </c>
      <c r="F21" s="11" t="s">
        <v>9317</v>
      </c>
      <c r="G21" s="11" t="s">
        <v>9603</v>
      </c>
      <c r="H21" s="11" t="s">
        <v>9604</v>
      </c>
      <c r="I21" s="179">
        <v>34859</v>
      </c>
    </row>
    <row r="22" spans="1:9" x14ac:dyDescent="0.2">
      <c r="A22" s="10">
        <v>0.33</v>
      </c>
      <c r="B22" s="10" t="s">
        <v>10003</v>
      </c>
      <c r="C22" s="11">
        <v>63</v>
      </c>
      <c r="D22" s="11" t="s">
        <v>8962</v>
      </c>
      <c r="E22" s="11" t="s">
        <v>4449</v>
      </c>
      <c r="F22" s="11" t="s">
        <v>4679</v>
      </c>
      <c r="G22" s="11">
        <v>150</v>
      </c>
      <c r="H22" s="11">
        <v>3</v>
      </c>
      <c r="I22" s="179">
        <v>34862</v>
      </c>
    </row>
    <row r="23" spans="1:9" x14ac:dyDescent="0.2">
      <c r="A23" s="10">
        <v>0.5</v>
      </c>
      <c r="B23" s="10" t="s">
        <v>10119</v>
      </c>
      <c r="C23" s="11">
        <v>67</v>
      </c>
      <c r="D23" s="11" t="s">
        <v>8962</v>
      </c>
      <c r="E23" s="11" t="s">
        <v>4451</v>
      </c>
      <c r="F23" s="11" t="s">
        <v>10120</v>
      </c>
      <c r="G23" s="11">
        <v>120</v>
      </c>
      <c r="H23" s="11">
        <v>2</v>
      </c>
      <c r="I23" s="179">
        <v>34876</v>
      </c>
    </row>
    <row r="24" spans="1:9" x14ac:dyDescent="0.2">
      <c r="A24" s="10">
        <v>0.2</v>
      </c>
      <c r="B24" s="10" t="s">
        <v>1264</v>
      </c>
      <c r="C24" s="11">
        <v>56</v>
      </c>
      <c r="D24" s="137" t="s">
        <v>2655</v>
      </c>
      <c r="E24" s="11" t="s">
        <v>6057</v>
      </c>
      <c r="F24" s="11" t="s">
        <v>9317</v>
      </c>
      <c r="G24" s="11" t="s">
        <v>9603</v>
      </c>
      <c r="H24" s="11" t="s">
        <v>9604</v>
      </c>
      <c r="I24" s="179">
        <v>34877</v>
      </c>
    </row>
    <row r="25" spans="1:9" x14ac:dyDescent="0.2">
      <c r="A25" s="10">
        <v>0.25</v>
      </c>
      <c r="B25" s="10" t="s">
        <v>5726</v>
      </c>
      <c r="C25" s="11">
        <v>58</v>
      </c>
      <c r="D25" s="11" t="s">
        <v>8962</v>
      </c>
      <c r="E25" s="11" t="s">
        <v>4451</v>
      </c>
      <c r="F25" s="11" t="s">
        <v>4679</v>
      </c>
      <c r="G25" s="11">
        <v>100</v>
      </c>
      <c r="H25" s="11">
        <v>3</v>
      </c>
      <c r="I25" s="179">
        <v>34879</v>
      </c>
    </row>
    <row r="26" spans="1:9" x14ac:dyDescent="0.2">
      <c r="A26" s="10">
        <v>0.5</v>
      </c>
      <c r="B26" s="10" t="s">
        <v>10299</v>
      </c>
      <c r="C26" s="11">
        <v>62</v>
      </c>
      <c r="D26" s="11" t="s">
        <v>8962</v>
      </c>
      <c r="E26" s="11" t="s">
        <v>4451</v>
      </c>
      <c r="F26" s="11" t="s">
        <v>10120</v>
      </c>
      <c r="G26" s="11">
        <v>100</v>
      </c>
      <c r="H26" s="11">
        <v>3</v>
      </c>
      <c r="I26" s="179">
        <v>34955</v>
      </c>
    </row>
    <row r="27" spans="1:9" x14ac:dyDescent="0.2">
      <c r="A27" s="10">
        <v>0.5</v>
      </c>
      <c r="B27" s="10" t="s">
        <v>6139</v>
      </c>
      <c r="C27" s="11">
        <v>71</v>
      </c>
      <c r="D27" s="137" t="s">
        <v>2655</v>
      </c>
      <c r="E27" s="11" t="s">
        <v>6057</v>
      </c>
      <c r="F27" s="11" t="s">
        <v>9317</v>
      </c>
      <c r="G27" s="11" t="s">
        <v>9603</v>
      </c>
      <c r="H27" s="11" t="s">
        <v>9604</v>
      </c>
      <c r="I27" s="179">
        <v>34955</v>
      </c>
    </row>
    <row r="28" spans="1:9" x14ac:dyDescent="0.2">
      <c r="A28" s="10">
        <v>1.5</v>
      </c>
      <c r="B28" s="10" t="s">
        <v>3735</v>
      </c>
      <c r="C28" s="11">
        <v>85</v>
      </c>
      <c r="D28" s="137" t="s">
        <v>2655</v>
      </c>
      <c r="E28" s="11" t="s">
        <v>6057</v>
      </c>
      <c r="F28" s="11" t="s">
        <v>1265</v>
      </c>
      <c r="G28" s="11">
        <v>300</v>
      </c>
      <c r="H28" s="11">
        <v>40</v>
      </c>
      <c r="I28" s="179">
        <v>34955</v>
      </c>
    </row>
    <row r="29" spans="1:9" x14ac:dyDescent="0.2">
      <c r="A29" s="10">
        <v>0.33</v>
      </c>
      <c r="B29" s="10" t="s">
        <v>303</v>
      </c>
      <c r="C29" s="11">
        <v>61</v>
      </c>
      <c r="D29" s="137" t="s">
        <v>2655</v>
      </c>
      <c r="E29" s="11" t="s">
        <v>6057</v>
      </c>
      <c r="F29" s="11" t="s">
        <v>9317</v>
      </c>
      <c r="G29" s="11" t="s">
        <v>9603</v>
      </c>
      <c r="H29" s="11" t="s">
        <v>9604</v>
      </c>
      <c r="I29" s="179">
        <v>34963</v>
      </c>
    </row>
    <row r="30" spans="1:9" x14ac:dyDescent="0.2">
      <c r="A30" s="10">
        <v>0.25</v>
      </c>
      <c r="B30" s="10" t="s">
        <v>2851</v>
      </c>
      <c r="C30" s="11">
        <v>58</v>
      </c>
      <c r="D30" s="137" t="s">
        <v>2655</v>
      </c>
      <c r="E30" s="11" t="s">
        <v>6057</v>
      </c>
      <c r="F30" s="11" t="s">
        <v>9317</v>
      </c>
      <c r="G30" s="11" t="s">
        <v>9603</v>
      </c>
      <c r="H30" s="11" t="s">
        <v>9604</v>
      </c>
      <c r="I30" s="179">
        <v>34963</v>
      </c>
    </row>
    <row r="31" spans="1:9" x14ac:dyDescent="0.2">
      <c r="A31" s="10">
        <v>0.2</v>
      </c>
      <c r="B31" s="10" t="s">
        <v>2852</v>
      </c>
      <c r="C31" s="11">
        <v>54</v>
      </c>
      <c r="D31" s="137" t="s">
        <v>2655</v>
      </c>
      <c r="E31" s="11" t="s">
        <v>6057</v>
      </c>
      <c r="F31" s="11" t="s">
        <v>9433</v>
      </c>
      <c r="G31" s="11">
        <v>100</v>
      </c>
      <c r="H31" s="11">
        <v>2</v>
      </c>
      <c r="I31" s="179">
        <v>34963</v>
      </c>
    </row>
    <row r="32" spans="1:9" x14ac:dyDescent="0.2">
      <c r="A32" s="10">
        <v>0.33</v>
      </c>
      <c r="B32" s="10" t="s">
        <v>4341</v>
      </c>
      <c r="C32" s="11">
        <v>71</v>
      </c>
      <c r="D32" s="137" t="s">
        <v>2655</v>
      </c>
      <c r="E32" s="11" t="s">
        <v>6057</v>
      </c>
      <c r="F32" s="11" t="s">
        <v>1307</v>
      </c>
      <c r="G32" s="11">
        <v>50</v>
      </c>
      <c r="H32" s="11">
        <v>7</v>
      </c>
      <c r="I32" s="179">
        <v>34969</v>
      </c>
    </row>
    <row r="33" spans="1:9" x14ac:dyDescent="0.2">
      <c r="A33" s="10">
        <v>1</v>
      </c>
      <c r="B33" s="10" t="s">
        <v>4026</v>
      </c>
      <c r="C33" s="11">
        <v>85</v>
      </c>
      <c r="D33" s="137" t="s">
        <v>2655</v>
      </c>
      <c r="E33" s="11" t="s">
        <v>6057</v>
      </c>
      <c r="F33" s="11" t="s">
        <v>10120</v>
      </c>
      <c r="G33" s="11">
        <v>30</v>
      </c>
      <c r="H33" s="11">
        <v>2</v>
      </c>
      <c r="I33" s="179">
        <v>34970</v>
      </c>
    </row>
    <row r="34" spans="1:9" x14ac:dyDescent="0.2">
      <c r="A34" s="10">
        <v>0.2</v>
      </c>
      <c r="B34" s="10" t="s">
        <v>6457</v>
      </c>
      <c r="C34" s="11">
        <v>54</v>
      </c>
      <c r="D34" s="137" t="s">
        <v>2655</v>
      </c>
      <c r="E34" s="11" t="s">
        <v>6057</v>
      </c>
      <c r="F34" s="11" t="s">
        <v>9317</v>
      </c>
      <c r="G34" s="11" t="s">
        <v>9603</v>
      </c>
      <c r="H34" s="11" t="s">
        <v>9604</v>
      </c>
      <c r="I34" s="179">
        <v>34973</v>
      </c>
    </row>
    <row r="35" spans="1:9" x14ac:dyDescent="0.2">
      <c r="A35" s="10">
        <v>0.2</v>
      </c>
      <c r="B35" s="10" t="s">
        <v>6537</v>
      </c>
      <c r="C35" s="11">
        <v>61</v>
      </c>
      <c r="D35" s="137" t="s">
        <v>2655</v>
      </c>
      <c r="E35" s="11" t="s">
        <v>6057</v>
      </c>
      <c r="F35" s="11" t="s">
        <v>9317</v>
      </c>
      <c r="G35" s="11" t="s">
        <v>9603</v>
      </c>
      <c r="H35" s="11" t="s">
        <v>9604</v>
      </c>
      <c r="I35" s="179">
        <v>34976</v>
      </c>
    </row>
    <row r="36" spans="1:9" x14ac:dyDescent="0.2">
      <c r="A36" s="10">
        <v>0.75</v>
      </c>
      <c r="B36" s="10" t="s">
        <v>7766</v>
      </c>
      <c r="C36" s="11">
        <v>85</v>
      </c>
      <c r="D36" s="137" t="s">
        <v>2655</v>
      </c>
      <c r="E36" s="11" t="s">
        <v>6057</v>
      </c>
      <c r="F36" s="11" t="s">
        <v>9317</v>
      </c>
      <c r="G36" s="11" t="s">
        <v>9603</v>
      </c>
      <c r="H36" s="11" t="s">
        <v>9604</v>
      </c>
      <c r="I36" s="179">
        <v>34977</v>
      </c>
    </row>
    <row r="37" spans="1:9" x14ac:dyDescent="0.2">
      <c r="A37" s="10">
        <v>0.2</v>
      </c>
      <c r="B37" s="10" t="s">
        <v>10003</v>
      </c>
      <c r="C37" s="11">
        <v>58</v>
      </c>
      <c r="D37" s="11" t="s">
        <v>8962</v>
      </c>
      <c r="E37" s="11" t="s">
        <v>4451</v>
      </c>
      <c r="F37" s="11">
        <v>16</v>
      </c>
      <c r="G37" s="11">
        <v>80</v>
      </c>
      <c r="H37" s="11">
        <v>5</v>
      </c>
      <c r="I37" s="179">
        <v>34978</v>
      </c>
    </row>
    <row r="38" spans="1:9" x14ac:dyDescent="0.2">
      <c r="A38" s="10">
        <v>1.5</v>
      </c>
      <c r="B38" s="10" t="s">
        <v>6538</v>
      </c>
      <c r="C38" s="11">
        <v>89</v>
      </c>
      <c r="D38" s="137" t="s">
        <v>2655</v>
      </c>
      <c r="E38" s="11" t="s">
        <v>6057</v>
      </c>
      <c r="F38" s="11" t="s">
        <v>1265</v>
      </c>
      <c r="G38" s="11">
        <v>100</v>
      </c>
      <c r="H38" s="11">
        <v>12</v>
      </c>
      <c r="I38" s="179">
        <v>34987</v>
      </c>
    </row>
    <row r="39" spans="1:9" x14ac:dyDescent="0.2">
      <c r="A39" s="10">
        <v>1.5</v>
      </c>
      <c r="B39" s="10" t="s">
        <v>3161</v>
      </c>
      <c r="C39" s="11">
        <v>88</v>
      </c>
      <c r="D39" s="137" t="s">
        <v>2655</v>
      </c>
      <c r="E39" s="11" t="s">
        <v>6057</v>
      </c>
      <c r="F39" s="11" t="s">
        <v>1265</v>
      </c>
      <c r="G39" s="11">
        <v>100</v>
      </c>
      <c r="H39" s="11">
        <v>12</v>
      </c>
      <c r="I39" s="179">
        <v>34987</v>
      </c>
    </row>
    <row r="40" spans="1:9" x14ac:dyDescent="0.2">
      <c r="A40" s="10">
        <v>0.33</v>
      </c>
      <c r="B40" s="10" t="s">
        <v>6001</v>
      </c>
      <c r="C40" s="11">
        <v>63</v>
      </c>
      <c r="D40" s="137" t="s">
        <v>2655</v>
      </c>
      <c r="E40" s="11" t="s">
        <v>4451</v>
      </c>
      <c r="F40" s="11">
        <v>26</v>
      </c>
      <c r="G40" s="11">
        <v>250</v>
      </c>
      <c r="H40" s="11">
        <v>2</v>
      </c>
      <c r="I40" s="179">
        <v>34991</v>
      </c>
    </row>
    <row r="41" spans="1:9" x14ac:dyDescent="0.2">
      <c r="A41" s="10">
        <v>0.5</v>
      </c>
      <c r="B41" s="10" t="s">
        <v>6002</v>
      </c>
      <c r="C41" s="11">
        <v>73</v>
      </c>
      <c r="D41" s="137" t="s">
        <v>2655</v>
      </c>
      <c r="E41" s="11" t="s">
        <v>4451</v>
      </c>
      <c r="F41" s="11">
        <v>22</v>
      </c>
      <c r="G41" s="11">
        <v>250</v>
      </c>
      <c r="H41" s="11">
        <v>2</v>
      </c>
      <c r="I41" s="179">
        <v>34991</v>
      </c>
    </row>
    <row r="42" spans="1:9" x14ac:dyDescent="0.2">
      <c r="A42" s="10">
        <v>0.33</v>
      </c>
      <c r="B42" s="10" t="s">
        <v>9945</v>
      </c>
      <c r="C42" s="11">
        <v>66</v>
      </c>
      <c r="D42" s="137" t="s">
        <v>2655</v>
      </c>
      <c r="E42" s="11" t="s">
        <v>6057</v>
      </c>
      <c r="F42" s="11" t="s">
        <v>9317</v>
      </c>
      <c r="G42" s="11" t="s">
        <v>9603</v>
      </c>
      <c r="H42" s="11" t="s">
        <v>9604</v>
      </c>
      <c r="I42" s="179">
        <v>35017</v>
      </c>
    </row>
    <row r="43" spans="1:9" x14ac:dyDescent="0.2">
      <c r="A43" s="10">
        <v>0.3</v>
      </c>
      <c r="B43" s="10" t="s">
        <v>1803</v>
      </c>
      <c r="C43" s="11">
        <v>61</v>
      </c>
      <c r="D43" s="137" t="s">
        <v>2655</v>
      </c>
      <c r="E43" s="11" t="s">
        <v>6057</v>
      </c>
      <c r="F43" s="11" t="s">
        <v>9317</v>
      </c>
      <c r="G43" s="11" t="s">
        <v>9603</v>
      </c>
      <c r="H43" s="11" t="s">
        <v>9604</v>
      </c>
      <c r="I43" s="179">
        <v>35024</v>
      </c>
    </row>
    <row r="44" spans="1:9" x14ac:dyDescent="0.2">
      <c r="A44" s="10">
        <v>0.3</v>
      </c>
      <c r="B44" s="10" t="s">
        <v>3411</v>
      </c>
      <c r="C44" s="11">
        <v>61</v>
      </c>
      <c r="D44" s="137" t="s">
        <v>2655</v>
      </c>
      <c r="E44" s="11" t="s">
        <v>6057</v>
      </c>
      <c r="F44" s="11" t="s">
        <v>9317</v>
      </c>
      <c r="G44" s="11" t="s">
        <v>9603</v>
      </c>
      <c r="H44" s="11" t="s">
        <v>9604</v>
      </c>
      <c r="I44" s="179">
        <v>35024</v>
      </c>
    </row>
    <row r="45" spans="1:9" x14ac:dyDescent="0.2">
      <c r="A45" s="10">
        <v>0.2</v>
      </c>
      <c r="B45" s="10" t="s">
        <v>1804</v>
      </c>
      <c r="C45" s="11">
        <v>63</v>
      </c>
      <c r="D45" s="137" t="s">
        <v>2655</v>
      </c>
      <c r="E45" s="11" t="s">
        <v>6057</v>
      </c>
      <c r="F45" s="11" t="s">
        <v>9317</v>
      </c>
      <c r="G45" s="11" t="s">
        <v>9603</v>
      </c>
      <c r="H45" s="11" t="s">
        <v>9604</v>
      </c>
      <c r="I45" s="179">
        <v>35038</v>
      </c>
    </row>
    <row r="46" spans="1:9" x14ac:dyDescent="0.2">
      <c r="A46" s="10">
        <v>0.5</v>
      </c>
      <c r="B46" s="10" t="s">
        <v>1805</v>
      </c>
      <c r="C46" s="11">
        <v>80</v>
      </c>
      <c r="D46" s="137" t="s">
        <v>2655</v>
      </c>
      <c r="E46" s="11" t="s">
        <v>6057</v>
      </c>
      <c r="F46" s="11" t="s">
        <v>9317</v>
      </c>
      <c r="G46" s="11" t="s">
        <v>9603</v>
      </c>
      <c r="H46" s="11" t="s">
        <v>9604</v>
      </c>
      <c r="I46" s="179">
        <v>35041</v>
      </c>
    </row>
    <row r="47" spans="1:9" x14ac:dyDescent="0.2">
      <c r="A47" s="10">
        <v>0.5</v>
      </c>
      <c r="B47" s="10" t="s">
        <v>689</v>
      </c>
      <c r="C47" s="11">
        <v>71</v>
      </c>
      <c r="D47" s="137" t="s">
        <v>2655</v>
      </c>
      <c r="E47" s="11" t="s">
        <v>6057</v>
      </c>
      <c r="F47" s="11" t="s">
        <v>2095</v>
      </c>
      <c r="G47" s="11">
        <v>100</v>
      </c>
      <c r="H47" s="11">
        <v>7</v>
      </c>
      <c r="I47" s="179">
        <v>35046</v>
      </c>
    </row>
    <row r="48" spans="1:9" x14ac:dyDescent="0.2">
      <c r="A48" s="10">
        <v>0.5</v>
      </c>
      <c r="B48" s="10" t="s">
        <v>2079</v>
      </c>
      <c r="C48" s="11">
        <v>68</v>
      </c>
      <c r="D48" s="137" t="s">
        <v>2655</v>
      </c>
      <c r="E48" s="11" t="s">
        <v>6057</v>
      </c>
      <c r="F48" s="11" t="s">
        <v>9317</v>
      </c>
      <c r="G48" s="11" t="s">
        <v>9603</v>
      </c>
      <c r="H48" s="11" t="s">
        <v>9604</v>
      </c>
      <c r="I48" s="179">
        <v>35072</v>
      </c>
    </row>
    <row r="49" spans="1:9" x14ac:dyDescent="0.2">
      <c r="A49" s="10">
        <v>0.25</v>
      </c>
      <c r="B49" s="10" t="s">
        <v>6380</v>
      </c>
      <c r="C49" s="11">
        <v>59</v>
      </c>
      <c r="D49" s="137" t="s">
        <v>2655</v>
      </c>
      <c r="E49" s="11" t="s">
        <v>6057</v>
      </c>
      <c r="F49" s="11" t="s">
        <v>9317</v>
      </c>
      <c r="G49" s="11" t="s">
        <v>9603</v>
      </c>
      <c r="H49" s="11" t="s">
        <v>9604</v>
      </c>
      <c r="I49" s="179">
        <v>35072</v>
      </c>
    </row>
    <row r="50" spans="1:9" x14ac:dyDescent="0.2">
      <c r="A50" s="10">
        <v>0.25</v>
      </c>
      <c r="B50" s="10" t="s">
        <v>1764</v>
      </c>
      <c r="C50" s="11">
        <v>59</v>
      </c>
      <c r="D50" s="137" t="s">
        <v>2655</v>
      </c>
      <c r="E50" s="11" t="s">
        <v>6057</v>
      </c>
      <c r="F50" s="11" t="s">
        <v>9317</v>
      </c>
      <c r="G50" s="11" t="s">
        <v>9603</v>
      </c>
      <c r="H50" s="11" t="s">
        <v>9604</v>
      </c>
      <c r="I50" s="179">
        <v>35072</v>
      </c>
    </row>
    <row r="51" spans="1:9" x14ac:dyDescent="0.2">
      <c r="A51" s="10">
        <v>0.5</v>
      </c>
      <c r="B51" s="10" t="s">
        <v>2080</v>
      </c>
      <c r="C51" s="11">
        <v>71</v>
      </c>
      <c r="D51" s="137" t="s">
        <v>2655</v>
      </c>
      <c r="E51" s="11" t="s">
        <v>6057</v>
      </c>
      <c r="F51" s="11" t="s">
        <v>9317</v>
      </c>
      <c r="G51" s="11" t="s">
        <v>9603</v>
      </c>
      <c r="H51" s="11" t="s">
        <v>9604</v>
      </c>
      <c r="I51" s="179">
        <v>35073</v>
      </c>
    </row>
    <row r="52" spans="1:9" x14ac:dyDescent="0.2">
      <c r="A52" s="10">
        <v>0.33</v>
      </c>
      <c r="B52" s="10" t="s">
        <v>780</v>
      </c>
      <c r="C52" s="11">
        <v>61</v>
      </c>
      <c r="D52" s="137" t="s">
        <v>2655</v>
      </c>
      <c r="E52" s="11" t="s">
        <v>6057</v>
      </c>
      <c r="F52" s="11" t="s">
        <v>9317</v>
      </c>
      <c r="G52" s="11" t="s">
        <v>9603</v>
      </c>
      <c r="H52" s="11" t="s">
        <v>9604</v>
      </c>
      <c r="I52" s="179">
        <v>35074</v>
      </c>
    </row>
    <row r="53" spans="1:9" x14ac:dyDescent="0.2">
      <c r="A53" s="10">
        <v>0.5</v>
      </c>
      <c r="B53" s="10" t="s">
        <v>9310</v>
      </c>
      <c r="C53" s="11">
        <v>65</v>
      </c>
      <c r="D53" s="137" t="s">
        <v>2655</v>
      </c>
      <c r="E53" s="11" t="s">
        <v>4451</v>
      </c>
      <c r="F53" s="11" t="s">
        <v>5518</v>
      </c>
      <c r="G53" s="11">
        <v>100</v>
      </c>
      <c r="H53" s="11">
        <v>6</v>
      </c>
      <c r="I53" s="179">
        <v>35075</v>
      </c>
    </row>
    <row r="54" spans="1:9" x14ac:dyDescent="0.2">
      <c r="A54" s="10">
        <v>0.2</v>
      </c>
      <c r="B54" s="10" t="s">
        <v>905</v>
      </c>
      <c r="C54" s="11">
        <v>56</v>
      </c>
      <c r="D54" s="137" t="s">
        <v>2655</v>
      </c>
      <c r="E54" s="11" t="s">
        <v>6057</v>
      </c>
      <c r="F54" s="11" t="s">
        <v>9317</v>
      </c>
      <c r="G54" s="11" t="s">
        <v>9603</v>
      </c>
      <c r="H54" s="11" t="s">
        <v>9604</v>
      </c>
      <c r="I54" s="179">
        <v>35075</v>
      </c>
    </row>
    <row r="55" spans="1:9" x14ac:dyDescent="0.2">
      <c r="A55" s="10">
        <v>0.25</v>
      </c>
      <c r="B55" s="10" t="s">
        <v>3186</v>
      </c>
      <c r="C55" s="11">
        <v>68</v>
      </c>
      <c r="D55" s="137" t="s">
        <v>2655</v>
      </c>
      <c r="E55" s="11" t="s">
        <v>6057</v>
      </c>
      <c r="F55" s="11" t="s">
        <v>9317</v>
      </c>
      <c r="G55" s="11" t="s">
        <v>9603</v>
      </c>
      <c r="H55" s="11" t="s">
        <v>9604</v>
      </c>
      <c r="I55" s="179">
        <v>35075</v>
      </c>
    </row>
    <row r="56" spans="1:9" x14ac:dyDescent="0.2">
      <c r="A56" s="10">
        <v>0.25</v>
      </c>
      <c r="B56" s="10" t="s">
        <v>3350</v>
      </c>
      <c r="C56" s="11">
        <v>68</v>
      </c>
      <c r="D56" s="137" t="s">
        <v>2655</v>
      </c>
      <c r="E56" s="11" t="s">
        <v>6057</v>
      </c>
      <c r="F56" s="11" t="s">
        <v>9317</v>
      </c>
      <c r="G56" s="11" t="s">
        <v>9603</v>
      </c>
      <c r="H56" s="11" t="s">
        <v>9604</v>
      </c>
      <c r="I56" s="179">
        <v>35075</v>
      </c>
    </row>
    <row r="57" spans="1:9" x14ac:dyDescent="0.2">
      <c r="A57" s="10">
        <v>0.5</v>
      </c>
      <c r="B57" s="10" t="s">
        <v>3351</v>
      </c>
      <c r="C57" s="11">
        <v>62</v>
      </c>
      <c r="D57" s="11" t="s">
        <v>8962</v>
      </c>
      <c r="E57" s="11" t="s">
        <v>4451</v>
      </c>
      <c r="F57" s="11" t="s">
        <v>8466</v>
      </c>
      <c r="G57" s="11">
        <v>150</v>
      </c>
      <c r="H57" s="11">
        <v>5</v>
      </c>
      <c r="I57" s="179">
        <v>35079</v>
      </c>
    </row>
    <row r="58" spans="1:9" x14ac:dyDescent="0.2">
      <c r="A58" s="10">
        <v>0.5</v>
      </c>
      <c r="B58" s="10" t="s">
        <v>4317</v>
      </c>
      <c r="C58" s="11">
        <v>77</v>
      </c>
      <c r="D58" s="137" t="s">
        <v>2655</v>
      </c>
      <c r="E58" s="11" t="s">
        <v>6057</v>
      </c>
      <c r="F58" s="11" t="s">
        <v>9317</v>
      </c>
      <c r="G58" s="11" t="s">
        <v>9603</v>
      </c>
      <c r="H58" s="11" t="s">
        <v>9604</v>
      </c>
      <c r="I58" s="179">
        <v>35094</v>
      </c>
    </row>
    <row r="59" spans="1:9" x14ac:dyDescent="0.2">
      <c r="A59" s="10">
        <v>0.2</v>
      </c>
      <c r="B59" s="10" t="s">
        <v>1670</v>
      </c>
      <c r="C59" s="11">
        <v>59</v>
      </c>
      <c r="D59" s="137" t="s">
        <v>2655</v>
      </c>
      <c r="E59" s="11" t="s">
        <v>6057</v>
      </c>
      <c r="F59" s="11" t="s">
        <v>1671</v>
      </c>
      <c r="G59" s="11" t="s">
        <v>9603</v>
      </c>
      <c r="H59" s="11" t="s">
        <v>9604</v>
      </c>
      <c r="I59" s="179">
        <v>35094</v>
      </c>
    </row>
    <row r="60" spans="1:9" x14ac:dyDescent="0.2">
      <c r="A60" s="10">
        <v>0.33</v>
      </c>
      <c r="B60" s="10" t="s">
        <v>9149</v>
      </c>
      <c r="C60" s="11">
        <v>62</v>
      </c>
      <c r="D60" s="137" t="s">
        <v>2655</v>
      </c>
      <c r="E60" s="11" t="s">
        <v>6057</v>
      </c>
      <c r="F60" s="11" t="s">
        <v>9205</v>
      </c>
      <c r="G60" s="11" t="s">
        <v>9205</v>
      </c>
      <c r="H60" s="11" t="s">
        <v>9205</v>
      </c>
      <c r="I60" s="179">
        <v>35096</v>
      </c>
    </row>
    <row r="61" spans="1:9" x14ac:dyDescent="0.2">
      <c r="A61" s="10">
        <v>0.5</v>
      </c>
      <c r="B61" s="10" t="s">
        <v>9149</v>
      </c>
      <c r="C61" s="11">
        <v>65</v>
      </c>
      <c r="D61" s="137" t="s">
        <v>2655</v>
      </c>
      <c r="E61" s="11" t="s">
        <v>6057</v>
      </c>
      <c r="F61" s="11" t="s">
        <v>9205</v>
      </c>
      <c r="G61" s="11" t="s">
        <v>9205</v>
      </c>
      <c r="H61" s="11" t="s">
        <v>9205</v>
      </c>
      <c r="I61" s="179">
        <v>35096</v>
      </c>
    </row>
    <row r="62" spans="1:9" x14ac:dyDescent="0.2">
      <c r="A62" s="10">
        <v>0.2</v>
      </c>
      <c r="B62" s="10" t="s">
        <v>2699</v>
      </c>
      <c r="C62" s="11">
        <v>67</v>
      </c>
      <c r="D62" s="137" t="s">
        <v>2655</v>
      </c>
      <c r="E62" s="11" t="s">
        <v>6057</v>
      </c>
      <c r="F62" s="11" t="s">
        <v>9317</v>
      </c>
      <c r="G62" s="11" t="s">
        <v>9603</v>
      </c>
      <c r="H62" s="11" t="s">
        <v>9604</v>
      </c>
      <c r="I62" s="179">
        <v>35097</v>
      </c>
    </row>
    <row r="63" spans="1:9" x14ac:dyDescent="0.2">
      <c r="A63" s="10">
        <v>0.33</v>
      </c>
      <c r="B63" s="10" t="s">
        <v>4785</v>
      </c>
      <c r="C63" s="11">
        <v>63</v>
      </c>
      <c r="D63" s="137" t="s">
        <v>2655</v>
      </c>
      <c r="E63" s="11" t="s">
        <v>6057</v>
      </c>
      <c r="F63" s="11" t="s">
        <v>9317</v>
      </c>
      <c r="G63" s="11" t="s">
        <v>9603</v>
      </c>
      <c r="H63" s="11" t="s">
        <v>9604</v>
      </c>
      <c r="I63" s="179">
        <v>35121</v>
      </c>
    </row>
    <row r="64" spans="1:9" x14ac:dyDescent="0.2">
      <c r="A64" s="10">
        <v>0.25</v>
      </c>
      <c r="B64" s="10" t="s">
        <v>5894</v>
      </c>
      <c r="C64" s="11">
        <v>60</v>
      </c>
      <c r="D64" s="137" t="s">
        <v>2655</v>
      </c>
      <c r="E64" s="11" t="s">
        <v>6057</v>
      </c>
      <c r="F64" s="11" t="s">
        <v>9317</v>
      </c>
      <c r="G64" s="11" t="s">
        <v>9603</v>
      </c>
      <c r="H64" s="11" t="s">
        <v>9604</v>
      </c>
      <c r="I64" s="179">
        <v>35123</v>
      </c>
    </row>
    <row r="65" spans="1:9" x14ac:dyDescent="0.2">
      <c r="A65" s="10">
        <v>0.25</v>
      </c>
      <c r="B65" s="10" t="s">
        <v>5574</v>
      </c>
      <c r="C65" s="11">
        <v>59</v>
      </c>
      <c r="D65" s="137" t="s">
        <v>2655</v>
      </c>
      <c r="E65" s="11" t="s">
        <v>6057</v>
      </c>
      <c r="F65" s="11" t="s">
        <v>10120</v>
      </c>
      <c r="G65" s="11" t="s">
        <v>9205</v>
      </c>
      <c r="H65" s="11" t="s">
        <v>9205</v>
      </c>
      <c r="I65" s="179">
        <v>35128</v>
      </c>
    </row>
    <row r="66" spans="1:9" x14ac:dyDescent="0.2">
      <c r="A66" s="10">
        <v>0.27500000000000002</v>
      </c>
      <c r="B66" s="10" t="s">
        <v>4786</v>
      </c>
      <c r="C66" s="11">
        <v>59</v>
      </c>
      <c r="D66" s="137" t="s">
        <v>2655</v>
      </c>
      <c r="E66" s="11" t="s">
        <v>6057</v>
      </c>
      <c r="F66" s="11" t="s">
        <v>9317</v>
      </c>
      <c r="G66" s="11" t="s">
        <v>9603</v>
      </c>
      <c r="H66" s="11" t="s">
        <v>9604</v>
      </c>
      <c r="I66" s="179">
        <v>35129</v>
      </c>
    </row>
    <row r="67" spans="1:9" x14ac:dyDescent="0.2">
      <c r="A67" s="10">
        <v>0.5</v>
      </c>
      <c r="B67" s="10" t="s">
        <v>1540</v>
      </c>
      <c r="C67" s="11">
        <v>71</v>
      </c>
      <c r="D67" s="137" t="s">
        <v>2655</v>
      </c>
      <c r="E67" s="11" t="s">
        <v>6057</v>
      </c>
      <c r="F67" s="11" t="s">
        <v>9317</v>
      </c>
      <c r="G67" s="11" t="s">
        <v>9603</v>
      </c>
      <c r="H67" s="11" t="s">
        <v>9604</v>
      </c>
      <c r="I67" s="179">
        <v>35129</v>
      </c>
    </row>
    <row r="68" spans="1:9" x14ac:dyDescent="0.2">
      <c r="A68" s="10">
        <v>1.5</v>
      </c>
      <c r="B68" s="10" t="s">
        <v>9149</v>
      </c>
      <c r="C68" s="11">
        <v>89</v>
      </c>
      <c r="D68" s="137" t="s">
        <v>2655</v>
      </c>
      <c r="E68" s="11" t="s">
        <v>6057</v>
      </c>
      <c r="F68" s="11" t="s">
        <v>9317</v>
      </c>
      <c r="G68" s="11">
        <v>100</v>
      </c>
      <c r="H68" s="11">
        <v>20</v>
      </c>
      <c r="I68" s="179">
        <v>35129</v>
      </c>
    </row>
    <row r="69" spans="1:9" x14ac:dyDescent="0.2">
      <c r="A69" s="10">
        <v>0.75</v>
      </c>
      <c r="B69" s="10" t="s">
        <v>4787</v>
      </c>
      <c r="C69" s="11">
        <v>89</v>
      </c>
      <c r="D69" s="137" t="s">
        <v>2655</v>
      </c>
      <c r="E69" s="11" t="s">
        <v>6057</v>
      </c>
      <c r="F69" s="11" t="s">
        <v>9317</v>
      </c>
      <c r="G69" s="11">
        <v>100</v>
      </c>
      <c r="H69" s="11">
        <v>4</v>
      </c>
      <c r="I69" s="179">
        <v>35130</v>
      </c>
    </row>
    <row r="70" spans="1:9" x14ac:dyDescent="0.2">
      <c r="A70" s="10">
        <v>0.5</v>
      </c>
      <c r="B70" s="10" t="s">
        <v>4919</v>
      </c>
      <c r="C70" s="11">
        <v>68</v>
      </c>
      <c r="D70" s="137" t="s">
        <v>2655</v>
      </c>
      <c r="E70" s="11" t="s">
        <v>6057</v>
      </c>
      <c r="F70" s="11" t="s">
        <v>9317</v>
      </c>
      <c r="G70" s="11" t="s">
        <v>9603</v>
      </c>
      <c r="H70" s="11" t="s">
        <v>9604</v>
      </c>
      <c r="I70" s="179">
        <v>35136</v>
      </c>
    </row>
    <row r="71" spans="1:9" x14ac:dyDescent="0.2">
      <c r="A71" s="10">
        <v>0.33</v>
      </c>
      <c r="B71" s="10" t="s">
        <v>10134</v>
      </c>
      <c r="C71" s="11">
        <v>71</v>
      </c>
      <c r="D71" s="137" t="s">
        <v>2655</v>
      </c>
      <c r="E71" s="11" t="s">
        <v>6057</v>
      </c>
      <c r="F71" s="11" t="s">
        <v>9317</v>
      </c>
      <c r="G71" s="11" t="s">
        <v>9603</v>
      </c>
      <c r="H71" s="11" t="s">
        <v>9604</v>
      </c>
      <c r="I71" s="179">
        <v>35136</v>
      </c>
    </row>
    <row r="72" spans="1:9" x14ac:dyDescent="0.2">
      <c r="A72" s="10">
        <v>0.33</v>
      </c>
      <c r="B72" s="10" t="s">
        <v>10135</v>
      </c>
      <c r="C72" s="11">
        <v>66</v>
      </c>
      <c r="D72" s="137" t="s">
        <v>2655</v>
      </c>
      <c r="E72" s="11" t="s">
        <v>6057</v>
      </c>
      <c r="F72" s="11" t="s">
        <v>9317</v>
      </c>
      <c r="G72" s="11" t="s">
        <v>9603</v>
      </c>
      <c r="H72" s="11" t="s">
        <v>9604</v>
      </c>
      <c r="I72" s="179">
        <v>35136</v>
      </c>
    </row>
    <row r="73" spans="1:9" x14ac:dyDescent="0.2">
      <c r="A73" s="10">
        <v>0.5</v>
      </c>
      <c r="B73" s="10" t="s">
        <v>9149</v>
      </c>
      <c r="C73" s="11">
        <v>64</v>
      </c>
      <c r="D73" s="137" t="s">
        <v>2655</v>
      </c>
      <c r="E73" s="11" t="s">
        <v>6057</v>
      </c>
      <c r="F73" s="11" t="s">
        <v>10136</v>
      </c>
      <c r="G73" s="11">
        <v>50</v>
      </c>
      <c r="H73" s="11">
        <v>5</v>
      </c>
      <c r="I73" s="179">
        <v>35139</v>
      </c>
    </row>
    <row r="74" spans="1:9" x14ac:dyDescent="0.2">
      <c r="A74" s="10">
        <v>1</v>
      </c>
      <c r="B74" s="10" t="s">
        <v>9035</v>
      </c>
      <c r="C74" s="11">
        <v>88</v>
      </c>
      <c r="D74" s="137" t="s">
        <v>2655</v>
      </c>
      <c r="E74" s="11" t="s">
        <v>6057</v>
      </c>
      <c r="F74" s="11" t="s">
        <v>9317</v>
      </c>
      <c r="G74" s="11" t="s">
        <v>9603</v>
      </c>
      <c r="H74" s="11" t="s">
        <v>9604</v>
      </c>
      <c r="I74" s="179">
        <v>35151</v>
      </c>
    </row>
    <row r="75" spans="1:9" x14ac:dyDescent="0.2">
      <c r="A75" s="10">
        <v>0.5</v>
      </c>
      <c r="B75" s="10" t="s">
        <v>8734</v>
      </c>
      <c r="C75" s="11">
        <v>72</v>
      </c>
      <c r="D75" s="137" t="s">
        <v>2655</v>
      </c>
      <c r="E75" s="11" t="s">
        <v>6057</v>
      </c>
      <c r="F75" s="11" t="s">
        <v>9317</v>
      </c>
      <c r="G75" s="11" t="s">
        <v>9603</v>
      </c>
      <c r="H75" s="11" t="s">
        <v>9604</v>
      </c>
      <c r="I75" s="179">
        <v>35164</v>
      </c>
    </row>
    <row r="76" spans="1:9" x14ac:dyDescent="0.2">
      <c r="A76" s="10">
        <v>0.5</v>
      </c>
      <c r="B76" s="10" t="s">
        <v>3961</v>
      </c>
      <c r="C76" s="11">
        <v>76</v>
      </c>
      <c r="D76" s="137" t="s">
        <v>2655</v>
      </c>
      <c r="E76" s="11" t="s">
        <v>6057</v>
      </c>
      <c r="F76" s="11" t="s">
        <v>9317</v>
      </c>
      <c r="G76" s="11" t="s">
        <v>9603</v>
      </c>
      <c r="H76" s="11" t="s">
        <v>9604</v>
      </c>
      <c r="I76" s="179">
        <v>35166</v>
      </c>
    </row>
    <row r="77" spans="1:9" x14ac:dyDescent="0.2">
      <c r="A77" s="10">
        <v>0.7</v>
      </c>
      <c r="B77" s="10" t="s">
        <v>3962</v>
      </c>
      <c r="C77" s="11">
        <v>76</v>
      </c>
      <c r="D77" s="137" t="s">
        <v>2655</v>
      </c>
      <c r="E77" s="11" t="s">
        <v>6057</v>
      </c>
      <c r="F77" s="11" t="s">
        <v>9317</v>
      </c>
      <c r="G77" s="11" t="s">
        <v>9603</v>
      </c>
      <c r="H77" s="11" t="s">
        <v>9604</v>
      </c>
      <c r="I77" s="179">
        <v>35166</v>
      </c>
    </row>
    <row r="78" spans="1:9" x14ac:dyDescent="0.2">
      <c r="A78" s="10">
        <v>0.2</v>
      </c>
      <c r="B78" s="10" t="s">
        <v>2602</v>
      </c>
      <c r="C78" s="11">
        <v>58</v>
      </c>
      <c r="D78" s="11" t="s">
        <v>8962</v>
      </c>
      <c r="E78" s="11"/>
      <c r="F78" s="11" t="s">
        <v>4450</v>
      </c>
      <c r="G78" s="11">
        <v>50</v>
      </c>
      <c r="H78" s="11">
        <v>25</v>
      </c>
      <c r="I78" s="179">
        <v>35172</v>
      </c>
    </row>
    <row r="79" spans="1:9" x14ac:dyDescent="0.2">
      <c r="A79" s="10">
        <v>0.25</v>
      </c>
      <c r="B79" s="10" t="s">
        <v>8074</v>
      </c>
      <c r="C79" s="11">
        <v>56</v>
      </c>
      <c r="D79" s="137" t="s">
        <v>2655</v>
      </c>
      <c r="E79" s="11" t="s">
        <v>6057</v>
      </c>
      <c r="F79" s="11" t="s">
        <v>9317</v>
      </c>
      <c r="G79" s="11" t="s">
        <v>9603</v>
      </c>
      <c r="H79" s="11" t="s">
        <v>9604</v>
      </c>
      <c r="I79" s="179">
        <v>35178</v>
      </c>
    </row>
    <row r="80" spans="1:9" x14ac:dyDescent="0.2">
      <c r="A80" s="10">
        <v>1</v>
      </c>
      <c r="B80" s="10" t="s">
        <v>8939</v>
      </c>
      <c r="C80" s="11">
        <v>87</v>
      </c>
      <c r="D80" s="137" t="s">
        <v>2655</v>
      </c>
      <c r="E80" s="11" t="s">
        <v>6057</v>
      </c>
      <c r="F80" s="11" t="s">
        <v>9317</v>
      </c>
      <c r="G80" s="11" t="s">
        <v>9603</v>
      </c>
      <c r="H80" s="11" t="s">
        <v>9604</v>
      </c>
      <c r="I80" s="179">
        <v>35185</v>
      </c>
    </row>
    <row r="81" spans="1:13" x14ac:dyDescent="0.2">
      <c r="A81" s="10">
        <v>1</v>
      </c>
      <c r="B81" s="10" t="s">
        <v>2187</v>
      </c>
      <c r="C81" s="11">
        <v>89</v>
      </c>
      <c r="D81" s="137" t="s">
        <v>2655</v>
      </c>
      <c r="E81" s="11" t="s">
        <v>6057</v>
      </c>
      <c r="F81" s="11" t="s">
        <v>9317</v>
      </c>
      <c r="G81" s="11" t="s">
        <v>9603</v>
      </c>
      <c r="H81" s="11" t="s">
        <v>9604</v>
      </c>
      <c r="I81" s="179">
        <v>35185</v>
      </c>
    </row>
    <row r="82" spans="1:13" x14ac:dyDescent="0.2">
      <c r="A82" s="10">
        <v>0.5</v>
      </c>
      <c r="B82" s="10" t="s">
        <v>9149</v>
      </c>
      <c r="C82" s="11">
        <v>64</v>
      </c>
      <c r="D82" s="137" t="s">
        <v>2655</v>
      </c>
      <c r="E82" s="11" t="s">
        <v>6057</v>
      </c>
      <c r="F82" s="11" t="s">
        <v>1916</v>
      </c>
      <c r="G82" s="11">
        <v>50</v>
      </c>
      <c r="H82" s="11">
        <v>13</v>
      </c>
      <c r="I82" s="179">
        <v>35188</v>
      </c>
    </row>
    <row r="83" spans="1:13" x14ac:dyDescent="0.2">
      <c r="A83" s="10">
        <v>1</v>
      </c>
      <c r="B83" s="10" t="s">
        <v>7394</v>
      </c>
      <c r="C83" s="11">
        <v>87</v>
      </c>
      <c r="D83" s="137" t="s">
        <v>2655</v>
      </c>
      <c r="E83" s="11" t="s">
        <v>9744</v>
      </c>
      <c r="F83" s="11" t="s">
        <v>7415</v>
      </c>
      <c r="G83" s="11">
        <v>200</v>
      </c>
      <c r="H83" s="11">
        <v>5</v>
      </c>
      <c r="I83" s="179">
        <v>35206</v>
      </c>
    </row>
    <row r="84" spans="1:13" x14ac:dyDescent="0.2">
      <c r="A84" s="10">
        <v>0.2</v>
      </c>
      <c r="B84" s="10" t="s">
        <v>1538</v>
      </c>
      <c r="C84" s="11">
        <v>55</v>
      </c>
      <c r="D84" s="137" t="s">
        <v>2655</v>
      </c>
      <c r="E84" s="11" t="s">
        <v>6057</v>
      </c>
      <c r="F84" s="11" t="s">
        <v>9317</v>
      </c>
      <c r="G84" s="11" t="s">
        <v>9603</v>
      </c>
      <c r="H84" s="11" t="s">
        <v>9604</v>
      </c>
      <c r="I84" s="179">
        <v>35219</v>
      </c>
    </row>
    <row r="85" spans="1:13" x14ac:dyDescent="0.2">
      <c r="A85" s="10">
        <v>0.2</v>
      </c>
      <c r="B85" s="10" t="s">
        <v>1634</v>
      </c>
      <c r="C85" s="11">
        <v>56</v>
      </c>
      <c r="D85" s="137" t="s">
        <v>2655</v>
      </c>
      <c r="E85" s="11" t="s">
        <v>6057</v>
      </c>
      <c r="F85" s="11" t="s">
        <v>9317</v>
      </c>
      <c r="G85" s="11" t="s">
        <v>9603</v>
      </c>
      <c r="H85" s="11" t="s">
        <v>9604</v>
      </c>
      <c r="I85" s="179">
        <v>35219</v>
      </c>
    </row>
    <row r="86" spans="1:13" x14ac:dyDescent="0.2">
      <c r="A86" s="10">
        <v>0.25</v>
      </c>
      <c r="B86" s="10" t="s">
        <v>589</v>
      </c>
      <c r="C86" s="11">
        <v>59</v>
      </c>
      <c r="D86" s="11" t="s">
        <v>8962</v>
      </c>
      <c r="E86" s="11" t="s">
        <v>4451</v>
      </c>
      <c r="F86" s="11" t="s">
        <v>590</v>
      </c>
      <c r="G86" s="11">
        <v>100</v>
      </c>
      <c r="H86" s="11">
        <v>5</v>
      </c>
      <c r="I86" s="179">
        <v>35219</v>
      </c>
    </row>
    <row r="87" spans="1:13" x14ac:dyDescent="0.2">
      <c r="A87" s="10">
        <v>0.25</v>
      </c>
      <c r="B87" s="10" t="s">
        <v>7918</v>
      </c>
      <c r="C87" s="11">
        <v>59</v>
      </c>
      <c r="D87" s="11" t="s">
        <v>2655</v>
      </c>
      <c r="E87" s="11" t="s">
        <v>6057</v>
      </c>
      <c r="F87" s="11" t="s">
        <v>9317</v>
      </c>
      <c r="G87" s="11" t="s">
        <v>9603</v>
      </c>
      <c r="H87" s="11" t="s">
        <v>9604</v>
      </c>
      <c r="I87" s="179">
        <v>35221</v>
      </c>
    </row>
    <row r="88" spans="1:13" x14ac:dyDescent="0.2">
      <c r="A88" s="10">
        <v>0.33</v>
      </c>
      <c r="B88" s="10" t="s">
        <v>7242</v>
      </c>
      <c r="C88" s="11">
        <v>62</v>
      </c>
      <c r="D88" s="11" t="s">
        <v>2655</v>
      </c>
      <c r="E88" s="11" t="s">
        <v>6057</v>
      </c>
      <c r="F88" s="11" t="s">
        <v>9317</v>
      </c>
      <c r="G88" s="11" t="s">
        <v>9603</v>
      </c>
      <c r="H88" s="11" t="s">
        <v>9604</v>
      </c>
      <c r="I88" s="179">
        <v>35226</v>
      </c>
    </row>
    <row r="89" spans="1:13" x14ac:dyDescent="0.2">
      <c r="A89" s="10">
        <v>0.5</v>
      </c>
      <c r="B89" s="10" t="s">
        <v>7243</v>
      </c>
      <c r="C89" s="11">
        <v>76</v>
      </c>
      <c r="D89" s="11" t="s">
        <v>2655</v>
      </c>
      <c r="E89" s="11" t="s">
        <v>6057</v>
      </c>
      <c r="F89" s="11" t="s">
        <v>9317</v>
      </c>
      <c r="G89" s="11" t="s">
        <v>9603</v>
      </c>
      <c r="H89" s="11" t="s">
        <v>9604</v>
      </c>
      <c r="I89" s="179">
        <v>35227</v>
      </c>
    </row>
    <row r="90" spans="1:13" x14ac:dyDescent="0.2">
      <c r="A90" s="10">
        <v>0.375</v>
      </c>
      <c r="B90" s="10" t="s">
        <v>6597</v>
      </c>
      <c r="C90" s="11">
        <v>62</v>
      </c>
      <c r="D90" s="11" t="s">
        <v>2655</v>
      </c>
      <c r="E90" s="11" t="s">
        <v>6057</v>
      </c>
      <c r="F90" s="11" t="s">
        <v>9317</v>
      </c>
      <c r="G90" s="11" t="s">
        <v>9603</v>
      </c>
      <c r="H90" s="11" t="s">
        <v>9604</v>
      </c>
      <c r="I90" s="179">
        <v>35227</v>
      </c>
    </row>
    <row r="91" spans="1:13" x14ac:dyDescent="0.2">
      <c r="A91" s="10">
        <v>0.375</v>
      </c>
      <c r="B91" s="10" t="s">
        <v>6598</v>
      </c>
      <c r="C91" s="11">
        <v>68</v>
      </c>
      <c r="D91" s="11" t="s">
        <v>2655</v>
      </c>
      <c r="E91" s="11" t="s">
        <v>6057</v>
      </c>
      <c r="F91" s="11" t="s">
        <v>9317</v>
      </c>
      <c r="G91" s="11" t="s">
        <v>9603</v>
      </c>
      <c r="H91" s="11" t="s">
        <v>9604</v>
      </c>
      <c r="I91" s="179">
        <v>35227</v>
      </c>
      <c r="J91" s="4"/>
      <c r="K91" s="4"/>
      <c r="L91" s="4"/>
      <c r="M91" s="54"/>
    </row>
    <row r="92" spans="1:13" x14ac:dyDescent="0.2">
      <c r="A92" s="10">
        <v>0.33</v>
      </c>
      <c r="B92" s="10" t="s">
        <v>4595</v>
      </c>
      <c r="C92" s="11">
        <v>62</v>
      </c>
      <c r="D92" s="11" t="s">
        <v>2655</v>
      </c>
      <c r="E92" s="11" t="s">
        <v>6057</v>
      </c>
      <c r="F92" s="11" t="s">
        <v>9317</v>
      </c>
      <c r="G92" s="11" t="s">
        <v>9603</v>
      </c>
      <c r="H92" s="11" t="s">
        <v>9604</v>
      </c>
      <c r="I92" s="179">
        <v>35254</v>
      </c>
    </row>
    <row r="93" spans="1:13" x14ac:dyDescent="0.2">
      <c r="A93" s="10">
        <v>0.33</v>
      </c>
      <c r="B93" s="10" t="s">
        <v>524</v>
      </c>
      <c r="C93" s="11">
        <v>62</v>
      </c>
      <c r="D93" s="11" t="s">
        <v>2655</v>
      </c>
      <c r="E93" s="11" t="s">
        <v>6057</v>
      </c>
      <c r="F93" s="11" t="s">
        <v>9317</v>
      </c>
      <c r="G93" s="11" t="s">
        <v>9603</v>
      </c>
      <c r="H93" s="11" t="s">
        <v>9604</v>
      </c>
      <c r="I93" s="179">
        <v>35254</v>
      </c>
    </row>
    <row r="94" spans="1:13" x14ac:dyDescent="0.2">
      <c r="A94" s="10">
        <v>0.33</v>
      </c>
      <c r="B94" s="10" t="s">
        <v>2439</v>
      </c>
      <c r="C94" s="11">
        <v>61</v>
      </c>
      <c r="D94" s="11" t="s">
        <v>2655</v>
      </c>
      <c r="E94" s="11" t="s">
        <v>6057</v>
      </c>
      <c r="F94" s="11" t="s">
        <v>9317</v>
      </c>
      <c r="G94" s="11" t="s">
        <v>9603</v>
      </c>
      <c r="H94" s="11" t="s">
        <v>9604</v>
      </c>
      <c r="I94" s="179">
        <v>35254</v>
      </c>
    </row>
    <row r="95" spans="1:13" x14ac:dyDescent="0.2">
      <c r="A95" s="10">
        <v>0.33</v>
      </c>
      <c r="B95" s="10" t="s">
        <v>10234</v>
      </c>
      <c r="C95" s="11">
        <v>62</v>
      </c>
      <c r="D95" s="11" t="s">
        <v>2655</v>
      </c>
      <c r="E95" s="11" t="s">
        <v>4451</v>
      </c>
      <c r="F95" s="11" t="s">
        <v>2095</v>
      </c>
      <c r="G95" s="11">
        <v>150</v>
      </c>
      <c r="H95" s="11">
        <v>3</v>
      </c>
      <c r="I95" s="179">
        <v>35255</v>
      </c>
    </row>
    <row r="96" spans="1:13" x14ac:dyDescent="0.2">
      <c r="A96" s="10">
        <v>0.2</v>
      </c>
      <c r="B96" s="10" t="s">
        <v>7270</v>
      </c>
      <c r="C96" s="11">
        <v>58</v>
      </c>
      <c r="D96" s="11" t="s">
        <v>2655</v>
      </c>
      <c r="E96" s="11" t="s">
        <v>4451</v>
      </c>
      <c r="F96" s="11" t="s">
        <v>7244</v>
      </c>
      <c r="G96" s="11">
        <v>100</v>
      </c>
      <c r="H96" s="11">
        <v>5</v>
      </c>
      <c r="I96" s="179">
        <v>35258</v>
      </c>
    </row>
    <row r="97" spans="1:9" x14ac:dyDescent="0.2">
      <c r="A97" s="10">
        <v>0.2</v>
      </c>
      <c r="B97" s="10" t="s">
        <v>5020</v>
      </c>
      <c r="C97" s="11">
        <v>57</v>
      </c>
      <c r="D97" s="11" t="s">
        <v>2655</v>
      </c>
      <c r="E97" s="11" t="s">
        <v>4451</v>
      </c>
      <c r="F97" s="11" t="s">
        <v>5518</v>
      </c>
      <c r="G97" s="11">
        <v>100</v>
      </c>
      <c r="H97" s="11">
        <v>6</v>
      </c>
      <c r="I97" s="179">
        <v>35258</v>
      </c>
    </row>
    <row r="98" spans="1:9" x14ac:dyDescent="0.2">
      <c r="A98" s="10">
        <v>0.2</v>
      </c>
      <c r="B98" s="10" t="s">
        <v>3229</v>
      </c>
      <c r="C98" s="11">
        <v>59</v>
      </c>
      <c r="D98" s="11" t="s">
        <v>2655</v>
      </c>
      <c r="E98" s="11" t="s">
        <v>4451</v>
      </c>
      <c r="F98" s="11" t="s">
        <v>3847</v>
      </c>
      <c r="G98" s="11">
        <v>100</v>
      </c>
      <c r="H98" s="11">
        <v>6</v>
      </c>
      <c r="I98" s="179">
        <v>35258</v>
      </c>
    </row>
    <row r="99" spans="1:9" x14ac:dyDescent="0.2">
      <c r="A99" s="10">
        <v>0.5</v>
      </c>
      <c r="B99" s="10" t="s">
        <v>2001</v>
      </c>
      <c r="C99" s="11">
        <v>71</v>
      </c>
      <c r="D99" s="11" t="s">
        <v>2655</v>
      </c>
      <c r="E99" s="11" t="s">
        <v>4451</v>
      </c>
      <c r="F99" s="11" t="s">
        <v>1307</v>
      </c>
      <c r="G99" s="11">
        <v>100</v>
      </c>
      <c r="H99" s="11">
        <v>5</v>
      </c>
      <c r="I99" s="179">
        <v>35262</v>
      </c>
    </row>
    <row r="100" spans="1:9" x14ac:dyDescent="0.2">
      <c r="A100" s="10">
        <v>0.33</v>
      </c>
      <c r="B100" s="10" t="s">
        <v>1317</v>
      </c>
      <c r="C100" s="11">
        <v>66</v>
      </c>
      <c r="D100" s="11" t="s">
        <v>2655</v>
      </c>
      <c r="E100" s="11" t="s">
        <v>6057</v>
      </c>
      <c r="F100" s="11" t="s">
        <v>9317</v>
      </c>
      <c r="G100" s="11" t="s">
        <v>9603</v>
      </c>
      <c r="H100" s="11" t="s">
        <v>9604</v>
      </c>
      <c r="I100" s="179">
        <v>35275</v>
      </c>
    </row>
    <row r="101" spans="1:9" x14ac:dyDescent="0.2">
      <c r="A101" s="10">
        <v>0.33</v>
      </c>
      <c r="B101" s="10" t="s">
        <v>6728</v>
      </c>
      <c r="C101" s="11">
        <v>69</v>
      </c>
      <c r="D101" s="11" t="s">
        <v>8962</v>
      </c>
      <c r="E101" s="11" t="s">
        <v>4451</v>
      </c>
      <c r="F101" s="11" t="s">
        <v>806</v>
      </c>
      <c r="G101" s="11">
        <v>80</v>
      </c>
      <c r="H101" s="11">
        <v>2</v>
      </c>
      <c r="I101" s="179">
        <v>35275</v>
      </c>
    </row>
    <row r="102" spans="1:9" x14ac:dyDescent="0.2">
      <c r="A102" s="10">
        <v>0.33</v>
      </c>
      <c r="B102" s="10" t="s">
        <v>6728</v>
      </c>
      <c r="C102" s="11">
        <v>69</v>
      </c>
      <c r="D102" s="11" t="s">
        <v>2655</v>
      </c>
      <c r="E102" s="11" t="s">
        <v>6057</v>
      </c>
      <c r="F102" s="11" t="s">
        <v>9317</v>
      </c>
      <c r="G102" s="11" t="s">
        <v>9603</v>
      </c>
      <c r="H102" s="11" t="s">
        <v>9604</v>
      </c>
      <c r="I102" s="179">
        <v>35275</v>
      </c>
    </row>
    <row r="103" spans="1:9" x14ac:dyDescent="0.2">
      <c r="A103" s="10">
        <v>0.33</v>
      </c>
      <c r="B103" s="10" t="s">
        <v>1317</v>
      </c>
      <c r="C103" s="11">
        <v>66</v>
      </c>
      <c r="D103" s="11" t="s">
        <v>8962</v>
      </c>
      <c r="E103" s="11" t="s">
        <v>4451</v>
      </c>
      <c r="F103" s="11" t="s">
        <v>1307</v>
      </c>
      <c r="G103" s="11">
        <v>100</v>
      </c>
      <c r="H103" s="11">
        <v>2</v>
      </c>
      <c r="I103" s="179">
        <v>35275</v>
      </c>
    </row>
    <row r="104" spans="1:9" x14ac:dyDescent="0.2">
      <c r="A104" s="10">
        <v>0.7</v>
      </c>
      <c r="B104" s="10" t="s">
        <v>7459</v>
      </c>
      <c r="C104" s="11">
        <v>74</v>
      </c>
      <c r="D104" s="11" t="s">
        <v>2655</v>
      </c>
      <c r="E104" s="11" t="s">
        <v>6057</v>
      </c>
      <c r="F104" s="11" t="s">
        <v>9317</v>
      </c>
      <c r="G104" s="11" t="s">
        <v>9603</v>
      </c>
      <c r="H104" s="11" t="s">
        <v>9604</v>
      </c>
      <c r="I104" s="179">
        <v>35277</v>
      </c>
    </row>
    <row r="105" spans="1:9" x14ac:dyDescent="0.2">
      <c r="A105" s="10">
        <v>0.25</v>
      </c>
      <c r="B105" s="10" t="s">
        <v>8222</v>
      </c>
      <c r="C105" s="11">
        <v>59</v>
      </c>
      <c r="D105" s="11" t="s">
        <v>2655</v>
      </c>
      <c r="E105" s="11" t="s">
        <v>4451</v>
      </c>
      <c r="F105" s="11" t="s">
        <v>1246</v>
      </c>
      <c r="G105" s="11">
        <v>100</v>
      </c>
      <c r="H105" s="11">
        <v>6</v>
      </c>
      <c r="I105" s="179">
        <v>35282</v>
      </c>
    </row>
    <row r="106" spans="1:9" x14ac:dyDescent="0.2">
      <c r="A106" s="10">
        <v>0.3</v>
      </c>
      <c r="B106" s="10" t="s">
        <v>3835</v>
      </c>
      <c r="C106" s="11">
        <v>63</v>
      </c>
      <c r="D106" s="11" t="s">
        <v>2655</v>
      </c>
      <c r="E106" s="11" t="s">
        <v>6057</v>
      </c>
      <c r="F106" s="11" t="s">
        <v>9317</v>
      </c>
      <c r="G106" s="11" t="s">
        <v>9603</v>
      </c>
      <c r="H106" s="11" t="s">
        <v>9604</v>
      </c>
      <c r="I106" s="179">
        <v>35304</v>
      </c>
    </row>
    <row r="107" spans="1:9" x14ac:dyDescent="0.2">
      <c r="A107" s="10">
        <v>0.33</v>
      </c>
      <c r="B107" s="10" t="s">
        <v>8663</v>
      </c>
      <c r="C107" s="11">
        <v>67</v>
      </c>
      <c r="D107" s="11" t="s">
        <v>2655</v>
      </c>
      <c r="E107" s="11" t="s">
        <v>6057</v>
      </c>
      <c r="F107" s="11" t="s">
        <v>9317</v>
      </c>
      <c r="G107" s="11" t="s">
        <v>9603</v>
      </c>
      <c r="H107" s="11" t="s">
        <v>9604</v>
      </c>
      <c r="I107" s="179">
        <v>35304</v>
      </c>
    </row>
    <row r="108" spans="1:9" x14ac:dyDescent="0.2">
      <c r="A108" s="10">
        <v>0.2</v>
      </c>
      <c r="B108" s="10" t="s">
        <v>1247</v>
      </c>
      <c r="C108" s="11">
        <v>55</v>
      </c>
      <c r="D108" s="11" t="s">
        <v>2655</v>
      </c>
      <c r="E108" s="11" t="s">
        <v>6057</v>
      </c>
      <c r="F108" s="11" t="s">
        <v>9317</v>
      </c>
      <c r="G108" s="11" t="s">
        <v>9603</v>
      </c>
      <c r="H108" s="11" t="s">
        <v>9604</v>
      </c>
      <c r="I108" s="179">
        <v>35305</v>
      </c>
    </row>
    <row r="109" spans="1:9" x14ac:dyDescent="0.2">
      <c r="A109" s="10">
        <v>0.33</v>
      </c>
      <c r="B109" s="10" t="s">
        <v>2440</v>
      </c>
      <c r="C109" s="11">
        <v>69</v>
      </c>
      <c r="D109" s="11" t="s">
        <v>2655</v>
      </c>
      <c r="E109" s="11" t="s">
        <v>6057</v>
      </c>
      <c r="F109" s="11" t="s">
        <v>9317</v>
      </c>
      <c r="G109" s="11" t="s">
        <v>9603</v>
      </c>
      <c r="H109" s="11" t="s">
        <v>9604</v>
      </c>
      <c r="I109" s="179">
        <v>35305</v>
      </c>
    </row>
    <row r="110" spans="1:9" x14ac:dyDescent="0.2">
      <c r="A110" s="10">
        <v>0.33</v>
      </c>
      <c r="B110" s="10" t="s">
        <v>3098</v>
      </c>
      <c r="C110" s="11">
        <v>62</v>
      </c>
      <c r="D110" s="11" t="s">
        <v>2655</v>
      </c>
      <c r="E110" s="11" t="s">
        <v>6057</v>
      </c>
      <c r="F110" s="11" t="s">
        <v>9317</v>
      </c>
      <c r="G110" s="11" t="s">
        <v>9603</v>
      </c>
      <c r="H110" s="11" t="s">
        <v>9604</v>
      </c>
      <c r="I110" s="179">
        <v>35355</v>
      </c>
    </row>
    <row r="111" spans="1:9" x14ac:dyDescent="0.2">
      <c r="A111" s="10">
        <v>0.5</v>
      </c>
      <c r="B111" s="10" t="s">
        <v>1362</v>
      </c>
      <c r="C111" s="11">
        <v>66</v>
      </c>
      <c r="D111" s="11" t="s">
        <v>2655</v>
      </c>
      <c r="E111" s="11" t="s">
        <v>6057</v>
      </c>
      <c r="F111" s="11" t="s">
        <v>9317</v>
      </c>
      <c r="G111" s="11" t="s">
        <v>9603</v>
      </c>
      <c r="H111" s="11" t="s">
        <v>9604</v>
      </c>
      <c r="I111" s="179">
        <v>35355</v>
      </c>
    </row>
    <row r="112" spans="1:9" x14ac:dyDescent="0.2">
      <c r="A112" s="10">
        <v>0.5</v>
      </c>
      <c r="B112" s="10" t="s">
        <v>9788</v>
      </c>
      <c r="C112" s="11">
        <v>66</v>
      </c>
      <c r="D112" s="11" t="s">
        <v>2655</v>
      </c>
      <c r="E112" s="11" t="s">
        <v>6057</v>
      </c>
      <c r="F112" s="11" t="s">
        <v>9317</v>
      </c>
      <c r="G112" s="11" t="s">
        <v>9603</v>
      </c>
      <c r="H112" s="11" t="s">
        <v>9604</v>
      </c>
      <c r="I112" s="179">
        <v>35355</v>
      </c>
    </row>
    <row r="113" spans="1:9" x14ac:dyDescent="0.2">
      <c r="A113" s="10">
        <v>0.33</v>
      </c>
      <c r="B113" s="10" t="s">
        <v>819</v>
      </c>
      <c r="C113" s="11">
        <v>61</v>
      </c>
      <c r="D113" s="11" t="s">
        <v>2655</v>
      </c>
      <c r="E113" s="11" t="s">
        <v>6057</v>
      </c>
      <c r="F113" s="11" t="s">
        <v>9317</v>
      </c>
      <c r="G113" s="11" t="s">
        <v>9603</v>
      </c>
      <c r="H113" s="11" t="s">
        <v>9604</v>
      </c>
      <c r="I113" s="179">
        <v>35355</v>
      </c>
    </row>
    <row r="114" spans="1:9" x14ac:dyDescent="0.2">
      <c r="A114" s="10">
        <v>0.66</v>
      </c>
      <c r="B114" s="10" t="s">
        <v>2076</v>
      </c>
      <c r="C114" s="11">
        <v>77</v>
      </c>
      <c r="D114" s="11" t="s">
        <v>2655</v>
      </c>
      <c r="E114" s="11" t="s">
        <v>6057</v>
      </c>
      <c r="F114" s="11" t="s">
        <v>9317</v>
      </c>
      <c r="G114" s="11" t="s">
        <v>9603</v>
      </c>
      <c r="H114" s="11" t="s">
        <v>9604</v>
      </c>
      <c r="I114" s="179">
        <v>35356</v>
      </c>
    </row>
    <row r="115" spans="1:9" x14ac:dyDescent="0.2">
      <c r="A115" s="10">
        <v>0.5</v>
      </c>
      <c r="B115" s="10" t="s">
        <v>2648</v>
      </c>
      <c r="C115" s="11">
        <v>65</v>
      </c>
      <c r="D115" s="11" t="s">
        <v>2655</v>
      </c>
      <c r="E115" s="11" t="s">
        <v>4451</v>
      </c>
      <c r="F115" s="11" t="s">
        <v>590</v>
      </c>
      <c r="G115" s="11">
        <v>100</v>
      </c>
      <c r="H115" s="11">
        <v>2</v>
      </c>
      <c r="I115" s="179">
        <v>35366</v>
      </c>
    </row>
    <row r="116" spans="1:9" x14ac:dyDescent="0.2">
      <c r="A116" s="10">
        <v>0.25</v>
      </c>
      <c r="B116" s="10" t="s">
        <v>2234</v>
      </c>
      <c r="C116" s="11">
        <v>53</v>
      </c>
      <c r="D116" s="11" t="s">
        <v>8962</v>
      </c>
      <c r="E116" s="11" t="s">
        <v>9744</v>
      </c>
      <c r="F116" s="11" t="s">
        <v>1372</v>
      </c>
      <c r="G116" s="11">
        <v>100</v>
      </c>
      <c r="H116" s="11">
        <v>3</v>
      </c>
      <c r="I116" s="179">
        <v>35367</v>
      </c>
    </row>
    <row r="117" spans="1:9" x14ac:dyDescent="0.2">
      <c r="A117" s="10">
        <v>0.44</v>
      </c>
      <c r="B117" s="10" t="s">
        <v>1373</v>
      </c>
      <c r="C117" s="11">
        <v>66</v>
      </c>
      <c r="D117" s="11" t="s">
        <v>2655</v>
      </c>
      <c r="E117" s="11" t="s">
        <v>6057</v>
      </c>
      <c r="F117" s="11"/>
      <c r="G117" s="11">
        <v>100</v>
      </c>
      <c r="H117" s="11">
        <v>1</v>
      </c>
      <c r="I117" s="179">
        <v>35367</v>
      </c>
    </row>
    <row r="118" spans="1:9" x14ac:dyDescent="0.2">
      <c r="A118" s="10">
        <v>0.27500000000000002</v>
      </c>
      <c r="B118" s="10" t="s">
        <v>348</v>
      </c>
      <c r="C118" s="11">
        <v>60</v>
      </c>
      <c r="D118" s="11" t="s">
        <v>2655</v>
      </c>
      <c r="E118" s="11" t="s">
        <v>6057</v>
      </c>
      <c r="F118" s="11" t="s">
        <v>9317</v>
      </c>
      <c r="G118" s="11" t="s">
        <v>9603</v>
      </c>
      <c r="H118" s="11" t="s">
        <v>9604</v>
      </c>
      <c r="I118" s="179">
        <v>35367</v>
      </c>
    </row>
    <row r="119" spans="1:9" x14ac:dyDescent="0.2">
      <c r="A119" s="10">
        <v>0.27500000000000002</v>
      </c>
      <c r="B119" s="10" t="s">
        <v>348</v>
      </c>
      <c r="C119" s="11">
        <v>60</v>
      </c>
      <c r="D119" s="11" t="s">
        <v>8962</v>
      </c>
      <c r="E119" s="11" t="s">
        <v>9744</v>
      </c>
      <c r="F119" s="11" t="s">
        <v>7272</v>
      </c>
      <c r="G119" s="11">
        <v>120</v>
      </c>
      <c r="H119" s="11">
        <v>3</v>
      </c>
      <c r="I119" s="179">
        <v>35367</v>
      </c>
    </row>
    <row r="120" spans="1:9" x14ac:dyDescent="0.2">
      <c r="A120" s="10">
        <v>0.33</v>
      </c>
      <c r="B120" s="10" t="s">
        <v>7120</v>
      </c>
      <c r="C120" s="11">
        <v>61</v>
      </c>
      <c r="D120" s="11" t="s">
        <v>2655</v>
      </c>
      <c r="E120" s="11" t="s">
        <v>6057</v>
      </c>
      <c r="F120" s="11" t="s">
        <v>9317</v>
      </c>
      <c r="G120" s="11" t="s">
        <v>9603</v>
      </c>
      <c r="H120" s="11" t="s">
        <v>9604</v>
      </c>
      <c r="I120" s="179">
        <v>35367</v>
      </c>
    </row>
    <row r="121" spans="1:9" x14ac:dyDescent="0.2">
      <c r="A121" s="10">
        <v>0.33</v>
      </c>
      <c r="B121" s="10" t="s">
        <v>7120</v>
      </c>
      <c r="C121" s="11">
        <v>61</v>
      </c>
      <c r="D121" s="178" t="s">
        <v>8962</v>
      </c>
      <c r="E121" s="11" t="s">
        <v>9744</v>
      </c>
      <c r="F121" s="11" t="s">
        <v>7272</v>
      </c>
      <c r="G121" s="11">
        <v>100</v>
      </c>
      <c r="H121" s="11">
        <v>2</v>
      </c>
      <c r="I121" s="179">
        <v>35367</v>
      </c>
    </row>
    <row r="122" spans="1:9" x14ac:dyDescent="0.2">
      <c r="A122" s="10">
        <v>0.5</v>
      </c>
      <c r="B122" s="10" t="s">
        <v>7121</v>
      </c>
      <c r="C122" s="11">
        <v>66</v>
      </c>
      <c r="D122" s="11" t="s">
        <v>2655</v>
      </c>
      <c r="E122" s="11" t="s">
        <v>6057</v>
      </c>
      <c r="F122" s="11" t="s">
        <v>9317</v>
      </c>
      <c r="G122" s="11" t="s">
        <v>9603</v>
      </c>
      <c r="H122" s="11" t="s">
        <v>9604</v>
      </c>
      <c r="I122" s="179">
        <v>35367</v>
      </c>
    </row>
    <row r="123" spans="1:9" x14ac:dyDescent="0.2">
      <c r="A123" s="10">
        <v>0.5</v>
      </c>
      <c r="B123" s="10" t="s">
        <v>7122</v>
      </c>
      <c r="C123" s="11">
        <v>66</v>
      </c>
      <c r="D123" s="11" t="s">
        <v>2655</v>
      </c>
      <c r="E123" s="11" t="s">
        <v>6057</v>
      </c>
      <c r="F123" s="11" t="s">
        <v>9317</v>
      </c>
      <c r="G123" s="11" t="s">
        <v>9603</v>
      </c>
      <c r="H123" s="11" t="s">
        <v>9604</v>
      </c>
      <c r="I123" s="179">
        <v>35367</v>
      </c>
    </row>
    <row r="124" spans="1:9" x14ac:dyDescent="0.2">
      <c r="A124" s="10">
        <v>0.6</v>
      </c>
      <c r="B124" s="10" t="s">
        <v>7121</v>
      </c>
      <c r="C124" s="11">
        <v>69</v>
      </c>
      <c r="D124" s="11" t="s">
        <v>2655</v>
      </c>
      <c r="E124" s="11" t="s">
        <v>6057</v>
      </c>
      <c r="F124" s="11" t="s">
        <v>9317</v>
      </c>
      <c r="G124" s="11" t="s">
        <v>9603</v>
      </c>
      <c r="H124" s="11" t="s">
        <v>9604</v>
      </c>
      <c r="I124" s="179">
        <v>35367</v>
      </c>
    </row>
    <row r="125" spans="1:9" x14ac:dyDescent="0.2">
      <c r="A125" s="10">
        <v>0.5</v>
      </c>
      <c r="B125" s="10" t="s">
        <v>2821</v>
      </c>
      <c r="C125" s="11">
        <v>67</v>
      </c>
      <c r="D125" s="11" t="s">
        <v>2655</v>
      </c>
      <c r="E125" s="11" t="s">
        <v>4451</v>
      </c>
      <c r="F125" s="11" t="s">
        <v>590</v>
      </c>
      <c r="G125" s="11">
        <v>100</v>
      </c>
      <c r="H125" s="11">
        <v>2</v>
      </c>
      <c r="I125" s="179">
        <v>35368</v>
      </c>
    </row>
    <row r="126" spans="1:9" x14ac:dyDescent="0.2">
      <c r="A126" s="10">
        <v>0.25</v>
      </c>
      <c r="B126" s="10" t="s">
        <v>3509</v>
      </c>
      <c r="C126" s="11">
        <v>60</v>
      </c>
      <c r="D126" s="11" t="s">
        <v>2655</v>
      </c>
      <c r="E126" s="11" t="s">
        <v>6057</v>
      </c>
      <c r="F126" s="11" t="s">
        <v>9317</v>
      </c>
      <c r="G126" s="11" t="s">
        <v>9603</v>
      </c>
      <c r="H126" s="11" t="s">
        <v>9604</v>
      </c>
      <c r="I126" s="179">
        <v>35375</v>
      </c>
    </row>
    <row r="127" spans="1:9" x14ac:dyDescent="0.2">
      <c r="A127" s="10">
        <v>0.25</v>
      </c>
      <c r="B127" s="10" t="s">
        <v>7746</v>
      </c>
      <c r="C127" s="11">
        <v>59</v>
      </c>
      <c r="D127" s="11" t="s">
        <v>2655</v>
      </c>
      <c r="E127" s="11" t="s">
        <v>6057</v>
      </c>
      <c r="F127" s="11" t="s">
        <v>9317</v>
      </c>
      <c r="G127" s="11" t="s">
        <v>9603</v>
      </c>
      <c r="H127" s="11" t="s">
        <v>9604</v>
      </c>
      <c r="I127" s="179">
        <v>35375</v>
      </c>
    </row>
    <row r="128" spans="1:9" x14ac:dyDescent="0.2">
      <c r="A128" s="10">
        <v>0.25</v>
      </c>
      <c r="B128" s="10" t="s">
        <v>3195</v>
      </c>
      <c r="C128" s="11">
        <v>59</v>
      </c>
      <c r="D128" s="11" t="s">
        <v>2655</v>
      </c>
      <c r="E128" s="11" t="s">
        <v>6057</v>
      </c>
      <c r="F128" s="11" t="s">
        <v>9317</v>
      </c>
      <c r="G128" s="11" t="s">
        <v>9603</v>
      </c>
      <c r="H128" s="11" t="s">
        <v>9604</v>
      </c>
      <c r="I128" s="179">
        <v>35375</v>
      </c>
    </row>
    <row r="129" spans="1:9" x14ac:dyDescent="0.2">
      <c r="A129" s="10">
        <v>0.33</v>
      </c>
      <c r="B129" s="10" t="s">
        <v>4995</v>
      </c>
      <c r="C129" s="11">
        <v>64</v>
      </c>
      <c r="D129" s="11" t="s">
        <v>2655</v>
      </c>
      <c r="E129" s="11" t="s">
        <v>6057</v>
      </c>
      <c r="F129" s="11" t="s">
        <v>9317</v>
      </c>
      <c r="G129" s="11" t="s">
        <v>9603</v>
      </c>
      <c r="H129" s="11" t="s">
        <v>9604</v>
      </c>
      <c r="I129" s="179">
        <v>35375</v>
      </c>
    </row>
    <row r="130" spans="1:9" x14ac:dyDescent="0.2">
      <c r="A130" s="10">
        <v>0.33</v>
      </c>
      <c r="B130" s="10" t="s">
        <v>4107</v>
      </c>
      <c r="C130" s="11">
        <v>61</v>
      </c>
      <c r="D130" s="11" t="s">
        <v>2655</v>
      </c>
      <c r="E130" s="11" t="s">
        <v>6057</v>
      </c>
      <c r="F130" s="11" t="s">
        <v>9317</v>
      </c>
      <c r="G130" s="11" t="s">
        <v>9603</v>
      </c>
      <c r="H130" s="11" t="s">
        <v>9604</v>
      </c>
      <c r="I130" s="179">
        <v>35375</v>
      </c>
    </row>
    <row r="131" spans="1:9" x14ac:dyDescent="0.2">
      <c r="A131" s="10">
        <v>0.5</v>
      </c>
      <c r="B131" s="10" t="s">
        <v>2568</v>
      </c>
      <c r="C131" s="11">
        <v>72</v>
      </c>
      <c r="D131" s="11" t="s">
        <v>2655</v>
      </c>
      <c r="E131" s="11" t="s">
        <v>6057</v>
      </c>
      <c r="F131" s="11" t="s">
        <v>9317</v>
      </c>
      <c r="G131" s="11" t="s">
        <v>9603</v>
      </c>
      <c r="H131" s="11" t="s">
        <v>9604</v>
      </c>
      <c r="I131" s="179">
        <v>35375</v>
      </c>
    </row>
    <row r="132" spans="1:9" x14ac:dyDescent="0.2">
      <c r="A132" s="10">
        <v>0.5</v>
      </c>
      <c r="B132" s="10" t="s">
        <v>1047</v>
      </c>
      <c r="C132" s="11">
        <v>73</v>
      </c>
      <c r="D132" s="11" t="s">
        <v>2655</v>
      </c>
      <c r="E132" s="11" t="s">
        <v>9744</v>
      </c>
      <c r="F132" s="11" t="s">
        <v>4450</v>
      </c>
      <c r="G132" s="11">
        <v>150</v>
      </c>
      <c r="H132" s="11">
        <v>3</v>
      </c>
      <c r="I132" s="179">
        <v>35381</v>
      </c>
    </row>
    <row r="133" spans="1:9" x14ac:dyDescent="0.2">
      <c r="A133" s="10">
        <v>0.25</v>
      </c>
      <c r="B133" s="10" t="s">
        <v>2111</v>
      </c>
      <c r="C133" s="11">
        <v>57</v>
      </c>
      <c r="D133" s="11" t="s">
        <v>2655</v>
      </c>
      <c r="E133" s="11" t="s">
        <v>6057</v>
      </c>
      <c r="F133" s="11" t="s">
        <v>9317</v>
      </c>
      <c r="G133" s="11" t="s">
        <v>9603</v>
      </c>
      <c r="H133" s="11" t="s">
        <v>9604</v>
      </c>
      <c r="I133" s="179">
        <v>35389</v>
      </c>
    </row>
    <row r="134" spans="1:9" x14ac:dyDescent="0.2">
      <c r="A134" s="10">
        <v>0.2</v>
      </c>
      <c r="B134" s="10" t="s">
        <v>1377</v>
      </c>
      <c r="C134" s="11">
        <v>55</v>
      </c>
      <c r="D134" s="11" t="s">
        <v>2655</v>
      </c>
      <c r="E134" s="11" t="s">
        <v>6057</v>
      </c>
      <c r="F134" s="11" t="s">
        <v>9317</v>
      </c>
      <c r="G134" s="11" t="s">
        <v>9603</v>
      </c>
      <c r="H134" s="11" t="s">
        <v>9604</v>
      </c>
      <c r="I134" s="179">
        <v>35389</v>
      </c>
    </row>
    <row r="135" spans="1:9" x14ac:dyDescent="0.2">
      <c r="A135" s="10">
        <v>0.2</v>
      </c>
      <c r="B135" s="10" t="s">
        <v>2383</v>
      </c>
      <c r="C135" s="11">
        <v>55</v>
      </c>
      <c r="D135" s="11" t="s">
        <v>2655</v>
      </c>
      <c r="E135" s="11" t="s">
        <v>6057</v>
      </c>
      <c r="F135" s="11" t="s">
        <v>9317</v>
      </c>
      <c r="G135" s="11" t="s">
        <v>9603</v>
      </c>
      <c r="H135" s="11" t="s">
        <v>9604</v>
      </c>
      <c r="I135" s="179">
        <v>35395</v>
      </c>
    </row>
    <row r="136" spans="1:9" x14ac:dyDescent="0.2">
      <c r="A136" s="10">
        <v>0.33</v>
      </c>
      <c r="B136" s="10" t="s">
        <v>5854</v>
      </c>
      <c r="C136" s="11">
        <v>63</v>
      </c>
      <c r="D136" s="11" t="s">
        <v>2655</v>
      </c>
      <c r="E136" s="11" t="s">
        <v>6057</v>
      </c>
      <c r="F136" s="11" t="s">
        <v>4765</v>
      </c>
      <c r="G136" s="11" t="s">
        <v>9603</v>
      </c>
      <c r="H136" s="11" t="s">
        <v>9604</v>
      </c>
      <c r="I136" s="179">
        <v>35401</v>
      </c>
    </row>
    <row r="137" spans="1:9" x14ac:dyDescent="0.2">
      <c r="A137" s="10">
        <v>0.33</v>
      </c>
      <c r="B137" s="10" t="s">
        <v>4394</v>
      </c>
      <c r="C137" s="11">
        <v>69</v>
      </c>
      <c r="D137" s="11" t="s">
        <v>2655</v>
      </c>
      <c r="E137" s="11" t="s">
        <v>6057</v>
      </c>
      <c r="F137" s="11" t="s">
        <v>9317</v>
      </c>
      <c r="G137" s="11" t="s">
        <v>9603</v>
      </c>
      <c r="H137" s="11" t="s">
        <v>9604</v>
      </c>
      <c r="I137" s="179">
        <v>35403</v>
      </c>
    </row>
    <row r="138" spans="1:9" x14ac:dyDescent="0.2">
      <c r="A138" s="10">
        <v>0.25</v>
      </c>
      <c r="B138" s="10" t="s">
        <v>5493</v>
      </c>
      <c r="C138" s="11">
        <v>57</v>
      </c>
      <c r="D138" s="11" t="s">
        <v>2655</v>
      </c>
      <c r="E138" s="11" t="s">
        <v>6057</v>
      </c>
      <c r="F138" s="11" t="s">
        <v>9317</v>
      </c>
      <c r="G138" s="11" t="s">
        <v>9603</v>
      </c>
      <c r="H138" s="11" t="s">
        <v>9604</v>
      </c>
      <c r="I138" s="179">
        <v>35410</v>
      </c>
    </row>
    <row r="139" spans="1:9" x14ac:dyDescent="0.2">
      <c r="A139" s="10">
        <v>0.2</v>
      </c>
      <c r="B139" s="10" t="s">
        <v>5698</v>
      </c>
      <c r="C139" s="177">
        <v>57</v>
      </c>
      <c r="D139" s="11" t="s">
        <v>2655</v>
      </c>
      <c r="E139" s="11" t="s">
        <v>6057</v>
      </c>
      <c r="F139" s="11" t="s">
        <v>9317</v>
      </c>
      <c r="G139" s="11" t="s">
        <v>9603</v>
      </c>
      <c r="H139" s="11" t="s">
        <v>9604</v>
      </c>
      <c r="I139" s="179">
        <v>35410</v>
      </c>
    </row>
    <row r="140" spans="1:9" x14ac:dyDescent="0.2">
      <c r="A140" s="10">
        <v>1</v>
      </c>
      <c r="B140" s="10" t="s">
        <v>1659</v>
      </c>
      <c r="C140" s="177">
        <v>87</v>
      </c>
      <c r="D140" s="11" t="s">
        <v>2655</v>
      </c>
      <c r="E140" s="11" t="s">
        <v>6057</v>
      </c>
      <c r="F140" s="11" t="s">
        <v>9317</v>
      </c>
      <c r="G140" s="11" t="s">
        <v>9603</v>
      </c>
      <c r="H140" s="11" t="s">
        <v>9604</v>
      </c>
      <c r="I140" s="179">
        <v>35422</v>
      </c>
    </row>
    <row r="141" spans="1:9" x14ac:dyDescent="0.2">
      <c r="A141" s="10">
        <v>0.5</v>
      </c>
      <c r="B141" s="10" t="s">
        <v>5769</v>
      </c>
      <c r="C141" s="177">
        <v>64</v>
      </c>
      <c r="D141" s="11" t="s">
        <v>9630</v>
      </c>
      <c r="E141" s="11" t="s">
        <v>9744</v>
      </c>
      <c r="F141" s="11" t="s">
        <v>4450</v>
      </c>
      <c r="G141" s="11">
        <v>150</v>
      </c>
      <c r="H141" s="11">
        <v>3</v>
      </c>
      <c r="I141" s="179">
        <v>35422</v>
      </c>
    </row>
    <row r="142" spans="1:9" x14ac:dyDescent="0.2">
      <c r="A142" s="10">
        <v>1</v>
      </c>
      <c r="B142" s="10" t="s">
        <v>9430</v>
      </c>
      <c r="C142" s="177">
        <v>85</v>
      </c>
      <c r="D142" s="11" t="s">
        <v>2655</v>
      </c>
      <c r="E142" s="11" t="s">
        <v>6057</v>
      </c>
      <c r="F142" s="11" t="s">
        <v>9317</v>
      </c>
      <c r="G142" s="11" t="s">
        <v>9603</v>
      </c>
      <c r="H142" s="11" t="s">
        <v>9604</v>
      </c>
      <c r="I142" s="179">
        <v>35440</v>
      </c>
    </row>
    <row r="143" spans="1:9" x14ac:dyDescent="0.2">
      <c r="A143" s="10">
        <v>0.33</v>
      </c>
      <c r="B143" s="10" t="s">
        <v>7605</v>
      </c>
      <c r="C143" s="11">
        <v>62</v>
      </c>
      <c r="D143" s="11" t="s">
        <v>8962</v>
      </c>
      <c r="E143" s="11" t="s">
        <v>9744</v>
      </c>
      <c r="F143" s="11" t="s">
        <v>8466</v>
      </c>
      <c r="G143" s="11">
        <v>230</v>
      </c>
      <c r="H143" s="11">
        <v>4</v>
      </c>
      <c r="I143" s="179">
        <v>35444</v>
      </c>
    </row>
    <row r="144" spans="1:9" x14ac:dyDescent="0.2">
      <c r="A144" s="10">
        <v>0.25</v>
      </c>
      <c r="B144" s="10" t="s">
        <v>7921</v>
      </c>
      <c r="C144" s="11">
        <v>55</v>
      </c>
      <c r="D144" s="11" t="s">
        <v>8962</v>
      </c>
      <c r="E144" s="11" t="s">
        <v>4451</v>
      </c>
      <c r="F144" s="11" t="s">
        <v>1916</v>
      </c>
      <c r="G144" s="11">
        <v>110</v>
      </c>
      <c r="H144" s="11">
        <v>3</v>
      </c>
      <c r="I144" s="179">
        <v>35450</v>
      </c>
    </row>
    <row r="145" spans="1:9" x14ac:dyDescent="0.2">
      <c r="A145" s="10">
        <v>0.25</v>
      </c>
      <c r="B145" s="10" t="s">
        <v>6083</v>
      </c>
      <c r="C145" s="11">
        <v>56</v>
      </c>
      <c r="D145" s="11" t="s">
        <v>2655</v>
      </c>
      <c r="E145" s="11" t="s">
        <v>8274</v>
      </c>
      <c r="F145" s="11" t="s">
        <v>4450</v>
      </c>
      <c r="G145" s="11">
        <v>110</v>
      </c>
      <c r="H145" s="11">
        <v>2</v>
      </c>
      <c r="I145" s="179">
        <v>35450</v>
      </c>
    </row>
    <row r="146" spans="1:9" x14ac:dyDescent="0.2">
      <c r="A146" s="10">
        <v>0.2</v>
      </c>
      <c r="B146" s="10" t="s">
        <v>6403</v>
      </c>
      <c r="C146" s="11">
        <v>58</v>
      </c>
      <c r="D146" s="11" t="s">
        <v>2655</v>
      </c>
      <c r="E146" s="11" t="s">
        <v>6057</v>
      </c>
      <c r="F146" s="11" t="s">
        <v>9317</v>
      </c>
      <c r="G146" s="11" t="s">
        <v>9603</v>
      </c>
      <c r="H146" s="11" t="s">
        <v>9604</v>
      </c>
      <c r="I146" s="179">
        <v>35458</v>
      </c>
    </row>
    <row r="147" spans="1:9" x14ac:dyDescent="0.2">
      <c r="A147" s="10">
        <v>0.33</v>
      </c>
      <c r="B147" s="10" t="s">
        <v>4813</v>
      </c>
      <c r="C147" s="11">
        <v>71</v>
      </c>
      <c r="D147" s="11" t="s">
        <v>2655</v>
      </c>
      <c r="E147" s="11" t="s">
        <v>6057</v>
      </c>
      <c r="F147" s="11" t="s">
        <v>9317</v>
      </c>
      <c r="G147" s="11" t="s">
        <v>9603</v>
      </c>
      <c r="H147" s="11" t="s">
        <v>9604</v>
      </c>
      <c r="I147" s="179">
        <v>35467</v>
      </c>
    </row>
    <row r="148" spans="1:9" x14ac:dyDescent="0.2">
      <c r="A148" s="10">
        <v>0.33</v>
      </c>
      <c r="B148" s="10" t="s">
        <v>10510</v>
      </c>
      <c r="C148" s="11">
        <v>71</v>
      </c>
      <c r="D148" s="11" t="s">
        <v>2655</v>
      </c>
      <c r="E148" s="11" t="s">
        <v>6057</v>
      </c>
      <c r="F148" s="11" t="s">
        <v>9317</v>
      </c>
      <c r="G148" s="11" t="s">
        <v>9603</v>
      </c>
      <c r="H148" s="11" t="s">
        <v>9604</v>
      </c>
      <c r="I148" s="179">
        <v>35467</v>
      </c>
    </row>
    <row r="149" spans="1:9" x14ac:dyDescent="0.2">
      <c r="A149" s="10">
        <v>0.33</v>
      </c>
      <c r="B149" s="10" t="s">
        <v>1294</v>
      </c>
      <c r="C149" s="11">
        <v>71</v>
      </c>
      <c r="D149" s="11" t="s">
        <v>2655</v>
      </c>
      <c r="E149" s="11" t="s">
        <v>6057</v>
      </c>
      <c r="F149" s="11" t="s">
        <v>9317</v>
      </c>
      <c r="G149" s="11" t="s">
        <v>9603</v>
      </c>
      <c r="H149" s="11" t="s">
        <v>9604</v>
      </c>
      <c r="I149" s="179">
        <v>35467</v>
      </c>
    </row>
    <row r="150" spans="1:9" x14ac:dyDescent="0.2">
      <c r="A150" s="10">
        <v>0.33</v>
      </c>
      <c r="B150" s="10" t="s">
        <v>4021</v>
      </c>
      <c r="C150" s="11">
        <v>63</v>
      </c>
      <c r="D150" s="11" t="s">
        <v>2655</v>
      </c>
      <c r="E150" s="11" t="s">
        <v>6057</v>
      </c>
      <c r="F150" s="11" t="s">
        <v>9317</v>
      </c>
      <c r="G150" s="11" t="s">
        <v>9603</v>
      </c>
      <c r="H150" s="11" t="s">
        <v>9604</v>
      </c>
      <c r="I150" s="179">
        <v>35471</v>
      </c>
    </row>
    <row r="151" spans="1:9" x14ac:dyDescent="0.2">
      <c r="A151" s="10">
        <v>0.33</v>
      </c>
      <c r="B151" s="10" t="s">
        <v>5199</v>
      </c>
      <c r="C151" s="11">
        <v>62</v>
      </c>
      <c r="D151" s="11" t="s">
        <v>2655</v>
      </c>
      <c r="E151" s="11" t="s">
        <v>6057</v>
      </c>
      <c r="F151" s="11" t="s">
        <v>9317</v>
      </c>
      <c r="G151" s="11" t="s">
        <v>9603</v>
      </c>
      <c r="H151" s="11" t="s">
        <v>9604</v>
      </c>
      <c r="I151" s="179">
        <v>35471</v>
      </c>
    </row>
    <row r="152" spans="1:9" x14ac:dyDescent="0.2">
      <c r="A152" s="10">
        <v>0.5</v>
      </c>
      <c r="B152" s="10" t="s">
        <v>8821</v>
      </c>
      <c r="C152" s="11">
        <v>63</v>
      </c>
      <c r="D152" s="11" t="s">
        <v>2655</v>
      </c>
      <c r="E152" s="11" t="s">
        <v>6057</v>
      </c>
      <c r="F152" s="11" t="s">
        <v>9317</v>
      </c>
      <c r="G152" s="11" t="s">
        <v>9603</v>
      </c>
      <c r="H152" s="11" t="s">
        <v>9604</v>
      </c>
      <c r="I152" s="179">
        <v>35476</v>
      </c>
    </row>
    <row r="153" spans="1:9" x14ac:dyDescent="0.2">
      <c r="A153" s="10">
        <v>0.3</v>
      </c>
      <c r="B153" s="10" t="s">
        <v>10005</v>
      </c>
      <c r="C153" s="11">
        <v>60</v>
      </c>
      <c r="D153" s="11" t="s">
        <v>2655</v>
      </c>
      <c r="E153" s="11" t="s">
        <v>6057</v>
      </c>
      <c r="F153" s="11" t="s">
        <v>9317</v>
      </c>
      <c r="G153" s="11" t="s">
        <v>9603</v>
      </c>
      <c r="H153" s="11" t="s">
        <v>9604</v>
      </c>
      <c r="I153" s="179">
        <v>35476</v>
      </c>
    </row>
    <row r="154" spans="1:9" x14ac:dyDescent="0.2">
      <c r="A154" s="10">
        <v>0.3</v>
      </c>
      <c r="B154" s="10" t="s">
        <v>1426</v>
      </c>
      <c r="C154" s="11">
        <v>72</v>
      </c>
      <c r="D154" s="11" t="s">
        <v>2655</v>
      </c>
      <c r="E154" s="11" t="s">
        <v>6057</v>
      </c>
      <c r="F154" s="11" t="s">
        <v>9317</v>
      </c>
      <c r="G154" s="11" t="s">
        <v>9603</v>
      </c>
      <c r="H154" s="11" t="s">
        <v>9604</v>
      </c>
      <c r="I154" s="179">
        <v>35476</v>
      </c>
    </row>
    <row r="155" spans="1:9" x14ac:dyDescent="0.2">
      <c r="A155" s="10">
        <v>0.33</v>
      </c>
      <c r="B155" s="10" t="s">
        <v>6277</v>
      </c>
      <c r="C155" s="11">
        <v>61</v>
      </c>
      <c r="D155" s="11" t="s">
        <v>2655</v>
      </c>
      <c r="E155" s="11" t="s">
        <v>6057</v>
      </c>
      <c r="F155" s="11" t="s">
        <v>9317</v>
      </c>
      <c r="G155" s="11" t="s">
        <v>9603</v>
      </c>
      <c r="H155" s="11" t="s">
        <v>9604</v>
      </c>
      <c r="I155" s="179">
        <v>35478</v>
      </c>
    </row>
    <row r="156" spans="1:9" x14ac:dyDescent="0.2">
      <c r="A156" s="10">
        <v>0.33</v>
      </c>
      <c r="B156" s="10" t="s">
        <v>1316</v>
      </c>
      <c r="C156" s="11">
        <v>61</v>
      </c>
      <c r="D156" s="11" t="s">
        <v>2655</v>
      </c>
      <c r="E156" s="11" t="s">
        <v>6057</v>
      </c>
      <c r="F156" s="11" t="s">
        <v>9317</v>
      </c>
      <c r="G156" s="11" t="s">
        <v>9603</v>
      </c>
      <c r="H156" s="11" t="s">
        <v>9604</v>
      </c>
      <c r="I156" s="179">
        <v>35478</v>
      </c>
    </row>
    <row r="157" spans="1:9" x14ac:dyDescent="0.2">
      <c r="A157" s="10">
        <v>0.33</v>
      </c>
      <c r="B157" s="10" t="s">
        <v>1379</v>
      </c>
      <c r="C157" s="11">
        <v>69</v>
      </c>
      <c r="D157" s="11" t="s">
        <v>2655</v>
      </c>
      <c r="E157" s="11" t="s">
        <v>6057</v>
      </c>
      <c r="F157" s="11" t="s">
        <v>9317</v>
      </c>
      <c r="G157" s="11" t="s">
        <v>9603</v>
      </c>
      <c r="H157" s="11" t="s">
        <v>9604</v>
      </c>
      <c r="I157" s="179">
        <v>35479</v>
      </c>
    </row>
    <row r="158" spans="1:9" x14ac:dyDescent="0.2">
      <c r="A158" s="10">
        <v>0.33</v>
      </c>
      <c r="B158" s="10" t="s">
        <v>789</v>
      </c>
      <c r="C158" s="11">
        <v>69</v>
      </c>
      <c r="D158" s="11" t="s">
        <v>2655</v>
      </c>
      <c r="E158" s="11" t="s">
        <v>6057</v>
      </c>
      <c r="F158" s="11" t="s">
        <v>9317</v>
      </c>
      <c r="G158" s="11" t="s">
        <v>9603</v>
      </c>
      <c r="H158" s="11" t="s">
        <v>9604</v>
      </c>
      <c r="I158" s="179">
        <v>35479</v>
      </c>
    </row>
    <row r="159" spans="1:9" x14ac:dyDescent="0.2">
      <c r="A159" s="10">
        <v>0.25</v>
      </c>
      <c r="B159" s="10" t="s">
        <v>7921</v>
      </c>
      <c r="C159" s="11">
        <v>55</v>
      </c>
      <c r="D159" s="11" t="s">
        <v>2655</v>
      </c>
      <c r="E159" s="11" t="s">
        <v>6057</v>
      </c>
      <c r="F159" s="11" t="s">
        <v>9317</v>
      </c>
      <c r="G159" s="11" t="s">
        <v>9603</v>
      </c>
      <c r="H159" s="11" t="s">
        <v>9604</v>
      </c>
      <c r="I159" s="179">
        <v>35479</v>
      </c>
    </row>
    <row r="160" spans="1:9" x14ac:dyDescent="0.2">
      <c r="A160" s="10">
        <v>1</v>
      </c>
      <c r="B160" s="10" t="s">
        <v>6558</v>
      </c>
      <c r="C160" s="11">
        <v>90</v>
      </c>
      <c r="D160" s="11" t="s">
        <v>2655</v>
      </c>
      <c r="E160" s="11" t="s">
        <v>6057</v>
      </c>
      <c r="F160" s="11" t="s">
        <v>9317</v>
      </c>
      <c r="G160" s="11" t="s">
        <v>9603</v>
      </c>
      <c r="H160" s="11" t="s">
        <v>9604</v>
      </c>
      <c r="I160" s="179">
        <v>35481</v>
      </c>
    </row>
    <row r="161" spans="1:9" x14ac:dyDescent="0.2">
      <c r="A161" s="10">
        <v>0.75</v>
      </c>
      <c r="B161" s="10" t="s">
        <v>5287</v>
      </c>
      <c r="C161" s="11">
        <v>72</v>
      </c>
      <c r="D161" s="11" t="s">
        <v>2655</v>
      </c>
      <c r="E161" s="11" t="s">
        <v>6057</v>
      </c>
      <c r="F161" s="11" t="s">
        <v>9317</v>
      </c>
      <c r="G161" s="11" t="s">
        <v>9603</v>
      </c>
      <c r="H161" s="11" t="s">
        <v>9604</v>
      </c>
      <c r="I161" s="179">
        <v>35492</v>
      </c>
    </row>
    <row r="162" spans="1:9" x14ac:dyDescent="0.2">
      <c r="A162" s="10">
        <v>0.33</v>
      </c>
      <c r="B162" s="10" t="s">
        <v>1133</v>
      </c>
      <c r="C162" s="11">
        <v>62</v>
      </c>
      <c r="D162" s="11" t="s">
        <v>2655</v>
      </c>
      <c r="E162" s="11" t="s">
        <v>6057</v>
      </c>
      <c r="F162" s="11" t="s">
        <v>9317</v>
      </c>
      <c r="G162" s="11" t="s">
        <v>9603</v>
      </c>
      <c r="H162" s="11" t="s">
        <v>9604</v>
      </c>
      <c r="I162" s="179">
        <v>35492</v>
      </c>
    </row>
    <row r="163" spans="1:9" x14ac:dyDescent="0.2">
      <c r="A163" s="10">
        <v>0.25</v>
      </c>
      <c r="B163" s="10" t="s">
        <v>2544</v>
      </c>
      <c r="C163" s="11">
        <v>58</v>
      </c>
      <c r="D163" s="11" t="s">
        <v>2655</v>
      </c>
      <c r="E163" s="11" t="s">
        <v>6057</v>
      </c>
      <c r="F163" s="11" t="s">
        <v>9317</v>
      </c>
      <c r="G163" s="11" t="s">
        <v>9603</v>
      </c>
      <c r="H163" s="11" t="s">
        <v>9604</v>
      </c>
      <c r="I163" s="179">
        <v>35494</v>
      </c>
    </row>
    <row r="164" spans="1:9" x14ac:dyDescent="0.2">
      <c r="A164" s="10">
        <v>0.25</v>
      </c>
      <c r="B164" s="10" t="s">
        <v>67</v>
      </c>
      <c r="C164" s="11">
        <v>58</v>
      </c>
      <c r="D164" s="11" t="s">
        <v>2655</v>
      </c>
      <c r="E164" s="11" t="s">
        <v>6057</v>
      </c>
      <c r="F164" s="11" t="s">
        <v>9317</v>
      </c>
      <c r="G164" s="11" t="s">
        <v>9603</v>
      </c>
      <c r="H164" s="11" t="s">
        <v>9604</v>
      </c>
      <c r="I164" s="179">
        <v>35494</v>
      </c>
    </row>
    <row r="165" spans="1:9" x14ac:dyDescent="0.2">
      <c r="A165" s="10">
        <v>0.5</v>
      </c>
      <c r="B165" s="10" t="s">
        <v>5287</v>
      </c>
      <c r="C165" s="11">
        <v>65</v>
      </c>
      <c r="D165" s="11" t="s">
        <v>2655</v>
      </c>
      <c r="E165" s="11" t="s">
        <v>9744</v>
      </c>
      <c r="F165" s="11" t="s">
        <v>1265</v>
      </c>
      <c r="G165" s="11">
        <v>50</v>
      </c>
      <c r="H165" s="11">
        <v>6</v>
      </c>
      <c r="I165" s="179">
        <v>35494</v>
      </c>
    </row>
    <row r="166" spans="1:9" x14ac:dyDescent="0.2">
      <c r="A166" s="10">
        <v>1.5</v>
      </c>
      <c r="B166" s="10" t="s">
        <v>790</v>
      </c>
      <c r="C166" s="11">
        <v>88</v>
      </c>
      <c r="D166" s="11" t="s">
        <v>2655</v>
      </c>
      <c r="E166" s="11" t="s">
        <v>6057</v>
      </c>
      <c r="F166" s="11" t="s">
        <v>9317</v>
      </c>
      <c r="G166" s="11" t="s">
        <v>9603</v>
      </c>
      <c r="H166" s="11" t="s">
        <v>9604</v>
      </c>
      <c r="I166" s="179">
        <v>35494</v>
      </c>
    </row>
    <row r="167" spans="1:9" x14ac:dyDescent="0.2">
      <c r="A167" s="10">
        <v>0.33</v>
      </c>
      <c r="B167" s="10" t="s">
        <v>8821</v>
      </c>
      <c r="C167" s="11">
        <v>62</v>
      </c>
      <c r="D167" s="11" t="s">
        <v>2655</v>
      </c>
      <c r="E167" s="11" t="s">
        <v>6057</v>
      </c>
      <c r="F167" s="11" t="s">
        <v>9317</v>
      </c>
      <c r="G167" s="11" t="s">
        <v>9603</v>
      </c>
      <c r="H167" s="11" t="s">
        <v>9604</v>
      </c>
      <c r="I167" s="179">
        <v>35494</v>
      </c>
    </row>
    <row r="168" spans="1:9" x14ac:dyDescent="0.2">
      <c r="A168" s="10">
        <v>0.2</v>
      </c>
      <c r="B168" s="10" t="s">
        <v>6894</v>
      </c>
      <c r="C168" s="11">
        <v>55</v>
      </c>
      <c r="D168" s="11" t="s">
        <v>2655</v>
      </c>
      <c r="E168" s="11" t="s">
        <v>6057</v>
      </c>
      <c r="F168" s="11" t="s">
        <v>9317</v>
      </c>
      <c r="G168" s="11" t="s">
        <v>9603</v>
      </c>
      <c r="H168" s="11" t="s">
        <v>9604</v>
      </c>
      <c r="I168" s="179">
        <v>35501</v>
      </c>
    </row>
    <row r="169" spans="1:9" x14ac:dyDescent="0.2">
      <c r="A169" s="10">
        <v>0.5</v>
      </c>
      <c r="B169" s="10" t="s">
        <v>8303</v>
      </c>
      <c r="C169" s="11">
        <v>72</v>
      </c>
      <c r="D169" s="11" t="s">
        <v>2655</v>
      </c>
      <c r="E169" s="11" t="s">
        <v>6057</v>
      </c>
      <c r="F169" s="11" t="s">
        <v>9317</v>
      </c>
      <c r="G169" s="11" t="s">
        <v>9603</v>
      </c>
      <c r="H169" s="11" t="s">
        <v>9604</v>
      </c>
      <c r="I169" s="179">
        <v>35503</v>
      </c>
    </row>
    <row r="170" spans="1:9" x14ac:dyDescent="0.2">
      <c r="A170" s="10">
        <v>1</v>
      </c>
      <c r="B170" s="28" t="s">
        <v>5657</v>
      </c>
      <c r="C170" s="11">
        <v>87</v>
      </c>
      <c r="D170" s="11" t="s">
        <v>2655</v>
      </c>
      <c r="E170" s="11" t="s">
        <v>6057</v>
      </c>
      <c r="F170" s="11" t="s">
        <v>9317</v>
      </c>
      <c r="G170" s="11" t="s">
        <v>9603</v>
      </c>
      <c r="H170" s="11" t="s">
        <v>9604</v>
      </c>
      <c r="I170" s="179">
        <v>35506</v>
      </c>
    </row>
    <row r="171" spans="1:9" x14ac:dyDescent="0.2">
      <c r="A171" s="10">
        <v>0.25</v>
      </c>
      <c r="B171" s="10" t="s">
        <v>8476</v>
      </c>
      <c r="C171" s="11">
        <v>56</v>
      </c>
      <c r="D171" s="11" t="s">
        <v>2655</v>
      </c>
      <c r="E171" s="11" t="s">
        <v>6057</v>
      </c>
      <c r="F171" s="11" t="s">
        <v>9317</v>
      </c>
      <c r="G171" s="11" t="s">
        <v>9603</v>
      </c>
      <c r="H171" s="11" t="s">
        <v>9604</v>
      </c>
      <c r="I171" s="179">
        <v>35506</v>
      </c>
    </row>
    <row r="172" spans="1:9" x14ac:dyDescent="0.2">
      <c r="A172" s="10">
        <v>0.5</v>
      </c>
      <c r="B172" s="10" t="s">
        <v>8477</v>
      </c>
      <c r="C172" s="11">
        <v>66</v>
      </c>
      <c r="D172" s="11" t="s">
        <v>2655</v>
      </c>
      <c r="E172" s="11" t="s">
        <v>9744</v>
      </c>
      <c r="F172" s="11" t="s">
        <v>1265</v>
      </c>
      <c r="G172" s="11">
        <v>100</v>
      </c>
      <c r="H172" s="11">
        <v>3</v>
      </c>
      <c r="I172" s="179">
        <v>35507</v>
      </c>
    </row>
    <row r="173" spans="1:9" x14ac:dyDescent="0.2">
      <c r="A173" s="10">
        <v>0.5</v>
      </c>
      <c r="B173" s="10" t="s">
        <v>2255</v>
      </c>
      <c r="C173" s="11">
        <v>66</v>
      </c>
      <c r="D173" s="11" t="s">
        <v>2655</v>
      </c>
      <c r="E173" s="11" t="s">
        <v>9744</v>
      </c>
      <c r="F173" s="11" t="s">
        <v>1265</v>
      </c>
      <c r="G173" s="11">
        <v>100</v>
      </c>
      <c r="H173" s="11">
        <v>3</v>
      </c>
      <c r="I173" s="179">
        <v>35507</v>
      </c>
    </row>
    <row r="174" spans="1:9" x14ac:dyDescent="0.2">
      <c r="A174" s="10">
        <v>0.5</v>
      </c>
      <c r="B174" s="10" t="s">
        <v>8428</v>
      </c>
      <c r="C174" s="11">
        <v>65</v>
      </c>
      <c r="D174" s="11" t="s">
        <v>2655</v>
      </c>
      <c r="E174" s="11" t="s">
        <v>9744</v>
      </c>
      <c r="F174" s="11" t="s">
        <v>1265</v>
      </c>
      <c r="G174" s="11">
        <v>100</v>
      </c>
      <c r="H174" s="11">
        <v>3</v>
      </c>
      <c r="I174" s="179">
        <v>35507</v>
      </c>
    </row>
    <row r="175" spans="1:9" x14ac:dyDescent="0.2">
      <c r="A175" s="10">
        <v>0.5</v>
      </c>
      <c r="B175" s="10" t="s">
        <v>3511</v>
      </c>
      <c r="C175" s="11">
        <v>76</v>
      </c>
      <c r="D175" s="11" t="s">
        <v>2655</v>
      </c>
      <c r="E175" s="11" t="s">
        <v>6057</v>
      </c>
      <c r="F175" s="11" t="s">
        <v>9317</v>
      </c>
      <c r="G175" s="11" t="s">
        <v>9603</v>
      </c>
      <c r="H175" s="11" t="s">
        <v>9604</v>
      </c>
      <c r="I175" s="179">
        <v>35527</v>
      </c>
    </row>
    <row r="176" spans="1:9" x14ac:dyDescent="0.2">
      <c r="A176" s="10">
        <v>0.3</v>
      </c>
      <c r="B176" s="10" t="s">
        <v>2234</v>
      </c>
      <c r="C176" s="11">
        <v>66</v>
      </c>
      <c r="D176" s="11" t="s">
        <v>2655</v>
      </c>
      <c r="E176" s="11" t="s">
        <v>6057</v>
      </c>
      <c r="F176" s="11" t="s">
        <v>5076</v>
      </c>
      <c r="G176" s="11" t="s">
        <v>9603</v>
      </c>
      <c r="H176" s="11" t="s">
        <v>9604</v>
      </c>
      <c r="I176" s="179">
        <v>35527</v>
      </c>
    </row>
    <row r="177" spans="1:9" x14ac:dyDescent="0.2">
      <c r="A177" s="10">
        <v>0.35</v>
      </c>
      <c r="B177" s="10" t="s">
        <v>8318</v>
      </c>
      <c r="C177" s="11">
        <v>61</v>
      </c>
      <c r="D177" s="11" t="s">
        <v>2655</v>
      </c>
      <c r="E177" s="11" t="s">
        <v>6057</v>
      </c>
      <c r="F177" s="11" t="s">
        <v>9317</v>
      </c>
      <c r="G177" s="11" t="s">
        <v>9603</v>
      </c>
      <c r="H177" s="11" t="s">
        <v>9604</v>
      </c>
      <c r="I177" s="179">
        <v>35529</v>
      </c>
    </row>
    <row r="178" spans="1:9" x14ac:dyDescent="0.2">
      <c r="A178" s="10">
        <v>0.35</v>
      </c>
      <c r="B178" s="10" t="s">
        <v>5014</v>
      </c>
      <c r="C178" s="11">
        <v>60</v>
      </c>
      <c r="D178" s="11" t="s">
        <v>2655</v>
      </c>
      <c r="E178" s="11" t="s">
        <v>6057</v>
      </c>
      <c r="F178" s="11" t="s">
        <v>9317</v>
      </c>
      <c r="G178" s="11" t="s">
        <v>9603</v>
      </c>
      <c r="H178" s="11" t="s">
        <v>9604</v>
      </c>
      <c r="I178" s="179">
        <v>35529</v>
      </c>
    </row>
    <row r="179" spans="1:9" x14ac:dyDescent="0.2">
      <c r="A179" s="10">
        <v>0.35</v>
      </c>
      <c r="B179" s="10" t="s">
        <v>2234</v>
      </c>
      <c r="C179" s="11">
        <v>66</v>
      </c>
      <c r="D179" s="11" t="s">
        <v>2655</v>
      </c>
      <c r="E179" s="11" t="s">
        <v>6057</v>
      </c>
      <c r="F179" s="11" t="s">
        <v>5076</v>
      </c>
      <c r="G179" s="11" t="s">
        <v>9603</v>
      </c>
      <c r="H179" s="11" t="s">
        <v>9604</v>
      </c>
      <c r="I179" s="179">
        <v>35530</v>
      </c>
    </row>
    <row r="180" spans="1:9" x14ac:dyDescent="0.2">
      <c r="A180" s="10">
        <v>0.33</v>
      </c>
      <c r="B180" s="10" t="s">
        <v>5077</v>
      </c>
      <c r="C180" s="11">
        <v>63</v>
      </c>
      <c r="D180" s="11" t="s">
        <v>2655</v>
      </c>
      <c r="E180" s="11" t="s">
        <v>9744</v>
      </c>
      <c r="F180" s="11" t="s">
        <v>10120</v>
      </c>
      <c r="G180" s="11">
        <v>50</v>
      </c>
      <c r="H180" s="11">
        <v>3</v>
      </c>
      <c r="I180" s="179">
        <v>35530</v>
      </c>
    </row>
    <row r="181" spans="1:9" x14ac:dyDescent="0.2">
      <c r="A181" s="10">
        <v>0.25</v>
      </c>
      <c r="B181" s="10" t="s">
        <v>5807</v>
      </c>
      <c r="C181" s="11">
        <v>58</v>
      </c>
      <c r="D181" s="11" t="s">
        <v>2655</v>
      </c>
      <c r="E181" s="11" t="s">
        <v>9744</v>
      </c>
      <c r="F181" s="11" t="s">
        <v>10120</v>
      </c>
      <c r="G181" s="11">
        <v>50</v>
      </c>
      <c r="H181" s="11">
        <v>3</v>
      </c>
      <c r="I181" s="179">
        <v>35530</v>
      </c>
    </row>
    <row r="182" spans="1:9" x14ac:dyDescent="0.2">
      <c r="A182" s="10">
        <v>0.25</v>
      </c>
      <c r="B182" s="10" t="s">
        <v>9316</v>
      </c>
      <c r="C182" s="11">
        <v>57</v>
      </c>
      <c r="D182" s="11" t="s">
        <v>2655</v>
      </c>
      <c r="E182" s="11" t="s">
        <v>9744</v>
      </c>
      <c r="F182" s="11" t="s">
        <v>10120</v>
      </c>
      <c r="G182" s="11">
        <v>50</v>
      </c>
      <c r="H182" s="11">
        <v>3</v>
      </c>
      <c r="I182" s="179">
        <v>35530</v>
      </c>
    </row>
    <row r="183" spans="1:9" x14ac:dyDescent="0.2">
      <c r="A183" s="10">
        <v>0.25</v>
      </c>
      <c r="B183" s="10" t="s">
        <v>7500</v>
      </c>
      <c r="C183" s="11">
        <v>58</v>
      </c>
      <c r="D183" s="11" t="s">
        <v>2655</v>
      </c>
      <c r="E183" s="11" t="s">
        <v>9744</v>
      </c>
      <c r="F183" s="11" t="s">
        <v>10120</v>
      </c>
      <c r="G183" s="11">
        <v>50</v>
      </c>
      <c r="H183" s="11">
        <v>3</v>
      </c>
      <c r="I183" s="179">
        <v>35530</v>
      </c>
    </row>
    <row r="184" spans="1:9" x14ac:dyDescent="0.2">
      <c r="A184" s="10">
        <v>1</v>
      </c>
      <c r="B184" s="10" t="s">
        <v>7945</v>
      </c>
      <c r="C184" s="11">
        <v>91</v>
      </c>
      <c r="D184" s="11" t="s">
        <v>2655</v>
      </c>
      <c r="E184" s="11" t="s">
        <v>6057</v>
      </c>
      <c r="F184" s="11" t="s">
        <v>9317</v>
      </c>
      <c r="G184" s="11" t="s">
        <v>9603</v>
      </c>
      <c r="H184" s="11" t="s">
        <v>9604</v>
      </c>
      <c r="I184" s="179">
        <v>35531</v>
      </c>
    </row>
    <row r="185" spans="1:9" x14ac:dyDescent="0.2">
      <c r="A185" s="10">
        <v>0.2</v>
      </c>
      <c r="B185" s="10" t="s">
        <v>5358</v>
      </c>
      <c r="C185" s="11">
        <v>55</v>
      </c>
      <c r="D185" s="11" t="s">
        <v>2655</v>
      </c>
      <c r="E185" s="11" t="s">
        <v>6057</v>
      </c>
      <c r="F185" s="11" t="s">
        <v>9317</v>
      </c>
      <c r="G185" s="11" t="s">
        <v>9603</v>
      </c>
      <c r="H185" s="11" t="s">
        <v>9604</v>
      </c>
      <c r="I185" s="179">
        <v>35534</v>
      </c>
    </row>
    <row r="186" spans="1:9" x14ac:dyDescent="0.2">
      <c r="A186" s="10">
        <v>0.5</v>
      </c>
      <c r="B186" s="10" t="s">
        <v>664</v>
      </c>
      <c r="C186" s="11">
        <v>72</v>
      </c>
      <c r="D186" s="11" t="s">
        <v>2655</v>
      </c>
      <c r="E186" s="11" t="s">
        <v>6057</v>
      </c>
      <c r="F186" s="11" t="s">
        <v>9317</v>
      </c>
      <c r="G186" s="11" t="s">
        <v>9603</v>
      </c>
      <c r="H186" s="11" t="s">
        <v>9604</v>
      </c>
      <c r="I186" s="179">
        <v>35534</v>
      </c>
    </row>
    <row r="187" spans="1:9" x14ac:dyDescent="0.2">
      <c r="A187" s="10">
        <v>0.25</v>
      </c>
      <c r="B187" s="10" t="s">
        <v>5688</v>
      </c>
      <c r="C187" s="11">
        <v>58</v>
      </c>
      <c r="D187" s="11" t="s">
        <v>2655</v>
      </c>
      <c r="E187" s="11" t="s">
        <v>6057</v>
      </c>
      <c r="F187" s="11" t="s">
        <v>9317</v>
      </c>
      <c r="G187" s="11" t="s">
        <v>9603</v>
      </c>
      <c r="H187" s="11" t="s">
        <v>9604</v>
      </c>
      <c r="I187" s="179">
        <v>35534</v>
      </c>
    </row>
    <row r="188" spans="1:9" x14ac:dyDescent="0.2">
      <c r="A188" s="10">
        <v>0.5</v>
      </c>
      <c r="B188" s="10" t="s">
        <v>8227</v>
      </c>
      <c r="C188" s="11">
        <v>63</v>
      </c>
      <c r="D188" s="11" t="s">
        <v>2655</v>
      </c>
      <c r="E188" s="11" t="s">
        <v>6057</v>
      </c>
      <c r="F188" s="11" t="s">
        <v>9317</v>
      </c>
      <c r="G188" s="11" t="s">
        <v>9603</v>
      </c>
      <c r="H188" s="11" t="s">
        <v>9604</v>
      </c>
      <c r="I188" s="179">
        <v>35535</v>
      </c>
    </row>
    <row r="189" spans="1:9" x14ac:dyDescent="0.2">
      <c r="A189" s="10">
        <v>0.5</v>
      </c>
      <c r="B189" s="10" t="s">
        <v>8298</v>
      </c>
      <c r="C189" s="11">
        <v>64</v>
      </c>
      <c r="D189" s="11" t="s">
        <v>2655</v>
      </c>
      <c r="E189" s="11" t="s">
        <v>6057</v>
      </c>
      <c r="F189" s="11" t="s">
        <v>9317</v>
      </c>
      <c r="G189" s="11" t="s">
        <v>9603</v>
      </c>
      <c r="H189" s="11" t="s">
        <v>9604</v>
      </c>
      <c r="I189" s="179">
        <v>35535</v>
      </c>
    </row>
    <row r="190" spans="1:9" x14ac:dyDescent="0.2">
      <c r="A190" s="10">
        <v>0.5</v>
      </c>
      <c r="B190" s="10" t="s">
        <v>8299</v>
      </c>
      <c r="C190" s="11">
        <v>64</v>
      </c>
      <c r="D190" s="11" t="s">
        <v>2655</v>
      </c>
      <c r="E190" s="11" t="s">
        <v>6057</v>
      </c>
      <c r="F190" s="11" t="s">
        <v>9317</v>
      </c>
      <c r="G190" s="11" t="s">
        <v>9603</v>
      </c>
      <c r="H190" s="11" t="s">
        <v>9604</v>
      </c>
      <c r="I190" s="179">
        <v>35535</v>
      </c>
    </row>
    <row r="191" spans="1:9" x14ac:dyDescent="0.2">
      <c r="A191" s="10">
        <v>0.5</v>
      </c>
      <c r="B191" s="10" t="s">
        <v>4985</v>
      </c>
      <c r="C191" s="11">
        <v>70</v>
      </c>
      <c r="D191" s="11" t="s">
        <v>2655</v>
      </c>
      <c r="E191" s="11" t="s">
        <v>6057</v>
      </c>
      <c r="F191" s="11" t="s">
        <v>9317</v>
      </c>
      <c r="G191" s="11" t="s">
        <v>9603</v>
      </c>
      <c r="H191" s="11" t="s">
        <v>9604</v>
      </c>
      <c r="I191" s="179">
        <v>35536</v>
      </c>
    </row>
    <row r="192" spans="1:9" x14ac:dyDescent="0.2">
      <c r="A192" s="10">
        <v>0.33</v>
      </c>
      <c r="B192" s="10" t="s">
        <v>8300</v>
      </c>
      <c r="C192" s="11">
        <v>70</v>
      </c>
      <c r="D192" s="11" t="s">
        <v>2655</v>
      </c>
      <c r="E192" s="11" t="s">
        <v>6057</v>
      </c>
      <c r="F192" s="11" t="s">
        <v>9317</v>
      </c>
      <c r="G192" s="11" t="s">
        <v>9603</v>
      </c>
      <c r="H192" s="11" t="s">
        <v>9604</v>
      </c>
      <c r="I192" s="179">
        <v>35545</v>
      </c>
    </row>
    <row r="193" spans="1:9" x14ac:dyDescent="0.2">
      <c r="A193" s="10">
        <v>0.25</v>
      </c>
      <c r="B193" s="10" t="s">
        <v>5372</v>
      </c>
      <c r="C193" s="11">
        <v>59</v>
      </c>
      <c r="D193" s="11" t="s">
        <v>2655</v>
      </c>
      <c r="E193" s="11" t="s">
        <v>6057</v>
      </c>
      <c r="F193" s="11" t="s">
        <v>9317</v>
      </c>
      <c r="G193" s="11" t="s">
        <v>9603</v>
      </c>
      <c r="H193" s="11" t="s">
        <v>9604</v>
      </c>
      <c r="I193" s="179">
        <v>35545</v>
      </c>
    </row>
    <row r="194" spans="1:9" x14ac:dyDescent="0.2">
      <c r="A194" s="10">
        <v>0.33</v>
      </c>
      <c r="B194" s="10" t="s">
        <v>2767</v>
      </c>
      <c r="C194" s="11">
        <v>62</v>
      </c>
      <c r="D194" s="11" t="s">
        <v>2655</v>
      </c>
      <c r="E194" s="11" t="s">
        <v>6057</v>
      </c>
      <c r="F194" s="11" t="s">
        <v>9317</v>
      </c>
      <c r="G194" s="11" t="s">
        <v>9603</v>
      </c>
      <c r="H194" s="11" t="s">
        <v>9604</v>
      </c>
      <c r="I194" s="179">
        <v>35555</v>
      </c>
    </row>
    <row r="195" spans="1:9" x14ac:dyDescent="0.2">
      <c r="A195" s="10">
        <v>0.33</v>
      </c>
      <c r="B195" s="10" t="s">
        <v>2902</v>
      </c>
      <c r="C195" s="11">
        <v>62</v>
      </c>
      <c r="D195" s="11" t="s">
        <v>2655</v>
      </c>
      <c r="E195" s="11" t="s">
        <v>6057</v>
      </c>
      <c r="F195" s="11" t="s">
        <v>9317</v>
      </c>
      <c r="G195" s="11" t="s">
        <v>9603</v>
      </c>
      <c r="H195" s="11" t="s">
        <v>9604</v>
      </c>
      <c r="I195" s="179">
        <v>35555</v>
      </c>
    </row>
    <row r="196" spans="1:9" x14ac:dyDescent="0.2">
      <c r="A196" s="10">
        <v>0.33</v>
      </c>
      <c r="B196" s="10" t="s">
        <v>2903</v>
      </c>
      <c r="C196" s="11">
        <v>61</v>
      </c>
      <c r="D196" s="11" t="s">
        <v>2655</v>
      </c>
      <c r="E196" s="11" t="s">
        <v>9744</v>
      </c>
      <c r="F196" s="11" t="s">
        <v>2904</v>
      </c>
      <c r="G196" s="11">
        <v>100</v>
      </c>
      <c r="H196" s="11">
        <v>3</v>
      </c>
      <c r="I196" s="179">
        <v>35563</v>
      </c>
    </row>
    <row r="197" spans="1:9" x14ac:dyDescent="0.2">
      <c r="A197" s="10">
        <v>0.33</v>
      </c>
      <c r="B197" s="10" t="s">
        <v>3777</v>
      </c>
      <c r="C197" s="11">
        <v>69</v>
      </c>
      <c r="D197" s="11" t="s">
        <v>2655</v>
      </c>
      <c r="E197" s="11" t="s">
        <v>6057</v>
      </c>
      <c r="F197" s="11" t="s">
        <v>9317</v>
      </c>
      <c r="G197" s="11" t="s">
        <v>9603</v>
      </c>
      <c r="H197" s="11" t="s">
        <v>9604</v>
      </c>
      <c r="I197" s="179">
        <v>35564</v>
      </c>
    </row>
    <row r="198" spans="1:9" x14ac:dyDescent="0.2">
      <c r="A198" s="10">
        <v>0.5</v>
      </c>
      <c r="B198" s="10" t="s">
        <v>5941</v>
      </c>
      <c r="C198" s="11"/>
      <c r="D198" s="11" t="s">
        <v>8962</v>
      </c>
      <c r="E198" s="11" t="s">
        <v>10138</v>
      </c>
      <c r="F198" s="11" t="s">
        <v>8466</v>
      </c>
      <c r="G198" s="11">
        <v>136</v>
      </c>
      <c r="H198" s="11">
        <v>10</v>
      </c>
      <c r="I198" s="179">
        <v>35572</v>
      </c>
    </row>
    <row r="199" spans="1:9" x14ac:dyDescent="0.2">
      <c r="A199" s="10">
        <v>1.5</v>
      </c>
      <c r="B199" s="28" t="s">
        <v>5941</v>
      </c>
      <c r="C199" s="28"/>
      <c r="D199" s="11" t="s">
        <v>2655</v>
      </c>
      <c r="E199" s="11" t="s">
        <v>9744</v>
      </c>
      <c r="F199" s="11" t="s">
        <v>7415</v>
      </c>
      <c r="G199" s="11">
        <v>100</v>
      </c>
      <c r="H199" s="11">
        <v>10</v>
      </c>
      <c r="I199" s="179">
        <v>35573</v>
      </c>
    </row>
    <row r="200" spans="1:9" x14ac:dyDescent="0.2">
      <c r="A200" s="10">
        <v>0.33</v>
      </c>
      <c r="B200" s="10" t="s">
        <v>8447</v>
      </c>
      <c r="C200" s="11">
        <v>63</v>
      </c>
      <c r="D200" s="11" t="s">
        <v>2655</v>
      </c>
      <c r="E200" s="11" t="s">
        <v>10138</v>
      </c>
      <c r="F200" s="11" t="s">
        <v>10139</v>
      </c>
      <c r="G200" s="11">
        <v>200</v>
      </c>
      <c r="H200" s="11">
        <v>6</v>
      </c>
      <c r="I200" s="179">
        <v>35577</v>
      </c>
    </row>
    <row r="201" spans="1:9" x14ac:dyDescent="0.2">
      <c r="A201" s="10">
        <v>0.75</v>
      </c>
      <c r="B201" s="10" t="s">
        <v>10140</v>
      </c>
      <c r="C201" s="11">
        <v>80</v>
      </c>
      <c r="D201" s="11" t="s">
        <v>2655</v>
      </c>
      <c r="E201" s="11" t="s">
        <v>6057</v>
      </c>
      <c r="F201" s="11" t="s">
        <v>9317</v>
      </c>
      <c r="G201" s="11" t="s">
        <v>9603</v>
      </c>
      <c r="H201" s="11" t="s">
        <v>9604</v>
      </c>
      <c r="I201" s="179">
        <v>35587</v>
      </c>
    </row>
    <row r="202" spans="1:9" x14ac:dyDescent="0.2">
      <c r="A202" s="10">
        <v>1</v>
      </c>
      <c r="B202" s="10" t="s">
        <v>10141</v>
      </c>
      <c r="C202" s="11"/>
      <c r="D202" s="137" t="s">
        <v>2655</v>
      </c>
      <c r="E202" s="11" t="s">
        <v>6057</v>
      </c>
      <c r="F202" s="11" t="s">
        <v>9317</v>
      </c>
      <c r="G202" s="11" t="s">
        <v>9603</v>
      </c>
      <c r="H202" s="11" t="s">
        <v>9604</v>
      </c>
      <c r="I202" s="179">
        <v>35608</v>
      </c>
    </row>
    <row r="203" spans="1:9" x14ac:dyDescent="0.2">
      <c r="A203" s="10">
        <v>0.5</v>
      </c>
      <c r="B203" s="10" t="s">
        <v>10142</v>
      </c>
      <c r="C203" s="11">
        <v>76</v>
      </c>
      <c r="D203" s="11" t="s">
        <v>2655</v>
      </c>
      <c r="E203" s="11" t="s">
        <v>6057</v>
      </c>
      <c r="F203" s="11" t="s">
        <v>9317</v>
      </c>
      <c r="G203" s="11" t="s">
        <v>9603</v>
      </c>
      <c r="H203" s="11" t="s">
        <v>9604</v>
      </c>
      <c r="I203" s="179">
        <v>35619</v>
      </c>
    </row>
    <row r="204" spans="1:9" x14ac:dyDescent="0.2">
      <c r="A204" s="10">
        <v>0.25</v>
      </c>
      <c r="B204" s="10" t="s">
        <v>10143</v>
      </c>
      <c r="C204" s="181" t="s">
        <v>1325</v>
      </c>
      <c r="D204" s="11"/>
      <c r="E204" s="11"/>
      <c r="F204" s="11"/>
      <c r="G204" s="11"/>
      <c r="H204" s="11"/>
      <c r="I204" s="179">
        <v>35620</v>
      </c>
    </row>
    <row r="205" spans="1:9" x14ac:dyDescent="0.2">
      <c r="A205" s="10">
        <v>0.2</v>
      </c>
      <c r="B205" s="10" t="s">
        <v>6998</v>
      </c>
      <c r="C205" s="11">
        <v>58</v>
      </c>
      <c r="D205" s="11" t="s">
        <v>2655</v>
      </c>
      <c r="E205" s="11" t="s">
        <v>6057</v>
      </c>
      <c r="F205" s="11" t="s">
        <v>9317</v>
      </c>
      <c r="G205" s="11" t="s">
        <v>9603</v>
      </c>
      <c r="H205" s="11" t="s">
        <v>9604</v>
      </c>
      <c r="I205" s="179">
        <v>35621</v>
      </c>
    </row>
    <row r="206" spans="1:9" x14ac:dyDescent="0.2">
      <c r="A206" s="10">
        <v>0.33</v>
      </c>
      <c r="B206" s="10" t="s">
        <v>9274</v>
      </c>
      <c r="C206" s="11">
        <v>63</v>
      </c>
      <c r="D206" s="11" t="s">
        <v>2655</v>
      </c>
      <c r="E206" s="11" t="s">
        <v>6057</v>
      </c>
      <c r="F206" s="11" t="s">
        <v>9317</v>
      </c>
      <c r="G206" s="11" t="s">
        <v>9603</v>
      </c>
      <c r="H206" s="11" t="s">
        <v>9604</v>
      </c>
      <c r="I206" s="179">
        <v>35633</v>
      </c>
    </row>
    <row r="207" spans="1:9" x14ac:dyDescent="0.2">
      <c r="A207" s="10">
        <v>0.27500000000000002</v>
      </c>
      <c r="B207" s="10" t="s">
        <v>9275</v>
      </c>
      <c r="C207" s="11">
        <v>58</v>
      </c>
      <c r="D207" s="11" t="s">
        <v>2655</v>
      </c>
      <c r="E207" s="11" t="s">
        <v>10138</v>
      </c>
      <c r="F207" s="11" t="s">
        <v>590</v>
      </c>
      <c r="G207" s="11">
        <v>100</v>
      </c>
      <c r="H207" s="11">
        <v>3</v>
      </c>
      <c r="I207" s="179">
        <v>35633</v>
      </c>
    </row>
    <row r="208" spans="1:9" x14ac:dyDescent="0.2">
      <c r="A208" s="10">
        <v>0.5</v>
      </c>
      <c r="B208" s="10" t="s">
        <v>9276</v>
      </c>
      <c r="C208" s="11">
        <v>70</v>
      </c>
      <c r="D208" s="11" t="s">
        <v>2655</v>
      </c>
      <c r="E208" s="11" t="s">
        <v>6057</v>
      </c>
      <c r="F208" s="11" t="s">
        <v>9317</v>
      </c>
      <c r="G208" s="11" t="s">
        <v>9603</v>
      </c>
      <c r="H208" s="11" t="s">
        <v>9604</v>
      </c>
      <c r="I208" s="179">
        <v>35633</v>
      </c>
    </row>
    <row r="209" spans="1:9" x14ac:dyDescent="0.2">
      <c r="A209" s="10">
        <v>0.33</v>
      </c>
      <c r="B209" s="28" t="s">
        <v>10140</v>
      </c>
      <c r="C209" s="11">
        <v>62</v>
      </c>
      <c r="D209" s="11" t="s">
        <v>2655</v>
      </c>
      <c r="E209" s="11" t="s">
        <v>6057</v>
      </c>
      <c r="F209" s="11" t="s">
        <v>9317</v>
      </c>
      <c r="G209" s="11" t="s">
        <v>9603</v>
      </c>
      <c r="H209" s="11" t="s">
        <v>9604</v>
      </c>
      <c r="I209" s="179">
        <v>35633</v>
      </c>
    </row>
    <row r="210" spans="1:9" x14ac:dyDescent="0.2">
      <c r="A210" s="10">
        <v>0.5</v>
      </c>
      <c r="B210" s="10" t="s">
        <v>9277</v>
      </c>
      <c r="C210" s="11">
        <v>72</v>
      </c>
      <c r="D210" s="11" t="s">
        <v>2655</v>
      </c>
      <c r="E210" s="11" t="s">
        <v>6057</v>
      </c>
      <c r="F210" s="11" t="s">
        <v>9317</v>
      </c>
      <c r="G210" s="11" t="s">
        <v>9603</v>
      </c>
      <c r="H210" s="11" t="s">
        <v>9604</v>
      </c>
      <c r="I210" s="179">
        <v>35639</v>
      </c>
    </row>
    <row r="211" spans="1:9" x14ac:dyDescent="0.2">
      <c r="A211" s="10">
        <v>0.33</v>
      </c>
      <c r="B211" s="10" t="s">
        <v>616</v>
      </c>
      <c r="C211" s="11">
        <v>69</v>
      </c>
      <c r="D211" s="11" t="s">
        <v>2655</v>
      </c>
      <c r="E211" s="11" t="s">
        <v>6057</v>
      </c>
      <c r="F211" s="11" t="s">
        <v>9317</v>
      </c>
      <c r="G211" s="11" t="s">
        <v>9603</v>
      </c>
      <c r="H211" s="11" t="s">
        <v>9604</v>
      </c>
      <c r="I211" s="179">
        <v>35639</v>
      </c>
    </row>
    <row r="212" spans="1:9" x14ac:dyDescent="0.2">
      <c r="A212" s="10">
        <v>0.25</v>
      </c>
      <c r="B212" s="10" t="s">
        <v>4790</v>
      </c>
      <c r="C212" s="11">
        <v>53</v>
      </c>
      <c r="D212" s="11" t="s">
        <v>2655</v>
      </c>
      <c r="E212" s="11" t="s">
        <v>10138</v>
      </c>
      <c r="F212" s="11" t="s">
        <v>617</v>
      </c>
      <c r="G212" s="11">
        <v>500</v>
      </c>
      <c r="H212" s="11">
        <v>30</v>
      </c>
      <c r="I212" s="179">
        <v>35641</v>
      </c>
    </row>
    <row r="213" spans="1:9" x14ac:dyDescent="0.2">
      <c r="A213" s="10">
        <v>0.5</v>
      </c>
      <c r="B213" s="10" t="s">
        <v>9657</v>
      </c>
      <c r="C213" s="11">
        <v>66</v>
      </c>
      <c r="D213" s="11" t="s">
        <v>2655</v>
      </c>
      <c r="E213" s="11" t="s">
        <v>9744</v>
      </c>
      <c r="F213" s="11" t="s">
        <v>590</v>
      </c>
      <c r="G213" s="11">
        <v>220</v>
      </c>
      <c r="H213" s="11">
        <v>10</v>
      </c>
      <c r="I213" s="179">
        <v>35642</v>
      </c>
    </row>
    <row r="214" spans="1:9" x14ac:dyDescent="0.2">
      <c r="A214" s="10">
        <v>0.5</v>
      </c>
      <c r="B214" s="10" t="s">
        <v>4190</v>
      </c>
      <c r="C214" s="11">
        <v>66</v>
      </c>
      <c r="D214" s="11" t="s">
        <v>8962</v>
      </c>
      <c r="E214" s="11" t="s">
        <v>9744</v>
      </c>
      <c r="F214" s="11" t="s">
        <v>4686</v>
      </c>
      <c r="G214" s="11">
        <v>160</v>
      </c>
      <c r="H214" s="11">
        <v>11</v>
      </c>
      <c r="I214" s="179">
        <v>35643</v>
      </c>
    </row>
    <row r="215" spans="1:9" x14ac:dyDescent="0.2">
      <c r="A215" s="10">
        <v>0.5</v>
      </c>
      <c r="B215" s="10" t="s">
        <v>4191</v>
      </c>
      <c r="C215" s="11"/>
      <c r="D215" s="11" t="s">
        <v>8962</v>
      </c>
      <c r="E215" s="11" t="s">
        <v>4192</v>
      </c>
      <c r="F215" s="11" t="s">
        <v>4193</v>
      </c>
      <c r="G215" s="11">
        <v>200</v>
      </c>
      <c r="H215" s="11">
        <v>2</v>
      </c>
      <c r="I215" s="179">
        <v>35646</v>
      </c>
    </row>
    <row r="216" spans="1:9" x14ac:dyDescent="0.2">
      <c r="A216" s="10">
        <v>0.75</v>
      </c>
      <c r="B216" s="28" t="s">
        <v>4194</v>
      </c>
      <c r="C216" s="11">
        <v>80</v>
      </c>
      <c r="D216" s="11" t="s">
        <v>2655</v>
      </c>
      <c r="E216" s="11" t="s">
        <v>6057</v>
      </c>
      <c r="F216" s="11" t="s">
        <v>9317</v>
      </c>
      <c r="G216" s="11" t="s">
        <v>9603</v>
      </c>
      <c r="H216" s="11" t="s">
        <v>9604</v>
      </c>
      <c r="I216" s="179">
        <v>35662</v>
      </c>
    </row>
    <row r="217" spans="1:9" x14ac:dyDescent="0.2">
      <c r="A217" s="10">
        <v>0.25</v>
      </c>
      <c r="B217" s="10" t="s">
        <v>4931</v>
      </c>
      <c r="C217" s="11">
        <v>58</v>
      </c>
      <c r="D217" s="11" t="s">
        <v>2655</v>
      </c>
      <c r="E217" s="11" t="s">
        <v>6057</v>
      </c>
      <c r="F217" s="11" t="s">
        <v>9317</v>
      </c>
      <c r="G217" s="11" t="s">
        <v>9603</v>
      </c>
      <c r="H217" s="11" t="s">
        <v>9604</v>
      </c>
      <c r="I217" s="179">
        <v>35663</v>
      </c>
    </row>
    <row r="218" spans="1:9" x14ac:dyDescent="0.2">
      <c r="A218" s="10">
        <v>0.2</v>
      </c>
      <c r="B218" s="10" t="s">
        <v>5054</v>
      </c>
      <c r="C218" s="11">
        <v>56</v>
      </c>
      <c r="D218" s="11" t="s">
        <v>2655</v>
      </c>
      <c r="E218" s="11" t="s">
        <v>6057</v>
      </c>
      <c r="F218" s="11" t="s">
        <v>9317</v>
      </c>
      <c r="G218" s="11" t="s">
        <v>9603</v>
      </c>
      <c r="H218" s="11" t="s">
        <v>9604</v>
      </c>
      <c r="I218" s="179">
        <v>35663</v>
      </c>
    </row>
    <row r="219" spans="1:9" x14ac:dyDescent="0.2">
      <c r="A219" s="10">
        <v>0.2</v>
      </c>
      <c r="B219" s="10" t="s">
        <v>8186</v>
      </c>
      <c r="C219" s="181" t="s">
        <v>1325</v>
      </c>
      <c r="D219" s="11"/>
      <c r="E219" s="11" t="s">
        <v>6057</v>
      </c>
      <c r="F219" s="11"/>
      <c r="G219" s="11" t="s">
        <v>9603</v>
      </c>
      <c r="H219" s="11" t="s">
        <v>9604</v>
      </c>
      <c r="I219" s="179">
        <v>35664</v>
      </c>
    </row>
    <row r="220" spans="1:9" x14ac:dyDescent="0.2">
      <c r="A220" s="10">
        <v>0.25</v>
      </c>
      <c r="B220" s="10" t="s">
        <v>4849</v>
      </c>
      <c r="C220" s="11">
        <v>58</v>
      </c>
      <c r="D220" s="11" t="s">
        <v>2655</v>
      </c>
      <c r="E220" s="11" t="s">
        <v>6057</v>
      </c>
      <c r="F220" s="11" t="s">
        <v>9317</v>
      </c>
      <c r="G220" s="11" t="s">
        <v>9603</v>
      </c>
      <c r="H220" s="11" t="s">
        <v>9604</v>
      </c>
      <c r="I220" s="179">
        <v>35664</v>
      </c>
    </row>
    <row r="221" spans="1:9" x14ac:dyDescent="0.2">
      <c r="A221" s="10">
        <v>0.25</v>
      </c>
      <c r="B221" s="10" t="s">
        <v>4788</v>
      </c>
      <c r="C221" s="11"/>
      <c r="D221" s="11" t="s">
        <v>2655</v>
      </c>
      <c r="E221" s="11" t="s">
        <v>6057</v>
      </c>
      <c r="F221" s="11" t="s">
        <v>6828</v>
      </c>
      <c r="G221" s="11" t="s">
        <v>9603</v>
      </c>
      <c r="H221" s="11">
        <v>22</v>
      </c>
      <c r="I221" s="179">
        <v>35664</v>
      </c>
    </row>
    <row r="222" spans="1:9" x14ac:dyDescent="0.2">
      <c r="A222" s="10">
        <v>0.5</v>
      </c>
      <c r="B222" s="10" t="s">
        <v>6829</v>
      </c>
      <c r="C222" s="11"/>
      <c r="D222" s="11" t="s">
        <v>8962</v>
      </c>
      <c r="E222" s="11" t="s">
        <v>6057</v>
      </c>
      <c r="F222" s="11" t="s">
        <v>5591</v>
      </c>
      <c r="G222" s="11" t="s">
        <v>9603</v>
      </c>
      <c r="H222" s="11">
        <v>35</v>
      </c>
      <c r="I222" s="179">
        <v>35670</v>
      </c>
    </row>
    <row r="223" spans="1:9" x14ac:dyDescent="0.2">
      <c r="A223" s="10" t="s">
        <v>5592</v>
      </c>
      <c r="B223" s="10" t="s">
        <v>99</v>
      </c>
      <c r="C223" s="11">
        <v>76</v>
      </c>
      <c r="D223" s="11" t="s">
        <v>2655</v>
      </c>
      <c r="E223" s="11" t="s">
        <v>6057</v>
      </c>
      <c r="F223" s="11" t="s">
        <v>9317</v>
      </c>
      <c r="G223" s="11" t="s">
        <v>9603</v>
      </c>
      <c r="H223" s="11" t="s">
        <v>9604</v>
      </c>
      <c r="I223" s="179">
        <v>35671</v>
      </c>
    </row>
    <row r="224" spans="1:9" x14ac:dyDescent="0.2">
      <c r="A224" s="10">
        <v>0.45</v>
      </c>
      <c r="B224" s="10" t="s">
        <v>4319</v>
      </c>
      <c r="C224" s="11">
        <v>65</v>
      </c>
      <c r="D224" s="11" t="s">
        <v>2655</v>
      </c>
      <c r="E224" s="11" t="s">
        <v>6057</v>
      </c>
      <c r="F224" s="11" t="s">
        <v>9317</v>
      </c>
      <c r="G224" s="11" t="s">
        <v>9603</v>
      </c>
      <c r="H224" s="11" t="s">
        <v>9604</v>
      </c>
      <c r="I224" s="179">
        <v>35671</v>
      </c>
    </row>
    <row r="225" spans="1:9" x14ac:dyDescent="0.2">
      <c r="A225" s="10">
        <v>0.33</v>
      </c>
      <c r="B225" s="10" t="s">
        <v>4320</v>
      </c>
      <c r="C225" s="11">
        <v>61</v>
      </c>
      <c r="D225" s="11" t="s">
        <v>2655</v>
      </c>
      <c r="E225" s="11" t="s">
        <v>6057</v>
      </c>
      <c r="F225" s="11" t="s">
        <v>9317</v>
      </c>
      <c r="G225" s="11" t="s">
        <v>9603</v>
      </c>
      <c r="H225" s="11" t="s">
        <v>9604</v>
      </c>
      <c r="I225" s="179">
        <v>35671</v>
      </c>
    </row>
    <row r="226" spans="1:9" x14ac:dyDescent="0.2">
      <c r="A226" s="10">
        <v>0.25</v>
      </c>
      <c r="B226" s="10" t="s">
        <v>378</v>
      </c>
      <c r="C226" s="11">
        <v>62</v>
      </c>
      <c r="D226" s="11" t="s">
        <v>2655</v>
      </c>
      <c r="E226" s="11" t="s">
        <v>6057</v>
      </c>
      <c r="F226" s="11" t="s">
        <v>9317</v>
      </c>
      <c r="G226" s="11" t="s">
        <v>9603</v>
      </c>
      <c r="H226" s="11" t="s">
        <v>9604</v>
      </c>
      <c r="I226" s="179">
        <v>35671</v>
      </c>
    </row>
    <row r="227" spans="1:9" x14ac:dyDescent="0.2">
      <c r="A227" s="10">
        <v>1</v>
      </c>
      <c r="B227" s="10" t="s">
        <v>1670</v>
      </c>
      <c r="C227" s="11">
        <v>89</v>
      </c>
      <c r="D227" s="11" t="s">
        <v>2655</v>
      </c>
      <c r="E227" s="11" t="s">
        <v>6057</v>
      </c>
      <c r="F227" s="11" t="s">
        <v>9317</v>
      </c>
      <c r="G227" s="11" t="s">
        <v>9603</v>
      </c>
      <c r="H227" s="11" t="s">
        <v>9604</v>
      </c>
      <c r="I227" s="179">
        <v>35675</v>
      </c>
    </row>
    <row r="228" spans="1:9" x14ac:dyDescent="0.2">
      <c r="A228" s="10">
        <v>0.5</v>
      </c>
      <c r="B228" s="10" t="s">
        <v>2122</v>
      </c>
      <c r="C228" s="11">
        <v>72</v>
      </c>
      <c r="D228" s="11" t="s">
        <v>2655</v>
      </c>
      <c r="E228" s="11" t="s">
        <v>6057</v>
      </c>
      <c r="F228" s="11" t="s">
        <v>9317</v>
      </c>
      <c r="G228" s="11" t="s">
        <v>9603</v>
      </c>
      <c r="H228" s="11" t="s">
        <v>9604</v>
      </c>
      <c r="I228" s="179">
        <v>35683</v>
      </c>
    </row>
    <row r="229" spans="1:9" x14ac:dyDescent="0.2">
      <c r="A229" s="10">
        <v>1</v>
      </c>
      <c r="B229" s="10" t="s">
        <v>3052</v>
      </c>
      <c r="C229" s="11">
        <v>86</v>
      </c>
      <c r="D229" s="11" t="s">
        <v>2655</v>
      </c>
      <c r="E229" s="11" t="s">
        <v>6057</v>
      </c>
      <c r="F229" s="11" t="s">
        <v>9317</v>
      </c>
      <c r="G229" s="11" t="s">
        <v>9603</v>
      </c>
      <c r="H229" s="11" t="s">
        <v>9604</v>
      </c>
      <c r="I229" s="179">
        <v>35683</v>
      </c>
    </row>
    <row r="230" spans="1:9" x14ac:dyDescent="0.2">
      <c r="A230" s="10">
        <v>0.5</v>
      </c>
      <c r="B230" s="10" t="s">
        <v>3340</v>
      </c>
      <c r="C230" s="11"/>
      <c r="D230" s="11" t="s">
        <v>2655</v>
      </c>
      <c r="E230" s="11" t="s">
        <v>6057</v>
      </c>
      <c r="F230" s="11" t="s">
        <v>3341</v>
      </c>
      <c r="G230" s="11" t="s">
        <v>9603</v>
      </c>
      <c r="H230" s="11">
        <v>20</v>
      </c>
      <c r="I230" s="179">
        <v>35688</v>
      </c>
    </row>
    <row r="231" spans="1:9" x14ac:dyDescent="0.2">
      <c r="A231" s="10">
        <v>0.33</v>
      </c>
      <c r="B231" s="10" t="s">
        <v>9942</v>
      </c>
      <c r="C231" s="11">
        <v>61</v>
      </c>
      <c r="D231" s="11" t="s">
        <v>2655</v>
      </c>
      <c r="E231" s="11" t="s">
        <v>6057</v>
      </c>
      <c r="F231" s="11" t="s">
        <v>3341</v>
      </c>
      <c r="G231" s="11" t="s">
        <v>9603</v>
      </c>
      <c r="H231" s="11">
        <v>20</v>
      </c>
      <c r="I231" s="179">
        <v>35689</v>
      </c>
    </row>
    <row r="232" spans="1:9" x14ac:dyDescent="0.2">
      <c r="A232" s="10">
        <v>0.5</v>
      </c>
      <c r="B232" s="10" t="s">
        <v>9943</v>
      </c>
      <c r="C232" s="11">
        <v>63</v>
      </c>
      <c r="D232" s="11" t="s">
        <v>2655</v>
      </c>
      <c r="E232" s="11" t="s">
        <v>6057</v>
      </c>
      <c r="F232" s="11" t="s">
        <v>3341</v>
      </c>
      <c r="G232" s="11" t="s">
        <v>9603</v>
      </c>
      <c r="H232" s="11">
        <v>20</v>
      </c>
      <c r="I232" s="179">
        <v>35689</v>
      </c>
    </row>
    <row r="233" spans="1:9" x14ac:dyDescent="0.2">
      <c r="A233" s="10">
        <v>0.5</v>
      </c>
      <c r="B233" s="10" t="s">
        <v>586</v>
      </c>
      <c r="C233" s="11">
        <v>72</v>
      </c>
      <c r="D233" s="11" t="s">
        <v>2655</v>
      </c>
      <c r="E233" s="11" t="s">
        <v>6057</v>
      </c>
      <c r="F233" s="11" t="s">
        <v>9317</v>
      </c>
      <c r="G233" s="11" t="s">
        <v>9603</v>
      </c>
      <c r="H233" s="11" t="s">
        <v>9604</v>
      </c>
      <c r="I233" s="179">
        <v>35690</v>
      </c>
    </row>
    <row r="234" spans="1:9" x14ac:dyDescent="0.2">
      <c r="A234" s="10">
        <v>0.5</v>
      </c>
      <c r="B234" s="10" t="s">
        <v>9104</v>
      </c>
      <c r="C234" s="11">
        <v>70</v>
      </c>
      <c r="D234" s="11" t="s">
        <v>2655</v>
      </c>
      <c r="E234" s="11" t="s">
        <v>6057</v>
      </c>
      <c r="F234" s="11" t="s">
        <v>9317</v>
      </c>
      <c r="G234" s="11" t="s">
        <v>9603</v>
      </c>
      <c r="H234" s="11" t="s">
        <v>9604</v>
      </c>
      <c r="I234" s="179">
        <v>35690</v>
      </c>
    </row>
    <row r="235" spans="1:9" x14ac:dyDescent="0.2">
      <c r="A235" s="10">
        <v>0.33</v>
      </c>
      <c r="B235" s="10" t="s">
        <v>3786</v>
      </c>
      <c r="C235" s="11">
        <v>63</v>
      </c>
      <c r="D235" s="11" t="s">
        <v>2655</v>
      </c>
      <c r="E235" s="11" t="s">
        <v>6057</v>
      </c>
      <c r="F235" s="11" t="s">
        <v>9317</v>
      </c>
      <c r="G235" s="11" t="s">
        <v>9603</v>
      </c>
      <c r="H235" s="11" t="s">
        <v>9604</v>
      </c>
      <c r="I235" s="179">
        <v>35691</v>
      </c>
    </row>
    <row r="236" spans="1:9" x14ac:dyDescent="0.2">
      <c r="A236" s="10">
        <v>0.2</v>
      </c>
      <c r="B236" s="10" t="s">
        <v>3787</v>
      </c>
      <c r="C236" s="11">
        <v>56</v>
      </c>
      <c r="D236" s="11" t="s">
        <v>2655</v>
      </c>
      <c r="E236" s="11" t="s">
        <v>6057</v>
      </c>
      <c r="F236" s="11" t="s">
        <v>9317</v>
      </c>
      <c r="G236" s="11" t="s">
        <v>9603</v>
      </c>
      <c r="H236" s="11" t="s">
        <v>9604</v>
      </c>
      <c r="I236" s="179">
        <v>35699</v>
      </c>
    </row>
    <row r="237" spans="1:9" x14ac:dyDescent="0.2">
      <c r="A237" s="10">
        <v>0.5</v>
      </c>
      <c r="B237" s="10" t="s">
        <v>5940</v>
      </c>
      <c r="C237" s="11">
        <v>65</v>
      </c>
      <c r="D237" s="11" t="s">
        <v>2655</v>
      </c>
      <c r="E237" s="11" t="s">
        <v>6057</v>
      </c>
      <c r="F237" s="11" t="s">
        <v>9317</v>
      </c>
      <c r="G237" s="11" t="s">
        <v>9603</v>
      </c>
      <c r="H237" s="11" t="s">
        <v>9604</v>
      </c>
      <c r="I237" s="179">
        <v>35705</v>
      </c>
    </row>
    <row r="238" spans="1:9" x14ac:dyDescent="0.2">
      <c r="A238" s="10">
        <v>0.25</v>
      </c>
      <c r="B238" s="10" t="s">
        <v>4878</v>
      </c>
      <c r="C238" s="11">
        <v>68</v>
      </c>
      <c r="D238" s="11" t="s">
        <v>2655</v>
      </c>
      <c r="E238" s="11" t="s">
        <v>6057</v>
      </c>
      <c r="F238" s="11" t="s">
        <v>9317</v>
      </c>
      <c r="G238" s="11" t="s">
        <v>9603</v>
      </c>
      <c r="H238" s="11" t="s">
        <v>9604</v>
      </c>
      <c r="I238" s="179">
        <v>35709</v>
      </c>
    </row>
    <row r="239" spans="1:9" x14ac:dyDescent="0.2">
      <c r="A239" s="10">
        <v>0.33</v>
      </c>
      <c r="B239" s="10" t="s">
        <v>949</v>
      </c>
      <c r="C239" s="11">
        <v>62</v>
      </c>
      <c r="D239" s="11" t="s">
        <v>2655</v>
      </c>
      <c r="E239" s="11" t="s">
        <v>6057</v>
      </c>
      <c r="F239" s="11" t="s">
        <v>9317</v>
      </c>
      <c r="G239" s="11" t="s">
        <v>9603</v>
      </c>
      <c r="H239" s="11" t="s">
        <v>9604</v>
      </c>
      <c r="I239" s="179">
        <v>35709</v>
      </c>
    </row>
    <row r="240" spans="1:9" x14ac:dyDescent="0.2">
      <c r="A240" s="10">
        <v>0.2</v>
      </c>
      <c r="B240" s="10" t="s">
        <v>8024</v>
      </c>
      <c r="C240" s="11">
        <v>56</v>
      </c>
      <c r="D240" s="11" t="s">
        <v>2655</v>
      </c>
      <c r="E240" s="11" t="s">
        <v>6057</v>
      </c>
      <c r="F240" s="11" t="s">
        <v>9317</v>
      </c>
      <c r="G240" s="11" t="s">
        <v>9603</v>
      </c>
      <c r="H240" s="11" t="s">
        <v>9604</v>
      </c>
      <c r="I240" s="179">
        <v>35709</v>
      </c>
    </row>
    <row r="241" spans="1:9" x14ac:dyDescent="0.2">
      <c r="A241" s="10">
        <v>0.2</v>
      </c>
      <c r="B241" s="10" t="s">
        <v>5134</v>
      </c>
      <c r="C241" s="11">
        <v>58</v>
      </c>
      <c r="D241" s="11" t="s">
        <v>2655</v>
      </c>
      <c r="E241" s="11" t="s">
        <v>6057</v>
      </c>
      <c r="F241" s="11" t="s">
        <v>9317</v>
      </c>
      <c r="G241" s="11" t="s">
        <v>9603</v>
      </c>
      <c r="H241" s="11" t="s">
        <v>9604</v>
      </c>
      <c r="I241" s="179">
        <v>35711</v>
      </c>
    </row>
    <row r="242" spans="1:9" x14ac:dyDescent="0.2">
      <c r="A242" s="10">
        <v>0.33</v>
      </c>
      <c r="B242" s="10" t="s">
        <v>5135</v>
      </c>
      <c r="C242" s="11">
        <v>58</v>
      </c>
      <c r="D242" s="11" t="s">
        <v>2655</v>
      </c>
      <c r="E242" s="11" t="s">
        <v>6057</v>
      </c>
      <c r="F242" s="11" t="s">
        <v>9317</v>
      </c>
      <c r="G242" s="11" t="s">
        <v>9603</v>
      </c>
      <c r="H242" s="11" t="s">
        <v>9604</v>
      </c>
      <c r="I242" s="179">
        <v>35711</v>
      </c>
    </row>
    <row r="243" spans="1:9" x14ac:dyDescent="0.2">
      <c r="A243" s="10">
        <v>0.5</v>
      </c>
      <c r="B243" s="10" t="s">
        <v>5136</v>
      </c>
      <c r="C243" s="11">
        <v>64</v>
      </c>
      <c r="D243" s="11" t="s">
        <v>2655</v>
      </c>
      <c r="E243" s="11" t="s">
        <v>6057</v>
      </c>
      <c r="F243" s="11" t="s">
        <v>9317</v>
      </c>
      <c r="G243" s="11" t="s">
        <v>9603</v>
      </c>
      <c r="H243" s="11" t="s">
        <v>9604</v>
      </c>
      <c r="I243" s="179">
        <v>35711</v>
      </c>
    </row>
    <row r="244" spans="1:9" x14ac:dyDescent="0.2">
      <c r="A244" s="10">
        <v>0.2</v>
      </c>
      <c r="B244" s="10" t="s">
        <v>193</v>
      </c>
      <c r="C244" s="11">
        <v>57</v>
      </c>
      <c r="D244" s="11" t="s">
        <v>2655</v>
      </c>
      <c r="E244" s="11" t="s">
        <v>6057</v>
      </c>
      <c r="F244" s="11" t="s">
        <v>9317</v>
      </c>
      <c r="G244" s="11" t="s">
        <v>9603</v>
      </c>
      <c r="H244" s="11" t="s">
        <v>9604</v>
      </c>
      <c r="I244" s="179">
        <v>35723</v>
      </c>
    </row>
    <row r="245" spans="1:9" x14ac:dyDescent="0.2">
      <c r="A245" s="10">
        <v>0.33</v>
      </c>
      <c r="B245" s="10" t="s">
        <v>9745</v>
      </c>
      <c r="C245" s="11">
        <v>60</v>
      </c>
      <c r="D245" s="11" t="s">
        <v>2655</v>
      </c>
      <c r="E245" s="11" t="s">
        <v>6057</v>
      </c>
      <c r="F245" s="11" t="s">
        <v>9317</v>
      </c>
      <c r="G245" s="11" t="s">
        <v>9603</v>
      </c>
      <c r="H245" s="11" t="s">
        <v>9604</v>
      </c>
      <c r="I245" s="179">
        <v>35723</v>
      </c>
    </row>
    <row r="246" spans="1:9" x14ac:dyDescent="0.2">
      <c r="A246" s="10">
        <v>0.33</v>
      </c>
      <c r="B246" s="10" t="s">
        <v>10265</v>
      </c>
      <c r="C246" s="11">
        <v>67</v>
      </c>
      <c r="D246" s="11" t="s">
        <v>2655</v>
      </c>
      <c r="E246" s="11" t="s">
        <v>6057</v>
      </c>
      <c r="F246" s="11" t="s">
        <v>9317</v>
      </c>
      <c r="G246" s="11" t="s">
        <v>9603</v>
      </c>
      <c r="H246" s="11" t="s">
        <v>9604</v>
      </c>
      <c r="I246" s="179">
        <v>35723</v>
      </c>
    </row>
    <row r="247" spans="1:9" x14ac:dyDescent="0.2">
      <c r="A247" s="10">
        <v>0.33</v>
      </c>
      <c r="B247" s="10" t="s">
        <v>5562</v>
      </c>
      <c r="C247" s="11">
        <v>59</v>
      </c>
      <c r="D247" s="11" t="s">
        <v>2655</v>
      </c>
      <c r="E247" s="11" t="s">
        <v>6057</v>
      </c>
      <c r="F247" s="11" t="s">
        <v>9317</v>
      </c>
      <c r="G247" s="11" t="s">
        <v>9603</v>
      </c>
      <c r="H247" s="11" t="s">
        <v>9604</v>
      </c>
      <c r="I247" s="179">
        <v>35723</v>
      </c>
    </row>
    <row r="248" spans="1:9" x14ac:dyDescent="0.2">
      <c r="A248" s="10">
        <v>0.33</v>
      </c>
      <c r="B248" s="10" t="s">
        <v>10477</v>
      </c>
      <c r="C248" s="11">
        <v>62</v>
      </c>
      <c r="D248" s="11" t="s">
        <v>2655</v>
      </c>
      <c r="E248" s="11" t="s">
        <v>6057</v>
      </c>
      <c r="F248" s="11" t="s">
        <v>9317</v>
      </c>
      <c r="G248" s="11" t="s">
        <v>9603</v>
      </c>
      <c r="H248" s="11" t="s">
        <v>9604</v>
      </c>
      <c r="I248" s="179">
        <v>35725</v>
      </c>
    </row>
    <row r="249" spans="1:9" x14ac:dyDescent="0.2">
      <c r="A249" s="10">
        <v>0.25</v>
      </c>
      <c r="B249" s="10" t="s">
        <v>8639</v>
      </c>
      <c r="C249" s="11">
        <v>60</v>
      </c>
      <c r="D249" s="11" t="s">
        <v>2655</v>
      </c>
      <c r="E249" s="11" t="s">
        <v>6057</v>
      </c>
      <c r="F249" s="11" t="s">
        <v>9317</v>
      </c>
      <c r="G249" s="11" t="s">
        <v>9603</v>
      </c>
      <c r="H249" s="11" t="s">
        <v>9604</v>
      </c>
      <c r="I249" s="179">
        <v>35725</v>
      </c>
    </row>
    <row r="250" spans="1:9" x14ac:dyDescent="0.2">
      <c r="A250" s="10">
        <v>0.25</v>
      </c>
      <c r="B250" s="10" t="s">
        <v>8736</v>
      </c>
      <c r="C250" s="11">
        <v>59</v>
      </c>
      <c r="D250" s="11" t="s">
        <v>2655</v>
      </c>
      <c r="E250" s="11" t="s">
        <v>6057</v>
      </c>
      <c r="F250" s="11" t="s">
        <v>9317</v>
      </c>
      <c r="G250" s="11" t="s">
        <v>9603</v>
      </c>
      <c r="H250" s="11" t="s">
        <v>9604</v>
      </c>
      <c r="I250" s="179">
        <v>35725</v>
      </c>
    </row>
    <row r="251" spans="1:9" x14ac:dyDescent="0.2">
      <c r="A251" s="10">
        <v>0.33</v>
      </c>
      <c r="B251" s="10" t="s">
        <v>8737</v>
      </c>
      <c r="C251" s="11">
        <v>64</v>
      </c>
      <c r="D251" s="11" t="s">
        <v>2655</v>
      </c>
      <c r="E251" s="11" t="s">
        <v>6057</v>
      </c>
      <c r="F251" s="11" t="s">
        <v>9317</v>
      </c>
      <c r="G251" s="11" t="s">
        <v>9603</v>
      </c>
      <c r="H251" s="11" t="s">
        <v>9604</v>
      </c>
      <c r="I251" s="179">
        <v>35725</v>
      </c>
    </row>
    <row r="252" spans="1:9" x14ac:dyDescent="0.2">
      <c r="A252" s="10">
        <v>0.25</v>
      </c>
      <c r="B252" s="10" t="s">
        <v>9171</v>
      </c>
      <c r="C252" s="11">
        <v>60</v>
      </c>
      <c r="D252" s="11" t="s">
        <v>2655</v>
      </c>
      <c r="E252" s="11" t="s">
        <v>6057</v>
      </c>
      <c r="F252" s="11" t="s">
        <v>9317</v>
      </c>
      <c r="G252" s="11" t="s">
        <v>9603</v>
      </c>
      <c r="H252" s="11" t="s">
        <v>9604</v>
      </c>
      <c r="I252" s="179">
        <v>35725</v>
      </c>
    </row>
    <row r="253" spans="1:9" x14ac:dyDescent="0.2">
      <c r="A253" s="10">
        <v>0.5</v>
      </c>
      <c r="B253" s="10" t="s">
        <v>9172</v>
      </c>
      <c r="C253" s="11">
        <v>66</v>
      </c>
      <c r="D253" s="11" t="s">
        <v>2655</v>
      </c>
      <c r="E253" s="11" t="s">
        <v>6057</v>
      </c>
      <c r="F253" s="11" t="s">
        <v>9317</v>
      </c>
      <c r="G253" s="11" t="s">
        <v>9603</v>
      </c>
      <c r="H253" s="11" t="s">
        <v>9604</v>
      </c>
      <c r="I253" s="179">
        <v>35731</v>
      </c>
    </row>
    <row r="254" spans="1:9" x14ac:dyDescent="0.2">
      <c r="A254" s="10">
        <v>0.7</v>
      </c>
      <c r="B254" s="10" t="s">
        <v>9173</v>
      </c>
      <c r="C254" s="11"/>
      <c r="D254" s="11" t="s">
        <v>2655</v>
      </c>
      <c r="E254" s="11" t="s">
        <v>6057</v>
      </c>
      <c r="F254" s="11" t="s">
        <v>8852</v>
      </c>
      <c r="G254" s="11" t="s">
        <v>9603</v>
      </c>
      <c r="H254" s="11">
        <v>10</v>
      </c>
      <c r="I254" s="179">
        <v>35732</v>
      </c>
    </row>
    <row r="255" spans="1:9" x14ac:dyDescent="0.2">
      <c r="A255" s="10">
        <v>0.2</v>
      </c>
      <c r="B255" s="10" t="s">
        <v>8853</v>
      </c>
      <c r="C255" s="11">
        <v>56</v>
      </c>
      <c r="D255" s="11" t="s">
        <v>2655</v>
      </c>
      <c r="E255" s="11" t="s">
        <v>6057</v>
      </c>
      <c r="F255" s="11" t="s">
        <v>9317</v>
      </c>
      <c r="G255" s="11" t="s">
        <v>9603</v>
      </c>
      <c r="H255" s="11" t="s">
        <v>9604</v>
      </c>
      <c r="I255" s="179">
        <v>35737</v>
      </c>
    </row>
    <row r="256" spans="1:9" x14ac:dyDescent="0.2">
      <c r="A256" s="10">
        <v>0.33</v>
      </c>
      <c r="B256" s="10" t="s">
        <v>2932</v>
      </c>
      <c r="C256" s="11"/>
      <c r="D256" s="11" t="s">
        <v>2655</v>
      </c>
      <c r="E256" s="11" t="s">
        <v>2933</v>
      </c>
      <c r="F256" s="11" t="s">
        <v>5593</v>
      </c>
      <c r="G256" s="11">
        <v>14</v>
      </c>
      <c r="H256" s="11">
        <v>2</v>
      </c>
      <c r="I256" s="179">
        <v>35744</v>
      </c>
    </row>
    <row r="257" spans="1:9" x14ac:dyDescent="0.2">
      <c r="A257" s="10">
        <v>0.5</v>
      </c>
      <c r="B257" s="10" t="s">
        <v>45</v>
      </c>
      <c r="C257" s="11"/>
      <c r="D257" s="11" t="s">
        <v>8962</v>
      </c>
      <c r="E257" s="11" t="s">
        <v>6057</v>
      </c>
      <c r="F257" s="11" t="s">
        <v>6426</v>
      </c>
      <c r="G257" s="11" t="s">
        <v>9603</v>
      </c>
      <c r="H257" s="11">
        <v>15</v>
      </c>
      <c r="I257" s="179">
        <v>35746</v>
      </c>
    </row>
    <row r="258" spans="1:9" x14ac:dyDescent="0.2">
      <c r="A258" s="10">
        <v>0.5</v>
      </c>
      <c r="B258" s="10" t="s">
        <v>4753</v>
      </c>
      <c r="C258" s="11"/>
      <c r="D258" s="11" t="s">
        <v>9039</v>
      </c>
      <c r="E258" s="11" t="s">
        <v>6057</v>
      </c>
      <c r="F258" s="11" t="s">
        <v>8863</v>
      </c>
      <c r="G258" s="11" t="s">
        <v>9603</v>
      </c>
      <c r="H258" s="11">
        <v>10</v>
      </c>
      <c r="I258" s="179">
        <v>35748</v>
      </c>
    </row>
    <row r="259" spans="1:9" x14ac:dyDescent="0.2">
      <c r="A259" s="10">
        <v>0.33</v>
      </c>
      <c r="B259" s="10" t="s">
        <v>4753</v>
      </c>
      <c r="C259" s="11"/>
      <c r="D259" s="11" t="s">
        <v>9039</v>
      </c>
      <c r="E259" s="11" t="s">
        <v>6057</v>
      </c>
      <c r="F259" s="11" t="s">
        <v>8864</v>
      </c>
      <c r="G259" s="11" t="s">
        <v>9603</v>
      </c>
      <c r="H259" s="11">
        <v>17</v>
      </c>
      <c r="I259" s="179">
        <v>35751</v>
      </c>
    </row>
    <row r="260" spans="1:9" x14ac:dyDescent="0.2">
      <c r="A260" s="10">
        <v>0.5</v>
      </c>
      <c r="B260" s="10" t="s">
        <v>2932</v>
      </c>
      <c r="C260" s="11"/>
      <c r="D260" s="11" t="s">
        <v>8962</v>
      </c>
      <c r="E260" s="11" t="s">
        <v>6057</v>
      </c>
      <c r="F260" s="11" t="s">
        <v>8864</v>
      </c>
      <c r="G260" s="11" t="s">
        <v>9603</v>
      </c>
      <c r="H260" s="11">
        <v>5</v>
      </c>
      <c r="I260" s="179">
        <v>35752</v>
      </c>
    </row>
    <row r="261" spans="1:9" x14ac:dyDescent="0.2">
      <c r="A261" s="10">
        <v>1</v>
      </c>
      <c r="B261" s="10" t="s">
        <v>4753</v>
      </c>
      <c r="C261" s="11"/>
      <c r="D261" s="11" t="s">
        <v>2655</v>
      </c>
      <c r="E261" s="11" t="s">
        <v>6057</v>
      </c>
      <c r="F261" s="11" t="s">
        <v>6426</v>
      </c>
      <c r="G261" s="11" t="s">
        <v>9603</v>
      </c>
      <c r="H261" s="11">
        <v>2</v>
      </c>
      <c r="I261" s="179">
        <v>35755</v>
      </c>
    </row>
    <row r="262" spans="1:9" x14ac:dyDescent="0.2">
      <c r="A262" s="10">
        <v>0.33</v>
      </c>
      <c r="B262" s="10" t="s">
        <v>7352</v>
      </c>
      <c r="C262" s="11">
        <v>65</v>
      </c>
      <c r="D262" s="11" t="s">
        <v>2655</v>
      </c>
      <c r="E262" s="11" t="s">
        <v>6057</v>
      </c>
      <c r="F262" s="11" t="s">
        <v>8865</v>
      </c>
      <c r="G262" s="11" t="s">
        <v>9603</v>
      </c>
      <c r="H262" s="11" t="s">
        <v>9604</v>
      </c>
      <c r="I262" s="179">
        <v>35755</v>
      </c>
    </row>
    <row r="263" spans="1:9" x14ac:dyDescent="0.2">
      <c r="A263" s="10">
        <v>0.33</v>
      </c>
      <c r="B263" s="10" t="s">
        <v>9019</v>
      </c>
      <c r="C263" s="11">
        <v>63</v>
      </c>
      <c r="D263" s="11" t="s">
        <v>2655</v>
      </c>
      <c r="E263" s="11" t="s">
        <v>6057</v>
      </c>
      <c r="F263" s="11" t="s">
        <v>8865</v>
      </c>
      <c r="G263" s="11" t="s">
        <v>9603</v>
      </c>
      <c r="H263" s="11" t="s">
        <v>9604</v>
      </c>
      <c r="I263" s="179">
        <v>35755</v>
      </c>
    </row>
    <row r="264" spans="1:9" x14ac:dyDescent="0.2">
      <c r="A264" s="10">
        <v>0.25</v>
      </c>
      <c r="B264" s="10" t="s">
        <v>8919</v>
      </c>
      <c r="C264" s="11">
        <v>58</v>
      </c>
      <c r="D264" s="11" t="s">
        <v>2655</v>
      </c>
      <c r="E264" s="11" t="s">
        <v>6057</v>
      </c>
      <c r="F264" s="11" t="s">
        <v>8865</v>
      </c>
      <c r="G264" s="11" t="s">
        <v>9603</v>
      </c>
      <c r="H264" s="11" t="s">
        <v>9604</v>
      </c>
      <c r="I264" s="179">
        <v>35755</v>
      </c>
    </row>
    <row r="265" spans="1:9" x14ac:dyDescent="0.2">
      <c r="A265" s="10">
        <v>0.2</v>
      </c>
      <c r="B265" s="10" t="s">
        <v>8689</v>
      </c>
      <c r="C265" s="11">
        <v>57</v>
      </c>
      <c r="D265" s="11" t="s">
        <v>2655</v>
      </c>
      <c r="E265" s="11" t="s">
        <v>6057</v>
      </c>
      <c r="F265" s="11" t="s">
        <v>8865</v>
      </c>
      <c r="G265" s="11" t="s">
        <v>9603</v>
      </c>
      <c r="H265" s="11" t="s">
        <v>9604</v>
      </c>
      <c r="I265" s="179">
        <v>35755</v>
      </c>
    </row>
    <row r="266" spans="1:9" x14ac:dyDescent="0.2">
      <c r="A266" s="10">
        <v>0.25</v>
      </c>
      <c r="B266" s="10" t="s">
        <v>1804</v>
      </c>
      <c r="C266" s="11">
        <v>61</v>
      </c>
      <c r="D266" s="11" t="s">
        <v>2655</v>
      </c>
      <c r="E266" s="11" t="s">
        <v>6057</v>
      </c>
      <c r="F266" s="11" t="s">
        <v>8865</v>
      </c>
      <c r="G266" s="11" t="s">
        <v>9603</v>
      </c>
      <c r="H266" s="11" t="s">
        <v>9604</v>
      </c>
      <c r="I266" s="179">
        <v>35755</v>
      </c>
    </row>
    <row r="267" spans="1:9" x14ac:dyDescent="0.2">
      <c r="A267" s="10">
        <v>0.25</v>
      </c>
      <c r="B267" s="10" t="s">
        <v>715</v>
      </c>
      <c r="C267" s="11">
        <v>58</v>
      </c>
      <c r="D267" s="11" t="s">
        <v>2655</v>
      </c>
      <c r="E267" s="11" t="s">
        <v>6057</v>
      </c>
      <c r="F267" s="11" t="s">
        <v>8865</v>
      </c>
      <c r="G267" s="11" t="s">
        <v>9603</v>
      </c>
      <c r="H267" s="11" t="s">
        <v>9604</v>
      </c>
      <c r="I267" s="179">
        <v>35755</v>
      </c>
    </row>
    <row r="268" spans="1:9" x14ac:dyDescent="0.2">
      <c r="A268" s="10">
        <v>0.5</v>
      </c>
      <c r="B268" s="10" t="s">
        <v>7423</v>
      </c>
      <c r="C268" s="11"/>
      <c r="D268" s="11" t="s">
        <v>2655</v>
      </c>
      <c r="E268" s="11" t="s">
        <v>6057</v>
      </c>
      <c r="F268" s="11" t="s">
        <v>5705</v>
      </c>
      <c r="G268" s="11" t="s">
        <v>9603</v>
      </c>
      <c r="H268" s="11">
        <v>15</v>
      </c>
      <c r="I268" s="179">
        <v>35758</v>
      </c>
    </row>
    <row r="269" spans="1:9" x14ac:dyDescent="0.2">
      <c r="A269" s="10">
        <v>0.5</v>
      </c>
      <c r="B269" s="10" t="s">
        <v>5451</v>
      </c>
      <c r="C269" s="11">
        <v>79</v>
      </c>
      <c r="D269" s="11" t="s">
        <v>2655</v>
      </c>
      <c r="E269" s="11" t="s">
        <v>6057</v>
      </c>
      <c r="F269" s="11" t="s">
        <v>5452</v>
      </c>
      <c r="G269" s="11" t="s">
        <v>9603</v>
      </c>
      <c r="H269" s="11">
        <v>30</v>
      </c>
      <c r="I269" s="179">
        <v>35760</v>
      </c>
    </row>
    <row r="270" spans="1:9" x14ac:dyDescent="0.2">
      <c r="A270" s="10">
        <v>0.5</v>
      </c>
      <c r="B270" s="10" t="s">
        <v>5453</v>
      </c>
      <c r="C270" s="11">
        <v>66</v>
      </c>
      <c r="D270" s="11" t="s">
        <v>2655</v>
      </c>
      <c r="E270" s="11" t="s">
        <v>6057</v>
      </c>
      <c r="F270" s="11" t="s">
        <v>6426</v>
      </c>
      <c r="G270" s="11" t="s">
        <v>9603</v>
      </c>
      <c r="H270" s="11">
        <v>20</v>
      </c>
      <c r="I270" s="179">
        <v>35761</v>
      </c>
    </row>
    <row r="271" spans="1:9" x14ac:dyDescent="0.2">
      <c r="A271" s="10">
        <v>0.5</v>
      </c>
      <c r="B271" s="10" t="s">
        <v>8270</v>
      </c>
      <c r="C271" s="11">
        <v>74</v>
      </c>
      <c r="D271" s="11" t="s">
        <v>2655</v>
      </c>
      <c r="E271" s="11" t="s">
        <v>6057</v>
      </c>
      <c r="F271" s="11" t="s">
        <v>6426</v>
      </c>
      <c r="G271" s="11" t="s">
        <v>9603</v>
      </c>
      <c r="H271" s="11">
        <v>20</v>
      </c>
      <c r="I271" s="179">
        <v>35765</v>
      </c>
    </row>
    <row r="272" spans="1:9" x14ac:dyDescent="0.2">
      <c r="A272" s="10">
        <v>0.25</v>
      </c>
      <c r="B272" s="10" t="s">
        <v>1088</v>
      </c>
      <c r="C272" s="11"/>
      <c r="D272" s="11" t="s">
        <v>8962</v>
      </c>
      <c r="E272" s="11" t="s">
        <v>6057</v>
      </c>
      <c r="F272" s="11" t="s">
        <v>2934</v>
      </c>
      <c r="G272" s="11" t="s">
        <v>9603</v>
      </c>
      <c r="H272" s="11">
        <v>10</v>
      </c>
      <c r="I272" s="179">
        <v>35766</v>
      </c>
    </row>
    <row r="273" spans="1:9" x14ac:dyDescent="0.2">
      <c r="A273" s="10">
        <v>0.2</v>
      </c>
      <c r="B273" s="10" t="s">
        <v>3754</v>
      </c>
      <c r="C273" s="11">
        <v>53</v>
      </c>
      <c r="D273" s="11" t="s">
        <v>2655</v>
      </c>
      <c r="E273" s="11" t="s">
        <v>6057</v>
      </c>
      <c r="F273" s="11" t="s">
        <v>8865</v>
      </c>
      <c r="G273" s="11" t="s">
        <v>9603</v>
      </c>
      <c r="H273" s="11" t="s">
        <v>9604</v>
      </c>
      <c r="I273" s="179">
        <v>35767</v>
      </c>
    </row>
    <row r="274" spans="1:9" x14ac:dyDescent="0.2">
      <c r="A274" s="10">
        <v>0.2</v>
      </c>
      <c r="B274" s="10" t="s">
        <v>6462</v>
      </c>
      <c r="C274" s="11">
        <v>59</v>
      </c>
      <c r="D274" s="11" t="s">
        <v>2655</v>
      </c>
      <c r="E274" s="11" t="s">
        <v>6057</v>
      </c>
      <c r="F274" s="11" t="s">
        <v>8865</v>
      </c>
      <c r="G274" s="11" t="s">
        <v>9603</v>
      </c>
      <c r="H274" s="11" t="s">
        <v>9604</v>
      </c>
      <c r="I274" s="179">
        <v>35779</v>
      </c>
    </row>
    <row r="275" spans="1:9" x14ac:dyDescent="0.2">
      <c r="A275" s="10">
        <v>0.25</v>
      </c>
      <c r="B275" s="10" t="s">
        <v>6463</v>
      </c>
      <c r="C275" s="11">
        <v>58</v>
      </c>
      <c r="D275" s="11" t="s">
        <v>2655</v>
      </c>
      <c r="E275" s="11" t="s">
        <v>6057</v>
      </c>
      <c r="F275" s="11" t="s">
        <v>8865</v>
      </c>
      <c r="G275" s="11" t="s">
        <v>9603</v>
      </c>
      <c r="H275" s="11" t="s">
        <v>9604</v>
      </c>
      <c r="I275" s="179">
        <v>35782</v>
      </c>
    </row>
    <row r="276" spans="1:9" x14ac:dyDescent="0.2">
      <c r="A276" s="10">
        <v>0.2</v>
      </c>
      <c r="B276" s="10" t="s">
        <v>2085</v>
      </c>
      <c r="C276" s="11">
        <v>56</v>
      </c>
      <c r="D276" s="11" t="s">
        <v>2655</v>
      </c>
      <c r="E276" s="11" t="s">
        <v>6057</v>
      </c>
      <c r="F276" s="11" t="s">
        <v>8865</v>
      </c>
      <c r="G276" s="11" t="s">
        <v>9603</v>
      </c>
      <c r="H276" s="11" t="s">
        <v>9604</v>
      </c>
      <c r="I276" s="179">
        <v>35782</v>
      </c>
    </row>
    <row r="277" spans="1:9" x14ac:dyDescent="0.2">
      <c r="A277" s="10">
        <v>0.75</v>
      </c>
      <c r="B277" s="10" t="s">
        <v>1793</v>
      </c>
      <c r="C277" s="11">
        <v>79</v>
      </c>
      <c r="D277" s="11" t="s">
        <v>2655</v>
      </c>
      <c r="E277" s="11" t="s">
        <v>6057</v>
      </c>
      <c r="F277" s="11" t="s">
        <v>8865</v>
      </c>
      <c r="G277" s="11" t="s">
        <v>9603</v>
      </c>
      <c r="H277" s="11" t="s">
        <v>9604</v>
      </c>
      <c r="I277" s="179">
        <v>35783</v>
      </c>
    </row>
    <row r="278" spans="1:9" x14ac:dyDescent="0.2">
      <c r="A278" s="10">
        <v>0.25</v>
      </c>
      <c r="B278" s="10" t="s">
        <v>9108</v>
      </c>
      <c r="C278" s="11">
        <v>56</v>
      </c>
      <c r="D278" s="11" t="s">
        <v>2655</v>
      </c>
      <c r="E278" s="11" t="s">
        <v>6057</v>
      </c>
      <c r="F278" s="11" t="s">
        <v>8865</v>
      </c>
      <c r="G278" s="11" t="s">
        <v>9603</v>
      </c>
      <c r="H278" s="11" t="s">
        <v>9604</v>
      </c>
      <c r="I278" s="179">
        <v>35783</v>
      </c>
    </row>
    <row r="279" spans="1:9" x14ac:dyDescent="0.2">
      <c r="A279" s="10">
        <v>0.5</v>
      </c>
      <c r="B279" s="10" t="s">
        <v>7332</v>
      </c>
      <c r="C279" s="11">
        <v>66</v>
      </c>
      <c r="D279" s="11" t="s">
        <v>2655</v>
      </c>
      <c r="E279" s="11" t="s">
        <v>6057</v>
      </c>
      <c r="F279" s="11" t="s">
        <v>8865</v>
      </c>
      <c r="G279" s="11" t="s">
        <v>9603</v>
      </c>
      <c r="H279" s="11" t="s">
        <v>9604</v>
      </c>
      <c r="I279" s="179">
        <v>35786</v>
      </c>
    </row>
    <row r="280" spans="1:9" x14ac:dyDescent="0.2">
      <c r="A280" s="10">
        <v>0.33</v>
      </c>
      <c r="B280" s="10" t="s">
        <v>9303</v>
      </c>
      <c r="C280" s="11">
        <v>62</v>
      </c>
      <c r="D280" s="11" t="s">
        <v>2655</v>
      </c>
      <c r="E280" s="11" t="s">
        <v>6057</v>
      </c>
      <c r="F280" s="11" t="s">
        <v>8865</v>
      </c>
      <c r="G280" s="11" t="s">
        <v>9603</v>
      </c>
      <c r="H280" s="11" t="s">
        <v>9604</v>
      </c>
      <c r="I280" s="179">
        <v>35786</v>
      </c>
    </row>
    <row r="281" spans="1:9" x14ac:dyDescent="0.2">
      <c r="A281" s="10" t="s">
        <v>5592</v>
      </c>
      <c r="B281" s="10" t="s">
        <v>9304</v>
      </c>
      <c r="C281" s="11">
        <v>66</v>
      </c>
      <c r="D281" s="11" t="s">
        <v>2655</v>
      </c>
      <c r="E281" s="11" t="s">
        <v>6057</v>
      </c>
      <c r="F281" s="11" t="s">
        <v>8865</v>
      </c>
      <c r="G281" s="11" t="s">
        <v>9603</v>
      </c>
      <c r="H281" s="11" t="s">
        <v>9604</v>
      </c>
      <c r="I281" s="179">
        <v>35786</v>
      </c>
    </row>
    <row r="282" spans="1:9" x14ac:dyDescent="0.2">
      <c r="A282" s="10" t="s">
        <v>5592</v>
      </c>
      <c r="B282" s="10" t="s">
        <v>6999</v>
      </c>
      <c r="C282" s="11">
        <v>64</v>
      </c>
      <c r="D282" s="11" t="s">
        <v>2655</v>
      </c>
      <c r="E282" s="11" t="s">
        <v>6057</v>
      </c>
      <c r="F282" s="11" t="s">
        <v>8865</v>
      </c>
      <c r="G282" s="11" t="s">
        <v>9603</v>
      </c>
      <c r="H282" s="11" t="s">
        <v>9604</v>
      </c>
      <c r="I282" s="179">
        <v>35786</v>
      </c>
    </row>
    <row r="283" spans="1:9" x14ac:dyDescent="0.2">
      <c r="A283" s="10" t="s">
        <v>7000</v>
      </c>
      <c r="B283" s="10" t="s">
        <v>9288</v>
      </c>
      <c r="C283" s="11">
        <v>52</v>
      </c>
      <c r="D283" s="11" t="s">
        <v>2655</v>
      </c>
      <c r="E283" s="11" t="s">
        <v>6057</v>
      </c>
      <c r="F283" s="11" t="s">
        <v>8865</v>
      </c>
      <c r="G283" s="11" t="s">
        <v>9603</v>
      </c>
      <c r="H283" s="11" t="s">
        <v>9604</v>
      </c>
      <c r="I283" s="179">
        <v>35786</v>
      </c>
    </row>
    <row r="284" spans="1:9" x14ac:dyDescent="0.2">
      <c r="A284" s="10" t="s">
        <v>9289</v>
      </c>
      <c r="B284" s="10" t="s">
        <v>6394</v>
      </c>
      <c r="C284" s="11"/>
      <c r="D284" s="11" t="s">
        <v>8962</v>
      </c>
      <c r="E284" s="11" t="s">
        <v>9991</v>
      </c>
      <c r="F284" s="11" t="s">
        <v>9992</v>
      </c>
      <c r="G284" s="11" t="s">
        <v>366</v>
      </c>
      <c r="H284" s="11">
        <v>11</v>
      </c>
      <c r="I284" s="179">
        <v>35802</v>
      </c>
    </row>
    <row r="285" spans="1:9" x14ac:dyDescent="0.2">
      <c r="A285" s="10" t="s">
        <v>9289</v>
      </c>
      <c r="B285" s="10" t="s">
        <v>367</v>
      </c>
      <c r="C285" s="11">
        <v>61</v>
      </c>
      <c r="D285" s="11" t="s">
        <v>2655</v>
      </c>
      <c r="E285" s="11" t="s">
        <v>9991</v>
      </c>
      <c r="F285" s="11" t="s">
        <v>368</v>
      </c>
      <c r="G285" s="11" t="s">
        <v>366</v>
      </c>
      <c r="H285" s="11" t="s">
        <v>369</v>
      </c>
      <c r="I285" s="179">
        <v>35802</v>
      </c>
    </row>
    <row r="286" spans="1:9" x14ac:dyDescent="0.2">
      <c r="A286" s="10" t="s">
        <v>370</v>
      </c>
      <c r="B286" s="10" t="s">
        <v>371</v>
      </c>
      <c r="C286" s="11">
        <v>79</v>
      </c>
      <c r="D286" s="11" t="s">
        <v>2655</v>
      </c>
      <c r="E286" s="11" t="s">
        <v>6178</v>
      </c>
      <c r="F286" s="11" t="s">
        <v>368</v>
      </c>
      <c r="G286" s="11" t="s">
        <v>366</v>
      </c>
      <c r="H286" s="11" t="s">
        <v>366</v>
      </c>
      <c r="I286" s="179">
        <v>35802</v>
      </c>
    </row>
    <row r="287" spans="1:9" x14ac:dyDescent="0.2">
      <c r="A287" s="10" t="s">
        <v>370</v>
      </c>
      <c r="B287" s="10" t="s">
        <v>460</v>
      </c>
      <c r="C287" s="11">
        <v>79</v>
      </c>
      <c r="D287" s="11" t="s">
        <v>2655</v>
      </c>
      <c r="E287" s="11" t="s">
        <v>9991</v>
      </c>
      <c r="F287" s="11" t="s">
        <v>368</v>
      </c>
      <c r="G287" s="11" t="s">
        <v>366</v>
      </c>
      <c r="H287" s="11" t="s">
        <v>6178</v>
      </c>
      <c r="I287" s="179">
        <v>35802</v>
      </c>
    </row>
    <row r="288" spans="1:9" x14ac:dyDescent="0.2">
      <c r="A288" s="10" t="s">
        <v>461</v>
      </c>
      <c r="B288" s="10" t="s">
        <v>2794</v>
      </c>
      <c r="C288" s="11">
        <v>79</v>
      </c>
      <c r="D288" s="11" t="s">
        <v>2655</v>
      </c>
      <c r="E288" s="11" t="s">
        <v>9991</v>
      </c>
      <c r="F288" s="11" t="s">
        <v>368</v>
      </c>
      <c r="G288" s="11" t="s">
        <v>366</v>
      </c>
      <c r="H288" s="11" t="s">
        <v>6178</v>
      </c>
      <c r="I288" s="179">
        <v>35802</v>
      </c>
    </row>
    <row r="289" spans="1:9" x14ac:dyDescent="0.2">
      <c r="A289" s="10" t="s">
        <v>9289</v>
      </c>
      <c r="B289" s="10" t="s">
        <v>4893</v>
      </c>
      <c r="C289" s="11">
        <v>66</v>
      </c>
      <c r="D289" s="11" t="s">
        <v>2655</v>
      </c>
      <c r="E289" s="11" t="s">
        <v>9991</v>
      </c>
      <c r="F289" s="11" t="s">
        <v>368</v>
      </c>
      <c r="G289" s="11" t="s">
        <v>366</v>
      </c>
      <c r="H289" s="11" t="s">
        <v>6178</v>
      </c>
      <c r="I289" s="179">
        <v>35807</v>
      </c>
    </row>
    <row r="290" spans="1:9" x14ac:dyDescent="0.2">
      <c r="A290" s="10" t="s">
        <v>5592</v>
      </c>
      <c r="B290" s="10" t="s">
        <v>4039</v>
      </c>
      <c r="C290" s="11">
        <v>71</v>
      </c>
      <c r="D290" s="11" t="s">
        <v>2655</v>
      </c>
      <c r="E290" s="11" t="s">
        <v>369</v>
      </c>
      <c r="F290" s="11" t="s">
        <v>368</v>
      </c>
      <c r="G290" s="11" t="s">
        <v>366</v>
      </c>
      <c r="H290" s="11" t="s">
        <v>369</v>
      </c>
      <c r="I290" s="179">
        <v>35807</v>
      </c>
    </row>
    <row r="291" spans="1:9" x14ac:dyDescent="0.2">
      <c r="A291" s="10" t="s">
        <v>5386</v>
      </c>
      <c r="B291" s="10" t="s">
        <v>960</v>
      </c>
      <c r="C291" s="11">
        <v>56</v>
      </c>
      <c r="D291" s="11" t="s">
        <v>2655</v>
      </c>
      <c r="E291" s="11" t="s">
        <v>9991</v>
      </c>
      <c r="F291" s="11" t="s">
        <v>368</v>
      </c>
      <c r="G291" s="11" t="s">
        <v>366</v>
      </c>
      <c r="H291" s="11" t="s">
        <v>6178</v>
      </c>
      <c r="I291" s="179">
        <v>35814</v>
      </c>
    </row>
    <row r="292" spans="1:9" x14ac:dyDescent="0.2">
      <c r="A292" s="10" t="s">
        <v>9289</v>
      </c>
      <c r="B292" s="10" t="s">
        <v>2128</v>
      </c>
      <c r="C292" s="11">
        <v>62</v>
      </c>
      <c r="D292" s="11" t="s">
        <v>2655</v>
      </c>
      <c r="E292" s="11" t="s">
        <v>9991</v>
      </c>
      <c r="F292" s="11" t="s">
        <v>8320</v>
      </c>
      <c r="G292" s="11">
        <v>100</v>
      </c>
      <c r="H292" s="11" t="s">
        <v>6178</v>
      </c>
      <c r="I292" s="179">
        <v>35814</v>
      </c>
    </row>
    <row r="293" spans="1:9" x14ac:dyDescent="0.2">
      <c r="A293" s="10" t="s">
        <v>5579</v>
      </c>
      <c r="B293" s="10" t="s">
        <v>1813</v>
      </c>
      <c r="C293" s="11">
        <v>60</v>
      </c>
      <c r="D293" s="11" t="s">
        <v>2655</v>
      </c>
      <c r="E293" s="11" t="s">
        <v>9991</v>
      </c>
      <c r="F293" s="11" t="s">
        <v>8320</v>
      </c>
      <c r="G293" s="11">
        <v>100</v>
      </c>
      <c r="H293" s="11" t="s">
        <v>6178</v>
      </c>
      <c r="I293" s="179">
        <v>35814</v>
      </c>
    </row>
    <row r="294" spans="1:9" x14ac:dyDescent="0.2">
      <c r="A294" s="10" t="s">
        <v>5579</v>
      </c>
      <c r="B294" s="10" t="s">
        <v>224</v>
      </c>
      <c r="C294" s="11">
        <v>60</v>
      </c>
      <c r="D294" s="11" t="s">
        <v>2655</v>
      </c>
      <c r="E294" s="11" t="s">
        <v>9991</v>
      </c>
      <c r="F294" s="11" t="s">
        <v>8320</v>
      </c>
      <c r="G294" s="11">
        <v>100</v>
      </c>
      <c r="H294" s="11" t="s">
        <v>6178</v>
      </c>
      <c r="I294" s="179">
        <v>35814</v>
      </c>
    </row>
    <row r="295" spans="1:9" x14ac:dyDescent="0.2">
      <c r="A295" s="10" t="s">
        <v>9289</v>
      </c>
      <c r="B295" s="10" t="s">
        <v>225</v>
      </c>
      <c r="C295" s="11">
        <v>61</v>
      </c>
      <c r="D295" s="11" t="s">
        <v>2655</v>
      </c>
      <c r="E295" s="11" t="s">
        <v>9991</v>
      </c>
      <c r="F295" s="11" t="s">
        <v>8320</v>
      </c>
      <c r="G295" s="11">
        <v>100</v>
      </c>
      <c r="H295" s="11" t="s">
        <v>6178</v>
      </c>
      <c r="I295" s="179">
        <v>35814</v>
      </c>
    </row>
    <row r="296" spans="1:9" x14ac:dyDescent="0.2">
      <c r="A296" s="10" t="s">
        <v>9289</v>
      </c>
      <c r="B296" s="10" t="s">
        <v>2128</v>
      </c>
      <c r="C296" s="11">
        <v>62</v>
      </c>
      <c r="D296" s="11" t="s">
        <v>8962</v>
      </c>
      <c r="E296" s="11" t="s">
        <v>9991</v>
      </c>
      <c r="F296" s="11" t="s">
        <v>226</v>
      </c>
      <c r="G296" s="11">
        <v>240</v>
      </c>
      <c r="H296" s="11" t="s">
        <v>6178</v>
      </c>
      <c r="I296" s="179">
        <v>35814</v>
      </c>
    </row>
    <row r="297" spans="1:9" x14ac:dyDescent="0.2">
      <c r="A297" s="10" t="s">
        <v>5579</v>
      </c>
      <c r="B297" s="10" t="s">
        <v>1813</v>
      </c>
      <c r="C297" s="11">
        <v>60</v>
      </c>
      <c r="D297" s="11" t="s">
        <v>8962</v>
      </c>
      <c r="E297" s="11" t="s">
        <v>9991</v>
      </c>
      <c r="F297" s="11" t="s">
        <v>226</v>
      </c>
      <c r="G297" s="11">
        <v>240</v>
      </c>
      <c r="H297" s="11" t="s">
        <v>6178</v>
      </c>
      <c r="I297" s="179">
        <v>35814</v>
      </c>
    </row>
    <row r="298" spans="1:9" x14ac:dyDescent="0.2">
      <c r="A298" s="10" t="s">
        <v>5579</v>
      </c>
      <c r="B298" s="10" t="s">
        <v>224</v>
      </c>
      <c r="C298" s="11">
        <v>60</v>
      </c>
      <c r="D298" s="11" t="s">
        <v>8962</v>
      </c>
      <c r="E298" s="11" t="s">
        <v>9991</v>
      </c>
      <c r="F298" s="11" t="s">
        <v>226</v>
      </c>
      <c r="G298" s="11">
        <v>240</v>
      </c>
      <c r="H298" s="11" t="s">
        <v>6178</v>
      </c>
      <c r="I298" s="179">
        <v>35814</v>
      </c>
    </row>
    <row r="299" spans="1:9" x14ac:dyDescent="0.2">
      <c r="A299" s="10" t="s">
        <v>9289</v>
      </c>
      <c r="B299" s="10" t="s">
        <v>225</v>
      </c>
      <c r="C299" s="11">
        <v>61</v>
      </c>
      <c r="D299" s="11" t="s">
        <v>8962</v>
      </c>
      <c r="E299" s="11" t="s">
        <v>9991</v>
      </c>
      <c r="F299" s="11" t="s">
        <v>226</v>
      </c>
      <c r="G299" s="11">
        <v>240</v>
      </c>
      <c r="H299" s="11" t="s">
        <v>6178</v>
      </c>
      <c r="I299" s="179">
        <v>35814</v>
      </c>
    </row>
    <row r="300" spans="1:9" x14ac:dyDescent="0.2">
      <c r="A300" s="10" t="s">
        <v>5592</v>
      </c>
      <c r="B300" s="10" t="s">
        <v>7132</v>
      </c>
      <c r="C300" s="11">
        <v>65</v>
      </c>
      <c r="D300" s="11" t="s">
        <v>2655</v>
      </c>
      <c r="E300" s="11" t="s">
        <v>9991</v>
      </c>
      <c r="F300" s="11" t="s">
        <v>368</v>
      </c>
      <c r="G300" s="11" t="s">
        <v>366</v>
      </c>
      <c r="H300" s="11" t="s">
        <v>6178</v>
      </c>
      <c r="I300" s="179">
        <v>35815</v>
      </c>
    </row>
    <row r="301" spans="1:9" x14ac:dyDescent="0.2">
      <c r="A301" s="10" t="s">
        <v>9289</v>
      </c>
      <c r="B301" s="10" t="s">
        <v>10211</v>
      </c>
      <c r="C301" s="11">
        <v>65</v>
      </c>
      <c r="D301" s="11" t="s">
        <v>8962</v>
      </c>
      <c r="E301" s="11" t="s">
        <v>9991</v>
      </c>
      <c r="F301" s="11" t="s">
        <v>368</v>
      </c>
      <c r="G301" s="11" t="s">
        <v>366</v>
      </c>
      <c r="H301" s="11" t="s">
        <v>6178</v>
      </c>
      <c r="I301" s="179">
        <v>35822</v>
      </c>
    </row>
    <row r="302" spans="1:9" x14ac:dyDescent="0.2">
      <c r="A302" s="10" t="s">
        <v>9289</v>
      </c>
      <c r="B302" s="10" t="s">
        <v>660</v>
      </c>
      <c r="C302" s="11">
        <v>64</v>
      </c>
      <c r="D302" s="11" t="s">
        <v>2655</v>
      </c>
      <c r="E302" s="11" t="s">
        <v>9991</v>
      </c>
      <c r="F302" s="11" t="s">
        <v>368</v>
      </c>
      <c r="G302" s="11" t="s">
        <v>366</v>
      </c>
      <c r="H302" s="11" t="s">
        <v>6178</v>
      </c>
      <c r="I302" s="179">
        <v>35824</v>
      </c>
    </row>
    <row r="303" spans="1:9" x14ac:dyDescent="0.2">
      <c r="A303" s="10" t="s">
        <v>5592</v>
      </c>
      <c r="B303" s="10" t="s">
        <v>7054</v>
      </c>
      <c r="C303" s="11">
        <v>68</v>
      </c>
      <c r="D303" s="11" t="s">
        <v>2655</v>
      </c>
      <c r="E303" s="11" t="s">
        <v>369</v>
      </c>
      <c r="F303" s="11" t="s">
        <v>368</v>
      </c>
      <c r="G303" s="11" t="s">
        <v>366</v>
      </c>
      <c r="H303" s="11" t="s">
        <v>369</v>
      </c>
      <c r="I303" s="179">
        <v>35824</v>
      </c>
    </row>
    <row r="304" spans="1:9" x14ac:dyDescent="0.2">
      <c r="A304" s="10" t="s">
        <v>7055</v>
      </c>
      <c r="B304" s="10" t="s">
        <v>7404</v>
      </c>
      <c r="C304" s="11">
        <v>87</v>
      </c>
      <c r="D304" s="11" t="s">
        <v>2655</v>
      </c>
      <c r="E304" s="11" t="s">
        <v>369</v>
      </c>
      <c r="F304" s="11" t="s">
        <v>368</v>
      </c>
      <c r="G304" s="11" t="s">
        <v>366</v>
      </c>
      <c r="H304" s="11" t="s">
        <v>369</v>
      </c>
      <c r="I304" s="179">
        <v>35824</v>
      </c>
    </row>
    <row r="305" spans="1:9" x14ac:dyDescent="0.2">
      <c r="A305" s="10" t="s">
        <v>7055</v>
      </c>
      <c r="B305" s="10" t="s">
        <v>1335</v>
      </c>
      <c r="C305" s="11">
        <v>81</v>
      </c>
      <c r="D305" s="11" t="s">
        <v>2655</v>
      </c>
      <c r="E305" s="11" t="s">
        <v>369</v>
      </c>
      <c r="F305" s="11" t="s">
        <v>368</v>
      </c>
      <c r="G305" s="11" t="s">
        <v>366</v>
      </c>
      <c r="H305" s="11" t="s">
        <v>369</v>
      </c>
      <c r="I305" s="179">
        <v>35824</v>
      </c>
    </row>
    <row r="306" spans="1:9" x14ac:dyDescent="0.2">
      <c r="A306" s="10" t="s">
        <v>7055</v>
      </c>
      <c r="B306" s="10" t="s">
        <v>5457</v>
      </c>
      <c r="C306" s="11">
        <v>87</v>
      </c>
      <c r="D306" s="11" t="s">
        <v>2655</v>
      </c>
      <c r="E306" s="11" t="s">
        <v>369</v>
      </c>
      <c r="F306" s="11" t="s">
        <v>368</v>
      </c>
      <c r="G306" s="11" t="s">
        <v>366</v>
      </c>
      <c r="H306" s="11" t="s">
        <v>369</v>
      </c>
      <c r="I306" s="179">
        <v>35824</v>
      </c>
    </row>
    <row r="307" spans="1:9" x14ac:dyDescent="0.2">
      <c r="A307" s="10" t="s">
        <v>9289</v>
      </c>
      <c r="B307" s="10" t="s">
        <v>592</v>
      </c>
      <c r="C307" s="11"/>
      <c r="D307" s="11" t="s">
        <v>2655</v>
      </c>
      <c r="E307" s="11" t="s">
        <v>9991</v>
      </c>
      <c r="F307" s="11" t="s">
        <v>593</v>
      </c>
      <c r="G307" s="11" t="s">
        <v>366</v>
      </c>
      <c r="H307" s="11">
        <v>10</v>
      </c>
      <c r="I307" s="179">
        <v>35828</v>
      </c>
    </row>
    <row r="308" spans="1:9" x14ac:dyDescent="0.2">
      <c r="A308" s="10" t="s">
        <v>5592</v>
      </c>
      <c r="B308" s="10" t="s">
        <v>5687</v>
      </c>
      <c r="C308" s="11"/>
      <c r="D308" s="11" t="s">
        <v>2655</v>
      </c>
      <c r="E308" s="11" t="s">
        <v>6178</v>
      </c>
      <c r="F308" s="11" t="s">
        <v>5103</v>
      </c>
      <c r="G308" s="11" t="s">
        <v>366</v>
      </c>
      <c r="H308" s="11">
        <v>10</v>
      </c>
      <c r="I308" s="179">
        <v>35828</v>
      </c>
    </row>
    <row r="309" spans="1:9" x14ac:dyDescent="0.2">
      <c r="A309" s="10" t="s">
        <v>9289</v>
      </c>
      <c r="B309" s="10" t="s">
        <v>8184</v>
      </c>
      <c r="C309" s="11"/>
      <c r="D309" s="11" t="s">
        <v>2655</v>
      </c>
      <c r="E309" s="11" t="s">
        <v>369</v>
      </c>
      <c r="F309" s="11" t="s">
        <v>122</v>
      </c>
      <c r="G309" s="11" t="s">
        <v>366</v>
      </c>
      <c r="H309" s="11">
        <v>10</v>
      </c>
      <c r="I309" s="179">
        <v>35828</v>
      </c>
    </row>
    <row r="310" spans="1:9" x14ac:dyDescent="0.2">
      <c r="A310" s="10" t="s">
        <v>123</v>
      </c>
      <c r="B310" s="10" t="s">
        <v>6139</v>
      </c>
      <c r="C310" s="11"/>
      <c r="D310" s="11" t="s">
        <v>2655</v>
      </c>
      <c r="E310" s="11" t="s">
        <v>369</v>
      </c>
      <c r="F310" s="11" t="s">
        <v>124</v>
      </c>
      <c r="G310" s="11" t="s">
        <v>366</v>
      </c>
      <c r="H310" s="11">
        <v>5</v>
      </c>
      <c r="I310" s="179">
        <v>35828</v>
      </c>
    </row>
    <row r="311" spans="1:9" x14ac:dyDescent="0.2">
      <c r="A311" s="10" t="s">
        <v>9289</v>
      </c>
      <c r="B311" s="10" t="s">
        <v>125</v>
      </c>
      <c r="C311" s="11"/>
      <c r="D311" s="11" t="s">
        <v>2655</v>
      </c>
      <c r="E311" s="11" t="s">
        <v>369</v>
      </c>
      <c r="F311" s="11" t="s">
        <v>126</v>
      </c>
      <c r="G311" s="11" t="s">
        <v>366</v>
      </c>
      <c r="H311" s="11">
        <v>10</v>
      </c>
      <c r="I311" s="179">
        <v>35829</v>
      </c>
    </row>
    <row r="312" spans="1:9" x14ac:dyDescent="0.2">
      <c r="A312" s="10" t="s">
        <v>123</v>
      </c>
      <c r="B312" s="10" t="s">
        <v>7739</v>
      </c>
      <c r="C312" s="11"/>
      <c r="D312" s="11" t="s">
        <v>2655</v>
      </c>
      <c r="E312" s="11" t="s">
        <v>9991</v>
      </c>
      <c r="F312" s="11" t="s">
        <v>7740</v>
      </c>
      <c r="G312" s="11">
        <v>630</v>
      </c>
      <c r="H312" s="11" t="s">
        <v>369</v>
      </c>
      <c r="I312" s="179">
        <v>35832</v>
      </c>
    </row>
    <row r="313" spans="1:9" x14ac:dyDescent="0.2">
      <c r="A313" s="10" t="s">
        <v>5592</v>
      </c>
      <c r="B313" s="10" t="s">
        <v>10389</v>
      </c>
      <c r="C313" s="11">
        <v>68</v>
      </c>
      <c r="D313" s="11" t="s">
        <v>2655</v>
      </c>
      <c r="E313" s="11" t="s">
        <v>369</v>
      </c>
      <c r="F313" s="11" t="s">
        <v>368</v>
      </c>
      <c r="G313" s="11" t="s">
        <v>366</v>
      </c>
      <c r="H313" s="11" t="s">
        <v>369</v>
      </c>
      <c r="I313" s="179">
        <v>35835</v>
      </c>
    </row>
    <row r="314" spans="1:9" x14ac:dyDescent="0.2">
      <c r="A314" s="10" t="s">
        <v>9289</v>
      </c>
      <c r="B314" s="10" t="s">
        <v>6028</v>
      </c>
      <c r="C314" s="11"/>
      <c r="D314" s="11" t="s">
        <v>2655</v>
      </c>
      <c r="E314" s="11" t="s">
        <v>6178</v>
      </c>
      <c r="F314" s="11" t="s">
        <v>6029</v>
      </c>
      <c r="G314" s="11" t="s">
        <v>366</v>
      </c>
      <c r="H314" s="11">
        <v>10</v>
      </c>
      <c r="I314" s="179">
        <v>35839</v>
      </c>
    </row>
    <row r="315" spans="1:9" x14ac:dyDescent="0.2">
      <c r="A315" s="10" t="s">
        <v>5592</v>
      </c>
      <c r="B315" s="10" t="s">
        <v>5107</v>
      </c>
      <c r="C315" s="11"/>
      <c r="D315" s="11" t="s">
        <v>2655</v>
      </c>
      <c r="E315" s="11" t="s">
        <v>6178</v>
      </c>
      <c r="F315" s="11" t="s">
        <v>5108</v>
      </c>
      <c r="G315" s="11" t="s">
        <v>366</v>
      </c>
      <c r="H315" s="11">
        <v>33</v>
      </c>
      <c r="I315" s="179">
        <v>35843</v>
      </c>
    </row>
    <row r="316" spans="1:9" x14ac:dyDescent="0.2">
      <c r="A316" s="10" t="s">
        <v>5386</v>
      </c>
      <c r="B316" s="10" t="s">
        <v>5109</v>
      </c>
      <c r="C316" s="11">
        <v>57</v>
      </c>
      <c r="D316" s="11" t="s">
        <v>2655</v>
      </c>
      <c r="E316" s="11" t="s">
        <v>369</v>
      </c>
      <c r="F316" s="11" t="s">
        <v>368</v>
      </c>
      <c r="G316" s="11" t="s">
        <v>366</v>
      </c>
      <c r="H316" s="11" t="s">
        <v>369</v>
      </c>
      <c r="I316" s="179">
        <v>35844</v>
      </c>
    </row>
    <row r="317" spans="1:9" x14ac:dyDescent="0.2">
      <c r="A317" s="10" t="s">
        <v>9559</v>
      </c>
      <c r="B317" s="10" t="s">
        <v>5931</v>
      </c>
      <c r="C317" s="11">
        <v>56</v>
      </c>
      <c r="D317" s="11" t="s">
        <v>2655</v>
      </c>
      <c r="E317" s="11" t="s">
        <v>369</v>
      </c>
      <c r="F317" s="11" t="s">
        <v>368</v>
      </c>
      <c r="G317" s="11" t="s">
        <v>366</v>
      </c>
      <c r="H317" s="11" t="s">
        <v>369</v>
      </c>
      <c r="I317" s="179">
        <v>35844</v>
      </c>
    </row>
    <row r="318" spans="1:9" x14ac:dyDescent="0.2">
      <c r="A318" s="10" t="s">
        <v>5592</v>
      </c>
      <c r="B318" s="10" t="s">
        <v>9181</v>
      </c>
      <c r="C318" s="11">
        <v>64</v>
      </c>
      <c r="D318" s="11" t="s">
        <v>2655</v>
      </c>
      <c r="E318" s="11" t="s">
        <v>369</v>
      </c>
      <c r="F318" s="11" t="s">
        <v>9182</v>
      </c>
      <c r="G318" s="11" t="s">
        <v>366</v>
      </c>
      <c r="H318" s="11">
        <v>15</v>
      </c>
      <c r="I318" s="179">
        <v>35844</v>
      </c>
    </row>
    <row r="319" spans="1:9" x14ac:dyDescent="0.2">
      <c r="A319" s="10" t="s">
        <v>9183</v>
      </c>
      <c r="B319" s="10" t="s">
        <v>4484</v>
      </c>
      <c r="C319" s="11"/>
      <c r="D319" s="11" t="s">
        <v>2655</v>
      </c>
      <c r="E319" s="11" t="s">
        <v>369</v>
      </c>
      <c r="F319" s="11" t="s">
        <v>6215</v>
      </c>
      <c r="G319" s="11" t="s">
        <v>366</v>
      </c>
      <c r="H319" s="11">
        <v>24</v>
      </c>
      <c r="I319" s="179">
        <v>35851</v>
      </c>
    </row>
    <row r="320" spans="1:9" x14ac:dyDescent="0.2">
      <c r="A320" s="10" t="s">
        <v>6216</v>
      </c>
      <c r="B320" s="10" t="s">
        <v>6217</v>
      </c>
      <c r="C320" s="11">
        <v>63</v>
      </c>
      <c r="D320" s="11" t="s">
        <v>2655</v>
      </c>
      <c r="E320" s="11" t="s">
        <v>6178</v>
      </c>
      <c r="F320" s="11" t="s">
        <v>368</v>
      </c>
      <c r="G320" s="11" t="s">
        <v>369</v>
      </c>
      <c r="H320" s="11" t="s">
        <v>369</v>
      </c>
      <c r="I320" s="179">
        <v>35859</v>
      </c>
    </row>
    <row r="321" spans="1:9" x14ac:dyDescent="0.2">
      <c r="A321" s="10" t="s">
        <v>5386</v>
      </c>
      <c r="B321" s="10" t="s">
        <v>6110</v>
      </c>
      <c r="C321" s="11">
        <v>53</v>
      </c>
      <c r="D321" s="11" t="s">
        <v>2655</v>
      </c>
      <c r="E321" s="11" t="s">
        <v>6178</v>
      </c>
      <c r="F321" s="11" t="s">
        <v>368</v>
      </c>
      <c r="G321" s="11" t="s">
        <v>369</v>
      </c>
      <c r="H321" s="11" t="s">
        <v>369</v>
      </c>
      <c r="I321" s="179">
        <v>35867</v>
      </c>
    </row>
    <row r="322" spans="1:9" x14ac:dyDescent="0.2">
      <c r="A322" s="10" t="s">
        <v>9289</v>
      </c>
      <c r="B322" s="10" t="s">
        <v>7868</v>
      </c>
      <c r="C322" s="11">
        <v>61</v>
      </c>
      <c r="D322" s="11" t="s">
        <v>2655</v>
      </c>
      <c r="E322" s="11" t="s">
        <v>6178</v>
      </c>
      <c r="F322" s="11" t="s">
        <v>368</v>
      </c>
      <c r="G322" s="11" t="s">
        <v>369</v>
      </c>
      <c r="H322" s="11" t="s">
        <v>369</v>
      </c>
      <c r="I322" s="179">
        <v>35867</v>
      </c>
    </row>
    <row r="323" spans="1:9" x14ac:dyDescent="0.2">
      <c r="A323" s="10" t="s">
        <v>5592</v>
      </c>
      <c r="B323" s="10" t="s">
        <v>3159</v>
      </c>
      <c r="C323" s="11"/>
      <c r="D323" s="11" t="s">
        <v>8962</v>
      </c>
      <c r="E323" s="11" t="s">
        <v>6178</v>
      </c>
      <c r="F323" s="11" t="s">
        <v>9992</v>
      </c>
      <c r="G323" s="11" t="s">
        <v>369</v>
      </c>
      <c r="H323" s="11">
        <v>10</v>
      </c>
      <c r="I323" s="179">
        <v>35871</v>
      </c>
    </row>
    <row r="324" spans="1:9" x14ac:dyDescent="0.2">
      <c r="A324" s="10" t="s">
        <v>3160</v>
      </c>
      <c r="B324" s="10" t="s">
        <v>6481</v>
      </c>
      <c r="C324" s="11">
        <v>72</v>
      </c>
      <c r="D324" s="11" t="s">
        <v>2655</v>
      </c>
      <c r="E324" s="11" t="s">
        <v>6178</v>
      </c>
      <c r="F324" s="11" t="s">
        <v>368</v>
      </c>
      <c r="G324" s="11" t="s">
        <v>366</v>
      </c>
      <c r="H324" s="11" t="s">
        <v>366</v>
      </c>
      <c r="I324" s="179">
        <v>35871</v>
      </c>
    </row>
    <row r="325" spans="1:9" x14ac:dyDescent="0.2">
      <c r="A325" s="10" t="s">
        <v>9289</v>
      </c>
      <c r="B325" s="10" t="s">
        <v>5951</v>
      </c>
      <c r="C325" s="11">
        <v>64</v>
      </c>
      <c r="D325" s="11" t="s">
        <v>2655</v>
      </c>
      <c r="E325" s="11" t="s">
        <v>6178</v>
      </c>
      <c r="F325" s="11" t="s">
        <v>368</v>
      </c>
      <c r="G325" s="11" t="s">
        <v>366</v>
      </c>
      <c r="H325" s="11" t="s">
        <v>366</v>
      </c>
      <c r="I325" s="179">
        <v>35871</v>
      </c>
    </row>
    <row r="326" spans="1:9" x14ac:dyDescent="0.2">
      <c r="A326" s="10" t="s">
        <v>9559</v>
      </c>
      <c r="B326" s="10" t="s">
        <v>5952</v>
      </c>
      <c r="C326" s="11"/>
      <c r="D326" s="11" t="s">
        <v>2655</v>
      </c>
      <c r="E326" s="11" t="s">
        <v>369</v>
      </c>
      <c r="F326" s="11" t="s">
        <v>5953</v>
      </c>
      <c r="G326" s="11" t="s">
        <v>366</v>
      </c>
      <c r="H326" s="11">
        <v>5</v>
      </c>
      <c r="I326" s="179">
        <v>35872</v>
      </c>
    </row>
    <row r="327" spans="1:9" x14ac:dyDescent="0.2">
      <c r="A327" s="10" t="s">
        <v>9289</v>
      </c>
      <c r="B327" s="10" t="s">
        <v>4146</v>
      </c>
      <c r="C327" s="11" t="s">
        <v>4147</v>
      </c>
      <c r="D327" s="11" t="s">
        <v>2655</v>
      </c>
      <c r="E327" s="11" t="s">
        <v>6178</v>
      </c>
      <c r="F327" s="11" t="s">
        <v>9150</v>
      </c>
      <c r="G327" s="11" t="s">
        <v>366</v>
      </c>
      <c r="H327" s="11">
        <v>10</v>
      </c>
      <c r="I327" s="179">
        <v>35877</v>
      </c>
    </row>
    <row r="328" spans="1:9" x14ac:dyDescent="0.2">
      <c r="A328" s="10" t="s">
        <v>5592</v>
      </c>
      <c r="B328" s="10" t="s">
        <v>7196</v>
      </c>
      <c r="C328" s="11">
        <v>67</v>
      </c>
      <c r="D328" s="11" t="s">
        <v>2655</v>
      </c>
      <c r="E328" s="11" t="s">
        <v>369</v>
      </c>
      <c r="F328" s="11" t="s">
        <v>620</v>
      </c>
      <c r="G328" s="11">
        <v>4</v>
      </c>
      <c r="H328" s="11">
        <v>5</v>
      </c>
      <c r="I328" s="179">
        <v>35877</v>
      </c>
    </row>
    <row r="329" spans="1:9" x14ac:dyDescent="0.2">
      <c r="A329" s="10" t="s">
        <v>9559</v>
      </c>
      <c r="B329" s="10" t="s">
        <v>8880</v>
      </c>
      <c r="C329" s="11">
        <v>63</v>
      </c>
      <c r="D329" s="11" t="s">
        <v>2655</v>
      </c>
      <c r="E329" s="11" t="s">
        <v>6178</v>
      </c>
      <c r="F329" s="11" t="s">
        <v>368</v>
      </c>
      <c r="G329" s="11" t="s">
        <v>366</v>
      </c>
      <c r="H329" s="11" t="s">
        <v>366</v>
      </c>
      <c r="I329" s="179">
        <v>35881</v>
      </c>
    </row>
    <row r="330" spans="1:9" x14ac:dyDescent="0.2">
      <c r="A330" s="10" t="s">
        <v>5592</v>
      </c>
      <c r="B330" s="10" t="s">
        <v>506</v>
      </c>
      <c r="C330" s="11">
        <v>75</v>
      </c>
      <c r="D330" s="11" t="s">
        <v>2655</v>
      </c>
      <c r="E330" s="11" t="s">
        <v>6178</v>
      </c>
      <c r="F330" s="11" t="s">
        <v>368</v>
      </c>
      <c r="G330" s="11" t="s">
        <v>366</v>
      </c>
      <c r="H330" s="11" t="s">
        <v>366</v>
      </c>
      <c r="I330" s="179">
        <v>35885</v>
      </c>
    </row>
    <row r="331" spans="1:9" x14ac:dyDescent="0.2">
      <c r="A331" s="10" t="s">
        <v>9289</v>
      </c>
      <c r="B331" s="10" t="s">
        <v>10102</v>
      </c>
      <c r="C331" s="11">
        <v>69</v>
      </c>
      <c r="D331" s="11" t="s">
        <v>2655</v>
      </c>
      <c r="E331" s="11" t="s">
        <v>6178</v>
      </c>
      <c r="F331" s="11" t="s">
        <v>368</v>
      </c>
      <c r="G331" s="11" t="s">
        <v>366</v>
      </c>
      <c r="H331" s="11" t="s">
        <v>366</v>
      </c>
      <c r="I331" s="179">
        <v>35885</v>
      </c>
    </row>
    <row r="332" spans="1:9" x14ac:dyDescent="0.2">
      <c r="A332" s="175">
        <v>1.5</v>
      </c>
      <c r="B332" s="10" t="s">
        <v>6999</v>
      </c>
      <c r="C332" s="11"/>
      <c r="D332" s="11" t="s">
        <v>2655</v>
      </c>
      <c r="E332" s="11" t="s">
        <v>6178</v>
      </c>
      <c r="F332" s="11" t="s">
        <v>7456</v>
      </c>
      <c r="G332" s="11" t="s">
        <v>369</v>
      </c>
      <c r="H332" s="11">
        <v>15</v>
      </c>
      <c r="I332" s="179">
        <v>35887</v>
      </c>
    </row>
    <row r="333" spans="1:9" x14ac:dyDescent="0.2">
      <c r="A333" s="175">
        <v>1.5</v>
      </c>
      <c r="B333" s="10" t="s">
        <v>6999</v>
      </c>
      <c r="C333" s="11">
        <v>90</v>
      </c>
      <c r="D333" s="11" t="s">
        <v>2655</v>
      </c>
      <c r="E333" s="11" t="s">
        <v>6178</v>
      </c>
      <c r="F333" s="11" t="s">
        <v>620</v>
      </c>
      <c r="G333" s="11" t="s">
        <v>369</v>
      </c>
      <c r="H333" s="11" t="s">
        <v>366</v>
      </c>
      <c r="I333" s="179">
        <v>35887</v>
      </c>
    </row>
    <row r="334" spans="1:9" x14ac:dyDescent="0.2">
      <c r="A334" s="10" t="s">
        <v>5386</v>
      </c>
      <c r="B334" s="10" t="s">
        <v>6779</v>
      </c>
      <c r="C334" s="11">
        <v>56</v>
      </c>
      <c r="D334" s="11" t="s">
        <v>2655</v>
      </c>
      <c r="E334" s="11" t="s">
        <v>6178</v>
      </c>
      <c r="F334" s="11" t="s">
        <v>620</v>
      </c>
      <c r="G334" s="11" t="s">
        <v>369</v>
      </c>
      <c r="H334" s="11" t="s">
        <v>366</v>
      </c>
      <c r="I334" s="179">
        <v>35893</v>
      </c>
    </row>
    <row r="335" spans="1:9" x14ac:dyDescent="0.2">
      <c r="A335" s="10" t="s">
        <v>9289</v>
      </c>
      <c r="B335" s="10" t="s">
        <v>9946</v>
      </c>
      <c r="C335" s="11">
        <v>65</v>
      </c>
      <c r="D335" s="11" t="s">
        <v>2655</v>
      </c>
      <c r="E335" s="11" t="s">
        <v>6178</v>
      </c>
      <c r="F335" s="11" t="s">
        <v>620</v>
      </c>
      <c r="G335" s="11" t="s">
        <v>369</v>
      </c>
      <c r="H335" s="11" t="s">
        <v>366</v>
      </c>
      <c r="I335" s="179">
        <v>35893</v>
      </c>
    </row>
    <row r="336" spans="1:9" x14ac:dyDescent="0.2">
      <c r="A336" s="175" t="s">
        <v>5592</v>
      </c>
      <c r="B336" s="10" t="s">
        <v>5048</v>
      </c>
      <c r="C336" s="11">
        <v>72</v>
      </c>
      <c r="D336" s="11" t="s">
        <v>2655</v>
      </c>
      <c r="E336" s="11" t="s">
        <v>6178</v>
      </c>
      <c r="F336" s="11" t="s">
        <v>620</v>
      </c>
      <c r="G336" s="11" t="s">
        <v>369</v>
      </c>
      <c r="H336" s="11" t="s">
        <v>366</v>
      </c>
      <c r="I336" s="179">
        <v>35894</v>
      </c>
    </row>
    <row r="337" spans="1:9" x14ac:dyDescent="0.2">
      <c r="A337" s="10" t="s">
        <v>5386</v>
      </c>
      <c r="B337" s="10" t="s">
        <v>960</v>
      </c>
      <c r="C337" s="11">
        <v>56</v>
      </c>
      <c r="D337" s="11" t="s">
        <v>2655</v>
      </c>
      <c r="E337" s="11" t="s">
        <v>6178</v>
      </c>
      <c r="F337" s="11" t="s">
        <v>620</v>
      </c>
      <c r="G337" s="11" t="s">
        <v>369</v>
      </c>
      <c r="H337" s="11" t="s">
        <v>366</v>
      </c>
      <c r="I337" s="179">
        <v>35899</v>
      </c>
    </row>
    <row r="338" spans="1:9" x14ac:dyDescent="0.2">
      <c r="A338" s="175">
        <v>1.5</v>
      </c>
      <c r="B338" s="10" t="s">
        <v>5626</v>
      </c>
      <c r="C338" s="11">
        <v>88</v>
      </c>
      <c r="D338" s="11" t="s">
        <v>2655</v>
      </c>
      <c r="E338" s="11" t="s">
        <v>6178</v>
      </c>
      <c r="F338" s="11" t="s">
        <v>620</v>
      </c>
      <c r="G338" s="11" t="s">
        <v>369</v>
      </c>
      <c r="H338" s="11" t="s">
        <v>366</v>
      </c>
      <c r="I338" s="179">
        <v>35900</v>
      </c>
    </row>
    <row r="339" spans="1:9" x14ac:dyDescent="0.2">
      <c r="A339" s="10" t="s">
        <v>5592</v>
      </c>
      <c r="B339" s="10" t="s">
        <v>3628</v>
      </c>
      <c r="C339" s="11">
        <v>70</v>
      </c>
      <c r="D339" s="11" t="s">
        <v>2655</v>
      </c>
      <c r="E339" s="11" t="s">
        <v>6178</v>
      </c>
      <c r="F339" s="11" t="s">
        <v>620</v>
      </c>
      <c r="G339" s="11" t="s">
        <v>369</v>
      </c>
      <c r="H339" s="11" t="s">
        <v>366</v>
      </c>
      <c r="I339" s="179">
        <v>35909</v>
      </c>
    </row>
    <row r="340" spans="1:9" x14ac:dyDescent="0.2">
      <c r="A340" s="10" t="s">
        <v>5592</v>
      </c>
      <c r="B340" s="10" t="s">
        <v>676</v>
      </c>
      <c r="C340" s="11">
        <v>74</v>
      </c>
      <c r="D340" s="11" t="s">
        <v>2655</v>
      </c>
      <c r="E340" s="11" t="s">
        <v>369</v>
      </c>
      <c r="F340" s="11" t="s">
        <v>368</v>
      </c>
      <c r="G340" s="11" t="s">
        <v>366</v>
      </c>
      <c r="H340" s="11" t="s">
        <v>3930</v>
      </c>
      <c r="I340" s="179">
        <v>35915</v>
      </c>
    </row>
    <row r="341" spans="1:9" x14ac:dyDescent="0.2">
      <c r="A341" s="10" t="s">
        <v>9559</v>
      </c>
      <c r="B341" s="10" t="s">
        <v>5847</v>
      </c>
      <c r="C341" s="11">
        <v>58</v>
      </c>
      <c r="D341" s="11" t="s">
        <v>2655</v>
      </c>
      <c r="E341" s="11" t="s">
        <v>369</v>
      </c>
      <c r="F341" s="11" t="s">
        <v>368</v>
      </c>
      <c r="G341" s="11" t="s">
        <v>366</v>
      </c>
      <c r="H341" s="11" t="s">
        <v>3930</v>
      </c>
      <c r="I341" s="179">
        <v>35923</v>
      </c>
    </row>
    <row r="342" spans="1:9" x14ac:dyDescent="0.2">
      <c r="A342" s="10" t="s">
        <v>5592</v>
      </c>
      <c r="B342" s="10" t="s">
        <v>1960</v>
      </c>
      <c r="C342" s="11">
        <v>70.5</v>
      </c>
      <c r="D342" s="11" t="s">
        <v>2655</v>
      </c>
      <c r="E342" s="11" t="s">
        <v>369</v>
      </c>
      <c r="F342" s="11" t="s">
        <v>368</v>
      </c>
      <c r="G342" s="11" t="s">
        <v>366</v>
      </c>
      <c r="H342" s="11" t="s">
        <v>3930</v>
      </c>
      <c r="I342" s="179">
        <v>35927</v>
      </c>
    </row>
    <row r="343" spans="1:9" x14ac:dyDescent="0.2">
      <c r="A343" s="10" t="s">
        <v>5592</v>
      </c>
      <c r="B343" s="10" t="s">
        <v>6735</v>
      </c>
      <c r="C343" s="11">
        <v>71.5</v>
      </c>
      <c r="D343" s="11" t="s">
        <v>2655</v>
      </c>
      <c r="E343" s="11" t="s">
        <v>369</v>
      </c>
      <c r="F343" s="11" t="s">
        <v>368</v>
      </c>
      <c r="G343" s="11" t="s">
        <v>366</v>
      </c>
      <c r="H343" s="11" t="s">
        <v>3930</v>
      </c>
      <c r="I343" s="179">
        <v>35927</v>
      </c>
    </row>
    <row r="344" spans="1:9" x14ac:dyDescent="0.2">
      <c r="A344" s="10" t="s">
        <v>7055</v>
      </c>
      <c r="B344" s="10" t="s">
        <v>6736</v>
      </c>
      <c r="C344" s="11" t="s">
        <v>6737</v>
      </c>
      <c r="D344" s="11" t="s">
        <v>2655</v>
      </c>
      <c r="E344" s="11" t="s">
        <v>369</v>
      </c>
      <c r="F344" s="11" t="s">
        <v>368</v>
      </c>
      <c r="G344" s="11" t="s">
        <v>366</v>
      </c>
      <c r="H344" s="11" t="s">
        <v>3930</v>
      </c>
      <c r="I344" s="179">
        <v>35928</v>
      </c>
    </row>
    <row r="345" spans="1:9" x14ac:dyDescent="0.2">
      <c r="A345" s="10" t="s">
        <v>5386</v>
      </c>
      <c r="B345" s="10" t="s">
        <v>8567</v>
      </c>
      <c r="C345" s="11">
        <v>58</v>
      </c>
      <c r="D345" s="11" t="s">
        <v>2655</v>
      </c>
      <c r="E345" s="11" t="s">
        <v>369</v>
      </c>
      <c r="F345" s="11" t="s">
        <v>368</v>
      </c>
      <c r="G345" s="11" t="s">
        <v>366</v>
      </c>
      <c r="H345" s="11" t="s">
        <v>3930</v>
      </c>
      <c r="I345" s="179">
        <v>35928</v>
      </c>
    </row>
    <row r="346" spans="1:9" x14ac:dyDescent="0.2">
      <c r="A346" s="10" t="s">
        <v>5386</v>
      </c>
      <c r="B346" s="10" t="s">
        <v>9446</v>
      </c>
      <c r="C346" s="11">
        <v>56</v>
      </c>
      <c r="D346" s="11" t="s">
        <v>2655</v>
      </c>
      <c r="E346" s="11" t="s">
        <v>369</v>
      </c>
      <c r="F346" s="11" t="s">
        <v>368</v>
      </c>
      <c r="G346" s="11" t="s">
        <v>366</v>
      </c>
      <c r="H346" s="11" t="s">
        <v>3930</v>
      </c>
      <c r="I346" s="179">
        <v>35941</v>
      </c>
    </row>
    <row r="347" spans="1:9" x14ac:dyDescent="0.2">
      <c r="A347" s="10" t="s">
        <v>9559</v>
      </c>
      <c r="B347" s="10" t="s">
        <v>755</v>
      </c>
      <c r="C347" s="11">
        <v>57</v>
      </c>
      <c r="D347" s="11" t="s">
        <v>2655</v>
      </c>
      <c r="E347" s="11" t="s">
        <v>369</v>
      </c>
      <c r="F347" s="11" t="s">
        <v>368</v>
      </c>
      <c r="G347" s="11" t="s">
        <v>366</v>
      </c>
      <c r="H347" s="11" t="s">
        <v>3930</v>
      </c>
      <c r="I347" s="179">
        <v>35941</v>
      </c>
    </row>
    <row r="348" spans="1:9" x14ac:dyDescent="0.2">
      <c r="A348" s="10" t="s">
        <v>5592</v>
      </c>
      <c r="B348" s="10" t="s">
        <v>7239</v>
      </c>
      <c r="C348" s="11">
        <v>71</v>
      </c>
      <c r="D348" s="11" t="s">
        <v>2655</v>
      </c>
      <c r="E348" s="11" t="s">
        <v>369</v>
      </c>
      <c r="F348" s="11" t="s">
        <v>368</v>
      </c>
      <c r="G348" s="11" t="s">
        <v>366</v>
      </c>
      <c r="H348" s="11" t="s">
        <v>3930</v>
      </c>
      <c r="I348" s="179">
        <v>35942</v>
      </c>
    </row>
    <row r="349" spans="1:9" x14ac:dyDescent="0.2">
      <c r="A349" s="10" t="s">
        <v>5592</v>
      </c>
      <c r="B349" s="10" t="s">
        <v>5641</v>
      </c>
      <c r="C349" s="11">
        <v>70</v>
      </c>
      <c r="D349" s="11" t="s">
        <v>2655</v>
      </c>
      <c r="E349" s="11" t="s">
        <v>369</v>
      </c>
      <c r="F349" s="11" t="s">
        <v>368</v>
      </c>
      <c r="G349" s="11" t="s">
        <v>366</v>
      </c>
      <c r="H349" s="11" t="s">
        <v>3930</v>
      </c>
      <c r="I349" s="179">
        <v>35942</v>
      </c>
    </row>
    <row r="350" spans="1:9" x14ac:dyDescent="0.2">
      <c r="A350" s="10" t="s">
        <v>5592</v>
      </c>
      <c r="B350" s="10" t="s">
        <v>1822</v>
      </c>
      <c r="C350" s="11">
        <v>66</v>
      </c>
      <c r="D350" s="11" t="s">
        <v>2655</v>
      </c>
      <c r="E350" s="11" t="s">
        <v>369</v>
      </c>
      <c r="F350" s="11" t="s">
        <v>368</v>
      </c>
      <c r="G350" s="11" t="s">
        <v>366</v>
      </c>
      <c r="H350" s="11" t="s">
        <v>3930</v>
      </c>
      <c r="I350" s="179">
        <v>35950</v>
      </c>
    </row>
    <row r="351" spans="1:9" x14ac:dyDescent="0.2">
      <c r="A351" s="10" t="s">
        <v>5592</v>
      </c>
      <c r="B351" s="10" t="s">
        <v>10302</v>
      </c>
      <c r="C351" s="11">
        <v>66</v>
      </c>
      <c r="D351" s="11" t="s">
        <v>2655</v>
      </c>
      <c r="E351" s="11" t="s">
        <v>369</v>
      </c>
      <c r="F351" s="11" t="s">
        <v>368</v>
      </c>
      <c r="G351" s="11" t="s">
        <v>366</v>
      </c>
      <c r="H351" s="11" t="s">
        <v>3930</v>
      </c>
      <c r="I351" s="179">
        <v>35950</v>
      </c>
    </row>
    <row r="352" spans="1:9" x14ac:dyDescent="0.2">
      <c r="A352" s="10" t="s">
        <v>5592</v>
      </c>
      <c r="B352" s="10" t="s">
        <v>2925</v>
      </c>
      <c r="C352" s="11">
        <v>65.5</v>
      </c>
      <c r="D352" s="11" t="s">
        <v>2655</v>
      </c>
      <c r="E352" s="11" t="s">
        <v>369</v>
      </c>
      <c r="F352" s="11" t="s">
        <v>368</v>
      </c>
      <c r="G352" s="11" t="s">
        <v>366</v>
      </c>
      <c r="H352" s="11" t="s">
        <v>3930</v>
      </c>
      <c r="I352" s="179">
        <v>35958</v>
      </c>
    </row>
    <row r="353" spans="1:9" x14ac:dyDescent="0.2">
      <c r="A353" s="10" t="s">
        <v>9559</v>
      </c>
      <c r="B353" s="10" t="s">
        <v>8330</v>
      </c>
      <c r="C353" s="11">
        <v>62</v>
      </c>
      <c r="D353" s="11" t="s">
        <v>2655</v>
      </c>
      <c r="E353" s="11" t="s">
        <v>369</v>
      </c>
      <c r="F353" s="11" t="s">
        <v>368</v>
      </c>
      <c r="G353" s="11" t="s">
        <v>366</v>
      </c>
      <c r="H353" s="11" t="s">
        <v>3930</v>
      </c>
      <c r="I353" s="179">
        <v>35961</v>
      </c>
    </row>
    <row r="354" spans="1:9" x14ac:dyDescent="0.2">
      <c r="A354" s="10" t="s">
        <v>5592</v>
      </c>
      <c r="B354" s="10" t="s">
        <v>2869</v>
      </c>
      <c r="C354" s="11">
        <v>70</v>
      </c>
      <c r="D354" s="11" t="s">
        <v>2655</v>
      </c>
      <c r="E354" s="11" t="s">
        <v>369</v>
      </c>
      <c r="F354" s="11" t="s">
        <v>368</v>
      </c>
      <c r="G354" s="11" t="s">
        <v>366</v>
      </c>
      <c r="H354" s="11" t="s">
        <v>3930</v>
      </c>
      <c r="I354" s="179">
        <v>35962</v>
      </c>
    </row>
    <row r="355" spans="1:9" x14ac:dyDescent="0.2">
      <c r="A355" s="10" t="s">
        <v>7055</v>
      </c>
      <c r="B355" s="10" t="s">
        <v>774</v>
      </c>
      <c r="C355" s="11">
        <v>87</v>
      </c>
      <c r="D355" s="11" t="s">
        <v>2655</v>
      </c>
      <c r="E355" s="11" t="s">
        <v>369</v>
      </c>
      <c r="F355" s="11" t="s">
        <v>368</v>
      </c>
      <c r="G355" s="11" t="s">
        <v>366</v>
      </c>
      <c r="H355" s="11" t="s">
        <v>3930</v>
      </c>
      <c r="I355" s="179">
        <v>35962</v>
      </c>
    </row>
    <row r="356" spans="1:9" x14ac:dyDescent="0.2">
      <c r="A356" s="10" t="s">
        <v>5592</v>
      </c>
      <c r="B356" s="10" t="s">
        <v>320</v>
      </c>
      <c r="C356" s="11">
        <v>66</v>
      </c>
      <c r="D356" s="11" t="s">
        <v>2655</v>
      </c>
      <c r="E356" s="11" t="s">
        <v>369</v>
      </c>
      <c r="F356" s="11" t="s">
        <v>368</v>
      </c>
      <c r="G356" s="11" t="s">
        <v>366</v>
      </c>
      <c r="H356" s="11" t="s">
        <v>3930</v>
      </c>
      <c r="I356" s="179">
        <v>35962</v>
      </c>
    </row>
    <row r="357" spans="1:9" x14ac:dyDescent="0.2">
      <c r="A357" s="10" t="s">
        <v>5592</v>
      </c>
      <c r="B357" s="10" t="s">
        <v>3818</v>
      </c>
      <c r="C357" s="11">
        <v>66</v>
      </c>
      <c r="D357" s="11" t="s">
        <v>2655</v>
      </c>
      <c r="E357" s="11" t="s">
        <v>369</v>
      </c>
      <c r="F357" s="11" t="s">
        <v>368</v>
      </c>
      <c r="G357" s="11" t="s">
        <v>366</v>
      </c>
      <c r="H357" s="11" t="s">
        <v>3930</v>
      </c>
      <c r="I357" s="179">
        <v>35962</v>
      </c>
    </row>
    <row r="358" spans="1:9" x14ac:dyDescent="0.2">
      <c r="A358" s="10" t="s">
        <v>5592</v>
      </c>
      <c r="B358" s="10" t="s">
        <v>3369</v>
      </c>
      <c r="C358" s="11"/>
      <c r="D358" s="11" t="s">
        <v>8962</v>
      </c>
      <c r="E358" s="11" t="s">
        <v>369</v>
      </c>
      <c r="F358" s="11" t="s">
        <v>4727</v>
      </c>
      <c r="G358" s="11" t="s">
        <v>366</v>
      </c>
      <c r="H358" s="11">
        <v>10</v>
      </c>
      <c r="I358" s="179">
        <v>35982</v>
      </c>
    </row>
    <row r="359" spans="1:9" x14ac:dyDescent="0.2">
      <c r="A359" s="10" t="s">
        <v>7055</v>
      </c>
      <c r="B359" s="10" t="s">
        <v>4728</v>
      </c>
      <c r="C359" s="11">
        <v>87</v>
      </c>
      <c r="D359" s="11" t="s">
        <v>2655</v>
      </c>
      <c r="E359" s="11" t="s">
        <v>369</v>
      </c>
      <c r="F359" s="11" t="s">
        <v>368</v>
      </c>
      <c r="G359" s="11" t="s">
        <v>3930</v>
      </c>
      <c r="H359" s="11" t="s">
        <v>3930</v>
      </c>
      <c r="I359" s="179">
        <v>35982</v>
      </c>
    </row>
    <row r="360" spans="1:9" x14ac:dyDescent="0.2">
      <c r="A360" s="10" t="s">
        <v>5592</v>
      </c>
      <c r="B360" s="10" t="s">
        <v>9672</v>
      </c>
      <c r="C360" s="11">
        <v>66</v>
      </c>
      <c r="D360" s="11" t="s">
        <v>2655</v>
      </c>
      <c r="E360" s="11" t="s">
        <v>369</v>
      </c>
      <c r="F360" s="11" t="s">
        <v>368</v>
      </c>
      <c r="G360" s="11" t="s">
        <v>3930</v>
      </c>
      <c r="H360" s="11" t="s">
        <v>3930</v>
      </c>
      <c r="I360" s="179">
        <v>35982</v>
      </c>
    </row>
    <row r="361" spans="1:9" x14ac:dyDescent="0.2">
      <c r="A361" s="10" t="s">
        <v>5592</v>
      </c>
      <c r="B361" s="10" t="s">
        <v>10361</v>
      </c>
      <c r="C361" s="11" t="s">
        <v>1332</v>
      </c>
      <c r="D361" s="11" t="s">
        <v>2655</v>
      </c>
      <c r="E361" s="11" t="s">
        <v>369</v>
      </c>
      <c r="F361" s="11" t="s">
        <v>368</v>
      </c>
      <c r="G361" s="11" t="s">
        <v>3930</v>
      </c>
      <c r="H361" s="11" t="s">
        <v>3930</v>
      </c>
      <c r="I361" s="179">
        <v>35983</v>
      </c>
    </row>
    <row r="362" spans="1:9" x14ac:dyDescent="0.2">
      <c r="A362" s="10" t="s">
        <v>5592</v>
      </c>
      <c r="B362" s="10" t="s">
        <v>3369</v>
      </c>
      <c r="C362" s="11">
        <v>68</v>
      </c>
      <c r="D362" s="11" t="s">
        <v>2655</v>
      </c>
      <c r="E362" s="11" t="s">
        <v>369</v>
      </c>
      <c r="F362" s="11" t="s">
        <v>368</v>
      </c>
      <c r="G362" s="11" t="s">
        <v>3930</v>
      </c>
      <c r="H362" s="11" t="s">
        <v>3930</v>
      </c>
      <c r="I362" s="179">
        <v>35983</v>
      </c>
    </row>
    <row r="363" spans="1:9" x14ac:dyDescent="0.2">
      <c r="A363" s="10" t="s">
        <v>5592</v>
      </c>
      <c r="B363" s="10" t="s">
        <v>6901</v>
      </c>
      <c r="C363" s="11">
        <v>68</v>
      </c>
      <c r="D363" s="11" t="s">
        <v>2655</v>
      </c>
      <c r="E363" s="11" t="s">
        <v>369</v>
      </c>
      <c r="F363" s="11" t="s">
        <v>368</v>
      </c>
      <c r="G363" s="11" t="s">
        <v>3930</v>
      </c>
      <c r="H363" s="11" t="s">
        <v>3930</v>
      </c>
      <c r="I363" s="179">
        <v>35983</v>
      </c>
    </row>
    <row r="364" spans="1:9" x14ac:dyDescent="0.2">
      <c r="A364" s="10" t="s">
        <v>5592</v>
      </c>
      <c r="B364" s="10" t="s">
        <v>6902</v>
      </c>
      <c r="C364" s="11"/>
      <c r="D364" s="11" t="s">
        <v>8962</v>
      </c>
      <c r="E364" s="11" t="s">
        <v>6903</v>
      </c>
      <c r="F364" s="11" t="s">
        <v>10478</v>
      </c>
      <c r="G364" s="11" t="s">
        <v>3930</v>
      </c>
      <c r="H364" s="11">
        <v>10</v>
      </c>
      <c r="I364" s="179">
        <v>35983</v>
      </c>
    </row>
    <row r="365" spans="1:9" x14ac:dyDescent="0.2">
      <c r="A365" s="10" t="s">
        <v>5592</v>
      </c>
      <c r="B365" s="10" t="s">
        <v>4753</v>
      </c>
      <c r="C365" s="11"/>
      <c r="D365" s="11" t="s">
        <v>8962</v>
      </c>
      <c r="E365" s="11" t="s">
        <v>6903</v>
      </c>
      <c r="F365" s="11" t="s">
        <v>10478</v>
      </c>
      <c r="G365" s="11" t="s">
        <v>3930</v>
      </c>
      <c r="H365" s="11">
        <v>5</v>
      </c>
      <c r="I365" s="179">
        <v>35983</v>
      </c>
    </row>
    <row r="366" spans="1:9" x14ac:dyDescent="0.2">
      <c r="A366" s="10" t="s">
        <v>9289</v>
      </c>
      <c r="B366" s="10" t="s">
        <v>2283</v>
      </c>
      <c r="C366" s="11">
        <v>70</v>
      </c>
      <c r="D366" s="11" t="s">
        <v>2655</v>
      </c>
      <c r="E366" s="11" t="s">
        <v>369</v>
      </c>
      <c r="F366" s="11" t="s">
        <v>368</v>
      </c>
      <c r="G366" s="11" t="s">
        <v>3930</v>
      </c>
      <c r="H366" s="11" t="s">
        <v>3930</v>
      </c>
      <c r="I366" s="179">
        <v>35985</v>
      </c>
    </row>
    <row r="367" spans="1:9" x14ac:dyDescent="0.2">
      <c r="A367" s="10" t="s">
        <v>7055</v>
      </c>
      <c r="B367" s="10" t="s">
        <v>3387</v>
      </c>
      <c r="C367" s="11">
        <v>82</v>
      </c>
      <c r="D367" s="11" t="s">
        <v>2655</v>
      </c>
      <c r="E367" s="11" t="s">
        <v>369</v>
      </c>
      <c r="F367" s="11" t="s">
        <v>368</v>
      </c>
      <c r="G367" s="11" t="s">
        <v>3930</v>
      </c>
      <c r="H367" s="11" t="s">
        <v>3930</v>
      </c>
      <c r="I367" s="179">
        <v>35985</v>
      </c>
    </row>
    <row r="368" spans="1:9" x14ac:dyDescent="0.2">
      <c r="A368" s="10" t="s">
        <v>7055</v>
      </c>
      <c r="B368" s="10" t="s">
        <v>6736</v>
      </c>
      <c r="C368" s="11">
        <v>82</v>
      </c>
      <c r="D368" s="11" t="s">
        <v>2655</v>
      </c>
      <c r="E368" s="11" t="s">
        <v>369</v>
      </c>
      <c r="F368" s="11" t="s">
        <v>368</v>
      </c>
      <c r="G368" s="11" t="s">
        <v>3930</v>
      </c>
      <c r="H368" s="11" t="s">
        <v>3930</v>
      </c>
      <c r="I368" s="179">
        <v>35986</v>
      </c>
    </row>
    <row r="369" spans="1:9" x14ac:dyDescent="0.2">
      <c r="A369" s="10" t="s">
        <v>9289</v>
      </c>
      <c r="B369" s="10" t="s">
        <v>2891</v>
      </c>
      <c r="C369" s="11">
        <v>61</v>
      </c>
      <c r="D369" s="11" t="s">
        <v>2655</v>
      </c>
      <c r="E369" s="11" t="s">
        <v>369</v>
      </c>
      <c r="F369" s="11" t="s">
        <v>368</v>
      </c>
      <c r="G369" s="11" t="s">
        <v>3930</v>
      </c>
      <c r="H369" s="11" t="s">
        <v>3930</v>
      </c>
      <c r="I369" s="179">
        <v>35990</v>
      </c>
    </row>
    <row r="370" spans="1:9" x14ac:dyDescent="0.2">
      <c r="A370" s="10" t="s">
        <v>9289</v>
      </c>
      <c r="B370" s="10" t="s">
        <v>8795</v>
      </c>
      <c r="C370" s="11">
        <v>66</v>
      </c>
      <c r="D370" s="11" t="s">
        <v>2655</v>
      </c>
      <c r="E370" s="11" t="s">
        <v>369</v>
      </c>
      <c r="F370" s="11" t="s">
        <v>368</v>
      </c>
      <c r="G370" s="11" t="s">
        <v>3930</v>
      </c>
      <c r="H370" s="11" t="s">
        <v>3930</v>
      </c>
      <c r="I370" s="179">
        <v>35990</v>
      </c>
    </row>
    <row r="371" spans="1:9" x14ac:dyDescent="0.2">
      <c r="A371" s="10" t="s">
        <v>5386</v>
      </c>
      <c r="B371" s="10" t="s">
        <v>6536</v>
      </c>
      <c r="C371" s="11">
        <v>62</v>
      </c>
      <c r="D371" s="11" t="s">
        <v>2655</v>
      </c>
      <c r="E371" s="11" t="s">
        <v>369</v>
      </c>
      <c r="F371" s="11" t="s">
        <v>368</v>
      </c>
      <c r="G371" s="11" t="s">
        <v>3930</v>
      </c>
      <c r="H371" s="11" t="s">
        <v>3930</v>
      </c>
      <c r="I371" s="179">
        <v>35990</v>
      </c>
    </row>
    <row r="372" spans="1:9" x14ac:dyDescent="0.2">
      <c r="A372" s="10" t="s">
        <v>5592</v>
      </c>
      <c r="B372" s="10" t="s">
        <v>2900</v>
      </c>
      <c r="C372" s="11">
        <v>66</v>
      </c>
      <c r="D372" s="11" t="s">
        <v>2655</v>
      </c>
      <c r="E372" s="11" t="s">
        <v>369</v>
      </c>
      <c r="F372" s="11" t="s">
        <v>368</v>
      </c>
      <c r="G372" s="11" t="s">
        <v>3930</v>
      </c>
      <c r="H372" s="11" t="s">
        <v>3930</v>
      </c>
      <c r="I372" s="179">
        <v>35990</v>
      </c>
    </row>
    <row r="373" spans="1:9" x14ac:dyDescent="0.2">
      <c r="A373" s="10" t="s">
        <v>7055</v>
      </c>
      <c r="B373" s="10" t="s">
        <v>2901</v>
      </c>
      <c r="C373" s="11"/>
      <c r="D373" s="11" t="s">
        <v>2655</v>
      </c>
      <c r="E373" s="11" t="s">
        <v>369</v>
      </c>
      <c r="F373" s="11" t="s">
        <v>6008</v>
      </c>
      <c r="G373" s="11" t="s">
        <v>3930</v>
      </c>
      <c r="H373" s="11">
        <v>5</v>
      </c>
      <c r="I373" s="179">
        <v>35998</v>
      </c>
    </row>
    <row r="374" spans="1:9" x14ac:dyDescent="0.2">
      <c r="A374" s="10" t="s">
        <v>5592</v>
      </c>
      <c r="B374" s="10" t="s">
        <v>4112</v>
      </c>
      <c r="C374" s="11"/>
      <c r="D374" s="11" t="s">
        <v>2655</v>
      </c>
      <c r="E374" s="11" t="s">
        <v>2933</v>
      </c>
      <c r="F374" s="11" t="s">
        <v>9150</v>
      </c>
      <c r="G374" s="11" t="s">
        <v>3930</v>
      </c>
      <c r="H374" s="11">
        <v>10</v>
      </c>
      <c r="I374" s="179">
        <v>35999</v>
      </c>
    </row>
    <row r="375" spans="1:9" x14ac:dyDescent="0.2">
      <c r="A375" s="10" t="s">
        <v>9289</v>
      </c>
      <c r="B375" s="10" t="s">
        <v>3351</v>
      </c>
      <c r="C375" s="11"/>
      <c r="D375" s="11" t="s">
        <v>2655</v>
      </c>
      <c r="E375" s="11" t="s">
        <v>2933</v>
      </c>
      <c r="F375" s="11" t="s">
        <v>2522</v>
      </c>
      <c r="G375" s="11" t="s">
        <v>3930</v>
      </c>
      <c r="H375" s="11">
        <v>10</v>
      </c>
      <c r="I375" s="179">
        <v>36000</v>
      </c>
    </row>
    <row r="376" spans="1:9" x14ac:dyDescent="0.2">
      <c r="A376" s="10" t="s">
        <v>5592</v>
      </c>
      <c r="B376" s="10" t="s">
        <v>2523</v>
      </c>
      <c r="C376" s="11"/>
      <c r="D376" s="11" t="s">
        <v>2655</v>
      </c>
      <c r="E376" s="11" t="s">
        <v>2933</v>
      </c>
      <c r="F376" s="11" t="s">
        <v>4727</v>
      </c>
      <c r="G376" s="11" t="s">
        <v>3930</v>
      </c>
      <c r="H376" s="11">
        <v>10</v>
      </c>
      <c r="I376" s="179">
        <v>36000</v>
      </c>
    </row>
    <row r="377" spans="1:9" x14ac:dyDescent="0.2">
      <c r="A377" t="s">
        <v>9289</v>
      </c>
      <c r="B377" t="s">
        <v>2285</v>
      </c>
      <c r="C377"/>
      <c r="D377" s="4" t="s">
        <v>2655</v>
      </c>
      <c r="E377" s="4" t="s">
        <v>2933</v>
      </c>
      <c r="F377" s="4" t="s">
        <v>2524</v>
      </c>
      <c r="G377" s="11" t="s">
        <v>3930</v>
      </c>
      <c r="H377" s="4">
        <v>14</v>
      </c>
      <c r="I377" s="54">
        <v>36011</v>
      </c>
    </row>
    <row r="378" spans="1:9" x14ac:dyDescent="0.2">
      <c r="A378" s="8" t="s">
        <v>9289</v>
      </c>
      <c r="B378" s="8" t="s">
        <v>2285</v>
      </c>
      <c r="D378" s="4" t="s">
        <v>8962</v>
      </c>
      <c r="E378" s="4" t="s">
        <v>2933</v>
      </c>
      <c r="F378" s="4" t="s">
        <v>2525</v>
      </c>
      <c r="G378" s="11" t="s">
        <v>3930</v>
      </c>
      <c r="H378" s="4">
        <v>14</v>
      </c>
      <c r="I378" s="54">
        <v>36012</v>
      </c>
    </row>
    <row r="379" spans="1:9" x14ac:dyDescent="0.2">
      <c r="A379" s="8" t="s">
        <v>2526</v>
      </c>
      <c r="B379" s="8" t="s">
        <v>2901</v>
      </c>
      <c r="D379" s="4" t="s">
        <v>2655</v>
      </c>
      <c r="E379" s="4" t="s">
        <v>2933</v>
      </c>
      <c r="F379" s="4" t="s">
        <v>6008</v>
      </c>
      <c r="G379" s="4">
        <v>280</v>
      </c>
      <c r="H379" s="4">
        <v>10</v>
      </c>
      <c r="I379" s="54">
        <v>36013</v>
      </c>
    </row>
    <row r="380" spans="1:9" x14ac:dyDescent="0.2">
      <c r="A380" s="8" t="s">
        <v>5592</v>
      </c>
      <c r="B380" s="8" t="s">
        <v>4753</v>
      </c>
      <c r="D380" s="4" t="s">
        <v>8962</v>
      </c>
      <c r="E380" s="4" t="s">
        <v>2933</v>
      </c>
      <c r="F380" s="4" t="s">
        <v>5953</v>
      </c>
      <c r="G380" s="11" t="s">
        <v>3930</v>
      </c>
      <c r="H380" s="4">
        <v>10</v>
      </c>
      <c r="I380" s="54">
        <v>36003</v>
      </c>
    </row>
    <row r="381" spans="1:9" x14ac:dyDescent="0.2">
      <c r="A381" s="8" t="s">
        <v>9289</v>
      </c>
      <c r="B381" s="8" t="s">
        <v>2285</v>
      </c>
      <c r="D381" s="4" t="s">
        <v>2655</v>
      </c>
      <c r="E381" s="4" t="s">
        <v>2933</v>
      </c>
      <c r="F381" s="4" t="s">
        <v>2527</v>
      </c>
      <c r="G381" s="11" t="s">
        <v>3930</v>
      </c>
      <c r="H381" s="4">
        <v>30</v>
      </c>
      <c r="I381" s="54">
        <v>36006</v>
      </c>
    </row>
    <row r="382" spans="1:9" x14ac:dyDescent="0.2">
      <c r="A382" s="8" t="s">
        <v>9289</v>
      </c>
      <c r="B382" s="8" t="s">
        <v>4753</v>
      </c>
      <c r="D382" s="4" t="s">
        <v>2655</v>
      </c>
      <c r="E382" s="4" t="s">
        <v>2933</v>
      </c>
      <c r="F382" s="4" t="s">
        <v>2528</v>
      </c>
      <c r="G382" s="11" t="s">
        <v>3930</v>
      </c>
      <c r="H382" s="4">
        <v>10</v>
      </c>
      <c r="I382" s="54">
        <v>36017</v>
      </c>
    </row>
    <row r="383" spans="1:9" x14ac:dyDescent="0.2">
      <c r="A383" s="8" t="s">
        <v>5592</v>
      </c>
      <c r="B383" s="8" t="s">
        <v>2529</v>
      </c>
      <c r="D383" s="4" t="s">
        <v>8962</v>
      </c>
      <c r="E383" s="4" t="s">
        <v>2933</v>
      </c>
      <c r="F383" s="4" t="s">
        <v>6215</v>
      </c>
      <c r="G383" s="11" t="s">
        <v>3930</v>
      </c>
      <c r="H383" s="4">
        <v>10</v>
      </c>
      <c r="I383" s="54">
        <v>36017</v>
      </c>
    </row>
    <row r="384" spans="1:9" x14ac:dyDescent="0.2">
      <c r="A384" s="8" t="s">
        <v>5592</v>
      </c>
      <c r="B384" s="8" t="s">
        <v>1524</v>
      </c>
      <c r="D384" s="4" t="s">
        <v>2655</v>
      </c>
      <c r="F384" s="4" t="s">
        <v>8320</v>
      </c>
      <c r="G384" s="11" t="s">
        <v>3930</v>
      </c>
      <c r="H384" s="4">
        <v>20</v>
      </c>
      <c r="I384" s="54">
        <v>36020</v>
      </c>
    </row>
    <row r="385" spans="1:9" x14ac:dyDescent="0.2">
      <c r="A385" s="8" t="s">
        <v>370</v>
      </c>
      <c r="B385" s="8" t="s">
        <v>9728</v>
      </c>
      <c r="D385" s="4" t="s">
        <v>2655</v>
      </c>
      <c r="F385" s="4" t="s">
        <v>6215</v>
      </c>
      <c r="G385" s="11" t="s">
        <v>3930</v>
      </c>
      <c r="H385" s="4">
        <v>10</v>
      </c>
      <c r="I385" s="54">
        <v>36020</v>
      </c>
    </row>
    <row r="386" spans="1:9" x14ac:dyDescent="0.2">
      <c r="A386" s="8" t="s">
        <v>5592</v>
      </c>
      <c r="B386" s="8" t="s">
        <v>1524</v>
      </c>
      <c r="D386" s="4" t="s">
        <v>8962</v>
      </c>
      <c r="F386" s="4" t="s">
        <v>8320</v>
      </c>
      <c r="G386" s="11" t="s">
        <v>3930</v>
      </c>
      <c r="H386" s="4">
        <v>10</v>
      </c>
      <c r="I386" s="54">
        <v>36021</v>
      </c>
    </row>
    <row r="387" spans="1:9" x14ac:dyDescent="0.2">
      <c r="A387" s="8" t="s">
        <v>9289</v>
      </c>
      <c r="B387" s="8" t="s">
        <v>9729</v>
      </c>
      <c r="E387" s="4" t="s">
        <v>2933</v>
      </c>
      <c r="F387" s="4" t="s">
        <v>4727</v>
      </c>
      <c r="G387" s="11" t="s">
        <v>3930</v>
      </c>
      <c r="H387" s="4">
        <v>10</v>
      </c>
      <c r="I387" s="54">
        <v>36025</v>
      </c>
    </row>
    <row r="388" spans="1:9" x14ac:dyDescent="0.2">
      <c r="A388" s="8" t="s">
        <v>5592</v>
      </c>
      <c r="B388" s="8" t="s">
        <v>2703</v>
      </c>
      <c r="D388" s="4" t="s">
        <v>8962</v>
      </c>
      <c r="E388" s="4" t="s">
        <v>2933</v>
      </c>
      <c r="F388" s="4" t="s">
        <v>8413</v>
      </c>
      <c r="G388" s="11" t="s">
        <v>3930</v>
      </c>
      <c r="H388" s="4">
        <v>12</v>
      </c>
      <c r="I388" s="54">
        <v>36038</v>
      </c>
    </row>
    <row r="389" spans="1:9" x14ac:dyDescent="0.2">
      <c r="A389" s="8" t="s">
        <v>5592</v>
      </c>
      <c r="B389" s="8" t="s">
        <v>544</v>
      </c>
      <c r="D389" s="4" t="s">
        <v>2655</v>
      </c>
      <c r="E389" s="4" t="s">
        <v>2933</v>
      </c>
      <c r="F389" s="4" t="s">
        <v>6338</v>
      </c>
      <c r="G389" s="11" t="s">
        <v>3930</v>
      </c>
      <c r="H389" s="4">
        <v>10</v>
      </c>
      <c r="I389" s="54">
        <v>36055</v>
      </c>
    </row>
    <row r="390" spans="1:9" x14ac:dyDescent="0.2">
      <c r="A390" s="8" t="s">
        <v>9289</v>
      </c>
      <c r="B390" s="8" t="s">
        <v>5766</v>
      </c>
      <c r="D390" s="4" t="s">
        <v>8962</v>
      </c>
      <c r="E390" s="4" t="s">
        <v>2933</v>
      </c>
      <c r="F390" s="4" t="s">
        <v>6029</v>
      </c>
      <c r="G390" s="11" t="s">
        <v>3930</v>
      </c>
      <c r="H390" s="4">
        <v>10</v>
      </c>
      <c r="I390" s="54">
        <v>36055</v>
      </c>
    </row>
    <row r="391" spans="1:9" x14ac:dyDescent="0.2">
      <c r="A391" s="8" t="s">
        <v>5592</v>
      </c>
      <c r="B391" s="8" t="s">
        <v>3351</v>
      </c>
      <c r="D391" s="4" t="s">
        <v>2655</v>
      </c>
      <c r="E391" s="4" t="s">
        <v>2933</v>
      </c>
      <c r="F391" s="4" t="s">
        <v>6008</v>
      </c>
      <c r="G391" s="11" t="s">
        <v>3930</v>
      </c>
      <c r="H391" s="4">
        <v>10</v>
      </c>
      <c r="I391" s="54">
        <v>36061</v>
      </c>
    </row>
    <row r="392" spans="1:9" x14ac:dyDescent="0.2">
      <c r="A392" s="8" t="s">
        <v>9289</v>
      </c>
      <c r="B392" s="8" t="s">
        <v>2285</v>
      </c>
      <c r="D392" s="4" t="s">
        <v>8962</v>
      </c>
      <c r="E392" s="4" t="s">
        <v>2933</v>
      </c>
      <c r="F392" s="4" t="s">
        <v>979</v>
      </c>
      <c r="G392" s="11" t="s">
        <v>3930</v>
      </c>
      <c r="H392" s="4">
        <v>5</v>
      </c>
      <c r="I392" s="54">
        <v>36061</v>
      </c>
    </row>
    <row r="393" spans="1:9" x14ac:dyDescent="0.2">
      <c r="A393" s="8" t="s">
        <v>9559</v>
      </c>
      <c r="B393" s="8" t="s">
        <v>6139</v>
      </c>
      <c r="D393" s="4" t="s">
        <v>2655</v>
      </c>
      <c r="E393" s="4" t="s">
        <v>2933</v>
      </c>
      <c r="F393" s="4" t="s">
        <v>5610</v>
      </c>
      <c r="G393" s="11" t="s">
        <v>3930</v>
      </c>
      <c r="H393" s="4">
        <v>10</v>
      </c>
      <c r="I393" s="54">
        <v>36062</v>
      </c>
    </row>
    <row r="394" spans="1:9" x14ac:dyDescent="0.2">
      <c r="A394" s="8" t="s">
        <v>5592</v>
      </c>
      <c r="B394" s="8" t="s">
        <v>2285</v>
      </c>
      <c r="D394" s="4" t="s">
        <v>8962</v>
      </c>
      <c r="E394" s="4" t="s">
        <v>2933</v>
      </c>
      <c r="F394" s="4" t="s">
        <v>5611</v>
      </c>
      <c r="G394" s="11" t="s">
        <v>3930</v>
      </c>
      <c r="H394" s="4">
        <v>17</v>
      </c>
      <c r="I394" s="54">
        <v>36062</v>
      </c>
    </row>
    <row r="395" spans="1:9" x14ac:dyDescent="0.2">
      <c r="A395" s="8" t="s">
        <v>9559</v>
      </c>
      <c r="B395" s="8" t="s">
        <v>10253</v>
      </c>
      <c r="D395" s="4" t="s">
        <v>2655</v>
      </c>
      <c r="E395" s="4" t="s">
        <v>10254</v>
      </c>
      <c r="F395" s="4">
        <v>52</v>
      </c>
      <c r="G395" s="11" t="s">
        <v>3930</v>
      </c>
      <c r="H395" s="4">
        <v>5</v>
      </c>
      <c r="I395" s="54">
        <v>36069</v>
      </c>
    </row>
    <row r="396" spans="1:9" x14ac:dyDescent="0.2">
      <c r="A396" s="8" t="s">
        <v>5592</v>
      </c>
      <c r="B396" s="8" t="s">
        <v>2703</v>
      </c>
      <c r="D396" s="4" t="s">
        <v>8962</v>
      </c>
      <c r="E396" s="4" t="s">
        <v>2933</v>
      </c>
      <c r="F396" s="4">
        <v>16</v>
      </c>
      <c r="G396" s="11" t="s">
        <v>3930</v>
      </c>
      <c r="H396" s="4">
        <v>10</v>
      </c>
      <c r="I396" s="54">
        <v>36075</v>
      </c>
    </row>
    <row r="397" spans="1:9" x14ac:dyDescent="0.2">
      <c r="A397" s="8" t="s">
        <v>5840</v>
      </c>
      <c r="B397" s="8" t="s">
        <v>6892</v>
      </c>
      <c r="D397" s="4" t="s">
        <v>2655</v>
      </c>
      <c r="E397" s="4" t="s">
        <v>4192</v>
      </c>
      <c r="F397" s="4" t="s">
        <v>4727</v>
      </c>
      <c r="G397" s="11" t="s">
        <v>3930</v>
      </c>
      <c r="H397" s="4">
        <v>7</v>
      </c>
      <c r="I397" s="54">
        <v>36126</v>
      </c>
    </row>
    <row r="398" spans="1:9" x14ac:dyDescent="0.2">
      <c r="A398" s="8" t="s">
        <v>9289</v>
      </c>
      <c r="B398" s="8" t="s">
        <v>4753</v>
      </c>
      <c r="D398" s="4" t="s">
        <v>8962</v>
      </c>
      <c r="E398" s="4" t="s">
        <v>2933</v>
      </c>
      <c r="F398" s="4" t="s">
        <v>6008</v>
      </c>
      <c r="G398" s="11" t="s">
        <v>3930</v>
      </c>
      <c r="H398" s="4">
        <v>3</v>
      </c>
      <c r="I398" s="54">
        <v>36123</v>
      </c>
    </row>
    <row r="399" spans="1:9" x14ac:dyDescent="0.2">
      <c r="A399" s="8" t="s">
        <v>5592</v>
      </c>
      <c r="B399" s="8" t="s">
        <v>6893</v>
      </c>
      <c r="D399" s="4" t="s">
        <v>2655</v>
      </c>
      <c r="E399" s="4" t="s">
        <v>2933</v>
      </c>
      <c r="F399" s="4" t="s">
        <v>4420</v>
      </c>
      <c r="G399" s="11" t="s">
        <v>3930</v>
      </c>
      <c r="H399" s="4">
        <v>10</v>
      </c>
      <c r="I399" s="54">
        <v>36098</v>
      </c>
    </row>
    <row r="400" spans="1:9" x14ac:dyDescent="0.2">
      <c r="A400" s="8" t="s">
        <v>9289</v>
      </c>
      <c r="B400" s="8" t="s">
        <v>91</v>
      </c>
      <c r="D400" s="4" t="s">
        <v>2655</v>
      </c>
      <c r="E400" s="4" t="s">
        <v>2933</v>
      </c>
      <c r="F400" s="4" t="s">
        <v>10181</v>
      </c>
      <c r="G400" s="11" t="s">
        <v>3930</v>
      </c>
      <c r="H400" s="4">
        <v>2</v>
      </c>
      <c r="I400" s="54">
        <v>36096</v>
      </c>
    </row>
    <row r="401" spans="1:9" x14ac:dyDescent="0.2">
      <c r="A401" s="8" t="s">
        <v>5840</v>
      </c>
      <c r="B401" s="8" t="s">
        <v>10182</v>
      </c>
      <c r="D401" s="4" t="s">
        <v>8962</v>
      </c>
      <c r="E401" s="4" t="s">
        <v>2933</v>
      </c>
      <c r="F401" s="4" t="s">
        <v>226</v>
      </c>
      <c r="G401" s="11" t="s">
        <v>3930</v>
      </c>
      <c r="H401" s="4">
        <v>10</v>
      </c>
      <c r="I401" s="54">
        <v>36094</v>
      </c>
    </row>
    <row r="402" spans="1:9" x14ac:dyDescent="0.2">
      <c r="A402" s="8" t="s">
        <v>9289</v>
      </c>
      <c r="B402" s="8" t="s">
        <v>2285</v>
      </c>
      <c r="D402" s="4" t="s">
        <v>2655</v>
      </c>
      <c r="E402" s="4" t="s">
        <v>2933</v>
      </c>
      <c r="F402" s="4">
        <v>72</v>
      </c>
      <c r="G402" s="11" t="s">
        <v>3930</v>
      </c>
      <c r="H402" s="4">
        <v>9</v>
      </c>
      <c r="I402" s="54">
        <v>36084</v>
      </c>
    </row>
    <row r="403" spans="1:9" x14ac:dyDescent="0.2">
      <c r="A403" s="8" t="s">
        <v>5592</v>
      </c>
      <c r="B403" s="8" t="s">
        <v>3294</v>
      </c>
      <c r="D403" s="4" t="s">
        <v>2655</v>
      </c>
      <c r="E403" s="4" t="s">
        <v>2933</v>
      </c>
      <c r="F403" s="4" t="s">
        <v>3295</v>
      </c>
      <c r="G403" s="11" t="s">
        <v>3930</v>
      </c>
      <c r="H403" s="4">
        <v>8</v>
      </c>
      <c r="I403" s="54">
        <v>36088</v>
      </c>
    </row>
    <row r="404" spans="1:9" x14ac:dyDescent="0.2">
      <c r="A404" s="8">
        <v>0.5</v>
      </c>
      <c r="B404" s="8" t="s">
        <v>5652</v>
      </c>
      <c r="C404" s="4">
        <v>76</v>
      </c>
      <c r="D404" s="4" t="s">
        <v>2655</v>
      </c>
      <c r="F404" s="4" t="s">
        <v>368</v>
      </c>
      <c r="I404" s="54">
        <v>36151</v>
      </c>
    </row>
    <row r="405" spans="1:9" x14ac:dyDescent="0.2">
      <c r="A405" s="8">
        <v>0.33</v>
      </c>
      <c r="B405" s="8" t="s">
        <v>1454</v>
      </c>
      <c r="C405" s="4">
        <v>64</v>
      </c>
      <c r="D405" s="4" t="s">
        <v>2655</v>
      </c>
      <c r="F405" s="4" t="s">
        <v>368</v>
      </c>
      <c r="I405" s="54">
        <v>36151</v>
      </c>
    </row>
    <row r="406" spans="1:9" x14ac:dyDescent="0.2">
      <c r="A406" s="8">
        <v>0.33</v>
      </c>
      <c r="B406" s="8" t="s">
        <v>862</v>
      </c>
      <c r="C406" s="4">
        <v>61</v>
      </c>
      <c r="D406" s="4" t="s">
        <v>2655</v>
      </c>
      <c r="F406" s="4" t="s">
        <v>368</v>
      </c>
      <c r="I406" s="54">
        <v>36151</v>
      </c>
    </row>
    <row r="407" spans="1:9" x14ac:dyDescent="0.2">
      <c r="A407" s="8">
        <v>0.33</v>
      </c>
      <c r="B407" s="8" t="s">
        <v>3646</v>
      </c>
      <c r="C407" s="4">
        <v>65</v>
      </c>
      <c r="D407" s="4" t="s">
        <v>2655</v>
      </c>
      <c r="F407" s="4" t="s">
        <v>368</v>
      </c>
      <c r="I407" s="54">
        <v>36151</v>
      </c>
    </row>
    <row r="408" spans="1:9" x14ac:dyDescent="0.2">
      <c r="A408" s="8">
        <v>1.25</v>
      </c>
      <c r="B408" s="8" t="s">
        <v>863</v>
      </c>
      <c r="C408" s="4">
        <v>86</v>
      </c>
      <c r="D408" s="4" t="s">
        <v>2655</v>
      </c>
      <c r="F408" s="4" t="s">
        <v>368</v>
      </c>
      <c r="I408" s="54">
        <v>36146</v>
      </c>
    </row>
    <row r="409" spans="1:9" x14ac:dyDescent="0.2">
      <c r="A409" s="8">
        <v>2</v>
      </c>
      <c r="B409" s="8" t="s">
        <v>4848</v>
      </c>
      <c r="C409" s="4">
        <v>104</v>
      </c>
      <c r="D409" s="4" t="s">
        <v>2655</v>
      </c>
      <c r="F409" s="4" t="s">
        <v>368</v>
      </c>
      <c r="I409" s="54">
        <v>36146</v>
      </c>
    </row>
    <row r="410" spans="1:9" x14ac:dyDescent="0.2">
      <c r="A410" s="8">
        <v>2</v>
      </c>
      <c r="B410" s="8" t="s">
        <v>613</v>
      </c>
      <c r="C410" s="4">
        <v>99</v>
      </c>
      <c r="D410" s="4" t="s">
        <v>2655</v>
      </c>
      <c r="F410" s="4" t="s">
        <v>368</v>
      </c>
      <c r="I410" s="54">
        <v>36146</v>
      </c>
    </row>
    <row r="411" spans="1:9" x14ac:dyDescent="0.2">
      <c r="A411" s="8">
        <v>2</v>
      </c>
      <c r="B411" s="8" t="s">
        <v>614</v>
      </c>
      <c r="C411" s="4">
        <v>103</v>
      </c>
      <c r="D411" s="4" t="s">
        <v>2655</v>
      </c>
      <c r="F411" s="4" t="s">
        <v>368</v>
      </c>
      <c r="I411" s="54">
        <v>36146</v>
      </c>
    </row>
    <row r="412" spans="1:9" x14ac:dyDescent="0.2">
      <c r="A412" s="8">
        <v>2</v>
      </c>
      <c r="B412" s="8" t="s">
        <v>615</v>
      </c>
      <c r="C412" s="4">
        <v>107</v>
      </c>
      <c r="D412" s="4" t="s">
        <v>2655</v>
      </c>
      <c r="F412" s="4" t="s">
        <v>368</v>
      </c>
      <c r="I412" s="54">
        <v>36146</v>
      </c>
    </row>
    <row r="413" spans="1:9" x14ac:dyDescent="0.2">
      <c r="A413" s="8">
        <v>1</v>
      </c>
      <c r="B413" s="8" t="s">
        <v>4068</v>
      </c>
      <c r="C413" s="4">
        <v>81</v>
      </c>
      <c r="D413" s="4" t="s">
        <v>2655</v>
      </c>
      <c r="F413" s="4" t="s">
        <v>368</v>
      </c>
      <c r="I413" s="54">
        <v>36144</v>
      </c>
    </row>
    <row r="414" spans="1:9" x14ac:dyDescent="0.2">
      <c r="A414" s="8">
        <v>1</v>
      </c>
      <c r="B414" s="8" t="s">
        <v>5448</v>
      </c>
      <c r="C414" s="4">
        <v>81</v>
      </c>
      <c r="D414" s="4" t="s">
        <v>2655</v>
      </c>
      <c r="F414" s="4" t="s">
        <v>368</v>
      </c>
      <c r="I414" s="54">
        <v>36144</v>
      </c>
    </row>
    <row r="415" spans="1:9" x14ac:dyDescent="0.2">
      <c r="A415" s="8">
        <v>2</v>
      </c>
      <c r="B415" s="8" t="s">
        <v>3655</v>
      </c>
      <c r="C415" s="4">
        <v>107</v>
      </c>
      <c r="D415" s="4" t="s">
        <v>2655</v>
      </c>
      <c r="F415" s="4" t="s">
        <v>368</v>
      </c>
      <c r="I415" s="54">
        <v>36146</v>
      </c>
    </row>
    <row r="416" spans="1:9" x14ac:dyDescent="0.2">
      <c r="A416" s="8">
        <v>0.33</v>
      </c>
      <c r="B416" s="8" t="s">
        <v>2932</v>
      </c>
      <c r="C416" s="4">
        <v>64</v>
      </c>
      <c r="D416" s="4" t="s">
        <v>2655</v>
      </c>
      <c r="F416" s="4" t="s">
        <v>368</v>
      </c>
      <c r="I416" s="54">
        <v>36146</v>
      </c>
    </row>
    <row r="417" spans="1:9" x14ac:dyDescent="0.2">
      <c r="A417" s="8">
        <v>0.5</v>
      </c>
      <c r="B417" s="8" t="s">
        <v>5964</v>
      </c>
      <c r="C417" s="4">
        <v>69</v>
      </c>
      <c r="D417" s="4" t="s">
        <v>8962</v>
      </c>
      <c r="F417" s="4" t="s">
        <v>368</v>
      </c>
      <c r="I417" s="54">
        <v>36182</v>
      </c>
    </row>
    <row r="418" spans="1:9" x14ac:dyDescent="0.2">
      <c r="A418" s="8">
        <v>0.5</v>
      </c>
      <c r="B418" s="8" t="s">
        <v>3544</v>
      </c>
      <c r="C418" s="4">
        <v>69</v>
      </c>
      <c r="D418" s="4" t="s">
        <v>8962</v>
      </c>
      <c r="F418" s="4" t="s">
        <v>368</v>
      </c>
      <c r="I418" s="54">
        <v>36182</v>
      </c>
    </row>
    <row r="419" spans="1:9" x14ac:dyDescent="0.2">
      <c r="A419" s="8">
        <v>0.5</v>
      </c>
      <c r="B419" s="8" t="s">
        <v>1840</v>
      </c>
      <c r="C419" s="4">
        <v>65</v>
      </c>
      <c r="D419" s="4" t="s">
        <v>2655</v>
      </c>
      <c r="F419" s="4" t="s">
        <v>368</v>
      </c>
      <c r="I419" s="54">
        <v>36179</v>
      </c>
    </row>
    <row r="420" spans="1:9" x14ac:dyDescent="0.2">
      <c r="A420" s="8">
        <v>0.5</v>
      </c>
      <c r="B420" s="8" t="s">
        <v>4874</v>
      </c>
      <c r="C420" s="4">
        <v>65</v>
      </c>
      <c r="D420" s="4" t="s">
        <v>2655</v>
      </c>
      <c r="F420" s="4" t="s">
        <v>368</v>
      </c>
      <c r="I420" s="54">
        <v>36179</v>
      </c>
    </row>
    <row r="421" spans="1:9" x14ac:dyDescent="0.2">
      <c r="A421" s="8">
        <v>0.5</v>
      </c>
      <c r="B421" s="8" t="s">
        <v>4875</v>
      </c>
      <c r="C421" s="4">
        <v>65</v>
      </c>
      <c r="D421" s="4" t="s">
        <v>2655</v>
      </c>
      <c r="F421" s="4" t="s">
        <v>368</v>
      </c>
      <c r="I421" s="54">
        <v>36178</v>
      </c>
    </row>
    <row r="422" spans="1:9" x14ac:dyDescent="0.2">
      <c r="A422" s="8">
        <v>0.33</v>
      </c>
      <c r="B422" s="8" t="s">
        <v>9074</v>
      </c>
      <c r="D422" s="4" t="s">
        <v>8962</v>
      </c>
      <c r="E422" s="4" t="s">
        <v>2933</v>
      </c>
      <c r="F422" s="4" t="s">
        <v>6215</v>
      </c>
      <c r="H422" s="4">
        <v>6</v>
      </c>
      <c r="I422" s="54">
        <v>36179</v>
      </c>
    </row>
    <row r="423" spans="1:9" x14ac:dyDescent="0.2">
      <c r="A423" s="8">
        <v>0.33</v>
      </c>
      <c r="B423" s="8" t="s">
        <v>1989</v>
      </c>
      <c r="D423" s="4" t="s">
        <v>2655</v>
      </c>
      <c r="E423" s="4" t="s">
        <v>1600</v>
      </c>
      <c r="F423" s="4" t="s">
        <v>1601</v>
      </c>
    </row>
    <row r="424" spans="1:9" x14ac:dyDescent="0.2">
      <c r="A424" s="8">
        <v>0.33</v>
      </c>
      <c r="B424" s="8" t="s">
        <v>8720</v>
      </c>
      <c r="D424" s="4" t="s">
        <v>2655</v>
      </c>
      <c r="F424" s="4" t="s">
        <v>3295</v>
      </c>
      <c r="H424" s="4">
        <v>4</v>
      </c>
      <c r="I424" s="54">
        <v>36173</v>
      </c>
    </row>
    <row r="425" spans="1:9" x14ac:dyDescent="0.2">
      <c r="A425" s="8">
        <v>0.33</v>
      </c>
      <c r="B425" s="8" t="s">
        <v>10031</v>
      </c>
      <c r="D425" s="4" t="s">
        <v>2655</v>
      </c>
      <c r="F425" s="4" t="s">
        <v>3295</v>
      </c>
      <c r="H425" s="4">
        <v>3</v>
      </c>
      <c r="I425" s="54">
        <v>36173</v>
      </c>
    </row>
    <row r="426" spans="1:9" x14ac:dyDescent="0.2">
      <c r="A426" s="8">
        <v>0.33</v>
      </c>
      <c r="B426" s="8" t="s">
        <v>5268</v>
      </c>
      <c r="D426" s="4" t="s">
        <v>2655</v>
      </c>
      <c r="F426" s="4" t="s">
        <v>3295</v>
      </c>
      <c r="H426" s="4">
        <v>3</v>
      </c>
      <c r="I426" s="54">
        <v>36173</v>
      </c>
    </row>
    <row r="427" spans="1:9" x14ac:dyDescent="0.2">
      <c r="A427" s="8">
        <v>0.33</v>
      </c>
      <c r="B427" s="8" t="s">
        <v>879</v>
      </c>
      <c r="D427" s="4" t="s">
        <v>2655</v>
      </c>
      <c r="E427" s="4" t="s">
        <v>2933</v>
      </c>
      <c r="F427" s="4" t="s">
        <v>880</v>
      </c>
      <c r="H427" s="4">
        <v>15</v>
      </c>
      <c r="I427" s="54">
        <v>36165</v>
      </c>
    </row>
    <row r="428" spans="1:9" x14ac:dyDescent="0.2">
      <c r="A428" s="8">
        <v>0.35</v>
      </c>
      <c r="B428" s="8" t="s">
        <v>881</v>
      </c>
      <c r="D428" s="4" t="s">
        <v>2655</v>
      </c>
      <c r="F428" s="4" t="s">
        <v>368</v>
      </c>
      <c r="H428" s="4">
        <v>1</v>
      </c>
      <c r="I428" s="54">
        <v>36150</v>
      </c>
    </row>
    <row r="429" spans="1:9" x14ac:dyDescent="0.2">
      <c r="A429" s="8">
        <v>0.35</v>
      </c>
      <c r="B429" s="8" t="s">
        <v>3104</v>
      </c>
      <c r="D429" s="4" t="s">
        <v>2655</v>
      </c>
      <c r="E429" s="4" t="s">
        <v>2933</v>
      </c>
      <c r="F429" s="4" t="s">
        <v>5610</v>
      </c>
      <c r="H429" s="4">
        <v>10</v>
      </c>
      <c r="I429" s="54">
        <v>36146</v>
      </c>
    </row>
    <row r="430" spans="1:9" x14ac:dyDescent="0.2">
      <c r="A430" s="8">
        <v>0.35</v>
      </c>
      <c r="B430" s="8" t="s">
        <v>4202</v>
      </c>
      <c r="D430" s="4" t="s">
        <v>2655</v>
      </c>
      <c r="E430" s="4" t="s">
        <v>2933</v>
      </c>
      <c r="F430" s="4" t="s">
        <v>368</v>
      </c>
      <c r="H430" s="4">
        <v>9</v>
      </c>
      <c r="I430" s="54">
        <v>36185</v>
      </c>
    </row>
    <row r="431" spans="1:9" x14ac:dyDescent="0.2">
      <c r="A431" s="8">
        <v>0.35</v>
      </c>
      <c r="B431" s="8" t="s">
        <v>4203</v>
      </c>
      <c r="D431" s="4" t="s">
        <v>2655</v>
      </c>
      <c r="E431" s="4" t="s">
        <v>2933</v>
      </c>
      <c r="F431" s="4" t="s">
        <v>368</v>
      </c>
      <c r="H431" s="4">
        <v>8</v>
      </c>
    </row>
    <row r="432" spans="1:9" x14ac:dyDescent="0.2">
      <c r="A432" s="8">
        <v>0.5</v>
      </c>
      <c r="B432" s="8" t="s">
        <v>4204</v>
      </c>
      <c r="D432" s="4" t="s">
        <v>2655</v>
      </c>
      <c r="F432" s="4" t="s">
        <v>593</v>
      </c>
      <c r="G432" s="4">
        <v>10</v>
      </c>
      <c r="I432" s="54">
        <v>36250</v>
      </c>
    </row>
    <row r="433" spans="1:9" x14ac:dyDescent="0.2">
      <c r="A433" s="8">
        <v>0.33</v>
      </c>
      <c r="B433" s="8" t="s">
        <v>242</v>
      </c>
      <c r="D433" s="4" t="s">
        <v>8962</v>
      </c>
      <c r="F433" s="4" t="s">
        <v>5953</v>
      </c>
      <c r="G433" s="4">
        <v>11</v>
      </c>
      <c r="H433" s="4">
        <v>5</v>
      </c>
      <c r="I433" s="54">
        <v>36244</v>
      </c>
    </row>
    <row r="434" spans="1:9" x14ac:dyDescent="0.2">
      <c r="A434" s="8">
        <v>0.5</v>
      </c>
      <c r="B434" s="8" t="s">
        <v>243</v>
      </c>
      <c r="D434" s="4" t="s">
        <v>2655</v>
      </c>
      <c r="F434" s="4" t="s">
        <v>5953</v>
      </c>
      <c r="H434" s="4">
        <v>18</v>
      </c>
    </row>
    <row r="435" spans="1:9" x14ac:dyDescent="0.2">
      <c r="A435" s="8">
        <v>0.33</v>
      </c>
      <c r="B435" s="8" t="s">
        <v>7386</v>
      </c>
      <c r="D435" s="4" t="s">
        <v>8962</v>
      </c>
      <c r="F435" s="4" t="s">
        <v>3330</v>
      </c>
      <c r="H435" s="4">
        <v>20</v>
      </c>
      <c r="I435" s="54">
        <v>36229</v>
      </c>
    </row>
    <row r="436" spans="1:9" x14ac:dyDescent="0.2">
      <c r="A436" s="8">
        <v>0.35</v>
      </c>
      <c r="B436" s="8" t="s">
        <v>4381</v>
      </c>
      <c r="D436" s="4" t="s">
        <v>8962</v>
      </c>
      <c r="F436" s="4" t="s">
        <v>5103</v>
      </c>
      <c r="I436" s="54">
        <v>36234</v>
      </c>
    </row>
    <row r="437" spans="1:9" x14ac:dyDescent="0.2">
      <c r="A437" s="8">
        <v>0.33</v>
      </c>
      <c r="B437" s="8" t="s">
        <v>875</v>
      </c>
      <c r="D437" s="4" t="s">
        <v>2655</v>
      </c>
      <c r="F437" s="4" t="s">
        <v>3295</v>
      </c>
      <c r="H437" s="4">
        <v>15</v>
      </c>
      <c r="I437" s="54">
        <v>36234</v>
      </c>
    </row>
    <row r="438" spans="1:9" x14ac:dyDescent="0.2">
      <c r="A438" s="8">
        <v>1</v>
      </c>
      <c r="B438" s="8" t="s">
        <v>8356</v>
      </c>
      <c r="D438" s="4" t="s">
        <v>2655</v>
      </c>
      <c r="F438" s="4" t="s">
        <v>9182</v>
      </c>
      <c r="H438" s="4">
        <v>12</v>
      </c>
      <c r="I438" s="54">
        <v>36227</v>
      </c>
    </row>
    <row r="439" spans="1:9" x14ac:dyDescent="0.2">
      <c r="A439" s="8">
        <v>0.33</v>
      </c>
      <c r="B439" s="8" t="s">
        <v>7996</v>
      </c>
      <c r="D439" s="4" t="s">
        <v>2655</v>
      </c>
      <c r="F439" s="4" t="s">
        <v>5184</v>
      </c>
      <c r="H439" s="4">
        <v>12</v>
      </c>
      <c r="I439" s="54">
        <v>36217</v>
      </c>
    </row>
    <row r="440" spans="1:9" x14ac:dyDescent="0.2">
      <c r="A440" s="8">
        <v>0.25</v>
      </c>
      <c r="B440" s="8" t="s">
        <v>5185</v>
      </c>
      <c r="D440" s="4" t="s">
        <v>2655</v>
      </c>
      <c r="F440" s="4" t="s">
        <v>5186</v>
      </c>
      <c r="H440" s="4">
        <v>14</v>
      </c>
      <c r="I440" s="54">
        <v>36215</v>
      </c>
    </row>
    <row r="441" spans="1:9" x14ac:dyDescent="0.2">
      <c r="A441" s="8">
        <v>2</v>
      </c>
      <c r="B441" s="8" t="s">
        <v>6322</v>
      </c>
      <c r="D441" s="4" t="s">
        <v>2655</v>
      </c>
      <c r="F441" s="4" t="s">
        <v>6323</v>
      </c>
      <c r="H441" s="4">
        <v>15</v>
      </c>
      <c r="I441" s="54">
        <v>36229</v>
      </c>
    </row>
    <row r="442" spans="1:9" x14ac:dyDescent="0.2">
      <c r="A442" s="8">
        <v>0.5</v>
      </c>
      <c r="B442" s="8" t="s">
        <v>6295</v>
      </c>
      <c r="D442" s="4" t="s">
        <v>2655</v>
      </c>
      <c r="F442" s="4" t="s">
        <v>6324</v>
      </c>
      <c r="H442" s="4">
        <v>9</v>
      </c>
      <c r="I442" s="54">
        <v>36221</v>
      </c>
    </row>
    <row r="443" spans="1:9" x14ac:dyDescent="0.2">
      <c r="A443" s="8">
        <v>0.33</v>
      </c>
      <c r="B443" s="8" t="s">
        <v>2285</v>
      </c>
      <c r="D443" s="4" t="s">
        <v>8962</v>
      </c>
      <c r="F443" s="4" t="s">
        <v>5610</v>
      </c>
      <c r="H443" s="4">
        <v>22</v>
      </c>
      <c r="I443" s="54">
        <v>36214</v>
      </c>
    </row>
    <row r="444" spans="1:9" x14ac:dyDescent="0.2">
      <c r="A444" s="8">
        <v>0.25</v>
      </c>
      <c r="B444" s="8" t="s">
        <v>2603</v>
      </c>
      <c r="D444" s="4" t="s">
        <v>8962</v>
      </c>
      <c r="F444" s="4" t="s">
        <v>9150</v>
      </c>
      <c r="H444" s="4">
        <v>10</v>
      </c>
      <c r="I444" s="54">
        <v>36208</v>
      </c>
    </row>
    <row r="445" spans="1:9" x14ac:dyDescent="0.2">
      <c r="A445" s="8">
        <v>2</v>
      </c>
      <c r="B445" s="8" t="s">
        <v>2604</v>
      </c>
      <c r="D445" s="4" t="s">
        <v>2655</v>
      </c>
      <c r="F445" s="4" t="s">
        <v>2605</v>
      </c>
      <c r="H445" s="4">
        <v>10</v>
      </c>
      <c r="I445" s="54">
        <v>36189</v>
      </c>
    </row>
    <row r="446" spans="1:9" x14ac:dyDescent="0.2">
      <c r="A446" s="8">
        <v>0.75</v>
      </c>
      <c r="B446" s="8" t="s">
        <v>2606</v>
      </c>
      <c r="D446" s="4" t="s">
        <v>8962</v>
      </c>
      <c r="F446" s="4" t="s">
        <v>6215</v>
      </c>
      <c r="H446" s="4">
        <v>10</v>
      </c>
      <c r="I446" s="54">
        <v>36179</v>
      </c>
    </row>
    <row r="447" spans="1:9" x14ac:dyDescent="0.2">
      <c r="A447" s="8">
        <v>0.5</v>
      </c>
      <c r="B447" s="8" t="s">
        <v>8777</v>
      </c>
      <c r="D447" s="4" t="s">
        <v>2655</v>
      </c>
      <c r="F447" s="4" t="s">
        <v>368</v>
      </c>
      <c r="H447" s="4">
        <v>10</v>
      </c>
      <c r="I447" s="54">
        <v>36283</v>
      </c>
    </row>
    <row r="448" spans="1:9" x14ac:dyDescent="0.2">
      <c r="A448" s="8">
        <v>1</v>
      </c>
      <c r="B448" s="8" t="s">
        <v>10430</v>
      </c>
      <c r="D448" s="4" t="s">
        <v>2655</v>
      </c>
      <c r="F448" s="4" t="s">
        <v>10431</v>
      </c>
      <c r="H448" s="4">
        <v>8</v>
      </c>
      <c r="I448" s="54">
        <v>36279</v>
      </c>
    </row>
    <row r="449" spans="1:9" x14ac:dyDescent="0.2">
      <c r="A449" s="8">
        <v>0.25</v>
      </c>
      <c r="B449" s="8" t="s">
        <v>2744</v>
      </c>
      <c r="D449" s="4" t="s">
        <v>2655</v>
      </c>
      <c r="F449" s="4" t="s">
        <v>8413</v>
      </c>
      <c r="H449" s="4">
        <v>5</v>
      </c>
      <c r="I449" s="54">
        <v>36271</v>
      </c>
    </row>
    <row r="450" spans="1:9" x14ac:dyDescent="0.2">
      <c r="A450" s="8">
        <v>0.25</v>
      </c>
      <c r="B450" s="8" t="s">
        <v>5545</v>
      </c>
      <c r="D450" s="4" t="s">
        <v>2655</v>
      </c>
      <c r="F450" s="4" t="s">
        <v>9150</v>
      </c>
      <c r="H450" s="4">
        <v>4</v>
      </c>
      <c r="I450" s="54">
        <v>36271</v>
      </c>
    </row>
    <row r="451" spans="1:9" x14ac:dyDescent="0.2">
      <c r="A451" s="8">
        <v>0.33</v>
      </c>
      <c r="B451" s="8" t="s">
        <v>7330</v>
      </c>
      <c r="D451" s="4" t="s">
        <v>2655</v>
      </c>
      <c r="F451" s="4" t="s">
        <v>4420</v>
      </c>
      <c r="H451" s="4">
        <v>10</v>
      </c>
      <c r="I451" s="54">
        <v>36271</v>
      </c>
    </row>
    <row r="452" spans="1:9" x14ac:dyDescent="0.2">
      <c r="A452" s="8">
        <v>0.5</v>
      </c>
      <c r="B452" s="8" t="s">
        <v>242</v>
      </c>
      <c r="D452" s="4" t="s">
        <v>8962</v>
      </c>
      <c r="F452" s="4" t="s">
        <v>3295</v>
      </c>
      <c r="H452" s="4">
        <v>9</v>
      </c>
      <c r="I452" s="54">
        <v>36270</v>
      </c>
    </row>
    <row r="453" spans="1:9" x14ac:dyDescent="0.2">
      <c r="A453" s="8">
        <v>0.5</v>
      </c>
      <c r="B453" s="8" t="s">
        <v>6902</v>
      </c>
      <c r="D453" s="4" t="s">
        <v>8962</v>
      </c>
      <c r="F453" s="4" t="s">
        <v>6008</v>
      </c>
      <c r="H453" s="4">
        <v>10</v>
      </c>
      <c r="I453" s="54">
        <v>36270</v>
      </c>
    </row>
    <row r="454" spans="1:9" x14ac:dyDescent="0.2">
      <c r="A454" s="8">
        <v>0.33</v>
      </c>
      <c r="B454" s="8" t="s">
        <v>4095</v>
      </c>
      <c r="D454" s="4" t="s">
        <v>2655</v>
      </c>
      <c r="F454" s="4" t="s">
        <v>6338</v>
      </c>
      <c r="H454" s="4">
        <v>7</v>
      </c>
      <c r="I454" s="54">
        <v>36269</v>
      </c>
    </row>
    <row r="455" spans="1:9" x14ac:dyDescent="0.2">
      <c r="A455" s="8">
        <v>0.33</v>
      </c>
      <c r="B455" s="8" t="s">
        <v>1454</v>
      </c>
      <c r="D455" s="4" t="s">
        <v>8962</v>
      </c>
      <c r="F455" s="4" t="s">
        <v>4096</v>
      </c>
      <c r="H455" s="4">
        <v>8</v>
      </c>
      <c r="I455" s="54">
        <v>36266</v>
      </c>
    </row>
    <row r="456" spans="1:9" x14ac:dyDescent="0.2">
      <c r="A456" s="8">
        <v>0.33</v>
      </c>
      <c r="B456" s="8" t="s">
        <v>1308</v>
      </c>
      <c r="D456" s="4" t="s">
        <v>8962</v>
      </c>
      <c r="F456" s="4" t="s">
        <v>5103</v>
      </c>
      <c r="H456" s="4">
        <v>12</v>
      </c>
      <c r="I456" s="54">
        <v>36257</v>
      </c>
    </row>
    <row r="457" spans="1:9" x14ac:dyDescent="0.2">
      <c r="A457" s="8">
        <v>0.5</v>
      </c>
      <c r="B457" s="8" t="s">
        <v>8356</v>
      </c>
      <c r="D457" s="4" t="s">
        <v>2655</v>
      </c>
      <c r="F457" s="4" t="s">
        <v>9785</v>
      </c>
      <c r="H457" s="4">
        <v>4</v>
      </c>
      <c r="I457" s="54">
        <v>36257</v>
      </c>
    </row>
    <row r="458" spans="1:9" x14ac:dyDescent="0.2">
      <c r="A458" s="8">
        <v>0.33</v>
      </c>
      <c r="B458" s="8" t="s">
        <v>7478</v>
      </c>
      <c r="D458" s="4" t="s">
        <v>2655</v>
      </c>
      <c r="F458" s="4" t="s">
        <v>9786</v>
      </c>
      <c r="H458" s="4">
        <v>10</v>
      </c>
      <c r="I458" s="54">
        <v>36244</v>
      </c>
    </row>
    <row r="459" spans="1:9" x14ac:dyDescent="0.2">
      <c r="A459" s="8">
        <v>0.33</v>
      </c>
      <c r="B459" s="8" t="s">
        <v>9787</v>
      </c>
      <c r="D459" s="4" t="s">
        <v>8962</v>
      </c>
      <c r="F459" s="4" t="s">
        <v>9150</v>
      </c>
      <c r="H459" s="4">
        <v>13</v>
      </c>
    </row>
  </sheetData>
  <autoFilter ref="A1:I459" xr:uid="{00000000-0009-0000-0000-00000D000000}"/>
  <phoneticPr fontId="0" type="noConversion"/>
  <printOptions gridLines="1" gridLinesSet="0"/>
  <pageMargins left="0.78740157499999996" right="0.78740157499999996" top="0.984251969" bottom="0.984251969" header="0.51181102300000003" footer="0.51181102300000003"/>
  <pageSetup paperSize="9" orientation="landscape" horizontalDpi="4294967292" r:id="rId1"/>
  <headerFooter alignWithMargins="0">
    <oddHeader>&amp;A</oddHeader>
    <oddFooter>&amp;L&amp;F&amp;CSeite &amp;P&amp;R&amp;D</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23:H94"/>
  <sheetViews>
    <sheetView workbookViewId="0">
      <pane ySplit="24" topLeftCell="A34" activePane="bottomLeft" state="frozen"/>
      <selection pane="bottomLeft" activeCell="D56" sqref="D56"/>
    </sheetView>
  </sheetViews>
  <sheetFormatPr baseColWidth="10" defaultRowHeight="12.75" x14ac:dyDescent="0.2"/>
  <cols>
    <col min="1" max="1" width="7.6640625" customWidth="1"/>
    <col min="2" max="2" width="28.6640625" customWidth="1"/>
    <col min="3" max="3" width="7.6640625" style="4" customWidth="1"/>
    <col min="4" max="7" width="12" style="4" customWidth="1"/>
  </cols>
  <sheetData>
    <row r="23" spans="1:8" ht="13.5" thickBot="1" x14ac:dyDescent="0.25"/>
    <row r="24" spans="1:8" s="3" customFormat="1" ht="51.75" thickBot="1" x14ac:dyDescent="0.25">
      <c r="A24" s="257" t="s">
        <v>5407</v>
      </c>
      <c r="B24" s="255" t="s">
        <v>6346</v>
      </c>
      <c r="C24" s="258" t="s">
        <v>1437</v>
      </c>
      <c r="D24" s="259" t="s">
        <v>4456</v>
      </c>
      <c r="E24" s="258" t="s">
        <v>4269</v>
      </c>
      <c r="F24" s="259" t="s">
        <v>4196</v>
      </c>
      <c r="G24" s="258" t="s">
        <v>1569</v>
      </c>
      <c r="H24" s="256"/>
    </row>
    <row r="25" spans="1:8" x14ac:dyDescent="0.2">
      <c r="A25" t="s">
        <v>2288</v>
      </c>
      <c r="B25" t="s">
        <v>10003</v>
      </c>
      <c r="C25" s="4">
        <v>57</v>
      </c>
      <c r="D25" s="4">
        <v>99</v>
      </c>
      <c r="E25" s="4">
        <v>94</v>
      </c>
      <c r="F25" s="4">
        <f>D25+10.5</f>
        <v>109.5</v>
      </c>
      <c r="G25" s="4">
        <f>E25+10.5</f>
        <v>104.5</v>
      </c>
    </row>
    <row r="26" spans="1:8" x14ac:dyDescent="0.2">
      <c r="A26" t="s">
        <v>2288</v>
      </c>
      <c r="B26" t="s">
        <v>7943</v>
      </c>
      <c r="C26" s="4">
        <v>59</v>
      </c>
      <c r="D26" s="4">
        <v>103</v>
      </c>
      <c r="E26" s="4">
        <v>100</v>
      </c>
      <c r="F26" s="4">
        <f t="shared" ref="F26:F72" si="0">D26+10.5</f>
        <v>113.5</v>
      </c>
      <c r="G26" s="4">
        <f t="shared" ref="G26:G72" si="1">E26+10.5</f>
        <v>110.5</v>
      </c>
    </row>
    <row r="27" spans="1:8" x14ac:dyDescent="0.2">
      <c r="A27" t="s">
        <v>2288</v>
      </c>
      <c r="B27" t="s">
        <v>4901</v>
      </c>
      <c r="C27" s="4">
        <v>59</v>
      </c>
      <c r="D27" s="4">
        <v>103</v>
      </c>
      <c r="E27" s="4">
        <v>100</v>
      </c>
      <c r="F27" s="4">
        <f t="shared" si="0"/>
        <v>113.5</v>
      </c>
      <c r="G27" s="4">
        <f t="shared" si="1"/>
        <v>110.5</v>
      </c>
    </row>
    <row r="28" spans="1:8" x14ac:dyDescent="0.2">
      <c r="A28" t="s">
        <v>2288</v>
      </c>
      <c r="B28" t="s">
        <v>2286</v>
      </c>
      <c r="C28" s="4">
        <v>57</v>
      </c>
      <c r="D28" s="4">
        <v>97</v>
      </c>
      <c r="E28" s="4">
        <v>94</v>
      </c>
      <c r="F28" s="4">
        <f t="shared" si="0"/>
        <v>107.5</v>
      </c>
      <c r="G28" s="4">
        <f t="shared" si="1"/>
        <v>104.5</v>
      </c>
    </row>
    <row r="29" spans="1:8" x14ac:dyDescent="0.2">
      <c r="A29" t="s">
        <v>2288</v>
      </c>
      <c r="B29" t="s">
        <v>2122</v>
      </c>
      <c r="C29" s="4">
        <v>58</v>
      </c>
      <c r="D29" s="4">
        <v>99</v>
      </c>
      <c r="E29" s="4">
        <v>94</v>
      </c>
      <c r="F29" s="4">
        <f t="shared" si="0"/>
        <v>109.5</v>
      </c>
      <c r="G29" s="4">
        <f t="shared" si="1"/>
        <v>104.5</v>
      </c>
    </row>
    <row r="30" spans="1:8" x14ac:dyDescent="0.2">
      <c r="A30" t="s">
        <v>2288</v>
      </c>
      <c r="B30" t="s">
        <v>213</v>
      </c>
      <c r="C30" s="4">
        <v>55</v>
      </c>
      <c r="D30" s="4">
        <v>94</v>
      </c>
      <c r="E30" s="4">
        <v>91</v>
      </c>
      <c r="F30" s="4">
        <f t="shared" si="0"/>
        <v>104.5</v>
      </c>
      <c r="G30" s="4">
        <f t="shared" si="1"/>
        <v>101.5</v>
      </c>
    </row>
    <row r="31" spans="1:8" x14ac:dyDescent="0.2">
      <c r="A31" t="s">
        <v>6393</v>
      </c>
      <c r="B31" t="s">
        <v>544</v>
      </c>
      <c r="C31" s="4">
        <v>59</v>
      </c>
      <c r="D31" s="4">
        <v>99</v>
      </c>
      <c r="E31" s="4">
        <v>97</v>
      </c>
      <c r="F31" s="4">
        <f t="shared" si="0"/>
        <v>109.5</v>
      </c>
      <c r="G31" s="4">
        <f t="shared" si="1"/>
        <v>107.5</v>
      </c>
    </row>
    <row r="32" spans="1:8" x14ac:dyDescent="0.2">
      <c r="A32" t="s">
        <v>6393</v>
      </c>
      <c r="B32" t="s">
        <v>732</v>
      </c>
      <c r="C32" s="4">
        <v>62</v>
      </c>
      <c r="D32" s="4">
        <v>106</v>
      </c>
      <c r="E32" s="4">
        <v>106</v>
      </c>
      <c r="F32" s="4">
        <f t="shared" si="0"/>
        <v>116.5</v>
      </c>
      <c r="G32" s="4">
        <f t="shared" si="1"/>
        <v>116.5</v>
      </c>
    </row>
    <row r="33" spans="1:7" x14ac:dyDescent="0.2">
      <c r="A33" t="s">
        <v>6393</v>
      </c>
      <c r="B33" t="s">
        <v>9155</v>
      </c>
      <c r="C33" s="4">
        <v>59</v>
      </c>
      <c r="D33" s="4">
        <v>99</v>
      </c>
      <c r="E33" s="4">
        <v>97</v>
      </c>
      <c r="F33" s="4">
        <f t="shared" si="0"/>
        <v>109.5</v>
      </c>
      <c r="G33" s="4">
        <f t="shared" si="1"/>
        <v>107.5</v>
      </c>
    </row>
    <row r="34" spans="1:7" x14ac:dyDescent="0.2">
      <c r="A34" t="s">
        <v>6393</v>
      </c>
      <c r="B34" t="s">
        <v>8331</v>
      </c>
      <c r="C34" s="4">
        <v>59</v>
      </c>
      <c r="D34" s="4">
        <v>99</v>
      </c>
      <c r="E34" s="4">
        <v>97</v>
      </c>
      <c r="F34" s="4">
        <f t="shared" si="0"/>
        <v>109.5</v>
      </c>
      <c r="G34" s="4">
        <f t="shared" si="1"/>
        <v>107.5</v>
      </c>
    </row>
    <row r="35" spans="1:7" x14ac:dyDescent="0.2">
      <c r="A35" t="s">
        <v>3158</v>
      </c>
      <c r="B35" t="s">
        <v>4414</v>
      </c>
      <c r="C35" s="4">
        <v>55</v>
      </c>
      <c r="D35" s="4">
        <v>94</v>
      </c>
      <c r="E35" s="4">
        <v>91</v>
      </c>
      <c r="F35" s="4">
        <f t="shared" si="0"/>
        <v>104.5</v>
      </c>
      <c r="G35" s="4">
        <f t="shared" si="1"/>
        <v>101.5</v>
      </c>
    </row>
    <row r="36" spans="1:7" x14ac:dyDescent="0.2">
      <c r="A36" t="s">
        <v>6393</v>
      </c>
      <c r="B36" t="s">
        <v>4148</v>
      </c>
      <c r="C36" s="4">
        <v>61</v>
      </c>
      <c r="D36" s="4">
        <v>104</v>
      </c>
      <c r="E36" s="4">
        <v>100</v>
      </c>
      <c r="F36" s="4">
        <f t="shared" si="0"/>
        <v>114.5</v>
      </c>
      <c r="G36" s="4">
        <f t="shared" si="1"/>
        <v>110.5</v>
      </c>
    </row>
    <row r="37" spans="1:7" x14ac:dyDescent="0.2">
      <c r="A37" t="s">
        <v>6393</v>
      </c>
      <c r="B37" t="s">
        <v>4802</v>
      </c>
      <c r="C37" s="4">
        <v>55</v>
      </c>
      <c r="D37" s="4">
        <v>99</v>
      </c>
      <c r="E37" s="4">
        <v>97</v>
      </c>
      <c r="F37" s="4">
        <f t="shared" si="0"/>
        <v>109.5</v>
      </c>
      <c r="G37" s="4">
        <f t="shared" si="1"/>
        <v>107.5</v>
      </c>
    </row>
    <row r="38" spans="1:7" x14ac:dyDescent="0.2">
      <c r="A38" t="s">
        <v>6393</v>
      </c>
      <c r="B38" t="s">
        <v>5726</v>
      </c>
      <c r="C38" s="4">
        <v>57</v>
      </c>
      <c r="D38" s="4">
        <v>99</v>
      </c>
      <c r="E38" s="4">
        <v>94</v>
      </c>
      <c r="F38" s="4">
        <f t="shared" si="0"/>
        <v>109.5</v>
      </c>
      <c r="G38" s="4">
        <f t="shared" si="1"/>
        <v>104.5</v>
      </c>
    </row>
    <row r="39" spans="1:7" x14ac:dyDescent="0.2">
      <c r="A39" t="s">
        <v>8322</v>
      </c>
      <c r="B39" t="s">
        <v>10003</v>
      </c>
      <c r="C39" s="4">
        <v>62</v>
      </c>
      <c r="D39" s="4">
        <v>106</v>
      </c>
      <c r="E39" s="4">
        <v>102</v>
      </c>
      <c r="F39" s="4">
        <f t="shared" si="0"/>
        <v>116.5</v>
      </c>
      <c r="G39" s="4">
        <f t="shared" si="1"/>
        <v>112.5</v>
      </c>
    </row>
    <row r="40" spans="1:7" x14ac:dyDescent="0.2">
      <c r="A40" t="s">
        <v>8322</v>
      </c>
      <c r="B40" t="s">
        <v>2286</v>
      </c>
      <c r="C40" s="4">
        <v>61</v>
      </c>
      <c r="D40" s="4">
        <v>106</v>
      </c>
      <c r="E40" s="4">
        <v>104</v>
      </c>
      <c r="F40" s="4">
        <f t="shared" si="0"/>
        <v>116.5</v>
      </c>
      <c r="G40" s="4">
        <f t="shared" si="1"/>
        <v>114.5</v>
      </c>
    </row>
    <row r="41" spans="1:7" x14ac:dyDescent="0.2">
      <c r="A41" t="s">
        <v>8322</v>
      </c>
      <c r="B41" t="s">
        <v>8262</v>
      </c>
      <c r="C41" s="4">
        <v>62</v>
      </c>
      <c r="D41" s="4">
        <v>106</v>
      </c>
      <c r="E41" s="4">
        <v>104</v>
      </c>
      <c r="F41" s="4">
        <f t="shared" si="0"/>
        <v>116.5</v>
      </c>
      <c r="G41" s="4">
        <f t="shared" si="1"/>
        <v>114.5</v>
      </c>
    </row>
    <row r="42" spans="1:7" x14ac:dyDescent="0.2">
      <c r="A42" t="s">
        <v>8322</v>
      </c>
      <c r="B42" t="s">
        <v>732</v>
      </c>
      <c r="C42" s="4">
        <v>64</v>
      </c>
      <c r="D42" s="4">
        <v>112</v>
      </c>
      <c r="E42" s="4">
        <v>108</v>
      </c>
      <c r="F42" s="4">
        <f t="shared" si="0"/>
        <v>122.5</v>
      </c>
      <c r="G42" s="4">
        <f t="shared" si="1"/>
        <v>118.5</v>
      </c>
    </row>
    <row r="43" spans="1:7" x14ac:dyDescent="0.2">
      <c r="A43" t="s">
        <v>8322</v>
      </c>
      <c r="B43" t="s">
        <v>5011</v>
      </c>
      <c r="C43" s="4">
        <v>61</v>
      </c>
      <c r="D43" s="4">
        <v>106</v>
      </c>
      <c r="E43" s="4">
        <v>104</v>
      </c>
      <c r="F43" s="4">
        <f t="shared" si="0"/>
        <v>116.5</v>
      </c>
      <c r="G43" s="4">
        <f t="shared" si="1"/>
        <v>114.5</v>
      </c>
    </row>
    <row r="44" spans="1:7" x14ac:dyDescent="0.2">
      <c r="A44" t="s">
        <v>8322</v>
      </c>
      <c r="B44" t="s">
        <v>3088</v>
      </c>
      <c r="C44" s="4">
        <v>63</v>
      </c>
      <c r="D44" s="4">
        <v>110</v>
      </c>
      <c r="E44" s="4">
        <v>104</v>
      </c>
      <c r="F44" s="4">
        <f t="shared" si="0"/>
        <v>120.5</v>
      </c>
      <c r="G44" s="4">
        <f t="shared" si="1"/>
        <v>114.5</v>
      </c>
    </row>
    <row r="45" spans="1:7" x14ac:dyDescent="0.2">
      <c r="A45" t="s">
        <v>8322</v>
      </c>
      <c r="B45" t="s">
        <v>10247</v>
      </c>
      <c r="C45" s="4">
        <v>66</v>
      </c>
      <c r="D45" s="4">
        <v>114</v>
      </c>
      <c r="E45" s="4">
        <v>110</v>
      </c>
      <c r="F45" s="4">
        <f t="shared" si="0"/>
        <v>124.5</v>
      </c>
      <c r="G45" s="4">
        <f t="shared" si="1"/>
        <v>120.5</v>
      </c>
    </row>
    <row r="46" spans="1:7" x14ac:dyDescent="0.2">
      <c r="A46" t="s">
        <v>8322</v>
      </c>
      <c r="B46" t="s">
        <v>5786</v>
      </c>
      <c r="C46" s="4">
        <v>63</v>
      </c>
      <c r="D46" s="4">
        <v>108</v>
      </c>
      <c r="E46" s="4">
        <v>98</v>
      </c>
      <c r="F46" s="4">
        <f t="shared" si="0"/>
        <v>118.5</v>
      </c>
      <c r="G46" s="4">
        <f t="shared" si="1"/>
        <v>108.5</v>
      </c>
    </row>
    <row r="47" spans="1:7" x14ac:dyDescent="0.2">
      <c r="A47" t="s">
        <v>8322</v>
      </c>
      <c r="B47" t="s">
        <v>3305</v>
      </c>
      <c r="C47" s="4">
        <v>63</v>
      </c>
      <c r="D47" s="4">
        <v>108</v>
      </c>
      <c r="E47" s="4">
        <v>98</v>
      </c>
      <c r="F47" s="4">
        <f t="shared" si="0"/>
        <v>118.5</v>
      </c>
      <c r="G47" s="4">
        <f t="shared" si="1"/>
        <v>108.5</v>
      </c>
    </row>
    <row r="48" spans="1:7" x14ac:dyDescent="0.2">
      <c r="A48" t="s">
        <v>8322</v>
      </c>
      <c r="B48" t="s">
        <v>792</v>
      </c>
      <c r="C48" s="4">
        <v>61</v>
      </c>
      <c r="D48" s="4">
        <v>104</v>
      </c>
      <c r="E48" s="4">
        <v>100</v>
      </c>
      <c r="F48" s="4">
        <f t="shared" si="0"/>
        <v>114.5</v>
      </c>
      <c r="G48" s="4">
        <f t="shared" si="1"/>
        <v>110.5</v>
      </c>
    </row>
    <row r="49" spans="1:7" x14ac:dyDescent="0.2">
      <c r="A49" t="s">
        <v>8322</v>
      </c>
      <c r="B49" t="s">
        <v>9424</v>
      </c>
      <c r="C49" s="4">
        <v>61</v>
      </c>
      <c r="D49" s="4">
        <v>106</v>
      </c>
      <c r="E49" s="4">
        <v>104</v>
      </c>
      <c r="F49" s="4">
        <f t="shared" si="0"/>
        <v>116.5</v>
      </c>
      <c r="G49" s="4">
        <f t="shared" si="1"/>
        <v>114.5</v>
      </c>
    </row>
    <row r="50" spans="1:7" x14ac:dyDescent="0.2">
      <c r="A50" t="s">
        <v>8322</v>
      </c>
      <c r="B50" t="s">
        <v>4790</v>
      </c>
      <c r="C50" s="4">
        <v>66</v>
      </c>
      <c r="D50" s="4">
        <v>116</v>
      </c>
      <c r="E50" s="4">
        <v>114</v>
      </c>
      <c r="F50" s="4">
        <f t="shared" si="0"/>
        <v>126.5</v>
      </c>
      <c r="G50" s="4">
        <f t="shared" si="1"/>
        <v>124.5</v>
      </c>
    </row>
    <row r="51" spans="1:7" x14ac:dyDescent="0.2">
      <c r="A51" t="s">
        <v>8322</v>
      </c>
      <c r="B51" t="s">
        <v>9425</v>
      </c>
      <c r="C51" s="4">
        <v>61</v>
      </c>
      <c r="D51" s="4">
        <v>106</v>
      </c>
      <c r="E51" s="4">
        <v>104</v>
      </c>
      <c r="F51" s="4">
        <f t="shared" si="0"/>
        <v>116.5</v>
      </c>
      <c r="G51" s="4">
        <f t="shared" si="1"/>
        <v>114.5</v>
      </c>
    </row>
    <row r="52" spans="1:7" x14ac:dyDescent="0.2">
      <c r="A52" t="s">
        <v>8322</v>
      </c>
      <c r="B52" t="s">
        <v>361</v>
      </c>
      <c r="C52" s="4">
        <v>69</v>
      </c>
      <c r="D52" s="4">
        <v>121</v>
      </c>
      <c r="E52" s="4">
        <v>116</v>
      </c>
      <c r="F52" s="4">
        <f t="shared" si="0"/>
        <v>131.5</v>
      </c>
      <c r="G52" s="4">
        <f t="shared" si="1"/>
        <v>126.5</v>
      </c>
    </row>
    <row r="53" spans="1:7" x14ac:dyDescent="0.2">
      <c r="A53" t="s">
        <v>8322</v>
      </c>
      <c r="B53" t="s">
        <v>1540</v>
      </c>
      <c r="C53" s="4">
        <v>62</v>
      </c>
      <c r="D53" s="4">
        <v>106</v>
      </c>
      <c r="E53" s="4">
        <v>104</v>
      </c>
      <c r="F53" s="4">
        <f t="shared" si="0"/>
        <v>116.5</v>
      </c>
      <c r="G53" s="4">
        <f t="shared" si="1"/>
        <v>114.5</v>
      </c>
    </row>
    <row r="54" spans="1:7" x14ac:dyDescent="0.2">
      <c r="A54" t="s">
        <v>8322</v>
      </c>
      <c r="B54" s="205" t="s">
        <v>7588</v>
      </c>
      <c r="C54" s="4">
        <v>61</v>
      </c>
      <c r="D54" s="4">
        <v>106</v>
      </c>
      <c r="E54" s="4">
        <v>104</v>
      </c>
      <c r="F54" s="4">
        <f t="shared" si="0"/>
        <v>116.5</v>
      </c>
      <c r="G54" s="4">
        <f t="shared" si="1"/>
        <v>114.5</v>
      </c>
    </row>
    <row r="55" spans="1:7" x14ac:dyDescent="0.2">
      <c r="A55" t="s">
        <v>8322</v>
      </c>
      <c r="B55" t="s">
        <v>6628</v>
      </c>
      <c r="C55" s="4">
        <v>71</v>
      </c>
      <c r="D55" s="4">
        <v>124</v>
      </c>
      <c r="E55" s="4">
        <v>118</v>
      </c>
      <c r="F55" s="4">
        <f t="shared" si="0"/>
        <v>134.5</v>
      </c>
      <c r="G55" s="4">
        <f t="shared" si="1"/>
        <v>128.5</v>
      </c>
    </row>
    <row r="56" spans="1:7" x14ac:dyDescent="0.2">
      <c r="A56" t="s">
        <v>8322</v>
      </c>
      <c r="B56" t="s">
        <v>5726</v>
      </c>
      <c r="C56" s="4">
        <v>62</v>
      </c>
      <c r="D56" s="4">
        <v>108</v>
      </c>
      <c r="E56" s="4">
        <v>104</v>
      </c>
      <c r="F56" s="4">
        <f t="shared" si="0"/>
        <v>118.5</v>
      </c>
      <c r="G56" s="4">
        <f t="shared" si="1"/>
        <v>114.5</v>
      </c>
    </row>
    <row r="57" spans="1:7" x14ac:dyDescent="0.2">
      <c r="A57" t="s">
        <v>8322</v>
      </c>
      <c r="B57" s="205" t="s">
        <v>7583</v>
      </c>
      <c r="C57" s="4">
        <v>62</v>
      </c>
      <c r="D57" s="4">
        <v>108</v>
      </c>
      <c r="E57" s="4">
        <v>104</v>
      </c>
      <c r="F57" s="4">
        <f t="shared" ref="F57:G59" si="2">D57+10.5</f>
        <v>118.5</v>
      </c>
      <c r="G57" s="4">
        <f t="shared" si="2"/>
        <v>114.5</v>
      </c>
    </row>
    <row r="58" spans="1:7" x14ac:dyDescent="0.2">
      <c r="A58" t="s">
        <v>8322</v>
      </c>
      <c r="B58" s="205" t="s">
        <v>754</v>
      </c>
      <c r="C58" s="4">
        <v>62</v>
      </c>
      <c r="D58" s="4">
        <v>108</v>
      </c>
      <c r="E58" s="4">
        <v>104</v>
      </c>
      <c r="F58" s="4">
        <f t="shared" si="2"/>
        <v>118.5</v>
      </c>
      <c r="G58" s="4">
        <f t="shared" si="2"/>
        <v>114.5</v>
      </c>
    </row>
    <row r="59" spans="1:7" x14ac:dyDescent="0.2">
      <c r="A59" t="s">
        <v>8322</v>
      </c>
      <c r="B59" s="205" t="s">
        <v>2389</v>
      </c>
      <c r="C59" s="4">
        <v>62</v>
      </c>
      <c r="D59" s="4">
        <v>108</v>
      </c>
      <c r="E59" s="4">
        <v>104</v>
      </c>
      <c r="F59" s="4">
        <f t="shared" si="2"/>
        <v>118.5</v>
      </c>
      <c r="G59" s="4">
        <f t="shared" si="2"/>
        <v>114.5</v>
      </c>
    </row>
    <row r="60" spans="1:7" x14ac:dyDescent="0.2">
      <c r="A60" t="s">
        <v>2637</v>
      </c>
      <c r="B60" t="s">
        <v>10003</v>
      </c>
      <c r="C60" s="4">
        <v>70</v>
      </c>
      <c r="D60" s="4">
        <v>124</v>
      </c>
      <c r="E60" s="4">
        <v>121</v>
      </c>
      <c r="F60" s="4">
        <f t="shared" si="0"/>
        <v>134.5</v>
      </c>
      <c r="G60" s="4">
        <f t="shared" si="1"/>
        <v>131.5</v>
      </c>
    </row>
    <row r="61" spans="1:7" x14ac:dyDescent="0.2">
      <c r="A61" t="s">
        <v>2637</v>
      </c>
      <c r="B61" t="s">
        <v>362</v>
      </c>
      <c r="C61" s="4">
        <v>66</v>
      </c>
      <c r="D61" s="4">
        <v>110</v>
      </c>
      <c r="E61" s="4">
        <v>110</v>
      </c>
      <c r="F61" s="4">
        <f t="shared" si="0"/>
        <v>120.5</v>
      </c>
      <c r="G61" s="4">
        <f t="shared" si="1"/>
        <v>120.5</v>
      </c>
    </row>
    <row r="62" spans="1:7" x14ac:dyDescent="0.2">
      <c r="A62" t="s">
        <v>2637</v>
      </c>
      <c r="B62" t="s">
        <v>8952</v>
      </c>
      <c r="C62" s="4">
        <v>62</v>
      </c>
      <c r="D62" s="446">
        <v>106</v>
      </c>
      <c r="E62" s="4">
        <v>106</v>
      </c>
      <c r="F62" s="4">
        <f t="shared" si="0"/>
        <v>116.5</v>
      </c>
      <c r="G62" s="4">
        <f t="shared" si="1"/>
        <v>116.5</v>
      </c>
    </row>
    <row r="63" spans="1:7" x14ac:dyDescent="0.2">
      <c r="A63" t="s">
        <v>2637</v>
      </c>
      <c r="B63" s="6" t="s">
        <v>2127</v>
      </c>
      <c r="C63" s="4">
        <v>65</v>
      </c>
      <c r="D63" s="4">
        <v>110</v>
      </c>
      <c r="E63" s="4">
        <v>106</v>
      </c>
      <c r="F63" s="4">
        <f>D63+10.5</f>
        <v>120.5</v>
      </c>
      <c r="G63" s="4">
        <f>E63+10.5</f>
        <v>116.5</v>
      </c>
    </row>
    <row r="64" spans="1:7" x14ac:dyDescent="0.2">
      <c r="A64" t="s">
        <v>2637</v>
      </c>
      <c r="B64" s="6" t="s">
        <v>3811</v>
      </c>
      <c r="C64" s="4">
        <v>65</v>
      </c>
      <c r="D64" s="4">
        <v>110</v>
      </c>
      <c r="E64" s="4">
        <v>106</v>
      </c>
      <c r="F64" s="4">
        <f>D64+10.5</f>
        <v>120.5</v>
      </c>
      <c r="G64" s="4">
        <f>E64+10.5</f>
        <v>116.5</v>
      </c>
    </row>
    <row r="65" spans="1:7" x14ac:dyDescent="0.2">
      <c r="A65" t="s">
        <v>2637</v>
      </c>
      <c r="B65" t="s">
        <v>544</v>
      </c>
      <c r="C65" s="4">
        <v>73</v>
      </c>
      <c r="D65" s="4">
        <v>126</v>
      </c>
      <c r="E65" s="4">
        <v>126</v>
      </c>
      <c r="F65" s="4">
        <f t="shared" si="0"/>
        <v>136.5</v>
      </c>
      <c r="G65" s="4">
        <f t="shared" si="1"/>
        <v>136.5</v>
      </c>
    </row>
    <row r="66" spans="1:7" x14ac:dyDescent="0.2">
      <c r="A66" t="s">
        <v>2637</v>
      </c>
      <c r="B66" s="6" t="s">
        <v>10463</v>
      </c>
      <c r="C66" s="4">
        <v>62</v>
      </c>
      <c r="D66" s="4">
        <v>106</v>
      </c>
      <c r="E66" s="4">
        <v>104</v>
      </c>
      <c r="F66" s="4">
        <f t="shared" si="0"/>
        <v>116.5</v>
      </c>
      <c r="G66" s="4">
        <f t="shared" si="1"/>
        <v>114.5</v>
      </c>
    </row>
    <row r="67" spans="1:7" x14ac:dyDescent="0.2">
      <c r="A67" t="s">
        <v>2637</v>
      </c>
      <c r="B67" t="s">
        <v>9879</v>
      </c>
      <c r="C67" s="4">
        <v>68</v>
      </c>
      <c r="D67" s="4">
        <v>121</v>
      </c>
      <c r="E67" s="4">
        <v>116</v>
      </c>
      <c r="F67" s="4">
        <f t="shared" si="0"/>
        <v>131.5</v>
      </c>
      <c r="G67" s="4">
        <f t="shared" si="1"/>
        <v>126.5</v>
      </c>
    </row>
    <row r="68" spans="1:7" x14ac:dyDescent="0.2">
      <c r="A68" t="s">
        <v>6293</v>
      </c>
      <c r="B68" t="s">
        <v>8879</v>
      </c>
      <c r="C68" s="4">
        <v>67</v>
      </c>
      <c r="D68" s="4">
        <v>114</v>
      </c>
      <c r="E68" s="4">
        <v>114</v>
      </c>
      <c r="F68" s="4">
        <f t="shared" si="0"/>
        <v>124.5</v>
      </c>
      <c r="G68" s="4">
        <f t="shared" si="1"/>
        <v>124.5</v>
      </c>
    </row>
    <row r="69" spans="1:7" x14ac:dyDescent="0.2">
      <c r="A69" t="s">
        <v>2637</v>
      </c>
      <c r="B69" t="s">
        <v>7943</v>
      </c>
      <c r="C69" s="4">
        <v>69</v>
      </c>
      <c r="D69" s="4">
        <v>121</v>
      </c>
      <c r="E69" s="4">
        <v>116</v>
      </c>
      <c r="F69" s="4">
        <f t="shared" si="0"/>
        <v>131.5</v>
      </c>
      <c r="G69" s="4">
        <f t="shared" si="1"/>
        <v>126.5</v>
      </c>
    </row>
    <row r="70" spans="1:7" x14ac:dyDescent="0.2">
      <c r="A70" t="s">
        <v>2637</v>
      </c>
      <c r="B70" t="s">
        <v>5960</v>
      </c>
      <c r="C70" s="4">
        <v>69</v>
      </c>
      <c r="D70" s="4">
        <v>119.5</v>
      </c>
      <c r="E70" s="4">
        <v>119.5</v>
      </c>
      <c r="F70" s="4">
        <f t="shared" si="0"/>
        <v>130</v>
      </c>
      <c r="G70" s="4">
        <f t="shared" si="1"/>
        <v>130</v>
      </c>
    </row>
    <row r="71" spans="1:7" x14ac:dyDescent="0.2">
      <c r="A71" t="s">
        <v>2637</v>
      </c>
      <c r="B71" t="s">
        <v>9651</v>
      </c>
      <c r="C71" s="4">
        <v>70</v>
      </c>
      <c r="D71" s="4">
        <v>124</v>
      </c>
      <c r="E71" s="4">
        <v>121</v>
      </c>
      <c r="F71" s="4">
        <f t="shared" si="0"/>
        <v>134.5</v>
      </c>
      <c r="G71" s="4">
        <f t="shared" si="1"/>
        <v>131.5</v>
      </c>
    </row>
    <row r="72" spans="1:7" x14ac:dyDescent="0.2">
      <c r="A72" t="s">
        <v>2637</v>
      </c>
      <c r="B72" t="s">
        <v>9843</v>
      </c>
      <c r="C72" s="4">
        <v>65</v>
      </c>
      <c r="D72" s="4">
        <v>110</v>
      </c>
      <c r="E72" s="4">
        <v>106</v>
      </c>
      <c r="F72" s="4">
        <f t="shared" si="0"/>
        <v>120.5</v>
      </c>
      <c r="G72" s="4">
        <f t="shared" si="1"/>
        <v>116.5</v>
      </c>
    </row>
    <row r="73" spans="1:7" x14ac:dyDescent="0.2">
      <c r="A73" t="s">
        <v>2637</v>
      </c>
      <c r="B73" s="6" t="s">
        <v>10441</v>
      </c>
      <c r="C73" s="4">
        <v>65</v>
      </c>
      <c r="D73" s="4">
        <v>110</v>
      </c>
      <c r="E73" s="4">
        <v>106</v>
      </c>
      <c r="F73" s="4">
        <f>D73+10.5</f>
        <v>120.5</v>
      </c>
      <c r="G73" s="4">
        <f>E73+10.5</f>
        <v>116.5</v>
      </c>
    </row>
    <row r="74" spans="1:7" x14ac:dyDescent="0.2">
      <c r="A74" t="s">
        <v>2637</v>
      </c>
      <c r="B74" t="s">
        <v>8769</v>
      </c>
      <c r="C74" s="4">
        <v>70</v>
      </c>
      <c r="D74" s="4">
        <v>124</v>
      </c>
      <c r="E74" s="4">
        <v>121</v>
      </c>
      <c r="F74" s="4">
        <f t="shared" ref="F74:G90" si="3">D74+10.5</f>
        <v>134.5</v>
      </c>
      <c r="G74" s="4">
        <f t="shared" si="3"/>
        <v>131.5</v>
      </c>
    </row>
    <row r="75" spans="1:7" x14ac:dyDescent="0.2">
      <c r="A75" t="s">
        <v>2637</v>
      </c>
      <c r="B75" t="s">
        <v>9699</v>
      </c>
      <c r="C75" s="4">
        <v>65</v>
      </c>
      <c r="D75" s="4">
        <v>110</v>
      </c>
      <c r="E75" s="4">
        <v>106</v>
      </c>
      <c r="F75" s="4">
        <f>D75+10.5</f>
        <v>120.5</v>
      </c>
      <c r="G75" s="4">
        <f>E75+10.5</f>
        <v>116.5</v>
      </c>
    </row>
    <row r="76" spans="1:7" x14ac:dyDescent="0.2">
      <c r="A76" t="s">
        <v>2637</v>
      </c>
      <c r="B76" s="6" t="s">
        <v>6365</v>
      </c>
      <c r="C76" s="4">
        <v>65</v>
      </c>
      <c r="D76" s="4">
        <v>108</v>
      </c>
      <c r="E76" s="4">
        <v>106</v>
      </c>
      <c r="F76" s="4">
        <f t="shared" si="3"/>
        <v>118.5</v>
      </c>
      <c r="G76" s="4">
        <f t="shared" si="3"/>
        <v>116.5</v>
      </c>
    </row>
    <row r="77" spans="1:7" x14ac:dyDescent="0.2">
      <c r="A77" t="s">
        <v>2637</v>
      </c>
      <c r="B77" s="6" t="s">
        <v>10246</v>
      </c>
      <c r="C77" s="4">
        <v>65</v>
      </c>
      <c r="D77" s="4">
        <v>108</v>
      </c>
      <c r="E77" s="4">
        <v>104</v>
      </c>
      <c r="F77" s="4">
        <f t="shared" si="3"/>
        <v>118.5</v>
      </c>
      <c r="G77" s="4">
        <f t="shared" si="3"/>
        <v>114.5</v>
      </c>
    </row>
    <row r="78" spans="1:7" x14ac:dyDescent="0.2">
      <c r="A78" t="s">
        <v>2637</v>
      </c>
      <c r="B78" t="s">
        <v>5393</v>
      </c>
      <c r="C78" s="4">
        <v>64</v>
      </c>
      <c r="D78" s="4">
        <v>110</v>
      </c>
      <c r="E78" s="4">
        <v>108</v>
      </c>
      <c r="F78" s="4">
        <f t="shared" si="3"/>
        <v>120.5</v>
      </c>
      <c r="G78" s="4">
        <f t="shared" si="3"/>
        <v>118.5</v>
      </c>
    </row>
    <row r="79" spans="1:7" x14ac:dyDescent="0.2">
      <c r="A79" t="s">
        <v>2637</v>
      </c>
      <c r="B79" t="s">
        <v>8846</v>
      </c>
      <c r="C79" s="4">
        <v>65</v>
      </c>
      <c r="D79" s="4">
        <v>108</v>
      </c>
      <c r="E79" s="4">
        <v>106</v>
      </c>
      <c r="F79" s="4">
        <f t="shared" si="3"/>
        <v>118.5</v>
      </c>
      <c r="G79" s="4">
        <f t="shared" si="3"/>
        <v>116.5</v>
      </c>
    </row>
    <row r="80" spans="1:7" x14ac:dyDescent="0.2">
      <c r="A80" t="s">
        <v>2637</v>
      </c>
      <c r="B80" t="s">
        <v>677</v>
      </c>
      <c r="C80" s="4">
        <v>62</v>
      </c>
      <c r="D80" s="4">
        <v>108</v>
      </c>
      <c r="E80" s="4">
        <v>106</v>
      </c>
      <c r="F80" s="4">
        <f>D80+10.5</f>
        <v>118.5</v>
      </c>
      <c r="G80" s="4">
        <f>E80+10.5</f>
        <v>116.5</v>
      </c>
    </row>
    <row r="81" spans="1:7" x14ac:dyDescent="0.2">
      <c r="A81" t="s">
        <v>2637</v>
      </c>
      <c r="B81" t="s">
        <v>3449</v>
      </c>
      <c r="C81" s="4">
        <v>68</v>
      </c>
      <c r="D81" s="4">
        <v>121</v>
      </c>
      <c r="E81" s="4">
        <v>116</v>
      </c>
      <c r="F81" s="4">
        <f t="shared" si="3"/>
        <v>131.5</v>
      </c>
      <c r="G81" s="4">
        <f t="shared" si="3"/>
        <v>126.5</v>
      </c>
    </row>
    <row r="82" spans="1:7" x14ac:dyDescent="0.2">
      <c r="A82" t="s">
        <v>2637</v>
      </c>
      <c r="B82" t="s">
        <v>3450</v>
      </c>
      <c r="C82" s="4">
        <v>71</v>
      </c>
      <c r="D82" s="4">
        <v>124</v>
      </c>
      <c r="E82" s="4">
        <v>121</v>
      </c>
      <c r="F82" s="4">
        <f t="shared" si="3"/>
        <v>134.5</v>
      </c>
      <c r="G82" s="4">
        <f t="shared" si="3"/>
        <v>131.5</v>
      </c>
    </row>
    <row r="83" spans="1:7" x14ac:dyDescent="0.2">
      <c r="A83" t="s">
        <v>2637</v>
      </c>
      <c r="B83" s="481" t="s">
        <v>5686</v>
      </c>
      <c r="C83" s="4">
        <v>69</v>
      </c>
      <c r="D83" s="4">
        <v>121</v>
      </c>
      <c r="E83" s="4">
        <v>116</v>
      </c>
      <c r="F83" s="4">
        <f t="shared" si="3"/>
        <v>131.5</v>
      </c>
      <c r="G83" s="4">
        <f t="shared" si="3"/>
        <v>126.5</v>
      </c>
    </row>
    <row r="84" spans="1:7" x14ac:dyDescent="0.2">
      <c r="A84" t="s">
        <v>2637</v>
      </c>
      <c r="B84" t="s">
        <v>5369</v>
      </c>
      <c r="C84" s="4">
        <v>68</v>
      </c>
      <c r="D84" s="4">
        <v>116</v>
      </c>
      <c r="E84" s="4">
        <v>116</v>
      </c>
      <c r="F84" s="4">
        <f t="shared" si="3"/>
        <v>126.5</v>
      </c>
      <c r="G84" s="4">
        <f t="shared" si="3"/>
        <v>126.5</v>
      </c>
    </row>
    <row r="85" spans="1:7" x14ac:dyDescent="0.2">
      <c r="A85" t="s">
        <v>2637</v>
      </c>
      <c r="B85" t="s">
        <v>5540</v>
      </c>
      <c r="C85" s="4">
        <v>67</v>
      </c>
      <c r="D85" s="4">
        <v>116</v>
      </c>
      <c r="E85" s="4">
        <v>116</v>
      </c>
      <c r="F85" s="4">
        <f t="shared" si="3"/>
        <v>126.5</v>
      </c>
      <c r="G85" s="4">
        <f t="shared" si="3"/>
        <v>126.5</v>
      </c>
    </row>
    <row r="86" spans="1:7" x14ac:dyDescent="0.2">
      <c r="A86" t="s">
        <v>2637</v>
      </c>
      <c r="B86" t="s">
        <v>5287</v>
      </c>
      <c r="C86" s="4">
        <v>64</v>
      </c>
      <c r="D86" s="4">
        <v>110</v>
      </c>
      <c r="E86" s="4">
        <v>108</v>
      </c>
      <c r="F86" s="4">
        <f>D86+10.5</f>
        <v>120.5</v>
      </c>
      <c r="G86" s="4">
        <f>E86+10.5</f>
        <v>118.5</v>
      </c>
    </row>
    <row r="87" spans="1:7" x14ac:dyDescent="0.2">
      <c r="A87" t="s">
        <v>2637</v>
      </c>
      <c r="B87" t="s">
        <v>6641</v>
      </c>
      <c r="C87" s="4">
        <v>65</v>
      </c>
      <c r="D87" s="4">
        <v>108</v>
      </c>
      <c r="E87" s="4">
        <v>106</v>
      </c>
      <c r="F87" s="4">
        <f>D87+10.5</f>
        <v>118.5</v>
      </c>
      <c r="G87" s="4">
        <f>E87+10.5</f>
        <v>116.5</v>
      </c>
    </row>
    <row r="88" spans="1:7" x14ac:dyDescent="0.2">
      <c r="A88" t="s">
        <v>2637</v>
      </c>
      <c r="B88" s="6" t="s">
        <v>3232</v>
      </c>
      <c r="C88" s="4">
        <v>65</v>
      </c>
      <c r="D88" s="4">
        <v>108</v>
      </c>
      <c r="E88" s="4">
        <v>104</v>
      </c>
      <c r="F88" s="4">
        <f t="shared" si="3"/>
        <v>118.5</v>
      </c>
      <c r="G88" s="4">
        <f t="shared" si="3"/>
        <v>114.5</v>
      </c>
    </row>
    <row r="89" spans="1:7" x14ac:dyDescent="0.2">
      <c r="A89" t="s">
        <v>2637</v>
      </c>
      <c r="B89" s="6" t="s">
        <v>6799</v>
      </c>
      <c r="C89" s="4">
        <v>62</v>
      </c>
      <c r="D89" s="4">
        <v>108</v>
      </c>
      <c r="E89" s="4">
        <v>106</v>
      </c>
      <c r="F89" s="4">
        <f t="shared" si="3"/>
        <v>118.5</v>
      </c>
      <c r="G89" s="4">
        <f t="shared" si="3"/>
        <v>116.5</v>
      </c>
    </row>
    <row r="90" spans="1:7" x14ac:dyDescent="0.2">
      <c r="A90" t="s">
        <v>2637</v>
      </c>
      <c r="B90" s="6" t="s">
        <v>5600</v>
      </c>
      <c r="C90" s="4">
        <v>64</v>
      </c>
      <c r="D90" s="4">
        <v>108</v>
      </c>
      <c r="E90" s="4">
        <v>106</v>
      </c>
      <c r="F90" s="4">
        <f t="shared" si="3"/>
        <v>118.5</v>
      </c>
      <c r="G90" s="4">
        <f t="shared" si="3"/>
        <v>116.5</v>
      </c>
    </row>
    <row r="91" spans="1:7" x14ac:dyDescent="0.2">
      <c r="A91" t="s">
        <v>3451</v>
      </c>
      <c r="B91" t="s">
        <v>3373</v>
      </c>
      <c r="C91" s="4">
        <v>80</v>
      </c>
      <c r="D91" s="4">
        <v>131.5</v>
      </c>
      <c r="E91" s="4">
        <v>131.5</v>
      </c>
      <c r="F91" s="4">
        <v>149.5</v>
      </c>
      <c r="G91" s="4">
        <v>149.5</v>
      </c>
    </row>
    <row r="92" spans="1:7" x14ac:dyDescent="0.2">
      <c r="A92" t="s">
        <v>3451</v>
      </c>
      <c r="B92" t="s">
        <v>9728</v>
      </c>
      <c r="C92" s="4">
        <v>78</v>
      </c>
      <c r="D92" s="4">
        <v>131.5</v>
      </c>
      <c r="E92" s="4">
        <v>131.5</v>
      </c>
      <c r="F92" s="4">
        <v>149.5</v>
      </c>
      <c r="G92" s="4">
        <v>149.5</v>
      </c>
    </row>
    <row r="94" spans="1:7" x14ac:dyDescent="0.2">
      <c r="A94" s="87" t="s">
        <v>8360</v>
      </c>
    </row>
  </sheetData>
  <phoneticPr fontId="0" type="noConversion"/>
  <printOptions gridLines="1" gridLinesSet="0"/>
  <pageMargins left="0.39370078740157483" right="0.39370078740157483" top="0.98425196850393704" bottom="0.98425196850393704" header="0.51181102362204722" footer="0.51181102362204722"/>
  <pageSetup paperSize="9" orientation="portrait" horizontalDpi="4294967292" r:id="rId1"/>
  <headerFooter alignWithMargins="0">
    <oddHeader>&amp;LStand : 14.05.2003&amp;C&amp;A</oddHeader>
    <oddFooter>&amp;L&amp;F&amp;CSeite &amp;P</oddFooter>
  </headerFooter>
  <drawing r:id="rId2"/>
  <legacyDrawing r:id="rId3"/>
  <oleObjects>
    <mc:AlternateContent xmlns:mc="http://schemas.openxmlformats.org/markup-compatibility/2006">
      <mc:Choice Requires="x14">
        <oleObject progId="WangImage.Document" shapeId="16385" r:id="rId4">
          <objectPr defaultSize="0" autoPict="0" r:id="rId5">
            <anchor moveWithCells="1">
              <from>
                <xdr:col>0</xdr:col>
                <xdr:colOff>47625</xdr:colOff>
                <xdr:row>0</xdr:row>
                <xdr:rowOff>123825</xdr:rowOff>
              </from>
              <to>
                <xdr:col>7</xdr:col>
                <xdr:colOff>1143000</xdr:colOff>
                <xdr:row>22</xdr:row>
                <xdr:rowOff>9525</xdr:rowOff>
              </to>
            </anchor>
          </objectPr>
        </oleObject>
      </mc:Choice>
      <mc:Fallback>
        <oleObject progId="WangImage.Document" shapeId="16385"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C52"/>
  <sheetViews>
    <sheetView workbookViewId="0">
      <selection activeCell="B11" sqref="B11"/>
    </sheetView>
  </sheetViews>
  <sheetFormatPr baseColWidth="10" defaultRowHeight="12.75" x14ac:dyDescent="0.2"/>
  <cols>
    <col min="1" max="1" width="10.83203125" customWidth="1"/>
    <col min="2" max="2" width="13.5" customWidth="1"/>
    <col min="3" max="21" width="11.33203125" customWidth="1"/>
    <col min="22" max="22" width="7" customWidth="1"/>
  </cols>
  <sheetData>
    <row r="1" spans="1:2" ht="15" customHeight="1" x14ac:dyDescent="0.3">
      <c r="A1" s="56" t="s">
        <v>5975</v>
      </c>
    </row>
    <row r="2" spans="1:2" ht="15" customHeight="1" x14ac:dyDescent="0.2">
      <c r="A2" t="s">
        <v>11</v>
      </c>
      <c r="B2">
        <v>765</v>
      </c>
    </row>
    <row r="3" spans="1:2" ht="15" customHeight="1" x14ac:dyDescent="0.2">
      <c r="A3" t="s">
        <v>6251</v>
      </c>
      <c r="B3">
        <v>765</v>
      </c>
    </row>
    <row r="4" spans="1:2" ht="15" customHeight="1" x14ac:dyDescent="0.2">
      <c r="A4" t="s">
        <v>1990</v>
      </c>
      <c r="B4">
        <v>765</v>
      </c>
    </row>
    <row r="5" spans="1:2" ht="15" customHeight="1" x14ac:dyDescent="0.2">
      <c r="A5" t="s">
        <v>6250</v>
      </c>
      <c r="B5">
        <v>765</v>
      </c>
    </row>
    <row r="6" spans="1:2" ht="15" customHeight="1" x14ac:dyDescent="0.2">
      <c r="A6" t="s">
        <v>1158</v>
      </c>
      <c r="B6" t="s">
        <v>1382</v>
      </c>
    </row>
    <row r="7" spans="1:2" ht="15" customHeight="1" x14ac:dyDescent="0.2">
      <c r="A7" t="s">
        <v>2497</v>
      </c>
      <c r="B7">
        <v>765</v>
      </c>
    </row>
    <row r="8" spans="1:2" ht="15" customHeight="1" x14ac:dyDescent="0.2">
      <c r="A8" t="s">
        <v>1991</v>
      </c>
      <c r="B8">
        <v>1035</v>
      </c>
    </row>
    <row r="9" spans="1:2" ht="15" customHeight="1" x14ac:dyDescent="0.2">
      <c r="A9" t="s">
        <v>1383</v>
      </c>
      <c r="B9">
        <v>990</v>
      </c>
    </row>
    <row r="10" spans="1:2" ht="15" customHeight="1" x14ac:dyDescent="0.2">
      <c r="A10" t="s">
        <v>5862</v>
      </c>
      <c r="B10">
        <v>1035</v>
      </c>
    </row>
    <row r="11" spans="1:2" ht="15" customHeight="1" x14ac:dyDescent="0.2">
      <c r="A11" t="s">
        <v>8673</v>
      </c>
      <c r="B11">
        <v>905</v>
      </c>
    </row>
    <row r="12" spans="1:2" ht="15" customHeight="1" x14ac:dyDescent="0.2">
      <c r="A12" t="s">
        <v>4907</v>
      </c>
      <c r="B12">
        <v>1035</v>
      </c>
    </row>
    <row r="13" spans="1:2" ht="15" customHeight="1" x14ac:dyDescent="0.2">
      <c r="A13" t="s">
        <v>6252</v>
      </c>
      <c r="B13">
        <v>1035</v>
      </c>
    </row>
    <row r="14" spans="1:2" ht="15" customHeight="1" x14ac:dyDescent="0.2">
      <c r="A14" t="s">
        <v>7597</v>
      </c>
      <c r="B14">
        <v>910</v>
      </c>
    </row>
    <row r="15" spans="1:2" ht="15" customHeight="1" x14ac:dyDescent="0.2">
      <c r="A15" t="s">
        <v>7720</v>
      </c>
      <c r="B15">
        <v>605</v>
      </c>
    </row>
    <row r="16" spans="1:2" ht="15" customHeight="1" x14ac:dyDescent="0.2"/>
    <row r="17" spans="1:3" ht="15" customHeight="1" x14ac:dyDescent="0.2">
      <c r="A17" s="194" t="s">
        <v>1428</v>
      </c>
    </row>
    <row r="18" spans="1:3" ht="15" customHeight="1" x14ac:dyDescent="0.2"/>
    <row r="19" spans="1:3" ht="15" customHeight="1" x14ac:dyDescent="0.2">
      <c r="A19" t="s">
        <v>7597</v>
      </c>
      <c r="B19" t="s">
        <v>5661</v>
      </c>
      <c r="C19">
        <v>181.6</v>
      </c>
    </row>
    <row r="20" spans="1:3" ht="15" customHeight="1" x14ac:dyDescent="0.2">
      <c r="B20" t="s">
        <v>5662</v>
      </c>
      <c r="C20">
        <v>258.10000000000002</v>
      </c>
    </row>
    <row r="21" spans="1:3" ht="15" customHeight="1" x14ac:dyDescent="0.2">
      <c r="B21" t="s">
        <v>588</v>
      </c>
      <c r="C21">
        <v>407.5</v>
      </c>
    </row>
    <row r="22" spans="1:3" ht="15" customHeight="1" x14ac:dyDescent="0.2"/>
    <row r="23" spans="1:3" ht="15" customHeight="1" x14ac:dyDescent="0.2">
      <c r="A23" t="s">
        <v>7720</v>
      </c>
      <c r="B23" t="s">
        <v>5661</v>
      </c>
      <c r="C23">
        <v>174</v>
      </c>
    </row>
    <row r="24" spans="1:3" ht="15" customHeight="1" x14ac:dyDescent="0.2">
      <c r="B24" t="s">
        <v>5662</v>
      </c>
      <c r="C24">
        <v>247</v>
      </c>
    </row>
    <row r="25" spans="1:3" ht="15" customHeight="1" x14ac:dyDescent="0.2">
      <c r="B25" t="s">
        <v>2453</v>
      </c>
      <c r="C25">
        <v>320</v>
      </c>
    </row>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phoneticPr fontId="0" type="noConversion"/>
  <printOptions gridLines="1" gridLinesSet="0"/>
  <pageMargins left="0.78740157499999996" right="0.78740157499999996" top="0.984251969" bottom="0.984251969" header="0.51181102300000003" footer="0.51181102300000003"/>
  <pageSetup paperSize="9" scale="75" orientation="portrait" horizontalDpi="4294967292" verticalDpi="200" r:id="rId1"/>
  <headerFooter alignWithMargins="0">
    <oddFooter>&amp;L&amp;F&amp;CSeite &amp;P&amp;R&amp;D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H79"/>
  <sheetViews>
    <sheetView workbookViewId="0">
      <selection activeCell="D20" sqref="D20"/>
    </sheetView>
  </sheetViews>
  <sheetFormatPr baseColWidth="10" defaultColWidth="12.5" defaultRowHeight="12.75" x14ac:dyDescent="0.2"/>
  <cols>
    <col min="1" max="1" width="13.33203125" style="4" customWidth="1"/>
    <col min="2" max="2" width="11.33203125" style="4" customWidth="1"/>
    <col min="3" max="3" width="13.33203125" style="4" customWidth="1"/>
    <col min="4" max="4" width="14.1640625" style="4" bestFit="1" customWidth="1"/>
    <col min="5" max="5" width="27.6640625" style="4" customWidth="1"/>
    <col min="6" max="6" width="18.1640625" bestFit="1" customWidth="1"/>
    <col min="7" max="7" width="8" customWidth="1"/>
    <col min="8" max="8" width="16" customWidth="1"/>
    <col min="9" max="10" width="13.33203125" customWidth="1"/>
    <col min="11" max="11" width="14.83203125" customWidth="1"/>
  </cols>
  <sheetData>
    <row r="1" spans="1:8" ht="20.25" x14ac:dyDescent="0.3">
      <c r="A1" s="852" t="s">
        <v>1498</v>
      </c>
      <c r="B1" s="852"/>
      <c r="C1" s="852"/>
      <c r="D1" s="852"/>
      <c r="E1" s="852"/>
      <c r="F1" s="852"/>
    </row>
    <row r="2" spans="1:8" ht="13.5" thickBot="1" x14ac:dyDescent="0.25"/>
    <row r="3" spans="1:8" ht="13.5" thickBot="1" x14ac:dyDescent="0.25">
      <c r="A3" s="850" t="s">
        <v>8333</v>
      </c>
      <c r="B3" s="851"/>
      <c r="C3" s="277"/>
      <c r="D3" s="278"/>
      <c r="E3" s="278"/>
      <c r="F3" s="279"/>
      <c r="G3" s="850" t="s">
        <v>1518</v>
      </c>
      <c r="H3" s="851"/>
    </row>
    <row r="4" spans="1:8" ht="13.5" thickBot="1" x14ac:dyDescent="0.25">
      <c r="A4" s="209" t="s">
        <v>2876</v>
      </c>
      <c r="B4" s="280" t="s">
        <v>2877</v>
      </c>
      <c r="C4" s="274" t="s">
        <v>787</v>
      </c>
      <c r="D4" s="281" t="s">
        <v>788</v>
      </c>
      <c r="E4" s="281" t="s">
        <v>5717</v>
      </c>
      <c r="F4" s="268" t="s">
        <v>9778</v>
      </c>
      <c r="G4" s="282" t="s">
        <v>9779</v>
      </c>
      <c r="H4" s="283" t="s">
        <v>3134</v>
      </c>
    </row>
    <row r="5" spans="1:8" x14ac:dyDescent="0.2">
      <c r="A5" s="284" t="s">
        <v>3653</v>
      </c>
      <c r="B5" s="285" t="s">
        <v>3654</v>
      </c>
      <c r="C5" s="285"/>
      <c r="D5" s="286" t="s">
        <v>6251</v>
      </c>
      <c r="E5" s="287" t="s">
        <v>6195</v>
      </c>
      <c r="F5" s="288" t="s">
        <v>6985</v>
      </c>
      <c r="G5" s="289"/>
      <c r="H5" s="290" t="s">
        <v>8263</v>
      </c>
    </row>
    <row r="6" spans="1:8" x14ac:dyDescent="0.2">
      <c r="A6" s="291"/>
      <c r="B6" s="292"/>
      <c r="C6" s="292"/>
      <c r="D6" s="293" t="s">
        <v>6986</v>
      </c>
      <c r="E6" s="187" t="s">
        <v>6987</v>
      </c>
      <c r="F6" s="294" t="s">
        <v>6988</v>
      </c>
      <c r="G6" s="295"/>
      <c r="H6" s="296" t="s">
        <v>8263</v>
      </c>
    </row>
    <row r="7" spans="1:8" x14ac:dyDescent="0.2">
      <c r="A7" s="291"/>
      <c r="B7" s="292"/>
      <c r="C7" s="292" t="s">
        <v>6386</v>
      </c>
      <c r="D7" s="293"/>
      <c r="E7" s="187" t="s">
        <v>171</v>
      </c>
      <c r="F7" s="294" t="s">
        <v>3103</v>
      </c>
      <c r="G7" s="295"/>
      <c r="H7" s="296" t="s">
        <v>8263</v>
      </c>
    </row>
    <row r="8" spans="1:8" x14ac:dyDescent="0.2">
      <c r="A8" s="291"/>
      <c r="B8" s="292"/>
      <c r="C8" s="292" t="s">
        <v>7190</v>
      </c>
      <c r="D8" s="293"/>
      <c r="E8" s="187" t="s">
        <v>8454</v>
      </c>
      <c r="F8" s="294" t="s">
        <v>8455</v>
      </c>
      <c r="G8" s="295"/>
      <c r="H8" s="296" t="s">
        <v>8263</v>
      </c>
    </row>
    <row r="9" spans="1:8" ht="13.5" thickBot="1" x14ac:dyDescent="0.25">
      <c r="A9" s="297"/>
      <c r="B9" s="298"/>
      <c r="C9" s="298"/>
      <c r="D9" s="299"/>
      <c r="E9" s="300"/>
      <c r="F9" s="301"/>
      <c r="G9" s="302"/>
      <c r="H9" s="303"/>
    </row>
    <row r="10" spans="1:8" x14ac:dyDescent="0.2">
      <c r="A10" s="284" t="s">
        <v>8456</v>
      </c>
      <c r="B10" s="285" t="s">
        <v>3654</v>
      </c>
      <c r="C10" s="285"/>
      <c r="D10" s="286" t="s">
        <v>5254</v>
      </c>
      <c r="E10" s="287" t="s">
        <v>8962</v>
      </c>
      <c r="F10" s="288" t="s">
        <v>5255</v>
      </c>
      <c r="G10" s="289" t="s">
        <v>8263</v>
      </c>
      <c r="H10" s="290"/>
    </row>
    <row r="11" spans="1:8" x14ac:dyDescent="0.2">
      <c r="A11" s="291"/>
      <c r="B11" s="292"/>
      <c r="C11" s="292" t="s">
        <v>6386</v>
      </c>
      <c r="D11" s="293"/>
      <c r="E11" s="187" t="s">
        <v>2655</v>
      </c>
      <c r="F11" s="294" t="s">
        <v>1910</v>
      </c>
      <c r="G11" s="295" t="s">
        <v>8263</v>
      </c>
      <c r="H11" s="296"/>
    </row>
    <row r="12" spans="1:8" ht="13.5" thickBot="1" x14ac:dyDescent="0.25">
      <c r="A12" s="297"/>
      <c r="B12" s="298"/>
      <c r="C12" s="298"/>
      <c r="D12" s="299"/>
      <c r="E12" s="304"/>
      <c r="F12" s="305"/>
      <c r="G12" s="302"/>
      <c r="H12" s="303"/>
    </row>
    <row r="13" spans="1:8" x14ac:dyDescent="0.2">
      <c r="A13" s="284" t="s">
        <v>9462</v>
      </c>
      <c r="B13" s="285" t="s">
        <v>3654</v>
      </c>
      <c r="C13" s="292" t="s">
        <v>9463</v>
      </c>
      <c r="D13" s="286" t="s">
        <v>4481</v>
      </c>
      <c r="E13" s="187" t="s">
        <v>2655</v>
      </c>
      <c r="F13" s="294" t="s">
        <v>458</v>
      </c>
      <c r="G13" s="289" t="s">
        <v>8263</v>
      </c>
      <c r="H13" s="290"/>
    </row>
    <row r="14" spans="1:8" ht="13.5" thickBot="1" x14ac:dyDescent="0.25">
      <c r="A14" s="291"/>
      <c r="B14" s="292"/>
      <c r="C14" s="292"/>
      <c r="D14" s="306"/>
      <c r="E14" s="307"/>
      <c r="F14" s="308"/>
      <c r="G14" s="302"/>
      <c r="H14" s="303"/>
    </row>
    <row r="15" spans="1:8" x14ac:dyDescent="0.2">
      <c r="A15" s="284" t="s">
        <v>10404</v>
      </c>
      <c r="B15" s="285" t="s">
        <v>3654</v>
      </c>
      <c r="C15" s="285"/>
      <c r="D15" s="309" t="s">
        <v>4481</v>
      </c>
      <c r="E15" s="310" t="s">
        <v>8962</v>
      </c>
      <c r="F15" s="311" t="s">
        <v>384</v>
      </c>
      <c r="G15" s="289" t="s">
        <v>8263</v>
      </c>
      <c r="H15" s="290"/>
    </row>
    <row r="16" spans="1:8" ht="13.5" thickBot="1" x14ac:dyDescent="0.25">
      <c r="A16" s="297"/>
      <c r="B16" s="298"/>
      <c r="C16" s="298"/>
      <c r="D16" s="299"/>
      <c r="E16" s="304"/>
      <c r="F16" s="305"/>
      <c r="G16" s="302"/>
      <c r="H16" s="303"/>
    </row>
    <row r="17" spans="1:8" x14ac:dyDescent="0.2">
      <c r="A17" s="284" t="s">
        <v>8279</v>
      </c>
      <c r="B17" s="285" t="s">
        <v>3654</v>
      </c>
      <c r="C17" s="285"/>
      <c r="D17" s="286" t="s">
        <v>1158</v>
      </c>
      <c r="E17" s="287" t="s">
        <v>6195</v>
      </c>
      <c r="F17" s="288" t="s">
        <v>8280</v>
      </c>
      <c r="G17" s="289"/>
      <c r="H17" s="290" t="s">
        <v>8263</v>
      </c>
    </row>
    <row r="18" spans="1:8" ht="25.5" x14ac:dyDescent="0.2">
      <c r="A18" s="291"/>
      <c r="B18" s="292"/>
      <c r="C18" s="292"/>
      <c r="D18" s="312" t="s">
        <v>8091</v>
      </c>
      <c r="E18" s="187" t="s">
        <v>6195</v>
      </c>
      <c r="F18" s="294" t="s">
        <v>8092</v>
      </c>
      <c r="G18" s="295"/>
      <c r="H18" s="296" t="s">
        <v>8263</v>
      </c>
    </row>
    <row r="19" spans="1:8" x14ac:dyDescent="0.2">
      <c r="A19" s="291"/>
      <c r="B19" s="292"/>
      <c r="C19" s="292"/>
      <c r="D19" s="293"/>
      <c r="E19" s="187" t="s">
        <v>7755</v>
      </c>
      <c r="F19" s="294" t="s">
        <v>883</v>
      </c>
      <c r="G19" s="295"/>
      <c r="H19" s="296" t="s">
        <v>8263</v>
      </c>
    </row>
    <row r="20" spans="1:8" x14ac:dyDescent="0.2">
      <c r="A20" s="291"/>
      <c r="B20" s="292"/>
      <c r="C20" s="292" t="s">
        <v>6386</v>
      </c>
      <c r="D20" s="293" t="s">
        <v>1158</v>
      </c>
      <c r="E20" s="187" t="s">
        <v>2655</v>
      </c>
      <c r="F20" s="294" t="s">
        <v>884</v>
      </c>
      <c r="G20" s="295"/>
      <c r="H20" s="296" t="s">
        <v>8263</v>
      </c>
    </row>
    <row r="21" spans="1:8" ht="25.5" x14ac:dyDescent="0.2">
      <c r="A21" s="291"/>
      <c r="B21" s="292"/>
      <c r="C21" s="292"/>
      <c r="D21" s="293" t="s">
        <v>8123</v>
      </c>
      <c r="E21" s="313" t="s">
        <v>8124</v>
      </c>
      <c r="F21" s="294" t="s">
        <v>3416</v>
      </c>
      <c r="G21" s="295"/>
      <c r="H21" s="296" t="s">
        <v>8263</v>
      </c>
    </row>
    <row r="22" spans="1:8" ht="25.5" x14ac:dyDescent="0.2">
      <c r="A22" s="291"/>
      <c r="B22" s="292"/>
      <c r="C22" s="292" t="s">
        <v>6386</v>
      </c>
      <c r="D22" s="293" t="s">
        <v>8123</v>
      </c>
      <c r="E22" s="313" t="s">
        <v>10287</v>
      </c>
      <c r="F22" s="294" t="s">
        <v>4276</v>
      </c>
      <c r="G22" s="295"/>
      <c r="H22" s="296" t="s">
        <v>8263</v>
      </c>
    </row>
    <row r="23" spans="1:8" ht="13.5" thickBot="1" x14ac:dyDescent="0.25">
      <c r="A23" s="297"/>
      <c r="B23" s="298"/>
      <c r="C23" s="298"/>
      <c r="D23" s="299"/>
      <c r="E23" s="300"/>
      <c r="F23" s="305"/>
      <c r="G23" s="302"/>
      <c r="H23" s="303"/>
    </row>
    <row r="24" spans="1:8" x14ac:dyDescent="0.2">
      <c r="A24" s="284" t="s">
        <v>411</v>
      </c>
      <c r="B24" s="285" t="s">
        <v>3654</v>
      </c>
      <c r="C24" s="285"/>
      <c r="D24" s="286" t="s">
        <v>4144</v>
      </c>
      <c r="E24" s="287" t="s">
        <v>6195</v>
      </c>
      <c r="F24" s="288" t="s">
        <v>4145</v>
      </c>
      <c r="G24" s="289"/>
      <c r="H24" s="290" t="s">
        <v>8263</v>
      </c>
    </row>
    <row r="25" spans="1:8" x14ac:dyDescent="0.2">
      <c r="A25" s="291"/>
      <c r="B25" s="292"/>
      <c r="C25" s="292"/>
      <c r="D25" s="293"/>
      <c r="E25" s="187" t="s">
        <v>7755</v>
      </c>
      <c r="F25" s="294" t="s">
        <v>4506</v>
      </c>
      <c r="G25" s="295"/>
      <c r="H25" s="296" t="s">
        <v>8263</v>
      </c>
    </row>
    <row r="26" spans="1:8" x14ac:dyDescent="0.2">
      <c r="A26" s="291"/>
      <c r="B26" s="292"/>
      <c r="C26" s="292" t="s">
        <v>6386</v>
      </c>
      <c r="D26" s="293"/>
      <c r="E26" s="187" t="s">
        <v>2655</v>
      </c>
      <c r="F26" s="294" t="s">
        <v>6398</v>
      </c>
      <c r="G26" s="295"/>
      <c r="H26" s="296" t="s">
        <v>8263</v>
      </c>
    </row>
    <row r="27" spans="1:8" ht="25.5" x14ac:dyDescent="0.2">
      <c r="A27" s="291"/>
      <c r="B27" s="292"/>
      <c r="C27" s="292"/>
      <c r="D27" s="293" t="s">
        <v>4907</v>
      </c>
      <c r="E27" s="313" t="s">
        <v>8124</v>
      </c>
      <c r="F27" s="294" t="s">
        <v>6399</v>
      </c>
      <c r="G27" s="295"/>
      <c r="H27" s="296" t="s">
        <v>8263</v>
      </c>
    </row>
    <row r="28" spans="1:8" ht="13.5" thickBot="1" x14ac:dyDescent="0.25">
      <c r="A28" s="297"/>
      <c r="B28" s="298"/>
      <c r="C28" s="298"/>
      <c r="D28" s="299"/>
      <c r="E28" s="314"/>
      <c r="F28" s="301"/>
      <c r="G28" s="302"/>
      <c r="H28" s="303"/>
    </row>
    <row r="29" spans="1:8" x14ac:dyDescent="0.2">
      <c r="A29" s="284" t="s">
        <v>1637</v>
      </c>
      <c r="B29" s="285" t="s">
        <v>3654</v>
      </c>
      <c r="C29" s="285"/>
      <c r="D29" s="286" t="s">
        <v>3717</v>
      </c>
      <c r="E29" s="287" t="s">
        <v>8962</v>
      </c>
      <c r="F29" s="288" t="s">
        <v>10474</v>
      </c>
      <c r="G29" s="289" t="s">
        <v>8263</v>
      </c>
      <c r="H29" s="290"/>
    </row>
    <row r="30" spans="1:8" x14ac:dyDescent="0.2">
      <c r="A30" s="291"/>
      <c r="B30" s="292"/>
      <c r="C30" s="292" t="s">
        <v>9463</v>
      </c>
      <c r="D30" s="293"/>
      <c r="E30" s="187" t="s">
        <v>2655</v>
      </c>
      <c r="F30" s="294" t="s">
        <v>8559</v>
      </c>
      <c r="G30" s="295" t="s">
        <v>8263</v>
      </c>
      <c r="H30" s="296"/>
    </row>
    <row r="31" spans="1:8" ht="13.5" thickBot="1" x14ac:dyDescent="0.25">
      <c r="A31" s="297"/>
      <c r="B31" s="298"/>
      <c r="C31" s="298"/>
      <c r="D31" s="299"/>
      <c r="E31" s="300"/>
      <c r="F31" s="301"/>
      <c r="G31" s="302"/>
      <c r="H31" s="303"/>
    </row>
    <row r="32" spans="1:8" x14ac:dyDescent="0.2">
      <c r="A32" s="284" t="s">
        <v>8560</v>
      </c>
      <c r="B32" s="285" t="s">
        <v>3654</v>
      </c>
      <c r="C32" s="285"/>
      <c r="D32" s="286" t="s">
        <v>9392</v>
      </c>
      <c r="E32" s="287" t="s">
        <v>6195</v>
      </c>
      <c r="F32" s="288" t="s">
        <v>7599</v>
      </c>
      <c r="G32" s="289"/>
      <c r="H32" s="290" t="s">
        <v>8263</v>
      </c>
    </row>
    <row r="33" spans="1:8" x14ac:dyDescent="0.2">
      <c r="A33" s="291"/>
      <c r="B33" s="292"/>
      <c r="C33" s="292"/>
      <c r="D33" s="293"/>
      <c r="E33" s="187" t="s">
        <v>7755</v>
      </c>
      <c r="F33" s="294" t="s">
        <v>10226</v>
      </c>
      <c r="G33" s="295"/>
      <c r="H33" s="296" t="s">
        <v>8263</v>
      </c>
    </row>
    <row r="34" spans="1:8" x14ac:dyDescent="0.2">
      <c r="A34" s="291"/>
      <c r="B34" s="292"/>
      <c r="C34" s="292" t="s">
        <v>6386</v>
      </c>
      <c r="D34" s="293"/>
      <c r="E34" s="187" t="s">
        <v>2655</v>
      </c>
      <c r="F34" s="294" t="s">
        <v>5898</v>
      </c>
      <c r="G34" s="295"/>
      <c r="H34" s="296" t="s">
        <v>8263</v>
      </c>
    </row>
    <row r="35" spans="1:8" ht="13.5" thickBot="1" x14ac:dyDescent="0.25">
      <c r="A35" s="297"/>
      <c r="B35" s="298"/>
      <c r="C35" s="298"/>
      <c r="D35" s="299"/>
      <c r="E35" s="304"/>
      <c r="F35" s="305"/>
      <c r="G35" s="302"/>
      <c r="H35" s="303"/>
    </row>
    <row r="36" spans="1:8" x14ac:dyDescent="0.2">
      <c r="A36" s="284" t="s">
        <v>8279</v>
      </c>
      <c r="B36" s="285" t="s">
        <v>5899</v>
      </c>
      <c r="C36" s="285"/>
      <c r="D36" s="286" t="s">
        <v>8123</v>
      </c>
      <c r="E36" s="287" t="s">
        <v>7755</v>
      </c>
      <c r="F36" s="288" t="s">
        <v>264</v>
      </c>
      <c r="G36" s="289"/>
      <c r="H36" s="290" t="s">
        <v>8263</v>
      </c>
    </row>
    <row r="37" spans="1:8" x14ac:dyDescent="0.2">
      <c r="A37" s="291"/>
      <c r="B37" s="292"/>
      <c r="C37" s="292"/>
      <c r="D37" s="293"/>
      <c r="E37" s="187" t="s">
        <v>5179</v>
      </c>
      <c r="F37" s="294" t="s">
        <v>3227</v>
      </c>
      <c r="G37" s="295"/>
      <c r="H37" s="296" t="s">
        <v>8263</v>
      </c>
    </row>
    <row r="38" spans="1:8" x14ac:dyDescent="0.2">
      <c r="A38" s="291"/>
      <c r="B38" s="292"/>
      <c r="C38" s="292" t="s">
        <v>6386</v>
      </c>
      <c r="D38" s="293"/>
      <c r="E38" s="187" t="s">
        <v>2655</v>
      </c>
      <c r="F38" s="294" t="s">
        <v>6131</v>
      </c>
      <c r="G38" s="295"/>
      <c r="H38" s="296" t="s">
        <v>8263</v>
      </c>
    </row>
    <row r="39" spans="1:8" x14ac:dyDescent="0.2">
      <c r="A39" s="291"/>
      <c r="B39" s="292"/>
      <c r="C39" s="292" t="s">
        <v>7190</v>
      </c>
      <c r="D39" s="293"/>
      <c r="E39" s="187" t="s">
        <v>6132</v>
      </c>
      <c r="F39" s="294" t="s">
        <v>8921</v>
      </c>
      <c r="G39" s="295"/>
      <c r="H39" s="296" t="s">
        <v>8263</v>
      </c>
    </row>
    <row r="40" spans="1:8" x14ac:dyDescent="0.2">
      <c r="A40" s="291"/>
      <c r="B40" s="292"/>
      <c r="C40" s="292" t="s">
        <v>8922</v>
      </c>
      <c r="D40" s="293"/>
      <c r="E40" s="187" t="s">
        <v>4105</v>
      </c>
      <c r="F40" s="294" t="s">
        <v>6573</v>
      </c>
      <c r="G40" s="295"/>
      <c r="H40" s="296" t="s">
        <v>8263</v>
      </c>
    </row>
    <row r="41" spans="1:8" x14ac:dyDescent="0.2">
      <c r="A41" s="291"/>
      <c r="B41" s="292"/>
      <c r="C41" s="292" t="s">
        <v>8922</v>
      </c>
      <c r="D41" s="293"/>
      <c r="E41" s="187" t="s">
        <v>2810</v>
      </c>
      <c r="F41" s="294" t="s">
        <v>2811</v>
      </c>
      <c r="G41" s="295"/>
      <c r="H41" s="296" t="s">
        <v>8263</v>
      </c>
    </row>
    <row r="42" spans="1:8" x14ac:dyDescent="0.2">
      <c r="A42" s="291"/>
      <c r="B42" s="292"/>
      <c r="C42" s="292"/>
      <c r="D42" s="293"/>
      <c r="E42" s="187"/>
      <c r="F42" s="294"/>
      <c r="G42" s="295"/>
      <c r="H42" s="296"/>
    </row>
    <row r="43" spans="1:8" ht="25.5" x14ac:dyDescent="0.2">
      <c r="A43" s="291"/>
      <c r="B43" s="292"/>
      <c r="C43" s="292" t="s">
        <v>6386</v>
      </c>
      <c r="D43" s="312" t="s">
        <v>8091</v>
      </c>
      <c r="E43" s="187" t="s">
        <v>2655</v>
      </c>
      <c r="F43" s="294" t="s">
        <v>2812</v>
      </c>
      <c r="G43" s="295"/>
      <c r="H43" s="296" t="s">
        <v>8263</v>
      </c>
    </row>
    <row r="44" spans="1:8" ht="25.5" x14ac:dyDescent="0.2">
      <c r="A44" s="291"/>
      <c r="B44" s="292"/>
      <c r="C44" s="292" t="s">
        <v>7190</v>
      </c>
      <c r="D44" s="312" t="s">
        <v>8091</v>
      </c>
      <c r="E44" s="187" t="s">
        <v>6132</v>
      </c>
      <c r="F44" s="294" t="s">
        <v>7096</v>
      </c>
      <c r="G44" s="295"/>
      <c r="H44" s="296" t="s">
        <v>8263</v>
      </c>
    </row>
    <row r="45" spans="1:8" ht="25.5" x14ac:dyDescent="0.2">
      <c r="A45" s="291"/>
      <c r="B45" s="292"/>
      <c r="C45" s="292" t="s">
        <v>8922</v>
      </c>
      <c r="D45" s="312" t="s">
        <v>8091</v>
      </c>
      <c r="E45" s="187" t="s">
        <v>4105</v>
      </c>
      <c r="F45" s="294" t="s">
        <v>7097</v>
      </c>
      <c r="G45" s="295"/>
      <c r="H45" s="296" t="s">
        <v>8263</v>
      </c>
    </row>
    <row r="46" spans="1:8" ht="25.5" x14ac:dyDescent="0.2">
      <c r="A46" s="291"/>
      <c r="B46" s="292"/>
      <c r="C46" s="292" t="s">
        <v>8922</v>
      </c>
      <c r="D46" s="312" t="s">
        <v>8091</v>
      </c>
      <c r="E46" s="187" t="s">
        <v>2810</v>
      </c>
      <c r="F46" s="294" t="s">
        <v>9678</v>
      </c>
      <c r="G46" s="295"/>
      <c r="H46" s="296" t="s">
        <v>8263</v>
      </c>
    </row>
    <row r="47" spans="1:8" x14ac:dyDescent="0.2">
      <c r="A47" s="291"/>
      <c r="B47" s="292"/>
      <c r="C47" s="292"/>
      <c r="D47" s="312"/>
      <c r="E47" s="187"/>
      <c r="F47" s="294"/>
      <c r="G47" s="295"/>
      <c r="H47" s="296"/>
    </row>
    <row r="48" spans="1:8" ht="25.5" x14ac:dyDescent="0.2">
      <c r="A48" s="291"/>
      <c r="B48" s="292"/>
      <c r="C48" s="292" t="s">
        <v>6386</v>
      </c>
      <c r="D48" s="312" t="s">
        <v>10073</v>
      </c>
      <c r="E48" s="187" t="s">
        <v>9630</v>
      </c>
      <c r="F48" s="294" t="s">
        <v>10074</v>
      </c>
      <c r="G48" s="295"/>
      <c r="H48" s="296" t="s">
        <v>8263</v>
      </c>
    </row>
    <row r="49" spans="1:8" ht="25.5" x14ac:dyDescent="0.2">
      <c r="A49" s="291"/>
      <c r="B49" s="292"/>
      <c r="C49" s="292" t="s">
        <v>7190</v>
      </c>
      <c r="D49" s="312" t="s">
        <v>10073</v>
      </c>
      <c r="E49" s="187" t="s">
        <v>6132</v>
      </c>
      <c r="F49" s="294" t="s">
        <v>10075</v>
      </c>
      <c r="G49" s="295"/>
      <c r="H49" s="296" t="s">
        <v>8263</v>
      </c>
    </row>
    <row r="50" spans="1:8" ht="25.5" x14ac:dyDescent="0.2">
      <c r="A50" s="291"/>
      <c r="B50" s="292"/>
      <c r="C50" s="292" t="s">
        <v>8922</v>
      </c>
      <c r="D50" s="312" t="s">
        <v>10073</v>
      </c>
      <c r="E50" s="187" t="s">
        <v>4105</v>
      </c>
      <c r="F50" s="294" t="s">
        <v>10076</v>
      </c>
      <c r="G50" s="295"/>
      <c r="H50" s="296" t="s">
        <v>8263</v>
      </c>
    </row>
    <row r="51" spans="1:8" ht="25.5" x14ac:dyDescent="0.2">
      <c r="A51" s="291"/>
      <c r="B51" s="292"/>
      <c r="C51" s="292" t="s">
        <v>8922</v>
      </c>
      <c r="D51" s="312" t="s">
        <v>10073</v>
      </c>
      <c r="E51" s="187" t="s">
        <v>2810</v>
      </c>
      <c r="F51" s="294" t="s">
        <v>10077</v>
      </c>
      <c r="G51" s="295"/>
      <c r="H51" s="296" t="s">
        <v>8263</v>
      </c>
    </row>
    <row r="52" spans="1:8" ht="13.5" thickBot="1" x14ac:dyDescent="0.25">
      <c r="A52" s="297"/>
      <c r="B52" s="298"/>
      <c r="C52" s="298"/>
      <c r="D52" s="299"/>
      <c r="E52" s="300"/>
      <c r="F52" s="301"/>
      <c r="G52" s="302"/>
      <c r="H52" s="303"/>
    </row>
    <row r="53" spans="1:8" x14ac:dyDescent="0.2">
      <c r="A53" s="284" t="s">
        <v>411</v>
      </c>
      <c r="B53" s="285" t="s">
        <v>5899</v>
      </c>
      <c r="C53" s="285"/>
      <c r="D53" s="286" t="s">
        <v>4907</v>
      </c>
      <c r="E53" s="287" t="s">
        <v>7755</v>
      </c>
      <c r="F53" s="288" t="s">
        <v>138</v>
      </c>
      <c r="G53" s="289"/>
      <c r="H53" s="290" t="s">
        <v>8263</v>
      </c>
    </row>
    <row r="54" spans="1:8" x14ac:dyDescent="0.2">
      <c r="A54" s="291"/>
      <c r="B54" s="292"/>
      <c r="C54" s="292"/>
      <c r="D54" s="293"/>
      <c r="E54" s="187" t="s">
        <v>5179</v>
      </c>
      <c r="F54" s="294" t="s">
        <v>3025</v>
      </c>
      <c r="G54" s="295"/>
      <c r="H54" s="296" t="s">
        <v>8263</v>
      </c>
    </row>
    <row r="55" spans="1:8" x14ac:dyDescent="0.2">
      <c r="A55" s="291"/>
      <c r="B55" s="292"/>
      <c r="C55" s="292" t="s">
        <v>6386</v>
      </c>
      <c r="D55" s="293"/>
      <c r="E55" s="187" t="s">
        <v>2655</v>
      </c>
      <c r="F55" s="294" t="s">
        <v>6427</v>
      </c>
      <c r="G55" s="295"/>
      <c r="H55" s="296" t="s">
        <v>8263</v>
      </c>
    </row>
    <row r="56" spans="1:8" x14ac:dyDescent="0.2">
      <c r="A56" s="291"/>
      <c r="B56" s="292"/>
      <c r="C56" s="292" t="s">
        <v>7190</v>
      </c>
      <c r="D56" s="293"/>
      <c r="E56" s="187" t="s">
        <v>6132</v>
      </c>
      <c r="F56" s="294" t="s">
        <v>1024</v>
      </c>
      <c r="G56" s="295"/>
      <c r="H56" s="296" t="s">
        <v>8263</v>
      </c>
    </row>
    <row r="57" spans="1:8" x14ac:dyDescent="0.2">
      <c r="A57" s="291"/>
      <c r="B57" s="292"/>
      <c r="C57" s="292" t="s">
        <v>8922</v>
      </c>
      <c r="D57" s="293"/>
      <c r="E57" s="187" t="s">
        <v>4105</v>
      </c>
      <c r="F57" s="294" t="s">
        <v>1025</v>
      </c>
      <c r="G57" s="295"/>
      <c r="H57" s="296" t="s">
        <v>8263</v>
      </c>
    </row>
    <row r="58" spans="1:8" x14ac:dyDescent="0.2">
      <c r="A58" s="291"/>
      <c r="B58" s="292"/>
      <c r="C58" s="292" t="s">
        <v>8922</v>
      </c>
      <c r="D58" s="293"/>
      <c r="E58" s="187" t="s">
        <v>2810</v>
      </c>
      <c r="F58" s="294" t="s">
        <v>1026</v>
      </c>
      <c r="G58" s="295"/>
      <c r="H58" s="296" t="s">
        <v>8263</v>
      </c>
    </row>
    <row r="59" spans="1:8" ht="13.5" thickBot="1" x14ac:dyDescent="0.25">
      <c r="A59" s="297"/>
      <c r="B59" s="298"/>
      <c r="C59" s="298"/>
      <c r="D59" s="299"/>
      <c r="E59" s="304"/>
      <c r="F59" s="305"/>
      <c r="G59" s="302"/>
      <c r="H59" s="303"/>
    </row>
    <row r="60" spans="1:8" x14ac:dyDescent="0.2">
      <c r="A60" s="284" t="s">
        <v>8279</v>
      </c>
      <c r="B60" s="285" t="s">
        <v>6022</v>
      </c>
      <c r="C60" s="285"/>
      <c r="D60" s="286" t="s">
        <v>7597</v>
      </c>
      <c r="E60" s="287" t="s">
        <v>7755</v>
      </c>
      <c r="F60" s="288" t="s">
        <v>6023</v>
      </c>
      <c r="G60" s="289"/>
      <c r="H60" s="290" t="s">
        <v>8263</v>
      </c>
    </row>
    <row r="61" spans="1:8" x14ac:dyDescent="0.2">
      <c r="A61" s="291"/>
      <c r="B61" s="292"/>
      <c r="C61" s="292"/>
      <c r="D61" s="293"/>
      <c r="E61" s="187" t="s">
        <v>5179</v>
      </c>
      <c r="F61" s="294" t="s">
        <v>6632</v>
      </c>
      <c r="G61" s="295"/>
      <c r="H61" s="296" t="s">
        <v>8263</v>
      </c>
    </row>
    <row r="62" spans="1:8" x14ac:dyDescent="0.2">
      <c r="A62" s="291"/>
      <c r="B62" s="292"/>
      <c r="C62" s="292"/>
      <c r="D62" s="293"/>
      <c r="E62" s="187" t="s">
        <v>6640</v>
      </c>
      <c r="F62" s="294" t="s">
        <v>4664</v>
      </c>
      <c r="G62" s="295"/>
      <c r="H62" s="296" t="s">
        <v>8263</v>
      </c>
    </row>
    <row r="63" spans="1:8" x14ac:dyDescent="0.2">
      <c r="A63" s="291"/>
      <c r="B63" s="292"/>
      <c r="C63" s="292" t="s">
        <v>6386</v>
      </c>
      <c r="D63" s="293"/>
      <c r="E63" s="187" t="s">
        <v>2655</v>
      </c>
      <c r="F63" s="294" t="s">
        <v>4665</v>
      </c>
      <c r="G63" s="295"/>
      <c r="H63" s="296" t="s">
        <v>8263</v>
      </c>
    </row>
    <row r="64" spans="1:8" x14ac:dyDescent="0.2">
      <c r="A64" s="291"/>
      <c r="B64" s="292"/>
      <c r="C64" s="292"/>
      <c r="D64" s="293"/>
      <c r="E64" s="63"/>
      <c r="F64" s="294"/>
      <c r="G64" s="295"/>
      <c r="H64" s="296"/>
    </row>
    <row r="65" spans="1:8" ht="25.5" x14ac:dyDescent="0.2">
      <c r="A65" s="291"/>
      <c r="B65" s="292"/>
      <c r="C65" s="292"/>
      <c r="D65" s="312" t="s">
        <v>10073</v>
      </c>
      <c r="E65" s="187" t="s">
        <v>7755</v>
      </c>
      <c r="F65" s="294" t="s">
        <v>3132</v>
      </c>
      <c r="G65" s="295"/>
      <c r="H65" s="296" t="s">
        <v>8263</v>
      </c>
    </row>
    <row r="66" spans="1:8" ht="25.5" x14ac:dyDescent="0.2">
      <c r="A66" s="291"/>
      <c r="B66" s="292"/>
      <c r="C66" s="292"/>
      <c r="D66" s="312" t="s">
        <v>10073</v>
      </c>
      <c r="E66" s="187" t="s">
        <v>5179</v>
      </c>
      <c r="F66" s="294" t="s">
        <v>3133</v>
      </c>
      <c r="G66" s="295"/>
      <c r="H66" s="296" t="s">
        <v>8263</v>
      </c>
    </row>
    <row r="67" spans="1:8" ht="25.5" x14ac:dyDescent="0.2">
      <c r="A67" s="291"/>
      <c r="B67" s="292"/>
      <c r="C67" s="292"/>
      <c r="D67" s="312" t="s">
        <v>10073</v>
      </c>
      <c r="E67" s="187" t="s">
        <v>6640</v>
      </c>
      <c r="F67" s="294" t="s">
        <v>5339</v>
      </c>
      <c r="G67" s="295"/>
      <c r="H67" s="296" t="s">
        <v>8263</v>
      </c>
    </row>
    <row r="68" spans="1:8" ht="25.5" x14ac:dyDescent="0.2">
      <c r="A68" s="291"/>
      <c r="B68" s="292"/>
      <c r="C68" s="292" t="s">
        <v>6386</v>
      </c>
      <c r="D68" s="312" t="s">
        <v>10073</v>
      </c>
      <c r="E68" s="187" t="s">
        <v>2655</v>
      </c>
      <c r="F68" s="294" t="s">
        <v>354</v>
      </c>
      <c r="G68" s="295"/>
      <c r="H68" s="296" t="s">
        <v>8263</v>
      </c>
    </row>
    <row r="69" spans="1:8" ht="13.5" thickBot="1" x14ac:dyDescent="0.25">
      <c r="A69" s="297"/>
      <c r="B69" s="298"/>
      <c r="C69" s="298"/>
      <c r="D69" s="299"/>
      <c r="E69" s="304"/>
      <c r="F69" s="305"/>
      <c r="G69" s="302"/>
      <c r="H69" s="303"/>
    </row>
    <row r="70" spans="1:8" x14ac:dyDescent="0.2">
      <c r="A70" s="284" t="s">
        <v>355</v>
      </c>
      <c r="B70" s="285" t="s">
        <v>241</v>
      </c>
      <c r="C70" s="285"/>
      <c r="D70" s="286" t="s">
        <v>7807</v>
      </c>
      <c r="E70" s="287" t="s">
        <v>8962</v>
      </c>
      <c r="F70" s="288" t="s">
        <v>4247</v>
      </c>
      <c r="G70" s="289" t="s">
        <v>8263</v>
      </c>
      <c r="H70" s="290"/>
    </row>
    <row r="71" spans="1:8" x14ac:dyDescent="0.2">
      <c r="A71" s="291"/>
      <c r="B71" s="292"/>
      <c r="C71" s="292" t="s">
        <v>9463</v>
      </c>
      <c r="D71" s="293"/>
      <c r="E71" s="187" t="s">
        <v>2655</v>
      </c>
      <c r="F71" s="294" t="s">
        <v>4248</v>
      </c>
      <c r="G71" s="295" t="s">
        <v>8263</v>
      </c>
      <c r="H71" s="296"/>
    </row>
    <row r="72" spans="1:8" ht="13.5" thickBot="1" x14ac:dyDescent="0.25">
      <c r="A72" s="297"/>
      <c r="B72" s="298"/>
      <c r="C72" s="298"/>
      <c r="D72" s="299"/>
      <c r="E72" s="304"/>
      <c r="F72" s="305"/>
      <c r="G72" s="302"/>
      <c r="H72" s="303"/>
    </row>
    <row r="73" spans="1:8" x14ac:dyDescent="0.2">
      <c r="A73" s="291" t="s">
        <v>9462</v>
      </c>
      <c r="B73" s="292" t="s">
        <v>241</v>
      </c>
      <c r="C73" s="292"/>
      <c r="D73" s="315" t="s">
        <v>8673</v>
      </c>
      <c r="E73" s="316" t="s">
        <v>8962</v>
      </c>
      <c r="F73" s="317" t="s">
        <v>4249</v>
      </c>
      <c r="G73" s="289" t="s">
        <v>8263</v>
      </c>
      <c r="H73" s="290"/>
    </row>
    <row r="74" spans="1:8" x14ac:dyDescent="0.2">
      <c r="A74" s="291"/>
      <c r="B74" s="292"/>
      <c r="C74" s="292" t="s">
        <v>9463</v>
      </c>
      <c r="D74" s="293"/>
      <c r="E74" s="187" t="s">
        <v>2655</v>
      </c>
      <c r="F74" s="294" t="s">
        <v>330</v>
      </c>
      <c r="G74" s="295" t="s">
        <v>8263</v>
      </c>
      <c r="H74" s="296"/>
    </row>
    <row r="75" spans="1:8" ht="13.5" thickBot="1" x14ac:dyDescent="0.25">
      <c r="A75" s="297"/>
      <c r="B75" s="298"/>
      <c r="C75" s="298"/>
      <c r="D75" s="299"/>
      <c r="E75" s="304" t="s">
        <v>1182</v>
      </c>
      <c r="F75" s="305" t="s">
        <v>1183</v>
      </c>
      <c r="G75" s="302" t="s">
        <v>8263</v>
      </c>
      <c r="H75" s="303"/>
    </row>
    <row r="76" spans="1:8" x14ac:dyDescent="0.2">
      <c r="A76" s="291" t="s">
        <v>5245</v>
      </c>
      <c r="B76" s="292" t="s">
        <v>241</v>
      </c>
      <c r="C76" s="292"/>
      <c r="D76" s="315" t="s">
        <v>7720</v>
      </c>
      <c r="E76" s="316" t="s">
        <v>8962</v>
      </c>
      <c r="F76" s="317" t="s">
        <v>9711</v>
      </c>
      <c r="G76" s="289" t="s">
        <v>8263</v>
      </c>
      <c r="H76" s="290"/>
    </row>
    <row r="77" spans="1:8" x14ac:dyDescent="0.2">
      <c r="A77" s="291"/>
      <c r="B77" s="292"/>
      <c r="C77" s="292"/>
      <c r="D77" s="293"/>
      <c r="E77" s="187"/>
      <c r="F77" s="294"/>
      <c r="G77" s="295"/>
      <c r="H77" s="296"/>
    </row>
    <row r="78" spans="1:8" ht="13.5" thickBot="1" x14ac:dyDescent="0.25">
      <c r="A78" s="297"/>
      <c r="B78" s="298"/>
      <c r="C78" s="298"/>
      <c r="D78" s="299"/>
      <c r="E78" s="304"/>
      <c r="F78" s="305"/>
      <c r="G78" s="302"/>
      <c r="H78" s="303"/>
    </row>
    <row r="79" spans="1:8" x14ac:dyDescent="0.2">
      <c r="F79" s="4"/>
    </row>
  </sheetData>
  <mergeCells count="3">
    <mergeCell ref="A3:B3"/>
    <mergeCell ref="A1:F1"/>
    <mergeCell ref="G3:H3"/>
  </mergeCells>
  <phoneticPr fontId="0" type="noConversion"/>
  <printOptions gridLines="1" gridLinesSet="0"/>
  <pageMargins left="0.39370078740157483" right="0.39370078740157483" top="0.98425196850393704" bottom="0.98425196850393704" header="0.51181102362204722" footer="0.51181102362204722"/>
  <pageSetup paperSize="9" scale="82" orientation="portrait" r:id="rId1"/>
  <headerFooter alignWithMargins="0">
    <oddHeader>&amp;A</oddHeader>
    <oddFooter xml:space="preserve">&amp;L&amp;F&amp;CSeite &amp;P&amp;R&amp;D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R1457"/>
  <sheetViews>
    <sheetView zoomScaleNormal="100" workbookViewId="0">
      <selection activeCell="C2" sqref="C2"/>
    </sheetView>
  </sheetViews>
  <sheetFormatPr baseColWidth="10" defaultColWidth="12.5" defaultRowHeight="12.75" x14ac:dyDescent="0.2"/>
  <cols>
    <col min="1" max="1" width="12.5" style="70"/>
    <col min="2" max="2" width="5.33203125" style="71" customWidth="1"/>
    <col min="3" max="3" width="6.6640625" style="71" customWidth="1"/>
    <col min="4" max="4" width="56.83203125" style="65" customWidth="1"/>
    <col min="5" max="5" width="6.6640625" style="71" customWidth="1"/>
    <col min="6" max="6" width="12.5" style="71"/>
    <col min="7" max="7" width="7.5" style="71" customWidth="1"/>
    <col min="8" max="9" width="6.6640625" style="71" customWidth="1"/>
    <col min="10" max="10" width="9" style="71" customWidth="1"/>
    <col min="11" max="12" width="12.83203125" style="89" customWidth="1"/>
    <col min="13" max="15" width="12.5" style="71"/>
    <col min="16" max="16" width="8.5" style="71" customWidth="1"/>
    <col min="17" max="16384" width="12.5" style="71"/>
  </cols>
  <sheetData>
    <row r="1" spans="1:18" x14ac:dyDescent="0.2">
      <c r="B1" s="652" t="s">
        <v>12617</v>
      </c>
      <c r="C1" s="775" t="s">
        <v>12618</v>
      </c>
    </row>
    <row r="2" spans="1:18" ht="18.75" x14ac:dyDescent="0.3">
      <c r="B2" s="101"/>
      <c r="C2" s="102"/>
      <c r="D2" s="102" t="s">
        <v>2237</v>
      </c>
      <c r="E2" s="103"/>
      <c r="F2" s="103"/>
      <c r="G2" s="103"/>
      <c r="H2" s="103"/>
      <c r="I2" s="103"/>
      <c r="J2" s="104"/>
      <c r="K2" s="152"/>
      <c r="L2" s="152"/>
    </row>
    <row r="3" spans="1:18" ht="18.75" x14ac:dyDescent="0.3">
      <c r="B3" s="101"/>
      <c r="C3" s="102"/>
      <c r="D3" s="102"/>
      <c r="E3" s="103"/>
      <c r="F3" s="103"/>
      <c r="G3" s="103"/>
      <c r="H3" s="103"/>
      <c r="I3" s="103"/>
      <c r="J3" s="104"/>
      <c r="K3" s="152"/>
      <c r="L3" s="152"/>
    </row>
    <row r="4" spans="1:18" ht="20.25" x14ac:dyDescent="0.3">
      <c r="B4" s="105" t="s">
        <v>2573</v>
      </c>
      <c r="C4" s="102"/>
      <c r="D4" s="102"/>
      <c r="E4" s="103"/>
      <c r="F4" s="108"/>
      <c r="G4" s="103"/>
      <c r="H4" s="103"/>
      <c r="I4" s="103"/>
      <c r="J4" s="104"/>
      <c r="K4" s="152"/>
      <c r="L4" s="276" t="s">
        <v>3364</v>
      </c>
    </row>
    <row r="5" spans="1:18" ht="20.25" x14ac:dyDescent="0.3">
      <c r="B5" s="105"/>
      <c r="C5" s="128" t="s">
        <v>2940</v>
      </c>
      <c r="E5" s="128" t="s">
        <v>6678</v>
      </c>
      <c r="F5" s="128"/>
      <c r="G5" s="121"/>
      <c r="H5" s="121"/>
      <c r="I5" s="121"/>
      <c r="J5" s="104"/>
      <c r="K5" s="152"/>
      <c r="L5" s="152" t="s">
        <v>518</v>
      </c>
    </row>
    <row r="6" spans="1:18" ht="20.25" x14ac:dyDescent="0.3">
      <c r="B6" s="105"/>
      <c r="C6" s="128" t="s">
        <v>5208</v>
      </c>
      <c r="E6" s="128" t="s">
        <v>10269</v>
      </c>
      <c r="F6" s="128"/>
      <c r="G6" s="121"/>
      <c r="H6" s="121"/>
      <c r="I6" s="121"/>
      <c r="J6" s="104"/>
      <c r="K6" s="152"/>
      <c r="L6" s="152" t="s">
        <v>518</v>
      </c>
    </row>
    <row r="7" spans="1:18" ht="20.25" x14ac:dyDescent="0.3">
      <c r="B7" s="105"/>
      <c r="C7" s="128" t="s">
        <v>7597</v>
      </c>
      <c r="E7" s="128" t="s">
        <v>3042</v>
      </c>
      <c r="F7" s="128"/>
      <c r="G7" s="121"/>
      <c r="H7" s="121"/>
      <c r="I7" s="121"/>
      <c r="J7" s="104"/>
      <c r="K7" s="152"/>
      <c r="L7" s="152" t="s">
        <v>518</v>
      </c>
    </row>
    <row r="8" spans="1:18" s="110" customFormat="1" ht="18.75" x14ac:dyDescent="0.3">
      <c r="A8" s="106"/>
      <c r="B8" s="107" t="s">
        <v>1305</v>
      </c>
      <c r="C8" s="108"/>
      <c r="D8" s="231"/>
      <c r="E8" s="109"/>
      <c r="F8" s="109"/>
      <c r="G8" s="109"/>
      <c r="H8" s="109"/>
      <c r="I8" s="109"/>
      <c r="J8" s="109"/>
      <c r="K8" s="153"/>
      <c r="L8" s="152" t="s">
        <v>518</v>
      </c>
    </row>
    <row r="9" spans="1:18" ht="13.5" thickBot="1" x14ac:dyDescent="0.25">
      <c r="B9" s="101"/>
      <c r="C9" s="111"/>
      <c r="D9" s="232"/>
      <c r="E9" s="112"/>
      <c r="F9" s="113" t="s">
        <v>6865</v>
      </c>
      <c r="G9" s="114"/>
      <c r="H9" s="115" t="s">
        <v>2771</v>
      </c>
      <c r="I9" s="112"/>
      <c r="J9" s="115" t="s">
        <v>10542</v>
      </c>
      <c r="K9" s="154" t="s">
        <v>182</v>
      </c>
      <c r="L9" s="152" t="s">
        <v>518</v>
      </c>
    </row>
    <row r="10" spans="1:18" ht="13.5" thickBot="1" x14ac:dyDescent="0.25">
      <c r="A10" s="81" t="s">
        <v>6569</v>
      </c>
      <c r="B10" s="101" t="s">
        <v>6344</v>
      </c>
      <c r="C10" s="116" t="s">
        <v>6345</v>
      </c>
      <c r="D10" s="233" t="s">
        <v>6346</v>
      </c>
      <c r="E10" s="117" t="s">
        <v>6347</v>
      </c>
      <c r="F10" s="142" t="s">
        <v>6866</v>
      </c>
      <c r="G10" s="142" t="s">
        <v>5718</v>
      </c>
      <c r="H10" s="118" t="s">
        <v>5719</v>
      </c>
      <c r="I10" s="116" t="s">
        <v>5720</v>
      </c>
      <c r="J10" s="118" t="s">
        <v>525</v>
      </c>
      <c r="K10" s="155" t="s">
        <v>5780</v>
      </c>
      <c r="L10" s="152" t="s">
        <v>518</v>
      </c>
    </row>
    <row r="11" spans="1:18" x14ac:dyDescent="0.2">
      <c r="A11" s="97" t="s">
        <v>3006</v>
      </c>
      <c r="B11" s="119"/>
      <c r="C11" s="120">
        <v>0.25</v>
      </c>
      <c r="D11" s="151" t="s">
        <v>9076</v>
      </c>
      <c r="E11" s="189">
        <v>53</v>
      </c>
      <c r="F11" s="129">
        <f>_sp80</f>
        <v>6520030800</v>
      </c>
      <c r="G11" s="66">
        <v>80</v>
      </c>
      <c r="H11" s="95" t="s">
        <v>2784</v>
      </c>
      <c r="I11" s="95" t="s">
        <v>2784</v>
      </c>
      <c r="J11" s="66">
        <v>123</v>
      </c>
      <c r="K11" s="191">
        <v>6030231300</v>
      </c>
      <c r="L11" s="445" t="s">
        <v>518</v>
      </c>
      <c r="M11" s="65"/>
      <c r="N11" s="65"/>
      <c r="O11" s="65"/>
      <c r="P11" s="65"/>
      <c r="Q11" s="65"/>
      <c r="R11" s="65"/>
    </row>
    <row r="12" spans="1:18" x14ac:dyDescent="0.2">
      <c r="A12" s="97" t="s">
        <v>3006</v>
      </c>
      <c r="B12" s="119"/>
      <c r="C12" s="120">
        <v>0.25</v>
      </c>
      <c r="D12" s="120" t="s">
        <v>1004</v>
      </c>
      <c r="E12" s="189">
        <v>53</v>
      </c>
      <c r="F12" s="129">
        <f>_sp80</f>
        <v>6520030800</v>
      </c>
      <c r="G12" s="66">
        <v>80</v>
      </c>
      <c r="H12" s="95" t="s">
        <v>2784</v>
      </c>
      <c r="I12" s="95" t="s">
        <v>2784</v>
      </c>
      <c r="J12" s="66">
        <v>123</v>
      </c>
      <c r="K12" s="191">
        <v>6081430800</v>
      </c>
      <c r="L12" s="445" t="s">
        <v>518</v>
      </c>
      <c r="M12" s="65"/>
      <c r="N12" s="65"/>
      <c r="O12" s="65"/>
      <c r="P12" s="65"/>
      <c r="Q12" s="65"/>
      <c r="R12" s="65"/>
    </row>
    <row r="13" spans="1:18" x14ac:dyDescent="0.2">
      <c r="A13" s="97"/>
      <c r="B13" s="119"/>
      <c r="C13" s="120"/>
      <c r="D13" s="120"/>
      <c r="E13" s="189"/>
      <c r="F13" s="129"/>
      <c r="G13" s="66"/>
      <c r="H13" s="95"/>
      <c r="I13" s="95"/>
      <c r="J13" s="66"/>
      <c r="K13" s="191"/>
      <c r="L13" s="445" t="s">
        <v>518</v>
      </c>
      <c r="M13" s="65"/>
      <c r="N13" s="65"/>
      <c r="O13" s="65"/>
      <c r="P13" s="65"/>
      <c r="Q13" s="65"/>
      <c r="R13" s="65"/>
    </row>
    <row r="14" spans="1:18" x14ac:dyDescent="0.2">
      <c r="A14" s="97" t="s">
        <v>6480</v>
      </c>
      <c r="B14" s="119" t="s">
        <v>8194</v>
      </c>
      <c r="C14" s="150">
        <v>0.3</v>
      </c>
      <c r="D14" s="150" t="s">
        <v>8603</v>
      </c>
      <c r="E14" s="98">
        <v>66</v>
      </c>
      <c r="F14" s="98">
        <f>_sp98</f>
        <v>6520030980</v>
      </c>
      <c r="G14" s="671">
        <v>98</v>
      </c>
      <c r="H14" s="98" t="s">
        <v>8971</v>
      </c>
      <c r="I14" s="98" t="s">
        <v>8971</v>
      </c>
      <c r="J14" s="98">
        <v>141</v>
      </c>
      <c r="K14" s="156">
        <v>6035039600</v>
      </c>
      <c r="L14" s="445" t="s">
        <v>518</v>
      </c>
      <c r="M14" s="65"/>
      <c r="N14" s="65"/>
      <c r="O14" s="65"/>
      <c r="P14" s="65"/>
      <c r="Q14" s="65"/>
      <c r="R14" s="65"/>
    </row>
    <row r="15" spans="1:18" x14ac:dyDescent="0.2">
      <c r="A15" s="97" t="s">
        <v>6480</v>
      </c>
      <c r="B15" s="119" t="s">
        <v>8194</v>
      </c>
      <c r="C15" s="150">
        <v>0.3</v>
      </c>
      <c r="D15" s="150" t="s">
        <v>2348</v>
      </c>
      <c r="E15" s="98">
        <v>66</v>
      </c>
      <c r="F15" s="98">
        <f>_sp98</f>
        <v>6520030980</v>
      </c>
      <c r="G15" s="98">
        <v>98</v>
      </c>
      <c r="H15" s="98" t="s">
        <v>8971</v>
      </c>
      <c r="I15" s="98" t="s">
        <v>8971</v>
      </c>
      <c r="J15" s="98">
        <v>141</v>
      </c>
      <c r="K15" s="156">
        <v>6085032100</v>
      </c>
      <c r="L15" s="445" t="s">
        <v>518</v>
      </c>
      <c r="M15" s="65"/>
      <c r="N15" s="65"/>
      <c r="O15" s="65"/>
      <c r="P15" s="65"/>
      <c r="Q15" s="65"/>
      <c r="R15" s="65"/>
    </row>
    <row r="16" spans="1:18" x14ac:dyDescent="0.2">
      <c r="A16" s="97"/>
      <c r="B16" s="119"/>
      <c r="C16" s="150"/>
      <c r="D16" s="150"/>
      <c r="E16" s="98"/>
      <c r="F16" s="98"/>
      <c r="G16" s="98"/>
      <c r="H16" s="98"/>
      <c r="I16" s="98"/>
      <c r="J16" s="98"/>
      <c r="K16" s="156"/>
      <c r="L16" s="445" t="s">
        <v>518</v>
      </c>
      <c r="M16" s="65"/>
      <c r="N16" s="65"/>
      <c r="O16" s="65"/>
      <c r="P16" s="65"/>
      <c r="Q16" s="65"/>
      <c r="R16" s="65"/>
    </row>
    <row r="17" spans="1:18" x14ac:dyDescent="0.2">
      <c r="A17" s="97" t="s">
        <v>6089</v>
      </c>
      <c r="B17" s="119" t="s">
        <v>8490</v>
      </c>
      <c r="C17" s="150">
        <v>0.33</v>
      </c>
      <c r="D17" s="151" t="s">
        <v>7761</v>
      </c>
      <c r="E17" s="98">
        <v>64</v>
      </c>
      <c r="F17" s="98">
        <f>_sp90</f>
        <v>6520030900</v>
      </c>
      <c r="G17" s="98">
        <v>90</v>
      </c>
      <c r="H17" s="189" t="s">
        <v>2784</v>
      </c>
      <c r="I17" s="189" t="s">
        <v>2784</v>
      </c>
      <c r="J17" s="129">
        <v>133</v>
      </c>
      <c r="K17" s="156">
        <v>6030430900</v>
      </c>
      <c r="L17" s="445" t="s">
        <v>518</v>
      </c>
      <c r="M17" s="65"/>
      <c r="N17" s="65"/>
      <c r="O17" s="65"/>
      <c r="P17" s="65"/>
      <c r="Q17" s="65"/>
      <c r="R17" s="65"/>
    </row>
    <row r="18" spans="1:18" x14ac:dyDescent="0.2">
      <c r="A18" s="97" t="s">
        <v>7604</v>
      </c>
      <c r="B18" s="119"/>
      <c r="C18" s="120">
        <v>0.33</v>
      </c>
      <c r="D18" s="120" t="s">
        <v>5205</v>
      </c>
      <c r="E18" s="189">
        <v>62</v>
      </c>
      <c r="F18" s="129">
        <f>_sp86</f>
        <v>6520030860</v>
      </c>
      <c r="G18" s="129">
        <v>86</v>
      </c>
      <c r="H18" s="189" t="s">
        <v>2784</v>
      </c>
      <c r="I18" s="189" t="s">
        <v>2784</v>
      </c>
      <c r="J18" s="189">
        <f>G18+43</f>
        <v>129</v>
      </c>
      <c r="K18" s="191">
        <v>6030130500</v>
      </c>
      <c r="L18" s="445" t="s">
        <v>518</v>
      </c>
      <c r="M18" s="65" t="s">
        <v>8192</v>
      </c>
      <c r="N18" s="65"/>
      <c r="O18" s="65"/>
      <c r="P18" s="65"/>
      <c r="Q18" s="65"/>
      <c r="R18" s="65"/>
    </row>
    <row r="19" spans="1:18" x14ac:dyDescent="0.2">
      <c r="A19" s="97" t="s">
        <v>3836</v>
      </c>
      <c r="B19" s="119" t="s">
        <v>8490</v>
      </c>
      <c r="C19" s="120">
        <v>0.33</v>
      </c>
      <c r="D19" s="120" t="s">
        <v>8193</v>
      </c>
      <c r="E19" s="189">
        <v>66</v>
      </c>
      <c r="F19" s="129">
        <f>_sp93</f>
        <v>6520030930</v>
      </c>
      <c r="G19" s="129">
        <v>93</v>
      </c>
      <c r="H19" s="189" t="s">
        <v>2784</v>
      </c>
      <c r="I19" s="189" t="s">
        <v>2784</v>
      </c>
      <c r="J19" s="189">
        <f>G19+43</f>
        <v>136</v>
      </c>
      <c r="K19" s="191">
        <v>6030130900</v>
      </c>
      <c r="L19" s="445" t="s">
        <v>518</v>
      </c>
      <c r="M19" s="65" t="s">
        <v>8192</v>
      </c>
      <c r="N19" s="65"/>
      <c r="O19" s="65"/>
      <c r="P19" s="65"/>
      <c r="Q19" s="65"/>
      <c r="R19" s="65"/>
    </row>
    <row r="20" spans="1:18" x14ac:dyDescent="0.2">
      <c r="A20" s="97" t="s">
        <v>5548</v>
      </c>
      <c r="B20" s="119" t="s">
        <v>8490</v>
      </c>
      <c r="C20" s="150">
        <v>0.33</v>
      </c>
      <c r="D20" s="151" t="s">
        <v>8293</v>
      </c>
      <c r="E20" s="98">
        <v>65</v>
      </c>
      <c r="F20" s="98">
        <f>_sp92</f>
        <v>6520030920</v>
      </c>
      <c r="G20" s="98">
        <v>92</v>
      </c>
      <c r="H20" s="189" t="s">
        <v>2784</v>
      </c>
      <c r="I20" s="189" t="s">
        <v>2784</v>
      </c>
      <c r="J20" s="129">
        <v>135</v>
      </c>
      <c r="K20" s="156">
        <v>6030630500</v>
      </c>
      <c r="L20" s="445" t="s">
        <v>518</v>
      </c>
      <c r="M20" s="65"/>
      <c r="N20" s="65"/>
      <c r="O20" s="65"/>
      <c r="P20" s="65"/>
      <c r="Q20" s="65"/>
      <c r="R20" s="65"/>
    </row>
    <row r="21" spans="1:18" x14ac:dyDescent="0.2">
      <c r="A21" s="97" t="s">
        <v>5548</v>
      </c>
      <c r="B21" s="119" t="s">
        <v>8490</v>
      </c>
      <c r="C21" s="150">
        <v>0.33</v>
      </c>
      <c r="D21" s="151" t="s">
        <v>8432</v>
      </c>
      <c r="E21" s="98">
        <v>65</v>
      </c>
      <c r="F21" s="98">
        <f>_sp92</f>
        <v>6520030920</v>
      </c>
      <c r="G21" s="98">
        <v>92</v>
      </c>
      <c r="H21" s="189" t="s">
        <v>2784</v>
      </c>
      <c r="I21" s="189" t="s">
        <v>2784</v>
      </c>
      <c r="J21" s="129">
        <v>135</v>
      </c>
      <c r="K21" s="156">
        <v>6082030500</v>
      </c>
      <c r="L21" s="445" t="s">
        <v>518</v>
      </c>
      <c r="M21" s="65"/>
      <c r="N21" s="65"/>
      <c r="O21" s="65"/>
      <c r="P21" s="65"/>
      <c r="Q21" s="65"/>
      <c r="R21" s="65"/>
    </row>
    <row r="22" spans="1:18" x14ac:dyDescent="0.2">
      <c r="A22" s="97" t="s">
        <v>4228</v>
      </c>
      <c r="B22" s="119" t="s">
        <v>8490</v>
      </c>
      <c r="C22" s="150">
        <v>0.33</v>
      </c>
      <c r="D22" s="151" t="s">
        <v>4866</v>
      </c>
      <c r="E22" s="98">
        <v>71</v>
      </c>
      <c r="F22" s="98">
        <f>_sp103</f>
        <v>6520031030</v>
      </c>
      <c r="G22" s="98">
        <v>103</v>
      </c>
      <c r="H22" s="98" t="s">
        <v>8971</v>
      </c>
      <c r="I22" s="98" t="s">
        <v>8971</v>
      </c>
      <c r="J22" s="98">
        <v>146</v>
      </c>
      <c r="K22" s="156">
        <v>6030230500</v>
      </c>
      <c r="L22" s="445" t="s">
        <v>518</v>
      </c>
      <c r="M22" s="65"/>
      <c r="N22" s="65"/>
      <c r="O22" s="65"/>
      <c r="P22" s="65"/>
      <c r="Q22" s="65"/>
      <c r="R22" s="65"/>
    </row>
    <row r="23" spans="1:18" x14ac:dyDescent="0.2">
      <c r="A23" s="97" t="s">
        <v>4228</v>
      </c>
      <c r="B23" s="119" t="s">
        <v>8490</v>
      </c>
      <c r="C23" s="150">
        <v>0.33</v>
      </c>
      <c r="D23" s="150" t="s">
        <v>9894</v>
      </c>
      <c r="E23" s="98">
        <v>71</v>
      </c>
      <c r="F23" s="98">
        <f>_sp103</f>
        <v>6520031030</v>
      </c>
      <c r="G23" s="98">
        <v>103</v>
      </c>
      <c r="H23" s="98" t="s">
        <v>8971</v>
      </c>
      <c r="I23" s="98" t="s">
        <v>8971</v>
      </c>
      <c r="J23" s="129">
        <v>146</v>
      </c>
      <c r="K23" s="156">
        <v>6081630800</v>
      </c>
      <c r="L23" s="445" t="s">
        <v>518</v>
      </c>
      <c r="M23" s="65"/>
      <c r="N23" s="65"/>
      <c r="O23" s="65"/>
      <c r="P23" s="65"/>
      <c r="Q23" s="65"/>
      <c r="R23" s="65"/>
    </row>
    <row r="24" spans="1:18" ht="25.5" x14ac:dyDescent="0.2">
      <c r="A24" s="97" t="s">
        <v>6397</v>
      </c>
      <c r="B24" s="119" t="s">
        <v>4957</v>
      </c>
      <c r="C24" s="150">
        <v>0.33</v>
      </c>
      <c r="D24" s="151" t="s">
        <v>8290</v>
      </c>
      <c r="E24" s="98">
        <v>60</v>
      </c>
      <c r="F24" s="98">
        <f>_sp82</f>
        <v>6520030820</v>
      </c>
      <c r="G24" s="98">
        <v>82</v>
      </c>
      <c r="H24" s="189" t="s">
        <v>2784</v>
      </c>
      <c r="I24" s="189" t="s">
        <v>2784</v>
      </c>
      <c r="J24" s="129">
        <v>125</v>
      </c>
      <c r="K24" s="156">
        <v>6360135200</v>
      </c>
      <c r="L24" s="445" t="s">
        <v>518</v>
      </c>
      <c r="M24" s="65"/>
      <c r="N24" s="65"/>
      <c r="O24" s="65"/>
      <c r="P24" s="65"/>
      <c r="Q24" s="65"/>
      <c r="R24" s="65"/>
    </row>
    <row r="25" spans="1:18" x14ac:dyDescent="0.2">
      <c r="A25" s="97"/>
      <c r="B25" s="119" t="s">
        <v>4957</v>
      </c>
      <c r="C25" s="150">
        <v>0.33</v>
      </c>
      <c r="D25" s="151" t="s">
        <v>5227</v>
      </c>
      <c r="E25" s="98">
        <v>60</v>
      </c>
      <c r="F25" s="98">
        <f>_sp82</f>
        <v>6520030820</v>
      </c>
      <c r="G25" s="98">
        <v>82</v>
      </c>
      <c r="H25" s="189" t="s">
        <v>2784</v>
      </c>
      <c r="I25" s="189" t="s">
        <v>2784</v>
      </c>
      <c r="J25" s="129">
        <v>125</v>
      </c>
      <c r="K25" s="156">
        <v>6081730800</v>
      </c>
      <c r="L25" s="445" t="s">
        <v>518</v>
      </c>
      <c r="M25" s="65"/>
      <c r="N25" s="65"/>
      <c r="O25" s="65"/>
      <c r="P25" s="65"/>
      <c r="Q25" s="65"/>
      <c r="R25" s="65"/>
    </row>
    <row r="26" spans="1:18" x14ac:dyDescent="0.2">
      <c r="A26" s="97" t="s">
        <v>9598</v>
      </c>
      <c r="B26" s="119" t="s">
        <v>2125</v>
      </c>
      <c r="C26" s="150">
        <v>0.33</v>
      </c>
      <c r="D26" s="151" t="s">
        <v>5271</v>
      </c>
      <c r="E26" s="98">
        <v>64</v>
      </c>
      <c r="F26" s="98">
        <f>_sp85</f>
        <v>6520030850</v>
      </c>
      <c r="G26" s="98">
        <v>85</v>
      </c>
      <c r="H26" s="98" t="s">
        <v>8971</v>
      </c>
      <c r="I26" s="98" t="s">
        <v>8971</v>
      </c>
      <c r="J26" s="129">
        <v>129</v>
      </c>
      <c r="K26" s="156">
        <v>6030330500</v>
      </c>
      <c r="L26" s="445" t="s">
        <v>518</v>
      </c>
      <c r="M26" s="65" t="s">
        <v>1911</v>
      </c>
      <c r="N26" s="65"/>
      <c r="O26" s="65"/>
      <c r="P26" s="65"/>
      <c r="Q26" s="65"/>
      <c r="R26" s="65"/>
    </row>
    <row r="27" spans="1:18" x14ac:dyDescent="0.2">
      <c r="A27" s="97" t="s">
        <v>9598</v>
      </c>
      <c r="B27" s="119" t="s">
        <v>2125</v>
      </c>
      <c r="C27" s="150">
        <v>0.33</v>
      </c>
      <c r="D27" s="151" t="s">
        <v>2438</v>
      </c>
      <c r="E27" s="98">
        <v>64</v>
      </c>
      <c r="F27" s="98">
        <f>_sp85</f>
        <v>6520030850</v>
      </c>
      <c r="G27" s="98">
        <v>85</v>
      </c>
      <c r="H27" s="98" t="s">
        <v>8971</v>
      </c>
      <c r="I27" s="98" t="s">
        <v>8971</v>
      </c>
      <c r="J27" s="129">
        <v>129</v>
      </c>
      <c r="K27" s="156">
        <v>6080133900</v>
      </c>
      <c r="L27" s="445" t="s">
        <v>518</v>
      </c>
      <c r="M27" s="65" t="s">
        <v>3328</v>
      </c>
      <c r="N27" s="65"/>
      <c r="O27" s="65"/>
      <c r="P27" s="65"/>
      <c r="Q27" s="65"/>
      <c r="R27" s="65"/>
    </row>
    <row r="28" spans="1:18" x14ac:dyDescent="0.2">
      <c r="A28" s="97" t="s">
        <v>6439</v>
      </c>
      <c r="B28" s="119"/>
      <c r="C28" s="120">
        <v>0.33</v>
      </c>
      <c r="D28" s="120" t="s">
        <v>8603</v>
      </c>
      <c r="E28" s="189">
        <v>66</v>
      </c>
      <c r="F28" s="129">
        <f>_sp98</f>
        <v>6520030980</v>
      </c>
      <c r="G28" s="129">
        <v>98</v>
      </c>
      <c r="H28" s="189" t="s">
        <v>2784</v>
      </c>
      <c r="I28" s="189" t="s">
        <v>2784</v>
      </c>
      <c r="J28" s="189">
        <f>G28+43</f>
        <v>141</v>
      </c>
      <c r="K28" s="191">
        <v>6030132200</v>
      </c>
      <c r="L28" s="445" t="s">
        <v>518</v>
      </c>
      <c r="M28" s="65"/>
      <c r="N28" s="65"/>
      <c r="O28" s="65"/>
      <c r="P28" s="65"/>
      <c r="Q28" s="65"/>
      <c r="R28" s="65"/>
    </row>
    <row r="29" spans="1:18" x14ac:dyDescent="0.2">
      <c r="A29" s="97" t="s">
        <v>6439</v>
      </c>
      <c r="B29" s="119"/>
      <c r="C29" s="120">
        <v>0.33</v>
      </c>
      <c r="D29" s="120" t="s">
        <v>2348</v>
      </c>
      <c r="E29" s="189">
        <v>66</v>
      </c>
      <c r="F29" s="129">
        <f>_sp98</f>
        <v>6520030980</v>
      </c>
      <c r="G29" s="129">
        <v>98</v>
      </c>
      <c r="H29" s="189" t="s">
        <v>2784</v>
      </c>
      <c r="I29" s="189" t="s">
        <v>2784</v>
      </c>
      <c r="J29" s="189">
        <v>141</v>
      </c>
      <c r="K29" s="191">
        <v>6080530800</v>
      </c>
      <c r="L29" s="445" t="s">
        <v>518</v>
      </c>
      <c r="M29" s="65" t="s">
        <v>7229</v>
      </c>
      <c r="N29" s="65"/>
      <c r="O29" s="65"/>
      <c r="P29" s="65"/>
      <c r="Q29" s="65"/>
      <c r="R29" s="65"/>
    </row>
    <row r="30" spans="1:18" x14ac:dyDescent="0.2">
      <c r="A30" s="97" t="s">
        <v>8621</v>
      </c>
      <c r="B30" s="119"/>
      <c r="C30" s="120">
        <v>0.33</v>
      </c>
      <c r="D30" s="120" t="s">
        <v>3125</v>
      </c>
      <c r="E30" s="189">
        <v>58</v>
      </c>
      <c r="F30" s="129">
        <f>_sp76</f>
        <v>6520030760</v>
      </c>
      <c r="G30" s="129">
        <v>76</v>
      </c>
      <c r="H30" s="129" t="s">
        <v>2784</v>
      </c>
      <c r="I30" s="129" t="s">
        <v>2784</v>
      </c>
      <c r="J30" s="189">
        <v>123</v>
      </c>
      <c r="K30" s="191">
        <v>6035069800</v>
      </c>
      <c r="L30" s="445" t="s">
        <v>518</v>
      </c>
      <c r="M30" s="65"/>
      <c r="N30" s="65"/>
      <c r="O30" s="65"/>
      <c r="P30" s="65"/>
      <c r="Q30" s="65"/>
      <c r="R30" s="65"/>
    </row>
    <row r="31" spans="1:18" x14ac:dyDescent="0.2">
      <c r="A31" s="97"/>
      <c r="B31" s="119"/>
      <c r="C31" s="120"/>
      <c r="D31" s="120"/>
      <c r="E31" s="189"/>
      <c r="F31" s="129"/>
      <c r="G31" s="129"/>
      <c r="H31" s="189"/>
      <c r="I31" s="189"/>
      <c r="J31" s="189"/>
      <c r="K31" s="191"/>
      <c r="L31" s="445" t="s">
        <v>518</v>
      </c>
      <c r="M31" s="65"/>
      <c r="N31" s="65"/>
      <c r="O31" s="65"/>
      <c r="P31" s="65"/>
      <c r="Q31" s="65"/>
      <c r="R31" s="65"/>
    </row>
    <row r="32" spans="1:18" x14ac:dyDescent="0.2">
      <c r="A32" s="97" t="s">
        <v>3329</v>
      </c>
      <c r="B32" s="119" t="s">
        <v>3822</v>
      </c>
      <c r="C32" s="150">
        <v>0.34</v>
      </c>
      <c r="D32" s="151" t="s">
        <v>6396</v>
      </c>
      <c r="E32" s="98">
        <v>66</v>
      </c>
      <c r="F32" s="98">
        <f>_sp98</f>
        <v>6520030980</v>
      </c>
      <c r="G32" s="98">
        <v>98</v>
      </c>
      <c r="H32" s="189" t="s">
        <v>2784</v>
      </c>
      <c r="I32" s="189" t="s">
        <v>2784</v>
      </c>
      <c r="J32" s="129">
        <v>141</v>
      </c>
      <c r="K32" s="156">
        <v>6360134800</v>
      </c>
      <c r="L32" s="445" t="s">
        <v>518</v>
      </c>
      <c r="M32" s="65"/>
      <c r="N32" s="65"/>
      <c r="O32" s="65"/>
      <c r="P32" s="65"/>
      <c r="Q32" s="65"/>
      <c r="R32" s="65"/>
    </row>
    <row r="33" spans="1:18" x14ac:dyDescent="0.2">
      <c r="A33" s="97"/>
      <c r="B33" s="119"/>
      <c r="C33" s="150"/>
      <c r="D33" s="151"/>
      <c r="E33" s="98"/>
      <c r="F33" s="98"/>
      <c r="G33" s="98"/>
      <c r="H33" s="189"/>
      <c r="I33" s="189"/>
      <c r="J33" s="129"/>
      <c r="K33" s="156"/>
      <c r="L33" s="445" t="s">
        <v>518</v>
      </c>
      <c r="M33" s="65"/>
      <c r="N33" s="65"/>
      <c r="O33" s="65"/>
      <c r="P33" s="65"/>
      <c r="Q33" s="65"/>
      <c r="R33" s="65"/>
    </row>
    <row r="34" spans="1:18" x14ac:dyDescent="0.2">
      <c r="A34" s="97" t="s">
        <v>9844</v>
      </c>
      <c r="B34" s="119" t="s">
        <v>8194</v>
      </c>
      <c r="C34" s="150">
        <v>0.4</v>
      </c>
      <c r="D34" s="150" t="s">
        <v>7230</v>
      </c>
      <c r="E34" s="98">
        <v>66</v>
      </c>
      <c r="F34" s="98">
        <f>_sp93</f>
        <v>6520030930</v>
      </c>
      <c r="G34" s="98">
        <v>93</v>
      </c>
      <c r="H34" s="98" t="s">
        <v>8971</v>
      </c>
      <c r="I34" s="98" t="s">
        <v>8971</v>
      </c>
      <c r="J34" s="98">
        <v>136</v>
      </c>
      <c r="K34" s="156">
        <v>6035039000</v>
      </c>
      <c r="L34" s="445" t="s">
        <v>518</v>
      </c>
      <c r="M34" s="65"/>
      <c r="N34" s="65"/>
      <c r="O34" s="65"/>
      <c r="P34" s="65"/>
      <c r="Q34" s="65"/>
      <c r="R34" s="65"/>
    </row>
    <row r="35" spans="1:18" x14ac:dyDescent="0.2">
      <c r="A35" s="97"/>
      <c r="B35" s="119"/>
      <c r="C35" s="150"/>
      <c r="D35" s="151"/>
      <c r="E35" s="98"/>
      <c r="F35" s="98"/>
      <c r="G35" s="98"/>
      <c r="H35" s="189"/>
      <c r="I35" s="189"/>
      <c r="J35" s="129"/>
      <c r="K35" s="156"/>
      <c r="L35" s="445" t="s">
        <v>518</v>
      </c>
      <c r="M35" s="65"/>
      <c r="N35" s="65"/>
      <c r="O35" s="65"/>
      <c r="P35" s="65"/>
      <c r="Q35" s="65"/>
      <c r="R35" s="65"/>
    </row>
    <row r="36" spans="1:18" x14ac:dyDescent="0.2">
      <c r="A36" s="97" t="s">
        <v>8195</v>
      </c>
      <c r="B36" s="119" t="s">
        <v>2785</v>
      </c>
      <c r="C36" s="150">
        <v>0.44</v>
      </c>
      <c r="D36" s="150" t="s">
        <v>7230</v>
      </c>
      <c r="E36" s="98">
        <v>66</v>
      </c>
      <c r="F36" s="98">
        <f>_sp93</f>
        <v>6520030930</v>
      </c>
      <c r="G36" s="98">
        <v>93</v>
      </c>
      <c r="H36" s="98" t="s">
        <v>8971</v>
      </c>
      <c r="I36" s="98" t="s">
        <v>8971</v>
      </c>
      <c r="J36" s="98">
        <v>136</v>
      </c>
      <c r="K36" s="156">
        <v>6365030300</v>
      </c>
      <c r="L36" s="445" t="s">
        <v>518</v>
      </c>
      <c r="M36" s="65"/>
      <c r="N36" s="65"/>
      <c r="O36" s="65"/>
      <c r="P36" s="65"/>
      <c r="Q36" s="65"/>
      <c r="R36" s="65"/>
    </row>
    <row r="37" spans="1:18" x14ac:dyDescent="0.2">
      <c r="A37" s="97"/>
      <c r="B37" s="65"/>
      <c r="C37" s="65"/>
      <c r="E37" s="65"/>
      <c r="F37" s="65"/>
      <c r="G37" s="65"/>
      <c r="H37" s="65"/>
      <c r="I37" s="65"/>
      <c r="J37" s="65"/>
      <c r="K37" s="91"/>
      <c r="L37" s="445">
        <v>0</v>
      </c>
      <c r="M37" s="65"/>
      <c r="N37" s="65"/>
      <c r="O37" s="65"/>
      <c r="P37" s="65"/>
      <c r="Q37" s="65"/>
      <c r="R37" s="65"/>
    </row>
    <row r="38" spans="1:18" x14ac:dyDescent="0.2">
      <c r="A38" s="97" t="s">
        <v>2374</v>
      </c>
      <c r="B38" s="119" t="s">
        <v>8490</v>
      </c>
      <c r="C38" s="150">
        <v>0.5</v>
      </c>
      <c r="D38" s="151" t="s">
        <v>7762</v>
      </c>
      <c r="E38" s="98">
        <v>75</v>
      </c>
      <c r="F38" s="98">
        <f>_sp110</f>
        <v>6520031100</v>
      </c>
      <c r="G38" s="98">
        <v>110</v>
      </c>
      <c r="H38" s="189" t="s">
        <v>2784</v>
      </c>
      <c r="I38" s="189" t="s">
        <v>2784</v>
      </c>
      <c r="J38" s="129">
        <v>153</v>
      </c>
      <c r="K38" s="156">
        <v>6030530500</v>
      </c>
      <c r="L38" s="445" t="s">
        <v>518</v>
      </c>
      <c r="M38" s="65"/>
      <c r="N38" s="65"/>
      <c r="O38" s="65"/>
      <c r="P38" s="65"/>
      <c r="Q38" s="65"/>
      <c r="R38" s="65"/>
    </row>
    <row r="39" spans="1:18" x14ac:dyDescent="0.2">
      <c r="A39" s="97" t="s">
        <v>8190</v>
      </c>
      <c r="B39" s="119" t="s">
        <v>2125</v>
      </c>
      <c r="C39" s="150">
        <v>0.5</v>
      </c>
      <c r="D39" s="151" t="s">
        <v>214</v>
      </c>
      <c r="E39" s="98">
        <v>73</v>
      </c>
      <c r="F39" s="98">
        <f>_sp106</f>
        <v>6520031060</v>
      </c>
      <c r="G39" s="98">
        <v>106</v>
      </c>
      <c r="H39" s="98" t="s">
        <v>8971</v>
      </c>
      <c r="I39" s="98" t="s">
        <v>8971</v>
      </c>
      <c r="J39" s="98">
        <v>149</v>
      </c>
      <c r="K39" s="156">
        <v>6360131100</v>
      </c>
      <c r="L39" s="445" t="s">
        <v>518</v>
      </c>
      <c r="M39" s="65"/>
      <c r="N39" s="65"/>
      <c r="O39" s="65"/>
      <c r="P39" s="65"/>
      <c r="Q39" s="65"/>
      <c r="R39" s="65"/>
    </row>
    <row r="40" spans="1:18" x14ac:dyDescent="0.2">
      <c r="A40" s="97" t="s">
        <v>8190</v>
      </c>
      <c r="B40" s="119" t="s">
        <v>2125</v>
      </c>
      <c r="C40" s="150">
        <v>0.5</v>
      </c>
      <c r="D40" s="151" t="s">
        <v>4865</v>
      </c>
      <c r="E40" s="98">
        <v>73</v>
      </c>
      <c r="F40" s="98">
        <f>_sp106</f>
        <v>6520031060</v>
      </c>
      <c r="G40" s="98">
        <v>106</v>
      </c>
      <c r="H40" s="98" t="s">
        <v>8971</v>
      </c>
      <c r="I40" s="98" t="s">
        <v>8971</v>
      </c>
      <c r="J40" s="98">
        <v>149</v>
      </c>
      <c r="K40" s="156">
        <v>6081530800</v>
      </c>
      <c r="L40" s="445" t="s">
        <v>518</v>
      </c>
      <c r="M40" s="65"/>
      <c r="N40" s="65"/>
      <c r="O40" s="65"/>
      <c r="P40" s="65"/>
      <c r="Q40" s="65"/>
      <c r="R40" s="65"/>
    </row>
    <row r="41" spans="1:18" x14ac:dyDescent="0.2">
      <c r="A41" s="97" t="s">
        <v>2233</v>
      </c>
      <c r="B41" s="119"/>
      <c r="C41" s="120">
        <v>0.5</v>
      </c>
      <c r="D41" s="120" t="s">
        <v>7230</v>
      </c>
      <c r="E41" s="189" t="s">
        <v>7231</v>
      </c>
      <c r="F41" s="129">
        <f>_sp93</f>
        <v>6520030930</v>
      </c>
      <c r="G41" s="129">
        <v>93</v>
      </c>
      <c r="H41" s="189" t="s">
        <v>2784</v>
      </c>
      <c r="I41" s="189" t="s">
        <v>2784</v>
      </c>
      <c r="J41" s="189">
        <f>G41+43</f>
        <v>136</v>
      </c>
      <c r="K41" s="191">
        <v>6035034400</v>
      </c>
      <c r="L41" s="445" t="s">
        <v>518</v>
      </c>
      <c r="M41" s="65"/>
      <c r="N41" s="65"/>
      <c r="O41" s="65"/>
      <c r="P41" s="65"/>
      <c r="Q41" s="65"/>
      <c r="R41" s="65"/>
    </row>
    <row r="42" spans="1:18" x14ac:dyDescent="0.2">
      <c r="A42" s="97"/>
      <c r="B42" s="119"/>
      <c r="C42" s="150"/>
      <c r="D42" s="151"/>
      <c r="E42" s="98"/>
      <c r="F42" s="98"/>
      <c r="G42" s="98"/>
      <c r="H42" s="189"/>
      <c r="I42" s="189"/>
      <c r="J42" s="129"/>
      <c r="K42" s="156"/>
      <c r="L42" s="445" t="s">
        <v>518</v>
      </c>
      <c r="M42" s="65"/>
      <c r="N42" s="65"/>
      <c r="O42" s="65"/>
      <c r="P42" s="65"/>
      <c r="Q42" s="65"/>
      <c r="R42" s="65"/>
    </row>
    <row r="43" spans="1:18" ht="20.25" x14ac:dyDescent="0.3">
      <c r="A43" s="97"/>
      <c r="B43" s="672" t="s">
        <v>10203</v>
      </c>
      <c r="C43" s="150"/>
      <c r="D43" s="119"/>
      <c r="E43" s="119"/>
      <c r="F43" s="65"/>
      <c r="G43" s="119"/>
      <c r="H43" s="119"/>
      <c r="I43" s="119"/>
      <c r="J43" s="119"/>
      <c r="K43" s="673"/>
      <c r="L43" s="445" t="s">
        <v>518</v>
      </c>
      <c r="M43" s="65"/>
      <c r="N43" s="65"/>
      <c r="O43" s="65"/>
      <c r="P43" s="65"/>
      <c r="Q43" s="65"/>
      <c r="R43" s="65"/>
    </row>
    <row r="44" spans="1:18" ht="20.25" x14ac:dyDescent="0.3">
      <c r="A44" s="97"/>
      <c r="B44" s="672"/>
      <c r="C44" s="674" t="s">
        <v>2940</v>
      </c>
      <c r="E44" s="674" t="s">
        <v>7596</v>
      </c>
      <c r="F44" s="674"/>
      <c r="G44" s="119"/>
      <c r="H44" s="119"/>
      <c r="I44" s="119"/>
      <c r="J44" s="119"/>
      <c r="K44" s="673"/>
      <c r="L44" s="445" t="s">
        <v>518</v>
      </c>
      <c r="M44" s="65"/>
      <c r="N44" s="65"/>
      <c r="O44" s="65"/>
      <c r="P44" s="65"/>
      <c r="Q44" s="65"/>
      <c r="R44" s="65"/>
    </row>
    <row r="45" spans="1:18" ht="20.25" x14ac:dyDescent="0.3">
      <c r="A45" s="97"/>
      <c r="B45" s="672"/>
      <c r="C45" s="674" t="s">
        <v>5208</v>
      </c>
      <c r="E45" s="674" t="s">
        <v>7728</v>
      </c>
      <c r="F45" s="674"/>
      <c r="G45" s="119"/>
      <c r="H45" s="119"/>
      <c r="I45" s="119"/>
      <c r="J45" s="119"/>
      <c r="K45" s="673"/>
      <c r="L45" s="445" t="s">
        <v>518</v>
      </c>
      <c r="M45" s="65"/>
      <c r="N45" s="65"/>
      <c r="O45" s="65"/>
      <c r="P45" s="65"/>
      <c r="Q45" s="65"/>
      <c r="R45" s="65"/>
    </row>
    <row r="46" spans="1:18" ht="20.25" x14ac:dyDescent="0.3">
      <c r="A46" s="97"/>
      <c r="B46" s="672"/>
      <c r="C46" s="674" t="s">
        <v>7597</v>
      </c>
      <c r="E46" s="674" t="s">
        <v>3391</v>
      </c>
      <c r="F46" s="674"/>
      <c r="G46" s="119"/>
      <c r="H46" s="119"/>
      <c r="I46" s="119"/>
      <c r="J46" s="119"/>
      <c r="K46" s="673"/>
      <c r="L46" s="445" t="s">
        <v>518</v>
      </c>
      <c r="M46" s="65"/>
      <c r="N46" s="65"/>
      <c r="O46" s="65"/>
      <c r="P46" s="65"/>
      <c r="Q46" s="65"/>
      <c r="R46" s="65"/>
    </row>
    <row r="47" spans="1:18" ht="18.75" x14ac:dyDescent="0.3">
      <c r="A47" s="97"/>
      <c r="B47" s="675" t="s">
        <v>1066</v>
      </c>
      <c r="C47" s="676"/>
      <c r="D47" s="234"/>
      <c r="E47" s="234"/>
      <c r="F47" s="676"/>
      <c r="G47" s="234"/>
      <c r="H47" s="234"/>
      <c r="I47" s="234"/>
      <c r="J47" s="234"/>
      <c r="K47" s="677"/>
      <c r="L47" s="445" t="s">
        <v>518</v>
      </c>
      <c r="M47" s="747"/>
      <c r="N47" s="65"/>
      <c r="O47" s="65"/>
      <c r="P47" s="65"/>
      <c r="Q47" s="65"/>
      <c r="R47" s="65"/>
    </row>
    <row r="48" spans="1:18" x14ac:dyDescent="0.2">
      <c r="A48" s="97"/>
      <c r="B48" s="119"/>
      <c r="C48" s="678"/>
      <c r="D48" s="235"/>
      <c r="E48" s="235"/>
      <c r="F48" s="679" t="s">
        <v>6865</v>
      </c>
      <c r="G48" s="680"/>
      <c r="H48" s="681" t="s">
        <v>2771</v>
      </c>
      <c r="I48" s="235"/>
      <c r="J48" s="681" t="s">
        <v>10542</v>
      </c>
      <c r="K48" s="682" t="s">
        <v>182</v>
      </c>
      <c r="L48" s="445" t="s">
        <v>518</v>
      </c>
      <c r="M48" s="65"/>
      <c r="N48" s="65"/>
      <c r="O48" s="65"/>
      <c r="P48" s="65"/>
      <c r="Q48" s="65"/>
      <c r="R48" s="65"/>
    </row>
    <row r="49" spans="1:18" x14ac:dyDescent="0.2">
      <c r="A49" s="97"/>
      <c r="B49" s="119" t="s">
        <v>6344</v>
      </c>
      <c r="C49" s="683" t="s">
        <v>6345</v>
      </c>
      <c r="D49" s="236" t="s">
        <v>6346</v>
      </c>
      <c r="E49" s="683" t="s">
        <v>6347</v>
      </c>
      <c r="F49" s="684" t="s">
        <v>6866</v>
      </c>
      <c r="G49" s="684" t="s">
        <v>5718</v>
      </c>
      <c r="H49" s="685" t="s">
        <v>5719</v>
      </c>
      <c r="I49" s="236" t="s">
        <v>5720</v>
      </c>
      <c r="J49" s="685" t="s">
        <v>525</v>
      </c>
      <c r="K49" s="686" t="s">
        <v>5780</v>
      </c>
      <c r="L49" s="445" t="s">
        <v>518</v>
      </c>
      <c r="M49" s="65"/>
      <c r="N49" s="65"/>
      <c r="O49" s="65"/>
      <c r="P49" s="65"/>
      <c r="Q49" s="65"/>
      <c r="R49" s="65"/>
    </row>
    <row r="50" spans="1:18" x14ac:dyDescent="0.2">
      <c r="A50" s="97" t="s">
        <v>1067</v>
      </c>
      <c r="B50" s="125" t="s">
        <v>3365</v>
      </c>
      <c r="C50" s="124">
        <v>0.75</v>
      </c>
      <c r="D50" s="125" t="s">
        <v>7766</v>
      </c>
      <c r="E50" s="94">
        <v>85</v>
      </c>
      <c r="F50" s="94">
        <f>_sp99</f>
        <v>6520030990</v>
      </c>
      <c r="G50" s="94">
        <v>99</v>
      </c>
      <c r="H50" s="94">
        <v>116</v>
      </c>
      <c r="I50" s="94" t="s">
        <v>7913</v>
      </c>
      <c r="J50" s="94">
        <v>169</v>
      </c>
      <c r="K50" s="96">
        <v>6364110001</v>
      </c>
      <c r="L50" s="445" t="s">
        <v>518</v>
      </c>
      <c r="M50" s="65" t="s">
        <v>7914</v>
      </c>
      <c r="N50" s="65"/>
      <c r="O50" s="65"/>
      <c r="P50" s="65"/>
      <c r="Q50" s="65"/>
      <c r="R50" s="65"/>
    </row>
    <row r="51" spans="1:18" x14ac:dyDescent="0.2">
      <c r="A51" s="97" t="s">
        <v>7915</v>
      </c>
      <c r="B51" s="127" t="s">
        <v>2125</v>
      </c>
      <c r="C51" s="124">
        <v>0.75</v>
      </c>
      <c r="D51" s="125" t="s">
        <v>10416</v>
      </c>
      <c r="E51" s="94">
        <v>81</v>
      </c>
      <c r="F51" s="94">
        <v>5170036700</v>
      </c>
      <c r="G51" s="94">
        <v>92</v>
      </c>
      <c r="H51" s="94">
        <v>96</v>
      </c>
      <c r="I51" s="94" t="s">
        <v>6995</v>
      </c>
      <c r="J51" s="94">
        <v>162</v>
      </c>
      <c r="K51" s="157">
        <v>6364110010</v>
      </c>
      <c r="L51" s="445" t="s">
        <v>518</v>
      </c>
      <c r="M51" s="65" t="s">
        <v>7914</v>
      </c>
      <c r="N51" s="65"/>
      <c r="O51" s="65"/>
      <c r="P51" s="65"/>
      <c r="Q51" s="65"/>
      <c r="R51" s="65"/>
    </row>
    <row r="52" spans="1:18" x14ac:dyDescent="0.2">
      <c r="A52" s="97" t="s">
        <v>10417</v>
      </c>
      <c r="B52" s="127" t="s">
        <v>8490</v>
      </c>
      <c r="C52" s="124">
        <v>0.75</v>
      </c>
      <c r="D52" s="125" t="s">
        <v>4602</v>
      </c>
      <c r="E52" s="94">
        <v>89</v>
      </c>
      <c r="F52" s="94">
        <f>_sp107</f>
        <v>6520031070</v>
      </c>
      <c r="G52" s="94">
        <v>107</v>
      </c>
      <c r="H52" s="94">
        <v>123</v>
      </c>
      <c r="I52" s="94" t="s">
        <v>3851</v>
      </c>
      <c r="J52" s="94">
        <v>177</v>
      </c>
      <c r="K52" s="157">
        <v>6364110002</v>
      </c>
      <c r="L52" s="445" t="s">
        <v>518</v>
      </c>
      <c r="M52" s="65" t="s">
        <v>7914</v>
      </c>
      <c r="N52" s="65"/>
      <c r="O52" s="65"/>
      <c r="P52" s="65"/>
      <c r="Q52" s="65"/>
      <c r="R52" s="65"/>
    </row>
    <row r="53" spans="1:18" x14ac:dyDescent="0.2">
      <c r="A53" s="97" t="s">
        <v>10417</v>
      </c>
      <c r="B53" s="127" t="s">
        <v>8490</v>
      </c>
      <c r="C53" s="124">
        <v>0.75</v>
      </c>
      <c r="D53" s="125" t="s">
        <v>8295</v>
      </c>
      <c r="E53" s="94">
        <v>89</v>
      </c>
      <c r="F53" s="94">
        <f>_sp107</f>
        <v>6520031070</v>
      </c>
      <c r="G53" s="94">
        <v>107</v>
      </c>
      <c r="H53" s="94">
        <v>123</v>
      </c>
      <c r="I53" s="94" t="s">
        <v>3851</v>
      </c>
      <c r="J53" s="94">
        <v>177</v>
      </c>
      <c r="K53" s="157">
        <v>6364110003</v>
      </c>
      <c r="L53" s="445" t="s">
        <v>518</v>
      </c>
      <c r="M53" s="65" t="s">
        <v>7914</v>
      </c>
      <c r="N53" s="65"/>
      <c r="O53" s="65"/>
      <c r="P53" s="65"/>
      <c r="Q53" s="65"/>
      <c r="R53" s="65"/>
    </row>
    <row r="54" spans="1:18" x14ac:dyDescent="0.2">
      <c r="A54" s="97" t="s">
        <v>8296</v>
      </c>
      <c r="B54" s="127" t="s">
        <v>8490</v>
      </c>
      <c r="C54" s="124">
        <v>0.75</v>
      </c>
      <c r="D54" s="125" t="s">
        <v>8414</v>
      </c>
      <c r="E54" s="94">
        <v>78</v>
      </c>
      <c r="F54" s="94">
        <f>_sp95</f>
        <v>6520030950</v>
      </c>
      <c r="G54" s="94">
        <v>95</v>
      </c>
      <c r="H54" s="94">
        <v>86</v>
      </c>
      <c r="I54" s="94" t="s">
        <v>2036</v>
      </c>
      <c r="J54" s="94">
        <v>165</v>
      </c>
      <c r="K54" s="157">
        <v>6364110015</v>
      </c>
      <c r="L54" s="445" t="s">
        <v>518</v>
      </c>
      <c r="M54" s="65"/>
      <c r="N54" s="65"/>
      <c r="O54" s="65"/>
      <c r="P54" s="65"/>
      <c r="Q54" s="65"/>
      <c r="R54" s="65"/>
    </row>
    <row r="55" spans="1:18" x14ac:dyDescent="0.2">
      <c r="A55" s="97"/>
      <c r="B55" s="127"/>
      <c r="C55" s="124"/>
      <c r="D55" s="125"/>
      <c r="E55" s="94"/>
      <c r="F55" s="94"/>
      <c r="G55" s="94"/>
      <c r="H55" s="94"/>
      <c r="I55" s="94"/>
      <c r="J55" s="94"/>
      <c r="K55" s="157"/>
      <c r="L55" s="445" t="s">
        <v>518</v>
      </c>
      <c r="M55" s="65"/>
      <c r="N55" s="65"/>
      <c r="O55" s="65"/>
      <c r="P55" s="65"/>
      <c r="Q55" s="65"/>
      <c r="R55" s="65"/>
    </row>
    <row r="56" spans="1:18" x14ac:dyDescent="0.2">
      <c r="A56" s="97" t="s">
        <v>2415</v>
      </c>
      <c r="B56" s="127" t="s">
        <v>3365</v>
      </c>
      <c r="C56" s="9">
        <v>1</v>
      </c>
      <c r="D56" s="124" t="s">
        <v>7681</v>
      </c>
      <c r="E56" s="129">
        <v>87</v>
      </c>
      <c r="F56" s="129">
        <f t="shared" ref="F56:F67" si="0">_sp103</f>
        <v>6520031030</v>
      </c>
      <c r="G56" s="129">
        <v>103</v>
      </c>
      <c r="H56" s="129">
        <v>102</v>
      </c>
      <c r="I56" s="129" t="s">
        <v>5501</v>
      </c>
      <c r="J56" s="129">
        <v>173</v>
      </c>
      <c r="K56" s="157">
        <v>6364110009</v>
      </c>
      <c r="L56" s="445" t="s">
        <v>518</v>
      </c>
      <c r="M56" s="6"/>
      <c r="N56" s="65" t="s">
        <v>7914</v>
      </c>
      <c r="O56" s="125"/>
      <c r="P56" s="125"/>
      <c r="Q56" s="65"/>
      <c r="R56" s="65"/>
    </row>
    <row r="57" spans="1:18" x14ac:dyDescent="0.2">
      <c r="A57" s="97" t="s">
        <v>74</v>
      </c>
      <c r="B57" s="127" t="s">
        <v>3365</v>
      </c>
      <c r="C57" s="124">
        <v>1</v>
      </c>
      <c r="D57" s="125" t="s">
        <v>2187</v>
      </c>
      <c r="E57" s="94">
        <v>89</v>
      </c>
      <c r="F57" s="94">
        <f>_sp107</f>
        <v>6520031070</v>
      </c>
      <c r="G57" s="94">
        <v>107</v>
      </c>
      <c r="H57" s="94">
        <v>104</v>
      </c>
      <c r="I57" s="94" t="s">
        <v>5160</v>
      </c>
      <c r="J57" s="94">
        <v>177</v>
      </c>
      <c r="K57" s="157">
        <v>6364110012</v>
      </c>
      <c r="L57" s="445" t="s">
        <v>518</v>
      </c>
      <c r="M57" s="6"/>
      <c r="N57" s="65" t="s">
        <v>7914</v>
      </c>
      <c r="O57" s="125"/>
      <c r="P57" s="125"/>
      <c r="Q57" s="65"/>
      <c r="R57" s="65"/>
    </row>
    <row r="58" spans="1:18" x14ac:dyDescent="0.2">
      <c r="A58" s="167" t="s">
        <v>2048</v>
      </c>
      <c r="B58" s="127" t="s">
        <v>3365</v>
      </c>
      <c r="C58" s="126">
        <v>1</v>
      </c>
      <c r="D58" s="127" t="s">
        <v>4452</v>
      </c>
      <c r="E58" s="129">
        <v>86.5</v>
      </c>
      <c r="F58" s="129">
        <f>_sp103</f>
        <v>6520031030</v>
      </c>
      <c r="G58" s="129">
        <v>103</v>
      </c>
      <c r="H58" s="129">
        <v>102</v>
      </c>
      <c r="I58" s="129" t="s">
        <v>5501</v>
      </c>
      <c r="J58" s="129">
        <v>173</v>
      </c>
      <c r="K58" s="157">
        <v>6364110009</v>
      </c>
      <c r="L58" s="445" t="s">
        <v>518</v>
      </c>
      <c r="M58" s="125" t="s">
        <v>9878</v>
      </c>
      <c r="N58" s="125"/>
      <c r="O58" s="125"/>
      <c r="P58" s="125"/>
      <c r="Q58" s="65"/>
      <c r="R58" s="65"/>
    </row>
    <row r="59" spans="1:18" x14ac:dyDescent="0.2">
      <c r="A59" s="97" t="s">
        <v>2716</v>
      </c>
      <c r="B59" s="127" t="s">
        <v>3365</v>
      </c>
      <c r="C59" s="9">
        <v>1</v>
      </c>
      <c r="D59" s="124" t="s">
        <v>2717</v>
      </c>
      <c r="E59" s="129">
        <v>87</v>
      </c>
      <c r="F59" s="129">
        <f>_sp103</f>
        <v>6520031030</v>
      </c>
      <c r="G59" s="129">
        <v>103</v>
      </c>
      <c r="H59" s="129">
        <v>104</v>
      </c>
      <c r="I59" s="129" t="s">
        <v>5160</v>
      </c>
      <c r="J59" s="129">
        <v>173</v>
      </c>
      <c r="K59" s="157">
        <v>6364110009</v>
      </c>
      <c r="L59" s="445" t="s">
        <v>518</v>
      </c>
      <c r="M59" s="6"/>
      <c r="N59" s="65" t="s">
        <v>7914</v>
      </c>
      <c r="O59" s="125"/>
      <c r="P59" s="125"/>
      <c r="Q59" s="65"/>
      <c r="R59" s="65"/>
    </row>
    <row r="60" spans="1:18" x14ac:dyDescent="0.2">
      <c r="A60" s="97" t="s">
        <v>3760</v>
      </c>
      <c r="B60" s="127" t="s">
        <v>3365</v>
      </c>
      <c r="C60" s="9">
        <v>1</v>
      </c>
      <c r="D60" s="124" t="s">
        <v>2414</v>
      </c>
      <c r="E60" s="129">
        <v>87</v>
      </c>
      <c r="F60" s="129">
        <f t="shared" si="0"/>
        <v>6520031030</v>
      </c>
      <c r="G60" s="129">
        <v>103</v>
      </c>
      <c r="H60" s="129">
        <v>102</v>
      </c>
      <c r="I60" s="129" t="s">
        <v>5501</v>
      </c>
      <c r="J60" s="129">
        <v>173</v>
      </c>
      <c r="K60" s="157">
        <v>6364110009</v>
      </c>
      <c r="L60" s="445" t="s">
        <v>518</v>
      </c>
      <c r="M60" s="6"/>
      <c r="N60" s="65" t="s">
        <v>7914</v>
      </c>
      <c r="O60" s="125"/>
      <c r="P60" s="125"/>
      <c r="Q60" s="65"/>
      <c r="R60" s="65"/>
    </row>
    <row r="61" spans="1:18" x14ac:dyDescent="0.2">
      <c r="A61" s="97" t="s">
        <v>3760</v>
      </c>
      <c r="B61" s="127" t="s">
        <v>3365</v>
      </c>
      <c r="C61" s="9">
        <v>1</v>
      </c>
      <c r="D61" s="124" t="s">
        <v>449</v>
      </c>
      <c r="E61" s="129">
        <v>87</v>
      </c>
      <c r="F61" s="129">
        <f t="shared" si="0"/>
        <v>6520031030</v>
      </c>
      <c r="G61" s="129">
        <v>103</v>
      </c>
      <c r="H61" s="129">
        <v>102</v>
      </c>
      <c r="I61" s="129" t="s">
        <v>5501</v>
      </c>
      <c r="J61" s="129">
        <v>173</v>
      </c>
      <c r="K61" s="157">
        <v>6364110009</v>
      </c>
      <c r="L61" s="445" t="s">
        <v>518</v>
      </c>
      <c r="M61" s="6"/>
      <c r="N61" s="65" t="s">
        <v>7914</v>
      </c>
      <c r="O61" s="125"/>
      <c r="P61" s="125"/>
      <c r="Q61" s="65"/>
      <c r="R61" s="65"/>
    </row>
    <row r="62" spans="1:18" x14ac:dyDescent="0.2">
      <c r="A62" s="97" t="s">
        <v>5970</v>
      </c>
      <c r="B62" s="127" t="s">
        <v>3365</v>
      </c>
      <c r="C62" s="124">
        <v>1</v>
      </c>
      <c r="D62" s="125" t="s">
        <v>7267</v>
      </c>
      <c r="E62" s="94">
        <v>87</v>
      </c>
      <c r="F62" s="94">
        <f>_sp103</f>
        <v>6520031030</v>
      </c>
      <c r="G62" s="94">
        <v>103</v>
      </c>
      <c r="H62" s="94">
        <v>102</v>
      </c>
      <c r="I62" s="94" t="s">
        <v>5501</v>
      </c>
      <c r="J62" s="94">
        <v>173</v>
      </c>
      <c r="K62" s="157">
        <v>6364110009</v>
      </c>
      <c r="L62" s="445" t="s">
        <v>518</v>
      </c>
      <c r="M62" s="6"/>
      <c r="N62" s="65" t="s">
        <v>7914</v>
      </c>
      <c r="O62" s="125"/>
      <c r="P62" s="125"/>
      <c r="Q62" s="65"/>
      <c r="R62" s="65"/>
    </row>
    <row r="63" spans="1:18" x14ac:dyDescent="0.2">
      <c r="A63" s="167" t="s">
        <v>6844</v>
      </c>
      <c r="B63" s="127" t="s">
        <v>3365</v>
      </c>
      <c r="C63" s="124">
        <v>1</v>
      </c>
      <c r="D63" s="125" t="s">
        <v>9074</v>
      </c>
      <c r="E63" s="94">
        <v>86.5</v>
      </c>
      <c r="F63" s="94">
        <f>_sp103</f>
        <v>6520031030</v>
      </c>
      <c r="G63" s="94">
        <v>103</v>
      </c>
      <c r="H63" s="94">
        <v>102</v>
      </c>
      <c r="I63" s="94" t="s">
        <v>5501</v>
      </c>
      <c r="J63" s="94">
        <v>172</v>
      </c>
      <c r="K63" s="157">
        <v>6364110009</v>
      </c>
      <c r="L63" s="445" t="s">
        <v>518</v>
      </c>
      <c r="M63" s="125" t="s">
        <v>9878</v>
      </c>
      <c r="N63" s="125"/>
      <c r="O63" s="125"/>
      <c r="P63" s="125"/>
      <c r="Q63" s="65"/>
      <c r="R63" s="65"/>
    </row>
    <row r="64" spans="1:18" x14ac:dyDescent="0.2">
      <c r="A64" s="97" t="s">
        <v>300</v>
      </c>
      <c r="B64" s="127" t="s">
        <v>3365</v>
      </c>
      <c r="C64" s="9">
        <v>1</v>
      </c>
      <c r="D64" s="124" t="s">
        <v>10146</v>
      </c>
      <c r="E64" s="129">
        <v>84</v>
      </c>
      <c r="F64" s="129">
        <f>_sp97</f>
        <v>6520030970</v>
      </c>
      <c r="G64" s="129">
        <v>97</v>
      </c>
      <c r="H64" s="129">
        <v>106</v>
      </c>
      <c r="I64" s="129" t="s">
        <v>5160</v>
      </c>
      <c r="J64" s="5">
        <v>167</v>
      </c>
      <c r="K64" s="96">
        <v>6364110001</v>
      </c>
      <c r="L64" s="445" t="s">
        <v>518</v>
      </c>
      <c r="M64" s="125"/>
      <c r="N64" s="125"/>
      <c r="O64" s="125"/>
      <c r="P64" s="125"/>
      <c r="Q64" s="65"/>
      <c r="R64" s="65"/>
    </row>
    <row r="65" spans="1:18" x14ac:dyDescent="0.2">
      <c r="A65" s="97" t="s">
        <v>2415</v>
      </c>
      <c r="B65" s="127" t="s">
        <v>3365</v>
      </c>
      <c r="C65" s="9">
        <v>1</v>
      </c>
      <c r="D65" s="124" t="s">
        <v>7680</v>
      </c>
      <c r="E65" s="129">
        <v>87</v>
      </c>
      <c r="F65" s="129">
        <f t="shared" si="0"/>
        <v>6520031030</v>
      </c>
      <c r="G65" s="129">
        <v>103</v>
      </c>
      <c r="H65" s="129">
        <v>102</v>
      </c>
      <c r="I65" s="129" t="s">
        <v>5501</v>
      </c>
      <c r="J65" s="129">
        <v>173</v>
      </c>
      <c r="K65" s="157">
        <v>6364110009</v>
      </c>
      <c r="L65" s="445" t="s">
        <v>518</v>
      </c>
      <c r="M65" s="6"/>
      <c r="N65" s="65" t="s">
        <v>7914</v>
      </c>
      <c r="O65" s="125"/>
      <c r="P65" s="125"/>
      <c r="Q65" s="65"/>
      <c r="R65" s="65"/>
    </row>
    <row r="66" spans="1:18" x14ac:dyDescent="0.2">
      <c r="A66" s="97" t="s">
        <v>7682</v>
      </c>
      <c r="B66" s="127" t="s">
        <v>3365</v>
      </c>
      <c r="C66" s="9">
        <v>1</v>
      </c>
      <c r="D66" s="124" t="s">
        <v>10214</v>
      </c>
      <c r="E66" s="129">
        <v>87</v>
      </c>
      <c r="F66" s="129">
        <f t="shared" si="0"/>
        <v>6520031030</v>
      </c>
      <c r="G66" s="129">
        <v>103</v>
      </c>
      <c r="H66" s="129">
        <v>102</v>
      </c>
      <c r="I66" s="129" t="s">
        <v>5501</v>
      </c>
      <c r="J66" s="129">
        <v>173</v>
      </c>
      <c r="K66" s="157">
        <v>6364110009</v>
      </c>
      <c r="L66" s="445" t="s">
        <v>518</v>
      </c>
      <c r="M66" s="6"/>
      <c r="N66" s="65" t="s">
        <v>7914</v>
      </c>
      <c r="O66" s="125"/>
      <c r="P66" s="125"/>
      <c r="Q66" s="65"/>
      <c r="R66" s="65"/>
    </row>
    <row r="67" spans="1:18" x14ac:dyDescent="0.2">
      <c r="A67" s="97" t="s">
        <v>7617</v>
      </c>
      <c r="B67" s="127" t="s">
        <v>3365</v>
      </c>
      <c r="C67" s="9">
        <v>1</v>
      </c>
      <c r="D67" s="124" t="s">
        <v>1229</v>
      </c>
      <c r="E67" s="129">
        <v>87</v>
      </c>
      <c r="F67" s="129">
        <f t="shared" si="0"/>
        <v>6520031030</v>
      </c>
      <c r="G67" s="129">
        <v>103</v>
      </c>
      <c r="H67" s="129">
        <v>102</v>
      </c>
      <c r="I67" s="129" t="s">
        <v>5501</v>
      </c>
      <c r="J67" s="129">
        <v>173</v>
      </c>
      <c r="K67" s="157">
        <v>6364110009</v>
      </c>
      <c r="L67" s="445" t="s">
        <v>518</v>
      </c>
      <c r="M67" s="6"/>
      <c r="N67" s="65" t="s">
        <v>7914</v>
      </c>
      <c r="O67" s="125"/>
      <c r="P67" s="125"/>
      <c r="Q67" s="65"/>
      <c r="R67" s="65"/>
    </row>
    <row r="68" spans="1:18" x14ac:dyDescent="0.2">
      <c r="A68" s="97" t="s">
        <v>1699</v>
      </c>
      <c r="B68" s="125" t="s">
        <v>4416</v>
      </c>
      <c r="C68" s="126">
        <v>1</v>
      </c>
      <c r="D68" s="127" t="s">
        <v>6843</v>
      </c>
      <c r="E68" s="129">
        <v>91</v>
      </c>
      <c r="F68" s="129">
        <f>_sp112</f>
        <v>6520031120</v>
      </c>
      <c r="G68" s="129">
        <v>111</v>
      </c>
      <c r="H68" s="129">
        <v>104</v>
      </c>
      <c r="I68" s="129" t="s">
        <v>5160</v>
      </c>
      <c r="J68" s="129">
        <v>180</v>
      </c>
      <c r="K68" s="157">
        <v>6364110008</v>
      </c>
      <c r="L68" s="445" t="s">
        <v>518</v>
      </c>
      <c r="M68" s="6"/>
      <c r="N68" s="65" t="s">
        <v>7914</v>
      </c>
      <c r="O68" s="125"/>
      <c r="P68" s="125"/>
      <c r="Q68" s="65"/>
      <c r="R68" s="65"/>
    </row>
    <row r="69" spans="1:18" x14ac:dyDescent="0.2">
      <c r="A69" s="97" t="s">
        <v>10372</v>
      </c>
      <c r="B69" s="127" t="s">
        <v>4416</v>
      </c>
      <c r="C69" s="124">
        <v>1</v>
      </c>
      <c r="D69" s="125" t="s">
        <v>2635</v>
      </c>
      <c r="E69" s="94">
        <v>87</v>
      </c>
      <c r="F69" s="94">
        <f>_sp103</f>
        <v>6520031030</v>
      </c>
      <c r="G69" s="94">
        <v>103</v>
      </c>
      <c r="H69" s="94">
        <v>102</v>
      </c>
      <c r="I69" s="94" t="s">
        <v>5501</v>
      </c>
      <c r="J69" s="94">
        <v>173</v>
      </c>
      <c r="K69" s="157">
        <v>6364110009</v>
      </c>
      <c r="L69" s="445" t="s">
        <v>518</v>
      </c>
      <c r="M69" s="6"/>
      <c r="N69" s="65" t="s">
        <v>7914</v>
      </c>
      <c r="O69" s="125"/>
      <c r="P69" s="125"/>
      <c r="Q69" s="65"/>
      <c r="R69" s="65"/>
    </row>
    <row r="70" spans="1:18" x14ac:dyDescent="0.2">
      <c r="A70" s="97" t="s">
        <v>8219</v>
      </c>
      <c r="B70" s="127" t="s">
        <v>4416</v>
      </c>
      <c r="C70" s="124">
        <v>1</v>
      </c>
      <c r="D70" s="125" t="s">
        <v>7394</v>
      </c>
      <c r="E70" s="94">
        <v>87</v>
      </c>
      <c r="F70" s="94">
        <f>_sp103</f>
        <v>6520031030</v>
      </c>
      <c r="G70" s="94">
        <v>103</v>
      </c>
      <c r="H70" s="94">
        <v>102</v>
      </c>
      <c r="I70" s="94" t="s">
        <v>5501</v>
      </c>
      <c r="J70" s="94">
        <v>173</v>
      </c>
      <c r="K70" s="157">
        <v>6364110009</v>
      </c>
      <c r="L70" s="445" t="s">
        <v>518</v>
      </c>
      <c r="M70" s="6"/>
      <c r="N70" s="65" t="s">
        <v>7914</v>
      </c>
      <c r="O70" s="125"/>
      <c r="P70" s="125"/>
      <c r="Q70" s="65"/>
      <c r="R70" s="65"/>
    </row>
    <row r="71" spans="1:18" x14ac:dyDescent="0.2">
      <c r="A71" s="97" t="s">
        <v>2155</v>
      </c>
      <c r="B71" s="127" t="s">
        <v>1423</v>
      </c>
      <c r="C71" s="9">
        <v>1</v>
      </c>
      <c r="D71" s="124" t="s">
        <v>3145</v>
      </c>
      <c r="E71" s="129">
        <v>81</v>
      </c>
      <c r="F71" s="129">
        <f>_sp92</f>
        <v>6520030920</v>
      </c>
      <c r="G71" s="129">
        <v>92</v>
      </c>
      <c r="H71" s="129">
        <f>94+15</f>
        <v>109</v>
      </c>
      <c r="I71" s="129" t="s">
        <v>2367</v>
      </c>
      <c r="J71" s="129">
        <v>162</v>
      </c>
      <c r="K71" s="96">
        <v>6364110001</v>
      </c>
      <c r="L71" s="445" t="s">
        <v>518</v>
      </c>
      <c r="M71" s="6"/>
      <c r="N71" s="65" t="s">
        <v>7914</v>
      </c>
      <c r="O71" s="125"/>
      <c r="P71" s="125"/>
      <c r="Q71" s="65"/>
      <c r="R71" s="65"/>
    </row>
    <row r="72" spans="1:18" x14ac:dyDescent="0.2">
      <c r="A72" s="97" t="s">
        <v>8403</v>
      </c>
      <c r="B72" s="127" t="s">
        <v>1423</v>
      </c>
      <c r="C72" s="9">
        <v>1</v>
      </c>
      <c r="D72" s="124" t="s">
        <v>9396</v>
      </c>
      <c r="E72" s="129">
        <v>87</v>
      </c>
      <c r="F72" s="129">
        <f>_sp103</f>
        <v>6520031030</v>
      </c>
      <c r="G72" s="129">
        <v>103</v>
      </c>
      <c r="H72" s="129">
        <v>102</v>
      </c>
      <c r="I72" s="129" t="s">
        <v>5501</v>
      </c>
      <c r="J72" s="129">
        <v>173</v>
      </c>
      <c r="K72" s="157">
        <v>6364110009</v>
      </c>
      <c r="L72" s="445" t="s">
        <v>518</v>
      </c>
      <c r="M72" s="6"/>
      <c r="N72" s="65" t="s">
        <v>7914</v>
      </c>
      <c r="O72" s="125"/>
      <c r="P72" s="125"/>
      <c r="Q72" s="65"/>
      <c r="R72" s="65"/>
    </row>
    <row r="73" spans="1:18" x14ac:dyDescent="0.2">
      <c r="A73" s="97" t="s">
        <v>1330</v>
      </c>
      <c r="B73" s="127" t="s">
        <v>1423</v>
      </c>
      <c r="C73" s="9">
        <v>1</v>
      </c>
      <c r="D73" s="124" t="s">
        <v>1331</v>
      </c>
      <c r="E73" s="94">
        <v>87</v>
      </c>
      <c r="F73" s="94">
        <f>_sp103</f>
        <v>6520031030</v>
      </c>
      <c r="G73" s="94">
        <v>103</v>
      </c>
      <c r="H73" s="94">
        <v>102</v>
      </c>
      <c r="I73" s="94" t="s">
        <v>5501</v>
      </c>
      <c r="J73" s="94">
        <v>173</v>
      </c>
      <c r="K73" s="157">
        <v>6364110009</v>
      </c>
      <c r="L73" s="445" t="s">
        <v>518</v>
      </c>
      <c r="M73" s="6"/>
      <c r="N73" s="65" t="s">
        <v>7914</v>
      </c>
      <c r="O73" s="125"/>
      <c r="P73" s="125"/>
      <c r="Q73" s="65"/>
      <c r="R73" s="65"/>
    </row>
    <row r="74" spans="1:18" x14ac:dyDescent="0.2">
      <c r="A74" s="97" t="s">
        <v>9119</v>
      </c>
      <c r="B74" s="127" t="s">
        <v>4892</v>
      </c>
      <c r="C74" s="9">
        <v>1</v>
      </c>
      <c r="D74" s="124" t="s">
        <v>2899</v>
      </c>
      <c r="E74" s="129">
        <v>84</v>
      </c>
      <c r="F74" s="129">
        <f>_sp97</f>
        <v>6520030970</v>
      </c>
      <c r="G74" s="129">
        <v>97</v>
      </c>
      <c r="H74" s="129">
        <v>106</v>
      </c>
      <c r="I74" s="129" t="s">
        <v>3283</v>
      </c>
      <c r="J74" s="5">
        <v>167</v>
      </c>
      <c r="K74" s="96">
        <v>6364110001</v>
      </c>
      <c r="L74" s="445" t="s">
        <v>518</v>
      </c>
      <c r="M74" s="125"/>
      <c r="N74" s="125"/>
      <c r="O74" s="125"/>
      <c r="P74" s="125"/>
      <c r="Q74" s="65"/>
      <c r="R74" s="65"/>
    </row>
    <row r="75" spans="1:18" x14ac:dyDescent="0.2">
      <c r="A75" s="97" t="s">
        <v>4516</v>
      </c>
      <c r="B75" s="127" t="s">
        <v>4892</v>
      </c>
      <c r="C75" s="9">
        <v>1</v>
      </c>
      <c r="D75" s="124" t="s">
        <v>2488</v>
      </c>
      <c r="E75" s="129">
        <v>84</v>
      </c>
      <c r="F75" s="129">
        <f>_sp97</f>
        <v>6520030970</v>
      </c>
      <c r="G75" s="129">
        <v>97</v>
      </c>
      <c r="H75" s="129">
        <v>106</v>
      </c>
      <c r="I75" s="129" t="s">
        <v>3283</v>
      </c>
      <c r="J75" s="5">
        <v>167</v>
      </c>
      <c r="K75" s="96">
        <v>6364110001</v>
      </c>
      <c r="L75" s="445" t="s">
        <v>518</v>
      </c>
      <c r="M75" s="125"/>
      <c r="N75" s="125"/>
      <c r="O75" s="125"/>
      <c r="P75" s="125"/>
      <c r="Q75" s="65"/>
      <c r="R75" s="65"/>
    </row>
    <row r="76" spans="1:18" x14ac:dyDescent="0.2">
      <c r="A76" s="97" t="s">
        <v>6759</v>
      </c>
      <c r="B76" s="127" t="s">
        <v>4892</v>
      </c>
      <c r="C76" s="9">
        <v>1</v>
      </c>
      <c r="D76" s="124" t="s">
        <v>2489</v>
      </c>
      <c r="E76" s="129">
        <v>84</v>
      </c>
      <c r="F76" s="129">
        <f>_sp97</f>
        <v>6520030970</v>
      </c>
      <c r="G76" s="129">
        <v>97</v>
      </c>
      <c r="H76" s="129">
        <v>106</v>
      </c>
      <c r="I76" s="129" t="s">
        <v>3283</v>
      </c>
      <c r="J76" s="5">
        <v>167</v>
      </c>
      <c r="K76" s="96">
        <v>6364110001</v>
      </c>
      <c r="L76" s="445" t="s">
        <v>518</v>
      </c>
      <c r="M76" s="125"/>
      <c r="N76" s="125"/>
      <c r="O76" s="125"/>
      <c r="P76" s="125"/>
      <c r="Q76" s="65"/>
      <c r="R76" s="65"/>
    </row>
    <row r="77" spans="1:18" x14ac:dyDescent="0.2">
      <c r="A77" s="97" t="s">
        <v>6817</v>
      </c>
      <c r="B77" s="127" t="s">
        <v>8490</v>
      </c>
      <c r="C77" s="9">
        <v>1</v>
      </c>
      <c r="D77" s="124" t="s">
        <v>10384</v>
      </c>
      <c r="E77" s="129">
        <v>83</v>
      </c>
      <c r="F77" s="129">
        <f>_sp95</f>
        <v>6520030950</v>
      </c>
      <c r="G77" s="129">
        <v>95</v>
      </c>
      <c r="H77" s="129">
        <v>109</v>
      </c>
      <c r="I77" s="129" t="s">
        <v>2367</v>
      </c>
      <c r="J77" s="5">
        <v>165</v>
      </c>
      <c r="K77" s="96">
        <v>6364110001</v>
      </c>
      <c r="L77" s="445" t="s">
        <v>518</v>
      </c>
      <c r="M77" s="125"/>
      <c r="N77" s="125"/>
      <c r="O77" s="125"/>
      <c r="P77" s="125"/>
      <c r="Q77" s="65"/>
      <c r="R77" s="65"/>
    </row>
    <row r="78" spans="1:18" x14ac:dyDescent="0.2">
      <c r="A78" s="167" t="s">
        <v>7268</v>
      </c>
      <c r="B78" s="127" t="s">
        <v>8490</v>
      </c>
      <c r="C78" s="124">
        <v>1</v>
      </c>
      <c r="D78" s="125" t="s">
        <v>4206</v>
      </c>
      <c r="E78" s="94">
        <v>87</v>
      </c>
      <c r="F78" s="94">
        <f>_sp103</f>
        <v>6520031030</v>
      </c>
      <c r="G78" s="94">
        <v>103</v>
      </c>
      <c r="H78" s="94">
        <v>102</v>
      </c>
      <c r="I78" s="94" t="s">
        <v>5501</v>
      </c>
      <c r="J78" s="94">
        <v>173</v>
      </c>
      <c r="K78" s="157">
        <v>6364110009</v>
      </c>
      <c r="L78" s="445" t="s">
        <v>518</v>
      </c>
      <c r="M78" s="6"/>
      <c r="N78" s="65" t="s">
        <v>7914</v>
      </c>
      <c r="O78" s="125"/>
      <c r="P78" s="125"/>
      <c r="Q78" s="65"/>
      <c r="R78" s="65"/>
    </row>
    <row r="79" spans="1:18" x14ac:dyDescent="0.2">
      <c r="A79" s="97" t="s">
        <v>692</v>
      </c>
      <c r="B79" s="127" t="s">
        <v>8490</v>
      </c>
      <c r="C79" s="124">
        <v>1</v>
      </c>
      <c r="D79" s="125" t="s">
        <v>1839</v>
      </c>
      <c r="E79" s="94">
        <v>83</v>
      </c>
      <c r="F79" s="94">
        <f>_sp95</f>
        <v>6520030950</v>
      </c>
      <c r="G79" s="94">
        <v>95</v>
      </c>
      <c r="H79" s="94">
        <v>109</v>
      </c>
      <c r="I79" s="94" t="s">
        <v>2367</v>
      </c>
      <c r="J79" s="94">
        <v>165</v>
      </c>
      <c r="K79" s="96">
        <v>6364110001</v>
      </c>
      <c r="L79" s="445" t="s">
        <v>518</v>
      </c>
      <c r="M79" s="6"/>
      <c r="N79" s="65" t="s">
        <v>7914</v>
      </c>
      <c r="O79" s="125"/>
      <c r="P79" s="125"/>
      <c r="Q79" s="65"/>
      <c r="R79" s="65"/>
    </row>
    <row r="80" spans="1:18" x14ac:dyDescent="0.2">
      <c r="A80" s="97" t="s">
        <v>3755</v>
      </c>
      <c r="B80" s="127" t="s">
        <v>8490</v>
      </c>
      <c r="C80" s="124">
        <v>1</v>
      </c>
      <c r="D80" s="124" t="s">
        <v>5510</v>
      </c>
      <c r="E80" s="94">
        <v>83</v>
      </c>
      <c r="F80" s="94">
        <f>_sp95</f>
        <v>6520030950</v>
      </c>
      <c r="G80" s="94">
        <v>95</v>
      </c>
      <c r="H80" s="94">
        <v>105</v>
      </c>
      <c r="I80" s="94" t="s">
        <v>3283</v>
      </c>
      <c r="J80" s="94">
        <v>165</v>
      </c>
      <c r="K80" s="96">
        <v>6364110001</v>
      </c>
      <c r="L80" s="445" t="s">
        <v>518</v>
      </c>
      <c r="M80" s="6"/>
      <c r="N80" s="65"/>
      <c r="O80" s="125"/>
      <c r="P80" s="125"/>
      <c r="Q80" s="65"/>
      <c r="R80" s="65"/>
    </row>
    <row r="81" spans="1:18" x14ac:dyDescent="0.2">
      <c r="A81" s="167" t="s">
        <v>4355</v>
      </c>
      <c r="B81" s="127" t="s">
        <v>8490</v>
      </c>
      <c r="C81" s="124">
        <v>1</v>
      </c>
      <c r="D81" s="125" t="s">
        <v>7529</v>
      </c>
      <c r="E81" s="94">
        <v>87</v>
      </c>
      <c r="F81" s="94">
        <f>_sp103</f>
        <v>6520031030</v>
      </c>
      <c r="G81" s="94">
        <v>103</v>
      </c>
      <c r="H81" s="94">
        <v>102</v>
      </c>
      <c r="I81" s="94" t="s">
        <v>5501</v>
      </c>
      <c r="J81" s="94">
        <v>173</v>
      </c>
      <c r="K81" s="157">
        <v>6364110009</v>
      </c>
      <c r="L81" s="445" t="s">
        <v>518</v>
      </c>
      <c r="M81" s="65"/>
      <c r="N81" s="125" t="s">
        <v>1944</v>
      </c>
      <c r="O81" s="125"/>
      <c r="P81" s="125"/>
      <c r="Q81" s="65"/>
      <c r="R81" s="65"/>
    </row>
    <row r="82" spans="1:18" ht="12.75" customHeight="1" x14ac:dyDescent="0.2">
      <c r="A82" s="97" t="s">
        <v>6117</v>
      </c>
      <c r="B82" s="127" t="s">
        <v>8490</v>
      </c>
      <c r="C82" s="126">
        <v>1</v>
      </c>
      <c r="D82" s="127" t="s">
        <v>8118</v>
      </c>
      <c r="E82" s="129">
        <v>89</v>
      </c>
      <c r="F82" s="129">
        <f>_sp108</f>
        <v>6520031080</v>
      </c>
      <c r="G82" s="129">
        <v>108</v>
      </c>
      <c r="H82" s="129">
        <v>104</v>
      </c>
      <c r="I82" s="129" t="s">
        <v>5160</v>
      </c>
      <c r="J82" s="129">
        <v>178</v>
      </c>
      <c r="K82" s="157">
        <v>6364110006</v>
      </c>
      <c r="L82" s="445" t="s">
        <v>518</v>
      </c>
      <c r="M82" s="6"/>
      <c r="N82" s="65" t="s">
        <v>7914</v>
      </c>
      <c r="O82" s="65"/>
      <c r="P82" s="65"/>
      <c r="Q82" s="65"/>
      <c r="R82" s="65"/>
    </row>
    <row r="83" spans="1:18" x14ac:dyDescent="0.2">
      <c r="A83" s="97" t="s">
        <v>2155</v>
      </c>
      <c r="B83" s="127" t="s">
        <v>8490</v>
      </c>
      <c r="C83" s="126">
        <v>1</v>
      </c>
      <c r="D83" s="127" t="s">
        <v>1391</v>
      </c>
      <c r="E83" s="129">
        <v>81</v>
      </c>
      <c r="F83" s="129">
        <f>_sp92</f>
        <v>6520030920</v>
      </c>
      <c r="G83" s="129">
        <v>92</v>
      </c>
      <c r="H83" s="129">
        <f>94+15</f>
        <v>109</v>
      </c>
      <c r="I83" s="129" t="s">
        <v>2367</v>
      </c>
      <c r="J83" s="129">
        <v>162</v>
      </c>
      <c r="K83" s="157">
        <v>6364110001</v>
      </c>
      <c r="L83" s="445" t="s">
        <v>518</v>
      </c>
      <c r="M83" s="6"/>
      <c r="N83" s="65" t="s">
        <v>7914</v>
      </c>
      <c r="O83" s="125"/>
      <c r="P83" s="125"/>
      <c r="Q83" s="65"/>
      <c r="R83" s="65"/>
    </row>
    <row r="84" spans="1:18" x14ac:dyDescent="0.2">
      <c r="A84" s="167" t="s">
        <v>2196</v>
      </c>
      <c r="B84" s="127" t="s">
        <v>8490</v>
      </c>
      <c r="C84" s="124">
        <v>1</v>
      </c>
      <c r="D84" s="125" t="s">
        <v>8365</v>
      </c>
      <c r="E84" s="94">
        <v>87</v>
      </c>
      <c r="F84" s="94">
        <f>_sp103</f>
        <v>6520031030</v>
      </c>
      <c r="G84" s="94">
        <v>103</v>
      </c>
      <c r="H84" s="94">
        <v>102</v>
      </c>
      <c r="I84" s="94" t="s">
        <v>5501</v>
      </c>
      <c r="J84" s="94">
        <v>173</v>
      </c>
      <c r="K84" s="157">
        <v>6364110009</v>
      </c>
      <c r="L84" s="445" t="s">
        <v>518</v>
      </c>
      <c r="M84" s="6"/>
      <c r="N84" s="65" t="s">
        <v>7914</v>
      </c>
      <c r="O84" s="125"/>
      <c r="P84" s="125"/>
      <c r="Q84" s="65"/>
      <c r="R84" s="65"/>
    </row>
    <row r="85" spans="1:18" x14ac:dyDescent="0.2">
      <c r="A85" s="97" t="s">
        <v>830</v>
      </c>
      <c r="B85" s="127" t="s">
        <v>8490</v>
      </c>
      <c r="C85" s="9">
        <v>1</v>
      </c>
      <c r="D85" s="124" t="s">
        <v>611</v>
      </c>
      <c r="E85" s="129">
        <v>82</v>
      </c>
      <c r="F85" s="129">
        <f>_sp94</f>
        <v>6520030940</v>
      </c>
      <c r="G85" s="129">
        <v>94</v>
      </c>
      <c r="H85" s="129">
        <v>105</v>
      </c>
      <c r="I85" s="129" t="s">
        <v>3283</v>
      </c>
      <c r="J85" s="129">
        <v>164</v>
      </c>
      <c r="K85" s="96">
        <v>6364110001</v>
      </c>
      <c r="L85" s="445" t="s">
        <v>518</v>
      </c>
      <c r="M85" s="6"/>
      <c r="N85" s="65" t="s">
        <v>7914</v>
      </c>
      <c r="O85" s="125"/>
      <c r="P85" s="125"/>
      <c r="Q85" s="65"/>
      <c r="R85" s="65"/>
    </row>
    <row r="86" spans="1:18" x14ac:dyDescent="0.2">
      <c r="A86" s="97" t="s">
        <v>2718</v>
      </c>
      <c r="B86" s="127" t="s">
        <v>8490</v>
      </c>
      <c r="C86" s="9">
        <v>1</v>
      </c>
      <c r="D86" s="124" t="s">
        <v>6984</v>
      </c>
      <c r="E86" s="129">
        <v>87</v>
      </c>
      <c r="F86" s="129">
        <f>_sp103</f>
        <v>6520031030</v>
      </c>
      <c r="G86" s="129">
        <v>103</v>
      </c>
      <c r="H86" s="129">
        <v>102</v>
      </c>
      <c r="I86" s="129" t="s">
        <v>5501</v>
      </c>
      <c r="J86" s="129">
        <v>173</v>
      </c>
      <c r="K86" s="157">
        <v>6364110009</v>
      </c>
      <c r="L86" s="445" t="s">
        <v>518</v>
      </c>
      <c r="M86" s="6"/>
      <c r="N86" s="65" t="s">
        <v>7914</v>
      </c>
      <c r="O86" s="125"/>
      <c r="P86" s="125"/>
      <c r="Q86" s="65"/>
      <c r="R86" s="65"/>
    </row>
    <row r="87" spans="1:18" x14ac:dyDescent="0.2">
      <c r="A87" s="167" t="s">
        <v>2157</v>
      </c>
      <c r="B87" s="127" t="s">
        <v>8490</v>
      </c>
      <c r="C87" s="126">
        <v>1</v>
      </c>
      <c r="D87" s="127" t="s">
        <v>5889</v>
      </c>
      <c r="E87" s="129">
        <v>81</v>
      </c>
      <c r="F87" s="129">
        <f>_sp92</f>
        <v>6520030920</v>
      </c>
      <c r="G87" s="129">
        <v>92</v>
      </c>
      <c r="H87" s="129">
        <f>94+15</f>
        <v>109</v>
      </c>
      <c r="I87" s="129" t="s">
        <v>2367</v>
      </c>
      <c r="J87" s="129">
        <v>162</v>
      </c>
      <c r="K87" s="157">
        <v>6364110001</v>
      </c>
      <c r="L87" s="445" t="s">
        <v>518</v>
      </c>
      <c r="M87" s="6"/>
      <c r="N87" s="65" t="s">
        <v>7914</v>
      </c>
      <c r="O87" s="125"/>
      <c r="P87" s="125"/>
      <c r="Q87" s="65"/>
      <c r="R87" s="65"/>
    </row>
    <row r="88" spans="1:18" s="84" customFormat="1" ht="12.75" customHeight="1" x14ac:dyDescent="0.2">
      <c r="A88" s="167" t="s">
        <v>4767</v>
      </c>
      <c r="B88" s="127" t="s">
        <v>8490</v>
      </c>
      <c r="C88" s="124">
        <v>1</v>
      </c>
      <c r="D88" s="124" t="s">
        <v>8613</v>
      </c>
      <c r="E88" s="94">
        <v>89</v>
      </c>
      <c r="F88" s="94">
        <f>_sp108</f>
        <v>6520031080</v>
      </c>
      <c r="G88" s="94">
        <v>108</v>
      </c>
      <c r="H88" s="94">
        <v>104</v>
      </c>
      <c r="I88" s="94" t="s">
        <v>5160</v>
      </c>
      <c r="J88" s="94">
        <v>178</v>
      </c>
      <c r="K88" s="96">
        <v>6364110006</v>
      </c>
      <c r="L88" s="445" t="s">
        <v>518</v>
      </c>
      <c r="M88" s="6"/>
      <c r="N88" s="65" t="s">
        <v>7914</v>
      </c>
      <c r="O88" s="125"/>
      <c r="P88" s="125"/>
      <c r="Q88" s="125"/>
      <c r="R88" s="125"/>
    </row>
    <row r="89" spans="1:18" x14ac:dyDescent="0.2">
      <c r="A89" s="97" t="s">
        <v>9072</v>
      </c>
      <c r="B89" s="127" t="s">
        <v>8490</v>
      </c>
      <c r="C89" s="124">
        <v>1</v>
      </c>
      <c r="D89" s="125" t="s">
        <v>4895</v>
      </c>
      <c r="E89" s="94">
        <v>85</v>
      </c>
      <c r="F89" s="94">
        <f>_sp99</f>
        <v>6520030990</v>
      </c>
      <c r="G89" s="94">
        <v>99</v>
      </c>
      <c r="H89" s="94">
        <v>98</v>
      </c>
      <c r="I89" s="94" t="s">
        <v>3850</v>
      </c>
      <c r="J89" s="94">
        <v>169</v>
      </c>
      <c r="K89" s="157">
        <v>6364110011</v>
      </c>
      <c r="L89" s="445" t="s">
        <v>518</v>
      </c>
      <c r="M89" s="6"/>
      <c r="N89" s="65" t="s">
        <v>7914</v>
      </c>
      <c r="O89" s="125"/>
      <c r="P89" s="125"/>
      <c r="Q89" s="65"/>
      <c r="R89" s="65"/>
    </row>
    <row r="90" spans="1:18" x14ac:dyDescent="0.2">
      <c r="A90" s="97" t="s">
        <v>2636</v>
      </c>
      <c r="B90" s="127" t="s">
        <v>8490</v>
      </c>
      <c r="C90" s="124">
        <v>1</v>
      </c>
      <c r="D90" s="125" t="s">
        <v>3049</v>
      </c>
      <c r="E90" s="94">
        <v>89</v>
      </c>
      <c r="F90" s="94">
        <f>_sp107</f>
        <v>6520031070</v>
      </c>
      <c r="G90" s="94">
        <v>107</v>
      </c>
      <c r="H90" s="94">
        <v>112</v>
      </c>
      <c r="I90" s="94" t="s">
        <v>962</v>
      </c>
      <c r="J90" s="94">
        <v>177</v>
      </c>
      <c r="K90" s="157">
        <v>6364110004</v>
      </c>
      <c r="L90" s="445" t="s">
        <v>518</v>
      </c>
      <c r="M90" s="6"/>
      <c r="N90" s="65" t="s">
        <v>7914</v>
      </c>
      <c r="O90" s="125"/>
      <c r="P90" s="125"/>
      <c r="Q90" s="65"/>
      <c r="R90" s="65"/>
    </row>
    <row r="91" spans="1:18" x14ac:dyDescent="0.2">
      <c r="A91" s="97" t="s">
        <v>2636</v>
      </c>
      <c r="B91" s="127" t="s">
        <v>8490</v>
      </c>
      <c r="C91" s="124">
        <v>1</v>
      </c>
      <c r="D91" s="125" t="s">
        <v>3050</v>
      </c>
      <c r="E91" s="94">
        <v>89</v>
      </c>
      <c r="F91" s="94">
        <f>_sp107</f>
        <v>6520031070</v>
      </c>
      <c r="G91" s="94">
        <v>107</v>
      </c>
      <c r="H91" s="94">
        <v>112</v>
      </c>
      <c r="I91" s="94" t="s">
        <v>962</v>
      </c>
      <c r="J91" s="94">
        <v>177</v>
      </c>
      <c r="K91" s="157">
        <v>6364110005</v>
      </c>
      <c r="L91" s="445" t="s">
        <v>518</v>
      </c>
      <c r="M91" s="6"/>
      <c r="N91" s="65" t="s">
        <v>7914</v>
      </c>
      <c r="O91" s="125"/>
      <c r="P91" s="125"/>
      <c r="Q91" s="65"/>
      <c r="R91" s="65"/>
    </row>
    <row r="92" spans="1:18" x14ac:dyDescent="0.2">
      <c r="A92" s="97" t="s">
        <v>1471</v>
      </c>
      <c r="B92" s="127" t="s">
        <v>8490</v>
      </c>
      <c r="C92" s="126">
        <v>1</v>
      </c>
      <c r="D92" s="127" t="s">
        <v>8196</v>
      </c>
      <c r="E92" s="129">
        <v>88</v>
      </c>
      <c r="F92" s="129">
        <f>_sp106</f>
        <v>6520031060</v>
      </c>
      <c r="G92" s="129">
        <v>106</v>
      </c>
      <c r="H92" s="129">
        <v>102</v>
      </c>
      <c r="I92" s="129" t="s">
        <v>5501</v>
      </c>
      <c r="J92" s="129">
        <v>175</v>
      </c>
      <c r="K92" s="157">
        <v>6364110007</v>
      </c>
      <c r="L92" s="445" t="s">
        <v>518</v>
      </c>
      <c r="M92" s="6"/>
      <c r="N92" s="65" t="s">
        <v>7914</v>
      </c>
      <c r="O92" s="125"/>
      <c r="P92" s="125"/>
      <c r="Q92" s="65"/>
      <c r="R92" s="65"/>
    </row>
    <row r="93" spans="1:18" x14ac:dyDescent="0.2">
      <c r="A93" s="97" t="s">
        <v>7482</v>
      </c>
      <c r="B93" s="127" t="s">
        <v>8490</v>
      </c>
      <c r="C93" s="9">
        <v>1</v>
      </c>
      <c r="D93" s="124" t="s">
        <v>869</v>
      </c>
      <c r="E93" s="129">
        <v>82</v>
      </c>
      <c r="F93" s="129">
        <f>_sp94</f>
        <v>6520030940</v>
      </c>
      <c r="G93" s="129">
        <v>94</v>
      </c>
      <c r="H93" s="129">
        <v>109</v>
      </c>
      <c r="I93" s="129" t="s">
        <v>2367</v>
      </c>
      <c r="J93" s="5">
        <v>164</v>
      </c>
      <c r="K93" s="96">
        <v>6364110001</v>
      </c>
      <c r="L93" s="445" t="s">
        <v>518</v>
      </c>
      <c r="M93" s="125"/>
      <c r="N93" s="125"/>
      <c r="O93" s="125"/>
      <c r="P93" s="125"/>
      <c r="Q93" s="65"/>
      <c r="R93" s="65"/>
    </row>
    <row r="94" spans="1:18" x14ac:dyDescent="0.2">
      <c r="A94" s="97" t="s">
        <v>3033</v>
      </c>
      <c r="B94" s="127" t="s">
        <v>8490</v>
      </c>
      <c r="C94" s="9">
        <v>1</v>
      </c>
      <c r="D94" s="124" t="s">
        <v>8344</v>
      </c>
      <c r="E94" s="129">
        <v>82</v>
      </c>
      <c r="F94" s="129">
        <f>_sp94</f>
        <v>6520030940</v>
      </c>
      <c r="G94" s="129">
        <v>94</v>
      </c>
      <c r="H94" s="129">
        <v>109</v>
      </c>
      <c r="I94" s="129" t="s">
        <v>2367</v>
      </c>
      <c r="J94" s="129">
        <v>164</v>
      </c>
      <c r="K94" s="96">
        <v>6364110001</v>
      </c>
      <c r="L94" s="445" t="s">
        <v>518</v>
      </c>
      <c r="M94" s="6"/>
      <c r="N94" s="65" t="s">
        <v>7914</v>
      </c>
      <c r="O94" s="125"/>
      <c r="P94" s="125"/>
      <c r="Q94" s="65"/>
      <c r="R94" s="65"/>
    </row>
    <row r="95" spans="1:18" x14ac:dyDescent="0.2">
      <c r="A95" s="97" t="s">
        <v>9790</v>
      </c>
      <c r="B95" s="127" t="s">
        <v>8490</v>
      </c>
      <c r="C95" s="9">
        <v>1</v>
      </c>
      <c r="D95" s="124" t="s">
        <v>8727</v>
      </c>
      <c r="E95" s="129">
        <v>82</v>
      </c>
      <c r="F95" s="129">
        <f>_sp94</f>
        <v>6520030940</v>
      </c>
      <c r="G95" s="129">
        <v>94</v>
      </c>
      <c r="H95" s="129">
        <v>105</v>
      </c>
      <c r="I95" s="129" t="s">
        <v>3283</v>
      </c>
      <c r="J95" s="129">
        <v>164</v>
      </c>
      <c r="K95" s="96">
        <v>6364110001</v>
      </c>
      <c r="L95" s="445" t="s">
        <v>518</v>
      </c>
      <c r="M95" s="6"/>
      <c r="N95" s="65"/>
      <c r="O95" s="125"/>
      <c r="P95" s="125"/>
      <c r="Q95" s="65"/>
      <c r="R95" s="65"/>
    </row>
    <row r="96" spans="1:18" x14ac:dyDescent="0.2">
      <c r="A96" s="97" t="s">
        <v>4140</v>
      </c>
      <c r="B96" s="127" t="s">
        <v>8490</v>
      </c>
      <c r="C96" s="9">
        <v>1</v>
      </c>
      <c r="D96" s="124" t="s">
        <v>1410</v>
      </c>
      <c r="E96" s="129">
        <v>83</v>
      </c>
      <c r="F96" s="129">
        <f>_sp95</f>
        <v>6520030950</v>
      </c>
      <c r="G96" s="129">
        <v>95</v>
      </c>
      <c r="H96" s="129">
        <v>104</v>
      </c>
      <c r="I96" s="129" t="s">
        <v>4585</v>
      </c>
      <c r="J96" s="94">
        <v>165</v>
      </c>
      <c r="K96" s="96">
        <v>6364110001</v>
      </c>
      <c r="L96" s="445" t="s">
        <v>518</v>
      </c>
      <c r="M96" s="6"/>
      <c r="N96" s="65"/>
      <c r="O96" s="125"/>
      <c r="P96" s="125"/>
      <c r="Q96" s="65"/>
      <c r="R96" s="65"/>
    </row>
    <row r="97" spans="1:18" x14ac:dyDescent="0.2">
      <c r="A97" s="167" t="s">
        <v>4896</v>
      </c>
      <c r="B97" s="127" t="s">
        <v>8490</v>
      </c>
      <c r="C97" s="124">
        <v>1</v>
      </c>
      <c r="D97" s="125" t="s">
        <v>73</v>
      </c>
      <c r="E97" s="94">
        <v>90</v>
      </c>
      <c r="F97" s="94">
        <f>_sp108</f>
        <v>6520031080</v>
      </c>
      <c r="G97" s="94">
        <v>108</v>
      </c>
      <c r="H97" s="94">
        <v>102</v>
      </c>
      <c r="I97" s="94" t="s">
        <v>5501</v>
      </c>
      <c r="J97" s="94">
        <v>178</v>
      </c>
      <c r="K97" s="157">
        <v>6364110006</v>
      </c>
      <c r="L97" s="445" t="s">
        <v>518</v>
      </c>
      <c r="M97" s="6"/>
      <c r="N97" s="65" t="s">
        <v>7914</v>
      </c>
      <c r="O97" s="125"/>
      <c r="P97" s="125"/>
      <c r="Q97" s="65"/>
      <c r="R97" s="65"/>
    </row>
    <row r="98" spans="1:18" x14ac:dyDescent="0.2">
      <c r="A98" s="97" t="s">
        <v>4207</v>
      </c>
      <c r="B98" s="127" t="s">
        <v>8490</v>
      </c>
      <c r="C98" s="124">
        <v>1</v>
      </c>
      <c r="D98" s="125" t="s">
        <v>67</v>
      </c>
      <c r="E98" s="94">
        <v>87</v>
      </c>
      <c r="F98" s="94">
        <f>_sp103</f>
        <v>6520031030</v>
      </c>
      <c r="G98" s="94">
        <v>103</v>
      </c>
      <c r="H98" s="94">
        <v>102</v>
      </c>
      <c r="I98" s="94" t="s">
        <v>5501</v>
      </c>
      <c r="J98" s="94">
        <v>173</v>
      </c>
      <c r="K98" s="157">
        <v>6364110009</v>
      </c>
      <c r="L98" s="445" t="s">
        <v>518</v>
      </c>
      <c r="M98" s="6"/>
      <c r="N98" s="65" t="s">
        <v>7914</v>
      </c>
      <c r="O98" s="125"/>
      <c r="P98" s="125"/>
      <c r="Q98" s="65"/>
      <c r="R98" s="65"/>
    </row>
    <row r="99" spans="1:18" x14ac:dyDescent="0.2">
      <c r="A99" s="558" t="s">
        <v>11671</v>
      </c>
      <c r="B99" s="574" t="s">
        <v>8490</v>
      </c>
      <c r="C99" s="124">
        <v>1</v>
      </c>
      <c r="D99" s="562" t="s">
        <v>11672</v>
      </c>
      <c r="E99" s="94">
        <v>84</v>
      </c>
      <c r="F99" s="94">
        <f>_sp97</f>
        <v>6520030970</v>
      </c>
      <c r="G99" s="94">
        <v>97</v>
      </c>
      <c r="H99" s="94">
        <v>105</v>
      </c>
      <c r="I99" s="564" t="s">
        <v>3283</v>
      </c>
      <c r="J99" s="94">
        <v>167</v>
      </c>
      <c r="K99" s="96">
        <v>6364110001</v>
      </c>
      <c r="L99" s="687" t="s">
        <v>518</v>
      </c>
      <c r="M99" s="6"/>
      <c r="N99" s="559" t="s">
        <v>11657</v>
      </c>
      <c r="O99" s="125"/>
      <c r="P99" s="125"/>
      <c r="Q99" s="65"/>
      <c r="R99" s="65"/>
    </row>
    <row r="100" spans="1:18" x14ac:dyDescent="0.2">
      <c r="A100" s="97" t="s">
        <v>1135</v>
      </c>
      <c r="B100" s="127" t="s">
        <v>8490</v>
      </c>
      <c r="C100" s="9">
        <v>1</v>
      </c>
      <c r="D100" s="124" t="s">
        <v>6558</v>
      </c>
      <c r="E100" s="94">
        <v>90</v>
      </c>
      <c r="F100" s="94">
        <f>_sp108</f>
        <v>6520031080</v>
      </c>
      <c r="G100" s="94">
        <v>108</v>
      </c>
      <c r="H100" s="94">
        <v>104</v>
      </c>
      <c r="I100" s="94" t="s">
        <v>5160</v>
      </c>
      <c r="J100" s="94">
        <v>178</v>
      </c>
      <c r="K100" s="157">
        <v>6364110006</v>
      </c>
      <c r="L100" s="445" t="s">
        <v>518</v>
      </c>
      <c r="M100" s="6"/>
      <c r="N100" s="65" t="s">
        <v>7914</v>
      </c>
      <c r="O100" s="125"/>
      <c r="P100" s="125"/>
      <c r="Q100" s="65"/>
      <c r="R100" s="65"/>
    </row>
    <row r="101" spans="1:18" x14ac:dyDescent="0.2">
      <c r="A101" s="97" t="s">
        <v>3051</v>
      </c>
      <c r="B101" s="127" t="s">
        <v>8490</v>
      </c>
      <c r="C101" s="9">
        <v>1</v>
      </c>
      <c r="D101" s="124" t="s">
        <v>3052</v>
      </c>
      <c r="E101" s="94">
        <v>86</v>
      </c>
      <c r="F101" s="94">
        <f>_sp102</f>
        <v>6520031020</v>
      </c>
      <c r="G101" s="94">
        <v>102</v>
      </c>
      <c r="H101" s="94">
        <v>102</v>
      </c>
      <c r="I101" s="94" t="s">
        <v>5501</v>
      </c>
      <c r="J101" s="94">
        <v>172</v>
      </c>
      <c r="K101" s="157">
        <v>6364110013</v>
      </c>
      <c r="L101" s="445" t="s">
        <v>518</v>
      </c>
      <c r="M101" s="6"/>
      <c r="N101" s="65" t="s">
        <v>7914</v>
      </c>
      <c r="O101" s="125"/>
      <c r="P101" s="125"/>
      <c r="Q101" s="65"/>
      <c r="R101" s="65"/>
    </row>
    <row r="102" spans="1:18" x14ac:dyDescent="0.2">
      <c r="A102" s="97" t="s">
        <v>9391</v>
      </c>
      <c r="B102" s="127" t="s">
        <v>10291</v>
      </c>
      <c r="C102" s="9">
        <v>1</v>
      </c>
      <c r="D102" s="124" t="s">
        <v>2898</v>
      </c>
      <c r="E102" s="129">
        <v>88</v>
      </c>
      <c r="F102" s="129">
        <f>_sp104</f>
        <v>6520031040</v>
      </c>
      <c r="G102" s="129">
        <v>104</v>
      </c>
      <c r="H102" s="129">
        <v>107</v>
      </c>
      <c r="I102" s="129" t="s">
        <v>5434</v>
      </c>
      <c r="J102" s="5">
        <v>174</v>
      </c>
      <c r="K102" s="96">
        <v>6364110001</v>
      </c>
      <c r="L102" s="445" t="s">
        <v>518</v>
      </c>
      <c r="M102" s="6"/>
      <c r="N102" s="65" t="s">
        <v>7914</v>
      </c>
      <c r="O102" s="125"/>
      <c r="P102" s="125"/>
      <c r="Q102" s="65"/>
      <c r="R102" s="65"/>
    </row>
    <row r="103" spans="1:18" x14ac:dyDescent="0.2">
      <c r="A103" s="97" t="s">
        <v>4374</v>
      </c>
      <c r="B103" s="127" t="s">
        <v>2125</v>
      </c>
      <c r="C103" s="9">
        <v>1</v>
      </c>
      <c r="D103" s="124" t="s">
        <v>4098</v>
      </c>
      <c r="E103" s="129">
        <v>82</v>
      </c>
      <c r="F103" s="129">
        <f>_sp94</f>
        <v>6520030940</v>
      </c>
      <c r="G103" s="129">
        <v>94</v>
      </c>
      <c r="H103" s="129">
        <v>105</v>
      </c>
      <c r="I103" s="129" t="s">
        <v>3283</v>
      </c>
      <c r="J103" s="129">
        <v>164</v>
      </c>
      <c r="K103" s="96">
        <v>6364110001</v>
      </c>
      <c r="L103" s="445" t="s">
        <v>518</v>
      </c>
      <c r="M103" s="6"/>
      <c r="N103" s="65" t="s">
        <v>7914</v>
      </c>
      <c r="O103" s="125"/>
      <c r="P103" s="125"/>
      <c r="Q103" s="65"/>
      <c r="R103" s="65"/>
    </row>
    <row r="104" spans="1:18" x14ac:dyDescent="0.2">
      <c r="A104" s="97" t="s">
        <v>127</v>
      </c>
      <c r="B104" s="127" t="s">
        <v>2125</v>
      </c>
      <c r="C104" s="124">
        <v>1</v>
      </c>
      <c r="D104" s="125" t="s">
        <v>4826</v>
      </c>
      <c r="E104" s="94">
        <v>87</v>
      </c>
      <c r="F104" s="94">
        <f>_sp103</f>
        <v>6520031030</v>
      </c>
      <c r="G104" s="94">
        <v>103</v>
      </c>
      <c r="H104" s="94">
        <v>104</v>
      </c>
      <c r="I104" s="94" t="s">
        <v>5160</v>
      </c>
      <c r="J104" s="94">
        <v>173</v>
      </c>
      <c r="K104" s="157">
        <v>6364110009</v>
      </c>
      <c r="L104" s="445" t="s">
        <v>518</v>
      </c>
      <c r="M104" s="6"/>
      <c r="N104" s="65" t="s">
        <v>7914</v>
      </c>
      <c r="O104" s="125"/>
      <c r="P104" s="125"/>
      <c r="Q104" s="65"/>
      <c r="R104" s="65"/>
    </row>
    <row r="105" spans="1:18" x14ac:dyDescent="0.2">
      <c r="A105" s="97" t="s">
        <v>8577</v>
      </c>
      <c r="B105" s="127" t="s">
        <v>2125</v>
      </c>
      <c r="C105" s="124">
        <v>1</v>
      </c>
      <c r="D105" s="124" t="s">
        <v>8575</v>
      </c>
      <c r="E105" s="94">
        <v>83</v>
      </c>
      <c r="F105" s="94">
        <f>_sp92</f>
        <v>6520030920</v>
      </c>
      <c r="G105" s="94">
        <v>92</v>
      </c>
      <c r="H105" s="94">
        <v>104</v>
      </c>
      <c r="I105" s="94" t="s">
        <v>4585</v>
      </c>
      <c r="J105" s="94">
        <v>162</v>
      </c>
      <c r="K105" s="157">
        <v>6364110001</v>
      </c>
      <c r="L105" s="157">
        <v>0</v>
      </c>
      <c r="M105" s="6"/>
      <c r="N105" s="65"/>
      <c r="O105" s="125"/>
      <c r="P105" s="125"/>
      <c r="Q105" s="65"/>
      <c r="R105" s="65"/>
    </row>
    <row r="106" spans="1:18" x14ac:dyDescent="0.2">
      <c r="A106" s="97" t="s">
        <v>9119</v>
      </c>
      <c r="B106" s="127" t="s">
        <v>68</v>
      </c>
      <c r="C106" s="9">
        <v>1</v>
      </c>
      <c r="D106" s="124" t="s">
        <v>2899</v>
      </c>
      <c r="E106" s="129">
        <v>84</v>
      </c>
      <c r="F106" s="129">
        <f>_sp97</f>
        <v>6520030970</v>
      </c>
      <c r="G106" s="129">
        <v>97</v>
      </c>
      <c r="H106" s="129">
        <v>106</v>
      </c>
      <c r="I106" s="129" t="s">
        <v>3283</v>
      </c>
      <c r="J106" s="5">
        <v>167</v>
      </c>
      <c r="K106" s="96">
        <v>6364110001</v>
      </c>
      <c r="L106" s="445" t="s">
        <v>518</v>
      </c>
      <c r="M106" s="6"/>
      <c r="N106" s="65" t="s">
        <v>7914</v>
      </c>
      <c r="O106" s="125"/>
      <c r="P106" s="125"/>
      <c r="Q106" s="65"/>
      <c r="R106" s="65"/>
    </row>
    <row r="107" spans="1:18" x14ac:dyDescent="0.2">
      <c r="A107" s="97" t="s">
        <v>7773</v>
      </c>
      <c r="B107" s="127" t="s">
        <v>68</v>
      </c>
      <c r="C107" s="9">
        <v>1</v>
      </c>
      <c r="D107" s="124" t="s">
        <v>2488</v>
      </c>
      <c r="E107" s="129">
        <v>81</v>
      </c>
      <c r="F107" s="129">
        <f>_sp92</f>
        <v>6520030920</v>
      </c>
      <c r="G107" s="129">
        <v>92</v>
      </c>
      <c r="H107" s="129">
        <v>104</v>
      </c>
      <c r="I107" s="129" t="s">
        <v>4585</v>
      </c>
      <c r="J107" s="5">
        <v>162</v>
      </c>
      <c r="K107" s="96">
        <v>6364110001</v>
      </c>
      <c r="L107" s="445" t="s">
        <v>518</v>
      </c>
      <c r="M107" s="6"/>
      <c r="N107" s="65"/>
      <c r="O107" s="125"/>
      <c r="P107" s="125"/>
      <c r="Q107" s="65"/>
      <c r="R107" s="65"/>
    </row>
    <row r="108" spans="1:18" x14ac:dyDescent="0.2">
      <c r="A108" s="97" t="s">
        <v>6759</v>
      </c>
      <c r="B108" s="127" t="s">
        <v>68</v>
      </c>
      <c r="C108" s="9">
        <v>1</v>
      </c>
      <c r="D108" s="124" t="s">
        <v>2489</v>
      </c>
      <c r="E108" s="129">
        <v>84</v>
      </c>
      <c r="F108" s="129">
        <f>_sp97</f>
        <v>6520030970</v>
      </c>
      <c r="G108" s="129">
        <v>97</v>
      </c>
      <c r="H108" s="129">
        <v>106</v>
      </c>
      <c r="I108" s="129" t="s">
        <v>3283</v>
      </c>
      <c r="J108" s="5">
        <v>167</v>
      </c>
      <c r="K108" s="96">
        <v>6364110001</v>
      </c>
      <c r="L108" s="445" t="s">
        <v>518</v>
      </c>
      <c r="M108" s="6"/>
      <c r="N108" s="65"/>
      <c r="O108" s="125"/>
      <c r="P108" s="125"/>
      <c r="Q108" s="65"/>
      <c r="R108" s="65"/>
    </row>
    <row r="109" spans="1:18" x14ac:dyDescent="0.2">
      <c r="A109" s="97" t="s">
        <v>7174</v>
      </c>
      <c r="B109" s="127" t="s">
        <v>6437</v>
      </c>
      <c r="C109" s="9">
        <v>1</v>
      </c>
      <c r="D109" s="124" t="s">
        <v>2326</v>
      </c>
      <c r="E109" s="129">
        <v>83</v>
      </c>
      <c r="F109" s="129">
        <f>_sp95</f>
        <v>6520030950</v>
      </c>
      <c r="G109" s="129">
        <v>95</v>
      </c>
      <c r="H109" s="129">
        <v>105</v>
      </c>
      <c r="I109" s="129" t="s">
        <v>3283</v>
      </c>
      <c r="J109" s="129">
        <v>165</v>
      </c>
      <c r="K109" s="96">
        <v>6364110001</v>
      </c>
      <c r="L109" s="445" t="s">
        <v>518</v>
      </c>
      <c r="M109" s="6"/>
      <c r="N109" s="65" t="s">
        <v>7914</v>
      </c>
      <c r="O109" s="125"/>
      <c r="P109" s="125"/>
      <c r="Q109" s="65"/>
      <c r="R109" s="65"/>
    </row>
    <row r="110" spans="1:18" x14ac:dyDescent="0.2">
      <c r="A110" s="97" t="s">
        <v>128</v>
      </c>
      <c r="B110" s="127"/>
      <c r="C110" s="124">
        <v>1</v>
      </c>
      <c r="D110" s="125" t="s">
        <v>4692</v>
      </c>
      <c r="E110" s="94">
        <v>85</v>
      </c>
      <c r="F110" s="94">
        <f>_sp99</f>
        <v>6520030990</v>
      </c>
      <c r="G110" s="94">
        <v>99</v>
      </c>
      <c r="H110" s="94">
        <v>102</v>
      </c>
      <c r="I110" s="94" t="s">
        <v>5501</v>
      </c>
      <c r="J110" s="94">
        <v>169</v>
      </c>
      <c r="K110" s="157">
        <v>6364110011</v>
      </c>
      <c r="L110" s="445" t="s">
        <v>518</v>
      </c>
      <c r="M110" s="6"/>
      <c r="N110" s="65" t="s">
        <v>7914</v>
      </c>
      <c r="O110" s="125"/>
      <c r="P110" s="125"/>
      <c r="Q110" s="65"/>
      <c r="R110" s="65"/>
    </row>
    <row r="111" spans="1:18" x14ac:dyDescent="0.2">
      <c r="A111" s="97"/>
      <c r="B111" s="127"/>
      <c r="C111" s="9"/>
      <c r="D111" s="124"/>
      <c r="E111" s="129"/>
      <c r="F111" s="129"/>
      <c r="G111" s="129"/>
      <c r="H111" s="129"/>
      <c r="I111" s="129"/>
      <c r="J111" s="129"/>
      <c r="K111" s="157"/>
      <c r="L111" s="445" t="s">
        <v>518</v>
      </c>
      <c r="M111" s="125"/>
      <c r="N111" s="125"/>
      <c r="O111" s="125"/>
      <c r="P111" s="125"/>
      <c r="Q111" s="65"/>
      <c r="R111" s="65"/>
    </row>
    <row r="112" spans="1:18" x14ac:dyDescent="0.2">
      <c r="A112" s="97" t="s">
        <v>5442</v>
      </c>
      <c r="B112" s="127" t="s">
        <v>2125</v>
      </c>
      <c r="C112" s="9">
        <v>1.25</v>
      </c>
      <c r="D112" s="124" t="s">
        <v>3770</v>
      </c>
      <c r="E112" s="129">
        <v>85</v>
      </c>
      <c r="F112" s="129">
        <f>_sp97</f>
        <v>6520030970</v>
      </c>
      <c r="G112" s="129">
        <v>97</v>
      </c>
      <c r="H112" s="129">
        <v>107</v>
      </c>
      <c r="I112" s="129" t="s">
        <v>3283</v>
      </c>
      <c r="J112" s="129">
        <v>167</v>
      </c>
      <c r="K112" s="96">
        <v>6364110001</v>
      </c>
      <c r="L112" s="445" t="s">
        <v>518</v>
      </c>
      <c r="M112" s="6"/>
      <c r="N112" s="65"/>
      <c r="O112" s="125"/>
      <c r="P112" s="125"/>
      <c r="Q112" s="65"/>
      <c r="R112" s="65"/>
    </row>
    <row r="113" spans="1:18" x14ac:dyDescent="0.2">
      <c r="A113" s="97" t="s">
        <v>5442</v>
      </c>
      <c r="B113" s="127" t="s">
        <v>2125</v>
      </c>
      <c r="C113" s="9">
        <v>1.25</v>
      </c>
      <c r="D113" s="124" t="s">
        <v>3313</v>
      </c>
      <c r="E113" s="129">
        <v>85</v>
      </c>
      <c r="F113" s="129">
        <f>_sp97</f>
        <v>6520030970</v>
      </c>
      <c r="G113" s="129">
        <v>97</v>
      </c>
      <c r="H113" s="129">
        <v>107</v>
      </c>
      <c r="I113" s="129" t="s">
        <v>3283</v>
      </c>
      <c r="J113" s="129">
        <v>167</v>
      </c>
      <c r="K113" s="96">
        <v>6364110001</v>
      </c>
      <c r="L113" s="445" t="s">
        <v>518</v>
      </c>
      <c r="M113" s="6"/>
      <c r="N113" s="65"/>
      <c r="O113" s="125"/>
      <c r="P113" s="125"/>
      <c r="Q113" s="65"/>
      <c r="R113" s="65"/>
    </row>
    <row r="114" spans="1:18" x14ac:dyDescent="0.2">
      <c r="A114" s="97" t="s">
        <v>7076</v>
      </c>
      <c r="B114" s="127" t="s">
        <v>2125</v>
      </c>
      <c r="C114" s="9">
        <v>1.25</v>
      </c>
      <c r="D114" s="124" t="s">
        <v>870</v>
      </c>
      <c r="E114" s="129">
        <v>86</v>
      </c>
      <c r="F114" s="129">
        <f>_sp110</f>
        <v>6520031100</v>
      </c>
      <c r="G114" s="129">
        <v>110</v>
      </c>
      <c r="H114" s="129">
        <v>111</v>
      </c>
      <c r="I114" s="129" t="s">
        <v>6995</v>
      </c>
      <c r="J114" s="129">
        <v>180</v>
      </c>
      <c r="K114" s="96">
        <v>6364110014</v>
      </c>
      <c r="L114" s="445" t="s">
        <v>518</v>
      </c>
      <c r="M114" s="6"/>
      <c r="N114" s="65"/>
      <c r="O114" s="125"/>
      <c r="P114" s="125"/>
      <c r="Q114" s="65"/>
      <c r="R114" s="65"/>
    </row>
    <row r="115" spans="1:18" x14ac:dyDescent="0.2">
      <c r="A115" s="6"/>
      <c r="B115" s="6"/>
      <c r="C115" s="9"/>
      <c r="D115" s="6"/>
      <c r="E115" s="6"/>
      <c r="F115" s="6"/>
      <c r="G115" s="6"/>
      <c r="H115" s="6"/>
      <c r="I115" s="6"/>
      <c r="J115" s="6"/>
      <c r="K115" s="6"/>
      <c r="L115" s="445" t="s">
        <v>518</v>
      </c>
      <c r="M115" s="125"/>
      <c r="N115" s="125"/>
      <c r="O115" s="125"/>
      <c r="P115" s="125"/>
      <c r="Q115" s="65"/>
      <c r="R115" s="65"/>
    </row>
    <row r="116" spans="1:18" x14ac:dyDescent="0.2">
      <c r="A116" s="97" t="s">
        <v>5616</v>
      </c>
      <c r="B116" s="6" t="s">
        <v>3365</v>
      </c>
      <c r="C116" s="9">
        <v>1.5</v>
      </c>
      <c r="D116" s="6" t="s">
        <v>7977</v>
      </c>
      <c r="E116" s="5">
        <v>88</v>
      </c>
      <c r="F116" s="5">
        <f>_sp106</f>
        <v>6520031060</v>
      </c>
      <c r="G116" s="94">
        <v>106</v>
      </c>
      <c r="H116" s="94">
        <v>109</v>
      </c>
      <c r="I116" s="94" t="s">
        <v>2367</v>
      </c>
      <c r="J116" s="94">
        <v>175</v>
      </c>
      <c r="K116" s="96">
        <v>6364110001</v>
      </c>
      <c r="L116" s="445" t="s">
        <v>518</v>
      </c>
      <c r="M116" s="125"/>
      <c r="N116" s="125"/>
      <c r="O116" s="125"/>
      <c r="P116" s="125"/>
      <c r="Q116" s="65"/>
      <c r="R116" s="65"/>
    </row>
    <row r="117" spans="1:18" x14ac:dyDescent="0.2">
      <c r="A117" s="52" t="s">
        <v>9407</v>
      </c>
      <c r="B117" s="6" t="s">
        <v>4416</v>
      </c>
      <c r="C117" s="9">
        <v>1.5</v>
      </c>
      <c r="D117" s="6" t="s">
        <v>5724</v>
      </c>
      <c r="E117" s="5">
        <v>88</v>
      </c>
      <c r="F117" s="94">
        <f>_sp106</f>
        <v>6520031060</v>
      </c>
      <c r="G117" s="94">
        <v>106</v>
      </c>
      <c r="H117" s="94">
        <v>109</v>
      </c>
      <c r="I117" s="94" t="s">
        <v>2367</v>
      </c>
      <c r="J117" s="94">
        <v>175</v>
      </c>
      <c r="K117" s="96">
        <v>6364110001</v>
      </c>
      <c r="L117" s="445" t="s">
        <v>518</v>
      </c>
      <c r="M117" s="125"/>
      <c r="N117" s="125"/>
      <c r="O117" s="125"/>
      <c r="P117" s="125"/>
      <c r="Q117" s="65"/>
      <c r="R117" s="65"/>
    </row>
    <row r="118" spans="1:18" x14ac:dyDescent="0.2">
      <c r="A118" s="97" t="s">
        <v>9239</v>
      </c>
      <c r="B118" s="127" t="s">
        <v>1423</v>
      </c>
      <c r="C118" s="124">
        <v>1.5</v>
      </c>
      <c r="D118" s="125" t="s">
        <v>5287</v>
      </c>
      <c r="E118" s="94">
        <v>88</v>
      </c>
      <c r="F118" s="94">
        <f>_sp106</f>
        <v>6520031060</v>
      </c>
      <c r="G118" s="94">
        <v>106</v>
      </c>
      <c r="H118" s="94">
        <v>115</v>
      </c>
      <c r="I118" s="94" t="s">
        <v>3850</v>
      </c>
      <c r="J118" s="94">
        <v>176</v>
      </c>
      <c r="K118" s="96">
        <v>6364110001</v>
      </c>
      <c r="L118" s="445" t="s">
        <v>518</v>
      </c>
      <c r="M118" s="6"/>
      <c r="N118" s="65" t="s">
        <v>7914</v>
      </c>
      <c r="O118" s="125"/>
      <c r="P118" s="125"/>
      <c r="Q118" s="65"/>
      <c r="R118" s="65"/>
    </row>
    <row r="119" spans="1:18" x14ac:dyDescent="0.2">
      <c r="A119" s="97" t="s">
        <v>5091</v>
      </c>
      <c r="B119" s="127" t="s">
        <v>4892</v>
      </c>
      <c r="C119" s="124">
        <v>1.5</v>
      </c>
      <c r="D119" s="125" t="s">
        <v>7448</v>
      </c>
      <c r="E119" s="94">
        <v>85</v>
      </c>
      <c r="F119" s="94">
        <f>_sp99</f>
        <v>6520030990</v>
      </c>
      <c r="G119" s="94">
        <v>99</v>
      </c>
      <c r="H119" s="94">
        <f>92+15</f>
        <v>107</v>
      </c>
      <c r="I119" s="94" t="s">
        <v>5434</v>
      </c>
      <c r="J119" s="94">
        <v>169</v>
      </c>
      <c r="K119" s="96">
        <v>6364110001</v>
      </c>
      <c r="L119" s="445" t="s">
        <v>518</v>
      </c>
      <c r="M119" s="6"/>
      <c r="N119" s="65" t="s">
        <v>7914</v>
      </c>
      <c r="O119" s="125"/>
      <c r="P119" s="125"/>
      <c r="Q119" s="65"/>
      <c r="R119" s="65"/>
    </row>
    <row r="120" spans="1:18" x14ac:dyDescent="0.2">
      <c r="A120" s="97" t="s">
        <v>5292</v>
      </c>
      <c r="B120" s="127" t="s">
        <v>8490</v>
      </c>
      <c r="C120" s="124">
        <v>1.5</v>
      </c>
      <c r="D120" s="125" t="s">
        <v>5293</v>
      </c>
      <c r="E120" s="94">
        <v>89</v>
      </c>
      <c r="F120" s="94">
        <f>_sp107</f>
        <v>6520031070</v>
      </c>
      <c r="G120" s="94">
        <v>107</v>
      </c>
      <c r="H120" s="94">
        <v>112</v>
      </c>
      <c r="I120" s="94" t="s">
        <v>6995</v>
      </c>
      <c r="J120" s="94">
        <v>177</v>
      </c>
      <c r="K120" s="96">
        <v>6364110001</v>
      </c>
      <c r="L120" s="445" t="s">
        <v>518</v>
      </c>
      <c r="M120" s="6"/>
      <c r="N120" s="65"/>
      <c r="O120" s="125"/>
      <c r="P120" s="125"/>
      <c r="Q120" s="65"/>
      <c r="R120" s="65"/>
    </row>
    <row r="121" spans="1:18" x14ac:dyDescent="0.2">
      <c r="A121" s="97" t="s">
        <v>5443</v>
      </c>
      <c r="B121" s="127" t="s">
        <v>8490</v>
      </c>
      <c r="C121" s="124">
        <v>1.5</v>
      </c>
      <c r="D121" s="125" t="s">
        <v>5287</v>
      </c>
      <c r="E121" s="94">
        <v>89</v>
      </c>
      <c r="F121" s="94">
        <f>_sp108</f>
        <v>6520031080</v>
      </c>
      <c r="G121" s="94">
        <v>108</v>
      </c>
      <c r="H121" s="94">
        <v>117</v>
      </c>
      <c r="I121" s="94" t="s">
        <v>5501</v>
      </c>
      <c r="J121" s="94">
        <v>177</v>
      </c>
      <c r="K121" s="96">
        <v>6364110001</v>
      </c>
      <c r="L121" s="445" t="s">
        <v>518</v>
      </c>
      <c r="M121" s="6"/>
      <c r="N121" s="65" t="s">
        <v>7914</v>
      </c>
      <c r="O121" s="125"/>
      <c r="P121" s="125"/>
      <c r="Q121" s="65"/>
      <c r="R121" s="65"/>
    </row>
    <row r="122" spans="1:18" x14ac:dyDescent="0.2">
      <c r="A122" s="97" t="s">
        <v>9128</v>
      </c>
      <c r="B122" s="127" t="s">
        <v>8490</v>
      </c>
      <c r="C122" s="124">
        <v>1.5</v>
      </c>
      <c r="D122" s="575" t="s">
        <v>11626</v>
      </c>
      <c r="E122" s="94">
        <v>88</v>
      </c>
      <c r="F122" s="94">
        <f>_sp97</f>
        <v>6520030970</v>
      </c>
      <c r="G122" s="94">
        <v>97</v>
      </c>
      <c r="H122" s="129">
        <v>106</v>
      </c>
      <c r="I122" s="129" t="s">
        <v>3283</v>
      </c>
      <c r="J122" s="5">
        <v>167</v>
      </c>
      <c r="K122" s="96">
        <v>6364110001</v>
      </c>
      <c r="L122" s="687" t="s">
        <v>518</v>
      </c>
      <c r="M122" s="6"/>
      <c r="N122" s="65" t="s">
        <v>9306</v>
      </c>
      <c r="O122" s="125"/>
      <c r="P122" s="125"/>
      <c r="Q122" s="65"/>
      <c r="R122" s="65"/>
    </row>
    <row r="123" spans="1:18" x14ac:dyDescent="0.2">
      <c r="A123" s="97" t="s">
        <v>6760</v>
      </c>
      <c r="B123" s="6" t="s">
        <v>2574</v>
      </c>
      <c r="C123" s="9">
        <v>1.5</v>
      </c>
      <c r="D123" s="6" t="s">
        <v>2378</v>
      </c>
      <c r="E123" s="5">
        <v>90</v>
      </c>
      <c r="F123" s="5">
        <f>_sp108</f>
        <v>6520031080</v>
      </c>
      <c r="G123" s="94">
        <v>108</v>
      </c>
      <c r="H123" s="94">
        <v>111</v>
      </c>
      <c r="I123" s="94" t="s">
        <v>2367</v>
      </c>
      <c r="J123" s="94">
        <v>178</v>
      </c>
      <c r="K123" s="96">
        <v>6364110001</v>
      </c>
      <c r="L123" s="445" t="s">
        <v>518</v>
      </c>
      <c r="M123" s="125"/>
      <c r="N123" s="125"/>
      <c r="O123" s="125"/>
      <c r="P123" s="125"/>
      <c r="Q123" s="65"/>
      <c r="R123" s="65"/>
    </row>
    <row r="124" spans="1:18" x14ac:dyDescent="0.2">
      <c r="A124" s="6"/>
      <c r="B124" s="6"/>
      <c r="C124" s="9"/>
      <c r="D124" s="6"/>
      <c r="E124" s="6"/>
      <c r="F124" s="6"/>
      <c r="G124" s="6"/>
      <c r="H124" s="6"/>
      <c r="I124" s="6"/>
      <c r="J124" s="6"/>
      <c r="K124" s="6"/>
      <c r="L124" s="445" t="s">
        <v>518</v>
      </c>
      <c r="M124" s="125"/>
      <c r="N124" s="125"/>
      <c r="O124" s="125"/>
      <c r="P124" s="125"/>
      <c r="Q124" s="65"/>
      <c r="R124" s="65"/>
    </row>
    <row r="125" spans="1:18" x14ac:dyDescent="0.2">
      <c r="A125" s="6"/>
      <c r="B125" s="6"/>
      <c r="C125" s="9"/>
      <c r="D125" s="6"/>
      <c r="E125" s="6"/>
      <c r="F125" s="6"/>
      <c r="G125" s="6"/>
      <c r="H125" s="6"/>
      <c r="I125" s="6"/>
      <c r="J125" s="6"/>
      <c r="K125" s="6"/>
      <c r="L125" s="445" t="s">
        <v>518</v>
      </c>
      <c r="M125" s="125"/>
      <c r="N125" s="125"/>
      <c r="O125" s="125"/>
      <c r="P125" s="125"/>
      <c r="Q125" s="65"/>
      <c r="R125" s="65"/>
    </row>
    <row r="126" spans="1:18" ht="20.25" x14ac:dyDescent="0.3">
      <c r="A126" s="97"/>
      <c r="B126" s="672" t="s">
        <v>3144</v>
      </c>
      <c r="C126" s="188"/>
      <c r="D126" s="237"/>
      <c r="E126" s="237"/>
      <c r="F126" s="237"/>
      <c r="G126" s="237"/>
      <c r="H126" s="237"/>
      <c r="I126" s="237"/>
      <c r="J126" s="98"/>
      <c r="K126" s="156"/>
      <c r="L126" s="445" t="s">
        <v>518</v>
      </c>
      <c r="M126" s="125"/>
      <c r="N126" s="125"/>
      <c r="O126" s="125"/>
      <c r="P126" s="125"/>
      <c r="Q126" s="65"/>
      <c r="R126" s="65"/>
    </row>
    <row r="127" spans="1:18" ht="20.25" x14ac:dyDescent="0.3">
      <c r="A127" s="97"/>
      <c r="B127" s="672"/>
      <c r="C127" s="158" t="s">
        <v>5119</v>
      </c>
      <c r="E127" s="674"/>
      <c r="F127" s="674"/>
      <c r="G127" s="119"/>
      <c r="H127" s="119"/>
      <c r="I127" s="119"/>
      <c r="J127" s="98"/>
      <c r="K127" s="156"/>
      <c r="L127" s="445" t="s">
        <v>518</v>
      </c>
      <c r="M127" s="125"/>
      <c r="N127" s="125"/>
      <c r="O127" s="125"/>
      <c r="P127" s="125"/>
      <c r="Q127" s="65"/>
      <c r="R127" s="65"/>
    </row>
    <row r="128" spans="1:18" ht="18.75" x14ac:dyDescent="0.3">
      <c r="A128" s="97"/>
      <c r="B128" s="675" t="s">
        <v>2178</v>
      </c>
      <c r="C128" s="674"/>
      <c r="D128" s="238"/>
      <c r="E128" s="238"/>
      <c r="F128" s="674"/>
      <c r="G128" s="238"/>
      <c r="H128" s="238"/>
      <c r="I128" s="238"/>
      <c r="J128" s="238"/>
      <c r="K128" s="688"/>
      <c r="L128" s="445" t="s">
        <v>518</v>
      </c>
      <c r="M128" s="125"/>
      <c r="N128" s="125"/>
      <c r="O128" s="125"/>
      <c r="P128" s="125"/>
      <c r="Q128" s="65"/>
      <c r="R128" s="65"/>
    </row>
    <row r="129" spans="1:18" x14ac:dyDescent="0.2">
      <c r="A129" s="97"/>
      <c r="B129" s="119"/>
      <c r="C129" s="678"/>
      <c r="D129" s="235"/>
      <c r="E129" s="235"/>
      <c r="F129" s="679" t="s">
        <v>6865</v>
      </c>
      <c r="G129" s="680"/>
      <c r="H129" s="681" t="s">
        <v>2771</v>
      </c>
      <c r="I129" s="235"/>
      <c r="J129" s="681" t="s">
        <v>10542</v>
      </c>
      <c r="K129" s="682" t="s">
        <v>182</v>
      </c>
      <c r="L129" s="445" t="s">
        <v>518</v>
      </c>
      <c r="M129" s="125"/>
      <c r="N129" s="125"/>
      <c r="O129" s="125"/>
      <c r="P129" s="125"/>
      <c r="Q129" s="65"/>
      <c r="R129" s="65"/>
    </row>
    <row r="130" spans="1:18" x14ac:dyDescent="0.2">
      <c r="A130" s="97"/>
      <c r="B130" s="119" t="s">
        <v>6344</v>
      </c>
      <c r="C130" s="683" t="s">
        <v>6345</v>
      </c>
      <c r="D130" s="236" t="s">
        <v>6346</v>
      </c>
      <c r="E130" s="683" t="s">
        <v>6347</v>
      </c>
      <c r="F130" s="684" t="s">
        <v>6866</v>
      </c>
      <c r="G130" s="684" t="s">
        <v>5718</v>
      </c>
      <c r="H130" s="685" t="s">
        <v>5719</v>
      </c>
      <c r="I130" s="236" t="s">
        <v>5720</v>
      </c>
      <c r="J130" s="685" t="s">
        <v>525</v>
      </c>
      <c r="K130" s="686" t="s">
        <v>5780</v>
      </c>
      <c r="L130" s="445" t="s">
        <v>518</v>
      </c>
      <c r="M130" s="125"/>
      <c r="N130" s="125"/>
      <c r="O130" s="125"/>
      <c r="P130" s="125"/>
      <c r="Q130" s="65"/>
      <c r="R130" s="65"/>
    </row>
    <row r="131" spans="1:18" x14ac:dyDescent="0.2">
      <c r="A131" s="97" t="s">
        <v>10530</v>
      </c>
      <c r="B131" s="127" t="s">
        <v>4416</v>
      </c>
      <c r="C131" s="126">
        <v>1.5</v>
      </c>
      <c r="D131" s="127" t="s">
        <v>10201</v>
      </c>
      <c r="E131" s="129">
        <v>88</v>
      </c>
      <c r="F131" s="129">
        <f t="shared" ref="F131:F139" si="1">_sp108</f>
        <v>6520031080</v>
      </c>
      <c r="G131" s="129">
        <v>108</v>
      </c>
      <c r="H131" s="129" t="s">
        <v>2784</v>
      </c>
      <c r="I131" s="129" t="s">
        <v>2784</v>
      </c>
      <c r="J131" s="129">
        <v>189</v>
      </c>
      <c r="K131" s="157">
        <v>6364115003</v>
      </c>
      <c r="L131" s="445" t="s">
        <v>518</v>
      </c>
      <c r="M131" s="65" t="s">
        <v>7914</v>
      </c>
      <c r="N131" s="125"/>
      <c r="O131" s="125"/>
      <c r="P131" s="125"/>
      <c r="Q131" s="65"/>
      <c r="R131" s="65"/>
    </row>
    <row r="132" spans="1:18" x14ac:dyDescent="0.2">
      <c r="A132" s="97" t="s">
        <v>3492</v>
      </c>
      <c r="B132" s="127" t="s">
        <v>4416</v>
      </c>
      <c r="C132" s="126">
        <v>1.5</v>
      </c>
      <c r="D132" s="127" t="s">
        <v>3735</v>
      </c>
      <c r="E132" s="129">
        <v>85</v>
      </c>
      <c r="F132" s="129">
        <f t="shared" si="1"/>
        <v>6520031080</v>
      </c>
      <c r="G132" s="129">
        <v>108</v>
      </c>
      <c r="H132" s="129" t="s">
        <v>2784</v>
      </c>
      <c r="I132" s="129" t="s">
        <v>2784</v>
      </c>
      <c r="J132" s="129">
        <v>189</v>
      </c>
      <c r="K132" s="157">
        <v>6364115002</v>
      </c>
      <c r="L132" s="445" t="s">
        <v>518</v>
      </c>
      <c r="M132" s="65" t="s">
        <v>7914</v>
      </c>
      <c r="N132" s="125"/>
      <c r="O132" s="125"/>
      <c r="P132" s="125"/>
      <c r="Q132" s="65"/>
      <c r="R132" s="65"/>
    </row>
    <row r="133" spans="1:18" x14ac:dyDescent="0.2">
      <c r="A133" s="97" t="s">
        <v>10425</v>
      </c>
      <c r="B133" s="127" t="s">
        <v>4957</v>
      </c>
      <c r="C133" s="126">
        <v>1.5</v>
      </c>
      <c r="D133" s="127" t="s">
        <v>8918</v>
      </c>
      <c r="E133" s="129">
        <v>90</v>
      </c>
      <c r="F133" s="129">
        <f t="shared" si="1"/>
        <v>6520031080</v>
      </c>
      <c r="G133" s="129">
        <v>108</v>
      </c>
      <c r="H133" s="129" t="s">
        <v>2784</v>
      </c>
      <c r="I133" s="129" t="s">
        <v>2784</v>
      </c>
      <c r="J133" s="129">
        <v>189</v>
      </c>
      <c r="K133" s="157">
        <v>6364115002</v>
      </c>
      <c r="L133" s="445" t="s">
        <v>518</v>
      </c>
      <c r="M133" s="65" t="s">
        <v>7914</v>
      </c>
      <c r="N133" s="125"/>
      <c r="O133" s="125"/>
      <c r="P133" s="125"/>
      <c r="Q133" s="65"/>
      <c r="R133" s="65"/>
    </row>
    <row r="134" spans="1:18" x14ac:dyDescent="0.2">
      <c r="A134" s="97" t="s">
        <v>2988</v>
      </c>
      <c r="B134" s="127" t="s">
        <v>4957</v>
      </c>
      <c r="C134" s="126">
        <v>1.5</v>
      </c>
      <c r="D134" s="127" t="s">
        <v>5849</v>
      </c>
      <c r="E134" s="129">
        <v>89</v>
      </c>
      <c r="F134" s="129">
        <f t="shared" si="1"/>
        <v>6520031080</v>
      </c>
      <c r="G134" s="129">
        <v>108</v>
      </c>
      <c r="H134" s="129" t="s">
        <v>2784</v>
      </c>
      <c r="I134" s="129" t="s">
        <v>2784</v>
      </c>
      <c r="J134" s="129">
        <v>189</v>
      </c>
      <c r="K134" s="157">
        <v>6364115002</v>
      </c>
      <c r="L134" s="445" t="s">
        <v>518</v>
      </c>
      <c r="M134" s="65"/>
      <c r="N134" s="125"/>
      <c r="O134" s="125"/>
      <c r="P134" s="125"/>
      <c r="Q134" s="65"/>
      <c r="R134" s="65"/>
    </row>
    <row r="135" spans="1:18" x14ac:dyDescent="0.2">
      <c r="A135" s="97" t="s">
        <v>10423</v>
      </c>
      <c r="B135" s="127" t="s">
        <v>2125</v>
      </c>
      <c r="C135" s="126">
        <v>1.5</v>
      </c>
      <c r="D135" s="127" t="s">
        <v>10424</v>
      </c>
      <c r="E135" s="129">
        <v>88</v>
      </c>
      <c r="F135" s="129">
        <f t="shared" si="1"/>
        <v>6520031080</v>
      </c>
      <c r="G135" s="129">
        <v>108</v>
      </c>
      <c r="H135" s="129" t="s">
        <v>2784</v>
      </c>
      <c r="I135" s="129" t="s">
        <v>2784</v>
      </c>
      <c r="J135" s="129">
        <v>189</v>
      </c>
      <c r="K135" s="157">
        <v>6364115002</v>
      </c>
      <c r="L135" s="445" t="s">
        <v>518</v>
      </c>
      <c r="M135" s="65" t="s">
        <v>7914</v>
      </c>
      <c r="N135" s="125"/>
      <c r="O135" s="125"/>
      <c r="P135" s="125"/>
      <c r="Q135" s="65"/>
      <c r="R135" s="65"/>
    </row>
    <row r="136" spans="1:18" x14ac:dyDescent="0.2">
      <c r="A136" s="97" t="s">
        <v>5521</v>
      </c>
      <c r="B136" s="127" t="s">
        <v>2125</v>
      </c>
      <c r="C136" s="126">
        <v>1.5</v>
      </c>
      <c r="D136" s="127" t="s">
        <v>10529</v>
      </c>
      <c r="E136" s="129">
        <v>89</v>
      </c>
      <c r="F136" s="129">
        <f t="shared" si="1"/>
        <v>6520031080</v>
      </c>
      <c r="G136" s="129">
        <v>108</v>
      </c>
      <c r="H136" s="129" t="s">
        <v>2784</v>
      </c>
      <c r="I136" s="129" t="s">
        <v>2784</v>
      </c>
      <c r="J136" s="129">
        <v>189</v>
      </c>
      <c r="K136" s="157">
        <v>6364115002</v>
      </c>
      <c r="L136" s="445" t="s">
        <v>518</v>
      </c>
      <c r="M136" s="65" t="s">
        <v>7914</v>
      </c>
      <c r="N136" s="125"/>
      <c r="O136" s="125"/>
      <c r="P136" s="125"/>
      <c r="Q136" s="65"/>
      <c r="R136" s="65"/>
    </row>
    <row r="137" spans="1:18" x14ac:dyDescent="0.2">
      <c r="A137" s="97" t="s">
        <v>3736</v>
      </c>
      <c r="B137" s="127" t="s">
        <v>2125</v>
      </c>
      <c r="C137" s="126">
        <v>1.5</v>
      </c>
      <c r="D137" s="127" t="s">
        <v>3737</v>
      </c>
      <c r="E137" s="129">
        <v>89</v>
      </c>
      <c r="F137" s="129">
        <f t="shared" si="1"/>
        <v>6520031080</v>
      </c>
      <c r="G137" s="129">
        <v>108</v>
      </c>
      <c r="H137" s="129" t="s">
        <v>2784</v>
      </c>
      <c r="I137" s="129" t="s">
        <v>2784</v>
      </c>
      <c r="J137" s="129">
        <v>189</v>
      </c>
      <c r="K137" s="157">
        <v>6364115002</v>
      </c>
      <c r="L137" s="445" t="s">
        <v>518</v>
      </c>
      <c r="M137" s="65" t="s">
        <v>7914</v>
      </c>
      <c r="N137" s="125"/>
      <c r="O137" s="125"/>
      <c r="P137" s="125"/>
      <c r="Q137" s="65"/>
      <c r="R137" s="65"/>
    </row>
    <row r="138" spans="1:18" x14ac:dyDescent="0.2">
      <c r="A138" s="97" t="s">
        <v>5969</v>
      </c>
      <c r="B138" s="127" t="s">
        <v>2125</v>
      </c>
      <c r="C138" s="126">
        <v>1.5</v>
      </c>
      <c r="D138" s="127" t="s">
        <v>5520</v>
      </c>
      <c r="E138" s="129">
        <v>88</v>
      </c>
      <c r="F138" s="129">
        <f t="shared" si="1"/>
        <v>6520031080</v>
      </c>
      <c r="G138" s="129">
        <v>108</v>
      </c>
      <c r="H138" s="129" t="s">
        <v>2784</v>
      </c>
      <c r="I138" s="129" t="s">
        <v>2784</v>
      </c>
      <c r="J138" s="129">
        <v>189</v>
      </c>
      <c r="K138" s="157">
        <v>6364115002</v>
      </c>
      <c r="L138" s="445" t="s">
        <v>518</v>
      </c>
      <c r="M138" s="65" t="s">
        <v>7914</v>
      </c>
      <c r="N138" s="125"/>
      <c r="O138" s="125"/>
      <c r="P138" s="125"/>
      <c r="Q138" s="65"/>
      <c r="R138" s="65"/>
    </row>
    <row r="139" spans="1:18" x14ac:dyDescent="0.2">
      <c r="A139" s="97" t="s">
        <v>7804</v>
      </c>
      <c r="B139" s="127" t="s">
        <v>2125</v>
      </c>
      <c r="C139" s="126">
        <v>1.5</v>
      </c>
      <c r="D139" s="127" t="s">
        <v>5834</v>
      </c>
      <c r="E139" s="129">
        <v>95</v>
      </c>
      <c r="F139" s="129">
        <f t="shared" si="1"/>
        <v>6520031080</v>
      </c>
      <c r="G139" s="129">
        <v>108</v>
      </c>
      <c r="H139" s="129" t="s">
        <v>2784</v>
      </c>
      <c r="I139" s="129" t="s">
        <v>2784</v>
      </c>
      <c r="J139" s="129">
        <v>189</v>
      </c>
      <c r="K139" s="157">
        <v>6364115004</v>
      </c>
      <c r="L139" s="445" t="s">
        <v>518</v>
      </c>
      <c r="M139" s="65" t="s">
        <v>5835</v>
      </c>
      <c r="N139" s="125"/>
      <c r="O139" s="125"/>
      <c r="P139" s="125"/>
      <c r="Q139" s="65"/>
      <c r="R139" s="65"/>
    </row>
    <row r="140" spans="1:18" x14ac:dyDescent="0.2">
      <c r="A140" s="97" t="s">
        <v>136</v>
      </c>
      <c r="B140" s="127" t="s">
        <v>2125</v>
      </c>
      <c r="C140" s="126">
        <v>0.75</v>
      </c>
      <c r="D140" s="127" t="s">
        <v>8733</v>
      </c>
      <c r="E140" s="129"/>
      <c r="F140" s="129">
        <f>_sp94</f>
        <v>6520030940</v>
      </c>
      <c r="G140" s="129">
        <v>94</v>
      </c>
      <c r="H140" s="129" t="s">
        <v>2784</v>
      </c>
      <c r="I140" s="129" t="s">
        <v>2784</v>
      </c>
      <c r="J140" s="129">
        <v>175</v>
      </c>
      <c r="K140" s="157">
        <v>6364115005</v>
      </c>
      <c r="L140" s="445" t="s">
        <v>518</v>
      </c>
      <c r="M140" s="65" t="s">
        <v>1919</v>
      </c>
      <c r="N140" s="125"/>
      <c r="O140" s="125"/>
      <c r="P140" s="125"/>
      <c r="Q140" s="65"/>
      <c r="R140" s="65"/>
    </row>
    <row r="141" spans="1:18" x14ac:dyDescent="0.2">
      <c r="A141" s="97" t="s">
        <v>2379</v>
      </c>
      <c r="B141" s="127" t="s">
        <v>2574</v>
      </c>
      <c r="C141" s="126">
        <v>1.5</v>
      </c>
      <c r="D141" s="127" t="s">
        <v>6280</v>
      </c>
      <c r="E141" s="129">
        <v>86</v>
      </c>
      <c r="F141" s="129">
        <f>_sp108</f>
        <v>6520031080</v>
      </c>
      <c r="G141" s="129">
        <v>104</v>
      </c>
      <c r="H141" s="129" t="s">
        <v>2784</v>
      </c>
      <c r="I141" s="129" t="s">
        <v>2784</v>
      </c>
      <c r="J141" s="129">
        <v>189</v>
      </c>
      <c r="K141" s="157">
        <v>6364115006</v>
      </c>
      <c r="L141" s="445" t="s">
        <v>518</v>
      </c>
      <c r="M141" s="65" t="s">
        <v>3785</v>
      </c>
      <c r="N141" s="125"/>
      <c r="O141" s="125"/>
      <c r="P141" s="125"/>
      <c r="Q141" s="65"/>
      <c r="R141" s="65"/>
    </row>
    <row r="142" spans="1:18" x14ac:dyDescent="0.2">
      <c r="A142" s="97"/>
      <c r="B142" s="127"/>
      <c r="C142" s="126"/>
      <c r="D142" s="127"/>
      <c r="E142" s="129"/>
      <c r="F142" s="129"/>
      <c r="G142" s="129"/>
      <c r="H142" s="129"/>
      <c r="I142" s="129"/>
      <c r="J142" s="129"/>
      <c r="K142" s="157"/>
      <c r="L142" s="445" t="s">
        <v>518</v>
      </c>
      <c r="M142" s="125"/>
      <c r="N142" s="125"/>
      <c r="O142" s="125"/>
      <c r="P142" s="125"/>
      <c r="Q142" s="65"/>
      <c r="R142" s="65"/>
    </row>
    <row r="143" spans="1:18" ht="20.25" x14ac:dyDescent="0.3">
      <c r="A143" s="97"/>
      <c r="B143" s="672" t="s">
        <v>10202</v>
      </c>
      <c r="C143" s="188"/>
      <c r="D143" s="237"/>
      <c r="E143" s="237"/>
      <c r="F143" s="237"/>
      <c r="G143" s="237"/>
      <c r="H143" s="237"/>
      <c r="I143" s="237"/>
      <c r="J143" s="98"/>
      <c r="K143" s="156"/>
      <c r="L143" s="445" t="s">
        <v>518</v>
      </c>
      <c r="M143" s="125"/>
      <c r="N143" s="125"/>
      <c r="O143" s="125"/>
      <c r="P143" s="125"/>
      <c r="Q143" s="65"/>
      <c r="R143" s="65"/>
    </row>
    <row r="144" spans="1:18" ht="20.25" x14ac:dyDescent="0.3">
      <c r="A144" s="97"/>
      <c r="B144" s="672"/>
      <c r="C144" s="158" t="s">
        <v>4389</v>
      </c>
      <c r="D144" s="239"/>
      <c r="E144" s="239"/>
      <c r="F144" s="239"/>
      <c r="G144" s="239"/>
      <c r="H144" s="239"/>
      <c r="I144" s="239"/>
      <c r="J144" s="98"/>
      <c r="K144" s="156"/>
      <c r="L144" s="445" t="s">
        <v>518</v>
      </c>
      <c r="M144" s="125"/>
      <c r="N144" s="125"/>
      <c r="O144" s="125"/>
      <c r="P144" s="125"/>
      <c r="Q144" s="65"/>
      <c r="R144" s="65"/>
    </row>
    <row r="145" spans="1:18" ht="18.75" x14ac:dyDescent="0.3">
      <c r="A145" s="97"/>
      <c r="B145" s="675" t="s">
        <v>2178</v>
      </c>
      <c r="C145" s="674"/>
      <c r="D145" s="238"/>
      <c r="E145" s="238"/>
      <c r="F145" s="674"/>
      <c r="G145" s="238"/>
      <c r="H145" s="238"/>
      <c r="I145" s="238"/>
      <c r="J145" s="238"/>
      <c r="K145" s="688"/>
      <c r="L145" s="445" t="s">
        <v>518</v>
      </c>
      <c r="M145" s="125"/>
      <c r="N145" s="125"/>
      <c r="O145" s="125"/>
      <c r="P145" s="125"/>
      <c r="Q145" s="65"/>
      <c r="R145" s="65"/>
    </row>
    <row r="146" spans="1:18" x14ac:dyDescent="0.2">
      <c r="A146" s="97"/>
      <c r="B146" s="119"/>
      <c r="C146" s="678"/>
      <c r="D146" s="235"/>
      <c r="E146" s="235"/>
      <c r="F146" s="679" t="s">
        <v>6865</v>
      </c>
      <c r="G146" s="680"/>
      <c r="H146" s="681" t="s">
        <v>2771</v>
      </c>
      <c r="I146" s="235"/>
      <c r="J146" s="681" t="s">
        <v>10542</v>
      </c>
      <c r="K146" s="682" t="s">
        <v>182</v>
      </c>
      <c r="L146" s="445" t="s">
        <v>518</v>
      </c>
      <c r="M146" s="125"/>
      <c r="N146" s="125"/>
      <c r="O146" s="125"/>
      <c r="P146" s="125"/>
      <c r="Q146" s="65"/>
      <c r="R146" s="65"/>
    </row>
    <row r="147" spans="1:18" x14ac:dyDescent="0.2">
      <c r="A147" s="97"/>
      <c r="B147" s="119" t="s">
        <v>6344</v>
      </c>
      <c r="C147" s="683" t="s">
        <v>6345</v>
      </c>
      <c r="D147" s="236" t="s">
        <v>6346</v>
      </c>
      <c r="E147" s="683" t="s">
        <v>6347</v>
      </c>
      <c r="F147" s="684" t="s">
        <v>6866</v>
      </c>
      <c r="G147" s="684" t="s">
        <v>5718</v>
      </c>
      <c r="H147" s="685" t="s">
        <v>5719</v>
      </c>
      <c r="I147" s="236" t="s">
        <v>5720</v>
      </c>
      <c r="J147" s="685" t="s">
        <v>525</v>
      </c>
      <c r="K147" s="686" t="s">
        <v>5780</v>
      </c>
      <c r="L147" s="445" t="s">
        <v>518</v>
      </c>
      <c r="M147" s="125"/>
      <c r="N147" s="125"/>
      <c r="O147" s="125"/>
      <c r="P147" s="125"/>
      <c r="Q147" s="65"/>
      <c r="R147" s="65"/>
    </row>
    <row r="148" spans="1:18" x14ac:dyDescent="0.2">
      <c r="A148" s="97" t="s">
        <v>10530</v>
      </c>
      <c r="B148" s="127" t="s">
        <v>4416</v>
      </c>
      <c r="C148" s="126">
        <v>1.5</v>
      </c>
      <c r="D148" s="127" t="s">
        <v>10201</v>
      </c>
      <c r="E148" s="129">
        <v>88</v>
      </c>
      <c r="F148" s="129">
        <f t="shared" ref="F148:F155" si="2">_sp108</f>
        <v>6520031080</v>
      </c>
      <c r="G148" s="129">
        <v>108</v>
      </c>
      <c r="H148" s="129" t="s">
        <v>2784</v>
      </c>
      <c r="I148" s="129" t="s">
        <v>2784</v>
      </c>
      <c r="J148" s="129">
        <v>189</v>
      </c>
      <c r="K148" s="157">
        <v>6364115003</v>
      </c>
      <c r="L148" s="445" t="s">
        <v>518</v>
      </c>
      <c r="M148" s="65" t="s">
        <v>7914</v>
      </c>
      <c r="N148" s="125"/>
      <c r="O148" s="125"/>
      <c r="P148" s="125"/>
      <c r="Q148" s="65"/>
      <c r="R148" s="65"/>
    </row>
    <row r="149" spans="1:18" x14ac:dyDescent="0.2">
      <c r="A149" s="97" t="s">
        <v>3492</v>
      </c>
      <c r="B149" s="127" t="s">
        <v>4416</v>
      </c>
      <c r="C149" s="126">
        <v>1.5</v>
      </c>
      <c r="D149" s="127" t="s">
        <v>3735</v>
      </c>
      <c r="E149" s="129">
        <v>85</v>
      </c>
      <c r="F149" s="129">
        <f>_sp108</f>
        <v>6520031080</v>
      </c>
      <c r="G149" s="129">
        <v>108</v>
      </c>
      <c r="H149" s="129" t="s">
        <v>2784</v>
      </c>
      <c r="I149" s="129" t="s">
        <v>2784</v>
      </c>
      <c r="J149" s="129">
        <v>189</v>
      </c>
      <c r="K149" s="157">
        <v>6364115002</v>
      </c>
      <c r="L149" s="445" t="s">
        <v>518</v>
      </c>
      <c r="M149" s="65" t="s">
        <v>7914</v>
      </c>
      <c r="N149" s="125"/>
      <c r="O149" s="125"/>
      <c r="P149" s="125"/>
      <c r="Q149" s="65"/>
      <c r="R149" s="65"/>
    </row>
    <row r="150" spans="1:18" x14ac:dyDescent="0.2">
      <c r="A150" s="97" t="s">
        <v>10425</v>
      </c>
      <c r="B150" s="127" t="s">
        <v>4957</v>
      </c>
      <c r="C150" s="126">
        <v>1.5</v>
      </c>
      <c r="D150" s="127" t="s">
        <v>8918</v>
      </c>
      <c r="E150" s="129">
        <v>90</v>
      </c>
      <c r="F150" s="129">
        <f>_sp108</f>
        <v>6520031080</v>
      </c>
      <c r="G150" s="129">
        <v>108</v>
      </c>
      <c r="H150" s="129" t="s">
        <v>2784</v>
      </c>
      <c r="I150" s="129" t="s">
        <v>2784</v>
      </c>
      <c r="J150" s="129">
        <v>189</v>
      </c>
      <c r="K150" s="157">
        <v>6364115002</v>
      </c>
      <c r="L150" s="445" t="s">
        <v>518</v>
      </c>
      <c r="M150" s="65" t="s">
        <v>7914</v>
      </c>
      <c r="N150" s="125"/>
      <c r="O150" s="125"/>
      <c r="P150" s="125"/>
      <c r="Q150" s="65"/>
      <c r="R150" s="65"/>
    </row>
    <row r="151" spans="1:18" x14ac:dyDescent="0.2">
      <c r="A151" s="97" t="s">
        <v>2988</v>
      </c>
      <c r="B151" s="127" t="s">
        <v>4957</v>
      </c>
      <c r="C151" s="126">
        <v>1.5</v>
      </c>
      <c r="D151" s="127" t="s">
        <v>5849</v>
      </c>
      <c r="E151" s="129">
        <v>89</v>
      </c>
      <c r="F151" s="129">
        <f>_sp108</f>
        <v>6520031080</v>
      </c>
      <c r="G151" s="129">
        <v>108</v>
      </c>
      <c r="H151" s="129" t="s">
        <v>2784</v>
      </c>
      <c r="I151" s="129" t="s">
        <v>2784</v>
      </c>
      <c r="J151" s="129">
        <v>189</v>
      </c>
      <c r="K151" s="157">
        <v>6364115002</v>
      </c>
      <c r="L151" s="445" t="s">
        <v>518</v>
      </c>
      <c r="M151" s="125"/>
      <c r="N151" s="125"/>
      <c r="O151" s="125"/>
      <c r="P151" s="125"/>
      <c r="Q151" s="65"/>
      <c r="R151" s="65"/>
    </row>
    <row r="152" spans="1:18" x14ac:dyDescent="0.2">
      <c r="A152" s="97" t="s">
        <v>10423</v>
      </c>
      <c r="B152" s="127" t="s">
        <v>2125</v>
      </c>
      <c r="C152" s="126">
        <v>1.5</v>
      </c>
      <c r="D152" s="127" t="s">
        <v>10424</v>
      </c>
      <c r="E152" s="129">
        <v>88</v>
      </c>
      <c r="F152" s="129">
        <f t="shared" si="2"/>
        <v>6520031080</v>
      </c>
      <c r="G152" s="129">
        <v>108</v>
      </c>
      <c r="H152" s="129" t="s">
        <v>2784</v>
      </c>
      <c r="I152" s="129" t="s">
        <v>2784</v>
      </c>
      <c r="J152" s="129">
        <v>189</v>
      </c>
      <c r="K152" s="157">
        <v>6364115002</v>
      </c>
      <c r="L152" s="445" t="s">
        <v>518</v>
      </c>
      <c r="M152" s="65" t="s">
        <v>7914</v>
      </c>
      <c r="N152" s="125"/>
      <c r="O152" s="125"/>
      <c r="P152" s="125"/>
      <c r="Q152" s="65"/>
      <c r="R152" s="65"/>
    </row>
    <row r="153" spans="1:18" x14ac:dyDescent="0.2">
      <c r="A153" s="97" t="s">
        <v>5521</v>
      </c>
      <c r="B153" s="127" t="s">
        <v>2125</v>
      </c>
      <c r="C153" s="126">
        <v>1.5</v>
      </c>
      <c r="D153" s="127" t="s">
        <v>10529</v>
      </c>
      <c r="E153" s="129">
        <v>89</v>
      </c>
      <c r="F153" s="129">
        <f t="shared" si="2"/>
        <v>6520031080</v>
      </c>
      <c r="G153" s="129">
        <v>108</v>
      </c>
      <c r="H153" s="129" t="s">
        <v>2784</v>
      </c>
      <c r="I153" s="129" t="s">
        <v>2784</v>
      </c>
      <c r="J153" s="129">
        <v>189</v>
      </c>
      <c r="K153" s="157">
        <v>6364115002</v>
      </c>
      <c r="L153" s="445" t="s">
        <v>518</v>
      </c>
      <c r="M153" s="65" t="s">
        <v>7914</v>
      </c>
      <c r="N153" s="125"/>
      <c r="O153" s="125"/>
      <c r="P153" s="125"/>
      <c r="Q153" s="65"/>
      <c r="R153" s="65"/>
    </row>
    <row r="154" spans="1:18" x14ac:dyDescent="0.2">
      <c r="A154" s="97" t="s">
        <v>3736</v>
      </c>
      <c r="B154" s="127" t="s">
        <v>2125</v>
      </c>
      <c r="C154" s="126">
        <v>1.5</v>
      </c>
      <c r="D154" s="127" t="s">
        <v>3737</v>
      </c>
      <c r="E154" s="129">
        <v>89</v>
      </c>
      <c r="F154" s="129">
        <f t="shared" si="2"/>
        <v>6520031080</v>
      </c>
      <c r="G154" s="129">
        <v>108</v>
      </c>
      <c r="H154" s="129" t="s">
        <v>2784</v>
      </c>
      <c r="I154" s="129" t="s">
        <v>2784</v>
      </c>
      <c r="J154" s="129">
        <v>189</v>
      </c>
      <c r="K154" s="157">
        <v>6364115002</v>
      </c>
      <c r="L154" s="445" t="s">
        <v>518</v>
      </c>
      <c r="M154" s="65" t="s">
        <v>7914</v>
      </c>
      <c r="N154" s="125"/>
      <c r="O154" s="125"/>
      <c r="P154" s="125"/>
      <c r="Q154" s="65"/>
      <c r="R154" s="65"/>
    </row>
    <row r="155" spans="1:18" x14ac:dyDescent="0.2">
      <c r="A155" s="97" t="s">
        <v>5969</v>
      </c>
      <c r="B155" s="127" t="s">
        <v>2125</v>
      </c>
      <c r="C155" s="126">
        <v>1.5</v>
      </c>
      <c r="D155" s="127" t="s">
        <v>5520</v>
      </c>
      <c r="E155" s="129">
        <v>88</v>
      </c>
      <c r="F155" s="129">
        <f t="shared" si="2"/>
        <v>6520031080</v>
      </c>
      <c r="G155" s="129">
        <v>108</v>
      </c>
      <c r="H155" s="129" t="s">
        <v>2784</v>
      </c>
      <c r="I155" s="129" t="s">
        <v>2784</v>
      </c>
      <c r="J155" s="129">
        <v>189</v>
      </c>
      <c r="K155" s="157">
        <v>6364115002</v>
      </c>
      <c r="L155" s="445" t="s">
        <v>518</v>
      </c>
      <c r="M155" s="65" t="s">
        <v>7914</v>
      </c>
      <c r="N155" s="125"/>
      <c r="O155" s="125"/>
      <c r="P155" s="125"/>
      <c r="Q155" s="65"/>
      <c r="R155" s="65"/>
    </row>
    <row r="156" spans="1:18" x14ac:dyDescent="0.2">
      <c r="A156" s="97" t="s">
        <v>7804</v>
      </c>
      <c r="B156" s="127" t="s">
        <v>2125</v>
      </c>
      <c r="C156" s="126">
        <v>1.5</v>
      </c>
      <c r="D156" s="127" t="s">
        <v>5834</v>
      </c>
      <c r="E156" s="129">
        <v>95</v>
      </c>
      <c r="F156" s="129">
        <f>_sp108</f>
        <v>6520031080</v>
      </c>
      <c r="G156" s="129">
        <v>108</v>
      </c>
      <c r="H156" s="129" t="s">
        <v>2784</v>
      </c>
      <c r="I156" s="129" t="s">
        <v>2784</v>
      </c>
      <c r="J156" s="129">
        <v>189</v>
      </c>
      <c r="K156" s="157">
        <v>6364115004</v>
      </c>
      <c r="L156" s="445" t="s">
        <v>518</v>
      </c>
      <c r="M156" s="65" t="s">
        <v>5835</v>
      </c>
      <c r="N156" s="125"/>
      <c r="O156" s="125"/>
      <c r="P156" s="125"/>
      <c r="Q156" s="65"/>
      <c r="R156" s="65"/>
    </row>
    <row r="157" spans="1:18" x14ac:dyDescent="0.2">
      <c r="A157" s="97" t="s">
        <v>136</v>
      </c>
      <c r="B157" s="127" t="s">
        <v>2125</v>
      </c>
      <c r="C157" s="126">
        <v>0.75</v>
      </c>
      <c r="D157" s="127" t="s">
        <v>8733</v>
      </c>
      <c r="E157" s="129"/>
      <c r="F157" s="129">
        <f>_sp94</f>
        <v>6520030940</v>
      </c>
      <c r="G157" s="129">
        <v>94</v>
      </c>
      <c r="H157" s="129" t="s">
        <v>2784</v>
      </c>
      <c r="I157" s="129" t="s">
        <v>2784</v>
      </c>
      <c r="J157" s="129">
        <v>175</v>
      </c>
      <c r="K157" s="157">
        <v>6364115005</v>
      </c>
      <c r="L157" s="445" t="s">
        <v>518</v>
      </c>
      <c r="M157" s="65" t="s">
        <v>1919</v>
      </c>
      <c r="N157" s="125"/>
      <c r="O157" s="125"/>
      <c r="P157" s="125"/>
      <c r="Q157" s="65"/>
      <c r="R157" s="65"/>
    </row>
    <row r="158" spans="1:18" x14ac:dyDescent="0.2">
      <c r="A158" s="97" t="s">
        <v>2379</v>
      </c>
      <c r="B158" s="127" t="s">
        <v>2574</v>
      </c>
      <c r="C158" s="126">
        <v>1.5</v>
      </c>
      <c r="D158" s="127" t="s">
        <v>6280</v>
      </c>
      <c r="E158" s="129">
        <v>86</v>
      </c>
      <c r="F158" s="129">
        <f>_sp108</f>
        <v>6520031080</v>
      </c>
      <c r="G158" s="129">
        <v>104</v>
      </c>
      <c r="H158" s="129" t="s">
        <v>2784</v>
      </c>
      <c r="I158" s="129" t="s">
        <v>2784</v>
      </c>
      <c r="J158" s="129">
        <v>189</v>
      </c>
      <c r="K158" s="157">
        <v>6364115006</v>
      </c>
      <c r="L158" s="445" t="s">
        <v>518</v>
      </c>
      <c r="M158" s="65" t="s">
        <v>3785</v>
      </c>
      <c r="N158" s="125"/>
      <c r="O158" s="125"/>
      <c r="P158" s="125"/>
      <c r="Q158" s="65"/>
      <c r="R158" s="65"/>
    </row>
    <row r="159" spans="1:18" x14ac:dyDescent="0.2">
      <c r="A159" s="97"/>
      <c r="B159" s="127"/>
      <c r="C159" s="126"/>
      <c r="D159" s="127"/>
      <c r="E159" s="129"/>
      <c r="F159" s="129"/>
      <c r="G159" s="129"/>
      <c r="H159" s="129"/>
      <c r="I159" s="129"/>
      <c r="J159" s="129"/>
      <c r="K159" s="157"/>
      <c r="L159" s="445" t="s">
        <v>518</v>
      </c>
      <c r="M159" s="125"/>
      <c r="N159" s="125"/>
      <c r="O159" s="125"/>
      <c r="P159" s="125"/>
      <c r="Q159" s="65"/>
      <c r="R159" s="65"/>
    </row>
    <row r="160" spans="1:18" ht="20.25" x14ac:dyDescent="0.3">
      <c r="A160" s="97"/>
      <c r="B160" s="672" t="s">
        <v>3020</v>
      </c>
      <c r="C160" s="188"/>
      <c r="D160" s="237"/>
      <c r="E160" s="237"/>
      <c r="F160" s="237"/>
      <c r="G160" s="237"/>
      <c r="H160" s="237"/>
      <c r="I160" s="237"/>
      <c r="J160" s="98"/>
      <c r="K160" s="156"/>
      <c r="L160" s="445" t="s">
        <v>518</v>
      </c>
      <c r="M160" s="125"/>
      <c r="N160" s="125"/>
      <c r="O160" s="125"/>
      <c r="P160" s="125"/>
      <c r="Q160" s="65"/>
      <c r="R160" s="65"/>
    </row>
    <row r="161" spans="1:18" ht="20.25" x14ac:dyDescent="0.3">
      <c r="A161" s="97"/>
      <c r="B161" s="672"/>
      <c r="C161" s="158" t="s">
        <v>5234</v>
      </c>
      <c r="D161" s="239"/>
      <c r="E161" s="239"/>
      <c r="F161" s="239"/>
      <c r="G161" s="239"/>
      <c r="H161" s="239"/>
      <c r="I161" s="239"/>
      <c r="J161" s="98"/>
      <c r="K161" s="156"/>
      <c r="L161" s="445" t="s">
        <v>518</v>
      </c>
      <c r="M161" s="125"/>
      <c r="N161" s="125"/>
      <c r="O161" s="125"/>
      <c r="P161" s="125"/>
      <c r="Q161" s="65"/>
      <c r="R161" s="65"/>
    </row>
    <row r="162" spans="1:18" ht="18.75" x14ac:dyDescent="0.3">
      <c r="A162" s="97"/>
      <c r="B162" s="675" t="s">
        <v>2178</v>
      </c>
      <c r="C162" s="674"/>
      <c r="D162" s="238"/>
      <c r="E162" s="238"/>
      <c r="F162" s="674"/>
      <c r="G162" s="238"/>
      <c r="H162" s="238"/>
      <c r="I162" s="238"/>
      <c r="J162" s="238"/>
      <c r="K162" s="688"/>
      <c r="L162" s="445" t="s">
        <v>518</v>
      </c>
      <c r="M162" s="125"/>
      <c r="N162" s="125"/>
      <c r="O162" s="125"/>
      <c r="P162" s="125"/>
      <c r="Q162" s="65"/>
      <c r="R162" s="65"/>
    </row>
    <row r="163" spans="1:18" x14ac:dyDescent="0.2">
      <c r="A163" s="97"/>
      <c r="B163" s="119"/>
      <c r="C163" s="678"/>
      <c r="D163" s="235"/>
      <c r="E163" s="235"/>
      <c r="F163" s="679" t="s">
        <v>6865</v>
      </c>
      <c r="G163" s="680"/>
      <c r="H163" s="681" t="s">
        <v>2771</v>
      </c>
      <c r="I163" s="235"/>
      <c r="J163" s="681" t="s">
        <v>10542</v>
      </c>
      <c r="K163" s="682" t="s">
        <v>182</v>
      </c>
      <c r="L163" s="445" t="s">
        <v>518</v>
      </c>
      <c r="M163" s="125"/>
      <c r="N163" s="125"/>
      <c r="O163" s="125"/>
      <c r="P163" s="125"/>
      <c r="Q163" s="65"/>
      <c r="R163" s="65"/>
    </row>
    <row r="164" spans="1:18" x14ac:dyDescent="0.2">
      <c r="A164" s="97"/>
      <c r="B164" s="119" t="s">
        <v>6344</v>
      </c>
      <c r="C164" s="683" t="s">
        <v>6345</v>
      </c>
      <c r="D164" s="236" t="s">
        <v>6346</v>
      </c>
      <c r="E164" s="683" t="s">
        <v>6347</v>
      </c>
      <c r="F164" s="684" t="s">
        <v>6866</v>
      </c>
      <c r="G164" s="684" t="s">
        <v>5718</v>
      </c>
      <c r="H164" s="685" t="s">
        <v>5719</v>
      </c>
      <c r="I164" s="236" t="s">
        <v>5720</v>
      </c>
      <c r="J164" s="685" t="s">
        <v>525</v>
      </c>
      <c r="K164" s="686" t="s">
        <v>5780</v>
      </c>
      <c r="L164" s="445" t="s">
        <v>518</v>
      </c>
      <c r="M164" s="125"/>
      <c r="N164" s="125"/>
      <c r="O164" s="125"/>
      <c r="P164" s="125"/>
      <c r="Q164" s="65"/>
      <c r="R164" s="65"/>
    </row>
    <row r="165" spans="1:18" x14ac:dyDescent="0.2">
      <c r="A165" s="97" t="s">
        <v>10530</v>
      </c>
      <c r="B165" s="127" t="s">
        <v>4416</v>
      </c>
      <c r="C165" s="126">
        <v>1.5</v>
      </c>
      <c r="D165" s="127" t="s">
        <v>10201</v>
      </c>
      <c r="E165" s="129">
        <v>88</v>
      </c>
      <c r="F165" s="129">
        <f t="shared" ref="F165:F172" si="3">_sp108</f>
        <v>6520031080</v>
      </c>
      <c r="G165" s="129">
        <v>108</v>
      </c>
      <c r="H165" s="129" t="s">
        <v>2784</v>
      </c>
      <c r="I165" s="129" t="s">
        <v>2784</v>
      </c>
      <c r="J165" s="129">
        <v>189</v>
      </c>
      <c r="K165" s="157">
        <v>6364115003</v>
      </c>
      <c r="L165" s="445" t="s">
        <v>518</v>
      </c>
      <c r="M165" s="65" t="s">
        <v>7914</v>
      </c>
      <c r="N165" s="125"/>
      <c r="O165" s="125"/>
      <c r="P165" s="125"/>
      <c r="Q165" s="65"/>
      <c r="R165" s="65"/>
    </row>
    <row r="166" spans="1:18" x14ac:dyDescent="0.2">
      <c r="A166" s="97" t="s">
        <v>3492</v>
      </c>
      <c r="B166" s="127" t="s">
        <v>4416</v>
      </c>
      <c r="C166" s="126">
        <v>1.5</v>
      </c>
      <c r="D166" s="127" t="s">
        <v>3735</v>
      </c>
      <c r="E166" s="129">
        <v>85</v>
      </c>
      <c r="F166" s="129">
        <f>_sp108</f>
        <v>6520031080</v>
      </c>
      <c r="G166" s="129">
        <v>108</v>
      </c>
      <c r="H166" s="129" t="s">
        <v>2784</v>
      </c>
      <c r="I166" s="129" t="s">
        <v>2784</v>
      </c>
      <c r="J166" s="129">
        <v>189</v>
      </c>
      <c r="K166" s="157">
        <v>6364115002</v>
      </c>
      <c r="L166" s="445" t="s">
        <v>518</v>
      </c>
      <c r="M166" s="65" t="s">
        <v>7914</v>
      </c>
      <c r="N166" s="125"/>
      <c r="O166" s="125"/>
      <c r="P166" s="125"/>
      <c r="Q166" s="65"/>
      <c r="R166" s="65"/>
    </row>
    <row r="167" spans="1:18" x14ac:dyDescent="0.2">
      <c r="A167" s="97" t="s">
        <v>10425</v>
      </c>
      <c r="B167" s="127" t="s">
        <v>4957</v>
      </c>
      <c r="C167" s="126">
        <v>1.5</v>
      </c>
      <c r="D167" s="127" t="s">
        <v>8918</v>
      </c>
      <c r="E167" s="129">
        <v>90</v>
      </c>
      <c r="F167" s="129">
        <f>_sp108</f>
        <v>6520031080</v>
      </c>
      <c r="G167" s="129">
        <v>108</v>
      </c>
      <c r="H167" s="129" t="s">
        <v>2784</v>
      </c>
      <c r="I167" s="129" t="s">
        <v>2784</v>
      </c>
      <c r="J167" s="129">
        <v>189</v>
      </c>
      <c r="K167" s="157">
        <v>6364115002</v>
      </c>
      <c r="L167" s="445" t="s">
        <v>518</v>
      </c>
      <c r="M167" s="65" t="s">
        <v>7914</v>
      </c>
      <c r="N167" s="125"/>
      <c r="O167" s="125"/>
      <c r="P167" s="125"/>
      <c r="Q167" s="65"/>
      <c r="R167" s="65"/>
    </row>
    <row r="168" spans="1:18" x14ac:dyDescent="0.2">
      <c r="A168" s="97" t="s">
        <v>2988</v>
      </c>
      <c r="B168" s="127" t="s">
        <v>4957</v>
      </c>
      <c r="C168" s="126">
        <v>1.5</v>
      </c>
      <c r="D168" s="127" t="s">
        <v>5849</v>
      </c>
      <c r="E168" s="129">
        <v>89</v>
      </c>
      <c r="F168" s="129">
        <f>_sp108</f>
        <v>6520031080</v>
      </c>
      <c r="G168" s="129">
        <v>108</v>
      </c>
      <c r="H168" s="129" t="s">
        <v>2784</v>
      </c>
      <c r="I168" s="129" t="s">
        <v>2784</v>
      </c>
      <c r="J168" s="129">
        <v>189</v>
      </c>
      <c r="K168" s="157">
        <v>6364115002</v>
      </c>
      <c r="L168" s="445" t="s">
        <v>518</v>
      </c>
      <c r="M168" s="125"/>
      <c r="N168" s="125"/>
      <c r="O168" s="125"/>
      <c r="P168" s="125"/>
      <c r="Q168" s="65"/>
      <c r="R168" s="65"/>
    </row>
    <row r="169" spans="1:18" x14ac:dyDescent="0.2">
      <c r="A169" s="97" t="s">
        <v>10423</v>
      </c>
      <c r="B169" s="127" t="s">
        <v>2125</v>
      </c>
      <c r="C169" s="126">
        <v>1.5</v>
      </c>
      <c r="D169" s="127" t="s">
        <v>10424</v>
      </c>
      <c r="E169" s="129">
        <v>88</v>
      </c>
      <c r="F169" s="129">
        <f t="shared" si="3"/>
        <v>6520031080</v>
      </c>
      <c r="G169" s="129">
        <v>108</v>
      </c>
      <c r="H169" s="129" t="s">
        <v>2784</v>
      </c>
      <c r="I169" s="129" t="s">
        <v>2784</v>
      </c>
      <c r="J169" s="129">
        <v>189</v>
      </c>
      <c r="K169" s="157">
        <v>6364115002</v>
      </c>
      <c r="L169" s="445" t="s">
        <v>518</v>
      </c>
      <c r="M169" s="65" t="s">
        <v>7914</v>
      </c>
      <c r="N169" s="125"/>
      <c r="O169" s="125"/>
      <c r="P169" s="125"/>
      <c r="Q169" s="65"/>
      <c r="R169" s="65"/>
    </row>
    <row r="170" spans="1:18" x14ac:dyDescent="0.2">
      <c r="A170" s="97" t="s">
        <v>5521</v>
      </c>
      <c r="B170" s="127" t="s">
        <v>2125</v>
      </c>
      <c r="C170" s="126">
        <v>1.5</v>
      </c>
      <c r="D170" s="127" t="s">
        <v>10529</v>
      </c>
      <c r="E170" s="129">
        <v>89</v>
      </c>
      <c r="F170" s="129">
        <f t="shared" si="3"/>
        <v>6520031080</v>
      </c>
      <c r="G170" s="129">
        <v>108</v>
      </c>
      <c r="H170" s="129" t="s">
        <v>2784</v>
      </c>
      <c r="I170" s="129" t="s">
        <v>2784</v>
      </c>
      <c r="J170" s="129">
        <v>189</v>
      </c>
      <c r="K170" s="157">
        <v>6364115002</v>
      </c>
      <c r="L170" s="445" t="s">
        <v>518</v>
      </c>
      <c r="M170" s="65" t="s">
        <v>7914</v>
      </c>
      <c r="N170" s="125"/>
      <c r="O170" s="125"/>
      <c r="P170" s="125"/>
      <c r="Q170" s="65"/>
      <c r="R170" s="65"/>
    </row>
    <row r="171" spans="1:18" x14ac:dyDescent="0.2">
      <c r="A171" s="97" t="s">
        <v>3736</v>
      </c>
      <c r="B171" s="127" t="s">
        <v>2125</v>
      </c>
      <c r="C171" s="126">
        <v>1.5</v>
      </c>
      <c r="D171" s="127" t="s">
        <v>3737</v>
      </c>
      <c r="E171" s="129">
        <v>89</v>
      </c>
      <c r="F171" s="129">
        <f t="shared" si="3"/>
        <v>6520031080</v>
      </c>
      <c r="G171" s="129">
        <v>108</v>
      </c>
      <c r="H171" s="129" t="s">
        <v>2784</v>
      </c>
      <c r="I171" s="129" t="s">
        <v>2784</v>
      </c>
      <c r="J171" s="129">
        <v>189</v>
      </c>
      <c r="K171" s="157">
        <v>6364115002</v>
      </c>
      <c r="L171" s="445" t="s">
        <v>518</v>
      </c>
      <c r="M171" s="65" t="s">
        <v>7914</v>
      </c>
      <c r="N171" s="125"/>
      <c r="O171" s="125"/>
      <c r="P171" s="125"/>
      <c r="Q171" s="65"/>
      <c r="R171" s="65"/>
    </row>
    <row r="172" spans="1:18" x14ac:dyDescent="0.2">
      <c r="A172" s="97" t="s">
        <v>5969</v>
      </c>
      <c r="B172" s="127" t="s">
        <v>2125</v>
      </c>
      <c r="C172" s="126">
        <v>1.5</v>
      </c>
      <c r="D172" s="127" t="s">
        <v>5520</v>
      </c>
      <c r="E172" s="129">
        <v>88</v>
      </c>
      <c r="F172" s="129">
        <f t="shared" si="3"/>
        <v>6520031080</v>
      </c>
      <c r="G172" s="129">
        <v>108</v>
      </c>
      <c r="H172" s="129" t="s">
        <v>2784</v>
      </c>
      <c r="I172" s="129" t="s">
        <v>2784</v>
      </c>
      <c r="J172" s="129">
        <v>189</v>
      </c>
      <c r="K172" s="157">
        <v>6364115002</v>
      </c>
      <c r="L172" s="445" t="s">
        <v>518</v>
      </c>
      <c r="M172" s="65" t="s">
        <v>7914</v>
      </c>
      <c r="N172" s="125"/>
      <c r="O172" s="125"/>
      <c r="P172" s="125"/>
      <c r="Q172" s="65"/>
      <c r="R172" s="65"/>
    </row>
    <row r="173" spans="1:18" x14ac:dyDescent="0.2">
      <c r="A173" s="97" t="s">
        <v>7804</v>
      </c>
      <c r="B173" s="127" t="s">
        <v>2125</v>
      </c>
      <c r="C173" s="126">
        <v>1.5</v>
      </c>
      <c r="D173" s="127" t="s">
        <v>5834</v>
      </c>
      <c r="E173" s="129">
        <v>95</v>
      </c>
      <c r="F173" s="129">
        <f>_sp108</f>
        <v>6520031080</v>
      </c>
      <c r="G173" s="129">
        <v>108</v>
      </c>
      <c r="H173" s="129" t="s">
        <v>2784</v>
      </c>
      <c r="I173" s="129" t="s">
        <v>2784</v>
      </c>
      <c r="J173" s="129">
        <v>189</v>
      </c>
      <c r="K173" s="157">
        <v>6364115004</v>
      </c>
      <c r="L173" s="445" t="s">
        <v>518</v>
      </c>
      <c r="M173" s="65" t="s">
        <v>5835</v>
      </c>
      <c r="N173" s="125"/>
      <c r="O173" s="125"/>
      <c r="P173" s="125"/>
      <c r="Q173" s="65"/>
      <c r="R173" s="65"/>
    </row>
    <row r="174" spans="1:18" x14ac:dyDescent="0.2">
      <c r="A174" s="97" t="s">
        <v>136</v>
      </c>
      <c r="B174" s="127" t="s">
        <v>2125</v>
      </c>
      <c r="C174" s="126">
        <v>0.75</v>
      </c>
      <c r="D174" s="127" t="s">
        <v>8733</v>
      </c>
      <c r="E174" s="129"/>
      <c r="F174" s="129">
        <f>_sp94</f>
        <v>6520030940</v>
      </c>
      <c r="G174" s="129">
        <v>94</v>
      </c>
      <c r="H174" s="129" t="s">
        <v>2784</v>
      </c>
      <c r="I174" s="129" t="s">
        <v>2784</v>
      </c>
      <c r="J174" s="129">
        <v>175</v>
      </c>
      <c r="K174" s="157">
        <v>6364115005</v>
      </c>
      <c r="L174" s="445" t="s">
        <v>518</v>
      </c>
      <c r="M174" s="65" t="s">
        <v>1919</v>
      </c>
      <c r="N174" s="125"/>
      <c r="O174" s="125"/>
      <c r="P174" s="125"/>
      <c r="Q174" s="65"/>
      <c r="R174" s="65"/>
    </row>
    <row r="175" spans="1:18" x14ac:dyDescent="0.2">
      <c r="A175" s="97" t="s">
        <v>2379</v>
      </c>
      <c r="B175" s="127" t="s">
        <v>2574</v>
      </c>
      <c r="C175" s="126">
        <v>1.5</v>
      </c>
      <c r="D175" s="127" t="s">
        <v>6280</v>
      </c>
      <c r="E175" s="129">
        <v>86</v>
      </c>
      <c r="F175" s="129">
        <f>_sp108</f>
        <v>6520031080</v>
      </c>
      <c r="G175" s="129">
        <v>104</v>
      </c>
      <c r="H175" s="129" t="s">
        <v>2784</v>
      </c>
      <c r="I175" s="129" t="s">
        <v>2784</v>
      </c>
      <c r="J175" s="129">
        <v>189</v>
      </c>
      <c r="K175" s="157">
        <v>6364115006</v>
      </c>
      <c r="L175" s="445" t="s">
        <v>518</v>
      </c>
      <c r="M175" s="65" t="s">
        <v>3785</v>
      </c>
      <c r="N175" s="125"/>
      <c r="O175" s="125"/>
      <c r="P175" s="125"/>
      <c r="Q175" s="65"/>
      <c r="R175" s="65"/>
    </row>
    <row r="176" spans="1:18" x14ac:dyDescent="0.2">
      <c r="A176" s="97"/>
      <c r="B176" s="127"/>
      <c r="C176" s="126"/>
      <c r="D176" s="127"/>
      <c r="E176" s="129"/>
      <c r="F176" s="129"/>
      <c r="G176" s="129"/>
      <c r="H176" s="129"/>
      <c r="I176" s="129"/>
      <c r="J176" s="129"/>
      <c r="K176" s="157"/>
      <c r="L176" s="445" t="s">
        <v>518</v>
      </c>
      <c r="M176" s="125"/>
      <c r="N176" s="125"/>
      <c r="O176" s="125"/>
      <c r="P176" s="125"/>
      <c r="Q176" s="65"/>
      <c r="R176" s="65"/>
    </row>
    <row r="177" spans="1:18" ht="20.25" x14ac:dyDescent="0.3">
      <c r="A177" s="97"/>
      <c r="B177" s="672" t="s">
        <v>1705</v>
      </c>
      <c r="C177" s="188"/>
      <c r="D177" s="237"/>
      <c r="E177" s="237"/>
      <c r="F177" s="237"/>
      <c r="G177" s="237"/>
      <c r="H177" s="237"/>
      <c r="I177" s="237"/>
      <c r="J177" s="98"/>
      <c r="K177" s="156"/>
      <c r="L177" s="445" t="s">
        <v>518</v>
      </c>
      <c r="M177" s="125"/>
      <c r="N177" s="125"/>
      <c r="O177" s="125"/>
      <c r="P177" s="125"/>
      <c r="Q177" s="65"/>
      <c r="R177" s="65"/>
    </row>
    <row r="178" spans="1:18" ht="20.25" x14ac:dyDescent="0.3">
      <c r="A178" s="97"/>
      <c r="B178" s="672"/>
      <c r="C178" s="674" t="s">
        <v>2940</v>
      </c>
      <c r="E178" s="674" t="s">
        <v>1248</v>
      </c>
      <c r="F178" s="674"/>
      <c r="G178" s="119"/>
      <c r="H178" s="119"/>
      <c r="I178" s="119"/>
      <c r="J178" s="98"/>
      <c r="K178" s="156"/>
      <c r="L178" s="445" t="s">
        <v>518</v>
      </c>
      <c r="M178" s="125"/>
      <c r="N178" s="125"/>
      <c r="O178" s="125"/>
      <c r="P178" s="125"/>
      <c r="Q178" s="65"/>
      <c r="R178" s="65"/>
    </row>
    <row r="179" spans="1:18" ht="20.25" x14ac:dyDescent="0.3">
      <c r="A179" s="97"/>
      <c r="B179" s="672"/>
      <c r="C179" s="674" t="s">
        <v>5208</v>
      </c>
      <c r="E179" s="674" t="s">
        <v>6842</v>
      </c>
      <c r="F179" s="674"/>
      <c r="G179" s="119"/>
      <c r="H179" s="119"/>
      <c r="I179" s="119"/>
      <c r="J179" s="98"/>
      <c r="K179" s="156"/>
      <c r="L179" s="445" t="s">
        <v>518</v>
      </c>
      <c r="M179" s="125"/>
      <c r="N179" s="125"/>
      <c r="O179" s="125"/>
      <c r="P179" s="125"/>
      <c r="Q179" s="65"/>
      <c r="R179" s="65"/>
    </row>
    <row r="180" spans="1:18" ht="20.25" x14ac:dyDescent="0.3">
      <c r="A180" s="97"/>
      <c r="B180" s="672"/>
      <c r="C180" s="674" t="s">
        <v>7597</v>
      </c>
      <c r="E180" s="674" t="s">
        <v>6456</v>
      </c>
      <c r="F180" s="674"/>
      <c r="G180" s="119"/>
      <c r="H180" s="119"/>
      <c r="I180" s="119"/>
      <c r="J180" s="98"/>
      <c r="K180" s="156"/>
      <c r="L180" s="445" t="s">
        <v>518</v>
      </c>
      <c r="M180" s="125"/>
      <c r="N180" s="125"/>
      <c r="O180" s="125"/>
      <c r="P180" s="125"/>
      <c r="Q180" s="65"/>
      <c r="R180" s="65"/>
    </row>
    <row r="181" spans="1:18" ht="18.75" x14ac:dyDescent="0.3">
      <c r="A181" s="97"/>
      <c r="B181" s="675" t="s">
        <v>2178</v>
      </c>
      <c r="C181" s="674"/>
      <c r="D181" s="238"/>
      <c r="E181" s="238"/>
      <c r="F181" s="674"/>
      <c r="G181" s="238"/>
      <c r="H181" s="238"/>
      <c r="I181" s="238"/>
      <c r="J181" s="238"/>
      <c r="K181" s="688"/>
      <c r="L181" s="445" t="s">
        <v>518</v>
      </c>
      <c r="M181" s="125"/>
      <c r="N181" s="125"/>
      <c r="O181" s="125"/>
      <c r="P181" s="125"/>
      <c r="Q181" s="65"/>
      <c r="R181" s="65"/>
    </row>
    <row r="182" spans="1:18" x14ac:dyDescent="0.2">
      <c r="A182" s="97"/>
      <c r="B182" s="119" t="s">
        <v>6344</v>
      </c>
      <c r="C182" s="683" t="s">
        <v>6345</v>
      </c>
      <c r="D182" s="236" t="s">
        <v>6346</v>
      </c>
      <c r="E182" s="683" t="s">
        <v>6347</v>
      </c>
      <c r="F182" s="684" t="s">
        <v>6866</v>
      </c>
      <c r="G182" s="684" t="s">
        <v>5718</v>
      </c>
      <c r="H182" s="685" t="s">
        <v>5719</v>
      </c>
      <c r="I182" s="236" t="s">
        <v>5720</v>
      </c>
      <c r="J182" s="685" t="s">
        <v>525</v>
      </c>
      <c r="K182" s="686" t="s">
        <v>5780</v>
      </c>
      <c r="L182" s="445" t="s">
        <v>518</v>
      </c>
      <c r="M182" s="125"/>
      <c r="N182" s="125"/>
      <c r="O182" s="125"/>
      <c r="P182" s="125"/>
      <c r="Q182" s="65"/>
      <c r="R182" s="65"/>
    </row>
    <row r="183" spans="1:18" x14ac:dyDescent="0.2">
      <c r="A183" s="97" t="s">
        <v>1706</v>
      </c>
      <c r="B183" s="127" t="s">
        <v>8490</v>
      </c>
      <c r="C183" s="126">
        <v>1.5</v>
      </c>
      <c r="D183" s="127" t="s">
        <v>4178</v>
      </c>
      <c r="E183" s="129">
        <v>95</v>
      </c>
      <c r="F183" s="129">
        <f>_sp107</f>
        <v>6520031070</v>
      </c>
      <c r="G183" s="129">
        <v>107</v>
      </c>
      <c r="H183" s="129">
        <v>110</v>
      </c>
      <c r="I183" s="129" t="s">
        <v>961</v>
      </c>
      <c r="J183" s="129">
        <v>191</v>
      </c>
      <c r="K183" s="157">
        <v>6364115001</v>
      </c>
      <c r="L183" s="445" t="s">
        <v>518</v>
      </c>
      <c r="M183" s="125" t="s">
        <v>7584</v>
      </c>
      <c r="N183" s="125"/>
      <c r="O183" s="125"/>
      <c r="P183" s="125"/>
      <c r="Q183" s="65"/>
      <c r="R183" s="65"/>
    </row>
    <row r="184" spans="1:18" x14ac:dyDescent="0.2">
      <c r="A184" s="97" t="s">
        <v>7585</v>
      </c>
      <c r="B184" s="127" t="s">
        <v>8490</v>
      </c>
      <c r="C184" s="126">
        <v>1.5</v>
      </c>
      <c r="D184" s="127" t="s">
        <v>7175</v>
      </c>
      <c r="E184" s="129">
        <v>95</v>
      </c>
      <c r="F184" s="129">
        <f>_sp107</f>
        <v>6520031070</v>
      </c>
      <c r="G184" s="129">
        <v>107</v>
      </c>
      <c r="H184" s="129">
        <v>110</v>
      </c>
      <c r="I184" s="129" t="s">
        <v>961</v>
      </c>
      <c r="J184" s="129">
        <v>191</v>
      </c>
      <c r="K184" s="157">
        <v>6364115001</v>
      </c>
      <c r="L184" s="445" t="s">
        <v>518</v>
      </c>
      <c r="M184" s="125" t="s">
        <v>7584</v>
      </c>
      <c r="N184" s="125"/>
      <c r="O184" s="125"/>
      <c r="P184" s="125"/>
      <c r="Q184" s="65"/>
      <c r="R184" s="65"/>
    </row>
    <row r="185" spans="1:18" x14ac:dyDescent="0.2">
      <c r="A185" s="97" t="s">
        <v>1884</v>
      </c>
      <c r="B185" s="127" t="s">
        <v>4416</v>
      </c>
      <c r="C185" s="126">
        <v>1.5</v>
      </c>
      <c r="D185" s="127" t="s">
        <v>4178</v>
      </c>
      <c r="E185" s="129">
        <v>95</v>
      </c>
      <c r="F185" s="129">
        <f>_sp107</f>
        <v>6520031070</v>
      </c>
      <c r="G185" s="129">
        <v>107</v>
      </c>
      <c r="H185" s="129">
        <v>110</v>
      </c>
      <c r="I185" s="129" t="s">
        <v>961</v>
      </c>
      <c r="J185" s="129">
        <v>191</v>
      </c>
      <c r="K185" s="157">
        <v>6364115001</v>
      </c>
      <c r="L185" s="445" t="s">
        <v>518</v>
      </c>
      <c r="M185" s="125"/>
      <c r="N185" s="125"/>
      <c r="O185" s="125"/>
      <c r="P185" s="125"/>
      <c r="Q185" s="65"/>
      <c r="R185" s="65"/>
    </row>
    <row r="186" spans="1:18" x14ac:dyDescent="0.2">
      <c r="A186" s="97" t="s">
        <v>8443</v>
      </c>
      <c r="B186" s="244" t="s">
        <v>4416</v>
      </c>
      <c r="C186" s="126">
        <v>1.5</v>
      </c>
      <c r="D186" s="127" t="s">
        <v>7175</v>
      </c>
      <c r="E186" s="129">
        <v>95</v>
      </c>
      <c r="F186" s="129">
        <f>_sp107</f>
        <v>6520031070</v>
      </c>
      <c r="G186" s="129">
        <v>107</v>
      </c>
      <c r="H186" s="129">
        <v>110</v>
      </c>
      <c r="I186" s="129" t="s">
        <v>961</v>
      </c>
      <c r="J186" s="129">
        <v>191</v>
      </c>
      <c r="K186" s="157">
        <v>6364115001</v>
      </c>
      <c r="L186" s="445" t="s">
        <v>518</v>
      </c>
      <c r="M186" s="125"/>
      <c r="N186" s="125"/>
      <c r="O186" s="125"/>
      <c r="P186" s="125"/>
      <c r="Q186" s="65"/>
      <c r="R186" s="65"/>
    </row>
    <row r="187" spans="1:18" x14ac:dyDescent="0.2">
      <c r="A187" s="97"/>
      <c r="B187" s="127"/>
      <c r="C187" s="126"/>
      <c r="D187" s="127"/>
      <c r="E187" s="129"/>
      <c r="F187" s="129"/>
      <c r="G187" s="129"/>
      <c r="H187" s="129"/>
      <c r="I187" s="129"/>
      <c r="J187" s="129"/>
      <c r="K187" s="157"/>
      <c r="L187" s="445" t="s">
        <v>518</v>
      </c>
      <c r="M187" s="125"/>
      <c r="N187" s="125"/>
      <c r="O187" s="125"/>
      <c r="P187" s="125"/>
      <c r="Q187" s="65"/>
      <c r="R187" s="65"/>
    </row>
    <row r="188" spans="1:18" ht="20.25" x14ac:dyDescent="0.3">
      <c r="A188" s="97"/>
      <c r="B188" s="689" t="s">
        <v>7965</v>
      </c>
      <c r="C188" s="126"/>
      <c r="D188" s="127"/>
      <c r="E188" s="129"/>
      <c r="F188" s="129"/>
      <c r="G188" s="129"/>
      <c r="H188" s="129"/>
      <c r="I188" s="129"/>
      <c r="J188" s="129"/>
      <c r="K188" s="157"/>
      <c r="L188" s="445" t="s">
        <v>518</v>
      </c>
      <c r="M188" s="125"/>
      <c r="N188" s="125"/>
      <c r="O188" s="125"/>
      <c r="P188" s="125"/>
      <c r="Q188" s="65"/>
      <c r="R188" s="65"/>
    </row>
    <row r="189" spans="1:18" ht="20.25" x14ac:dyDescent="0.3">
      <c r="A189" s="97"/>
      <c r="B189" s="689"/>
      <c r="C189" s="674" t="s">
        <v>2940</v>
      </c>
      <c r="E189" s="674" t="s">
        <v>833</v>
      </c>
      <c r="F189" s="674"/>
      <c r="G189" s="119"/>
      <c r="H189" s="119"/>
      <c r="I189" s="119"/>
      <c r="J189" s="129"/>
      <c r="K189" s="157"/>
      <c r="L189" s="445" t="s">
        <v>518</v>
      </c>
      <c r="M189" s="125"/>
      <c r="N189" s="125"/>
      <c r="O189" s="125"/>
      <c r="P189" s="125"/>
      <c r="Q189" s="65"/>
      <c r="R189" s="65"/>
    </row>
    <row r="190" spans="1:18" ht="20.25" x14ac:dyDescent="0.3">
      <c r="A190" s="97"/>
      <c r="B190" s="689"/>
      <c r="C190" s="674" t="s">
        <v>5208</v>
      </c>
      <c r="E190" s="674" t="s">
        <v>832</v>
      </c>
      <c r="F190" s="674"/>
      <c r="G190" s="119"/>
      <c r="H190" s="119"/>
      <c r="I190" s="119"/>
      <c r="J190" s="129"/>
      <c r="K190" s="157"/>
      <c r="L190" s="445" t="s">
        <v>518</v>
      </c>
      <c r="M190" s="125"/>
      <c r="N190" s="125"/>
      <c r="O190" s="125"/>
      <c r="P190" s="125"/>
      <c r="Q190" s="65"/>
      <c r="R190" s="65"/>
    </row>
    <row r="191" spans="1:18" ht="18.75" x14ac:dyDescent="0.3">
      <c r="A191" s="97"/>
      <c r="B191" s="690" t="s">
        <v>7117</v>
      </c>
      <c r="C191" s="126"/>
      <c r="D191" s="127"/>
      <c r="E191" s="129"/>
      <c r="F191" s="129"/>
      <c r="G191" s="129"/>
      <c r="H191" s="129"/>
      <c r="I191" s="129"/>
      <c r="J191" s="129"/>
      <c r="K191" s="157"/>
      <c r="L191" s="445" t="s">
        <v>518</v>
      </c>
      <c r="M191" s="125"/>
      <c r="N191" s="125"/>
      <c r="O191" s="125"/>
      <c r="P191" s="125"/>
      <c r="Q191" s="65"/>
      <c r="R191" s="65"/>
    </row>
    <row r="192" spans="1:18" x14ac:dyDescent="0.2">
      <c r="A192" s="97"/>
      <c r="B192" s="119"/>
      <c r="C192" s="678"/>
      <c r="D192" s="235"/>
      <c r="E192" s="235"/>
      <c r="F192" s="679" t="s">
        <v>6865</v>
      </c>
      <c r="G192" s="680"/>
      <c r="H192" s="681" t="s">
        <v>2771</v>
      </c>
      <c r="I192" s="235"/>
      <c r="J192" s="681" t="s">
        <v>10542</v>
      </c>
      <c r="K192" s="682" t="s">
        <v>182</v>
      </c>
      <c r="L192" s="445" t="s">
        <v>518</v>
      </c>
      <c r="M192" s="125"/>
      <c r="N192" s="125"/>
      <c r="O192" s="125"/>
      <c r="P192" s="125"/>
      <c r="Q192" s="65"/>
      <c r="R192" s="65"/>
    </row>
    <row r="193" spans="1:18" x14ac:dyDescent="0.2">
      <c r="A193" s="97"/>
      <c r="B193" s="119" t="s">
        <v>6344</v>
      </c>
      <c r="C193" s="683" t="s">
        <v>6345</v>
      </c>
      <c r="D193" s="236" t="s">
        <v>6346</v>
      </c>
      <c r="E193" s="683" t="s">
        <v>6347</v>
      </c>
      <c r="F193" s="684" t="s">
        <v>6866</v>
      </c>
      <c r="G193" s="684" t="s">
        <v>5718</v>
      </c>
      <c r="H193" s="685" t="s">
        <v>5719</v>
      </c>
      <c r="I193" s="236" t="s">
        <v>5720</v>
      </c>
      <c r="J193" s="685" t="s">
        <v>525</v>
      </c>
      <c r="K193" s="686" t="s">
        <v>5780</v>
      </c>
      <c r="L193" s="445" t="s">
        <v>518</v>
      </c>
      <c r="M193" s="125"/>
      <c r="N193" s="125"/>
      <c r="O193" s="125"/>
      <c r="P193" s="125"/>
      <c r="Q193" s="65"/>
      <c r="R193" s="65"/>
    </row>
    <row r="194" spans="1:18" ht="25.5" x14ac:dyDescent="0.2">
      <c r="A194" s="97" t="s">
        <v>9215</v>
      </c>
      <c r="B194" s="127" t="s">
        <v>1423</v>
      </c>
      <c r="C194" s="126">
        <v>2</v>
      </c>
      <c r="D194" s="127" t="s">
        <v>9109</v>
      </c>
      <c r="E194" s="129">
        <v>107</v>
      </c>
      <c r="F194" s="157" t="s">
        <v>9714</v>
      </c>
      <c r="G194" s="157" t="s">
        <v>9110</v>
      </c>
      <c r="H194" s="129" t="s">
        <v>2784</v>
      </c>
      <c r="I194" s="129" t="s">
        <v>961</v>
      </c>
      <c r="J194" s="129">
        <v>217</v>
      </c>
      <c r="K194" s="157">
        <v>6364120001</v>
      </c>
      <c r="L194" s="445" t="s">
        <v>518</v>
      </c>
      <c r="M194" s="65" t="s">
        <v>7914</v>
      </c>
      <c r="N194" s="125"/>
      <c r="O194" s="125"/>
      <c r="P194" s="125"/>
      <c r="Q194" s="65"/>
      <c r="R194" s="65"/>
    </row>
    <row r="195" spans="1:18" ht="25.5" x14ac:dyDescent="0.2">
      <c r="A195" s="97" t="s">
        <v>9111</v>
      </c>
      <c r="B195" s="127" t="s">
        <v>1423</v>
      </c>
      <c r="C195" s="126">
        <v>2</v>
      </c>
      <c r="D195" s="127" t="s">
        <v>9112</v>
      </c>
      <c r="E195" s="129">
        <v>103</v>
      </c>
      <c r="F195" s="157" t="s">
        <v>3277</v>
      </c>
      <c r="G195" s="157" t="s">
        <v>9113</v>
      </c>
      <c r="H195" s="129" t="s">
        <v>2784</v>
      </c>
      <c r="I195" s="129" t="s">
        <v>5160</v>
      </c>
      <c r="J195" s="129">
        <v>210</v>
      </c>
      <c r="K195" s="157">
        <v>6364120002</v>
      </c>
      <c r="L195" s="445" t="s">
        <v>518</v>
      </c>
      <c r="M195" s="65" t="s">
        <v>7914</v>
      </c>
      <c r="N195" s="125"/>
      <c r="O195" s="125"/>
      <c r="P195" s="125"/>
      <c r="Q195" s="65"/>
      <c r="R195" s="65"/>
    </row>
    <row r="196" spans="1:18" ht="25.5" x14ac:dyDescent="0.2">
      <c r="A196" s="97" t="s">
        <v>9215</v>
      </c>
      <c r="B196" s="127" t="s">
        <v>4892</v>
      </c>
      <c r="C196" s="126">
        <v>2</v>
      </c>
      <c r="D196" s="127" t="s">
        <v>7069</v>
      </c>
      <c r="E196" s="129">
        <v>107</v>
      </c>
      <c r="F196" s="157" t="s">
        <v>9714</v>
      </c>
      <c r="G196" s="157" t="s">
        <v>9110</v>
      </c>
      <c r="H196" s="129" t="s">
        <v>2784</v>
      </c>
      <c r="I196" s="129" t="s">
        <v>961</v>
      </c>
      <c r="J196" s="129">
        <v>217</v>
      </c>
      <c r="K196" s="157">
        <v>6364120001</v>
      </c>
      <c r="L196" s="445" t="s">
        <v>518</v>
      </c>
      <c r="M196" s="65" t="s">
        <v>916</v>
      </c>
      <c r="N196" s="125"/>
      <c r="O196" s="125"/>
      <c r="P196" s="125"/>
      <c r="Q196" s="65"/>
      <c r="R196" s="65"/>
    </row>
    <row r="197" spans="1:18" ht="25.5" x14ac:dyDescent="0.2">
      <c r="A197" s="97" t="s">
        <v>5871</v>
      </c>
      <c r="B197" s="127" t="s">
        <v>4892</v>
      </c>
      <c r="C197" s="126">
        <v>2</v>
      </c>
      <c r="D197" s="127" t="s">
        <v>2822</v>
      </c>
      <c r="E197" s="129">
        <v>99</v>
      </c>
      <c r="F197" s="157" t="s">
        <v>10379</v>
      </c>
      <c r="G197" s="157" t="s">
        <v>10212</v>
      </c>
      <c r="H197" s="129" t="s">
        <v>2784</v>
      </c>
      <c r="I197" s="129" t="s">
        <v>3851</v>
      </c>
      <c r="J197" s="129">
        <v>207</v>
      </c>
      <c r="K197" s="157">
        <v>6364120003</v>
      </c>
      <c r="L197" s="445" t="s">
        <v>518</v>
      </c>
      <c r="M197" s="65" t="s">
        <v>916</v>
      </c>
      <c r="N197" s="125"/>
      <c r="O197" s="125"/>
      <c r="P197" s="125"/>
      <c r="Q197" s="65"/>
      <c r="R197" s="65"/>
    </row>
    <row r="198" spans="1:18" x14ac:dyDescent="0.2">
      <c r="A198" s="97"/>
      <c r="B198" s="127"/>
      <c r="C198" s="126"/>
      <c r="D198" s="127"/>
      <c r="E198" s="129"/>
      <c r="F198" s="157"/>
      <c r="G198" s="157"/>
      <c r="H198" s="129"/>
      <c r="I198" s="129"/>
      <c r="J198" s="129"/>
      <c r="K198" s="157"/>
      <c r="L198" s="445" t="s">
        <v>518</v>
      </c>
      <c r="M198" s="65"/>
      <c r="N198" s="125"/>
      <c r="O198" s="125"/>
      <c r="P198" s="125"/>
      <c r="Q198" s="65"/>
      <c r="R198" s="65"/>
    </row>
    <row r="199" spans="1:18" x14ac:dyDescent="0.2">
      <c r="A199" s="97"/>
      <c r="B199" s="127"/>
      <c r="C199" s="126"/>
      <c r="D199" s="127"/>
      <c r="E199" s="127"/>
      <c r="F199" s="127"/>
      <c r="G199" s="127"/>
      <c r="H199" s="127"/>
      <c r="I199" s="127"/>
      <c r="J199" s="127"/>
      <c r="K199" s="250"/>
      <c r="L199" s="445" t="s">
        <v>518</v>
      </c>
      <c r="M199" s="125"/>
      <c r="N199" s="125"/>
      <c r="O199" s="125"/>
      <c r="P199" s="125"/>
      <c r="Q199" s="65"/>
      <c r="R199" s="65"/>
    </row>
    <row r="200" spans="1:18" ht="20.25" x14ac:dyDescent="0.3">
      <c r="A200" s="97"/>
      <c r="B200" s="689" t="s">
        <v>10270</v>
      </c>
      <c r="C200" s="126"/>
      <c r="D200" s="127"/>
      <c r="E200" s="127"/>
      <c r="F200" s="689"/>
      <c r="G200" s="127"/>
      <c r="H200" s="127"/>
      <c r="I200" s="127"/>
      <c r="J200" s="127"/>
      <c r="K200" s="250"/>
      <c r="L200" s="445" t="s">
        <v>518</v>
      </c>
      <c r="M200" s="125"/>
      <c r="N200" s="125"/>
      <c r="O200" s="125"/>
      <c r="P200" s="125"/>
      <c r="Q200" s="65"/>
      <c r="R200" s="65"/>
    </row>
    <row r="201" spans="1:18" ht="20.25" x14ac:dyDescent="0.3">
      <c r="A201" s="97"/>
      <c r="B201" s="689"/>
      <c r="C201" s="674" t="s">
        <v>6031</v>
      </c>
      <c r="E201" s="65"/>
      <c r="F201" s="674"/>
      <c r="G201" s="119"/>
      <c r="H201" s="119"/>
      <c r="I201" s="119"/>
      <c r="J201" s="127"/>
      <c r="K201" s="250"/>
      <c r="L201" s="445" t="s">
        <v>518</v>
      </c>
      <c r="M201" s="125"/>
      <c r="N201" s="125"/>
      <c r="O201" s="125"/>
      <c r="P201" s="125"/>
      <c r="Q201" s="65"/>
      <c r="R201" s="65"/>
    </row>
    <row r="202" spans="1:18" ht="18.75" x14ac:dyDescent="0.3">
      <c r="A202" s="97"/>
      <c r="B202" s="690" t="s">
        <v>6770</v>
      </c>
      <c r="C202" s="126"/>
      <c r="D202" s="127"/>
      <c r="E202" s="127"/>
      <c r="F202" s="127"/>
      <c r="G202" s="127"/>
      <c r="H202" s="127"/>
      <c r="I202" s="127"/>
      <c r="J202" s="127"/>
      <c r="K202" s="250"/>
      <c r="L202" s="445" t="s">
        <v>518</v>
      </c>
      <c r="M202" s="125"/>
      <c r="N202" s="125"/>
      <c r="O202" s="125"/>
      <c r="P202" s="125"/>
      <c r="Q202" s="65"/>
      <c r="R202" s="65"/>
    </row>
    <row r="203" spans="1:18" x14ac:dyDescent="0.2">
      <c r="A203" s="97"/>
      <c r="B203" s="119"/>
      <c r="C203" s="678"/>
      <c r="D203" s="235"/>
      <c r="E203" s="235"/>
      <c r="F203" s="679" t="s">
        <v>6865</v>
      </c>
      <c r="G203" s="680"/>
      <c r="H203" s="681" t="s">
        <v>2771</v>
      </c>
      <c r="I203" s="235"/>
      <c r="J203" s="681" t="s">
        <v>10542</v>
      </c>
      <c r="K203" s="682" t="s">
        <v>182</v>
      </c>
      <c r="L203" s="445" t="s">
        <v>518</v>
      </c>
      <c r="M203" s="125"/>
      <c r="N203" s="125"/>
      <c r="O203" s="125"/>
      <c r="P203" s="125"/>
      <c r="Q203" s="65"/>
      <c r="R203" s="65"/>
    </row>
    <row r="204" spans="1:18" x14ac:dyDescent="0.2">
      <c r="A204" s="97"/>
      <c r="B204" s="119" t="s">
        <v>6344</v>
      </c>
      <c r="C204" s="683" t="s">
        <v>6345</v>
      </c>
      <c r="D204" s="236" t="s">
        <v>6346</v>
      </c>
      <c r="E204" s="683" t="s">
        <v>6347</v>
      </c>
      <c r="F204" s="684" t="s">
        <v>6866</v>
      </c>
      <c r="G204" s="684" t="s">
        <v>5718</v>
      </c>
      <c r="H204" s="685" t="s">
        <v>5719</v>
      </c>
      <c r="I204" s="236" t="s">
        <v>5720</v>
      </c>
      <c r="J204" s="685" t="s">
        <v>525</v>
      </c>
      <c r="K204" s="686" t="s">
        <v>5780</v>
      </c>
      <c r="L204" s="445" t="s">
        <v>518</v>
      </c>
      <c r="M204" s="125"/>
      <c r="N204" s="125"/>
      <c r="O204" s="125"/>
      <c r="P204" s="125"/>
      <c r="Q204" s="65"/>
      <c r="R204" s="65"/>
    </row>
    <row r="205" spans="1:18" x14ac:dyDescent="0.2">
      <c r="A205" s="97"/>
      <c r="B205" s="119" t="s">
        <v>4416</v>
      </c>
      <c r="C205" s="120">
        <v>0.2</v>
      </c>
      <c r="D205" s="120" t="s">
        <v>5258</v>
      </c>
      <c r="E205" s="189">
        <v>59</v>
      </c>
      <c r="F205" s="190">
        <f>_sp80</f>
        <v>6520030800</v>
      </c>
      <c r="G205" s="190">
        <v>80</v>
      </c>
      <c r="H205" s="129" t="s">
        <v>2784</v>
      </c>
      <c r="I205" s="129" t="s">
        <v>2784</v>
      </c>
      <c r="J205" s="189">
        <v>123</v>
      </c>
      <c r="K205" s="191">
        <v>3060230700</v>
      </c>
      <c r="L205" s="157">
        <v>0</v>
      </c>
      <c r="M205" s="125"/>
      <c r="N205" s="125"/>
      <c r="O205" s="125"/>
      <c r="P205" s="125"/>
      <c r="Q205" s="65"/>
      <c r="R205" s="65"/>
    </row>
    <row r="206" spans="1:18" x14ac:dyDescent="0.2">
      <c r="A206" s="97"/>
      <c r="B206" s="119" t="s">
        <v>4416</v>
      </c>
      <c r="C206" s="120">
        <v>0.2</v>
      </c>
      <c r="D206" s="120" t="s">
        <v>10099</v>
      </c>
      <c r="E206" s="189">
        <v>59</v>
      </c>
      <c r="F206" s="190">
        <f>_sp80</f>
        <v>6520030800</v>
      </c>
      <c r="G206" s="190">
        <v>80</v>
      </c>
      <c r="H206" s="129" t="s">
        <v>2784</v>
      </c>
      <c r="I206" s="129" t="s">
        <v>2784</v>
      </c>
      <c r="J206" s="189">
        <v>123</v>
      </c>
      <c r="K206" s="191">
        <v>3060230700</v>
      </c>
      <c r="L206" s="157">
        <v>0</v>
      </c>
      <c r="M206" s="125"/>
      <c r="N206" s="125"/>
      <c r="O206" s="125"/>
      <c r="P206" s="125"/>
      <c r="Q206" s="65"/>
      <c r="R206" s="65"/>
    </row>
    <row r="207" spans="1:18" x14ac:dyDescent="0.2">
      <c r="A207" s="97"/>
      <c r="B207" s="119"/>
      <c r="C207" s="120"/>
      <c r="D207" s="189"/>
      <c r="E207" s="120"/>
      <c r="F207" s="244"/>
      <c r="G207" s="244"/>
      <c r="H207" s="189"/>
      <c r="I207" s="189"/>
      <c r="J207" s="189"/>
      <c r="K207" s="191"/>
      <c r="L207" s="445" t="s">
        <v>518</v>
      </c>
      <c r="M207" s="125"/>
      <c r="N207" s="125"/>
      <c r="O207" s="125"/>
      <c r="P207" s="125"/>
      <c r="Q207" s="65"/>
      <c r="R207" s="65"/>
    </row>
    <row r="208" spans="1:18" x14ac:dyDescent="0.2">
      <c r="A208" s="97" t="s">
        <v>4983</v>
      </c>
      <c r="B208" s="119" t="s">
        <v>8490</v>
      </c>
      <c r="C208" s="120">
        <v>0.25</v>
      </c>
      <c r="D208" s="120" t="s">
        <v>10144</v>
      </c>
      <c r="E208" s="189">
        <v>59</v>
      </c>
      <c r="F208" s="190">
        <f>_sp80</f>
        <v>6520030800</v>
      </c>
      <c r="G208" s="190">
        <v>80</v>
      </c>
      <c r="H208" s="129" t="s">
        <v>2784</v>
      </c>
      <c r="I208" s="129" t="s">
        <v>2784</v>
      </c>
      <c r="J208" s="189">
        <v>123</v>
      </c>
      <c r="K208" s="191">
        <v>3060230700</v>
      </c>
      <c r="L208" s="445" t="s">
        <v>518</v>
      </c>
      <c r="M208" s="125" t="s">
        <v>9975</v>
      </c>
      <c r="N208" s="125"/>
      <c r="O208" s="125"/>
      <c r="P208" s="125"/>
      <c r="Q208" s="65"/>
      <c r="R208" s="65"/>
    </row>
    <row r="209" spans="1:18" x14ac:dyDescent="0.2">
      <c r="A209" s="97" t="s">
        <v>5304</v>
      </c>
      <c r="B209" s="119" t="s">
        <v>5305</v>
      </c>
      <c r="C209" s="120">
        <v>0.25</v>
      </c>
      <c r="D209" s="120" t="s">
        <v>2745</v>
      </c>
      <c r="E209" s="189">
        <v>60</v>
      </c>
      <c r="F209" s="190">
        <f>_sp82</f>
        <v>6520030820</v>
      </c>
      <c r="G209" s="190">
        <v>82</v>
      </c>
      <c r="H209" s="129" t="s">
        <v>2784</v>
      </c>
      <c r="I209" s="129" t="s">
        <v>2784</v>
      </c>
      <c r="J209" s="189">
        <v>125</v>
      </c>
      <c r="K209" s="191">
        <v>3060630300</v>
      </c>
      <c r="L209" s="445" t="s">
        <v>518</v>
      </c>
      <c r="M209" s="125"/>
      <c r="N209" s="125"/>
      <c r="O209" s="125"/>
      <c r="P209" s="125"/>
      <c r="Q209" s="65"/>
      <c r="R209" s="65"/>
    </row>
    <row r="210" spans="1:18" x14ac:dyDescent="0.2">
      <c r="A210" s="97" t="s">
        <v>4049</v>
      </c>
      <c r="B210" s="119" t="s">
        <v>5305</v>
      </c>
      <c r="C210" s="120">
        <v>0.25</v>
      </c>
      <c r="D210" s="120" t="s">
        <v>2744</v>
      </c>
      <c r="E210" s="189">
        <v>60</v>
      </c>
      <c r="F210" s="190">
        <f>_sp82</f>
        <v>6520030820</v>
      </c>
      <c r="G210" s="190">
        <v>82</v>
      </c>
      <c r="H210" s="129" t="s">
        <v>2784</v>
      </c>
      <c r="I210" s="129" t="s">
        <v>2784</v>
      </c>
      <c r="J210" s="189">
        <v>125</v>
      </c>
      <c r="K210" s="191">
        <v>3060530300</v>
      </c>
      <c r="L210" s="445" t="s">
        <v>518</v>
      </c>
      <c r="M210" s="125"/>
      <c r="N210" s="125"/>
      <c r="O210" s="125"/>
      <c r="P210" s="125"/>
      <c r="Q210" s="65"/>
      <c r="R210" s="65"/>
    </row>
    <row r="211" spans="1:18" x14ac:dyDescent="0.2">
      <c r="A211" s="97" t="s">
        <v>2953</v>
      </c>
      <c r="B211" s="119" t="s">
        <v>5305</v>
      </c>
      <c r="C211" s="120">
        <v>0.25</v>
      </c>
      <c r="D211" s="120" t="s">
        <v>1077</v>
      </c>
      <c r="E211" s="189">
        <v>60</v>
      </c>
      <c r="F211" s="190">
        <f>_sp82</f>
        <v>6520030820</v>
      </c>
      <c r="G211" s="190">
        <v>82</v>
      </c>
      <c r="H211" s="129" t="s">
        <v>2784</v>
      </c>
      <c r="I211" s="129" t="s">
        <v>2784</v>
      </c>
      <c r="J211" s="189">
        <v>125</v>
      </c>
      <c r="K211" s="191">
        <v>3060330700</v>
      </c>
      <c r="L211" s="445" t="s">
        <v>518</v>
      </c>
      <c r="M211" s="125"/>
      <c r="N211" s="125"/>
      <c r="O211" s="125"/>
      <c r="P211" s="125"/>
      <c r="Q211" s="65"/>
      <c r="R211" s="65"/>
    </row>
    <row r="212" spans="1:18" x14ac:dyDescent="0.2">
      <c r="A212" s="97"/>
      <c r="B212" s="119"/>
      <c r="C212" s="120"/>
      <c r="D212" s="189"/>
      <c r="E212" s="120"/>
      <c r="F212" s="244"/>
      <c r="G212" s="244"/>
      <c r="H212" s="189"/>
      <c r="I212" s="189"/>
      <c r="J212" s="189"/>
      <c r="K212" s="191"/>
      <c r="L212" s="445" t="s">
        <v>518</v>
      </c>
      <c r="M212" s="125"/>
      <c r="N212" s="125"/>
      <c r="O212" s="125"/>
      <c r="P212" s="125"/>
      <c r="Q212" s="65"/>
      <c r="R212" s="65"/>
    </row>
    <row r="213" spans="1:18" x14ac:dyDescent="0.2">
      <c r="A213" s="52" t="s">
        <v>7606</v>
      </c>
      <c r="B213" s="9" t="s">
        <v>4892</v>
      </c>
      <c r="C213" s="9">
        <v>0.33</v>
      </c>
      <c r="D213" s="9" t="s">
        <v>1465</v>
      </c>
      <c r="E213" s="5">
        <v>66</v>
      </c>
      <c r="F213" s="5">
        <f>_sp92</f>
        <v>6520030920</v>
      </c>
      <c r="G213" s="5">
        <v>92</v>
      </c>
      <c r="H213" s="129" t="s">
        <v>2784</v>
      </c>
      <c r="I213" s="129" t="s">
        <v>2784</v>
      </c>
      <c r="J213" s="5">
        <v>136</v>
      </c>
      <c r="K213" s="145">
        <v>3060330300</v>
      </c>
      <c r="L213" s="445" t="s">
        <v>518</v>
      </c>
      <c r="M213" s="125"/>
      <c r="N213" s="125"/>
      <c r="O213" s="125"/>
      <c r="P213" s="125"/>
      <c r="Q213" s="65"/>
      <c r="R213" s="65"/>
    </row>
    <row r="214" spans="1:18" x14ac:dyDescent="0.2">
      <c r="A214" s="97" t="s">
        <v>3058</v>
      </c>
      <c r="B214" s="127" t="s">
        <v>8490</v>
      </c>
      <c r="C214" s="126">
        <v>0.33</v>
      </c>
      <c r="D214" s="127" t="s">
        <v>5437</v>
      </c>
      <c r="E214" s="129">
        <v>63</v>
      </c>
      <c r="F214" s="129">
        <f>_sp88</f>
        <v>6520030880</v>
      </c>
      <c r="G214" s="129">
        <v>88</v>
      </c>
      <c r="H214" s="129" t="s">
        <v>2784</v>
      </c>
      <c r="I214" s="129" t="s">
        <v>2784</v>
      </c>
      <c r="J214" s="129">
        <v>131</v>
      </c>
      <c r="K214" s="157">
        <v>3060230300</v>
      </c>
      <c r="L214" s="445" t="s">
        <v>518</v>
      </c>
      <c r="M214" s="125"/>
      <c r="N214" s="125"/>
      <c r="O214" s="125"/>
      <c r="P214" s="125"/>
      <c r="Q214" s="65"/>
      <c r="R214" s="65"/>
    </row>
    <row r="215" spans="1:18" x14ac:dyDescent="0.2">
      <c r="A215" s="97" t="s">
        <v>4019</v>
      </c>
      <c r="B215" s="119" t="s">
        <v>8490</v>
      </c>
      <c r="C215" s="126">
        <v>0.33</v>
      </c>
      <c r="D215" s="127" t="s">
        <v>2349</v>
      </c>
      <c r="E215" s="129">
        <v>59</v>
      </c>
      <c r="F215" s="190">
        <f>_sp80</f>
        <v>6520030800</v>
      </c>
      <c r="G215" s="190">
        <v>80</v>
      </c>
      <c r="H215" s="129" t="s">
        <v>2784</v>
      </c>
      <c r="I215" s="129" t="s">
        <v>2784</v>
      </c>
      <c r="J215" s="189">
        <v>123</v>
      </c>
      <c r="K215" s="157">
        <v>3062130300</v>
      </c>
      <c r="L215" s="445" t="s">
        <v>518</v>
      </c>
      <c r="M215" s="125"/>
      <c r="N215" s="125"/>
      <c r="O215" s="125"/>
      <c r="P215" s="125"/>
      <c r="Q215" s="65"/>
      <c r="R215" s="65"/>
    </row>
    <row r="216" spans="1:18" x14ac:dyDescent="0.2">
      <c r="A216" s="97" t="s">
        <v>6502</v>
      </c>
      <c r="B216" s="119" t="s">
        <v>8490</v>
      </c>
      <c r="C216" s="126">
        <v>0.33</v>
      </c>
      <c r="D216" s="250" t="s">
        <v>7248</v>
      </c>
      <c r="E216" s="129">
        <v>65</v>
      </c>
      <c r="F216" s="5">
        <f>_sp92</f>
        <v>6520030920</v>
      </c>
      <c r="G216" s="5">
        <v>92</v>
      </c>
      <c r="H216" s="129" t="s">
        <v>2784</v>
      </c>
      <c r="I216" s="129" t="s">
        <v>2784</v>
      </c>
      <c r="J216" s="129">
        <v>135</v>
      </c>
      <c r="K216" s="157">
        <v>3060331800</v>
      </c>
      <c r="L216" s="445" t="s">
        <v>518</v>
      </c>
      <c r="M216" s="125"/>
      <c r="N216" s="125"/>
      <c r="O216" s="125"/>
      <c r="P216" s="125"/>
      <c r="Q216" s="65"/>
      <c r="R216" s="65"/>
    </row>
    <row r="217" spans="1:18" x14ac:dyDescent="0.2">
      <c r="A217" s="52" t="s">
        <v>19</v>
      </c>
      <c r="B217" s="9" t="s">
        <v>8490</v>
      </c>
      <c r="C217" s="9">
        <v>0.33</v>
      </c>
      <c r="D217" s="9" t="s">
        <v>5815</v>
      </c>
      <c r="E217" s="5">
        <v>65</v>
      </c>
      <c r="F217" s="5">
        <f>_sp92</f>
        <v>6520030920</v>
      </c>
      <c r="G217" s="5">
        <v>92</v>
      </c>
      <c r="H217" s="129" t="s">
        <v>2784</v>
      </c>
      <c r="I217" s="129" t="s">
        <v>2784</v>
      </c>
      <c r="J217" s="5">
        <v>135</v>
      </c>
      <c r="K217" s="145">
        <v>3060331800</v>
      </c>
      <c r="L217" s="445" t="s">
        <v>518</v>
      </c>
      <c r="M217" s="125"/>
      <c r="N217" s="125"/>
      <c r="O217" s="125"/>
      <c r="P217" s="125"/>
      <c r="Q217" s="65"/>
      <c r="R217" s="65"/>
    </row>
    <row r="218" spans="1:18" x14ac:dyDescent="0.2">
      <c r="A218" s="97" t="s">
        <v>7094</v>
      </c>
      <c r="B218" s="127" t="s">
        <v>8490</v>
      </c>
      <c r="C218" s="126">
        <v>0.33</v>
      </c>
      <c r="D218" s="127" t="s">
        <v>5376</v>
      </c>
      <c r="E218" s="129">
        <v>63</v>
      </c>
      <c r="F218" s="129">
        <f>_sp88</f>
        <v>6520030880</v>
      </c>
      <c r="G218" s="129">
        <v>88</v>
      </c>
      <c r="H218" s="129" t="s">
        <v>2784</v>
      </c>
      <c r="I218" s="129" t="s">
        <v>2784</v>
      </c>
      <c r="J218" s="129">
        <v>131</v>
      </c>
      <c r="K218" s="157">
        <v>3060230300</v>
      </c>
      <c r="L218" s="445" t="s">
        <v>518</v>
      </c>
      <c r="M218" s="125"/>
      <c r="N218" s="125"/>
      <c r="O218" s="125"/>
      <c r="P218" s="125"/>
      <c r="Q218" s="65"/>
      <c r="R218" s="65"/>
    </row>
    <row r="219" spans="1:18" x14ac:dyDescent="0.2">
      <c r="A219" s="52" t="s">
        <v>6660</v>
      </c>
      <c r="B219" s="9" t="s">
        <v>8490</v>
      </c>
      <c r="C219" s="9">
        <v>0.33</v>
      </c>
      <c r="D219" s="9" t="s">
        <v>9056</v>
      </c>
      <c r="E219" s="5">
        <v>61</v>
      </c>
      <c r="F219" s="5">
        <f>_sp84</f>
        <v>6520030840</v>
      </c>
      <c r="G219" s="5">
        <v>84</v>
      </c>
      <c r="H219" s="129" t="s">
        <v>2784</v>
      </c>
      <c r="I219" s="129" t="s">
        <v>2784</v>
      </c>
      <c r="J219" s="5">
        <v>127</v>
      </c>
      <c r="K219" s="145">
        <v>3060231800</v>
      </c>
      <c r="L219" s="445" t="s">
        <v>518</v>
      </c>
      <c r="M219" s="125"/>
      <c r="N219" s="125"/>
      <c r="O219" s="125"/>
      <c r="P219" s="125"/>
      <c r="Q219" s="65"/>
      <c r="R219" s="65"/>
    </row>
    <row r="220" spans="1:18" x14ac:dyDescent="0.2">
      <c r="A220" s="52" t="s">
        <v>5878</v>
      </c>
      <c r="B220" s="9" t="s">
        <v>8490</v>
      </c>
      <c r="C220" s="9">
        <v>0.33</v>
      </c>
      <c r="D220" s="9" t="s">
        <v>5158</v>
      </c>
      <c r="E220" s="5">
        <v>62</v>
      </c>
      <c r="F220" s="5">
        <f>_sp86</f>
        <v>6520030860</v>
      </c>
      <c r="G220" s="5">
        <v>86</v>
      </c>
      <c r="H220" s="129" t="s">
        <v>2784</v>
      </c>
      <c r="I220" s="129" t="s">
        <v>2784</v>
      </c>
      <c r="J220" s="129">
        <v>129</v>
      </c>
      <c r="K220" s="145">
        <v>3060732800</v>
      </c>
      <c r="L220" s="445" t="s">
        <v>518</v>
      </c>
      <c r="M220" s="125"/>
      <c r="N220" s="125"/>
      <c r="O220" s="125"/>
      <c r="P220" s="125"/>
      <c r="Q220" s="65"/>
      <c r="R220" s="65"/>
    </row>
    <row r="221" spans="1:18" x14ac:dyDescent="0.2">
      <c r="A221" s="52" t="s">
        <v>5440</v>
      </c>
      <c r="B221" s="9" t="s">
        <v>5305</v>
      </c>
      <c r="C221" s="9">
        <v>0.33</v>
      </c>
      <c r="D221" s="9" t="s">
        <v>5816</v>
      </c>
      <c r="E221" s="5">
        <v>62</v>
      </c>
      <c r="F221" s="5">
        <f>_sp88</f>
        <v>6520030880</v>
      </c>
      <c r="G221" s="5">
        <v>88</v>
      </c>
      <c r="H221" s="129" t="s">
        <v>2784</v>
      </c>
      <c r="I221" s="129" t="s">
        <v>2784</v>
      </c>
      <c r="J221" s="129">
        <v>131</v>
      </c>
      <c r="K221" s="145">
        <v>3060730300</v>
      </c>
      <c r="L221" s="445" t="s">
        <v>518</v>
      </c>
      <c r="M221" s="125"/>
      <c r="N221" s="125"/>
      <c r="O221" s="125"/>
      <c r="P221" s="125"/>
      <c r="Q221" s="65"/>
      <c r="R221" s="65"/>
    </row>
    <row r="222" spans="1:18" x14ac:dyDescent="0.2">
      <c r="A222" s="97" t="s">
        <v>1852</v>
      </c>
      <c r="B222" s="127" t="s">
        <v>2125</v>
      </c>
      <c r="C222" s="126">
        <v>0.33</v>
      </c>
      <c r="D222" s="127" t="s">
        <v>3448</v>
      </c>
      <c r="E222" s="129">
        <v>58</v>
      </c>
      <c r="F222" s="129">
        <f>_sp78</f>
        <v>6520030780</v>
      </c>
      <c r="G222" s="129">
        <v>78</v>
      </c>
      <c r="H222" s="129" t="s">
        <v>2784</v>
      </c>
      <c r="I222" s="129" t="s">
        <v>2784</v>
      </c>
      <c r="J222" s="129">
        <v>123</v>
      </c>
      <c r="K222" s="157">
        <v>3060130700</v>
      </c>
      <c r="L222" s="445" t="s">
        <v>518</v>
      </c>
      <c r="M222" s="125"/>
      <c r="N222" s="125"/>
      <c r="O222" s="125"/>
      <c r="P222" s="125"/>
      <c r="Q222" s="65"/>
      <c r="R222" s="65"/>
    </row>
    <row r="223" spans="1:18" x14ac:dyDescent="0.2">
      <c r="A223" s="97" t="s">
        <v>7707</v>
      </c>
      <c r="B223" s="127" t="s">
        <v>2125</v>
      </c>
      <c r="C223" s="126">
        <v>0.33</v>
      </c>
      <c r="D223" s="127" t="s">
        <v>9250</v>
      </c>
      <c r="E223" s="129">
        <v>67</v>
      </c>
      <c r="F223" s="5">
        <f>_sp92</f>
        <v>6520030920</v>
      </c>
      <c r="G223" s="5">
        <v>92</v>
      </c>
      <c r="H223" s="129" t="s">
        <v>2784</v>
      </c>
      <c r="I223" s="129" t="s">
        <v>2784</v>
      </c>
      <c r="J223" s="129">
        <v>135</v>
      </c>
      <c r="K223" s="157">
        <v>3060331800</v>
      </c>
      <c r="L223" s="445" t="s">
        <v>518</v>
      </c>
      <c r="M223" s="125"/>
      <c r="N223" s="125"/>
      <c r="O223" s="125"/>
      <c r="P223" s="125"/>
      <c r="Q223" s="65"/>
      <c r="R223" s="65"/>
    </row>
    <row r="224" spans="1:18" x14ac:dyDescent="0.2">
      <c r="A224" s="97" t="s">
        <v>9598</v>
      </c>
      <c r="B224" s="127" t="s">
        <v>2125</v>
      </c>
      <c r="C224" s="126">
        <v>0.33</v>
      </c>
      <c r="D224" s="127" t="s">
        <v>2746</v>
      </c>
      <c r="E224" s="129">
        <v>64</v>
      </c>
      <c r="F224" s="129">
        <f>_sp86</f>
        <v>6520030860</v>
      </c>
      <c r="G224" s="129">
        <v>85</v>
      </c>
      <c r="H224" s="129" t="s">
        <v>2784</v>
      </c>
      <c r="I224" s="129" t="s">
        <v>2784</v>
      </c>
      <c r="J224" s="129">
        <v>129</v>
      </c>
      <c r="K224" s="157">
        <v>3060131800</v>
      </c>
      <c r="L224" s="445" t="s">
        <v>518</v>
      </c>
      <c r="M224" s="125" t="s">
        <v>7285</v>
      </c>
      <c r="N224" s="125"/>
      <c r="O224" s="125"/>
      <c r="P224" s="125"/>
      <c r="Q224" s="65"/>
      <c r="R224" s="65"/>
    </row>
    <row r="225" spans="1:18" x14ac:dyDescent="0.2">
      <c r="A225" s="97" t="s">
        <v>2917</v>
      </c>
      <c r="B225" s="127" t="s">
        <v>2785</v>
      </c>
      <c r="C225" s="126">
        <v>0.33</v>
      </c>
      <c r="D225" s="127" t="s">
        <v>9271</v>
      </c>
      <c r="E225" s="129">
        <v>59</v>
      </c>
      <c r="F225" s="129">
        <f>_sp80</f>
        <v>6520030800</v>
      </c>
      <c r="G225" s="129">
        <v>80</v>
      </c>
      <c r="H225" s="129" t="s">
        <v>2784</v>
      </c>
      <c r="I225" s="129" t="s">
        <v>2784</v>
      </c>
      <c r="J225" s="189">
        <v>123</v>
      </c>
      <c r="K225" s="157">
        <v>3061632800</v>
      </c>
      <c r="L225" s="445" t="s">
        <v>518</v>
      </c>
      <c r="M225" s="125"/>
      <c r="N225" s="125"/>
      <c r="O225" s="125"/>
      <c r="P225" s="125"/>
      <c r="Q225" s="65"/>
      <c r="R225" s="65"/>
    </row>
    <row r="226" spans="1:18" x14ac:dyDescent="0.2">
      <c r="A226" s="97" t="s">
        <v>8621</v>
      </c>
      <c r="B226" s="127"/>
      <c r="C226" s="126">
        <v>0.33</v>
      </c>
      <c r="D226" s="127" t="s">
        <v>3125</v>
      </c>
      <c r="E226" s="129">
        <v>58</v>
      </c>
      <c r="F226" s="129">
        <f>_sp76</f>
        <v>6520030760</v>
      </c>
      <c r="G226" s="129">
        <v>76</v>
      </c>
      <c r="H226" s="129" t="s">
        <v>2784</v>
      </c>
      <c r="I226" s="129" t="s">
        <v>2784</v>
      </c>
      <c r="J226" s="189">
        <v>123</v>
      </c>
      <c r="K226" s="157">
        <v>3065030100</v>
      </c>
      <c r="L226" s="445" t="s">
        <v>518</v>
      </c>
      <c r="M226" s="125"/>
      <c r="N226" s="125"/>
      <c r="O226" s="125"/>
      <c r="P226" s="125"/>
      <c r="Q226" s="65"/>
      <c r="R226" s="65"/>
    </row>
    <row r="227" spans="1:18" ht="12" customHeight="1" x14ac:dyDescent="0.2">
      <c r="A227" s="97"/>
      <c r="B227" s="127"/>
      <c r="C227" s="126"/>
      <c r="D227" s="127"/>
      <c r="E227" s="129"/>
      <c r="F227" s="129"/>
      <c r="G227" s="129"/>
      <c r="H227" s="129"/>
      <c r="I227" s="129"/>
      <c r="J227" s="129"/>
      <c r="K227" s="157"/>
      <c r="L227" s="445" t="s">
        <v>518</v>
      </c>
      <c r="M227" s="125"/>
      <c r="N227" s="125"/>
      <c r="O227" s="125"/>
      <c r="P227" s="125"/>
      <c r="Q227" s="65"/>
      <c r="R227" s="65"/>
    </row>
    <row r="228" spans="1:18" ht="12" customHeight="1" x14ac:dyDescent="0.2">
      <c r="A228" s="97" t="s">
        <v>3721</v>
      </c>
      <c r="B228" s="127" t="s">
        <v>2785</v>
      </c>
      <c r="C228" s="126">
        <v>0.38</v>
      </c>
      <c r="D228" s="127" t="s">
        <v>2034</v>
      </c>
      <c r="E228" s="129">
        <v>60</v>
      </c>
      <c r="F228" s="129">
        <f>_sp82</f>
        <v>6520030820</v>
      </c>
      <c r="G228" s="129">
        <v>82</v>
      </c>
      <c r="H228" s="129" t="s">
        <v>2784</v>
      </c>
      <c r="I228" s="129" t="s">
        <v>2784</v>
      </c>
      <c r="J228" s="189">
        <v>125</v>
      </c>
      <c r="K228" s="157">
        <v>3061430300</v>
      </c>
      <c r="L228" s="157">
        <v>0</v>
      </c>
      <c r="M228" s="125"/>
      <c r="N228" s="125"/>
      <c r="O228" s="125"/>
      <c r="P228" s="125"/>
      <c r="Q228" s="65"/>
      <c r="R228" s="65"/>
    </row>
    <row r="229" spans="1:18" ht="12" customHeight="1" x14ac:dyDescent="0.2">
      <c r="A229" s="97"/>
      <c r="B229" s="127"/>
      <c r="C229" s="126"/>
      <c r="D229" s="127"/>
      <c r="E229" s="129"/>
      <c r="F229" s="129"/>
      <c r="G229" s="129"/>
      <c r="H229" s="129"/>
      <c r="I229" s="129"/>
      <c r="J229" s="129"/>
      <c r="K229" s="157"/>
      <c r="L229" s="157">
        <v>0</v>
      </c>
      <c r="M229" s="125"/>
      <c r="N229" s="125"/>
      <c r="O229" s="125"/>
      <c r="P229" s="125"/>
      <c r="Q229" s="65"/>
      <c r="R229" s="65"/>
    </row>
    <row r="230" spans="1:18" x14ac:dyDescent="0.2">
      <c r="A230" s="52" t="s">
        <v>6301</v>
      </c>
      <c r="B230" s="9" t="s">
        <v>3365</v>
      </c>
      <c r="C230" s="9">
        <v>0.5</v>
      </c>
      <c r="D230" s="9" t="s">
        <v>1357</v>
      </c>
      <c r="E230" s="5">
        <v>66</v>
      </c>
      <c r="F230" s="5">
        <f>_sp92</f>
        <v>6520030920</v>
      </c>
      <c r="G230" s="5">
        <v>92</v>
      </c>
      <c r="H230" s="129" t="s">
        <v>2784</v>
      </c>
      <c r="I230" s="129" t="s">
        <v>2784</v>
      </c>
      <c r="J230" s="5">
        <v>135</v>
      </c>
      <c r="K230" s="145">
        <v>3060132800</v>
      </c>
      <c r="L230" s="145">
        <v>0</v>
      </c>
      <c r="M230" s="125"/>
      <c r="N230" s="125"/>
      <c r="O230" s="125"/>
      <c r="P230" s="125"/>
      <c r="Q230" s="65"/>
      <c r="R230" s="65"/>
    </row>
    <row r="231" spans="1:18" x14ac:dyDescent="0.2">
      <c r="A231" s="52" t="s">
        <v>2930</v>
      </c>
      <c r="B231" s="9" t="s">
        <v>4416</v>
      </c>
      <c r="C231" s="9">
        <v>0.5</v>
      </c>
      <c r="D231" s="9" t="s">
        <v>1357</v>
      </c>
      <c r="E231" s="5">
        <v>66</v>
      </c>
      <c r="F231" s="5">
        <f>_sp92</f>
        <v>6520030920</v>
      </c>
      <c r="G231" s="5">
        <v>92</v>
      </c>
      <c r="H231" s="129" t="s">
        <v>2784</v>
      </c>
      <c r="I231" s="129" t="s">
        <v>2784</v>
      </c>
      <c r="J231" s="5">
        <v>135</v>
      </c>
      <c r="K231" s="145">
        <v>3060132800</v>
      </c>
      <c r="L231" s="157">
        <v>0</v>
      </c>
      <c r="M231" s="65" t="s">
        <v>259</v>
      </c>
      <c r="N231" s="65"/>
      <c r="O231" s="125"/>
      <c r="P231" s="65"/>
      <c r="Q231" s="65"/>
      <c r="R231" s="65"/>
    </row>
    <row r="232" spans="1:18" x14ac:dyDescent="0.2">
      <c r="A232" s="52" t="s">
        <v>9134</v>
      </c>
      <c r="B232" s="9" t="s">
        <v>4416</v>
      </c>
      <c r="C232" s="9">
        <v>0.5</v>
      </c>
      <c r="D232" s="9" t="s">
        <v>10243</v>
      </c>
      <c r="E232" s="5">
        <v>68</v>
      </c>
      <c r="F232" s="5">
        <f>_sp97</f>
        <v>6520030970</v>
      </c>
      <c r="G232" s="5">
        <v>97</v>
      </c>
      <c r="H232" s="129" t="s">
        <v>2784</v>
      </c>
      <c r="I232" s="129" t="s">
        <v>2784</v>
      </c>
      <c r="J232" s="5">
        <v>140</v>
      </c>
      <c r="K232" s="145">
        <v>3062330300</v>
      </c>
      <c r="L232" s="157">
        <v>0</v>
      </c>
      <c r="M232" s="65"/>
      <c r="N232" s="65"/>
      <c r="O232" s="125"/>
      <c r="P232" s="65"/>
      <c r="Q232" s="65"/>
      <c r="R232" s="65"/>
    </row>
    <row r="233" spans="1:18" x14ac:dyDescent="0.2">
      <c r="A233" s="52" t="s">
        <v>3188</v>
      </c>
      <c r="B233" s="9" t="s">
        <v>4416</v>
      </c>
      <c r="C233" s="9">
        <v>0.5</v>
      </c>
      <c r="D233" s="9" t="s">
        <v>5961</v>
      </c>
      <c r="E233" s="5">
        <v>63</v>
      </c>
      <c r="F233" s="5">
        <f>_sp86</f>
        <v>6520030860</v>
      </c>
      <c r="G233" s="5">
        <v>86</v>
      </c>
      <c r="H233" s="129" t="s">
        <v>2784</v>
      </c>
      <c r="I233" s="129" t="s">
        <v>2784</v>
      </c>
      <c r="J233" s="5">
        <v>129</v>
      </c>
      <c r="K233" s="145">
        <v>3060830300</v>
      </c>
      <c r="L233" s="145">
        <v>0</v>
      </c>
      <c r="M233" s="65"/>
      <c r="N233" s="65"/>
      <c r="O233" s="125"/>
      <c r="P233" s="65"/>
      <c r="Q233" s="65"/>
      <c r="R233" s="65"/>
    </row>
    <row r="234" spans="1:18" x14ac:dyDescent="0.2">
      <c r="A234" s="52" t="s">
        <v>3095</v>
      </c>
      <c r="B234" s="9" t="s">
        <v>1423</v>
      </c>
      <c r="C234" s="9">
        <v>0.5</v>
      </c>
      <c r="D234" s="9" t="s">
        <v>1357</v>
      </c>
      <c r="E234" s="5">
        <v>66</v>
      </c>
      <c r="F234" s="5">
        <f>_sp92</f>
        <v>6520030920</v>
      </c>
      <c r="G234" s="5">
        <v>92</v>
      </c>
      <c r="H234" s="129" t="s">
        <v>2784</v>
      </c>
      <c r="I234" s="129" t="s">
        <v>2784</v>
      </c>
      <c r="J234" s="5">
        <v>135</v>
      </c>
      <c r="K234" s="145">
        <v>3060132800</v>
      </c>
      <c r="L234" s="157">
        <v>0</v>
      </c>
      <c r="M234" s="125"/>
      <c r="N234" s="125"/>
      <c r="O234" s="125"/>
      <c r="P234" s="125"/>
      <c r="Q234" s="65"/>
      <c r="R234" s="65"/>
    </row>
    <row r="235" spans="1:18" x14ac:dyDescent="0.2">
      <c r="A235" s="52" t="s">
        <v>6863</v>
      </c>
      <c r="B235" s="9" t="s">
        <v>1423</v>
      </c>
      <c r="C235" s="9">
        <v>0.5</v>
      </c>
      <c r="D235" s="9" t="s">
        <v>5900</v>
      </c>
      <c r="E235" s="5">
        <v>65</v>
      </c>
      <c r="F235" s="5">
        <f>_sp92</f>
        <v>6520030920</v>
      </c>
      <c r="G235" s="5">
        <v>92</v>
      </c>
      <c r="H235" s="129" t="s">
        <v>2784</v>
      </c>
      <c r="I235" s="129" t="s">
        <v>2784</v>
      </c>
      <c r="J235" s="5">
        <v>135</v>
      </c>
      <c r="K235" s="145">
        <v>3061432800</v>
      </c>
      <c r="L235" s="157">
        <v>0</v>
      </c>
      <c r="M235" s="125"/>
      <c r="N235" s="125"/>
      <c r="O235" s="125"/>
      <c r="P235" s="125"/>
      <c r="Q235" s="65"/>
      <c r="R235" s="65"/>
    </row>
    <row r="236" spans="1:18" x14ac:dyDescent="0.2">
      <c r="A236" s="52" t="s">
        <v>7984</v>
      </c>
      <c r="B236" s="127" t="s">
        <v>1423</v>
      </c>
      <c r="C236" s="126">
        <v>0.5</v>
      </c>
      <c r="D236" s="250" t="s">
        <v>6082</v>
      </c>
      <c r="E236" s="129">
        <v>63</v>
      </c>
      <c r="F236" s="129">
        <f>_sp86</f>
        <v>6520030860</v>
      </c>
      <c r="G236" s="129">
        <v>86</v>
      </c>
      <c r="H236" s="129" t="s">
        <v>2784</v>
      </c>
      <c r="I236" s="129" t="s">
        <v>2784</v>
      </c>
      <c r="J236" s="129">
        <v>129</v>
      </c>
      <c r="K236" s="145">
        <v>3060830300</v>
      </c>
      <c r="L236" s="145">
        <v>0</v>
      </c>
      <c r="M236" s="125" t="s">
        <v>686</v>
      </c>
      <c r="N236" s="125"/>
      <c r="O236" s="125"/>
      <c r="P236" s="125"/>
      <c r="Q236" s="65"/>
      <c r="R236" s="65"/>
    </row>
    <row r="237" spans="1:18" x14ac:dyDescent="0.2">
      <c r="A237" s="52" t="s">
        <v>9473</v>
      </c>
      <c r="B237" s="9" t="s">
        <v>1423</v>
      </c>
      <c r="C237" s="9">
        <v>0.5</v>
      </c>
      <c r="D237" s="252" t="s">
        <v>2878</v>
      </c>
      <c r="E237" s="5">
        <v>65</v>
      </c>
      <c r="F237" s="5">
        <f>_sp90</f>
        <v>6520030900</v>
      </c>
      <c r="G237" s="5">
        <v>90</v>
      </c>
      <c r="H237" s="129" t="s">
        <v>2784</v>
      </c>
      <c r="I237" s="129" t="s">
        <v>2784</v>
      </c>
      <c r="J237" s="129">
        <v>133</v>
      </c>
      <c r="K237" s="145">
        <v>3062230300</v>
      </c>
      <c r="L237" s="157">
        <v>0</v>
      </c>
      <c r="M237" s="125" t="s">
        <v>57</v>
      </c>
      <c r="N237" s="125"/>
      <c r="O237" s="125"/>
      <c r="P237" s="125"/>
      <c r="Q237" s="65"/>
      <c r="R237" s="65"/>
    </row>
    <row r="238" spans="1:18" x14ac:dyDescent="0.2">
      <c r="A238" s="52" t="s">
        <v>3096</v>
      </c>
      <c r="B238" s="9" t="s">
        <v>4892</v>
      </c>
      <c r="C238" s="9">
        <v>0.5</v>
      </c>
      <c r="D238" s="9" t="s">
        <v>1357</v>
      </c>
      <c r="E238" s="5">
        <v>66</v>
      </c>
      <c r="F238" s="5">
        <f>_sp92</f>
        <v>6520030920</v>
      </c>
      <c r="G238" s="5">
        <v>92</v>
      </c>
      <c r="H238" s="129" t="s">
        <v>2784</v>
      </c>
      <c r="I238" s="129" t="s">
        <v>2784</v>
      </c>
      <c r="J238" s="5">
        <v>135</v>
      </c>
      <c r="K238" s="145">
        <v>3060132800</v>
      </c>
      <c r="L238" s="145">
        <v>0</v>
      </c>
      <c r="M238" s="125"/>
      <c r="N238" s="125"/>
      <c r="O238" s="125"/>
      <c r="P238" s="125"/>
      <c r="Q238" s="65"/>
      <c r="R238" s="65"/>
    </row>
    <row r="239" spans="1:18" x14ac:dyDescent="0.2">
      <c r="A239" s="52" t="s">
        <v>5288</v>
      </c>
      <c r="B239" s="9" t="s">
        <v>4892</v>
      </c>
      <c r="C239" s="9">
        <v>0.5</v>
      </c>
      <c r="D239" s="9" t="s">
        <v>8605</v>
      </c>
      <c r="E239" s="5">
        <v>65</v>
      </c>
      <c r="F239" s="5">
        <f>_sp90</f>
        <v>6520030900</v>
      </c>
      <c r="G239" s="5">
        <v>90</v>
      </c>
      <c r="H239" s="129" t="s">
        <v>2784</v>
      </c>
      <c r="I239" s="129" t="s">
        <v>2784</v>
      </c>
      <c r="J239" s="5">
        <v>133</v>
      </c>
      <c r="K239" s="145">
        <v>3060236900</v>
      </c>
      <c r="L239" s="157">
        <v>0</v>
      </c>
      <c r="M239" s="65" t="s">
        <v>700</v>
      </c>
      <c r="N239" s="65"/>
      <c r="O239" s="125"/>
      <c r="P239" s="65"/>
      <c r="Q239" s="65"/>
      <c r="R239" s="65"/>
    </row>
    <row r="240" spans="1:18" x14ac:dyDescent="0.2">
      <c r="A240" s="52" t="s">
        <v>8501</v>
      </c>
      <c r="B240" s="9" t="s">
        <v>8490</v>
      </c>
      <c r="C240" s="9">
        <v>0.5</v>
      </c>
      <c r="D240" s="9" t="s">
        <v>5001</v>
      </c>
      <c r="E240" s="5">
        <v>67</v>
      </c>
      <c r="F240" s="5">
        <f>_sp94</f>
        <v>6520030940</v>
      </c>
      <c r="G240" s="5">
        <v>94</v>
      </c>
      <c r="H240" s="129" t="s">
        <v>2784</v>
      </c>
      <c r="I240" s="129" t="s">
        <v>2784</v>
      </c>
      <c r="J240" s="5">
        <v>137</v>
      </c>
      <c r="K240" s="145">
        <v>3061930300</v>
      </c>
      <c r="L240" s="445" t="s">
        <v>518</v>
      </c>
      <c r="M240" s="65" t="s">
        <v>6525</v>
      </c>
      <c r="N240" s="65"/>
      <c r="O240" s="125"/>
      <c r="P240" s="65"/>
      <c r="Q240" s="65"/>
      <c r="R240" s="65"/>
    </row>
    <row r="241" spans="1:18" x14ac:dyDescent="0.2">
      <c r="A241" s="52" t="s">
        <v>746</v>
      </c>
      <c r="B241" s="9" t="s">
        <v>8490</v>
      </c>
      <c r="C241" s="9">
        <v>0.5</v>
      </c>
      <c r="D241" s="174" t="s">
        <v>1236</v>
      </c>
      <c r="E241" s="5">
        <v>63</v>
      </c>
      <c r="F241" s="5">
        <f>_sp86</f>
        <v>6520030860</v>
      </c>
      <c r="G241" s="5">
        <v>86</v>
      </c>
      <c r="H241" s="129" t="s">
        <v>2784</v>
      </c>
      <c r="I241" s="129" t="s">
        <v>2784</v>
      </c>
      <c r="J241" s="5">
        <v>129</v>
      </c>
      <c r="K241" s="145">
        <v>3060830300</v>
      </c>
      <c r="L241" s="445" t="s">
        <v>518</v>
      </c>
      <c r="M241" s="65"/>
      <c r="N241" s="65"/>
      <c r="O241" s="125"/>
      <c r="P241" s="65"/>
      <c r="Q241" s="65"/>
      <c r="R241" s="65"/>
    </row>
    <row r="242" spans="1:18" x14ac:dyDescent="0.2">
      <c r="A242" s="52" t="s">
        <v>8908</v>
      </c>
      <c r="B242" s="9" t="s">
        <v>8490</v>
      </c>
      <c r="C242" s="9">
        <v>0.5</v>
      </c>
      <c r="D242" s="174" t="s">
        <v>1938</v>
      </c>
      <c r="E242" s="5">
        <v>63</v>
      </c>
      <c r="F242" s="5">
        <f>_sp86</f>
        <v>6520030860</v>
      </c>
      <c r="G242" s="5">
        <v>86</v>
      </c>
      <c r="H242" s="129" t="s">
        <v>2784</v>
      </c>
      <c r="I242" s="129" t="s">
        <v>2784</v>
      </c>
      <c r="J242" s="5">
        <v>129</v>
      </c>
      <c r="K242" s="145">
        <v>3060830300</v>
      </c>
      <c r="L242" s="445" t="s">
        <v>518</v>
      </c>
      <c r="M242" s="65"/>
      <c r="N242" s="65"/>
      <c r="O242" s="125"/>
      <c r="P242" s="65"/>
      <c r="Q242" s="65"/>
      <c r="R242" s="65"/>
    </row>
    <row r="243" spans="1:18" x14ac:dyDescent="0.2">
      <c r="A243" s="52" t="s">
        <v>5043</v>
      </c>
      <c r="B243" s="9" t="s">
        <v>8490</v>
      </c>
      <c r="C243" s="9">
        <v>0.5</v>
      </c>
      <c r="D243" s="9" t="s">
        <v>234</v>
      </c>
      <c r="E243" s="5">
        <v>66</v>
      </c>
      <c r="F243" s="5">
        <f>_sp92</f>
        <v>6520030920</v>
      </c>
      <c r="G243" s="5">
        <v>92</v>
      </c>
      <c r="H243" s="129" t="s">
        <v>2784</v>
      </c>
      <c r="I243" s="129" t="s">
        <v>2784</v>
      </c>
      <c r="J243" s="5">
        <v>135</v>
      </c>
      <c r="K243" s="145">
        <v>3060132800</v>
      </c>
      <c r="L243" s="145">
        <v>0</v>
      </c>
      <c r="M243" s="125"/>
      <c r="N243" s="125"/>
      <c r="O243" s="125"/>
      <c r="P243" s="65"/>
      <c r="Q243" s="65"/>
      <c r="R243" s="65"/>
    </row>
    <row r="244" spans="1:18" x14ac:dyDescent="0.2">
      <c r="A244" s="52" t="s">
        <v>10278</v>
      </c>
      <c r="B244" s="9" t="s">
        <v>8490</v>
      </c>
      <c r="C244" s="9">
        <v>0.5</v>
      </c>
      <c r="D244" s="252" t="s">
        <v>2393</v>
      </c>
      <c r="E244" s="5">
        <v>65</v>
      </c>
      <c r="F244" s="5">
        <f>_sp92</f>
        <v>6520030920</v>
      </c>
      <c r="G244" s="5">
        <v>92</v>
      </c>
      <c r="H244" s="129" t="s">
        <v>2784</v>
      </c>
      <c r="I244" s="129" t="s">
        <v>2784</v>
      </c>
      <c r="J244" s="5">
        <v>135</v>
      </c>
      <c r="K244" s="145">
        <v>3060132800</v>
      </c>
      <c r="L244" s="445" t="s">
        <v>518</v>
      </c>
      <c r="M244" s="125"/>
      <c r="N244" s="125"/>
      <c r="O244" s="125"/>
      <c r="P244" s="65"/>
      <c r="Q244" s="65"/>
      <c r="R244" s="65"/>
    </row>
    <row r="245" spans="1:18" x14ac:dyDescent="0.2">
      <c r="A245" s="52" t="s">
        <v>3463</v>
      </c>
      <c r="B245" s="9" t="s">
        <v>8490</v>
      </c>
      <c r="C245" s="9">
        <v>0.5</v>
      </c>
      <c r="D245" s="6" t="s">
        <v>7437</v>
      </c>
      <c r="E245" s="5">
        <v>73</v>
      </c>
      <c r="F245" s="5">
        <f>_sp107</f>
        <v>6520031070</v>
      </c>
      <c r="G245" s="5">
        <v>107</v>
      </c>
      <c r="H245" s="129" t="s">
        <v>2784</v>
      </c>
      <c r="I245" s="129" t="s">
        <v>2784</v>
      </c>
      <c r="J245" s="5">
        <v>150</v>
      </c>
      <c r="K245" s="145">
        <v>3060630700</v>
      </c>
      <c r="L245" s="157">
        <v>0</v>
      </c>
      <c r="M245" s="65"/>
      <c r="N245" s="65"/>
      <c r="O245" s="125"/>
      <c r="P245" s="65"/>
      <c r="Q245" s="65"/>
      <c r="R245" s="65"/>
    </row>
    <row r="246" spans="1:18" x14ac:dyDescent="0.2">
      <c r="A246" s="52" t="s">
        <v>691</v>
      </c>
      <c r="B246" s="6" t="s">
        <v>8490</v>
      </c>
      <c r="C246" s="9">
        <v>0.5</v>
      </c>
      <c r="D246" s="6" t="s">
        <v>8859</v>
      </c>
      <c r="E246" s="5">
        <v>64</v>
      </c>
      <c r="F246" s="5">
        <f>_sp90</f>
        <v>6520030900</v>
      </c>
      <c r="G246" s="5">
        <v>90</v>
      </c>
      <c r="H246" s="129" t="s">
        <v>2784</v>
      </c>
      <c r="I246" s="129" t="s">
        <v>2784</v>
      </c>
      <c r="J246" s="129">
        <v>133</v>
      </c>
      <c r="K246" s="145">
        <v>3060532800</v>
      </c>
      <c r="L246" s="445" t="s">
        <v>518</v>
      </c>
      <c r="M246" s="65"/>
      <c r="N246" s="65"/>
      <c r="O246" s="125"/>
      <c r="P246" s="65"/>
      <c r="Q246" s="65"/>
      <c r="R246" s="65"/>
    </row>
    <row r="247" spans="1:18" x14ac:dyDescent="0.2">
      <c r="A247" s="52" t="s">
        <v>450</v>
      </c>
      <c r="B247" s="9" t="s">
        <v>8490</v>
      </c>
      <c r="C247" s="9">
        <v>0.5</v>
      </c>
      <c r="D247" s="6" t="s">
        <v>6295</v>
      </c>
      <c r="E247" s="5">
        <v>73</v>
      </c>
      <c r="F247" s="5">
        <f>_sp107</f>
        <v>6520031070</v>
      </c>
      <c r="G247" s="5">
        <v>107</v>
      </c>
      <c r="H247" s="129" t="s">
        <v>2784</v>
      </c>
      <c r="I247" s="129" t="s">
        <v>2784</v>
      </c>
      <c r="J247" s="5">
        <v>150</v>
      </c>
      <c r="K247" s="145">
        <v>3061032800</v>
      </c>
      <c r="L247" s="145">
        <v>0</v>
      </c>
      <c r="M247" s="65"/>
      <c r="N247" s="65"/>
      <c r="O247" s="125"/>
      <c r="P247" s="65"/>
      <c r="Q247" s="65"/>
      <c r="R247" s="65"/>
    </row>
    <row r="248" spans="1:18" x14ac:dyDescent="0.2">
      <c r="A248" s="52" t="s">
        <v>8501</v>
      </c>
      <c r="B248" s="9" t="s">
        <v>8490</v>
      </c>
      <c r="C248" s="9">
        <v>0.5</v>
      </c>
      <c r="D248" s="9" t="s">
        <v>8879</v>
      </c>
      <c r="E248" s="5">
        <v>67</v>
      </c>
      <c r="F248" s="5">
        <f>_sp94</f>
        <v>6520030940</v>
      </c>
      <c r="G248" s="5">
        <v>94</v>
      </c>
      <c r="H248" s="129" t="s">
        <v>2784</v>
      </c>
      <c r="I248" s="129" t="s">
        <v>2784</v>
      </c>
      <c r="J248" s="5">
        <v>137</v>
      </c>
      <c r="K248" s="145">
        <v>3061930300</v>
      </c>
      <c r="L248" s="145">
        <v>0</v>
      </c>
      <c r="M248" s="65" t="s">
        <v>8778</v>
      </c>
      <c r="N248" s="65"/>
      <c r="O248" s="125"/>
      <c r="P248" s="65"/>
      <c r="Q248" s="65"/>
      <c r="R248" s="65"/>
    </row>
    <row r="249" spans="1:18" x14ac:dyDescent="0.2">
      <c r="A249" s="691" t="s">
        <v>222</v>
      </c>
      <c r="B249" s="692" t="s">
        <v>8490</v>
      </c>
      <c r="C249" s="554">
        <v>0.5</v>
      </c>
      <c r="D249" s="554" t="s">
        <v>1357</v>
      </c>
      <c r="E249" s="693">
        <v>65</v>
      </c>
      <c r="F249" s="693">
        <f>_sp92</f>
        <v>6520030920</v>
      </c>
      <c r="G249" s="693">
        <v>92</v>
      </c>
      <c r="H249" s="694" t="s">
        <v>2784</v>
      </c>
      <c r="I249" s="694" t="s">
        <v>2784</v>
      </c>
      <c r="J249" s="693">
        <v>135</v>
      </c>
      <c r="K249" s="695">
        <v>3060132800</v>
      </c>
      <c r="L249" s="696">
        <v>0</v>
      </c>
      <c r="M249" s="125"/>
      <c r="N249" s="125"/>
      <c r="O249" s="125"/>
      <c r="P249" s="125"/>
      <c r="Q249" s="65"/>
      <c r="R249" s="65"/>
    </row>
    <row r="250" spans="1:18" x14ac:dyDescent="0.2">
      <c r="A250" s="52" t="s">
        <v>5131</v>
      </c>
      <c r="B250" s="6" t="s">
        <v>8490</v>
      </c>
      <c r="C250" s="9">
        <v>0.5</v>
      </c>
      <c r="D250" s="9" t="s">
        <v>1392</v>
      </c>
      <c r="E250" s="5">
        <v>65</v>
      </c>
      <c r="F250" s="5">
        <f>_sp92</f>
        <v>6520030920</v>
      </c>
      <c r="G250" s="5">
        <v>92</v>
      </c>
      <c r="H250" s="129" t="s">
        <v>2784</v>
      </c>
      <c r="I250" s="129" t="s">
        <v>2784</v>
      </c>
      <c r="J250" s="5">
        <v>135</v>
      </c>
      <c r="K250" s="145">
        <v>3060132800</v>
      </c>
      <c r="L250" s="445" t="s">
        <v>518</v>
      </c>
      <c r="M250" s="125"/>
      <c r="N250" s="125"/>
      <c r="O250" s="125"/>
      <c r="P250" s="125"/>
      <c r="Q250" s="65"/>
      <c r="R250" s="65"/>
    </row>
    <row r="251" spans="1:18" x14ac:dyDescent="0.2">
      <c r="A251" s="52" t="s">
        <v>4986</v>
      </c>
      <c r="B251" s="9" t="s">
        <v>8490</v>
      </c>
      <c r="C251" s="9">
        <v>0.5</v>
      </c>
      <c r="D251" s="252" t="s">
        <v>7621</v>
      </c>
      <c r="E251" s="5">
        <v>64</v>
      </c>
      <c r="F251" s="5">
        <f>_sp90</f>
        <v>6520030900</v>
      </c>
      <c r="G251" s="5">
        <v>90</v>
      </c>
      <c r="H251" s="129" t="s">
        <v>2784</v>
      </c>
      <c r="I251" s="129" t="s">
        <v>2784</v>
      </c>
      <c r="J251" s="5">
        <v>133</v>
      </c>
      <c r="K251" s="145">
        <v>3061630300</v>
      </c>
      <c r="L251" s="445" t="s">
        <v>518</v>
      </c>
      <c r="M251" s="9" t="s">
        <v>7654</v>
      </c>
      <c r="N251" s="125"/>
      <c r="O251" s="125"/>
      <c r="P251" s="125"/>
      <c r="Q251" s="65"/>
      <c r="R251" s="65"/>
    </row>
    <row r="252" spans="1:18" x14ac:dyDescent="0.2">
      <c r="A252" s="52" t="s">
        <v>1010</v>
      </c>
      <c r="B252" s="9" t="s">
        <v>8490</v>
      </c>
      <c r="C252" s="9">
        <v>0.5</v>
      </c>
      <c r="D252" s="252" t="s">
        <v>8139</v>
      </c>
      <c r="E252" s="5">
        <v>70</v>
      </c>
      <c r="F252" s="129">
        <f>_sp104</f>
        <v>6520031040</v>
      </c>
      <c r="G252" s="129">
        <v>104</v>
      </c>
      <c r="H252" s="129" t="s">
        <v>2784</v>
      </c>
      <c r="I252" s="129" t="s">
        <v>2784</v>
      </c>
      <c r="J252" s="129">
        <v>146</v>
      </c>
      <c r="K252" s="145">
        <v>3061332800</v>
      </c>
      <c r="L252" s="445" t="s">
        <v>518</v>
      </c>
      <c r="M252" s="748"/>
      <c r="N252" s="125"/>
      <c r="O252" s="125"/>
      <c r="P252" s="125"/>
      <c r="Q252" s="65"/>
      <c r="R252" s="65"/>
    </row>
    <row r="253" spans="1:18" x14ac:dyDescent="0.2">
      <c r="A253" s="52" t="s">
        <v>5711</v>
      </c>
      <c r="B253" s="9" t="s">
        <v>8490</v>
      </c>
      <c r="C253" s="9">
        <v>0.5</v>
      </c>
      <c r="D253" s="252" t="s">
        <v>3129</v>
      </c>
      <c r="E253" s="5">
        <v>65</v>
      </c>
      <c r="F253" s="5">
        <f>_sp92</f>
        <v>6520030920</v>
      </c>
      <c r="G253" s="5">
        <v>92</v>
      </c>
      <c r="H253" s="129" t="s">
        <v>2784</v>
      </c>
      <c r="I253" s="129" t="s">
        <v>2784</v>
      </c>
      <c r="J253" s="5">
        <v>135</v>
      </c>
      <c r="K253" s="145">
        <v>3060132800</v>
      </c>
      <c r="L253" s="157">
        <v>0</v>
      </c>
      <c r="M253" s="748"/>
      <c r="N253" s="125"/>
      <c r="O253" s="125"/>
      <c r="P253" s="125"/>
      <c r="Q253" s="65"/>
      <c r="R253" s="65"/>
    </row>
    <row r="254" spans="1:18" x14ac:dyDescent="0.2">
      <c r="A254" s="52" t="s">
        <v>1491</v>
      </c>
      <c r="B254" s="9" t="s">
        <v>8490</v>
      </c>
      <c r="C254" s="9">
        <v>0.5</v>
      </c>
      <c r="D254" s="252" t="s">
        <v>5639</v>
      </c>
      <c r="E254" s="5">
        <v>63</v>
      </c>
      <c r="F254" s="5">
        <f>_sp86</f>
        <v>6520030860</v>
      </c>
      <c r="G254" s="5">
        <v>86</v>
      </c>
      <c r="H254" s="129" t="s">
        <v>2784</v>
      </c>
      <c r="I254" s="129" t="s">
        <v>2784</v>
      </c>
      <c r="J254" s="5">
        <v>129</v>
      </c>
      <c r="K254" s="145">
        <v>3062030300</v>
      </c>
      <c r="L254" s="157">
        <v>0</v>
      </c>
      <c r="M254" s="748"/>
      <c r="N254" s="125"/>
      <c r="O254" s="125"/>
      <c r="P254" s="125"/>
      <c r="Q254" s="65"/>
      <c r="R254" s="65"/>
    </row>
    <row r="255" spans="1:18" x14ac:dyDescent="0.2">
      <c r="A255" s="52" t="s">
        <v>959</v>
      </c>
      <c r="B255" s="6" t="s">
        <v>8490</v>
      </c>
      <c r="C255" s="9">
        <v>0.5</v>
      </c>
      <c r="D255" s="6" t="s">
        <v>4334</v>
      </c>
      <c r="E255" s="5">
        <v>66</v>
      </c>
      <c r="F255" s="5">
        <f>_sp90</f>
        <v>6520030900</v>
      </c>
      <c r="G255" s="5">
        <v>90</v>
      </c>
      <c r="H255" s="129" t="s">
        <v>2784</v>
      </c>
      <c r="I255" s="129" t="s">
        <v>2784</v>
      </c>
      <c r="J255" s="129">
        <v>133</v>
      </c>
      <c r="K255" s="157">
        <v>3060130300</v>
      </c>
      <c r="L255" s="145">
        <v>0</v>
      </c>
      <c r="M255" s="125"/>
      <c r="N255" s="125"/>
      <c r="O255" s="125"/>
      <c r="P255" s="125"/>
      <c r="Q255" s="65"/>
      <c r="R255" s="65"/>
    </row>
    <row r="256" spans="1:18" x14ac:dyDescent="0.2">
      <c r="A256" s="52" t="s">
        <v>9232</v>
      </c>
      <c r="B256" s="9" t="s">
        <v>8490</v>
      </c>
      <c r="C256" s="9">
        <v>0.5</v>
      </c>
      <c r="D256" s="252" t="s">
        <v>7627</v>
      </c>
      <c r="E256" s="5">
        <v>66</v>
      </c>
      <c r="F256" s="5">
        <f>_sp90</f>
        <v>6520030900</v>
      </c>
      <c r="G256" s="5">
        <v>90</v>
      </c>
      <c r="H256" s="129" t="s">
        <v>2784</v>
      </c>
      <c r="I256" s="129" t="s">
        <v>2784</v>
      </c>
      <c r="J256" s="129">
        <v>133</v>
      </c>
      <c r="K256" s="157">
        <v>3061030700</v>
      </c>
      <c r="L256" s="157">
        <v>0</v>
      </c>
      <c r="M256" s="125"/>
      <c r="N256" s="125"/>
      <c r="O256" s="125"/>
      <c r="P256" s="125"/>
      <c r="Q256" s="65"/>
      <c r="R256" s="65"/>
    </row>
    <row r="257" spans="1:18" x14ac:dyDescent="0.2">
      <c r="A257" s="52" t="s">
        <v>89</v>
      </c>
      <c r="B257" s="9" t="s">
        <v>8490</v>
      </c>
      <c r="C257" s="9">
        <v>0.5</v>
      </c>
      <c r="D257" s="6" t="s">
        <v>4840</v>
      </c>
      <c r="E257" s="5">
        <v>65</v>
      </c>
      <c r="F257" s="5">
        <f>_sp92</f>
        <v>6520030920</v>
      </c>
      <c r="G257" s="5">
        <v>92</v>
      </c>
      <c r="H257" s="129" t="s">
        <v>2784</v>
      </c>
      <c r="I257" s="129" t="s">
        <v>2784</v>
      </c>
      <c r="J257" s="5">
        <v>135</v>
      </c>
      <c r="K257" s="145">
        <v>3060132800</v>
      </c>
      <c r="L257" s="157">
        <v>0</v>
      </c>
      <c r="M257" s="65"/>
      <c r="N257" s="65"/>
      <c r="O257" s="125"/>
      <c r="P257" s="65"/>
      <c r="Q257" s="65"/>
      <c r="R257" s="65"/>
    </row>
    <row r="258" spans="1:18" x14ac:dyDescent="0.2">
      <c r="A258" s="52" t="s">
        <v>2500</v>
      </c>
      <c r="B258" s="9" t="s">
        <v>8490</v>
      </c>
      <c r="C258" s="9">
        <v>0.5</v>
      </c>
      <c r="D258" s="252" t="s">
        <v>2878</v>
      </c>
      <c r="E258" s="5">
        <v>65</v>
      </c>
      <c r="F258" s="5">
        <f>_sp90</f>
        <v>6520030900</v>
      </c>
      <c r="G258" s="5">
        <v>90</v>
      </c>
      <c r="H258" s="129" t="s">
        <v>2784</v>
      </c>
      <c r="I258" s="129" t="s">
        <v>2784</v>
      </c>
      <c r="J258" s="129">
        <v>133</v>
      </c>
      <c r="K258" s="145">
        <v>3062230300</v>
      </c>
      <c r="L258" s="157">
        <v>0</v>
      </c>
      <c r="M258" s="65"/>
      <c r="N258" s="65"/>
      <c r="O258" s="125"/>
      <c r="P258" s="65"/>
      <c r="Q258" s="65"/>
      <c r="R258" s="65"/>
    </row>
    <row r="259" spans="1:18" x14ac:dyDescent="0.2">
      <c r="A259" s="614" t="s">
        <v>12500</v>
      </c>
      <c r="B259" s="562" t="s">
        <v>8490</v>
      </c>
      <c r="C259" s="562">
        <v>0.5</v>
      </c>
      <c r="D259" s="592" t="s">
        <v>12351</v>
      </c>
      <c r="E259" s="564">
        <v>64</v>
      </c>
      <c r="F259" s="564">
        <f>_sp90</f>
        <v>6520030900</v>
      </c>
      <c r="G259" s="564">
        <v>90</v>
      </c>
      <c r="H259" s="600" t="s">
        <v>2784</v>
      </c>
      <c r="I259" s="600" t="s">
        <v>2784</v>
      </c>
      <c r="J259" s="600">
        <v>133</v>
      </c>
      <c r="K259" s="588">
        <v>3061730300</v>
      </c>
      <c r="L259" s="570">
        <v>0</v>
      </c>
      <c r="M259" s="559"/>
      <c r="N259" s="65"/>
      <c r="O259" s="125"/>
      <c r="P259" s="65"/>
      <c r="Q259" s="65"/>
      <c r="R259" s="65"/>
    </row>
    <row r="260" spans="1:18" x14ac:dyDescent="0.2">
      <c r="A260" s="52" t="s">
        <v>5002</v>
      </c>
      <c r="B260" s="9" t="s">
        <v>8490</v>
      </c>
      <c r="C260" s="9">
        <v>0.5</v>
      </c>
      <c r="D260" s="252" t="s">
        <v>10526</v>
      </c>
      <c r="E260" s="5">
        <v>65</v>
      </c>
      <c r="F260" s="5">
        <f>_sp92</f>
        <v>6520030920</v>
      </c>
      <c r="G260" s="5">
        <v>92</v>
      </c>
      <c r="H260" s="129" t="s">
        <v>2784</v>
      </c>
      <c r="I260" s="129" t="s">
        <v>2784</v>
      </c>
      <c r="J260" s="5">
        <v>135</v>
      </c>
      <c r="K260" s="145">
        <v>3060132800</v>
      </c>
      <c r="L260" s="445" t="s">
        <v>518</v>
      </c>
      <c r="M260" s="65"/>
      <c r="N260" s="65"/>
      <c r="O260" s="125"/>
      <c r="P260" s="65"/>
      <c r="Q260" s="65"/>
      <c r="R260" s="65"/>
    </row>
    <row r="261" spans="1:18" x14ac:dyDescent="0.2">
      <c r="A261" s="52" t="s">
        <v>5027</v>
      </c>
      <c r="B261" s="9" t="s">
        <v>8490</v>
      </c>
      <c r="C261" s="9">
        <v>0.5</v>
      </c>
      <c r="D261" s="6" t="s">
        <v>597</v>
      </c>
      <c r="E261" s="5">
        <v>64</v>
      </c>
      <c r="F261" s="5">
        <f>_sp88</f>
        <v>6520030880</v>
      </c>
      <c r="G261" s="5">
        <v>88</v>
      </c>
      <c r="H261" s="129" t="s">
        <v>2784</v>
      </c>
      <c r="I261" s="129" t="s">
        <v>2784</v>
      </c>
      <c r="J261" s="5">
        <v>131</v>
      </c>
      <c r="K261" s="145">
        <v>3060632800</v>
      </c>
      <c r="L261" s="145">
        <v>0</v>
      </c>
      <c r="M261" s="65" t="s">
        <v>988</v>
      </c>
      <c r="N261" s="65"/>
      <c r="O261" s="125"/>
      <c r="P261" s="65"/>
      <c r="Q261" s="65"/>
      <c r="R261" s="65"/>
    </row>
    <row r="262" spans="1:18" x14ac:dyDescent="0.2">
      <c r="A262" s="52" t="s">
        <v>9164</v>
      </c>
      <c r="B262" s="9" t="s">
        <v>8490</v>
      </c>
      <c r="C262" s="9">
        <v>0.5</v>
      </c>
      <c r="D262" s="174" t="s">
        <v>2411</v>
      </c>
      <c r="E262" s="5">
        <v>64</v>
      </c>
      <c r="F262" s="5">
        <f>_sp88</f>
        <v>6520030880</v>
      </c>
      <c r="G262" s="5">
        <v>88</v>
      </c>
      <c r="H262" s="129" t="s">
        <v>2784</v>
      </c>
      <c r="I262" s="129" t="s">
        <v>2784</v>
      </c>
      <c r="J262" s="5">
        <v>131</v>
      </c>
      <c r="K262" s="145">
        <v>3060632800</v>
      </c>
      <c r="L262" s="145">
        <v>0</v>
      </c>
      <c r="M262" s="65" t="s">
        <v>580</v>
      </c>
      <c r="N262" s="65"/>
      <c r="O262" s="125"/>
      <c r="P262" s="65"/>
      <c r="Q262" s="65"/>
      <c r="R262" s="65"/>
    </row>
    <row r="263" spans="1:18" x14ac:dyDescent="0.2">
      <c r="A263" s="52" t="s">
        <v>6745</v>
      </c>
      <c r="B263" s="9" t="s">
        <v>8490</v>
      </c>
      <c r="C263" s="9">
        <v>0.5</v>
      </c>
      <c r="D263" s="6" t="s">
        <v>2035</v>
      </c>
      <c r="E263" s="5">
        <v>65</v>
      </c>
      <c r="F263" s="5">
        <f>_sp88</f>
        <v>6520030880</v>
      </c>
      <c r="G263" s="5">
        <v>88</v>
      </c>
      <c r="H263" s="129" t="s">
        <v>2784</v>
      </c>
      <c r="I263" s="129" t="s">
        <v>2784</v>
      </c>
      <c r="J263" s="5">
        <v>133</v>
      </c>
      <c r="K263" s="145">
        <v>3061232800</v>
      </c>
      <c r="L263" s="445" t="s">
        <v>518</v>
      </c>
      <c r="M263" s="65" t="s">
        <v>2365</v>
      </c>
      <c r="N263" s="65"/>
      <c r="O263" s="125"/>
      <c r="P263" s="65"/>
      <c r="Q263" s="65"/>
      <c r="R263" s="65"/>
    </row>
    <row r="264" spans="1:18" x14ac:dyDescent="0.2">
      <c r="A264" s="52" t="s">
        <v>3178</v>
      </c>
      <c r="B264" s="9" t="s">
        <v>8490</v>
      </c>
      <c r="C264" s="9">
        <v>0.5</v>
      </c>
      <c r="D264" s="6" t="s">
        <v>10204</v>
      </c>
      <c r="E264" s="5">
        <v>63</v>
      </c>
      <c r="F264" s="5">
        <f>_sp86</f>
        <v>6520030860</v>
      </c>
      <c r="G264" s="5">
        <v>86</v>
      </c>
      <c r="H264" s="129" t="s">
        <v>2784</v>
      </c>
      <c r="I264" s="129" t="s">
        <v>2784</v>
      </c>
      <c r="J264" s="5">
        <v>129</v>
      </c>
      <c r="K264" s="145">
        <v>3060830300</v>
      </c>
      <c r="L264" s="445" t="s">
        <v>518</v>
      </c>
      <c r="M264" s="65"/>
      <c r="N264" s="65"/>
      <c r="O264" s="125"/>
      <c r="P264" s="65"/>
      <c r="Q264" s="65"/>
      <c r="R264" s="65"/>
    </row>
    <row r="265" spans="1:18" x14ac:dyDescent="0.2">
      <c r="A265" s="52" t="s">
        <v>2912</v>
      </c>
      <c r="B265" s="9" t="s">
        <v>8490</v>
      </c>
      <c r="C265" s="9">
        <v>0.5</v>
      </c>
      <c r="D265" s="6" t="s">
        <v>8771</v>
      </c>
      <c r="E265" s="5">
        <v>65</v>
      </c>
      <c r="F265" s="5">
        <f>_sp92</f>
        <v>6520030920</v>
      </c>
      <c r="G265" s="5">
        <v>92</v>
      </c>
      <c r="H265" s="129" t="s">
        <v>2784</v>
      </c>
      <c r="I265" s="129" t="s">
        <v>2784</v>
      </c>
      <c r="J265" s="5">
        <v>135</v>
      </c>
      <c r="K265" s="145">
        <v>3060336900</v>
      </c>
      <c r="L265" s="145">
        <v>0</v>
      </c>
      <c r="M265" s="65"/>
      <c r="N265" s="65"/>
      <c r="O265" s="125"/>
      <c r="P265" s="65"/>
      <c r="Q265" s="65"/>
      <c r="R265" s="65"/>
    </row>
    <row r="266" spans="1:18" x14ac:dyDescent="0.2">
      <c r="A266" s="52" t="s">
        <v>5133</v>
      </c>
      <c r="B266" s="9" t="s">
        <v>8490</v>
      </c>
      <c r="C266" s="9">
        <v>0.5</v>
      </c>
      <c r="D266" s="6" t="s">
        <v>2799</v>
      </c>
      <c r="E266" s="5">
        <v>65</v>
      </c>
      <c r="F266" s="5">
        <f>_sp92</f>
        <v>6520030920</v>
      </c>
      <c r="G266" s="5">
        <v>92</v>
      </c>
      <c r="H266" s="129" t="s">
        <v>2784</v>
      </c>
      <c r="I266" s="129" t="s">
        <v>2784</v>
      </c>
      <c r="J266" s="5">
        <v>135</v>
      </c>
      <c r="K266" s="145">
        <v>3060132800</v>
      </c>
      <c r="L266" s="445" t="s">
        <v>518</v>
      </c>
      <c r="M266" s="65" t="s">
        <v>8873</v>
      </c>
      <c r="N266" s="65"/>
      <c r="O266" s="125"/>
      <c r="P266" s="65"/>
      <c r="Q266" s="65"/>
      <c r="R266" s="65"/>
    </row>
    <row r="267" spans="1:18" x14ac:dyDescent="0.2">
      <c r="A267" s="52" t="s">
        <v>4480</v>
      </c>
      <c r="B267" s="9" t="s">
        <v>8490</v>
      </c>
      <c r="C267" s="9">
        <v>0.5</v>
      </c>
      <c r="D267" s="6" t="s">
        <v>6032</v>
      </c>
      <c r="E267" s="5">
        <v>63</v>
      </c>
      <c r="F267" s="5">
        <f>_sp88</f>
        <v>6520030880</v>
      </c>
      <c r="G267" s="5">
        <v>88</v>
      </c>
      <c r="H267" s="129" t="s">
        <v>2784</v>
      </c>
      <c r="I267" s="129" t="s">
        <v>2784</v>
      </c>
      <c r="J267" s="5">
        <v>131</v>
      </c>
      <c r="K267" s="145">
        <v>3060632800</v>
      </c>
      <c r="L267" s="145">
        <v>0</v>
      </c>
      <c r="M267" s="65"/>
      <c r="N267" s="65"/>
      <c r="O267" s="125"/>
      <c r="P267" s="65"/>
      <c r="Q267" s="65"/>
      <c r="R267" s="65"/>
    </row>
    <row r="268" spans="1:18" x14ac:dyDescent="0.2">
      <c r="A268" s="52" t="s">
        <v>691</v>
      </c>
      <c r="B268" s="6" t="s">
        <v>8490</v>
      </c>
      <c r="C268" s="9">
        <v>0.5</v>
      </c>
      <c r="D268" s="6" t="s">
        <v>7503</v>
      </c>
      <c r="E268" s="5">
        <v>64</v>
      </c>
      <c r="F268" s="5">
        <f>_sp90</f>
        <v>6520030900</v>
      </c>
      <c r="G268" s="5">
        <v>90</v>
      </c>
      <c r="H268" s="129" t="s">
        <v>2784</v>
      </c>
      <c r="I268" s="129" t="s">
        <v>2784</v>
      </c>
      <c r="J268" s="129">
        <v>133</v>
      </c>
      <c r="K268" s="145">
        <v>3060532800</v>
      </c>
      <c r="L268" s="145">
        <v>0</v>
      </c>
      <c r="M268" s="65"/>
      <c r="N268" s="65"/>
      <c r="O268" s="125"/>
      <c r="P268" s="65"/>
      <c r="Q268" s="65"/>
      <c r="R268" s="65"/>
    </row>
    <row r="269" spans="1:18" x14ac:dyDescent="0.2">
      <c r="A269" s="52" t="s">
        <v>4871</v>
      </c>
      <c r="B269" s="9" t="s">
        <v>8490</v>
      </c>
      <c r="C269" s="9">
        <v>0.5</v>
      </c>
      <c r="D269" s="252" t="s">
        <v>1718</v>
      </c>
      <c r="E269" s="5">
        <v>64</v>
      </c>
      <c r="F269" s="5">
        <f>_sp90</f>
        <v>6520030900</v>
      </c>
      <c r="G269" s="5">
        <v>90</v>
      </c>
      <c r="H269" s="129" t="s">
        <v>2784</v>
      </c>
      <c r="I269" s="129" t="s">
        <v>2784</v>
      </c>
      <c r="J269" s="129">
        <v>133</v>
      </c>
      <c r="K269" s="145">
        <v>3060532800</v>
      </c>
      <c r="L269" s="445" t="s">
        <v>518</v>
      </c>
      <c r="M269" s="65"/>
      <c r="N269" s="65"/>
      <c r="O269" s="125"/>
      <c r="P269" s="65"/>
      <c r="Q269" s="65"/>
      <c r="R269" s="65"/>
    </row>
    <row r="270" spans="1:18" x14ac:dyDescent="0.2">
      <c r="A270" s="52" t="s">
        <v>8444</v>
      </c>
      <c r="B270" s="9" t="s">
        <v>8490</v>
      </c>
      <c r="C270" s="9">
        <v>0.5</v>
      </c>
      <c r="D270" s="6" t="s">
        <v>6740</v>
      </c>
      <c r="E270" s="5">
        <v>67</v>
      </c>
      <c r="F270" s="5">
        <f t="shared" ref="F270:F280" si="4">_sp92</f>
        <v>6520030920</v>
      </c>
      <c r="G270" s="5">
        <v>92</v>
      </c>
      <c r="H270" s="129" t="s">
        <v>2784</v>
      </c>
      <c r="I270" s="129" t="s">
        <v>2784</v>
      </c>
      <c r="J270" s="5">
        <v>135</v>
      </c>
      <c r="K270" s="145">
        <v>3060336900</v>
      </c>
      <c r="L270" s="145">
        <v>0</v>
      </c>
      <c r="M270" s="65"/>
      <c r="N270" s="65"/>
      <c r="O270" s="125"/>
      <c r="P270" s="65"/>
      <c r="Q270" s="65"/>
      <c r="R270" s="65"/>
    </row>
    <row r="271" spans="1:18" x14ac:dyDescent="0.2">
      <c r="A271" s="52" t="s">
        <v>577</v>
      </c>
      <c r="B271" s="9" t="s">
        <v>8490</v>
      </c>
      <c r="C271" s="9">
        <v>0.5</v>
      </c>
      <c r="D271" s="6" t="s">
        <v>5269</v>
      </c>
      <c r="E271" s="5">
        <v>65</v>
      </c>
      <c r="F271" s="5">
        <f>_sp92</f>
        <v>6520030920</v>
      </c>
      <c r="G271" s="5">
        <v>92</v>
      </c>
      <c r="H271" s="129" t="s">
        <v>2784</v>
      </c>
      <c r="I271" s="129" t="s">
        <v>2784</v>
      </c>
      <c r="J271" s="5">
        <v>135</v>
      </c>
      <c r="K271" s="145">
        <v>3061030300</v>
      </c>
      <c r="L271" s="157">
        <v>0</v>
      </c>
      <c r="M271" s="65"/>
      <c r="N271" s="65"/>
      <c r="O271" s="125"/>
      <c r="P271" s="65"/>
      <c r="Q271" s="65"/>
      <c r="R271" s="65"/>
    </row>
    <row r="272" spans="1:18" x14ac:dyDescent="0.2">
      <c r="A272" s="65"/>
      <c r="B272" s="65"/>
      <c r="C272" s="65"/>
      <c r="E272" s="65"/>
      <c r="F272" s="65"/>
      <c r="G272" s="65"/>
      <c r="H272" s="65"/>
      <c r="I272" s="65"/>
      <c r="J272" s="65"/>
      <c r="K272" s="65"/>
      <c r="L272" s="157">
        <v>0</v>
      </c>
      <c r="M272" s="65"/>
      <c r="N272" s="65"/>
      <c r="O272" s="125"/>
      <c r="P272" s="65"/>
      <c r="Q272" s="65"/>
      <c r="R272" s="65"/>
    </row>
    <row r="273" spans="1:18" x14ac:dyDescent="0.2">
      <c r="A273" s="52" t="s">
        <v>3635</v>
      </c>
      <c r="B273" s="9" t="s">
        <v>8490</v>
      </c>
      <c r="C273" s="9">
        <v>0.5</v>
      </c>
      <c r="D273" s="6" t="s">
        <v>1214</v>
      </c>
      <c r="E273" s="5">
        <v>65</v>
      </c>
      <c r="F273" s="5">
        <f t="shared" si="4"/>
        <v>6520030920</v>
      </c>
      <c r="G273" s="5">
        <v>92</v>
      </c>
      <c r="H273" s="129" t="s">
        <v>2784</v>
      </c>
      <c r="I273" s="129" t="s">
        <v>2784</v>
      </c>
      <c r="J273" s="5">
        <v>135</v>
      </c>
      <c r="K273" s="145">
        <v>3060432800</v>
      </c>
      <c r="L273" s="145">
        <v>0</v>
      </c>
      <c r="M273" s="65"/>
      <c r="N273" s="65"/>
      <c r="O273" s="125"/>
      <c r="P273" s="65"/>
      <c r="Q273" s="65"/>
      <c r="R273" s="65"/>
    </row>
    <row r="274" spans="1:18" x14ac:dyDescent="0.2">
      <c r="A274" s="52" t="s">
        <v>206</v>
      </c>
      <c r="B274" s="9" t="s">
        <v>8490</v>
      </c>
      <c r="C274" s="9">
        <v>0.5</v>
      </c>
      <c r="D274" s="6" t="s">
        <v>2230</v>
      </c>
      <c r="E274" s="5">
        <v>64</v>
      </c>
      <c r="F274" s="5">
        <f>_sp88</f>
        <v>6520030880</v>
      </c>
      <c r="G274" s="5">
        <v>88</v>
      </c>
      <c r="H274" s="129" t="s">
        <v>2784</v>
      </c>
      <c r="I274" s="129" t="s">
        <v>2784</v>
      </c>
      <c r="J274" s="5">
        <v>131</v>
      </c>
      <c r="K274" s="145">
        <v>3060832800</v>
      </c>
      <c r="L274" s="145">
        <v>0</v>
      </c>
      <c r="M274" s="65"/>
      <c r="N274" s="65"/>
      <c r="O274" s="125"/>
      <c r="P274" s="65"/>
      <c r="Q274" s="65"/>
      <c r="R274" s="65"/>
    </row>
    <row r="275" spans="1:18" x14ac:dyDescent="0.2">
      <c r="A275" s="52" t="s">
        <v>2912</v>
      </c>
      <c r="B275" s="6" t="s">
        <v>8490</v>
      </c>
      <c r="C275" s="9">
        <v>0.5</v>
      </c>
      <c r="D275" s="6" t="s">
        <v>9895</v>
      </c>
      <c r="E275" s="5">
        <v>65</v>
      </c>
      <c r="F275" s="5">
        <f t="shared" si="4"/>
        <v>6520030920</v>
      </c>
      <c r="G275" s="5">
        <v>92</v>
      </c>
      <c r="H275" s="129" t="s">
        <v>2784</v>
      </c>
      <c r="I275" s="129" t="s">
        <v>2784</v>
      </c>
      <c r="J275" s="5">
        <v>135</v>
      </c>
      <c r="K275" s="145">
        <v>3061030300</v>
      </c>
      <c r="L275" s="145">
        <v>0</v>
      </c>
      <c r="M275" s="65"/>
      <c r="N275" s="65"/>
      <c r="O275" s="125"/>
      <c r="P275" s="65"/>
      <c r="Q275" s="65"/>
      <c r="R275" s="65"/>
    </row>
    <row r="276" spans="1:18" x14ac:dyDescent="0.2">
      <c r="A276" s="52" t="s">
        <v>993</v>
      </c>
      <c r="B276" s="9" t="s">
        <v>8490</v>
      </c>
      <c r="C276" s="9">
        <v>0.5</v>
      </c>
      <c r="D276" s="6" t="s">
        <v>88</v>
      </c>
      <c r="E276" s="5">
        <v>65</v>
      </c>
      <c r="F276" s="5">
        <f t="shared" si="4"/>
        <v>6520030920</v>
      </c>
      <c r="G276" s="5">
        <v>92</v>
      </c>
      <c r="H276" s="129" t="s">
        <v>2784</v>
      </c>
      <c r="I276" s="129" t="s">
        <v>2784</v>
      </c>
      <c r="J276" s="5">
        <v>135</v>
      </c>
      <c r="K276" s="145">
        <v>3060336900</v>
      </c>
      <c r="L276" s="145">
        <v>0</v>
      </c>
      <c r="M276" s="65"/>
      <c r="N276" s="65"/>
      <c r="O276" s="125"/>
      <c r="P276" s="65"/>
      <c r="Q276" s="65"/>
      <c r="R276" s="65"/>
    </row>
    <row r="277" spans="1:18" x14ac:dyDescent="0.2">
      <c r="A277" s="52" t="s">
        <v>1883</v>
      </c>
      <c r="B277" s="9" t="s">
        <v>8490</v>
      </c>
      <c r="C277" s="9">
        <v>0.5</v>
      </c>
      <c r="D277" s="252" t="s">
        <v>7940</v>
      </c>
      <c r="E277" s="5">
        <v>65</v>
      </c>
      <c r="F277" s="5">
        <f>_sp92</f>
        <v>6520030920</v>
      </c>
      <c r="G277" s="5">
        <v>92</v>
      </c>
      <c r="H277" s="129" t="s">
        <v>2784</v>
      </c>
      <c r="I277" s="129" t="s">
        <v>2784</v>
      </c>
      <c r="J277" s="5">
        <v>135</v>
      </c>
      <c r="K277" s="145">
        <v>3060132800</v>
      </c>
      <c r="L277" s="445" t="s">
        <v>518</v>
      </c>
      <c r="M277" s="65"/>
      <c r="N277" s="65"/>
      <c r="O277" s="125"/>
      <c r="P277" s="65"/>
      <c r="Q277" s="65"/>
      <c r="R277" s="65"/>
    </row>
    <row r="278" spans="1:18" x14ac:dyDescent="0.2">
      <c r="A278" s="52"/>
      <c r="B278" s="9" t="s">
        <v>5305</v>
      </c>
      <c r="C278" s="9">
        <v>0.5</v>
      </c>
      <c r="D278" s="252" t="s">
        <v>1466</v>
      </c>
      <c r="E278" s="5">
        <v>62</v>
      </c>
      <c r="F278" s="5">
        <f>_sp82</f>
        <v>6520030820</v>
      </c>
      <c r="G278" s="5">
        <v>82</v>
      </c>
      <c r="H278" s="129" t="s">
        <v>2784</v>
      </c>
      <c r="I278" s="129" t="s">
        <v>2784</v>
      </c>
      <c r="J278" s="5">
        <v>125</v>
      </c>
      <c r="K278" s="145">
        <v>3062430300</v>
      </c>
      <c r="L278" s="157">
        <v>0</v>
      </c>
      <c r="M278" s="65"/>
      <c r="N278" s="65"/>
      <c r="O278" s="125"/>
      <c r="P278" s="65"/>
      <c r="Q278" s="65"/>
      <c r="R278" s="65"/>
    </row>
    <row r="279" spans="1:18" x14ac:dyDescent="0.2">
      <c r="A279" s="52" t="s">
        <v>1042</v>
      </c>
      <c r="B279" s="6" t="s">
        <v>5305</v>
      </c>
      <c r="C279" s="9">
        <v>0.5</v>
      </c>
      <c r="D279" s="6" t="s">
        <v>954</v>
      </c>
      <c r="E279" s="5">
        <v>65</v>
      </c>
      <c r="F279" s="5">
        <f t="shared" si="4"/>
        <v>6520030920</v>
      </c>
      <c r="G279" s="5">
        <v>92</v>
      </c>
      <c r="H279" s="129" t="s">
        <v>2784</v>
      </c>
      <c r="I279" s="129" t="s">
        <v>2784</v>
      </c>
      <c r="J279" s="5">
        <v>135</v>
      </c>
      <c r="K279" s="145">
        <v>3060132800</v>
      </c>
      <c r="L279" s="145">
        <v>0</v>
      </c>
      <c r="M279" s="65"/>
      <c r="N279" s="65"/>
      <c r="O279" s="125"/>
      <c r="P279" s="65"/>
      <c r="Q279" s="65"/>
      <c r="R279" s="65"/>
    </row>
    <row r="280" spans="1:18" x14ac:dyDescent="0.2">
      <c r="A280" s="52" t="s">
        <v>5604</v>
      </c>
      <c r="B280" s="6" t="s">
        <v>5305</v>
      </c>
      <c r="C280" s="9">
        <v>0.5</v>
      </c>
      <c r="D280" s="9" t="s">
        <v>1357</v>
      </c>
      <c r="E280" s="5">
        <v>65</v>
      </c>
      <c r="F280" s="5">
        <f t="shared" si="4"/>
        <v>6520030920</v>
      </c>
      <c r="G280" s="5">
        <v>92</v>
      </c>
      <c r="H280" s="129" t="s">
        <v>2784</v>
      </c>
      <c r="I280" s="129" t="s">
        <v>2784</v>
      </c>
      <c r="J280" s="5">
        <v>135</v>
      </c>
      <c r="K280" s="145">
        <v>3060132800</v>
      </c>
      <c r="L280" s="145">
        <v>0</v>
      </c>
      <c r="M280" s="65"/>
      <c r="N280" s="65"/>
      <c r="O280" s="125"/>
      <c r="P280" s="65"/>
      <c r="Q280" s="65"/>
      <c r="R280" s="65"/>
    </row>
    <row r="281" spans="1:18" x14ac:dyDescent="0.2">
      <c r="A281" s="52" t="s">
        <v>6546</v>
      </c>
      <c r="B281" s="9" t="s">
        <v>5305</v>
      </c>
      <c r="C281" s="9">
        <v>0.5</v>
      </c>
      <c r="D281" s="9" t="s">
        <v>6163</v>
      </c>
      <c r="E281" s="5">
        <v>66</v>
      </c>
      <c r="F281" s="5">
        <f>_sp94</f>
        <v>6520030940</v>
      </c>
      <c r="G281" s="5">
        <v>94</v>
      </c>
      <c r="H281" s="129" t="s">
        <v>2784</v>
      </c>
      <c r="I281" s="129" t="s">
        <v>2784</v>
      </c>
      <c r="J281" s="5">
        <v>137</v>
      </c>
      <c r="K281" s="145">
        <v>3060136900</v>
      </c>
      <c r="L281" s="145">
        <v>0</v>
      </c>
      <c r="M281" s="125"/>
      <c r="N281" s="125"/>
      <c r="O281" s="125"/>
      <c r="P281" s="65"/>
      <c r="Q281" s="65"/>
      <c r="R281" s="65"/>
    </row>
    <row r="282" spans="1:18" x14ac:dyDescent="0.2">
      <c r="A282" s="52" t="s">
        <v>6982</v>
      </c>
      <c r="B282" s="6" t="s">
        <v>5305</v>
      </c>
      <c r="C282" s="9">
        <v>0.5</v>
      </c>
      <c r="D282" s="6" t="s">
        <v>7095</v>
      </c>
      <c r="E282" s="5">
        <v>65</v>
      </c>
      <c r="F282" s="5">
        <f>_sp92</f>
        <v>6520030920</v>
      </c>
      <c r="G282" s="5">
        <v>92</v>
      </c>
      <c r="H282" s="129" t="s">
        <v>2784</v>
      </c>
      <c r="I282" s="129" t="s">
        <v>2784</v>
      </c>
      <c r="J282" s="5">
        <v>135</v>
      </c>
      <c r="K282" s="145">
        <v>3060132800</v>
      </c>
      <c r="L282" s="145">
        <v>0</v>
      </c>
      <c r="M282" s="65"/>
      <c r="N282" s="65"/>
      <c r="O282" s="125"/>
      <c r="P282" s="65"/>
      <c r="Q282" s="65"/>
      <c r="R282" s="65"/>
    </row>
    <row r="283" spans="1:18" x14ac:dyDescent="0.2">
      <c r="A283" s="52" t="s">
        <v>7619</v>
      </c>
      <c r="B283" s="6" t="s">
        <v>5305</v>
      </c>
      <c r="C283" s="9">
        <v>0.5</v>
      </c>
      <c r="D283" s="6" t="s">
        <v>7768</v>
      </c>
      <c r="E283" s="5">
        <v>66</v>
      </c>
      <c r="F283" s="5">
        <f>_sp94</f>
        <v>6520030940</v>
      </c>
      <c r="G283" s="5">
        <v>94</v>
      </c>
      <c r="H283" s="129" t="s">
        <v>2784</v>
      </c>
      <c r="I283" s="129" t="s">
        <v>2784</v>
      </c>
      <c r="J283" s="5">
        <v>137</v>
      </c>
      <c r="K283" s="145">
        <v>3060136900</v>
      </c>
      <c r="L283" s="145">
        <v>0</v>
      </c>
      <c r="M283" s="65"/>
      <c r="N283" s="65"/>
      <c r="O283" s="125"/>
      <c r="P283" s="65"/>
      <c r="Q283" s="65"/>
      <c r="R283" s="65"/>
    </row>
    <row r="284" spans="1:18" x14ac:dyDescent="0.2">
      <c r="A284" s="52" t="s">
        <v>9727</v>
      </c>
      <c r="B284" s="6" t="s">
        <v>4957</v>
      </c>
      <c r="C284" s="9">
        <v>0.5</v>
      </c>
      <c r="D284" s="6" t="s">
        <v>737</v>
      </c>
      <c r="E284" s="5">
        <v>73</v>
      </c>
      <c r="F284" s="5">
        <f>_sp105</f>
        <v>6520031050</v>
      </c>
      <c r="G284" s="5">
        <v>105</v>
      </c>
      <c r="H284" s="129" t="s">
        <v>2784</v>
      </c>
      <c r="I284" s="129" t="s">
        <v>2784</v>
      </c>
      <c r="J284" s="5">
        <v>148</v>
      </c>
      <c r="K284" s="145">
        <v>3060431800</v>
      </c>
      <c r="L284" s="157">
        <v>0</v>
      </c>
      <c r="M284" s="65"/>
      <c r="N284" s="65"/>
      <c r="O284" s="125"/>
      <c r="P284" s="65"/>
      <c r="Q284" s="65"/>
      <c r="R284" s="65"/>
    </row>
    <row r="285" spans="1:18" x14ac:dyDescent="0.2">
      <c r="A285" s="52" t="s">
        <v>2558</v>
      </c>
      <c r="B285" s="6" t="s">
        <v>4957</v>
      </c>
      <c r="C285" s="9">
        <v>0.5</v>
      </c>
      <c r="D285" s="9" t="s">
        <v>1357</v>
      </c>
      <c r="E285" s="5">
        <v>66</v>
      </c>
      <c r="F285" s="5">
        <f>_sp92</f>
        <v>6520030920</v>
      </c>
      <c r="G285" s="5">
        <v>92</v>
      </c>
      <c r="H285" s="129" t="s">
        <v>2784</v>
      </c>
      <c r="I285" s="129" t="s">
        <v>2784</v>
      </c>
      <c r="J285" s="5">
        <v>135</v>
      </c>
      <c r="K285" s="145">
        <v>3060132800</v>
      </c>
      <c r="L285" s="145">
        <v>0</v>
      </c>
      <c r="M285" s="125"/>
      <c r="N285" s="125"/>
      <c r="O285" s="125"/>
      <c r="P285" s="125"/>
      <c r="Q285" s="65"/>
      <c r="R285" s="65"/>
    </row>
    <row r="286" spans="1:18" x14ac:dyDescent="0.2">
      <c r="A286" s="52" t="s">
        <v>2382</v>
      </c>
      <c r="B286" s="9" t="s">
        <v>4957</v>
      </c>
      <c r="C286" s="9">
        <v>0.5</v>
      </c>
      <c r="D286" s="9" t="s">
        <v>8965</v>
      </c>
      <c r="E286" s="5">
        <v>64</v>
      </c>
      <c r="F286" s="5">
        <f>_sp82</f>
        <v>6520030820</v>
      </c>
      <c r="G286" s="5">
        <v>82</v>
      </c>
      <c r="H286" s="129" t="s">
        <v>2784</v>
      </c>
      <c r="I286" s="129" t="s">
        <v>2784</v>
      </c>
      <c r="J286" s="5">
        <v>125</v>
      </c>
      <c r="K286" s="145">
        <v>3061430300</v>
      </c>
      <c r="L286" s="145">
        <v>0</v>
      </c>
      <c r="M286" s="65"/>
      <c r="N286" s="65"/>
      <c r="O286" s="125"/>
      <c r="P286" s="65"/>
      <c r="Q286" s="65"/>
      <c r="R286" s="65"/>
    </row>
    <row r="287" spans="1:18" x14ac:dyDescent="0.2">
      <c r="A287" s="52" t="s">
        <v>2558</v>
      </c>
      <c r="B287" s="9" t="s">
        <v>2125</v>
      </c>
      <c r="C287" s="9">
        <v>0.5</v>
      </c>
      <c r="D287" s="9" t="s">
        <v>1357</v>
      </c>
      <c r="E287" s="5">
        <v>66</v>
      </c>
      <c r="F287" s="5">
        <f>_sp92</f>
        <v>6520030920</v>
      </c>
      <c r="G287" s="5">
        <v>92</v>
      </c>
      <c r="H287" s="129" t="s">
        <v>2784</v>
      </c>
      <c r="I287" s="129" t="s">
        <v>2784</v>
      </c>
      <c r="J287" s="5">
        <v>135</v>
      </c>
      <c r="K287" s="145">
        <v>3060132800</v>
      </c>
      <c r="L287" s="145">
        <v>0</v>
      </c>
      <c r="M287" s="125"/>
      <c r="N287" s="125"/>
      <c r="O287" s="125"/>
      <c r="P287" s="125"/>
      <c r="Q287" s="65"/>
      <c r="R287" s="65"/>
    </row>
    <row r="288" spans="1:18" x14ac:dyDescent="0.2">
      <c r="A288" s="52" t="s">
        <v>2752</v>
      </c>
      <c r="B288" s="6" t="s">
        <v>2125</v>
      </c>
      <c r="C288" s="9">
        <v>0.5</v>
      </c>
      <c r="D288" s="6" t="s">
        <v>7618</v>
      </c>
      <c r="E288" s="5">
        <v>66</v>
      </c>
      <c r="F288" s="5">
        <f>_sp92</f>
        <v>6520030920</v>
      </c>
      <c r="G288" s="5">
        <v>92</v>
      </c>
      <c r="H288" s="129" t="s">
        <v>2784</v>
      </c>
      <c r="I288" s="129" t="s">
        <v>2784</v>
      </c>
      <c r="J288" s="5">
        <v>135</v>
      </c>
      <c r="K288" s="145">
        <v>3060432800</v>
      </c>
      <c r="L288" s="145">
        <v>0</v>
      </c>
      <c r="M288" s="65"/>
      <c r="N288" s="65"/>
      <c r="O288" s="125"/>
      <c r="P288" s="65"/>
      <c r="Q288" s="65"/>
      <c r="R288" s="65"/>
    </row>
    <row r="289" spans="1:18" x14ac:dyDescent="0.2">
      <c r="A289" s="97" t="s">
        <v>2339</v>
      </c>
      <c r="B289" s="127" t="s">
        <v>2125</v>
      </c>
      <c r="C289" s="126">
        <v>0.5</v>
      </c>
      <c r="D289" s="127" t="s">
        <v>8448</v>
      </c>
      <c r="E289" s="129">
        <v>66</v>
      </c>
      <c r="F289" s="129">
        <f>_sp90</f>
        <v>6520030900</v>
      </c>
      <c r="G289" s="129">
        <v>90</v>
      </c>
      <c r="H289" s="129" t="s">
        <v>2784</v>
      </c>
      <c r="I289" s="129" t="s">
        <v>2784</v>
      </c>
      <c r="J289" s="129">
        <v>133</v>
      </c>
      <c r="K289" s="157">
        <v>3060130300</v>
      </c>
      <c r="L289" s="145">
        <v>0</v>
      </c>
      <c r="M289" s="125"/>
      <c r="N289" s="125"/>
      <c r="O289" s="125"/>
      <c r="P289" s="125"/>
      <c r="Q289" s="65"/>
      <c r="R289" s="65"/>
    </row>
    <row r="290" spans="1:18" x14ac:dyDescent="0.2">
      <c r="A290" s="97" t="s">
        <v>1286</v>
      </c>
      <c r="B290" s="127" t="s">
        <v>2125</v>
      </c>
      <c r="C290" s="126">
        <v>0.5</v>
      </c>
      <c r="D290" s="127" t="s">
        <v>8447</v>
      </c>
      <c r="E290" s="129">
        <v>64</v>
      </c>
      <c r="F290" s="129">
        <f>_sp90</f>
        <v>6520030900</v>
      </c>
      <c r="G290" s="129">
        <v>90</v>
      </c>
      <c r="H290" s="129" t="s">
        <v>2784</v>
      </c>
      <c r="I290" s="129" t="s">
        <v>2784</v>
      </c>
      <c r="J290" s="129">
        <v>133</v>
      </c>
      <c r="K290" s="157">
        <v>3060130300</v>
      </c>
      <c r="L290" s="145">
        <v>0</v>
      </c>
      <c r="M290" s="125"/>
      <c r="N290" s="125"/>
      <c r="O290" s="125"/>
      <c r="P290" s="125"/>
      <c r="Q290" s="65"/>
      <c r="R290" s="65"/>
    </row>
    <row r="291" spans="1:18" x14ac:dyDescent="0.2">
      <c r="A291" s="52" t="s">
        <v>2325</v>
      </c>
      <c r="B291" s="9" t="s">
        <v>2125</v>
      </c>
      <c r="C291" s="9">
        <v>0.5</v>
      </c>
      <c r="D291" s="9" t="s">
        <v>786</v>
      </c>
      <c r="E291" s="5">
        <v>68</v>
      </c>
      <c r="F291" s="5">
        <f>_sp97</f>
        <v>6520030970</v>
      </c>
      <c r="G291" s="5">
        <v>97</v>
      </c>
      <c r="H291" s="129" t="s">
        <v>2784</v>
      </c>
      <c r="I291" s="129" t="s">
        <v>2784</v>
      </c>
      <c r="J291" s="5">
        <v>140</v>
      </c>
      <c r="K291" s="145">
        <v>3061330300</v>
      </c>
      <c r="L291" s="145">
        <v>0</v>
      </c>
      <c r="M291" s="65"/>
      <c r="N291" s="65"/>
      <c r="O291" s="125"/>
      <c r="P291" s="65"/>
      <c r="Q291" s="65"/>
      <c r="R291" s="65"/>
    </row>
    <row r="292" spans="1:18" x14ac:dyDescent="0.2">
      <c r="A292" s="52" t="s">
        <v>2325</v>
      </c>
      <c r="B292" s="9" t="s">
        <v>2125</v>
      </c>
      <c r="C292" s="9">
        <v>0.5</v>
      </c>
      <c r="D292" s="9" t="s">
        <v>763</v>
      </c>
      <c r="E292" s="5">
        <v>68</v>
      </c>
      <c r="F292" s="5">
        <f>_sp94</f>
        <v>6520030940</v>
      </c>
      <c r="G292" s="5">
        <v>94</v>
      </c>
      <c r="H292" s="129" t="s">
        <v>2784</v>
      </c>
      <c r="I292" s="129" t="s">
        <v>2784</v>
      </c>
      <c r="J292" s="5">
        <v>137</v>
      </c>
      <c r="K292" s="145">
        <v>3061230300</v>
      </c>
      <c r="L292" s="145">
        <v>0</v>
      </c>
      <c r="M292" s="65"/>
      <c r="N292" s="65"/>
      <c r="O292" s="125"/>
      <c r="P292" s="65"/>
      <c r="Q292" s="65"/>
      <c r="R292" s="65"/>
    </row>
    <row r="293" spans="1:18" x14ac:dyDescent="0.2">
      <c r="A293" s="52" t="s">
        <v>6408</v>
      </c>
      <c r="B293" s="6" t="s">
        <v>2125</v>
      </c>
      <c r="C293" s="9">
        <v>0.5</v>
      </c>
      <c r="D293" s="6" t="s">
        <v>10165</v>
      </c>
      <c r="E293" s="5">
        <v>64</v>
      </c>
      <c r="F293" s="5">
        <f>_sp88</f>
        <v>6520030880</v>
      </c>
      <c r="G293" s="5">
        <v>88</v>
      </c>
      <c r="H293" s="129" t="s">
        <v>2784</v>
      </c>
      <c r="I293" s="129" t="s">
        <v>2784</v>
      </c>
      <c r="J293" s="5">
        <v>131</v>
      </c>
      <c r="K293" s="145">
        <v>3060632800</v>
      </c>
      <c r="L293" s="145">
        <v>0</v>
      </c>
      <c r="M293" s="65"/>
      <c r="N293" s="65"/>
      <c r="O293" s="125"/>
      <c r="P293" s="65"/>
      <c r="Q293" s="65"/>
      <c r="R293" s="65"/>
    </row>
    <row r="294" spans="1:18" x14ac:dyDescent="0.2">
      <c r="A294" s="52" t="s">
        <v>8188</v>
      </c>
      <c r="B294" s="9" t="s">
        <v>2125</v>
      </c>
      <c r="C294" s="9">
        <v>0.5</v>
      </c>
      <c r="D294" s="9" t="s">
        <v>9896</v>
      </c>
      <c r="E294" s="5">
        <v>64</v>
      </c>
      <c r="F294" s="5">
        <f>_sp86</f>
        <v>6520030860</v>
      </c>
      <c r="G294" s="5">
        <v>86</v>
      </c>
      <c r="H294" s="129" t="s">
        <v>2784</v>
      </c>
      <c r="I294" s="129" t="s">
        <v>2784</v>
      </c>
      <c r="J294" s="5">
        <v>129</v>
      </c>
      <c r="K294" s="145">
        <v>3061130300</v>
      </c>
      <c r="L294" s="145">
        <v>0</v>
      </c>
      <c r="M294" s="65"/>
      <c r="N294" s="65"/>
      <c r="O294" s="125"/>
      <c r="P294" s="65"/>
      <c r="Q294" s="65"/>
      <c r="R294" s="65"/>
    </row>
    <row r="295" spans="1:18" x14ac:dyDescent="0.2">
      <c r="A295" s="52" t="s">
        <v>7666</v>
      </c>
      <c r="B295" s="9" t="s">
        <v>2125</v>
      </c>
      <c r="C295" s="9">
        <v>0.5</v>
      </c>
      <c r="D295" s="252" t="s">
        <v>7391</v>
      </c>
      <c r="E295" s="5">
        <v>67</v>
      </c>
      <c r="F295" s="5">
        <f>_sp94</f>
        <v>6520030940</v>
      </c>
      <c r="G295" s="5">
        <v>94</v>
      </c>
      <c r="H295" s="129" t="s">
        <v>2784</v>
      </c>
      <c r="I295" s="129" t="s">
        <v>2784</v>
      </c>
      <c r="J295" s="5">
        <v>137</v>
      </c>
      <c r="K295" s="145">
        <v>3061732800</v>
      </c>
      <c r="L295" s="157">
        <v>0</v>
      </c>
      <c r="M295" s="65"/>
      <c r="N295" s="65"/>
      <c r="O295" s="125"/>
      <c r="P295" s="65"/>
      <c r="Q295" s="65"/>
      <c r="R295" s="65"/>
    </row>
    <row r="296" spans="1:18" x14ac:dyDescent="0.2">
      <c r="A296" s="52" t="s">
        <v>3273</v>
      </c>
      <c r="B296" s="9" t="s">
        <v>2125</v>
      </c>
      <c r="C296" s="9">
        <v>0.5</v>
      </c>
      <c r="D296" s="6" t="s">
        <v>8273</v>
      </c>
      <c r="E296" s="5">
        <v>64</v>
      </c>
      <c r="F296" s="5">
        <f>_sp86</f>
        <v>6520030860</v>
      </c>
      <c r="G296" s="5">
        <v>86</v>
      </c>
      <c r="H296" s="129" t="s">
        <v>2784</v>
      </c>
      <c r="I296" s="129" t="s">
        <v>2784</v>
      </c>
      <c r="J296" s="5">
        <v>129</v>
      </c>
      <c r="K296" s="145">
        <v>3061530300</v>
      </c>
      <c r="L296" s="145">
        <v>0</v>
      </c>
      <c r="M296" s="65"/>
      <c r="N296" s="65"/>
      <c r="O296" s="125"/>
      <c r="P296" s="65"/>
      <c r="Q296" s="65"/>
      <c r="R296" s="65"/>
    </row>
    <row r="297" spans="1:18" x14ac:dyDescent="0.2">
      <c r="A297" s="52" t="s">
        <v>5647</v>
      </c>
      <c r="B297" s="9" t="s">
        <v>2125</v>
      </c>
      <c r="C297" s="9">
        <v>0.5</v>
      </c>
      <c r="D297" s="6" t="s">
        <v>3389</v>
      </c>
      <c r="E297" s="5">
        <v>65</v>
      </c>
      <c r="F297" s="5">
        <f>_sp92</f>
        <v>6520030920</v>
      </c>
      <c r="G297" s="5">
        <v>92</v>
      </c>
      <c r="H297" s="129" t="s">
        <v>2784</v>
      </c>
      <c r="I297" s="129" t="s">
        <v>2784</v>
      </c>
      <c r="J297" s="5">
        <v>135</v>
      </c>
      <c r="K297" s="145">
        <v>3060930700</v>
      </c>
      <c r="L297" s="157">
        <v>0</v>
      </c>
      <c r="M297" s="65"/>
      <c r="N297" s="65"/>
      <c r="O297" s="125"/>
      <c r="P297" s="65"/>
      <c r="Q297" s="65"/>
      <c r="R297" s="65"/>
    </row>
    <row r="298" spans="1:18" x14ac:dyDescent="0.2">
      <c r="A298" s="52" t="s">
        <v>2930</v>
      </c>
      <c r="B298" s="6" t="s">
        <v>2785</v>
      </c>
      <c r="C298" s="9">
        <v>0.5</v>
      </c>
      <c r="D298" s="9" t="s">
        <v>1357</v>
      </c>
      <c r="E298" s="5">
        <v>65</v>
      </c>
      <c r="F298" s="5">
        <f>_sp92</f>
        <v>6520030920</v>
      </c>
      <c r="G298" s="5">
        <v>92</v>
      </c>
      <c r="H298" s="129" t="s">
        <v>2784</v>
      </c>
      <c r="I298" s="129" t="s">
        <v>2784</v>
      </c>
      <c r="J298" s="5">
        <v>135</v>
      </c>
      <c r="K298" s="145">
        <v>3060132800</v>
      </c>
      <c r="L298" s="145">
        <v>0</v>
      </c>
      <c r="M298" s="65" t="s">
        <v>9538</v>
      </c>
      <c r="N298" s="65"/>
      <c r="O298" s="125"/>
      <c r="P298" s="65"/>
      <c r="Q298" s="65"/>
      <c r="R298" s="65"/>
    </row>
    <row r="299" spans="1:18" x14ac:dyDescent="0.2">
      <c r="A299" s="52"/>
      <c r="B299" s="9" t="s">
        <v>2785</v>
      </c>
      <c r="C299" s="9">
        <v>0.5</v>
      </c>
      <c r="D299" s="252" t="s">
        <v>1155</v>
      </c>
      <c r="E299" s="5">
        <v>65</v>
      </c>
      <c r="F299" s="5">
        <f>_sp90</f>
        <v>6520030900</v>
      </c>
      <c r="G299" s="5">
        <v>90</v>
      </c>
      <c r="H299" s="129" t="s">
        <v>2784</v>
      </c>
      <c r="I299" s="129" t="s">
        <v>2784</v>
      </c>
      <c r="J299" s="129">
        <v>133</v>
      </c>
      <c r="K299" s="145">
        <v>3060532800</v>
      </c>
      <c r="L299" s="157">
        <v>0</v>
      </c>
      <c r="M299" s="65"/>
      <c r="N299" s="65"/>
      <c r="O299" s="125"/>
      <c r="P299" s="65"/>
      <c r="Q299" s="65"/>
      <c r="R299" s="65"/>
    </row>
    <row r="300" spans="1:18" x14ac:dyDescent="0.2">
      <c r="A300" s="52" t="s">
        <v>1322</v>
      </c>
      <c r="B300" s="6" t="s">
        <v>2785</v>
      </c>
      <c r="C300" s="9">
        <v>0.5</v>
      </c>
      <c r="D300" s="6" t="s">
        <v>10276</v>
      </c>
      <c r="E300" s="5">
        <v>68</v>
      </c>
      <c r="F300" s="5">
        <f>_sp97</f>
        <v>6520030970</v>
      </c>
      <c r="G300" s="5">
        <v>97</v>
      </c>
      <c r="H300" s="129" t="s">
        <v>2784</v>
      </c>
      <c r="I300" s="129" t="s">
        <v>2784</v>
      </c>
      <c r="J300" s="5">
        <v>140</v>
      </c>
      <c r="K300" s="145">
        <v>3060930300</v>
      </c>
      <c r="L300" s="145">
        <v>0</v>
      </c>
      <c r="M300" s="65"/>
      <c r="N300" s="65"/>
      <c r="O300" s="125"/>
      <c r="P300" s="65"/>
      <c r="Q300" s="65"/>
      <c r="R300" s="65"/>
    </row>
    <row r="301" spans="1:18" x14ac:dyDescent="0.2">
      <c r="A301" s="52" t="s">
        <v>7294</v>
      </c>
      <c r="B301" s="9" t="s">
        <v>2785</v>
      </c>
      <c r="C301" s="9">
        <v>0.5</v>
      </c>
      <c r="D301" s="6" t="s">
        <v>152</v>
      </c>
      <c r="E301" s="5">
        <v>65</v>
      </c>
      <c r="F301" s="5">
        <f>_sp92</f>
        <v>6520030920</v>
      </c>
      <c r="G301" s="5">
        <v>92</v>
      </c>
      <c r="H301" s="129" t="s">
        <v>2784</v>
      </c>
      <c r="I301" s="129" t="s">
        <v>2784</v>
      </c>
      <c r="J301" s="5">
        <v>135</v>
      </c>
      <c r="K301" s="145">
        <v>3060932800</v>
      </c>
      <c r="L301" s="145">
        <v>0</v>
      </c>
      <c r="M301" s="65"/>
      <c r="N301" s="65"/>
      <c r="O301" s="125"/>
      <c r="P301" s="65"/>
      <c r="Q301" s="65"/>
      <c r="R301" s="65"/>
    </row>
    <row r="302" spans="1:18" x14ac:dyDescent="0.2">
      <c r="A302" s="52" t="s">
        <v>9390</v>
      </c>
      <c r="B302" s="9" t="s">
        <v>2785</v>
      </c>
      <c r="C302" s="9">
        <v>0.5</v>
      </c>
      <c r="D302" s="6" t="s">
        <v>3517</v>
      </c>
      <c r="E302" s="5">
        <v>64</v>
      </c>
      <c r="F302" s="5">
        <f>_sp92</f>
        <v>6520030920</v>
      </c>
      <c r="G302" s="5">
        <v>92</v>
      </c>
      <c r="H302" s="129" t="s">
        <v>2784</v>
      </c>
      <c r="I302" s="129" t="s">
        <v>2784</v>
      </c>
      <c r="J302" s="5">
        <v>135</v>
      </c>
      <c r="K302" s="145">
        <v>3060132800</v>
      </c>
      <c r="L302" s="145">
        <v>0</v>
      </c>
      <c r="M302" s="65"/>
      <c r="N302" s="65"/>
      <c r="O302" s="125"/>
      <c r="P302" s="65"/>
      <c r="Q302" s="65"/>
      <c r="R302" s="65"/>
    </row>
    <row r="303" spans="1:18" x14ac:dyDescent="0.2">
      <c r="A303" s="52" t="s">
        <v>2751</v>
      </c>
      <c r="B303" s="9" t="s">
        <v>2785</v>
      </c>
      <c r="C303" s="9">
        <v>0.5</v>
      </c>
      <c r="D303" s="6" t="s">
        <v>3518</v>
      </c>
      <c r="E303" s="5">
        <v>64</v>
      </c>
      <c r="F303" s="5">
        <f>_sp92</f>
        <v>6520030920</v>
      </c>
      <c r="G303" s="5">
        <v>92</v>
      </c>
      <c r="H303" s="129" t="s">
        <v>2784</v>
      </c>
      <c r="I303" s="129" t="s">
        <v>2784</v>
      </c>
      <c r="J303" s="5">
        <v>135</v>
      </c>
      <c r="K303" s="145">
        <v>3060132800</v>
      </c>
      <c r="L303" s="145">
        <v>0</v>
      </c>
      <c r="M303" s="65"/>
      <c r="N303" s="65"/>
      <c r="O303" s="125"/>
      <c r="P303" s="65"/>
      <c r="Q303" s="65"/>
      <c r="R303" s="65"/>
    </row>
    <row r="304" spans="1:18" x14ac:dyDescent="0.2">
      <c r="A304" s="52"/>
      <c r="B304" s="9" t="s">
        <v>2785</v>
      </c>
      <c r="C304" s="9">
        <v>0.5</v>
      </c>
      <c r="D304" s="6" t="s">
        <v>4795</v>
      </c>
      <c r="E304" s="5">
        <v>65</v>
      </c>
      <c r="F304" s="5">
        <f>_sp92</f>
        <v>6520030920</v>
      </c>
      <c r="G304" s="5">
        <v>92</v>
      </c>
      <c r="H304" s="129" t="s">
        <v>2784</v>
      </c>
      <c r="I304" s="129" t="s">
        <v>2784</v>
      </c>
      <c r="J304" s="5">
        <v>135</v>
      </c>
      <c r="K304" s="145">
        <v>3060132800</v>
      </c>
      <c r="L304" s="145">
        <v>0</v>
      </c>
      <c r="M304" s="65"/>
      <c r="N304" s="65"/>
      <c r="O304" s="125"/>
      <c r="P304" s="65"/>
      <c r="Q304" s="65"/>
      <c r="R304" s="65"/>
    </row>
    <row r="305" spans="1:18" x14ac:dyDescent="0.2">
      <c r="A305" s="52" t="s">
        <v>1630</v>
      </c>
      <c r="B305" s="6" t="s">
        <v>2574</v>
      </c>
      <c r="C305" s="9">
        <v>0.5</v>
      </c>
      <c r="D305" s="6" t="s">
        <v>10401</v>
      </c>
      <c r="E305" s="5">
        <v>63</v>
      </c>
      <c r="F305" s="5">
        <f>_sp86</f>
        <v>6520030860</v>
      </c>
      <c r="G305" s="5">
        <v>86</v>
      </c>
      <c r="H305" s="129" t="s">
        <v>2784</v>
      </c>
      <c r="I305" s="129" t="s">
        <v>2784</v>
      </c>
      <c r="J305" s="5">
        <v>129</v>
      </c>
      <c r="K305" s="145">
        <v>3060830300</v>
      </c>
      <c r="L305" s="145">
        <v>0</v>
      </c>
      <c r="M305" s="65"/>
      <c r="N305" s="65"/>
      <c r="O305" s="65"/>
      <c r="P305" s="65"/>
      <c r="Q305" s="65"/>
      <c r="R305" s="65"/>
    </row>
    <row r="306" spans="1:18" x14ac:dyDescent="0.2">
      <c r="A306" s="52" t="s">
        <v>1631</v>
      </c>
      <c r="B306" s="6" t="s">
        <v>2574</v>
      </c>
      <c r="C306" s="9">
        <v>0.5</v>
      </c>
      <c r="D306" s="6" t="s">
        <v>10402</v>
      </c>
      <c r="E306" s="5">
        <v>63</v>
      </c>
      <c r="F306" s="5">
        <f>_sp86</f>
        <v>6520030860</v>
      </c>
      <c r="G306" s="5">
        <v>86</v>
      </c>
      <c r="H306" s="129" t="s">
        <v>2784</v>
      </c>
      <c r="I306" s="129" t="s">
        <v>2784</v>
      </c>
      <c r="J306" s="5">
        <v>129</v>
      </c>
      <c r="K306" s="145">
        <v>3060830300</v>
      </c>
      <c r="L306" s="145">
        <v>0</v>
      </c>
      <c r="M306" s="65"/>
      <c r="N306" s="65"/>
      <c r="O306" s="125"/>
      <c r="P306" s="65"/>
      <c r="Q306" s="65"/>
      <c r="R306" s="65"/>
    </row>
    <row r="307" spans="1:18" x14ac:dyDescent="0.2">
      <c r="A307" s="52" t="s">
        <v>8841</v>
      </c>
      <c r="B307" s="9" t="s">
        <v>5948</v>
      </c>
      <c r="C307" s="9">
        <v>0.5</v>
      </c>
      <c r="D307" s="6" t="s">
        <v>1381</v>
      </c>
      <c r="E307" s="5">
        <v>75</v>
      </c>
      <c r="F307" s="5">
        <f>_sp104</f>
        <v>6520031040</v>
      </c>
      <c r="G307" s="5">
        <v>104</v>
      </c>
      <c r="H307" s="129" t="s">
        <v>2784</v>
      </c>
      <c r="I307" s="129" t="s">
        <v>2784</v>
      </c>
      <c r="J307" s="129">
        <v>146</v>
      </c>
      <c r="K307" s="145">
        <v>3060530700</v>
      </c>
      <c r="L307" s="145">
        <v>0</v>
      </c>
      <c r="M307" s="65"/>
      <c r="N307" s="65"/>
      <c r="O307" s="125"/>
      <c r="P307" s="65"/>
      <c r="Q307" s="65"/>
      <c r="R307" s="65"/>
    </row>
    <row r="308" spans="1:18" x14ac:dyDescent="0.2">
      <c r="A308" s="52" t="s">
        <v>6838</v>
      </c>
      <c r="B308" s="6" t="s">
        <v>683</v>
      </c>
      <c r="C308" s="9">
        <v>0.5</v>
      </c>
      <c r="D308" s="174" t="s">
        <v>1546</v>
      </c>
      <c r="E308" s="5">
        <v>65</v>
      </c>
      <c r="F308" s="5">
        <f>_sp92</f>
        <v>6520030920</v>
      </c>
      <c r="G308" s="5">
        <v>92</v>
      </c>
      <c r="H308" s="129" t="s">
        <v>2784</v>
      </c>
      <c r="I308" s="129" t="s">
        <v>2784</v>
      </c>
      <c r="J308" s="5">
        <v>135</v>
      </c>
      <c r="K308" s="5">
        <v>3060135200</v>
      </c>
      <c r="L308" s="145">
        <v>0</v>
      </c>
      <c r="M308" s="125"/>
      <c r="N308" s="125"/>
      <c r="O308" s="125"/>
      <c r="P308" s="65"/>
      <c r="Q308" s="65"/>
      <c r="R308" s="65"/>
    </row>
    <row r="309" spans="1:18" x14ac:dyDescent="0.2">
      <c r="A309" s="52" t="s">
        <v>6839</v>
      </c>
      <c r="B309" s="9" t="s">
        <v>6437</v>
      </c>
      <c r="C309" s="9">
        <v>0.5</v>
      </c>
      <c r="D309" s="9" t="s">
        <v>1357</v>
      </c>
      <c r="E309" s="5">
        <v>66</v>
      </c>
      <c r="F309" s="5">
        <f>_sp92</f>
        <v>6520030920</v>
      </c>
      <c r="G309" s="5">
        <v>92</v>
      </c>
      <c r="H309" s="129" t="s">
        <v>2784</v>
      </c>
      <c r="I309" s="129" t="s">
        <v>2784</v>
      </c>
      <c r="J309" s="5">
        <v>135</v>
      </c>
      <c r="K309" s="145">
        <v>3060132800</v>
      </c>
      <c r="L309" s="145">
        <v>0</v>
      </c>
      <c r="M309" s="125"/>
      <c r="N309" s="125"/>
      <c r="O309" s="125"/>
      <c r="P309" s="65"/>
      <c r="Q309" s="65"/>
      <c r="R309" s="65"/>
    </row>
    <row r="310" spans="1:18" x14ac:dyDescent="0.2">
      <c r="A310" s="52"/>
      <c r="B310" s="9"/>
      <c r="C310" s="9"/>
      <c r="D310" s="6"/>
      <c r="E310" s="5"/>
      <c r="F310" s="5"/>
      <c r="G310" s="5"/>
      <c r="H310" s="129"/>
      <c r="I310" s="129"/>
      <c r="J310" s="129"/>
      <c r="K310" s="145"/>
      <c r="L310" s="145">
        <v>0</v>
      </c>
      <c r="M310" s="65"/>
      <c r="N310" s="65"/>
      <c r="O310" s="125"/>
      <c r="P310" s="65"/>
      <c r="Q310" s="65"/>
      <c r="R310" s="65"/>
    </row>
    <row r="311" spans="1:18" x14ac:dyDescent="0.2">
      <c r="A311" s="52"/>
      <c r="B311" s="9"/>
      <c r="C311" s="9"/>
      <c r="D311" s="6"/>
      <c r="E311" s="5"/>
      <c r="F311" s="145"/>
      <c r="G311" s="145"/>
      <c r="H311" s="129"/>
      <c r="I311" s="129"/>
      <c r="J311" s="129"/>
      <c r="K311" s="145"/>
      <c r="L311" s="145">
        <v>0</v>
      </c>
      <c r="M311" s="65"/>
      <c r="N311" s="65"/>
      <c r="O311" s="125"/>
      <c r="P311" s="65"/>
      <c r="Q311" s="65"/>
      <c r="R311" s="65"/>
    </row>
    <row r="312" spans="1:18" x14ac:dyDescent="0.2">
      <c r="A312" s="52"/>
      <c r="B312" s="9"/>
      <c r="C312" s="9"/>
      <c r="D312" s="6"/>
      <c r="E312" s="5"/>
      <c r="F312" s="145"/>
      <c r="G312" s="145"/>
      <c r="H312" s="129"/>
      <c r="I312" s="129"/>
      <c r="J312" s="129"/>
      <c r="K312" s="145"/>
      <c r="L312" s="145">
        <v>0</v>
      </c>
      <c r="M312" s="65"/>
      <c r="N312" s="65"/>
      <c r="O312" s="125"/>
      <c r="P312" s="65"/>
      <c r="Q312" s="65"/>
      <c r="R312" s="65"/>
    </row>
    <row r="313" spans="1:18" x14ac:dyDescent="0.2">
      <c r="A313" s="52"/>
      <c r="B313" s="9"/>
      <c r="C313" s="9"/>
      <c r="D313" s="9"/>
      <c r="E313" s="5"/>
      <c r="F313" s="5"/>
      <c r="G313" s="5"/>
      <c r="H313" s="129"/>
      <c r="I313" s="129"/>
      <c r="J313" s="5"/>
      <c r="K313" s="145"/>
      <c r="L313" s="145">
        <v>0</v>
      </c>
      <c r="M313" s="65"/>
      <c r="N313" s="65"/>
      <c r="O313" s="125"/>
      <c r="P313" s="65"/>
      <c r="Q313" s="65"/>
      <c r="R313" s="65"/>
    </row>
    <row r="314" spans="1:18" ht="20.25" x14ac:dyDescent="0.3">
      <c r="A314" s="52"/>
      <c r="B314" s="689" t="s">
        <v>4701</v>
      </c>
      <c r="C314" s="126"/>
      <c r="D314" s="127"/>
      <c r="E314" s="127"/>
      <c r="F314" s="127"/>
      <c r="G314" s="127"/>
      <c r="H314" s="127"/>
      <c r="I314" s="127"/>
      <c r="J314" s="127"/>
      <c r="K314" s="250"/>
      <c r="L314" s="145">
        <v>0</v>
      </c>
      <c r="M314" s="65"/>
      <c r="N314" s="65"/>
      <c r="O314" s="65"/>
      <c r="P314" s="65"/>
      <c r="Q314" s="65"/>
      <c r="R314" s="65"/>
    </row>
    <row r="315" spans="1:18" ht="20.25" x14ac:dyDescent="0.3">
      <c r="A315" s="52"/>
      <c r="B315" s="689"/>
      <c r="C315" s="674" t="s">
        <v>5498</v>
      </c>
      <c r="D315" s="127"/>
      <c r="E315" s="127"/>
      <c r="F315" s="127"/>
      <c r="G315" s="127"/>
      <c r="H315" s="127"/>
      <c r="I315" s="127"/>
      <c r="J315" s="127"/>
      <c r="K315" s="250"/>
      <c r="L315" s="145">
        <v>0</v>
      </c>
      <c r="M315" s="65"/>
      <c r="N315" s="65"/>
      <c r="O315" s="65"/>
      <c r="P315" s="65"/>
      <c r="Q315" s="65"/>
      <c r="R315" s="65"/>
    </row>
    <row r="316" spans="1:18" ht="20.25" x14ac:dyDescent="0.3">
      <c r="A316" s="52"/>
      <c r="B316" s="689"/>
      <c r="C316" s="674" t="s">
        <v>5503</v>
      </c>
      <c r="D316" s="127"/>
      <c r="E316" s="127"/>
      <c r="F316" s="127"/>
      <c r="G316" s="127"/>
      <c r="H316" s="127"/>
      <c r="I316" s="127"/>
      <c r="J316" s="127"/>
      <c r="K316" s="250"/>
      <c r="L316" s="145">
        <v>0</v>
      </c>
      <c r="M316" s="65"/>
      <c r="N316" s="65"/>
      <c r="O316" s="65"/>
      <c r="P316" s="65"/>
      <c r="Q316" s="65"/>
      <c r="R316" s="65"/>
    </row>
    <row r="317" spans="1:18" ht="18.75" x14ac:dyDescent="0.3">
      <c r="A317" s="97"/>
      <c r="B317" s="690" t="s">
        <v>7916</v>
      </c>
      <c r="C317" s="126"/>
      <c r="D317" s="127"/>
      <c r="E317" s="127"/>
      <c r="F317" s="127"/>
      <c r="G317" s="127"/>
      <c r="H317" s="127"/>
      <c r="I317" s="127"/>
      <c r="J317" s="127"/>
      <c r="K317" s="250"/>
      <c r="L317" s="145">
        <v>0</v>
      </c>
      <c r="M317" s="65"/>
      <c r="N317" s="65"/>
      <c r="O317" s="65"/>
      <c r="P317" s="65"/>
      <c r="Q317" s="65"/>
      <c r="R317" s="65"/>
    </row>
    <row r="318" spans="1:18" ht="18.75" x14ac:dyDescent="0.3">
      <c r="A318" s="97"/>
      <c r="B318" s="690"/>
      <c r="C318" s="126"/>
      <c r="D318" s="127"/>
      <c r="E318" s="127"/>
      <c r="F318" s="127"/>
      <c r="G318" s="127"/>
      <c r="H318" s="127"/>
      <c r="I318" s="127"/>
      <c r="J318" s="127"/>
      <c r="K318" s="250"/>
      <c r="L318" s="145">
        <v>0</v>
      </c>
      <c r="M318" s="65"/>
      <c r="N318" s="65"/>
      <c r="O318" s="65"/>
      <c r="P318" s="65"/>
      <c r="Q318" s="65"/>
      <c r="R318" s="65"/>
    </row>
    <row r="319" spans="1:18" ht="18.75" x14ac:dyDescent="0.3">
      <c r="A319" s="97"/>
      <c r="B319" s="690" t="s">
        <v>3165</v>
      </c>
      <c r="C319" s="126"/>
      <c r="D319" s="127"/>
      <c r="E319" s="127"/>
      <c r="F319" s="127"/>
      <c r="G319" s="127"/>
      <c r="H319" s="127"/>
      <c r="I319" s="127"/>
      <c r="J319" s="127"/>
      <c r="K319" s="250"/>
      <c r="L319" s="145">
        <v>0</v>
      </c>
      <c r="M319" s="65"/>
      <c r="N319" s="65"/>
      <c r="O319" s="65"/>
      <c r="P319" s="65"/>
      <c r="Q319" s="65"/>
      <c r="R319" s="65"/>
    </row>
    <row r="320" spans="1:18" x14ac:dyDescent="0.2">
      <c r="A320" s="97"/>
      <c r="B320" s="119"/>
      <c r="C320" s="678"/>
      <c r="D320" s="235"/>
      <c r="E320" s="235"/>
      <c r="F320" s="679" t="s">
        <v>6865</v>
      </c>
      <c r="G320" s="680"/>
      <c r="H320" s="681" t="s">
        <v>2771</v>
      </c>
      <c r="I320" s="235"/>
      <c r="J320" s="681" t="s">
        <v>10542</v>
      </c>
      <c r="K320" s="682" t="s">
        <v>182</v>
      </c>
      <c r="L320" s="145">
        <v>0</v>
      </c>
      <c r="M320" s="65"/>
      <c r="N320" s="65"/>
      <c r="O320" s="65"/>
      <c r="P320" s="65"/>
      <c r="Q320" s="65"/>
      <c r="R320" s="65"/>
    </row>
    <row r="321" spans="1:18" x14ac:dyDescent="0.2">
      <c r="A321" s="97"/>
      <c r="B321" s="119" t="s">
        <v>6344</v>
      </c>
      <c r="C321" s="683" t="s">
        <v>6345</v>
      </c>
      <c r="D321" s="236" t="s">
        <v>6346</v>
      </c>
      <c r="E321" s="683" t="s">
        <v>6347</v>
      </c>
      <c r="F321" s="684" t="s">
        <v>6866</v>
      </c>
      <c r="G321" s="684" t="s">
        <v>5718</v>
      </c>
      <c r="H321" s="685" t="s">
        <v>5719</v>
      </c>
      <c r="I321" s="236" t="s">
        <v>5720</v>
      </c>
      <c r="J321" s="685" t="s">
        <v>525</v>
      </c>
      <c r="K321" s="686" t="s">
        <v>5780</v>
      </c>
      <c r="L321" s="145">
        <v>0</v>
      </c>
      <c r="M321" s="65"/>
      <c r="N321" s="65"/>
      <c r="O321" s="65"/>
      <c r="P321" s="65"/>
      <c r="Q321" s="65"/>
      <c r="R321" s="65"/>
    </row>
    <row r="322" spans="1:18" x14ac:dyDescent="0.2">
      <c r="A322" s="97" t="s">
        <v>4252</v>
      </c>
      <c r="B322" s="119" t="s">
        <v>3365</v>
      </c>
      <c r="C322" s="120">
        <v>0.2</v>
      </c>
      <c r="D322" s="120" t="s">
        <v>7750</v>
      </c>
      <c r="E322" s="189">
        <v>54</v>
      </c>
      <c r="F322" s="190">
        <f>_sp71</f>
        <v>6520030710</v>
      </c>
      <c r="G322" s="190">
        <v>71</v>
      </c>
      <c r="H322" s="129" t="s">
        <v>2784</v>
      </c>
      <c r="I322" s="129" t="s">
        <v>2784</v>
      </c>
      <c r="J322" s="189">
        <v>123</v>
      </c>
      <c r="K322" s="191" t="s">
        <v>8420</v>
      </c>
      <c r="L322" s="145">
        <v>0</v>
      </c>
      <c r="M322" s="65" t="s">
        <v>7523</v>
      </c>
      <c r="N322" s="65"/>
      <c r="O322" s="65"/>
      <c r="P322" s="65"/>
      <c r="Q322" s="65"/>
      <c r="R322" s="65"/>
    </row>
    <row r="323" spans="1:18" x14ac:dyDescent="0.2">
      <c r="A323" s="97"/>
      <c r="B323" s="119" t="s">
        <v>4416</v>
      </c>
      <c r="C323" s="120">
        <v>0.2</v>
      </c>
      <c r="D323" s="120" t="s">
        <v>1444</v>
      </c>
      <c r="E323" s="189">
        <v>54</v>
      </c>
      <c r="F323" s="190">
        <f>_sp71</f>
        <v>6520030710</v>
      </c>
      <c r="G323" s="190">
        <v>71</v>
      </c>
      <c r="H323" s="129" t="s">
        <v>2784</v>
      </c>
      <c r="I323" s="129" t="s">
        <v>2784</v>
      </c>
      <c r="J323" s="189">
        <v>123</v>
      </c>
      <c r="K323" s="191" t="s">
        <v>8420</v>
      </c>
      <c r="L323" s="145">
        <v>0</v>
      </c>
      <c r="M323" s="65"/>
      <c r="N323" s="65"/>
      <c r="O323" s="65"/>
      <c r="P323" s="65"/>
      <c r="Q323" s="65"/>
      <c r="R323" s="65"/>
    </row>
    <row r="324" spans="1:18" x14ac:dyDescent="0.2">
      <c r="A324" s="97"/>
      <c r="B324" s="119" t="s">
        <v>4416</v>
      </c>
      <c r="C324" s="120">
        <v>0.2</v>
      </c>
      <c r="D324" s="120" t="s">
        <v>5258</v>
      </c>
      <c r="E324" s="189">
        <v>59</v>
      </c>
      <c r="F324" s="190">
        <f>_sp82</f>
        <v>6520030820</v>
      </c>
      <c r="G324" s="190">
        <v>82</v>
      </c>
      <c r="H324" s="129" t="s">
        <v>2784</v>
      </c>
      <c r="I324" s="129" t="s">
        <v>2784</v>
      </c>
      <c r="J324" s="189">
        <v>123</v>
      </c>
      <c r="K324" s="191" t="s">
        <v>989</v>
      </c>
      <c r="L324" s="145">
        <v>0</v>
      </c>
      <c r="M324" s="65" t="s">
        <v>8088</v>
      </c>
      <c r="N324" s="65"/>
      <c r="O324" s="65"/>
      <c r="P324" s="65"/>
      <c r="Q324" s="65"/>
      <c r="R324" s="65"/>
    </row>
    <row r="325" spans="1:18" x14ac:dyDescent="0.2">
      <c r="A325" s="97"/>
      <c r="B325" s="119" t="s">
        <v>4416</v>
      </c>
      <c r="C325" s="120">
        <v>0.2</v>
      </c>
      <c r="D325" s="120" t="s">
        <v>10099</v>
      </c>
      <c r="E325" s="189">
        <v>59</v>
      </c>
      <c r="F325" s="190">
        <f>_sp80</f>
        <v>6520030800</v>
      </c>
      <c r="G325" s="190">
        <v>80</v>
      </c>
      <c r="H325" s="129" t="s">
        <v>2784</v>
      </c>
      <c r="I325" s="129" t="s">
        <v>2784</v>
      </c>
      <c r="J325" s="189">
        <v>123</v>
      </c>
      <c r="K325" s="191" t="s">
        <v>7855</v>
      </c>
      <c r="L325" s="145">
        <v>0</v>
      </c>
      <c r="M325" s="65"/>
      <c r="N325" s="65"/>
      <c r="O325" s="65"/>
      <c r="P325" s="65"/>
      <c r="Q325" s="65"/>
      <c r="R325" s="65"/>
    </row>
    <row r="326" spans="1:18" x14ac:dyDescent="0.2">
      <c r="A326" s="97"/>
      <c r="B326" s="119" t="s">
        <v>4416</v>
      </c>
      <c r="C326" s="120">
        <v>0.2</v>
      </c>
      <c r="D326" s="444" t="s">
        <v>10110</v>
      </c>
      <c r="E326" s="189">
        <v>59</v>
      </c>
      <c r="F326" s="190">
        <f>_sp80</f>
        <v>6520030800</v>
      </c>
      <c r="G326" s="190">
        <v>80</v>
      </c>
      <c r="H326" s="129" t="s">
        <v>2784</v>
      </c>
      <c r="I326" s="129" t="s">
        <v>2784</v>
      </c>
      <c r="J326" s="189">
        <v>123</v>
      </c>
      <c r="K326" s="191" t="s">
        <v>7855</v>
      </c>
      <c r="L326" s="145">
        <v>0</v>
      </c>
      <c r="M326" s="65"/>
      <c r="N326" s="65"/>
      <c r="O326" s="65"/>
      <c r="P326" s="65"/>
      <c r="Q326" s="65"/>
      <c r="R326" s="65"/>
    </row>
    <row r="327" spans="1:18" x14ac:dyDescent="0.2">
      <c r="A327" s="97"/>
      <c r="B327" s="119" t="s">
        <v>8490</v>
      </c>
      <c r="C327" s="120">
        <v>0.2</v>
      </c>
      <c r="D327" s="444" t="s">
        <v>9891</v>
      </c>
      <c r="E327" s="189">
        <v>56</v>
      </c>
      <c r="F327" s="190">
        <f>_sp74</f>
        <v>6520030740</v>
      </c>
      <c r="G327" s="190">
        <v>74</v>
      </c>
      <c r="H327" s="129" t="s">
        <v>2784</v>
      </c>
      <c r="I327" s="129" t="s">
        <v>2784</v>
      </c>
      <c r="J327" s="189">
        <v>123</v>
      </c>
      <c r="K327" s="191" t="s">
        <v>9479</v>
      </c>
      <c r="L327" s="145">
        <v>0</v>
      </c>
      <c r="M327" s="65"/>
      <c r="N327" s="65"/>
      <c r="O327" s="65"/>
      <c r="P327" s="65"/>
      <c r="Q327" s="65"/>
      <c r="R327" s="65"/>
    </row>
    <row r="328" spans="1:18" x14ac:dyDescent="0.2">
      <c r="A328" s="97"/>
      <c r="B328" s="119" t="s">
        <v>8490</v>
      </c>
      <c r="C328" s="120">
        <v>0.2</v>
      </c>
      <c r="D328" s="120" t="s">
        <v>5258</v>
      </c>
      <c r="E328" s="189">
        <v>59</v>
      </c>
      <c r="F328" s="190">
        <f>_sp82</f>
        <v>6520030820</v>
      </c>
      <c r="G328" s="190">
        <v>82</v>
      </c>
      <c r="H328" s="129" t="s">
        <v>2784</v>
      </c>
      <c r="I328" s="129" t="s">
        <v>2784</v>
      </c>
      <c r="J328" s="189">
        <v>123</v>
      </c>
      <c r="K328" s="191" t="s">
        <v>989</v>
      </c>
      <c r="L328" s="445" t="s">
        <v>518</v>
      </c>
      <c r="M328" s="65"/>
      <c r="N328" s="65"/>
      <c r="O328" s="65"/>
      <c r="P328" s="65"/>
      <c r="Q328" s="65"/>
      <c r="R328" s="65"/>
    </row>
    <row r="329" spans="1:18" x14ac:dyDescent="0.2">
      <c r="A329" s="97"/>
      <c r="B329" s="119" t="s">
        <v>8490</v>
      </c>
      <c r="C329" s="120">
        <v>0.2</v>
      </c>
      <c r="D329" s="120" t="s">
        <v>4861</v>
      </c>
      <c r="E329" s="189">
        <v>57</v>
      </c>
      <c r="F329" s="190">
        <f>_sp76</f>
        <v>6520030760</v>
      </c>
      <c r="G329" s="190">
        <v>76</v>
      </c>
      <c r="H329" s="129" t="s">
        <v>2784</v>
      </c>
      <c r="I329" s="129" t="s">
        <v>2784</v>
      </c>
      <c r="J329" s="189">
        <v>123</v>
      </c>
      <c r="K329" s="191" t="s">
        <v>4862</v>
      </c>
      <c r="L329" s="145">
        <v>0</v>
      </c>
      <c r="M329" s="65"/>
      <c r="N329" s="65"/>
      <c r="O329" s="65"/>
      <c r="P329" s="65"/>
      <c r="Q329" s="65"/>
      <c r="R329" s="65"/>
    </row>
    <row r="330" spans="1:18" x14ac:dyDescent="0.2">
      <c r="A330" s="558" t="s">
        <v>11714</v>
      </c>
      <c r="B330" s="621" t="s">
        <v>4957</v>
      </c>
      <c r="C330" s="120">
        <v>0.2</v>
      </c>
      <c r="D330" s="653" t="s">
        <v>11718</v>
      </c>
      <c r="E330" s="189">
        <v>58</v>
      </c>
      <c r="F330" s="190">
        <f>_sp78</f>
        <v>6520030780</v>
      </c>
      <c r="G330" s="190">
        <v>78</v>
      </c>
      <c r="H330" s="129" t="s">
        <v>2784</v>
      </c>
      <c r="I330" s="129" t="s">
        <v>2784</v>
      </c>
      <c r="J330" s="189">
        <v>123</v>
      </c>
      <c r="K330" s="603" t="s">
        <v>11722</v>
      </c>
      <c r="L330" s="157">
        <v>0</v>
      </c>
      <c r="M330" s="559" t="s">
        <v>11723</v>
      </c>
      <c r="N330" s="65"/>
      <c r="O330" s="65"/>
      <c r="P330" s="65"/>
      <c r="Q330" s="65"/>
      <c r="R330" s="65"/>
    </row>
    <row r="331" spans="1:18" x14ac:dyDescent="0.2">
      <c r="A331" s="97"/>
      <c r="B331" s="119" t="s">
        <v>5948</v>
      </c>
      <c r="C331" s="120">
        <v>0.2</v>
      </c>
      <c r="D331" s="120" t="s">
        <v>2744</v>
      </c>
      <c r="E331" s="189">
        <v>54</v>
      </c>
      <c r="F331" s="190">
        <f>_sp69</f>
        <v>6520030690</v>
      </c>
      <c r="G331" s="190">
        <v>69</v>
      </c>
      <c r="H331" s="129" t="s">
        <v>2784</v>
      </c>
      <c r="I331" s="129" t="s">
        <v>2784</v>
      </c>
      <c r="J331" s="189">
        <v>123</v>
      </c>
      <c r="K331" s="191" t="s">
        <v>4074</v>
      </c>
      <c r="L331" s="145">
        <v>0</v>
      </c>
      <c r="M331" s="65"/>
      <c r="N331" s="65"/>
      <c r="O331" s="65"/>
      <c r="P331" s="65"/>
      <c r="Q331" s="65"/>
      <c r="R331" s="65"/>
    </row>
    <row r="332" spans="1:18" x14ac:dyDescent="0.2">
      <c r="A332" s="97"/>
      <c r="B332" s="119"/>
      <c r="C332" s="120"/>
      <c r="D332" s="189"/>
      <c r="E332" s="120"/>
      <c r="F332" s="244"/>
      <c r="G332" s="244"/>
      <c r="H332" s="189"/>
      <c r="I332" s="189"/>
      <c r="J332" s="189"/>
      <c r="K332" s="191"/>
      <c r="L332" s="145">
        <v>0</v>
      </c>
      <c r="M332" s="65"/>
      <c r="N332" s="65"/>
      <c r="O332" s="65"/>
      <c r="P332" s="65"/>
      <c r="Q332" s="65"/>
      <c r="R332" s="65"/>
    </row>
    <row r="333" spans="1:18" x14ac:dyDescent="0.2">
      <c r="A333" s="97"/>
      <c r="B333" s="119" t="s">
        <v>4416</v>
      </c>
      <c r="C333" s="120">
        <v>0.25</v>
      </c>
      <c r="D333" s="120" t="s">
        <v>666</v>
      </c>
      <c r="E333" s="189">
        <v>60</v>
      </c>
      <c r="F333" s="244">
        <f>_sp82</f>
        <v>6520030820</v>
      </c>
      <c r="G333" s="190">
        <v>82</v>
      </c>
      <c r="H333" s="129" t="s">
        <v>2784</v>
      </c>
      <c r="I333" s="129" t="s">
        <v>2784</v>
      </c>
      <c r="J333" s="189">
        <v>125</v>
      </c>
      <c r="K333" s="191" t="s">
        <v>9756</v>
      </c>
      <c r="L333" s="157">
        <v>0</v>
      </c>
      <c r="M333" s="65"/>
      <c r="N333" s="65"/>
      <c r="O333" s="65"/>
      <c r="P333" s="65"/>
      <c r="Q333" s="65"/>
      <c r="R333" s="65"/>
    </row>
    <row r="334" spans="1:18" x14ac:dyDescent="0.2">
      <c r="A334" s="97" t="s">
        <v>10297</v>
      </c>
      <c r="B334" s="119" t="s">
        <v>4416</v>
      </c>
      <c r="C334" s="120">
        <v>0.25</v>
      </c>
      <c r="D334" s="189" t="s">
        <v>6449</v>
      </c>
      <c r="E334" s="189">
        <v>56</v>
      </c>
      <c r="F334" s="244">
        <f>_sp74</f>
        <v>6520030740</v>
      </c>
      <c r="G334" s="190">
        <v>74</v>
      </c>
      <c r="H334" s="129" t="s">
        <v>2784</v>
      </c>
      <c r="I334" s="129" t="s">
        <v>2784</v>
      </c>
      <c r="J334" s="189">
        <v>123</v>
      </c>
      <c r="K334" s="603" t="s">
        <v>11661</v>
      </c>
      <c r="L334" s="145">
        <v>0</v>
      </c>
      <c r="M334" s="559" t="s">
        <v>11660</v>
      </c>
      <c r="N334" s="65"/>
      <c r="O334" s="65"/>
      <c r="P334" s="65"/>
      <c r="Q334" s="65"/>
      <c r="R334" s="65"/>
    </row>
    <row r="335" spans="1:18" x14ac:dyDescent="0.2">
      <c r="A335" s="558" t="s">
        <v>12602</v>
      </c>
      <c r="B335" s="119" t="s">
        <v>8490</v>
      </c>
      <c r="C335" s="120">
        <v>0.25</v>
      </c>
      <c r="D335" s="800" t="s">
        <v>12606</v>
      </c>
      <c r="E335" s="189">
        <v>59</v>
      </c>
      <c r="F335" s="190">
        <f>_sp80</f>
        <v>6520030800</v>
      </c>
      <c r="G335" s="190">
        <v>80</v>
      </c>
      <c r="H335" s="129" t="s">
        <v>2784</v>
      </c>
      <c r="I335" s="129" t="s">
        <v>2784</v>
      </c>
      <c r="J335" s="189">
        <v>123</v>
      </c>
      <c r="K335" s="191" t="s">
        <v>7855</v>
      </c>
      <c r="L335" s="145">
        <v>0</v>
      </c>
      <c r="M335" s="559" t="s">
        <v>12610</v>
      </c>
      <c r="N335" s="65"/>
      <c r="O335" s="65"/>
      <c r="P335" s="65"/>
      <c r="Q335" s="65"/>
      <c r="R335" s="65"/>
    </row>
    <row r="336" spans="1:18" x14ac:dyDescent="0.2">
      <c r="A336" s="97"/>
      <c r="B336" s="119" t="s">
        <v>8490</v>
      </c>
      <c r="C336" s="120">
        <v>0.25</v>
      </c>
      <c r="D336" s="120" t="s">
        <v>10144</v>
      </c>
      <c r="E336" s="189">
        <v>59</v>
      </c>
      <c r="F336" s="190">
        <f>_sp80</f>
        <v>6520030800</v>
      </c>
      <c r="G336" s="190">
        <v>80</v>
      </c>
      <c r="H336" s="129" t="s">
        <v>2784</v>
      </c>
      <c r="I336" s="129" t="s">
        <v>2784</v>
      </c>
      <c r="J336" s="189">
        <v>123</v>
      </c>
      <c r="K336" s="191" t="s">
        <v>7855</v>
      </c>
      <c r="L336" s="145">
        <v>0</v>
      </c>
      <c r="M336" s="65"/>
      <c r="N336" s="65"/>
      <c r="O336" s="65"/>
      <c r="P336" s="65"/>
      <c r="Q336" s="65"/>
      <c r="R336" s="65"/>
    </row>
    <row r="337" spans="1:18" x14ac:dyDescent="0.2">
      <c r="A337" s="97" t="s">
        <v>5438</v>
      </c>
      <c r="B337" s="119" t="s">
        <v>8490</v>
      </c>
      <c r="C337" s="120">
        <v>0.25</v>
      </c>
      <c r="D337" s="444" t="s">
        <v>6238</v>
      </c>
      <c r="E337" s="189">
        <v>54</v>
      </c>
      <c r="F337" s="190">
        <f>_sp71</f>
        <v>6520030710</v>
      </c>
      <c r="G337" s="190">
        <v>71</v>
      </c>
      <c r="H337" s="129" t="s">
        <v>2784</v>
      </c>
      <c r="I337" s="129" t="s">
        <v>2784</v>
      </c>
      <c r="J337" s="189">
        <v>123</v>
      </c>
      <c r="K337" s="191" t="s">
        <v>8420</v>
      </c>
      <c r="L337" s="157">
        <v>0</v>
      </c>
      <c r="M337" s="65" t="s">
        <v>5484</v>
      </c>
      <c r="N337" s="65"/>
      <c r="O337" s="65"/>
      <c r="P337" s="65"/>
      <c r="Q337" s="65"/>
      <c r="R337" s="65"/>
    </row>
    <row r="338" spans="1:18" x14ac:dyDescent="0.2">
      <c r="A338" s="97"/>
      <c r="B338" s="119" t="s">
        <v>8490</v>
      </c>
      <c r="C338" s="120">
        <v>0.25</v>
      </c>
      <c r="D338" s="120" t="s">
        <v>2721</v>
      </c>
      <c r="E338" s="189">
        <v>57</v>
      </c>
      <c r="F338" s="190">
        <f>_sp76</f>
        <v>6520030760</v>
      </c>
      <c r="G338" s="190">
        <v>76</v>
      </c>
      <c r="H338" s="129" t="s">
        <v>2784</v>
      </c>
      <c r="I338" s="129" t="s">
        <v>2784</v>
      </c>
      <c r="J338" s="189">
        <v>123</v>
      </c>
      <c r="K338" s="191" t="s">
        <v>2722</v>
      </c>
      <c r="L338" s="157">
        <v>0</v>
      </c>
      <c r="M338" s="65"/>
      <c r="N338" s="65"/>
      <c r="O338" s="65"/>
      <c r="P338" s="65"/>
      <c r="Q338" s="65"/>
      <c r="R338" s="65"/>
    </row>
    <row r="339" spans="1:18" x14ac:dyDescent="0.2">
      <c r="A339" s="97"/>
      <c r="B339" s="119" t="s">
        <v>8490</v>
      </c>
      <c r="C339" s="120">
        <v>0.25</v>
      </c>
      <c r="D339" s="444" t="s">
        <v>10110</v>
      </c>
      <c r="E339" s="189">
        <v>59</v>
      </c>
      <c r="F339" s="190">
        <f>_sp80</f>
        <v>6520030800</v>
      </c>
      <c r="G339" s="190">
        <v>80</v>
      </c>
      <c r="H339" s="129" t="s">
        <v>2784</v>
      </c>
      <c r="I339" s="129" t="s">
        <v>2784</v>
      </c>
      <c r="J339" s="189">
        <v>123</v>
      </c>
      <c r="K339" s="191" t="s">
        <v>7855</v>
      </c>
      <c r="L339" s="145">
        <v>0</v>
      </c>
      <c r="M339" s="65"/>
      <c r="N339" s="65"/>
      <c r="O339" s="65"/>
      <c r="P339" s="65"/>
      <c r="Q339" s="65"/>
      <c r="R339" s="65"/>
    </row>
    <row r="340" spans="1:18" x14ac:dyDescent="0.2">
      <c r="A340" s="97" t="s">
        <v>1556</v>
      </c>
      <c r="B340" s="119" t="s">
        <v>8490</v>
      </c>
      <c r="C340" s="120">
        <v>0.25</v>
      </c>
      <c r="D340" s="444" t="s">
        <v>10035</v>
      </c>
      <c r="E340" s="189">
        <v>57</v>
      </c>
      <c r="F340" s="190">
        <f>_sp76</f>
        <v>6520030760</v>
      </c>
      <c r="G340" s="190">
        <v>76</v>
      </c>
      <c r="H340" s="129" t="s">
        <v>2784</v>
      </c>
      <c r="I340" s="129" t="s">
        <v>2784</v>
      </c>
      <c r="J340" s="189">
        <v>123</v>
      </c>
      <c r="K340" s="191" t="s">
        <v>2249</v>
      </c>
      <c r="L340" s="145">
        <v>0</v>
      </c>
      <c r="M340" s="65"/>
      <c r="N340" s="65"/>
      <c r="O340" s="65"/>
      <c r="P340" s="65"/>
      <c r="Q340" s="65"/>
      <c r="R340" s="65"/>
    </row>
    <row r="341" spans="1:18" x14ac:dyDescent="0.2">
      <c r="A341" s="97" t="s">
        <v>7672</v>
      </c>
      <c r="B341" s="119" t="s">
        <v>8490</v>
      </c>
      <c r="C341" s="120">
        <v>0.25</v>
      </c>
      <c r="D341" s="444" t="s">
        <v>6461</v>
      </c>
      <c r="E341" s="189">
        <v>57</v>
      </c>
      <c r="F341" s="190">
        <f>_sp76</f>
        <v>6520030760</v>
      </c>
      <c r="G341" s="190">
        <v>76</v>
      </c>
      <c r="H341" s="129" t="s">
        <v>2784</v>
      </c>
      <c r="I341" s="129" t="s">
        <v>2784</v>
      </c>
      <c r="J341" s="189">
        <v>123</v>
      </c>
      <c r="K341" s="191" t="s">
        <v>2249</v>
      </c>
      <c r="L341" s="157">
        <v>0</v>
      </c>
      <c r="M341" s="65"/>
      <c r="N341" s="65"/>
      <c r="O341" s="65"/>
      <c r="P341" s="65"/>
      <c r="Q341" s="65"/>
      <c r="R341" s="65"/>
    </row>
    <row r="342" spans="1:18" x14ac:dyDescent="0.2">
      <c r="A342" s="97"/>
      <c r="B342" s="119" t="s">
        <v>8490</v>
      </c>
      <c r="C342" s="120">
        <v>0.25</v>
      </c>
      <c r="D342" s="120" t="s">
        <v>5158</v>
      </c>
      <c r="E342" s="189">
        <v>57</v>
      </c>
      <c r="F342" s="190">
        <v>6520030760</v>
      </c>
      <c r="G342" s="190">
        <v>76</v>
      </c>
      <c r="H342" s="129" t="s">
        <v>2784</v>
      </c>
      <c r="I342" s="129" t="s">
        <v>2784</v>
      </c>
      <c r="J342" s="189">
        <v>123</v>
      </c>
      <c r="K342" s="191" t="s">
        <v>2249</v>
      </c>
      <c r="L342" s="145">
        <v>0</v>
      </c>
      <c r="M342" s="65"/>
      <c r="N342" s="65"/>
      <c r="O342" s="65"/>
      <c r="P342" s="65"/>
      <c r="Q342" s="65"/>
      <c r="R342" s="65"/>
    </row>
    <row r="343" spans="1:18" x14ac:dyDescent="0.2">
      <c r="A343" s="97"/>
      <c r="B343" s="119" t="s">
        <v>5305</v>
      </c>
      <c r="C343" s="120">
        <v>0.25</v>
      </c>
      <c r="D343" s="120" t="s">
        <v>2745</v>
      </c>
      <c r="E343" s="189">
        <v>60</v>
      </c>
      <c r="F343" s="190">
        <v>6520030820</v>
      </c>
      <c r="G343" s="190">
        <v>82</v>
      </c>
      <c r="H343" s="129" t="s">
        <v>2784</v>
      </c>
      <c r="I343" s="129" t="s">
        <v>2784</v>
      </c>
      <c r="J343" s="189">
        <v>125</v>
      </c>
      <c r="K343" s="191"/>
      <c r="L343" s="145">
        <v>0</v>
      </c>
      <c r="M343" s="559" t="s">
        <v>11719</v>
      </c>
      <c r="N343" s="65"/>
      <c r="O343" s="65"/>
      <c r="P343" s="65"/>
      <c r="Q343" s="65"/>
      <c r="R343" s="65"/>
    </row>
    <row r="344" spans="1:18" x14ac:dyDescent="0.2">
      <c r="A344" s="97"/>
      <c r="B344" s="119" t="s">
        <v>5305</v>
      </c>
      <c r="C344" s="120">
        <v>0.25</v>
      </c>
      <c r="D344" s="120" t="s">
        <v>2628</v>
      </c>
      <c r="E344" s="189">
        <v>60</v>
      </c>
      <c r="F344" s="190">
        <v>6520030820</v>
      </c>
      <c r="G344" s="190">
        <v>82</v>
      </c>
      <c r="H344" s="129" t="s">
        <v>2784</v>
      </c>
      <c r="I344" s="129" t="s">
        <v>2784</v>
      </c>
      <c r="J344" s="189">
        <v>125</v>
      </c>
      <c r="K344" s="191" t="s">
        <v>2248</v>
      </c>
      <c r="L344" s="145">
        <v>0</v>
      </c>
      <c r="M344" s="65"/>
      <c r="N344" s="65"/>
      <c r="O344" s="65"/>
      <c r="P344" s="65"/>
      <c r="Q344" s="65"/>
      <c r="R344" s="65"/>
    </row>
    <row r="345" spans="1:18" x14ac:dyDescent="0.2">
      <c r="A345" s="97"/>
      <c r="B345" s="119" t="s">
        <v>9948</v>
      </c>
      <c r="C345" s="120">
        <v>0.25</v>
      </c>
      <c r="D345" s="120" t="s">
        <v>2744</v>
      </c>
      <c r="E345" s="189">
        <v>60</v>
      </c>
      <c r="F345" s="190">
        <v>6520030820</v>
      </c>
      <c r="G345" s="190">
        <v>82</v>
      </c>
      <c r="H345" s="129" t="s">
        <v>2784</v>
      </c>
      <c r="I345" s="129" t="s">
        <v>2784</v>
      </c>
      <c r="J345" s="189">
        <v>125</v>
      </c>
      <c r="K345" s="191" t="s">
        <v>1735</v>
      </c>
      <c r="L345" s="145">
        <v>0</v>
      </c>
      <c r="M345" s="65"/>
      <c r="N345" s="65"/>
      <c r="O345" s="65"/>
      <c r="P345" s="65"/>
      <c r="Q345" s="65"/>
      <c r="R345" s="65"/>
    </row>
    <row r="346" spans="1:18" x14ac:dyDescent="0.2">
      <c r="A346" s="97"/>
      <c r="B346" s="119" t="s">
        <v>1539</v>
      </c>
      <c r="C346" s="120">
        <v>0.25</v>
      </c>
      <c r="D346" s="120" t="s">
        <v>3423</v>
      </c>
      <c r="E346" s="189">
        <v>56</v>
      </c>
      <c r="F346" s="190">
        <f>_sp76</f>
        <v>6520030760</v>
      </c>
      <c r="G346" s="190">
        <v>76</v>
      </c>
      <c r="H346" s="129" t="s">
        <v>2784</v>
      </c>
      <c r="I346" s="129" t="s">
        <v>2784</v>
      </c>
      <c r="J346" s="189">
        <v>123</v>
      </c>
      <c r="K346" s="191"/>
      <c r="L346" s="145">
        <v>0</v>
      </c>
      <c r="M346" s="65" t="s">
        <v>1192</v>
      </c>
      <c r="N346" s="65"/>
      <c r="O346" s="65"/>
      <c r="P346" s="65"/>
      <c r="Q346" s="65"/>
      <c r="R346" s="65"/>
    </row>
    <row r="347" spans="1:18" x14ac:dyDescent="0.2">
      <c r="A347" s="97"/>
      <c r="B347" s="119" t="s">
        <v>1539</v>
      </c>
      <c r="C347" s="120">
        <v>0.25</v>
      </c>
      <c r="D347" s="120" t="s">
        <v>7683</v>
      </c>
      <c r="E347" s="189">
        <v>56</v>
      </c>
      <c r="F347" s="190">
        <f>_sp76</f>
        <v>6520030760</v>
      </c>
      <c r="G347" s="190">
        <v>76</v>
      </c>
      <c r="H347" s="129" t="s">
        <v>2784</v>
      </c>
      <c r="I347" s="129" t="s">
        <v>2784</v>
      </c>
      <c r="J347" s="189">
        <v>123</v>
      </c>
      <c r="K347" s="191"/>
      <c r="L347" s="145">
        <v>0</v>
      </c>
      <c r="M347" s="65" t="s">
        <v>1192</v>
      </c>
      <c r="N347" s="65"/>
      <c r="O347" s="65"/>
      <c r="P347" s="65"/>
      <c r="Q347" s="65"/>
      <c r="R347" s="65"/>
    </row>
    <row r="348" spans="1:18" x14ac:dyDescent="0.2">
      <c r="A348" s="97"/>
      <c r="B348" s="119"/>
      <c r="C348" s="120"/>
      <c r="D348" s="120"/>
      <c r="E348" s="189"/>
      <c r="F348" s="190"/>
      <c r="G348" s="190"/>
      <c r="H348" s="129"/>
      <c r="I348" s="129"/>
      <c r="J348" s="189"/>
      <c r="K348" s="191"/>
      <c r="L348" s="145">
        <v>0</v>
      </c>
      <c r="M348" s="65"/>
      <c r="N348" s="65"/>
      <c r="O348" s="65"/>
      <c r="P348" s="65"/>
      <c r="Q348" s="65"/>
      <c r="R348" s="65"/>
    </row>
    <row r="349" spans="1:18" x14ac:dyDescent="0.2">
      <c r="A349" s="558" t="s">
        <v>11359</v>
      </c>
      <c r="B349" s="590" t="s">
        <v>8490</v>
      </c>
      <c r="C349" s="120">
        <v>0.3</v>
      </c>
      <c r="D349" s="602" t="s">
        <v>11148</v>
      </c>
      <c r="E349" s="129">
        <v>60</v>
      </c>
      <c r="F349" s="129">
        <f>_sp82</f>
        <v>6520030820</v>
      </c>
      <c r="G349" s="129">
        <v>82</v>
      </c>
      <c r="H349" s="129" t="s">
        <v>2784</v>
      </c>
      <c r="I349" s="129" t="s">
        <v>2784</v>
      </c>
      <c r="J349" s="189">
        <v>123</v>
      </c>
      <c r="K349" s="191" t="s">
        <v>1735</v>
      </c>
      <c r="L349" s="157">
        <v>0</v>
      </c>
      <c r="M349" s="559" t="s">
        <v>11128</v>
      </c>
      <c r="N349" s="65"/>
      <c r="O349" s="65"/>
      <c r="P349" s="65"/>
      <c r="Q349" s="65"/>
      <c r="R349" s="65"/>
    </row>
    <row r="350" spans="1:18" x14ac:dyDescent="0.2">
      <c r="A350" s="558" t="s">
        <v>12437</v>
      </c>
      <c r="B350" s="590" t="s">
        <v>8490</v>
      </c>
      <c r="C350" s="120">
        <v>0.3</v>
      </c>
      <c r="D350" s="602" t="s">
        <v>12439</v>
      </c>
      <c r="E350" s="129">
        <v>60</v>
      </c>
      <c r="F350" s="129">
        <f>_sp82</f>
        <v>6520030820</v>
      </c>
      <c r="G350" s="129">
        <v>82</v>
      </c>
      <c r="H350" s="129" t="s">
        <v>2784</v>
      </c>
      <c r="I350" s="129" t="s">
        <v>2784</v>
      </c>
      <c r="J350" s="189">
        <v>123</v>
      </c>
      <c r="K350" s="191" t="s">
        <v>1735</v>
      </c>
      <c r="L350" s="157">
        <v>1</v>
      </c>
      <c r="M350" s="559" t="s">
        <v>12434</v>
      </c>
      <c r="N350" s="65"/>
      <c r="O350" s="65"/>
      <c r="P350" s="65"/>
      <c r="Q350" s="65"/>
      <c r="R350" s="65"/>
    </row>
    <row r="351" spans="1:18" x14ac:dyDescent="0.2">
      <c r="A351" s="97"/>
      <c r="B351" s="119" t="s">
        <v>1423</v>
      </c>
      <c r="C351" s="120">
        <v>0.3</v>
      </c>
      <c r="D351" s="120" t="s">
        <v>1151</v>
      </c>
      <c r="E351" s="189">
        <v>61</v>
      </c>
      <c r="F351" s="190">
        <f>_sp86</f>
        <v>6520030860</v>
      </c>
      <c r="G351" s="190">
        <v>86</v>
      </c>
      <c r="H351" s="129" t="s">
        <v>2784</v>
      </c>
      <c r="I351" s="129" t="s">
        <v>2784</v>
      </c>
      <c r="J351" s="129">
        <v>129</v>
      </c>
      <c r="K351" s="157" t="s">
        <v>6731</v>
      </c>
      <c r="L351" s="157">
        <v>0</v>
      </c>
      <c r="M351" s="65"/>
      <c r="N351" s="65"/>
      <c r="O351" s="65"/>
      <c r="P351" s="65"/>
      <c r="Q351" s="65"/>
      <c r="R351" s="65"/>
    </row>
    <row r="352" spans="1:18" x14ac:dyDescent="0.2">
      <c r="A352" s="97" t="s">
        <v>8806</v>
      </c>
      <c r="B352" s="119" t="s">
        <v>1423</v>
      </c>
      <c r="C352" s="120">
        <v>0.3</v>
      </c>
      <c r="D352" s="120" t="s">
        <v>2387</v>
      </c>
      <c r="E352" s="189">
        <v>60</v>
      </c>
      <c r="F352" s="190">
        <v>6520030820</v>
      </c>
      <c r="G352" s="190">
        <v>82</v>
      </c>
      <c r="H352" s="129" t="s">
        <v>2784</v>
      </c>
      <c r="I352" s="129" t="s">
        <v>2784</v>
      </c>
      <c r="J352" s="189">
        <v>125</v>
      </c>
      <c r="K352" s="191" t="s">
        <v>1735</v>
      </c>
      <c r="L352" s="157">
        <v>0</v>
      </c>
      <c r="M352" s="65"/>
      <c r="N352" s="65"/>
      <c r="O352" s="65"/>
      <c r="P352" s="65"/>
      <c r="Q352" s="65"/>
      <c r="R352" s="65"/>
    </row>
    <row r="353" spans="1:18" x14ac:dyDescent="0.2">
      <c r="A353" s="97"/>
      <c r="B353" s="119"/>
      <c r="C353" s="120"/>
      <c r="D353" s="189"/>
      <c r="E353" s="120"/>
      <c r="F353" s="244"/>
      <c r="G353" s="244"/>
      <c r="H353" s="189"/>
      <c r="I353" s="189"/>
      <c r="J353" s="189"/>
      <c r="K353" s="191"/>
      <c r="L353" s="145">
        <v>0</v>
      </c>
      <c r="M353" s="65"/>
      <c r="N353" s="65"/>
      <c r="O353" s="65"/>
      <c r="P353" s="65"/>
      <c r="Q353" s="65"/>
      <c r="R353" s="65"/>
    </row>
    <row r="354" spans="1:18" x14ac:dyDescent="0.2">
      <c r="A354" s="97"/>
      <c r="B354" s="119" t="s">
        <v>3365</v>
      </c>
      <c r="C354" s="120">
        <v>0.33</v>
      </c>
      <c r="D354" s="120" t="s">
        <v>201</v>
      </c>
      <c r="E354" s="189">
        <v>63</v>
      </c>
      <c r="F354" s="190">
        <f>_sp89</f>
        <v>6520030890</v>
      </c>
      <c r="G354" s="190">
        <v>89</v>
      </c>
      <c r="H354" s="129" t="s">
        <v>2784</v>
      </c>
      <c r="I354" s="129" t="s">
        <v>2784</v>
      </c>
      <c r="J354" s="129">
        <v>131</v>
      </c>
      <c r="K354" s="191" t="s">
        <v>1734</v>
      </c>
      <c r="L354" s="445" t="s">
        <v>518</v>
      </c>
      <c r="M354" s="65" t="s">
        <v>334</v>
      </c>
      <c r="N354" s="65"/>
      <c r="O354" s="65"/>
      <c r="P354" s="65"/>
      <c r="Q354" s="65"/>
      <c r="R354" s="65"/>
    </row>
    <row r="355" spans="1:18" x14ac:dyDescent="0.2">
      <c r="A355" s="558" t="s">
        <v>11321</v>
      </c>
      <c r="B355" s="621" t="s">
        <v>3365</v>
      </c>
      <c r="C355" s="126">
        <v>0.33</v>
      </c>
      <c r="D355" s="590" t="s">
        <v>11084</v>
      </c>
      <c r="E355" s="129">
        <v>60</v>
      </c>
      <c r="F355" s="129">
        <f>_sp82</f>
        <v>6520030820</v>
      </c>
      <c r="G355" s="129">
        <v>82</v>
      </c>
      <c r="H355" s="129" t="s">
        <v>2784</v>
      </c>
      <c r="I355" s="129" t="s">
        <v>2784</v>
      </c>
      <c r="J355" s="189">
        <v>125</v>
      </c>
      <c r="K355" s="570" t="s">
        <v>1468</v>
      </c>
      <c r="L355" s="157">
        <v>0</v>
      </c>
      <c r="M355" s="559" t="s">
        <v>11085</v>
      </c>
      <c r="N355" s="65"/>
      <c r="O355" s="65"/>
      <c r="P355" s="65"/>
      <c r="Q355" s="65"/>
      <c r="R355" s="65"/>
    </row>
    <row r="356" spans="1:18" x14ac:dyDescent="0.2">
      <c r="A356" s="97"/>
      <c r="B356" s="119" t="s">
        <v>3365</v>
      </c>
      <c r="C356" s="126">
        <v>0.33</v>
      </c>
      <c r="D356" s="126" t="s">
        <v>4927</v>
      </c>
      <c r="E356" s="129">
        <v>60</v>
      </c>
      <c r="F356" s="129">
        <f>_sp78</f>
        <v>6520030780</v>
      </c>
      <c r="G356" s="129">
        <v>78</v>
      </c>
      <c r="H356" s="129" t="s">
        <v>2784</v>
      </c>
      <c r="I356" s="129" t="s">
        <v>2784</v>
      </c>
      <c r="J356" s="189">
        <v>123</v>
      </c>
      <c r="K356" s="157">
        <v>6534100295</v>
      </c>
      <c r="L356" s="157">
        <v>0</v>
      </c>
      <c r="M356" s="65"/>
      <c r="N356" s="65"/>
      <c r="O356" s="65"/>
      <c r="P356" s="65"/>
      <c r="Q356" s="65"/>
      <c r="R356" s="65"/>
    </row>
    <row r="357" spans="1:18" x14ac:dyDescent="0.2">
      <c r="A357" s="558" t="s">
        <v>11324</v>
      </c>
      <c r="B357" s="621" t="s">
        <v>3365</v>
      </c>
      <c r="C357" s="126">
        <v>0.33</v>
      </c>
      <c r="D357" s="590" t="s">
        <v>11087</v>
      </c>
      <c r="E357" s="129">
        <v>60</v>
      </c>
      <c r="F357" s="129">
        <f>_sp82</f>
        <v>6520030820</v>
      </c>
      <c r="G357" s="129">
        <v>82</v>
      </c>
      <c r="H357" s="129" t="s">
        <v>2784</v>
      </c>
      <c r="I357" s="129" t="s">
        <v>2784</v>
      </c>
      <c r="J357" s="189">
        <v>125</v>
      </c>
      <c r="K357" s="570" t="s">
        <v>1468</v>
      </c>
      <c r="L357" s="157">
        <v>0</v>
      </c>
      <c r="M357" s="559" t="s">
        <v>11085</v>
      </c>
      <c r="N357" s="65"/>
      <c r="O357" s="65"/>
      <c r="P357" s="65"/>
      <c r="Q357" s="65"/>
      <c r="R357" s="65"/>
    </row>
    <row r="358" spans="1:18" x14ac:dyDescent="0.2">
      <c r="A358" s="97"/>
      <c r="B358" s="119" t="s">
        <v>3365</v>
      </c>
      <c r="C358" s="126">
        <v>0.33</v>
      </c>
      <c r="D358" s="126" t="s">
        <v>8856</v>
      </c>
      <c r="E358" s="129">
        <v>61</v>
      </c>
      <c r="F358" s="129">
        <f>_sp84</f>
        <v>6520030840</v>
      </c>
      <c r="G358" s="129">
        <v>84</v>
      </c>
      <c r="H358" s="129" t="s">
        <v>2784</v>
      </c>
      <c r="I358" s="129" t="s">
        <v>2784</v>
      </c>
      <c r="J358" s="129">
        <v>127</v>
      </c>
      <c r="K358" s="157" t="s">
        <v>7519</v>
      </c>
      <c r="L358" s="157">
        <v>0</v>
      </c>
      <c r="M358" s="65"/>
      <c r="N358" s="65"/>
      <c r="O358" s="65"/>
      <c r="P358" s="65"/>
      <c r="Q358" s="65"/>
      <c r="R358" s="65"/>
    </row>
    <row r="359" spans="1:18" x14ac:dyDescent="0.2">
      <c r="A359" s="97" t="s">
        <v>4539</v>
      </c>
      <c r="B359" s="119" t="s">
        <v>4416</v>
      </c>
      <c r="C359" s="126">
        <v>0.33</v>
      </c>
      <c r="D359" s="202" t="s">
        <v>6515</v>
      </c>
      <c r="E359" s="129">
        <v>60</v>
      </c>
      <c r="F359" s="129">
        <f>_sp80</f>
        <v>6520030800</v>
      </c>
      <c r="G359" s="129">
        <v>80</v>
      </c>
      <c r="H359" s="129" t="s">
        <v>2784</v>
      </c>
      <c r="I359" s="129" t="s">
        <v>2784</v>
      </c>
      <c r="J359" s="189">
        <v>123</v>
      </c>
      <c r="K359" s="157" t="s">
        <v>4384</v>
      </c>
      <c r="L359" s="157">
        <v>0</v>
      </c>
      <c r="M359" s="65" t="s">
        <v>9734</v>
      </c>
      <c r="N359" s="65"/>
      <c r="O359" s="65"/>
      <c r="P359" s="65"/>
      <c r="Q359" s="65"/>
      <c r="R359" s="65"/>
    </row>
    <row r="360" spans="1:18" x14ac:dyDescent="0.2">
      <c r="A360" s="558" t="s">
        <v>11624</v>
      </c>
      <c r="B360" s="621" t="s">
        <v>4416</v>
      </c>
      <c r="C360" s="126">
        <v>0.33</v>
      </c>
      <c r="D360" s="602" t="s">
        <v>11878</v>
      </c>
      <c r="E360" s="129">
        <v>65</v>
      </c>
      <c r="F360" s="129">
        <v>6520030900</v>
      </c>
      <c r="G360" s="129">
        <v>90</v>
      </c>
      <c r="H360" s="600" t="s">
        <v>8971</v>
      </c>
      <c r="I360" s="600" t="s">
        <v>2784</v>
      </c>
      <c r="J360" s="129">
        <v>133</v>
      </c>
      <c r="K360" s="570" t="s">
        <v>11879</v>
      </c>
      <c r="L360" s="157">
        <v>0</v>
      </c>
      <c r="M360" s="559" t="s">
        <v>11840</v>
      </c>
      <c r="N360" s="65"/>
      <c r="O360" s="65"/>
      <c r="P360" s="65"/>
      <c r="Q360" s="65"/>
      <c r="R360" s="65"/>
    </row>
    <row r="361" spans="1:18" x14ac:dyDescent="0.2">
      <c r="A361" s="558" t="s">
        <v>11052</v>
      </c>
      <c r="B361" s="621" t="s">
        <v>1423</v>
      </c>
      <c r="C361" s="126">
        <v>0.33</v>
      </c>
      <c r="D361" s="602" t="s">
        <v>11055</v>
      </c>
      <c r="E361" s="129">
        <v>62</v>
      </c>
      <c r="F361" s="129">
        <f>_sp86</f>
        <v>6520030860</v>
      </c>
      <c r="G361" s="129">
        <v>86</v>
      </c>
      <c r="H361" s="129" t="s">
        <v>2784</v>
      </c>
      <c r="I361" s="129" t="s">
        <v>2784</v>
      </c>
      <c r="J361" s="129">
        <v>129</v>
      </c>
      <c r="K361" s="157" t="s">
        <v>6731</v>
      </c>
      <c r="L361" s="157">
        <v>0</v>
      </c>
      <c r="M361" s="559" t="s">
        <v>11027</v>
      </c>
      <c r="N361" s="65"/>
      <c r="O361" s="65"/>
      <c r="P361" s="65"/>
      <c r="Q361" s="65"/>
      <c r="R361" s="65"/>
    </row>
    <row r="362" spans="1:18" x14ac:dyDescent="0.2">
      <c r="A362" s="97"/>
      <c r="B362" s="126" t="s">
        <v>1423</v>
      </c>
      <c r="C362" s="126">
        <v>0.33</v>
      </c>
      <c r="D362" s="126" t="s">
        <v>8826</v>
      </c>
      <c r="E362" s="129">
        <v>62</v>
      </c>
      <c r="F362" s="129">
        <f>_sp86</f>
        <v>6520030860</v>
      </c>
      <c r="G362" s="129">
        <v>86</v>
      </c>
      <c r="H362" s="129" t="s">
        <v>2784</v>
      </c>
      <c r="I362" s="129" t="s">
        <v>2784</v>
      </c>
      <c r="J362" s="129">
        <v>129</v>
      </c>
      <c r="K362" s="157" t="s">
        <v>1982</v>
      </c>
      <c r="L362" s="145">
        <v>0</v>
      </c>
      <c r="M362" s="65"/>
      <c r="N362" s="65"/>
      <c r="O362" s="65"/>
      <c r="P362" s="65"/>
      <c r="Q362" s="65"/>
      <c r="R362" s="65"/>
    </row>
    <row r="363" spans="1:18" x14ac:dyDescent="0.2">
      <c r="A363" s="97"/>
      <c r="B363" s="126" t="s">
        <v>1423</v>
      </c>
      <c r="C363" s="126">
        <v>0.33</v>
      </c>
      <c r="D363" s="126" t="s">
        <v>6092</v>
      </c>
      <c r="E363" s="129">
        <v>62</v>
      </c>
      <c r="F363" s="129">
        <f>_sp86</f>
        <v>6520030860</v>
      </c>
      <c r="G363" s="129">
        <v>86</v>
      </c>
      <c r="H363" s="129" t="s">
        <v>2784</v>
      </c>
      <c r="I363" s="129" t="s">
        <v>2784</v>
      </c>
      <c r="J363" s="129">
        <v>129</v>
      </c>
      <c r="K363" s="157" t="s">
        <v>1982</v>
      </c>
      <c r="L363" s="145">
        <v>0</v>
      </c>
      <c r="M363" s="65"/>
      <c r="N363" s="65"/>
      <c r="O363" s="65"/>
      <c r="P363" s="65"/>
      <c r="Q363" s="65"/>
      <c r="R363" s="65"/>
    </row>
    <row r="364" spans="1:18" x14ac:dyDescent="0.2">
      <c r="A364" s="97"/>
      <c r="B364" s="126" t="s">
        <v>1423</v>
      </c>
      <c r="C364" s="126">
        <v>0.33</v>
      </c>
      <c r="D364" s="126" t="s">
        <v>2914</v>
      </c>
      <c r="E364" s="129">
        <v>61</v>
      </c>
      <c r="F364" s="129">
        <f>_sp86</f>
        <v>6520030860</v>
      </c>
      <c r="G364" s="129">
        <v>86</v>
      </c>
      <c r="H364" s="129" t="s">
        <v>2784</v>
      </c>
      <c r="I364" s="129" t="s">
        <v>2784</v>
      </c>
      <c r="J364" s="129">
        <v>129</v>
      </c>
      <c r="K364" s="157" t="s">
        <v>1982</v>
      </c>
      <c r="L364" s="145">
        <v>0</v>
      </c>
      <c r="M364" s="65"/>
      <c r="N364" s="65"/>
      <c r="O364" s="65"/>
      <c r="P364" s="65"/>
      <c r="Q364" s="65"/>
      <c r="R364" s="65"/>
    </row>
    <row r="365" spans="1:18" x14ac:dyDescent="0.2">
      <c r="A365" s="97"/>
      <c r="B365" s="126" t="s">
        <v>1423</v>
      </c>
      <c r="C365" s="126">
        <v>0.33</v>
      </c>
      <c r="D365" s="126" t="s">
        <v>4023</v>
      </c>
      <c r="E365" s="129">
        <v>62</v>
      </c>
      <c r="F365" s="129">
        <f>_sp86</f>
        <v>6520030860</v>
      </c>
      <c r="G365" s="129">
        <v>86</v>
      </c>
      <c r="H365" s="129" t="s">
        <v>2784</v>
      </c>
      <c r="I365" s="129" t="s">
        <v>2784</v>
      </c>
      <c r="J365" s="129">
        <v>129</v>
      </c>
      <c r="K365" s="157" t="s">
        <v>1982</v>
      </c>
      <c r="L365" s="145">
        <v>0</v>
      </c>
      <c r="M365" s="65"/>
      <c r="N365" s="65"/>
      <c r="O365" s="65"/>
      <c r="P365" s="65"/>
      <c r="Q365" s="65"/>
      <c r="R365" s="65"/>
    </row>
    <row r="366" spans="1:18" x14ac:dyDescent="0.2">
      <c r="A366" s="97" t="s">
        <v>6583</v>
      </c>
      <c r="B366" s="126" t="s">
        <v>4892</v>
      </c>
      <c r="C366" s="126">
        <v>0.33</v>
      </c>
      <c r="D366" s="126" t="s">
        <v>685</v>
      </c>
      <c r="E366" s="129">
        <v>63</v>
      </c>
      <c r="F366" s="129">
        <f>_sp88</f>
        <v>6520030880</v>
      </c>
      <c r="G366" s="129">
        <v>88</v>
      </c>
      <c r="H366" s="129" t="s">
        <v>2784</v>
      </c>
      <c r="I366" s="129" t="s">
        <v>2784</v>
      </c>
      <c r="J366" s="129">
        <v>131</v>
      </c>
      <c r="K366" s="157" t="s">
        <v>8776</v>
      </c>
      <c r="L366" s="145">
        <v>0</v>
      </c>
      <c r="M366" s="65" t="s">
        <v>2748</v>
      </c>
      <c r="N366" s="65"/>
      <c r="O366" s="65"/>
      <c r="P366" s="65"/>
      <c r="Q366" s="65"/>
      <c r="R366" s="65"/>
    </row>
    <row r="367" spans="1:18" x14ac:dyDescent="0.2">
      <c r="A367" s="97"/>
      <c r="B367" s="126" t="s">
        <v>4892</v>
      </c>
      <c r="C367" s="126">
        <v>0.33</v>
      </c>
      <c r="D367" s="126" t="s">
        <v>6900</v>
      </c>
      <c r="E367" s="129">
        <v>66</v>
      </c>
      <c r="F367" s="129">
        <v>6530033600</v>
      </c>
      <c r="G367" s="129">
        <v>92</v>
      </c>
      <c r="H367" s="129" t="s">
        <v>2784</v>
      </c>
      <c r="I367" s="129" t="s">
        <v>2784</v>
      </c>
      <c r="J367" s="129">
        <v>135</v>
      </c>
      <c r="K367" s="157" t="s">
        <v>2251</v>
      </c>
      <c r="L367" s="145">
        <v>0</v>
      </c>
      <c r="M367" s="65"/>
      <c r="N367" s="65"/>
      <c r="O367" s="65"/>
      <c r="P367" s="65"/>
      <c r="Q367" s="65"/>
      <c r="R367" s="65"/>
    </row>
    <row r="368" spans="1:18" x14ac:dyDescent="0.2">
      <c r="A368" s="558" t="s">
        <v>11292</v>
      </c>
      <c r="B368" s="590" t="s">
        <v>8490</v>
      </c>
      <c r="C368" s="126">
        <v>0.33</v>
      </c>
      <c r="D368" s="602" t="s">
        <v>11293</v>
      </c>
      <c r="E368" s="129">
        <v>61</v>
      </c>
      <c r="F368" s="129">
        <f>_sp84</f>
        <v>6520030840</v>
      </c>
      <c r="G368" s="129">
        <v>84</v>
      </c>
      <c r="H368" s="129" t="s">
        <v>2784</v>
      </c>
      <c r="I368" s="129" t="s">
        <v>2784</v>
      </c>
      <c r="J368" s="129">
        <v>127</v>
      </c>
      <c r="K368" s="603" t="s">
        <v>2250</v>
      </c>
      <c r="L368" s="157">
        <v>0</v>
      </c>
      <c r="M368" s="559" t="s">
        <v>11263</v>
      </c>
      <c r="N368" s="65"/>
      <c r="O368" s="65"/>
      <c r="P368" s="65"/>
      <c r="Q368" s="65"/>
      <c r="R368" s="65"/>
    </row>
    <row r="369" spans="1:18" x14ac:dyDescent="0.2">
      <c r="A369" s="97"/>
      <c r="B369" s="126" t="s">
        <v>8490</v>
      </c>
      <c r="C369" s="126">
        <v>0.33</v>
      </c>
      <c r="D369" s="126" t="s">
        <v>5577</v>
      </c>
      <c r="E369" s="129">
        <v>61</v>
      </c>
      <c r="F369" s="129">
        <f t="shared" ref="F369:F374" si="5">_sp84</f>
        <v>6520030840</v>
      </c>
      <c r="G369" s="129">
        <v>84</v>
      </c>
      <c r="H369" s="129" t="s">
        <v>2784</v>
      </c>
      <c r="I369" s="129" t="s">
        <v>2784</v>
      </c>
      <c r="J369" s="129">
        <v>127</v>
      </c>
      <c r="K369" s="157" t="s">
        <v>2094</v>
      </c>
      <c r="L369" s="445" t="s">
        <v>518</v>
      </c>
      <c r="M369" s="65"/>
      <c r="N369" s="65"/>
      <c r="O369" s="65"/>
      <c r="P369" s="65"/>
      <c r="Q369" s="65"/>
      <c r="R369" s="65"/>
    </row>
    <row r="370" spans="1:18" x14ac:dyDescent="0.2">
      <c r="A370" s="97" t="s">
        <v>3671</v>
      </c>
      <c r="B370" s="126" t="s">
        <v>8490</v>
      </c>
      <c r="C370" s="126">
        <v>0.33</v>
      </c>
      <c r="D370" s="202" t="s">
        <v>3675</v>
      </c>
      <c r="E370" s="129">
        <v>61</v>
      </c>
      <c r="F370" s="129">
        <f t="shared" si="5"/>
        <v>6520030840</v>
      </c>
      <c r="G370" s="129">
        <v>84</v>
      </c>
      <c r="H370" s="129" t="s">
        <v>2784</v>
      </c>
      <c r="I370" s="129" t="s">
        <v>2784</v>
      </c>
      <c r="J370" s="129">
        <v>127</v>
      </c>
      <c r="K370" s="157" t="s">
        <v>2094</v>
      </c>
      <c r="L370" s="445" t="s">
        <v>518</v>
      </c>
      <c r="M370" s="65" t="s">
        <v>8502</v>
      </c>
      <c r="N370" s="65"/>
      <c r="O370" s="65"/>
      <c r="P370" s="65"/>
      <c r="Q370" s="65"/>
      <c r="R370" s="65"/>
    </row>
    <row r="371" spans="1:18" x14ac:dyDescent="0.2">
      <c r="A371" s="97"/>
      <c r="B371" s="126" t="s">
        <v>8490</v>
      </c>
      <c r="C371" s="126">
        <v>0.33</v>
      </c>
      <c r="D371" s="202" t="s">
        <v>5428</v>
      </c>
      <c r="E371" s="129">
        <v>61</v>
      </c>
      <c r="F371" s="129">
        <f t="shared" si="5"/>
        <v>6520030840</v>
      </c>
      <c r="G371" s="129">
        <v>84</v>
      </c>
      <c r="H371" s="129" t="s">
        <v>2784</v>
      </c>
      <c r="I371" s="129" t="s">
        <v>2784</v>
      </c>
      <c r="J371" s="129">
        <v>127</v>
      </c>
      <c r="K371" s="157" t="s">
        <v>2094</v>
      </c>
      <c r="L371" s="445" t="s">
        <v>518</v>
      </c>
      <c r="M371" s="65"/>
      <c r="N371" s="65"/>
      <c r="O371" s="65"/>
      <c r="P371" s="65"/>
      <c r="Q371" s="65"/>
      <c r="R371" s="65"/>
    </row>
    <row r="372" spans="1:18" x14ac:dyDescent="0.2">
      <c r="A372" s="97"/>
      <c r="B372" s="126" t="s">
        <v>8490</v>
      </c>
      <c r="C372" s="126">
        <v>0.33</v>
      </c>
      <c r="D372" s="202" t="s">
        <v>7149</v>
      </c>
      <c r="E372" s="129">
        <v>61</v>
      </c>
      <c r="F372" s="129">
        <f t="shared" si="5"/>
        <v>6520030840</v>
      </c>
      <c r="G372" s="129">
        <v>84</v>
      </c>
      <c r="H372" s="129" t="s">
        <v>2784</v>
      </c>
      <c r="I372" s="129" t="s">
        <v>2784</v>
      </c>
      <c r="J372" s="129">
        <v>127</v>
      </c>
      <c r="K372" s="157" t="s">
        <v>2094</v>
      </c>
      <c r="L372" s="157">
        <v>0</v>
      </c>
      <c r="M372" s="65"/>
      <c r="N372" s="65"/>
      <c r="O372" s="65"/>
      <c r="P372" s="65"/>
      <c r="Q372" s="65"/>
      <c r="R372" s="65"/>
    </row>
    <row r="373" spans="1:18" x14ac:dyDescent="0.2">
      <c r="A373" s="97" t="s">
        <v>871</v>
      </c>
      <c r="B373" s="126" t="s">
        <v>8490</v>
      </c>
      <c r="C373" s="126">
        <v>0.33</v>
      </c>
      <c r="D373" s="202" t="s">
        <v>3559</v>
      </c>
      <c r="E373" s="129">
        <v>61</v>
      </c>
      <c r="F373" s="129">
        <f t="shared" si="5"/>
        <v>6520030840</v>
      </c>
      <c r="G373" s="129">
        <v>84</v>
      </c>
      <c r="H373" s="129" t="s">
        <v>2784</v>
      </c>
      <c r="I373" s="129" t="s">
        <v>2784</v>
      </c>
      <c r="J373" s="129">
        <v>127</v>
      </c>
      <c r="K373" s="157" t="s">
        <v>2094</v>
      </c>
      <c r="L373" s="157">
        <v>0</v>
      </c>
      <c r="M373" s="65"/>
      <c r="N373" s="65"/>
      <c r="O373" s="65"/>
      <c r="P373" s="65"/>
      <c r="Q373" s="65"/>
      <c r="R373" s="65"/>
    </row>
    <row r="374" spans="1:18" x14ac:dyDescent="0.2">
      <c r="A374" s="97"/>
      <c r="B374" s="126" t="s">
        <v>8490</v>
      </c>
      <c r="C374" s="126">
        <v>0.33</v>
      </c>
      <c r="D374" s="202" t="s">
        <v>3783</v>
      </c>
      <c r="E374" s="129">
        <v>61</v>
      </c>
      <c r="F374" s="129">
        <f t="shared" si="5"/>
        <v>6520030840</v>
      </c>
      <c r="G374" s="129">
        <v>84</v>
      </c>
      <c r="H374" s="129" t="s">
        <v>2784</v>
      </c>
      <c r="I374" s="129" t="s">
        <v>2784</v>
      </c>
      <c r="J374" s="129">
        <v>127</v>
      </c>
      <c r="K374" s="157" t="s">
        <v>2094</v>
      </c>
      <c r="L374" s="445" t="s">
        <v>518</v>
      </c>
      <c r="M374" s="65"/>
      <c r="N374" s="65"/>
      <c r="O374" s="65"/>
      <c r="P374" s="65"/>
      <c r="Q374" s="65"/>
      <c r="R374" s="65"/>
    </row>
    <row r="375" spans="1:18" x14ac:dyDescent="0.2">
      <c r="A375" s="558" t="s">
        <v>11048</v>
      </c>
      <c r="B375" s="590" t="s">
        <v>8490</v>
      </c>
      <c r="C375" s="126">
        <v>0.33</v>
      </c>
      <c r="D375" s="602" t="s">
        <v>11294</v>
      </c>
      <c r="E375" s="129">
        <v>61</v>
      </c>
      <c r="F375" s="129">
        <f>_sp84</f>
        <v>6520030840</v>
      </c>
      <c r="G375" s="129">
        <v>84</v>
      </c>
      <c r="H375" s="129" t="s">
        <v>2784</v>
      </c>
      <c r="I375" s="129" t="s">
        <v>2784</v>
      </c>
      <c r="J375" s="129">
        <v>127</v>
      </c>
      <c r="K375" s="603" t="s">
        <v>2250</v>
      </c>
      <c r="L375" s="157">
        <v>0</v>
      </c>
      <c r="M375" s="559" t="s">
        <v>11263</v>
      </c>
      <c r="N375" s="65"/>
      <c r="O375" s="65"/>
      <c r="P375" s="65"/>
      <c r="Q375" s="65"/>
      <c r="R375" s="65"/>
    </row>
    <row r="376" spans="1:18" x14ac:dyDescent="0.2">
      <c r="A376" s="97"/>
      <c r="B376" s="126" t="s">
        <v>8490</v>
      </c>
      <c r="C376" s="126">
        <v>0.33</v>
      </c>
      <c r="D376" s="202" t="s">
        <v>7248</v>
      </c>
      <c r="E376" s="129">
        <v>65</v>
      </c>
      <c r="F376" s="129">
        <f>_sp92</f>
        <v>6520030920</v>
      </c>
      <c r="G376" s="129">
        <v>92</v>
      </c>
      <c r="H376" s="129" t="s">
        <v>2784</v>
      </c>
      <c r="I376" s="129" t="s">
        <v>2784</v>
      </c>
      <c r="J376" s="129">
        <v>135</v>
      </c>
      <c r="K376" s="157" t="s">
        <v>739</v>
      </c>
      <c r="L376" s="157">
        <v>0</v>
      </c>
      <c r="M376" s="65"/>
      <c r="N376" s="65"/>
      <c r="O376" s="65"/>
      <c r="P376" s="65"/>
      <c r="Q376" s="65"/>
      <c r="R376" s="65"/>
    </row>
    <row r="377" spans="1:18" x14ac:dyDescent="0.2">
      <c r="A377" s="97"/>
      <c r="B377" s="126" t="s">
        <v>8490</v>
      </c>
      <c r="C377" s="126">
        <v>0.33</v>
      </c>
      <c r="D377" s="126" t="s">
        <v>8875</v>
      </c>
      <c r="E377" s="129">
        <v>63</v>
      </c>
      <c r="F377" s="129">
        <f>_sp89</f>
        <v>6520030890</v>
      </c>
      <c r="G377" s="129">
        <v>89</v>
      </c>
      <c r="H377" s="129" t="s">
        <v>2784</v>
      </c>
      <c r="I377" s="129" t="s">
        <v>2784</v>
      </c>
      <c r="J377" s="129">
        <v>131</v>
      </c>
      <c r="K377" s="157" t="s">
        <v>5761</v>
      </c>
      <c r="L377" s="145">
        <v>0</v>
      </c>
      <c r="M377" s="65"/>
      <c r="N377" s="65"/>
      <c r="O377" s="65"/>
      <c r="P377" s="65"/>
      <c r="Q377" s="65"/>
      <c r="R377" s="65"/>
    </row>
    <row r="378" spans="1:18" x14ac:dyDescent="0.2">
      <c r="A378" s="97"/>
      <c r="B378" s="126" t="s">
        <v>8490</v>
      </c>
      <c r="C378" s="126">
        <v>0.33</v>
      </c>
      <c r="D378" s="126" t="s">
        <v>2349</v>
      </c>
      <c r="E378" s="129">
        <v>59</v>
      </c>
      <c r="F378" s="190">
        <f>_sp80</f>
        <v>6520030800</v>
      </c>
      <c r="G378" s="190">
        <v>80</v>
      </c>
      <c r="H378" s="129" t="s">
        <v>2784</v>
      </c>
      <c r="I378" s="129" t="s">
        <v>2784</v>
      </c>
      <c r="J378" s="189">
        <v>123</v>
      </c>
      <c r="K378" s="191" t="s">
        <v>1657</v>
      </c>
      <c r="L378" s="445" t="s">
        <v>518</v>
      </c>
      <c r="M378" s="65"/>
      <c r="N378" s="65"/>
      <c r="O378" s="65"/>
      <c r="P378" s="65"/>
      <c r="Q378" s="65"/>
      <c r="R378" s="65"/>
    </row>
    <row r="379" spans="1:18" x14ac:dyDescent="0.2">
      <c r="A379" s="97" t="s">
        <v>8814</v>
      </c>
      <c r="B379" s="126" t="s">
        <v>8490</v>
      </c>
      <c r="C379" s="126">
        <v>0.33</v>
      </c>
      <c r="D379" s="126" t="s">
        <v>8815</v>
      </c>
      <c r="E379" s="129">
        <v>65</v>
      </c>
      <c r="F379" s="129">
        <f>_sp90</f>
        <v>6520030900</v>
      </c>
      <c r="G379" s="129">
        <v>90</v>
      </c>
      <c r="H379" s="129" t="s">
        <v>2784</v>
      </c>
      <c r="I379" s="129" t="s">
        <v>2784</v>
      </c>
      <c r="J379" s="129">
        <v>133</v>
      </c>
      <c r="K379" s="157">
        <v>6534100238</v>
      </c>
      <c r="L379" s="157">
        <v>0</v>
      </c>
      <c r="M379" s="65"/>
      <c r="N379" s="65"/>
      <c r="O379" s="65"/>
      <c r="P379" s="65"/>
      <c r="Q379" s="65"/>
      <c r="R379" s="65"/>
    </row>
    <row r="380" spans="1:18" x14ac:dyDescent="0.2">
      <c r="A380" s="97" t="s">
        <v>9456</v>
      </c>
      <c r="B380" s="126" t="s">
        <v>8490</v>
      </c>
      <c r="C380" s="126">
        <v>0.33</v>
      </c>
      <c r="D380" s="126" t="s">
        <v>9241</v>
      </c>
      <c r="E380" s="129">
        <v>60</v>
      </c>
      <c r="F380" s="129">
        <f>_sp82</f>
        <v>6520030820</v>
      </c>
      <c r="G380" s="129">
        <v>82</v>
      </c>
      <c r="H380" s="129" t="s">
        <v>2784</v>
      </c>
      <c r="I380" s="129" t="s">
        <v>2784</v>
      </c>
      <c r="J380" s="189">
        <v>125</v>
      </c>
      <c r="K380" s="191" t="s">
        <v>1735</v>
      </c>
      <c r="L380" s="445" t="s">
        <v>518</v>
      </c>
      <c r="M380" s="65"/>
      <c r="N380" s="65"/>
      <c r="O380" s="65"/>
      <c r="P380" s="65"/>
      <c r="Q380" s="65"/>
      <c r="R380" s="65"/>
    </row>
    <row r="381" spans="1:18" x14ac:dyDescent="0.2">
      <c r="A381" s="97" t="s">
        <v>5067</v>
      </c>
      <c r="B381" s="126" t="s">
        <v>8490</v>
      </c>
      <c r="C381" s="126">
        <v>0.33</v>
      </c>
      <c r="D381" s="202" t="s">
        <v>10169</v>
      </c>
      <c r="E381" s="129">
        <v>61</v>
      </c>
      <c r="F381" s="129">
        <f>_sp84</f>
        <v>6520030840</v>
      </c>
      <c r="G381" s="129">
        <v>84</v>
      </c>
      <c r="H381" s="129" t="s">
        <v>2784</v>
      </c>
      <c r="I381" s="129" t="s">
        <v>2784</v>
      </c>
      <c r="J381" s="129">
        <v>127</v>
      </c>
      <c r="K381" s="157" t="s">
        <v>2094</v>
      </c>
      <c r="L381" s="145">
        <v>0</v>
      </c>
      <c r="M381" s="65" t="s">
        <v>10109</v>
      </c>
      <c r="N381" s="65"/>
      <c r="O381" s="65"/>
      <c r="P381" s="65"/>
      <c r="Q381" s="65"/>
      <c r="R381" s="65"/>
    </row>
    <row r="382" spans="1:18" x14ac:dyDescent="0.2">
      <c r="A382" s="97" t="s">
        <v>7554</v>
      </c>
      <c r="B382" s="126" t="s">
        <v>8490</v>
      </c>
      <c r="C382" s="126">
        <v>0.33</v>
      </c>
      <c r="D382" s="202" t="s">
        <v>7553</v>
      </c>
      <c r="E382" s="129">
        <v>61</v>
      </c>
      <c r="F382" s="129">
        <f>_sp84</f>
        <v>6520030840</v>
      </c>
      <c r="G382" s="129">
        <v>84</v>
      </c>
      <c r="H382" s="129" t="s">
        <v>2784</v>
      </c>
      <c r="I382" s="129" t="s">
        <v>2784</v>
      </c>
      <c r="J382" s="129">
        <v>127</v>
      </c>
      <c r="K382" s="157" t="s">
        <v>2094</v>
      </c>
      <c r="L382" s="145">
        <v>0</v>
      </c>
      <c r="M382" s="65" t="s">
        <v>7523</v>
      </c>
      <c r="N382" s="65"/>
      <c r="O382" s="65"/>
      <c r="P382" s="65"/>
      <c r="Q382" s="65"/>
      <c r="R382" s="65"/>
    </row>
    <row r="383" spans="1:18" x14ac:dyDescent="0.2">
      <c r="A383" s="97" t="s">
        <v>966</v>
      </c>
      <c r="B383" s="126" t="s">
        <v>8490</v>
      </c>
      <c r="C383" s="126">
        <v>0.33</v>
      </c>
      <c r="D383" s="126" t="s">
        <v>6830</v>
      </c>
      <c r="E383" s="129">
        <v>64</v>
      </c>
      <c r="F383" s="129">
        <f>_sp82</f>
        <v>6520030820</v>
      </c>
      <c r="G383" s="129">
        <v>82</v>
      </c>
      <c r="H383" s="129" t="s">
        <v>2784</v>
      </c>
      <c r="I383" s="129" t="s">
        <v>2784</v>
      </c>
      <c r="J383" s="189">
        <v>123</v>
      </c>
      <c r="K383" s="157" t="s">
        <v>9756</v>
      </c>
      <c r="L383" s="445" t="s">
        <v>518</v>
      </c>
      <c r="M383" s="65"/>
      <c r="N383" s="65"/>
      <c r="O383" s="65"/>
      <c r="P383" s="65"/>
      <c r="Q383" s="65"/>
      <c r="R383" s="65"/>
    </row>
    <row r="384" spans="1:18" x14ac:dyDescent="0.2">
      <c r="A384" s="97" t="s">
        <v>1199</v>
      </c>
      <c r="B384" s="126" t="s">
        <v>8490</v>
      </c>
      <c r="C384" s="126">
        <v>0.33</v>
      </c>
      <c r="D384" s="202" t="s">
        <v>1202</v>
      </c>
      <c r="E384" s="129">
        <v>61</v>
      </c>
      <c r="F384" s="129">
        <f>_sp84</f>
        <v>6520030840</v>
      </c>
      <c r="G384" s="129">
        <v>84</v>
      </c>
      <c r="H384" s="129" t="s">
        <v>2784</v>
      </c>
      <c r="I384" s="129" t="s">
        <v>2784</v>
      </c>
      <c r="J384" s="129">
        <v>127</v>
      </c>
      <c r="K384" s="157" t="s">
        <v>2094</v>
      </c>
      <c r="L384" s="157">
        <v>0</v>
      </c>
      <c r="M384" s="65" t="s">
        <v>131</v>
      </c>
      <c r="N384" s="65"/>
      <c r="O384" s="65"/>
      <c r="P384" s="65"/>
      <c r="Q384" s="65"/>
      <c r="R384" s="65"/>
    </row>
    <row r="385" spans="1:18" x14ac:dyDescent="0.2">
      <c r="A385" s="97" t="s">
        <v>9013</v>
      </c>
      <c r="B385" s="126" t="s">
        <v>8490</v>
      </c>
      <c r="C385" s="126">
        <v>0.33</v>
      </c>
      <c r="D385" s="202" t="s">
        <v>7247</v>
      </c>
      <c r="E385" s="129">
        <v>56</v>
      </c>
      <c r="F385" s="129">
        <f>_sp74</f>
        <v>6520030740</v>
      </c>
      <c r="G385" s="129">
        <v>74</v>
      </c>
      <c r="H385" s="129" t="s">
        <v>2784</v>
      </c>
      <c r="I385" s="129" t="s">
        <v>2784</v>
      </c>
      <c r="J385" s="189">
        <v>123</v>
      </c>
      <c r="K385" s="157">
        <v>6534100225</v>
      </c>
      <c r="L385" s="445" t="s">
        <v>518</v>
      </c>
      <c r="M385" s="65"/>
      <c r="N385" s="65"/>
      <c r="O385" s="65"/>
      <c r="P385" s="65"/>
      <c r="Q385" s="65"/>
      <c r="R385" s="65"/>
    </row>
    <row r="386" spans="1:18" x14ac:dyDescent="0.2">
      <c r="A386" s="97" t="s">
        <v>2460</v>
      </c>
      <c r="B386" s="126" t="s">
        <v>8490</v>
      </c>
      <c r="C386" s="126">
        <v>0.33</v>
      </c>
      <c r="D386" s="202" t="s">
        <v>8942</v>
      </c>
      <c r="E386" s="129">
        <v>61</v>
      </c>
      <c r="F386" s="129">
        <f>_sp84</f>
        <v>6520030840</v>
      </c>
      <c r="G386" s="129">
        <v>84</v>
      </c>
      <c r="H386" s="129" t="s">
        <v>2784</v>
      </c>
      <c r="I386" s="129" t="s">
        <v>2784</v>
      </c>
      <c r="J386" s="129">
        <v>127</v>
      </c>
      <c r="K386" s="157" t="s">
        <v>2094</v>
      </c>
      <c r="L386" s="157">
        <v>0</v>
      </c>
      <c r="M386" s="65"/>
      <c r="N386" s="65"/>
      <c r="O386" s="65"/>
      <c r="P386" s="65"/>
      <c r="Q386" s="65"/>
      <c r="R386" s="65"/>
    </row>
    <row r="387" spans="1:18" x14ac:dyDescent="0.2">
      <c r="A387" s="97" t="s">
        <v>5299</v>
      </c>
      <c r="B387" s="126" t="s">
        <v>8490</v>
      </c>
      <c r="C387" s="126">
        <v>0.33</v>
      </c>
      <c r="D387" s="202" t="s">
        <v>3749</v>
      </c>
      <c r="E387" s="129">
        <v>63</v>
      </c>
      <c r="F387" s="129">
        <f>_sp88</f>
        <v>6520030880</v>
      </c>
      <c r="G387" s="129">
        <v>88</v>
      </c>
      <c r="H387" s="129" t="s">
        <v>2784</v>
      </c>
      <c r="I387" s="129" t="s">
        <v>2784</v>
      </c>
      <c r="J387" s="129">
        <v>131</v>
      </c>
      <c r="K387" s="157" t="s">
        <v>8776</v>
      </c>
      <c r="L387" s="157">
        <v>0</v>
      </c>
      <c r="M387" s="65"/>
      <c r="N387" s="65"/>
      <c r="O387" s="65"/>
      <c r="P387" s="65"/>
      <c r="Q387" s="65"/>
      <c r="R387" s="65"/>
    </row>
    <row r="388" spans="1:18" x14ac:dyDescent="0.2">
      <c r="A388" s="97"/>
      <c r="B388" s="126" t="s">
        <v>8490</v>
      </c>
      <c r="C388" s="126">
        <v>0.33</v>
      </c>
      <c r="D388" s="202" t="s">
        <v>9755</v>
      </c>
      <c r="E388" s="129">
        <v>60</v>
      </c>
      <c r="F388" s="129">
        <f>_sp82</f>
        <v>6520030820</v>
      </c>
      <c r="G388" s="129">
        <v>82</v>
      </c>
      <c r="H388" s="129" t="s">
        <v>2784</v>
      </c>
      <c r="I388" s="129" t="s">
        <v>2784</v>
      </c>
      <c r="J388" s="189">
        <v>123</v>
      </c>
      <c r="K388" s="157" t="s">
        <v>9756</v>
      </c>
      <c r="L388" s="145">
        <v>0</v>
      </c>
      <c r="M388" s="65"/>
      <c r="N388" s="65"/>
      <c r="O388" s="65"/>
      <c r="P388" s="65"/>
      <c r="Q388" s="65"/>
      <c r="R388" s="65"/>
    </row>
    <row r="389" spans="1:18" x14ac:dyDescent="0.2">
      <c r="A389" s="558" t="s">
        <v>12097</v>
      </c>
      <c r="B389" s="590" t="s">
        <v>8490</v>
      </c>
      <c r="C389" s="126">
        <v>0.33</v>
      </c>
      <c r="D389" s="602" t="s">
        <v>12101</v>
      </c>
      <c r="E389" s="129">
        <v>59</v>
      </c>
      <c r="F389" s="129">
        <f>_sp82</f>
        <v>6520030820</v>
      </c>
      <c r="G389" s="129">
        <v>82</v>
      </c>
      <c r="H389" s="129" t="s">
        <v>2784</v>
      </c>
      <c r="I389" s="129" t="s">
        <v>2784</v>
      </c>
      <c r="J389" s="189">
        <v>125</v>
      </c>
      <c r="K389" s="570" t="s">
        <v>12102</v>
      </c>
      <c r="L389" s="145">
        <v>0</v>
      </c>
      <c r="M389" s="559" t="s">
        <v>12079</v>
      </c>
      <c r="N389" s="65"/>
      <c r="O389" s="65"/>
      <c r="P389" s="65"/>
      <c r="Q389" s="65"/>
      <c r="R389" s="65"/>
    </row>
    <row r="390" spans="1:18" x14ac:dyDescent="0.2">
      <c r="A390" s="97" t="s">
        <v>5209</v>
      </c>
      <c r="B390" s="126" t="s">
        <v>8490</v>
      </c>
      <c r="C390" s="126">
        <v>0.33</v>
      </c>
      <c r="D390" s="202" t="s">
        <v>6608</v>
      </c>
      <c r="E390" s="129">
        <v>61</v>
      </c>
      <c r="F390" s="129">
        <f t="shared" ref="F390:F395" si="6">_sp84</f>
        <v>6520030840</v>
      </c>
      <c r="G390" s="129">
        <v>84</v>
      </c>
      <c r="H390" s="129" t="s">
        <v>2784</v>
      </c>
      <c r="I390" s="129" t="s">
        <v>2784</v>
      </c>
      <c r="J390" s="129">
        <v>127</v>
      </c>
      <c r="K390" s="157" t="s">
        <v>2094</v>
      </c>
      <c r="L390" s="145">
        <v>0</v>
      </c>
      <c r="M390" s="65" t="s">
        <v>626</v>
      </c>
      <c r="N390" s="65"/>
      <c r="O390" s="65"/>
      <c r="P390" s="65"/>
      <c r="Q390" s="65"/>
      <c r="R390" s="65"/>
    </row>
    <row r="391" spans="1:18" x14ac:dyDescent="0.2">
      <c r="A391" s="97" t="s">
        <v>9045</v>
      </c>
      <c r="B391" s="126" t="s">
        <v>8490</v>
      </c>
      <c r="C391" s="126">
        <v>0.33</v>
      </c>
      <c r="D391" s="202" t="s">
        <v>3774</v>
      </c>
      <c r="E391" s="129">
        <v>61</v>
      </c>
      <c r="F391" s="129">
        <f t="shared" si="6"/>
        <v>6520030840</v>
      </c>
      <c r="G391" s="129">
        <v>84</v>
      </c>
      <c r="H391" s="129" t="s">
        <v>2784</v>
      </c>
      <c r="I391" s="129" t="s">
        <v>2784</v>
      </c>
      <c r="J391" s="129">
        <v>127</v>
      </c>
      <c r="K391" s="157" t="s">
        <v>2094</v>
      </c>
      <c r="L391" s="157">
        <v>0</v>
      </c>
      <c r="M391" s="65"/>
      <c r="N391" s="65"/>
      <c r="O391" s="65"/>
      <c r="P391" s="65"/>
      <c r="Q391" s="65"/>
      <c r="R391" s="65"/>
    </row>
    <row r="392" spans="1:18" x14ac:dyDescent="0.2">
      <c r="A392" s="558" t="s">
        <v>10173</v>
      </c>
      <c r="B392" s="126" t="s">
        <v>8490</v>
      </c>
      <c r="C392" s="126">
        <v>0.33</v>
      </c>
      <c r="D392" s="602" t="s">
        <v>11396</v>
      </c>
      <c r="E392" s="129">
        <v>61</v>
      </c>
      <c r="F392" s="129">
        <f t="shared" si="6"/>
        <v>6520030840</v>
      </c>
      <c r="G392" s="129">
        <v>84</v>
      </c>
      <c r="H392" s="129" t="s">
        <v>2784</v>
      </c>
      <c r="I392" s="129" t="s">
        <v>2784</v>
      </c>
      <c r="J392" s="129">
        <v>127</v>
      </c>
      <c r="K392" s="157" t="s">
        <v>2094</v>
      </c>
      <c r="L392" s="157">
        <v>0</v>
      </c>
      <c r="M392" s="559" t="s">
        <v>11388</v>
      </c>
      <c r="N392" s="65"/>
      <c r="O392" s="65"/>
      <c r="P392" s="65"/>
      <c r="Q392" s="65"/>
      <c r="R392" s="65"/>
    </row>
    <row r="393" spans="1:18" x14ac:dyDescent="0.2">
      <c r="A393" s="558" t="s">
        <v>11494</v>
      </c>
      <c r="B393" s="590" t="s">
        <v>8490</v>
      </c>
      <c r="C393" s="126">
        <v>0.33</v>
      </c>
      <c r="D393" s="602" t="s">
        <v>12328</v>
      </c>
      <c r="E393" s="129">
        <v>61</v>
      </c>
      <c r="F393" s="129">
        <f t="shared" si="6"/>
        <v>6520030840</v>
      </c>
      <c r="G393" s="129">
        <v>84</v>
      </c>
      <c r="H393" s="129" t="s">
        <v>2784</v>
      </c>
      <c r="I393" s="129" t="s">
        <v>2784</v>
      </c>
      <c r="J393" s="129">
        <v>137</v>
      </c>
      <c r="K393" s="570" t="s">
        <v>12330</v>
      </c>
      <c r="L393" s="145">
        <v>0</v>
      </c>
      <c r="M393" s="559" t="s">
        <v>12329</v>
      </c>
      <c r="N393" s="65"/>
      <c r="O393" s="65"/>
      <c r="P393" s="65"/>
      <c r="Q393" s="65"/>
      <c r="R393" s="65"/>
    </row>
    <row r="394" spans="1:18" x14ac:dyDescent="0.2">
      <c r="A394" s="97"/>
      <c r="B394" s="126" t="s">
        <v>8490</v>
      </c>
      <c r="C394" s="126">
        <v>0.33</v>
      </c>
      <c r="D394" s="202" t="s">
        <v>3679</v>
      </c>
      <c r="E394" s="129">
        <v>61</v>
      </c>
      <c r="F394" s="129">
        <f t="shared" si="6"/>
        <v>6520030840</v>
      </c>
      <c r="G394" s="129">
        <v>84</v>
      </c>
      <c r="H394" s="129" t="s">
        <v>2784</v>
      </c>
      <c r="I394" s="129" t="s">
        <v>2784</v>
      </c>
      <c r="J394" s="129">
        <v>127</v>
      </c>
      <c r="K394" s="157" t="s">
        <v>2094</v>
      </c>
      <c r="L394" s="145">
        <v>0</v>
      </c>
      <c r="M394" s="65"/>
      <c r="N394" s="65"/>
      <c r="O394" s="65"/>
      <c r="P394" s="65"/>
      <c r="Q394" s="65"/>
      <c r="R394" s="65"/>
    </row>
    <row r="395" spans="1:18" x14ac:dyDescent="0.2">
      <c r="A395" s="97"/>
      <c r="B395" s="126" t="s">
        <v>8490</v>
      </c>
      <c r="C395" s="126">
        <v>0.33</v>
      </c>
      <c r="D395" s="202" t="s">
        <v>1807</v>
      </c>
      <c r="E395" s="129">
        <v>61</v>
      </c>
      <c r="F395" s="129">
        <f t="shared" si="6"/>
        <v>6520030840</v>
      </c>
      <c r="G395" s="129">
        <v>84</v>
      </c>
      <c r="H395" s="129" t="s">
        <v>2784</v>
      </c>
      <c r="I395" s="129" t="s">
        <v>2784</v>
      </c>
      <c r="J395" s="129">
        <v>127</v>
      </c>
      <c r="K395" s="157" t="s">
        <v>2094</v>
      </c>
      <c r="L395" s="145">
        <v>0</v>
      </c>
      <c r="M395" s="65"/>
      <c r="N395" s="65"/>
      <c r="O395" s="65"/>
      <c r="P395" s="65"/>
      <c r="Q395" s="65"/>
      <c r="R395" s="65"/>
    </row>
    <row r="396" spans="1:18" x14ac:dyDescent="0.2">
      <c r="A396" s="97" t="s">
        <v>2313</v>
      </c>
      <c r="B396" s="126" t="s">
        <v>8490</v>
      </c>
      <c r="C396" s="126">
        <v>0.33</v>
      </c>
      <c r="D396" s="202" t="s">
        <v>7225</v>
      </c>
      <c r="E396" s="129">
        <v>65</v>
      </c>
      <c r="F396" s="129">
        <f>_sp90</f>
        <v>6520030900</v>
      </c>
      <c r="G396" s="129">
        <v>90</v>
      </c>
      <c r="H396" s="129" t="s">
        <v>2784</v>
      </c>
      <c r="I396" s="129" t="s">
        <v>2784</v>
      </c>
      <c r="J396" s="129">
        <v>133</v>
      </c>
      <c r="K396" s="157">
        <v>6534100238</v>
      </c>
      <c r="L396" s="157">
        <v>0</v>
      </c>
      <c r="M396" s="65"/>
      <c r="N396" s="65"/>
      <c r="O396" s="65"/>
      <c r="P396" s="65"/>
      <c r="Q396" s="65"/>
      <c r="R396" s="65"/>
    </row>
    <row r="397" spans="1:18" x14ac:dyDescent="0.2">
      <c r="A397" s="558" t="s">
        <v>11468</v>
      </c>
      <c r="B397" s="590" t="s">
        <v>8490</v>
      </c>
      <c r="C397" s="126">
        <v>0.33</v>
      </c>
      <c r="D397" s="602" t="s">
        <v>12503</v>
      </c>
      <c r="E397" s="129">
        <v>67</v>
      </c>
      <c r="F397" s="129">
        <f>_sp92</f>
        <v>6520030920</v>
      </c>
      <c r="G397" s="129">
        <v>92</v>
      </c>
      <c r="H397" s="129" t="s">
        <v>2784</v>
      </c>
      <c r="I397" s="129" t="s">
        <v>2784</v>
      </c>
      <c r="J397" s="129">
        <v>135</v>
      </c>
      <c r="K397" s="157" t="s">
        <v>739</v>
      </c>
      <c r="L397" s="157">
        <v>0</v>
      </c>
      <c r="M397" s="559" t="s">
        <v>12502</v>
      </c>
      <c r="N397" s="65"/>
      <c r="O397" s="65"/>
      <c r="P397" s="65"/>
      <c r="Q397" s="65"/>
      <c r="R397" s="65"/>
    </row>
    <row r="398" spans="1:18" x14ac:dyDescent="0.2">
      <c r="A398" s="97" t="s">
        <v>6937</v>
      </c>
      <c r="B398" s="126" t="s">
        <v>8490</v>
      </c>
      <c r="C398" s="126">
        <v>0.33</v>
      </c>
      <c r="D398" s="202" t="s">
        <v>134</v>
      </c>
      <c r="E398" s="129">
        <v>61</v>
      </c>
      <c r="F398" s="129">
        <f>_sp84</f>
        <v>6520030840</v>
      </c>
      <c r="G398" s="129">
        <v>84</v>
      </c>
      <c r="H398" s="129" t="s">
        <v>2784</v>
      </c>
      <c r="I398" s="129" t="s">
        <v>2784</v>
      </c>
      <c r="J398" s="129">
        <v>127</v>
      </c>
      <c r="K398" s="157" t="s">
        <v>2094</v>
      </c>
      <c r="L398" s="157">
        <v>0</v>
      </c>
      <c r="M398" s="65" t="s">
        <v>131</v>
      </c>
      <c r="N398" s="65"/>
      <c r="O398" s="65"/>
      <c r="P398" s="65"/>
      <c r="Q398" s="65"/>
      <c r="R398" s="65"/>
    </row>
    <row r="399" spans="1:18" x14ac:dyDescent="0.2">
      <c r="A399" s="97"/>
      <c r="B399" s="126" t="s">
        <v>8490</v>
      </c>
      <c r="C399" s="126">
        <v>0.33</v>
      </c>
      <c r="D399" s="202" t="s">
        <v>7533</v>
      </c>
      <c r="E399" s="129">
        <v>61</v>
      </c>
      <c r="F399" s="129">
        <f>_sp84</f>
        <v>6520030840</v>
      </c>
      <c r="G399" s="129">
        <v>84</v>
      </c>
      <c r="H399" s="129" t="s">
        <v>2784</v>
      </c>
      <c r="I399" s="129" t="s">
        <v>2784</v>
      </c>
      <c r="J399" s="129">
        <v>127</v>
      </c>
      <c r="K399" s="157" t="s">
        <v>2094</v>
      </c>
      <c r="L399" s="145">
        <v>0</v>
      </c>
      <c r="M399" s="65"/>
      <c r="N399" s="65"/>
      <c r="O399" s="65"/>
      <c r="P399" s="65"/>
      <c r="Q399" s="65"/>
      <c r="R399" s="65"/>
    </row>
    <row r="400" spans="1:18" x14ac:dyDescent="0.2">
      <c r="A400" s="97" t="s">
        <v>1190</v>
      </c>
      <c r="B400" s="126" t="s">
        <v>8490</v>
      </c>
      <c r="C400" s="126">
        <v>0.33</v>
      </c>
      <c r="D400" s="126" t="s">
        <v>4861</v>
      </c>
      <c r="E400" s="129">
        <v>61</v>
      </c>
      <c r="F400" s="129">
        <f>_sp84</f>
        <v>6520030840</v>
      </c>
      <c r="G400" s="129">
        <v>84</v>
      </c>
      <c r="H400" s="129" t="s">
        <v>2784</v>
      </c>
      <c r="I400" s="129" t="s">
        <v>2784</v>
      </c>
      <c r="J400" s="129">
        <v>129</v>
      </c>
      <c r="K400" s="157" t="s">
        <v>2250</v>
      </c>
      <c r="L400" s="145">
        <v>0</v>
      </c>
      <c r="M400" s="65" t="s">
        <v>1191</v>
      </c>
      <c r="N400" s="65"/>
      <c r="O400" s="65"/>
      <c r="P400" s="65"/>
      <c r="Q400" s="65"/>
      <c r="R400" s="65"/>
    </row>
    <row r="401" spans="1:18" x14ac:dyDescent="0.2">
      <c r="A401" s="97"/>
      <c r="B401" s="126" t="s">
        <v>8490</v>
      </c>
      <c r="C401" s="126">
        <v>0.33</v>
      </c>
      <c r="D401" s="126" t="s">
        <v>2153</v>
      </c>
      <c r="E401" s="129">
        <v>65</v>
      </c>
      <c r="F401" s="129">
        <f>_sp92</f>
        <v>6520030920</v>
      </c>
      <c r="G401" s="129">
        <v>92</v>
      </c>
      <c r="H401" s="129" t="s">
        <v>2784</v>
      </c>
      <c r="I401" s="129" t="s">
        <v>2784</v>
      </c>
      <c r="J401" s="129">
        <v>135</v>
      </c>
      <c r="K401" s="191" t="s">
        <v>739</v>
      </c>
      <c r="L401" s="145" t="s">
        <v>518</v>
      </c>
      <c r="M401" s="65"/>
      <c r="N401" s="65"/>
      <c r="O401" s="65"/>
      <c r="P401" s="65"/>
      <c r="Q401" s="65"/>
      <c r="R401" s="65"/>
    </row>
    <row r="402" spans="1:18" x14ac:dyDescent="0.2">
      <c r="A402" s="97" t="s">
        <v>10420</v>
      </c>
      <c r="B402" s="126" t="s">
        <v>8490</v>
      </c>
      <c r="C402" s="126">
        <v>0.33</v>
      </c>
      <c r="D402" s="202" t="s">
        <v>4433</v>
      </c>
      <c r="E402" s="129">
        <v>61</v>
      </c>
      <c r="F402" s="129">
        <f>_sp84</f>
        <v>6520030840</v>
      </c>
      <c r="G402" s="129">
        <v>84</v>
      </c>
      <c r="H402" s="129" t="s">
        <v>2784</v>
      </c>
      <c r="I402" s="129" t="s">
        <v>2784</v>
      </c>
      <c r="J402" s="129">
        <v>127</v>
      </c>
      <c r="K402" s="157" t="s">
        <v>2094</v>
      </c>
      <c r="L402" s="157">
        <v>0</v>
      </c>
      <c r="M402" s="65" t="s">
        <v>9309</v>
      </c>
      <c r="N402" s="65"/>
      <c r="O402" s="65"/>
      <c r="P402" s="65"/>
      <c r="Q402" s="65"/>
      <c r="R402" s="65"/>
    </row>
    <row r="403" spans="1:18" x14ac:dyDescent="0.2">
      <c r="A403" s="97" t="s">
        <v>7581</v>
      </c>
      <c r="B403" s="126" t="s">
        <v>8490</v>
      </c>
      <c r="C403" s="126">
        <v>0.33</v>
      </c>
      <c r="D403" s="202" t="s">
        <v>758</v>
      </c>
      <c r="E403" s="129">
        <v>61</v>
      </c>
      <c r="F403" s="129">
        <f>_sp84</f>
        <v>6520030840</v>
      </c>
      <c r="G403" s="129">
        <v>84</v>
      </c>
      <c r="H403" s="129" t="s">
        <v>2784</v>
      </c>
      <c r="I403" s="129" t="s">
        <v>2784</v>
      </c>
      <c r="J403" s="129">
        <v>127</v>
      </c>
      <c r="K403" s="157" t="s">
        <v>2094</v>
      </c>
      <c r="L403" s="145">
        <v>0</v>
      </c>
      <c r="M403" s="65" t="s">
        <v>2748</v>
      </c>
      <c r="N403" s="65"/>
      <c r="O403" s="65"/>
      <c r="P403" s="65"/>
      <c r="Q403" s="65"/>
      <c r="R403" s="65"/>
    </row>
    <row r="404" spans="1:18" x14ac:dyDescent="0.2">
      <c r="A404" s="97" t="s">
        <v>8200</v>
      </c>
      <c r="B404" s="126" t="s">
        <v>8490</v>
      </c>
      <c r="C404" s="126">
        <v>0.33</v>
      </c>
      <c r="D404" s="202" t="s">
        <v>4151</v>
      </c>
      <c r="E404" s="129">
        <v>61</v>
      </c>
      <c r="F404" s="129">
        <f>_sp84</f>
        <v>6520030840</v>
      </c>
      <c r="G404" s="129">
        <v>84</v>
      </c>
      <c r="H404" s="129" t="s">
        <v>2784</v>
      </c>
      <c r="I404" s="129" t="s">
        <v>2784</v>
      </c>
      <c r="J404" s="129">
        <v>127</v>
      </c>
      <c r="K404" s="157" t="s">
        <v>2094</v>
      </c>
      <c r="L404" s="145">
        <v>0</v>
      </c>
      <c r="M404" s="65" t="s">
        <v>626</v>
      </c>
      <c r="N404" s="65"/>
      <c r="O404" s="65"/>
      <c r="P404" s="65"/>
      <c r="Q404" s="65"/>
      <c r="R404" s="65"/>
    </row>
    <row r="405" spans="1:18" x14ac:dyDescent="0.2">
      <c r="A405" s="97"/>
      <c r="B405" s="126" t="s">
        <v>8490</v>
      </c>
      <c r="C405" s="126">
        <v>0.33</v>
      </c>
      <c r="D405" s="126" t="s">
        <v>7838</v>
      </c>
      <c r="E405" s="129">
        <v>60</v>
      </c>
      <c r="F405" s="190">
        <v>6520030820</v>
      </c>
      <c r="G405" s="190">
        <v>82</v>
      </c>
      <c r="H405" s="129" t="s">
        <v>2784</v>
      </c>
      <c r="I405" s="129" t="s">
        <v>2784</v>
      </c>
      <c r="J405" s="189">
        <v>125</v>
      </c>
      <c r="K405" s="191" t="s">
        <v>1735</v>
      </c>
      <c r="L405" s="445" t="s">
        <v>518</v>
      </c>
      <c r="M405" s="65"/>
      <c r="N405" s="65"/>
      <c r="O405" s="65"/>
      <c r="P405" s="65"/>
      <c r="Q405" s="65"/>
      <c r="R405" s="65"/>
    </row>
    <row r="406" spans="1:18" x14ac:dyDescent="0.2">
      <c r="A406" s="97"/>
      <c r="B406" s="126" t="s">
        <v>8490</v>
      </c>
      <c r="C406" s="126">
        <v>0.33</v>
      </c>
      <c r="D406" s="126" t="s">
        <v>7770</v>
      </c>
      <c r="E406" s="129">
        <v>61</v>
      </c>
      <c r="F406" s="129">
        <f>_sp84</f>
        <v>6520030840</v>
      </c>
      <c r="G406" s="129">
        <v>84</v>
      </c>
      <c r="H406" s="129" t="s">
        <v>2784</v>
      </c>
      <c r="I406" s="129" t="s">
        <v>2784</v>
      </c>
      <c r="J406" s="129">
        <v>127</v>
      </c>
      <c r="K406" s="157" t="s">
        <v>2094</v>
      </c>
      <c r="L406" s="445" t="s">
        <v>518</v>
      </c>
      <c r="M406" s="65"/>
      <c r="N406" s="65"/>
      <c r="O406" s="65"/>
      <c r="P406" s="65"/>
      <c r="Q406" s="65"/>
      <c r="R406" s="65"/>
    </row>
    <row r="407" spans="1:18" s="555" customFormat="1" x14ac:dyDescent="0.2">
      <c r="A407" s="97" t="s">
        <v>2820</v>
      </c>
      <c r="B407" s="126" t="s">
        <v>8490</v>
      </c>
      <c r="C407" s="126">
        <v>0.33</v>
      </c>
      <c r="D407" s="126" t="s">
        <v>6448</v>
      </c>
      <c r="E407" s="129">
        <v>70</v>
      </c>
      <c r="F407" s="129">
        <f>_sp101</f>
        <v>6520031010</v>
      </c>
      <c r="G407" s="129">
        <v>101</v>
      </c>
      <c r="H407" s="129" t="s">
        <v>2784</v>
      </c>
      <c r="I407" s="129" t="s">
        <v>2784</v>
      </c>
      <c r="J407" s="129">
        <v>144</v>
      </c>
      <c r="K407" s="157" t="s">
        <v>350</v>
      </c>
      <c r="L407" s="445" t="s">
        <v>518</v>
      </c>
      <c r="M407" s="65" t="s">
        <v>8545</v>
      </c>
      <c r="N407" s="65"/>
      <c r="O407" s="65"/>
      <c r="P407" s="65"/>
      <c r="Q407" s="65"/>
      <c r="R407" s="65"/>
    </row>
    <row r="408" spans="1:18" s="555" customFormat="1" x14ac:dyDescent="0.2">
      <c r="A408" s="558" t="s">
        <v>12581</v>
      </c>
      <c r="B408" s="590" t="s">
        <v>8490</v>
      </c>
      <c r="C408" s="590" t="s">
        <v>9289</v>
      </c>
      <c r="D408" s="590" t="s">
        <v>12584</v>
      </c>
      <c r="E408" s="129">
        <v>61</v>
      </c>
      <c r="F408" s="129">
        <v>6520030880</v>
      </c>
      <c r="G408" s="129">
        <v>88</v>
      </c>
      <c r="H408" s="129" t="s">
        <v>2784</v>
      </c>
      <c r="I408" s="129" t="s">
        <v>2784</v>
      </c>
      <c r="J408" s="129">
        <v>131</v>
      </c>
      <c r="K408" s="157" t="s">
        <v>8776</v>
      </c>
      <c r="L408" s="687" t="s">
        <v>12521</v>
      </c>
      <c r="M408" s="559" t="s">
        <v>12583</v>
      </c>
      <c r="N408" s="65"/>
      <c r="O408" s="65"/>
      <c r="P408" s="65"/>
      <c r="Q408" s="65"/>
      <c r="R408" s="65"/>
    </row>
    <row r="409" spans="1:18" x14ac:dyDescent="0.2">
      <c r="A409" s="97" t="s">
        <v>167</v>
      </c>
      <c r="B409" s="126" t="s">
        <v>8490</v>
      </c>
      <c r="C409" s="126">
        <v>0.33</v>
      </c>
      <c r="D409" s="126" t="s">
        <v>9955</v>
      </c>
      <c r="E409" s="129">
        <v>61</v>
      </c>
      <c r="F409" s="129">
        <f>_sp84</f>
        <v>6520030840</v>
      </c>
      <c r="G409" s="129">
        <v>84</v>
      </c>
      <c r="H409" s="129" t="s">
        <v>2784</v>
      </c>
      <c r="I409" s="129" t="s">
        <v>2784</v>
      </c>
      <c r="J409" s="129">
        <v>127</v>
      </c>
      <c r="K409" s="157" t="s">
        <v>2094</v>
      </c>
      <c r="L409" s="145">
        <v>0</v>
      </c>
      <c r="M409" s="65" t="s">
        <v>10109</v>
      </c>
      <c r="N409" s="65"/>
      <c r="O409" s="65"/>
      <c r="P409" s="65"/>
      <c r="Q409" s="65"/>
      <c r="R409" s="65"/>
    </row>
    <row r="410" spans="1:18" x14ac:dyDescent="0.2">
      <c r="A410" s="97" t="s">
        <v>2215</v>
      </c>
      <c r="B410" s="126" t="s">
        <v>8490</v>
      </c>
      <c r="C410" s="126">
        <v>0.33</v>
      </c>
      <c r="D410" s="202" t="s">
        <v>2214</v>
      </c>
      <c r="E410" s="129">
        <v>61</v>
      </c>
      <c r="F410" s="129">
        <f>_sp84</f>
        <v>6520030840</v>
      </c>
      <c r="G410" s="129">
        <v>84</v>
      </c>
      <c r="H410" s="129" t="s">
        <v>2784</v>
      </c>
      <c r="I410" s="129" t="s">
        <v>2784</v>
      </c>
      <c r="J410" s="129">
        <v>127</v>
      </c>
      <c r="K410" s="157" t="s">
        <v>2094</v>
      </c>
      <c r="L410" s="145">
        <v>0</v>
      </c>
      <c r="M410" s="65" t="s">
        <v>10109</v>
      </c>
      <c r="N410" s="65"/>
      <c r="O410" s="65"/>
      <c r="P410" s="65"/>
      <c r="Q410" s="65"/>
      <c r="R410" s="65"/>
    </row>
    <row r="411" spans="1:18" x14ac:dyDescent="0.2">
      <c r="A411" s="558" t="s">
        <v>10496</v>
      </c>
      <c r="B411" s="126" t="s">
        <v>8490</v>
      </c>
      <c r="C411" s="126">
        <v>0.33</v>
      </c>
      <c r="D411" s="126" t="s">
        <v>5158</v>
      </c>
      <c r="E411" s="129">
        <v>62</v>
      </c>
      <c r="F411" s="129">
        <v>6520030860</v>
      </c>
      <c r="G411" s="129">
        <v>86</v>
      </c>
      <c r="H411" s="129" t="s">
        <v>2784</v>
      </c>
      <c r="I411" s="129" t="s">
        <v>2784</v>
      </c>
      <c r="J411" s="129">
        <v>129</v>
      </c>
      <c r="K411" s="157" t="s">
        <v>6731</v>
      </c>
      <c r="L411" s="145">
        <v>0</v>
      </c>
      <c r="M411" s="65"/>
      <c r="N411" s="65"/>
      <c r="O411" s="65"/>
      <c r="P411" s="65"/>
      <c r="Q411" s="65"/>
      <c r="R411" s="65"/>
    </row>
    <row r="412" spans="1:18" x14ac:dyDescent="0.2">
      <c r="A412" s="97"/>
      <c r="B412" s="126" t="s">
        <v>8490</v>
      </c>
      <c r="C412" s="126">
        <v>0.33</v>
      </c>
      <c r="D412" s="202" t="s">
        <v>2229</v>
      </c>
      <c r="E412" s="129">
        <v>61</v>
      </c>
      <c r="F412" s="129">
        <f>_sp84</f>
        <v>6520030840</v>
      </c>
      <c r="G412" s="129">
        <v>84</v>
      </c>
      <c r="H412" s="129" t="s">
        <v>2784</v>
      </c>
      <c r="I412" s="129" t="s">
        <v>2784</v>
      </c>
      <c r="J412" s="129">
        <v>127</v>
      </c>
      <c r="K412" s="157" t="s">
        <v>2094</v>
      </c>
      <c r="L412" s="145">
        <v>0</v>
      </c>
      <c r="M412" s="65"/>
      <c r="N412" s="65"/>
      <c r="O412" s="65"/>
      <c r="P412" s="65"/>
      <c r="Q412" s="65"/>
      <c r="R412" s="65"/>
    </row>
    <row r="413" spans="1:18" x14ac:dyDescent="0.2">
      <c r="A413" s="97" t="s">
        <v>853</v>
      </c>
      <c r="B413" s="126" t="s">
        <v>8490</v>
      </c>
      <c r="C413" s="126">
        <v>0.33</v>
      </c>
      <c r="D413" s="202" t="s">
        <v>861</v>
      </c>
      <c r="E413" s="129">
        <v>61</v>
      </c>
      <c r="F413" s="129">
        <f>_sp84</f>
        <v>6520030840</v>
      </c>
      <c r="G413" s="129">
        <v>84</v>
      </c>
      <c r="H413" s="129" t="s">
        <v>2784</v>
      </c>
      <c r="I413" s="129" t="s">
        <v>2784</v>
      </c>
      <c r="J413" s="129">
        <v>127</v>
      </c>
      <c r="K413" s="157" t="s">
        <v>2094</v>
      </c>
      <c r="L413" s="145">
        <v>0</v>
      </c>
      <c r="M413" s="65" t="s">
        <v>2694</v>
      </c>
      <c r="N413" s="65"/>
      <c r="O413" s="65"/>
      <c r="P413" s="65"/>
      <c r="Q413" s="65"/>
      <c r="R413" s="65"/>
    </row>
    <row r="414" spans="1:18" x14ac:dyDescent="0.2">
      <c r="A414" s="97"/>
      <c r="B414" s="126" t="s">
        <v>8490</v>
      </c>
      <c r="C414" s="126">
        <v>0.33</v>
      </c>
      <c r="D414" s="126" t="s">
        <v>808</v>
      </c>
      <c r="E414" s="129">
        <v>61</v>
      </c>
      <c r="F414" s="129">
        <f>_sp84</f>
        <v>6520030840</v>
      </c>
      <c r="G414" s="129">
        <v>84</v>
      </c>
      <c r="H414" s="129" t="s">
        <v>2784</v>
      </c>
      <c r="I414" s="129" t="s">
        <v>2784</v>
      </c>
      <c r="J414" s="129">
        <v>127</v>
      </c>
      <c r="K414" s="157" t="s">
        <v>2094</v>
      </c>
      <c r="L414" s="445" t="s">
        <v>518</v>
      </c>
      <c r="M414" s="65"/>
      <c r="N414" s="65"/>
      <c r="O414" s="65"/>
      <c r="P414" s="65"/>
      <c r="Q414" s="65"/>
      <c r="R414" s="65"/>
    </row>
    <row r="415" spans="1:18" x14ac:dyDescent="0.2">
      <c r="A415" s="97"/>
      <c r="B415" s="126" t="s">
        <v>5305</v>
      </c>
      <c r="C415" s="126">
        <v>0.33</v>
      </c>
      <c r="D415" s="126" t="s">
        <v>8876</v>
      </c>
      <c r="E415" s="129">
        <v>62</v>
      </c>
      <c r="F415" s="129">
        <v>6520030880</v>
      </c>
      <c r="G415" s="129">
        <v>88</v>
      </c>
      <c r="H415" s="129" t="s">
        <v>2784</v>
      </c>
      <c r="I415" s="129" t="s">
        <v>2784</v>
      </c>
      <c r="J415" s="129">
        <v>131</v>
      </c>
      <c r="K415" s="157" t="s">
        <v>8776</v>
      </c>
      <c r="L415" s="145">
        <v>0</v>
      </c>
      <c r="M415" s="65"/>
      <c r="N415" s="65"/>
      <c r="O415" s="65"/>
      <c r="P415" s="65"/>
      <c r="Q415" s="65"/>
      <c r="R415" s="65"/>
    </row>
    <row r="416" spans="1:18" x14ac:dyDescent="0.2">
      <c r="A416" s="97" t="s">
        <v>9731</v>
      </c>
      <c r="B416" s="126" t="s">
        <v>5305</v>
      </c>
      <c r="C416" s="126">
        <v>0.33</v>
      </c>
      <c r="D416" s="202" t="s">
        <v>9732</v>
      </c>
      <c r="E416" s="129">
        <v>56</v>
      </c>
      <c r="F416" s="129">
        <f>_sp74</f>
        <v>6520030740</v>
      </c>
      <c r="G416" s="129">
        <v>74</v>
      </c>
      <c r="H416" s="129" t="s">
        <v>2784</v>
      </c>
      <c r="I416" s="129" t="s">
        <v>2784</v>
      </c>
      <c r="J416" s="189">
        <v>123</v>
      </c>
      <c r="K416" s="157">
        <v>6534100225</v>
      </c>
      <c r="L416" s="445" t="s">
        <v>518</v>
      </c>
      <c r="M416" s="65" t="s">
        <v>3789</v>
      </c>
      <c r="N416" s="65"/>
      <c r="O416" s="65"/>
      <c r="P416" s="65"/>
      <c r="Q416" s="65"/>
      <c r="R416" s="65"/>
    </row>
    <row r="417" spans="1:18" x14ac:dyDescent="0.2">
      <c r="A417" s="97"/>
      <c r="B417" s="126" t="s">
        <v>2125</v>
      </c>
      <c r="C417" s="126">
        <v>0.33</v>
      </c>
      <c r="D417" s="126" t="s">
        <v>3448</v>
      </c>
      <c r="E417" s="129">
        <v>58</v>
      </c>
      <c r="F417" s="129">
        <f>_sp78</f>
        <v>6520030780</v>
      </c>
      <c r="G417" s="129">
        <v>78</v>
      </c>
      <c r="H417" s="129" t="s">
        <v>2784</v>
      </c>
      <c r="I417" s="129" t="s">
        <v>2784</v>
      </c>
      <c r="J417" s="129">
        <v>123</v>
      </c>
      <c r="K417" s="157" t="s">
        <v>1172</v>
      </c>
      <c r="L417" s="145">
        <v>0</v>
      </c>
      <c r="M417" s="65"/>
      <c r="N417" s="65"/>
      <c r="O417" s="65"/>
      <c r="P417" s="65"/>
      <c r="Q417" s="65"/>
      <c r="R417" s="65"/>
    </row>
    <row r="418" spans="1:18" x14ac:dyDescent="0.2">
      <c r="A418" s="97"/>
      <c r="B418" s="126" t="s">
        <v>2125</v>
      </c>
      <c r="C418" s="126">
        <v>0.33</v>
      </c>
      <c r="D418" s="126" t="s">
        <v>9504</v>
      </c>
      <c r="E418" s="129">
        <v>67</v>
      </c>
      <c r="F418" s="129">
        <f>_sp92</f>
        <v>6520030920</v>
      </c>
      <c r="G418" s="129">
        <v>92</v>
      </c>
      <c r="H418" s="129" t="s">
        <v>2784</v>
      </c>
      <c r="I418" s="129" t="s">
        <v>2784</v>
      </c>
      <c r="J418" s="129">
        <v>135</v>
      </c>
      <c r="K418" s="191" t="s">
        <v>739</v>
      </c>
      <c r="L418" s="157">
        <v>0</v>
      </c>
      <c r="M418" s="65"/>
      <c r="N418" s="65"/>
      <c r="O418" s="65"/>
      <c r="P418" s="65"/>
      <c r="Q418" s="65"/>
      <c r="R418" s="65"/>
    </row>
    <row r="419" spans="1:18" x14ac:dyDescent="0.2">
      <c r="A419" s="97"/>
      <c r="B419" s="126" t="s">
        <v>2125</v>
      </c>
      <c r="C419" s="126">
        <v>0.33</v>
      </c>
      <c r="D419" s="126" t="s">
        <v>8447</v>
      </c>
      <c r="E419" s="129">
        <v>64</v>
      </c>
      <c r="F419" s="129">
        <f>_sp85</f>
        <v>6520030850</v>
      </c>
      <c r="G419" s="129">
        <v>85</v>
      </c>
      <c r="H419" s="129" t="s">
        <v>2784</v>
      </c>
      <c r="I419" s="129" t="s">
        <v>2784</v>
      </c>
      <c r="J419" s="129">
        <v>128</v>
      </c>
      <c r="K419" s="157" t="s">
        <v>9254</v>
      </c>
      <c r="L419" s="145">
        <v>0</v>
      </c>
      <c r="M419" s="65"/>
      <c r="N419" s="65"/>
      <c r="O419" s="65"/>
      <c r="P419" s="65"/>
      <c r="Q419" s="65"/>
      <c r="R419" s="65"/>
    </row>
    <row r="420" spans="1:18" x14ac:dyDescent="0.2">
      <c r="A420" s="558" t="s">
        <v>12069</v>
      </c>
      <c r="B420" s="590" t="s">
        <v>2125</v>
      </c>
      <c r="C420" s="126">
        <v>0.33</v>
      </c>
      <c r="D420" s="590" t="s">
        <v>11769</v>
      </c>
      <c r="E420" s="129">
        <v>55</v>
      </c>
      <c r="F420" s="129">
        <v>6520030690</v>
      </c>
      <c r="G420" s="129">
        <v>69</v>
      </c>
      <c r="H420" s="129" t="s">
        <v>2784</v>
      </c>
      <c r="I420" s="129" t="s">
        <v>2784</v>
      </c>
      <c r="J420" s="129">
        <v>123</v>
      </c>
      <c r="K420" s="570" t="s">
        <v>738</v>
      </c>
      <c r="L420" s="157">
        <v>0</v>
      </c>
      <c r="M420" s="559" t="s">
        <v>11723</v>
      </c>
      <c r="N420" s="65"/>
      <c r="O420" s="65"/>
      <c r="P420" s="65"/>
      <c r="Q420" s="65"/>
      <c r="R420" s="65"/>
    </row>
    <row r="421" spans="1:18" x14ac:dyDescent="0.2">
      <c r="A421" s="97"/>
      <c r="B421" s="126" t="s">
        <v>2785</v>
      </c>
      <c r="C421" s="126">
        <v>0.33</v>
      </c>
      <c r="D421" s="126" t="s">
        <v>9271</v>
      </c>
      <c r="E421" s="129">
        <v>59</v>
      </c>
      <c r="F421" s="129">
        <f>_sp80</f>
        <v>6520030800</v>
      </c>
      <c r="G421" s="129">
        <v>80</v>
      </c>
      <c r="H421" s="129" t="s">
        <v>2784</v>
      </c>
      <c r="I421" s="129" t="s">
        <v>2784</v>
      </c>
      <c r="J421" s="189">
        <v>123</v>
      </c>
      <c r="K421" s="157" t="s">
        <v>3121</v>
      </c>
      <c r="L421" s="445" t="s">
        <v>518</v>
      </c>
      <c r="M421" s="65"/>
      <c r="N421" s="65"/>
      <c r="O421" s="65"/>
      <c r="P421" s="65"/>
      <c r="Q421" s="65"/>
      <c r="R421" s="65"/>
    </row>
    <row r="422" spans="1:18" x14ac:dyDescent="0.2">
      <c r="A422" s="97"/>
      <c r="B422" s="126" t="s">
        <v>5948</v>
      </c>
      <c r="C422" s="126">
        <v>0.33</v>
      </c>
      <c r="D422" s="126" t="s">
        <v>6948</v>
      </c>
      <c r="E422" s="129">
        <v>63</v>
      </c>
      <c r="F422" s="129">
        <f>_sp86</f>
        <v>6520030860</v>
      </c>
      <c r="G422" s="129">
        <v>86</v>
      </c>
      <c r="H422" s="129" t="s">
        <v>2784</v>
      </c>
      <c r="I422" s="129" t="s">
        <v>2784</v>
      </c>
      <c r="J422" s="129">
        <v>129</v>
      </c>
      <c r="K422" s="157" t="s">
        <v>1982</v>
      </c>
      <c r="L422" s="157">
        <v>0</v>
      </c>
      <c r="M422" s="65"/>
      <c r="N422" s="65"/>
      <c r="O422" s="65"/>
      <c r="P422" s="65"/>
      <c r="Q422" s="65"/>
      <c r="R422" s="65"/>
    </row>
    <row r="423" spans="1:18" x14ac:dyDescent="0.2">
      <c r="A423" s="97"/>
      <c r="B423" s="126"/>
      <c r="C423" s="126">
        <v>0.33</v>
      </c>
      <c r="D423" s="126" t="s">
        <v>3125</v>
      </c>
      <c r="E423" s="129">
        <v>58</v>
      </c>
      <c r="F423" s="129">
        <f>_sp76</f>
        <v>6520030760</v>
      </c>
      <c r="G423" s="129">
        <v>76</v>
      </c>
      <c r="H423" s="129" t="s">
        <v>2784</v>
      </c>
      <c r="I423" s="129" t="s">
        <v>2784</v>
      </c>
      <c r="J423" s="189">
        <v>123</v>
      </c>
      <c r="K423" s="157">
        <v>6534100231</v>
      </c>
      <c r="L423" s="445" t="s">
        <v>518</v>
      </c>
      <c r="M423" s="65"/>
      <c r="N423" s="65"/>
      <c r="O423" s="65"/>
      <c r="P423" s="65"/>
      <c r="Q423" s="65"/>
      <c r="R423" s="65"/>
    </row>
    <row r="424" spans="1:18" x14ac:dyDescent="0.2">
      <c r="A424" s="97"/>
      <c r="B424" s="126"/>
      <c r="C424" s="126"/>
      <c r="D424" s="126"/>
      <c r="E424" s="129"/>
      <c r="F424" s="129"/>
      <c r="G424" s="129"/>
      <c r="H424" s="129"/>
      <c r="I424" s="129"/>
      <c r="J424" s="129"/>
      <c r="K424" s="157"/>
      <c r="L424" s="145">
        <v>0</v>
      </c>
      <c r="M424" s="65"/>
      <c r="N424" s="65"/>
      <c r="O424" s="65"/>
      <c r="P424" s="65"/>
      <c r="Q424" s="65"/>
      <c r="R424" s="65"/>
    </row>
    <row r="425" spans="1:18" x14ac:dyDescent="0.2">
      <c r="A425" s="97"/>
      <c r="B425" s="126" t="s">
        <v>3365</v>
      </c>
      <c r="C425" s="126">
        <v>0.35</v>
      </c>
      <c r="D425" s="126" t="s">
        <v>6751</v>
      </c>
      <c r="E425" s="129">
        <v>62</v>
      </c>
      <c r="F425" s="129">
        <v>6520030860</v>
      </c>
      <c r="G425" s="129">
        <v>86</v>
      </c>
      <c r="H425" s="129" t="s">
        <v>2784</v>
      </c>
      <c r="I425" s="129" t="s">
        <v>2784</v>
      </c>
      <c r="J425" s="129">
        <v>129</v>
      </c>
      <c r="K425" s="157" t="s">
        <v>6731</v>
      </c>
      <c r="L425" s="145">
        <v>0</v>
      </c>
      <c r="M425" s="65"/>
      <c r="N425" s="65"/>
      <c r="O425" s="65"/>
      <c r="P425" s="65"/>
      <c r="Q425" s="65"/>
      <c r="R425" s="65"/>
    </row>
    <row r="426" spans="1:18" x14ac:dyDescent="0.2">
      <c r="A426" s="97"/>
      <c r="B426" s="126" t="s">
        <v>3365</v>
      </c>
      <c r="C426" s="126">
        <v>0.35</v>
      </c>
      <c r="D426" s="202" t="s">
        <v>4380</v>
      </c>
      <c r="E426" s="129">
        <v>65</v>
      </c>
      <c r="F426" s="129">
        <v>6520030900</v>
      </c>
      <c r="G426" s="129">
        <v>90</v>
      </c>
      <c r="H426" s="129" t="s">
        <v>2784</v>
      </c>
      <c r="I426" s="129" t="s">
        <v>2784</v>
      </c>
      <c r="J426" s="129">
        <v>133</v>
      </c>
      <c r="K426" s="157" t="s">
        <v>2299</v>
      </c>
      <c r="L426" s="145">
        <v>0</v>
      </c>
      <c r="M426" s="65"/>
      <c r="N426" s="65"/>
      <c r="O426" s="65"/>
      <c r="P426" s="65"/>
      <c r="Q426" s="65"/>
      <c r="R426" s="65"/>
    </row>
    <row r="427" spans="1:18" x14ac:dyDescent="0.2">
      <c r="A427" s="97"/>
      <c r="B427" s="126" t="s">
        <v>3365</v>
      </c>
      <c r="C427" s="126">
        <v>0.35</v>
      </c>
      <c r="D427" s="126" t="s">
        <v>5549</v>
      </c>
      <c r="E427" s="129">
        <v>61</v>
      </c>
      <c r="F427" s="129">
        <f>_sp86</f>
        <v>6520030860</v>
      </c>
      <c r="G427" s="129">
        <v>86</v>
      </c>
      <c r="H427" s="129" t="s">
        <v>2784</v>
      </c>
      <c r="I427" s="129" t="s">
        <v>2784</v>
      </c>
      <c r="J427" s="129">
        <v>129</v>
      </c>
      <c r="K427" s="157" t="s">
        <v>6731</v>
      </c>
      <c r="L427" s="157">
        <v>0</v>
      </c>
      <c r="M427" s="65"/>
      <c r="N427" s="65"/>
      <c r="O427" s="65"/>
      <c r="P427" s="65"/>
      <c r="Q427" s="65"/>
      <c r="R427" s="65"/>
    </row>
    <row r="428" spans="1:18" x14ac:dyDescent="0.2">
      <c r="A428" s="97"/>
      <c r="B428" s="126"/>
      <c r="C428" s="126"/>
      <c r="D428" s="126"/>
      <c r="E428" s="129"/>
      <c r="F428" s="129"/>
      <c r="G428" s="129"/>
      <c r="H428" s="129"/>
      <c r="I428" s="129"/>
      <c r="J428" s="129"/>
      <c r="K428" s="157"/>
      <c r="L428" s="157">
        <v>0</v>
      </c>
      <c r="M428" s="65"/>
      <c r="N428" s="65"/>
      <c r="O428" s="65"/>
      <c r="P428" s="65"/>
      <c r="Q428" s="65"/>
      <c r="R428" s="65"/>
    </row>
    <row r="429" spans="1:18" x14ac:dyDescent="0.2">
      <c r="A429" s="558" t="s">
        <v>5981</v>
      </c>
      <c r="B429" s="126"/>
      <c r="C429" s="126">
        <v>0.35499999999999998</v>
      </c>
      <c r="D429" s="590" t="s">
        <v>2783</v>
      </c>
      <c r="E429" s="129">
        <v>58</v>
      </c>
      <c r="F429" s="129">
        <f>_sp76</f>
        <v>6520030760</v>
      </c>
      <c r="G429" s="129">
        <v>76</v>
      </c>
      <c r="H429" s="129" t="s">
        <v>2784</v>
      </c>
      <c r="I429" s="129" t="s">
        <v>2784</v>
      </c>
      <c r="J429" s="129">
        <v>123</v>
      </c>
      <c r="K429" s="157">
        <v>6534100231</v>
      </c>
      <c r="L429" s="157">
        <v>0</v>
      </c>
      <c r="M429" s="559" t="s">
        <v>10860</v>
      </c>
      <c r="N429" s="65"/>
      <c r="O429" s="65"/>
      <c r="P429" s="65"/>
      <c r="Q429" s="65"/>
      <c r="R429" s="65"/>
    </row>
    <row r="430" spans="1:18" x14ac:dyDescent="0.2">
      <c r="A430" s="97"/>
      <c r="B430" s="126"/>
      <c r="C430" s="126"/>
      <c r="D430" s="126"/>
      <c r="E430" s="129"/>
      <c r="F430" s="129"/>
      <c r="G430" s="129"/>
      <c r="H430" s="129"/>
      <c r="I430" s="129"/>
      <c r="J430" s="129"/>
      <c r="K430" s="157"/>
      <c r="L430" s="145">
        <v>0</v>
      </c>
      <c r="M430" s="65"/>
      <c r="N430" s="65"/>
      <c r="O430" s="65"/>
      <c r="P430" s="65"/>
      <c r="Q430" s="65"/>
      <c r="R430" s="65"/>
    </row>
    <row r="431" spans="1:18" x14ac:dyDescent="0.2">
      <c r="A431" s="97"/>
      <c r="B431" s="126" t="s">
        <v>2785</v>
      </c>
      <c r="C431" s="126">
        <v>0.38</v>
      </c>
      <c r="D431" s="126" t="s">
        <v>2034</v>
      </c>
      <c r="E431" s="129">
        <v>60</v>
      </c>
      <c r="F431" s="129">
        <f>_sp82</f>
        <v>6520030820</v>
      </c>
      <c r="G431" s="129">
        <v>82</v>
      </c>
      <c r="H431" s="129" t="s">
        <v>2784</v>
      </c>
      <c r="I431" s="129" t="s">
        <v>2784</v>
      </c>
      <c r="J431" s="189">
        <v>125</v>
      </c>
      <c r="K431" s="157">
        <v>6534100239</v>
      </c>
      <c r="L431" s="157">
        <v>0</v>
      </c>
      <c r="M431" s="65"/>
      <c r="N431" s="65"/>
      <c r="O431" s="65"/>
      <c r="P431" s="65"/>
      <c r="Q431" s="65"/>
      <c r="R431" s="65"/>
    </row>
    <row r="432" spans="1:18" x14ac:dyDescent="0.2">
      <c r="A432" s="97"/>
      <c r="B432" s="126"/>
      <c r="C432" s="126"/>
      <c r="D432" s="126"/>
      <c r="E432" s="129"/>
      <c r="F432" s="129"/>
      <c r="G432" s="129"/>
      <c r="H432" s="129"/>
      <c r="I432" s="129"/>
      <c r="J432" s="189"/>
      <c r="K432" s="157"/>
      <c r="L432" s="157">
        <v>0</v>
      </c>
      <c r="M432" s="65"/>
      <c r="N432" s="65"/>
      <c r="O432" s="65"/>
      <c r="P432" s="65"/>
      <c r="Q432" s="65"/>
      <c r="R432" s="65"/>
    </row>
    <row r="433" spans="1:18" x14ac:dyDescent="0.2">
      <c r="A433" s="558" t="s">
        <v>11883</v>
      </c>
      <c r="B433" s="590" t="s">
        <v>1978</v>
      </c>
      <c r="C433" s="126">
        <v>0.39</v>
      </c>
      <c r="D433" s="590" t="s">
        <v>11885</v>
      </c>
      <c r="E433" s="129">
        <v>63</v>
      </c>
      <c r="F433" s="129">
        <f>_sp88</f>
        <v>6520030880</v>
      </c>
      <c r="G433" s="129">
        <v>88</v>
      </c>
      <c r="H433" s="129" t="s">
        <v>2784</v>
      </c>
      <c r="I433" s="129" t="s">
        <v>2784</v>
      </c>
      <c r="J433" s="129">
        <v>131</v>
      </c>
      <c r="K433" s="157">
        <v>6534100284</v>
      </c>
      <c r="L433" s="145">
        <v>0</v>
      </c>
      <c r="M433" s="559" t="s">
        <v>11840</v>
      </c>
      <c r="N433" s="65"/>
      <c r="O433" s="65"/>
      <c r="P433" s="65"/>
      <c r="Q433" s="65"/>
      <c r="R433" s="65"/>
    </row>
    <row r="434" spans="1:18" x14ac:dyDescent="0.2">
      <c r="A434" s="97"/>
      <c r="B434" s="126"/>
      <c r="C434" s="126"/>
      <c r="D434" s="126"/>
      <c r="E434" s="129"/>
      <c r="F434" s="129"/>
      <c r="G434" s="129"/>
      <c r="H434" s="129"/>
      <c r="I434" s="129"/>
      <c r="J434" s="189"/>
      <c r="K434" s="157"/>
      <c r="L434" s="157"/>
      <c r="M434" s="65"/>
      <c r="N434" s="65"/>
      <c r="O434" s="65"/>
      <c r="P434" s="65"/>
      <c r="Q434" s="65"/>
      <c r="R434" s="65"/>
    </row>
    <row r="435" spans="1:18" x14ac:dyDescent="0.2">
      <c r="A435" s="558" t="s">
        <v>11655</v>
      </c>
      <c r="B435" s="590" t="s">
        <v>8490</v>
      </c>
      <c r="C435" s="126">
        <v>0.4</v>
      </c>
      <c r="D435" s="590" t="s">
        <v>11658</v>
      </c>
      <c r="E435" s="129">
        <v>63</v>
      </c>
      <c r="F435" s="129">
        <f>_sp84</f>
        <v>6520030840</v>
      </c>
      <c r="G435" s="129">
        <v>84</v>
      </c>
      <c r="H435" s="129" t="s">
        <v>2784</v>
      </c>
      <c r="I435" s="129" t="s">
        <v>2784</v>
      </c>
      <c r="J435" s="129">
        <v>127</v>
      </c>
      <c r="K435" s="157">
        <v>6534100278</v>
      </c>
      <c r="L435" s="687" t="s">
        <v>518</v>
      </c>
      <c r="M435" s="559" t="s">
        <v>11657</v>
      </c>
      <c r="N435" s="65"/>
      <c r="O435" s="65"/>
      <c r="P435" s="65"/>
      <c r="Q435" s="65"/>
      <c r="R435" s="65"/>
    </row>
    <row r="436" spans="1:18" x14ac:dyDescent="0.2">
      <c r="A436" s="558"/>
      <c r="B436" s="590"/>
      <c r="C436" s="126"/>
      <c r="D436" s="590"/>
      <c r="E436" s="129"/>
      <c r="F436" s="129"/>
      <c r="G436" s="129"/>
      <c r="H436" s="129"/>
      <c r="I436" s="129"/>
      <c r="J436" s="129"/>
      <c r="K436" s="157"/>
      <c r="L436" s="687"/>
      <c r="M436" s="559"/>
      <c r="N436" s="65"/>
      <c r="O436" s="65"/>
      <c r="P436" s="65"/>
      <c r="Q436" s="65"/>
      <c r="R436" s="65"/>
    </row>
    <row r="437" spans="1:18" x14ac:dyDescent="0.2">
      <c r="A437" s="558" t="s">
        <v>12177</v>
      </c>
      <c r="B437" s="590" t="s">
        <v>1423</v>
      </c>
      <c r="C437" s="126">
        <v>0.45</v>
      </c>
      <c r="D437" s="590" t="s">
        <v>2349</v>
      </c>
      <c r="E437" s="129">
        <v>66</v>
      </c>
      <c r="F437" s="129">
        <f>_sp92</f>
        <v>6520030920</v>
      </c>
      <c r="G437" s="129">
        <v>92</v>
      </c>
      <c r="H437" s="129" t="s">
        <v>2784</v>
      </c>
      <c r="I437" s="129" t="s">
        <v>2784</v>
      </c>
      <c r="J437" s="129">
        <v>135</v>
      </c>
      <c r="K437" s="157" t="s">
        <v>4485</v>
      </c>
      <c r="L437" s="687" t="s">
        <v>518</v>
      </c>
      <c r="M437" s="559" t="s">
        <v>12178</v>
      </c>
      <c r="N437" s="65"/>
      <c r="O437" s="65"/>
      <c r="P437" s="65"/>
      <c r="Q437" s="65"/>
      <c r="R437" s="65"/>
    </row>
    <row r="438" spans="1:18" x14ac:dyDescent="0.2">
      <c r="A438" s="97"/>
      <c r="B438" s="126"/>
      <c r="C438" s="126"/>
      <c r="D438" s="126"/>
      <c r="E438" s="129"/>
      <c r="F438" s="129"/>
      <c r="G438" s="129"/>
      <c r="H438" s="129"/>
      <c r="I438" s="129"/>
      <c r="J438" s="189"/>
      <c r="K438" s="157"/>
      <c r="L438" s="157">
        <v>0</v>
      </c>
      <c r="M438" s="65"/>
      <c r="N438" s="65"/>
      <c r="O438" s="65"/>
      <c r="P438" s="65"/>
      <c r="Q438" s="65"/>
      <c r="R438" s="65"/>
    </row>
    <row r="439" spans="1:18" x14ac:dyDescent="0.2">
      <c r="A439" s="97" t="s">
        <v>3472</v>
      </c>
      <c r="B439" s="65"/>
      <c r="C439" s="126">
        <v>0.48499999999999999</v>
      </c>
      <c r="D439" s="127" t="s">
        <v>3474</v>
      </c>
      <c r="E439" s="129">
        <v>66</v>
      </c>
      <c r="F439" s="129">
        <f>_sp93</f>
        <v>6520030930</v>
      </c>
      <c r="G439" s="129">
        <v>93</v>
      </c>
      <c r="H439" s="129" t="s">
        <v>2784</v>
      </c>
      <c r="I439" s="129" t="s">
        <v>2784</v>
      </c>
      <c r="J439" s="129">
        <v>136</v>
      </c>
      <c r="K439" s="157">
        <v>6534100219</v>
      </c>
      <c r="L439" s="157">
        <v>0</v>
      </c>
      <c r="M439" s="65"/>
      <c r="N439" s="65"/>
      <c r="O439" s="65"/>
      <c r="P439" s="65"/>
      <c r="Q439" s="65"/>
      <c r="R439" s="65"/>
    </row>
    <row r="440" spans="1:18" x14ac:dyDescent="0.2">
      <c r="A440" s="97"/>
      <c r="B440" s="126"/>
      <c r="C440" s="126"/>
      <c r="D440" s="126"/>
      <c r="E440" s="129"/>
      <c r="F440" s="129"/>
      <c r="G440" s="129"/>
      <c r="H440" s="129"/>
      <c r="I440" s="129"/>
      <c r="J440" s="129"/>
      <c r="K440" s="157"/>
      <c r="L440" s="157">
        <v>0</v>
      </c>
      <c r="M440" s="65"/>
      <c r="N440" s="65"/>
      <c r="O440" s="65"/>
      <c r="P440" s="65"/>
      <c r="Q440" s="65"/>
      <c r="R440" s="65"/>
    </row>
    <row r="441" spans="1:18" x14ac:dyDescent="0.2">
      <c r="A441" s="558" t="s">
        <v>12224</v>
      </c>
      <c r="B441" s="590" t="s">
        <v>2193</v>
      </c>
      <c r="C441" s="126">
        <v>0.5</v>
      </c>
      <c r="D441" s="602" t="s">
        <v>12227</v>
      </c>
      <c r="E441" s="129">
        <v>62</v>
      </c>
      <c r="F441" s="129">
        <f>_sp82</f>
        <v>6520030820</v>
      </c>
      <c r="G441" s="129">
        <v>82</v>
      </c>
      <c r="H441" s="129" t="s">
        <v>2784</v>
      </c>
      <c r="I441" s="129" t="s">
        <v>2784</v>
      </c>
      <c r="J441" s="5">
        <v>125</v>
      </c>
      <c r="K441" s="157">
        <v>6534100298</v>
      </c>
      <c r="L441" s="687" t="s">
        <v>518</v>
      </c>
      <c r="M441" s="559" t="s">
        <v>12228</v>
      </c>
      <c r="N441" s="65"/>
      <c r="O441" s="65"/>
      <c r="P441" s="65"/>
      <c r="Q441" s="65"/>
      <c r="R441" s="65"/>
    </row>
    <row r="442" spans="1:18" x14ac:dyDescent="0.2">
      <c r="A442" s="558"/>
      <c r="B442" s="590"/>
      <c r="C442" s="126"/>
      <c r="D442" s="602"/>
      <c r="E442" s="129"/>
      <c r="F442" s="129"/>
      <c r="G442" s="129"/>
      <c r="H442" s="129"/>
      <c r="I442" s="129"/>
      <c r="J442" s="5"/>
      <c r="K442" s="157"/>
      <c r="L442" s="687"/>
      <c r="M442" s="559"/>
      <c r="N442" s="65"/>
      <c r="O442" s="65"/>
      <c r="P442" s="65"/>
      <c r="Q442" s="65"/>
      <c r="R442" s="65"/>
    </row>
    <row r="443" spans="1:18" x14ac:dyDescent="0.2">
      <c r="A443" s="97" t="s">
        <v>3539</v>
      </c>
      <c r="B443" s="126" t="s">
        <v>3365</v>
      </c>
      <c r="C443" s="126">
        <v>0.5</v>
      </c>
      <c r="D443" s="126" t="s">
        <v>6313</v>
      </c>
      <c r="E443" s="129">
        <v>65</v>
      </c>
      <c r="F443" s="129">
        <f>_sp92</f>
        <v>6520030920</v>
      </c>
      <c r="G443" s="129">
        <v>92</v>
      </c>
      <c r="H443" s="129" t="s">
        <v>2784</v>
      </c>
      <c r="I443" s="129" t="s">
        <v>2784</v>
      </c>
      <c r="J443" s="129">
        <v>135</v>
      </c>
      <c r="K443" s="157" t="s">
        <v>6541</v>
      </c>
      <c r="L443" s="145">
        <v>0</v>
      </c>
      <c r="M443" s="65"/>
      <c r="N443" s="65"/>
      <c r="O443" s="65"/>
      <c r="P443" s="65"/>
      <c r="Q443" s="65"/>
      <c r="R443" s="65"/>
    </row>
    <row r="444" spans="1:18" x14ac:dyDescent="0.2">
      <c r="A444" s="97"/>
      <c r="B444" s="127" t="s">
        <v>3365</v>
      </c>
      <c r="C444" s="126">
        <v>0.5</v>
      </c>
      <c r="D444" s="127" t="s">
        <v>1357</v>
      </c>
      <c r="E444" s="129">
        <v>66</v>
      </c>
      <c r="F444" s="129">
        <f>_sp92</f>
        <v>6520030920</v>
      </c>
      <c r="G444" s="129">
        <v>92</v>
      </c>
      <c r="H444" s="129" t="s">
        <v>2784</v>
      </c>
      <c r="I444" s="129" t="s">
        <v>2784</v>
      </c>
      <c r="J444" s="129">
        <v>135</v>
      </c>
      <c r="K444" s="157" t="s">
        <v>7505</v>
      </c>
      <c r="L444" s="445" t="s">
        <v>518</v>
      </c>
      <c r="M444" s="65"/>
      <c r="N444" s="65"/>
      <c r="O444" s="65"/>
      <c r="P444" s="65"/>
      <c r="Q444" s="65"/>
      <c r="R444" s="65"/>
    </row>
    <row r="445" spans="1:18" x14ac:dyDescent="0.2">
      <c r="A445" s="97" t="s">
        <v>2564</v>
      </c>
      <c r="B445" s="127" t="s">
        <v>3365</v>
      </c>
      <c r="C445" s="126">
        <v>0.5</v>
      </c>
      <c r="D445" s="250" t="s">
        <v>9575</v>
      </c>
      <c r="E445" s="129">
        <v>65</v>
      </c>
      <c r="F445" s="129">
        <f>_sp90</f>
        <v>6520030900</v>
      </c>
      <c r="G445" s="129">
        <v>90</v>
      </c>
      <c r="H445" s="129" t="s">
        <v>2784</v>
      </c>
      <c r="I445" s="129" t="s">
        <v>2784</v>
      </c>
      <c r="J445" s="129">
        <v>133</v>
      </c>
      <c r="K445" s="157" t="s">
        <v>7445</v>
      </c>
      <c r="L445" s="157">
        <v>0</v>
      </c>
      <c r="M445" s="65" t="s">
        <v>7446</v>
      </c>
      <c r="N445" s="65"/>
      <c r="O445" s="65"/>
      <c r="P445" s="65"/>
      <c r="Q445" s="65"/>
      <c r="R445" s="65"/>
    </row>
    <row r="446" spans="1:18" x14ac:dyDescent="0.2">
      <c r="A446" s="97"/>
      <c r="B446" s="126" t="s">
        <v>3365</v>
      </c>
      <c r="C446" s="126">
        <v>0.5</v>
      </c>
      <c r="D446" s="250" t="s">
        <v>7760</v>
      </c>
      <c r="E446" s="129">
        <v>65</v>
      </c>
      <c r="F446" s="129">
        <f>_sp92</f>
        <v>6520030920</v>
      </c>
      <c r="G446" s="129">
        <v>92</v>
      </c>
      <c r="H446" s="129" t="s">
        <v>2784</v>
      </c>
      <c r="I446" s="129" t="s">
        <v>2784</v>
      </c>
      <c r="J446" s="129">
        <v>135</v>
      </c>
      <c r="K446" s="157" t="s">
        <v>4339</v>
      </c>
      <c r="L446" s="145">
        <v>0</v>
      </c>
      <c r="M446" s="65" t="s">
        <v>9901</v>
      </c>
      <c r="N446" s="65"/>
      <c r="O446" s="65"/>
      <c r="P446" s="65"/>
      <c r="Q446" s="65"/>
      <c r="R446" s="65"/>
    </row>
    <row r="447" spans="1:18" x14ac:dyDescent="0.2">
      <c r="A447" s="558" t="s">
        <v>11938</v>
      </c>
      <c r="B447" s="590" t="s">
        <v>3365</v>
      </c>
      <c r="C447" s="126">
        <v>0.5</v>
      </c>
      <c r="D447" s="591" t="s">
        <v>11916</v>
      </c>
      <c r="E447" s="129">
        <v>65</v>
      </c>
      <c r="F447" s="129">
        <v>6520030840</v>
      </c>
      <c r="G447" s="129">
        <v>84</v>
      </c>
      <c r="H447" s="600" t="s">
        <v>8971</v>
      </c>
      <c r="I447" s="600" t="s">
        <v>8971</v>
      </c>
      <c r="J447" s="129">
        <v>127</v>
      </c>
      <c r="K447" s="570" t="s">
        <v>7519</v>
      </c>
      <c r="L447" s="145">
        <v>0</v>
      </c>
      <c r="M447" s="559" t="s">
        <v>11937</v>
      </c>
      <c r="N447" s="65"/>
      <c r="O447" s="65"/>
      <c r="P447" s="65"/>
      <c r="Q447" s="65"/>
      <c r="R447" s="65"/>
    </row>
    <row r="448" spans="1:18" x14ac:dyDescent="0.2">
      <c r="A448" s="97"/>
      <c r="B448" s="126" t="s">
        <v>3365</v>
      </c>
      <c r="C448" s="126">
        <v>0.5</v>
      </c>
      <c r="D448" s="250" t="s">
        <v>6312</v>
      </c>
      <c r="E448" s="129">
        <v>65</v>
      </c>
      <c r="F448" s="129">
        <f>_sp92</f>
        <v>6520030920</v>
      </c>
      <c r="G448" s="129">
        <v>92</v>
      </c>
      <c r="H448" s="129" t="s">
        <v>2784</v>
      </c>
      <c r="I448" s="129" t="s">
        <v>2784</v>
      </c>
      <c r="J448" s="129">
        <v>135</v>
      </c>
      <c r="K448" s="157" t="s">
        <v>4485</v>
      </c>
      <c r="L448" s="145">
        <v>0</v>
      </c>
      <c r="M448" s="65"/>
      <c r="N448" s="65"/>
      <c r="O448" s="65"/>
      <c r="P448" s="65"/>
      <c r="Q448" s="65"/>
      <c r="R448" s="65"/>
    </row>
    <row r="449" spans="1:18" x14ac:dyDescent="0.2">
      <c r="A449" s="97"/>
      <c r="B449" s="126" t="s">
        <v>3365</v>
      </c>
      <c r="C449" s="126">
        <v>0.5</v>
      </c>
      <c r="D449" s="250" t="s">
        <v>1022</v>
      </c>
      <c r="E449" s="129">
        <v>65</v>
      </c>
      <c r="F449" s="129">
        <f>_sp92</f>
        <v>6520030920</v>
      </c>
      <c r="G449" s="129">
        <v>92</v>
      </c>
      <c r="H449" s="129" t="s">
        <v>2784</v>
      </c>
      <c r="I449" s="129" t="s">
        <v>2784</v>
      </c>
      <c r="J449" s="129">
        <v>135</v>
      </c>
      <c r="K449" s="157"/>
      <c r="L449" s="157">
        <v>0</v>
      </c>
      <c r="M449" s="65"/>
      <c r="N449" s="65"/>
      <c r="O449" s="65"/>
      <c r="P449" s="65"/>
      <c r="Q449" s="65"/>
      <c r="R449" s="65"/>
    </row>
    <row r="450" spans="1:18" x14ac:dyDescent="0.2">
      <c r="A450" s="97"/>
      <c r="B450" s="127" t="s">
        <v>3365</v>
      </c>
      <c r="C450" s="126">
        <v>0.5</v>
      </c>
      <c r="D450" s="250" t="s">
        <v>2878</v>
      </c>
      <c r="E450" s="129">
        <v>65</v>
      </c>
      <c r="F450" s="129">
        <f>_sp90</f>
        <v>6520030900</v>
      </c>
      <c r="G450" s="129">
        <v>90</v>
      </c>
      <c r="H450" s="129" t="s">
        <v>2784</v>
      </c>
      <c r="I450" s="129" t="s">
        <v>2784</v>
      </c>
      <c r="J450" s="129">
        <v>133</v>
      </c>
      <c r="K450" s="157" t="s">
        <v>1359</v>
      </c>
      <c r="L450" s="145">
        <v>0</v>
      </c>
      <c r="M450" s="65" t="s">
        <v>5246</v>
      </c>
      <c r="N450" s="65"/>
      <c r="O450" s="65"/>
      <c r="P450" s="65"/>
      <c r="Q450" s="65"/>
      <c r="R450" s="65"/>
    </row>
    <row r="451" spans="1:18" x14ac:dyDescent="0.2">
      <c r="A451" s="97" t="s">
        <v>190</v>
      </c>
      <c r="B451" s="126" t="s">
        <v>3365</v>
      </c>
      <c r="C451" s="126">
        <v>0.5</v>
      </c>
      <c r="D451" s="250" t="s">
        <v>10087</v>
      </c>
      <c r="E451" s="129">
        <v>65</v>
      </c>
      <c r="F451" s="129">
        <f>_sp86</f>
        <v>6520030860</v>
      </c>
      <c r="G451" s="129">
        <v>86</v>
      </c>
      <c r="H451" s="129" t="s">
        <v>2784</v>
      </c>
      <c r="I451" s="129" t="s">
        <v>2784</v>
      </c>
      <c r="J451" s="129">
        <v>129</v>
      </c>
      <c r="K451" s="157" t="s">
        <v>10088</v>
      </c>
      <c r="L451" s="445" t="s">
        <v>518</v>
      </c>
      <c r="M451" s="65"/>
      <c r="N451" s="65"/>
      <c r="O451" s="65"/>
      <c r="P451" s="65"/>
      <c r="Q451" s="65"/>
      <c r="R451" s="65"/>
    </row>
    <row r="452" spans="1:18" x14ac:dyDescent="0.2">
      <c r="A452" s="97" t="s">
        <v>6038</v>
      </c>
      <c r="B452" s="127" t="s">
        <v>3365</v>
      </c>
      <c r="C452" s="126">
        <v>0.5</v>
      </c>
      <c r="D452" s="250" t="s">
        <v>1776</v>
      </c>
      <c r="E452" s="129">
        <v>64</v>
      </c>
      <c r="F452" s="129">
        <f>_sp90</f>
        <v>6520030900</v>
      </c>
      <c r="G452" s="129">
        <v>90</v>
      </c>
      <c r="H452" s="129" t="s">
        <v>2784</v>
      </c>
      <c r="I452" s="129" t="s">
        <v>2784</v>
      </c>
      <c r="J452" s="5">
        <v>133</v>
      </c>
      <c r="K452" s="157">
        <v>6534100242</v>
      </c>
      <c r="L452" s="157">
        <v>0</v>
      </c>
      <c r="M452" s="65" t="s">
        <v>3217</v>
      </c>
      <c r="N452" s="65"/>
      <c r="O452" s="65"/>
      <c r="P452" s="65"/>
      <c r="Q452" s="65"/>
      <c r="R452" s="65"/>
    </row>
    <row r="453" spans="1:18" x14ac:dyDescent="0.2">
      <c r="A453" s="97" t="s">
        <v>8183</v>
      </c>
      <c r="B453" s="127" t="s">
        <v>3365</v>
      </c>
      <c r="C453" s="126">
        <v>0.5</v>
      </c>
      <c r="D453" s="250" t="s">
        <v>1587</v>
      </c>
      <c r="E453" s="129">
        <v>66</v>
      </c>
      <c r="F453" s="129">
        <f>_sp92</f>
        <v>6520030920</v>
      </c>
      <c r="G453" s="129">
        <v>92</v>
      </c>
      <c r="H453" s="129" t="s">
        <v>2784</v>
      </c>
      <c r="I453" s="129" t="s">
        <v>2784</v>
      </c>
      <c r="J453" s="129">
        <v>135</v>
      </c>
      <c r="K453" s="157" t="s">
        <v>6541</v>
      </c>
      <c r="L453" s="157">
        <v>0</v>
      </c>
      <c r="M453" s="65" t="s">
        <v>8364</v>
      </c>
      <c r="N453" s="65"/>
      <c r="O453" s="65"/>
      <c r="P453" s="65"/>
      <c r="Q453" s="65"/>
      <c r="R453" s="65"/>
    </row>
    <row r="454" spans="1:18" x14ac:dyDescent="0.2">
      <c r="A454" s="97" t="s">
        <v>8183</v>
      </c>
      <c r="B454" s="127" t="s">
        <v>3365</v>
      </c>
      <c r="C454" s="126">
        <v>0.5</v>
      </c>
      <c r="D454" s="250" t="s">
        <v>3254</v>
      </c>
      <c r="E454" s="129">
        <v>66</v>
      </c>
      <c r="F454" s="129">
        <f>_sp90</f>
        <v>6520030900</v>
      </c>
      <c r="G454" s="129">
        <v>90</v>
      </c>
      <c r="H454" s="129" t="s">
        <v>2784</v>
      </c>
      <c r="I454" s="129" t="s">
        <v>2784</v>
      </c>
      <c r="J454" s="129">
        <v>133</v>
      </c>
      <c r="K454" s="157"/>
      <c r="L454" s="157">
        <v>0</v>
      </c>
      <c r="M454" s="65" t="s">
        <v>3255</v>
      </c>
      <c r="N454" s="65"/>
      <c r="O454" s="65"/>
      <c r="P454" s="65"/>
      <c r="Q454" s="65"/>
      <c r="R454" s="65"/>
    </row>
    <row r="455" spans="1:18" x14ac:dyDescent="0.2">
      <c r="A455" s="97" t="s">
        <v>8808</v>
      </c>
      <c r="B455" s="127" t="s">
        <v>3365</v>
      </c>
      <c r="C455" s="126">
        <v>0.5</v>
      </c>
      <c r="D455" s="250" t="s">
        <v>4161</v>
      </c>
      <c r="E455" s="129">
        <v>65</v>
      </c>
      <c r="F455" s="129">
        <f>_sp92</f>
        <v>6520030920</v>
      </c>
      <c r="G455" s="129">
        <v>92</v>
      </c>
      <c r="H455" s="129" t="s">
        <v>2784</v>
      </c>
      <c r="I455" s="129" t="s">
        <v>2784</v>
      </c>
      <c r="J455" s="129">
        <v>135</v>
      </c>
      <c r="K455" s="157" t="s">
        <v>4162</v>
      </c>
      <c r="L455" s="157">
        <v>0</v>
      </c>
      <c r="M455" s="65"/>
      <c r="N455" s="65"/>
      <c r="O455" s="65"/>
      <c r="P455" s="65"/>
      <c r="Q455" s="65"/>
      <c r="R455" s="65"/>
    </row>
    <row r="456" spans="1:18" x14ac:dyDescent="0.2">
      <c r="A456" s="97" t="s">
        <v>1957</v>
      </c>
      <c r="B456" s="127" t="s">
        <v>3365</v>
      </c>
      <c r="C456" s="126">
        <v>0.5</v>
      </c>
      <c r="D456" s="250" t="s">
        <v>1818</v>
      </c>
      <c r="E456" s="129">
        <v>65</v>
      </c>
      <c r="F456" s="129">
        <f>_sp92</f>
        <v>6520030920</v>
      </c>
      <c r="G456" s="129">
        <v>92</v>
      </c>
      <c r="H456" s="129" t="s">
        <v>2784</v>
      </c>
      <c r="I456" s="129" t="s">
        <v>2784</v>
      </c>
      <c r="J456" s="129">
        <v>135</v>
      </c>
      <c r="K456" s="157">
        <v>6534100235</v>
      </c>
      <c r="L456" s="157">
        <v>0</v>
      </c>
      <c r="M456" s="65"/>
      <c r="N456" s="65"/>
      <c r="O456" s="65"/>
      <c r="P456" s="65"/>
      <c r="Q456" s="65"/>
      <c r="R456" s="65"/>
    </row>
    <row r="457" spans="1:18" x14ac:dyDescent="0.2">
      <c r="A457" s="558" t="s">
        <v>11303</v>
      </c>
      <c r="B457" s="127" t="s">
        <v>3365</v>
      </c>
      <c r="C457" s="126">
        <v>0.5</v>
      </c>
      <c r="D457" s="591" t="s">
        <v>11307</v>
      </c>
      <c r="E457" s="129">
        <v>65</v>
      </c>
      <c r="F457" s="129">
        <f>_sp90</f>
        <v>6520030900</v>
      </c>
      <c r="G457" s="129">
        <v>90</v>
      </c>
      <c r="H457" s="129" t="s">
        <v>2784</v>
      </c>
      <c r="I457" s="129" t="s">
        <v>2784</v>
      </c>
      <c r="J457" s="129">
        <v>133</v>
      </c>
      <c r="K457" s="157">
        <v>6534100242</v>
      </c>
      <c r="L457" s="157">
        <v>0</v>
      </c>
      <c r="M457" s="559" t="s">
        <v>11308</v>
      </c>
      <c r="N457" s="65"/>
      <c r="O457" s="65"/>
      <c r="P457" s="65"/>
      <c r="Q457" s="65"/>
      <c r="R457" s="65"/>
    </row>
    <row r="458" spans="1:18" x14ac:dyDescent="0.2">
      <c r="A458" s="558" t="s">
        <v>12258</v>
      </c>
      <c r="B458" s="574" t="s">
        <v>3365</v>
      </c>
      <c r="C458" s="126">
        <v>0.5</v>
      </c>
      <c r="D458" s="602" t="s">
        <v>12262</v>
      </c>
      <c r="E458" s="129">
        <v>68</v>
      </c>
      <c r="F458" s="129">
        <v>6520030970</v>
      </c>
      <c r="G458" s="129">
        <v>97</v>
      </c>
      <c r="H458" s="600" t="s">
        <v>8971</v>
      </c>
      <c r="I458" s="600" t="s">
        <v>8971</v>
      </c>
      <c r="J458" s="5">
        <v>140</v>
      </c>
      <c r="K458" s="570" t="s">
        <v>12245</v>
      </c>
      <c r="L458" s="157">
        <v>0</v>
      </c>
      <c r="M458" s="559" t="s">
        <v>12254</v>
      </c>
      <c r="N458" s="65"/>
      <c r="O458" s="65"/>
      <c r="P458" s="65"/>
      <c r="Q458" s="65"/>
      <c r="R458" s="65"/>
    </row>
    <row r="459" spans="1:18" x14ac:dyDescent="0.2">
      <c r="A459" s="97" t="s">
        <v>5142</v>
      </c>
      <c r="B459" s="127" t="s">
        <v>3365</v>
      </c>
      <c r="C459" s="126">
        <v>0.5</v>
      </c>
      <c r="D459" s="250" t="s">
        <v>3756</v>
      </c>
      <c r="E459" s="129">
        <v>74</v>
      </c>
      <c r="F459" s="129">
        <f>_sp107</f>
        <v>6520031070</v>
      </c>
      <c r="G459" s="129">
        <v>107</v>
      </c>
      <c r="H459" s="129" t="s">
        <v>2784</v>
      </c>
      <c r="I459" s="129" t="s">
        <v>2784</v>
      </c>
      <c r="J459" s="129">
        <v>150</v>
      </c>
      <c r="K459" s="157" t="s">
        <v>423</v>
      </c>
      <c r="L459" s="157">
        <v>0</v>
      </c>
      <c r="M459" s="65"/>
      <c r="N459" s="65"/>
      <c r="O459" s="65"/>
      <c r="P459" s="65"/>
      <c r="Q459" s="65"/>
      <c r="R459" s="65"/>
    </row>
    <row r="460" spans="1:18" x14ac:dyDescent="0.2">
      <c r="A460" s="97"/>
      <c r="B460" s="126" t="s">
        <v>4416</v>
      </c>
      <c r="C460" s="126">
        <v>0.5</v>
      </c>
      <c r="D460" s="250" t="s">
        <v>517</v>
      </c>
      <c r="E460" s="129">
        <v>64</v>
      </c>
      <c r="F460" s="129">
        <v>6520030900</v>
      </c>
      <c r="G460" s="129">
        <v>90</v>
      </c>
      <c r="H460" s="129" t="s">
        <v>2784</v>
      </c>
      <c r="I460" s="129" t="s">
        <v>2784</v>
      </c>
      <c r="J460" s="129">
        <v>133</v>
      </c>
      <c r="K460" s="157" t="s">
        <v>2126</v>
      </c>
      <c r="L460" s="157">
        <v>0</v>
      </c>
      <c r="M460" s="65"/>
      <c r="N460" s="65"/>
      <c r="O460" s="65"/>
      <c r="P460" s="65"/>
      <c r="Q460" s="65"/>
      <c r="R460" s="65"/>
    </row>
    <row r="461" spans="1:18" x14ac:dyDescent="0.2">
      <c r="A461" s="97"/>
      <c r="B461" s="127" t="s">
        <v>4416</v>
      </c>
      <c r="C461" s="126">
        <v>0.5</v>
      </c>
      <c r="D461" s="127" t="s">
        <v>571</v>
      </c>
      <c r="E461" s="129">
        <v>66</v>
      </c>
      <c r="F461" s="129">
        <f>_sp92</f>
        <v>6520030920</v>
      </c>
      <c r="G461" s="129">
        <v>92</v>
      </c>
      <c r="H461" s="129" t="s">
        <v>2784</v>
      </c>
      <c r="I461" s="129" t="s">
        <v>2784</v>
      </c>
      <c r="J461" s="129">
        <v>135</v>
      </c>
      <c r="K461" s="157" t="s">
        <v>7505</v>
      </c>
      <c r="L461" s="157">
        <v>0</v>
      </c>
      <c r="M461" s="65"/>
      <c r="N461" s="65"/>
      <c r="O461" s="65"/>
      <c r="P461" s="65"/>
      <c r="Q461" s="65"/>
      <c r="R461" s="65"/>
    </row>
    <row r="462" spans="1:18" x14ac:dyDescent="0.2">
      <c r="A462" s="97" t="s">
        <v>3379</v>
      </c>
      <c r="B462" s="127" t="s">
        <v>4416</v>
      </c>
      <c r="C462" s="126">
        <v>0.5</v>
      </c>
      <c r="D462" s="250" t="s">
        <v>6310</v>
      </c>
      <c r="E462" s="129">
        <v>64</v>
      </c>
      <c r="F462" s="129">
        <f>_sp88</f>
        <v>6520030880</v>
      </c>
      <c r="G462" s="129">
        <v>88</v>
      </c>
      <c r="H462" s="129" t="s">
        <v>2784</v>
      </c>
      <c r="I462" s="129" t="s">
        <v>2784</v>
      </c>
      <c r="J462" s="129">
        <v>131</v>
      </c>
      <c r="K462" s="157">
        <v>6534100263</v>
      </c>
      <c r="L462" s="157">
        <v>0</v>
      </c>
      <c r="M462" s="65" t="s">
        <v>3377</v>
      </c>
      <c r="N462" s="65"/>
      <c r="O462" s="65"/>
      <c r="P462" s="65"/>
      <c r="Q462" s="65"/>
      <c r="R462" s="65"/>
    </row>
    <row r="463" spans="1:18" x14ac:dyDescent="0.2">
      <c r="A463" s="97"/>
      <c r="B463" s="127" t="s">
        <v>4416</v>
      </c>
      <c r="C463" s="126">
        <v>0.5</v>
      </c>
      <c r="D463" s="250" t="s">
        <v>3041</v>
      </c>
      <c r="E463" s="129">
        <v>65</v>
      </c>
      <c r="F463" s="129">
        <f>_sp92</f>
        <v>6520030920</v>
      </c>
      <c r="G463" s="129">
        <v>92</v>
      </c>
      <c r="H463" s="129" t="s">
        <v>2784</v>
      </c>
      <c r="I463" s="129" t="s">
        <v>2784</v>
      </c>
      <c r="J463" s="129">
        <v>135</v>
      </c>
      <c r="K463" s="157" t="s">
        <v>7505</v>
      </c>
      <c r="L463" s="445" t="s">
        <v>518</v>
      </c>
      <c r="M463" s="65"/>
      <c r="N463" s="65"/>
      <c r="O463" s="65"/>
      <c r="P463" s="65"/>
      <c r="Q463" s="65"/>
      <c r="R463" s="65"/>
    </row>
    <row r="464" spans="1:18" x14ac:dyDescent="0.2">
      <c r="A464" s="97" t="s">
        <v>6306</v>
      </c>
      <c r="B464" s="127" t="s">
        <v>4416</v>
      </c>
      <c r="C464" s="126">
        <v>0.5</v>
      </c>
      <c r="D464" s="250" t="s">
        <v>3728</v>
      </c>
      <c r="E464" s="129">
        <v>65</v>
      </c>
      <c r="F464" s="129">
        <f>_sp90</f>
        <v>6520030900</v>
      </c>
      <c r="G464" s="129">
        <v>90</v>
      </c>
      <c r="H464" s="129" t="s">
        <v>2784</v>
      </c>
      <c r="I464" s="129" t="s">
        <v>2784</v>
      </c>
      <c r="J464" s="129">
        <v>133</v>
      </c>
      <c r="K464" s="157" t="s">
        <v>2126</v>
      </c>
      <c r="L464" s="157">
        <v>0</v>
      </c>
      <c r="M464" s="65" t="s">
        <v>8439</v>
      </c>
      <c r="N464" s="65"/>
      <c r="O464" s="65"/>
      <c r="P464" s="65"/>
      <c r="Q464" s="65"/>
      <c r="R464" s="65"/>
    </row>
    <row r="465" spans="1:18" x14ac:dyDescent="0.2">
      <c r="A465" s="97" t="s">
        <v>9476</v>
      </c>
      <c r="B465" s="127" t="s">
        <v>4416</v>
      </c>
      <c r="C465" s="126">
        <v>0.5</v>
      </c>
      <c r="D465" s="250" t="s">
        <v>6619</v>
      </c>
      <c r="E465" s="129">
        <v>63</v>
      </c>
      <c r="F465" s="129">
        <f>_sp86</f>
        <v>6520030860</v>
      </c>
      <c r="G465" s="129">
        <v>86</v>
      </c>
      <c r="H465" s="129" t="s">
        <v>2784</v>
      </c>
      <c r="I465" s="129" t="s">
        <v>2784</v>
      </c>
      <c r="J465" s="129">
        <v>129</v>
      </c>
      <c r="K465" s="157"/>
      <c r="L465" s="157">
        <v>0</v>
      </c>
      <c r="M465" s="65" t="s">
        <v>3622</v>
      </c>
      <c r="N465" s="65"/>
      <c r="O465" s="65"/>
      <c r="P465" s="65"/>
      <c r="Q465" s="65"/>
      <c r="R465" s="65"/>
    </row>
    <row r="466" spans="1:18" x14ac:dyDescent="0.2">
      <c r="A466" s="97" t="s">
        <v>3623</v>
      </c>
      <c r="B466" s="127" t="s">
        <v>4416</v>
      </c>
      <c r="C466" s="126">
        <v>0.5</v>
      </c>
      <c r="D466" s="250" t="s">
        <v>6618</v>
      </c>
      <c r="E466" s="129">
        <v>65</v>
      </c>
      <c r="F466" s="129">
        <f>_sp90</f>
        <v>6520030900</v>
      </c>
      <c r="G466" s="129">
        <v>90</v>
      </c>
      <c r="H466" s="129" t="s">
        <v>2784</v>
      </c>
      <c r="I466" s="129" t="s">
        <v>2784</v>
      </c>
      <c r="J466" s="129">
        <v>133</v>
      </c>
      <c r="K466" s="157" t="s">
        <v>2126</v>
      </c>
      <c r="L466" s="157">
        <v>0</v>
      </c>
      <c r="M466" s="65" t="s">
        <v>3622</v>
      </c>
      <c r="N466" s="65"/>
      <c r="O466" s="65"/>
      <c r="P466" s="65"/>
      <c r="Q466" s="65"/>
      <c r="R466" s="65"/>
    </row>
    <row r="467" spans="1:18" x14ac:dyDescent="0.2">
      <c r="A467" s="97" t="s">
        <v>9474</v>
      </c>
      <c r="B467" s="127" t="s">
        <v>4416</v>
      </c>
      <c r="C467" s="126">
        <v>0.5</v>
      </c>
      <c r="D467" s="250" t="s">
        <v>597</v>
      </c>
      <c r="E467" s="129">
        <v>65</v>
      </c>
      <c r="F467" s="129">
        <f>_sp90</f>
        <v>6520030900</v>
      </c>
      <c r="G467" s="129">
        <v>90</v>
      </c>
      <c r="H467" s="129" t="s">
        <v>2784</v>
      </c>
      <c r="I467" s="129" t="s">
        <v>2784</v>
      </c>
      <c r="J467" s="129">
        <v>133</v>
      </c>
      <c r="K467" s="157" t="s">
        <v>2126</v>
      </c>
      <c r="L467" s="157">
        <v>0</v>
      </c>
      <c r="M467" s="65" t="s">
        <v>3622</v>
      </c>
      <c r="N467" s="65"/>
      <c r="O467" s="65"/>
      <c r="P467" s="65"/>
      <c r="Q467" s="65"/>
      <c r="R467" s="65"/>
    </row>
    <row r="468" spans="1:18" x14ac:dyDescent="0.2">
      <c r="A468" s="97" t="s">
        <v>2738</v>
      </c>
      <c r="B468" s="127" t="s">
        <v>4416</v>
      </c>
      <c r="C468" s="126">
        <v>0.5</v>
      </c>
      <c r="D468" s="250" t="s">
        <v>4584</v>
      </c>
      <c r="E468" s="129">
        <v>65</v>
      </c>
      <c r="F468" s="129">
        <f>_sp90</f>
        <v>6520030900</v>
      </c>
      <c r="G468" s="129">
        <v>90</v>
      </c>
      <c r="H468" s="129" t="s">
        <v>2784</v>
      </c>
      <c r="I468" s="129" t="s">
        <v>2784</v>
      </c>
      <c r="J468" s="129">
        <v>133</v>
      </c>
      <c r="K468" s="157" t="s">
        <v>2126</v>
      </c>
      <c r="L468" s="157">
        <v>0</v>
      </c>
      <c r="M468" s="65" t="s">
        <v>6853</v>
      </c>
      <c r="N468" s="65"/>
      <c r="O468" s="65"/>
      <c r="P468" s="65"/>
      <c r="Q468" s="65"/>
      <c r="R468" s="65"/>
    </row>
    <row r="469" spans="1:18" x14ac:dyDescent="0.2">
      <c r="A469" s="97"/>
      <c r="B469" s="126" t="s">
        <v>4416</v>
      </c>
      <c r="C469" s="126">
        <v>0.5</v>
      </c>
      <c r="D469" s="250" t="s">
        <v>10243</v>
      </c>
      <c r="E469" s="129">
        <v>68</v>
      </c>
      <c r="F469" s="129">
        <f>_sp97</f>
        <v>6520030970</v>
      </c>
      <c r="G469" s="129">
        <v>97</v>
      </c>
      <c r="H469" s="129" t="s">
        <v>2784</v>
      </c>
      <c r="I469" s="129" t="s">
        <v>2784</v>
      </c>
      <c r="J469" s="5">
        <v>140</v>
      </c>
      <c r="K469" s="157"/>
      <c r="L469" s="157">
        <v>0</v>
      </c>
      <c r="M469" s="559" t="s">
        <v>11860</v>
      </c>
      <c r="N469" s="65"/>
      <c r="O469" s="65"/>
      <c r="P469" s="65"/>
      <c r="Q469" s="65"/>
      <c r="R469" s="65"/>
    </row>
    <row r="470" spans="1:18" x14ac:dyDescent="0.2">
      <c r="A470" s="97"/>
      <c r="B470" s="126" t="s">
        <v>4416</v>
      </c>
      <c r="C470" s="126">
        <v>0.5</v>
      </c>
      <c r="D470" s="250" t="s">
        <v>516</v>
      </c>
      <c r="E470" s="129">
        <v>68</v>
      </c>
      <c r="F470" s="129">
        <f>_sp97</f>
        <v>6520030970</v>
      </c>
      <c r="G470" s="129">
        <v>97</v>
      </c>
      <c r="H470" s="129" t="s">
        <v>2784</v>
      </c>
      <c r="I470" s="129" t="s">
        <v>2784</v>
      </c>
      <c r="J470" s="5">
        <v>140</v>
      </c>
      <c r="K470" s="157"/>
      <c r="L470" s="157">
        <v>0</v>
      </c>
      <c r="M470" s="559" t="s">
        <v>11860</v>
      </c>
      <c r="N470" s="65"/>
      <c r="O470" s="65"/>
      <c r="P470" s="65"/>
      <c r="Q470" s="65"/>
      <c r="R470" s="65"/>
    </row>
    <row r="471" spans="1:18" x14ac:dyDescent="0.2">
      <c r="A471" s="97" t="s">
        <v>4917</v>
      </c>
      <c r="B471" s="126" t="s">
        <v>4416</v>
      </c>
      <c r="C471" s="126">
        <v>0.5</v>
      </c>
      <c r="D471" s="250" t="s">
        <v>8441</v>
      </c>
      <c r="E471" s="129">
        <v>66</v>
      </c>
      <c r="F471" s="129">
        <f>_sp92</f>
        <v>6520030920</v>
      </c>
      <c r="G471" s="129">
        <v>92</v>
      </c>
      <c r="H471" s="129" t="s">
        <v>2784</v>
      </c>
      <c r="I471" s="129" t="s">
        <v>2784</v>
      </c>
      <c r="J471" s="129">
        <v>135</v>
      </c>
      <c r="K471" s="157" t="s">
        <v>6541</v>
      </c>
      <c r="L471" s="157">
        <v>0</v>
      </c>
      <c r="M471" s="65"/>
      <c r="N471" s="65"/>
      <c r="O471" s="65"/>
      <c r="P471" s="65"/>
      <c r="Q471" s="65"/>
      <c r="R471" s="65"/>
    </row>
    <row r="472" spans="1:18" x14ac:dyDescent="0.2">
      <c r="A472" s="97" t="s">
        <v>2739</v>
      </c>
      <c r="B472" s="126" t="s">
        <v>4416</v>
      </c>
      <c r="C472" s="126">
        <v>0.5</v>
      </c>
      <c r="D472" s="250" t="s">
        <v>9531</v>
      </c>
      <c r="E472" s="129">
        <v>64</v>
      </c>
      <c r="F472" s="129">
        <f>_sp88</f>
        <v>6520030880</v>
      </c>
      <c r="G472" s="129">
        <v>88</v>
      </c>
      <c r="H472" s="129" t="s">
        <v>2784</v>
      </c>
      <c r="I472" s="129" t="s">
        <v>2784</v>
      </c>
      <c r="J472" s="129">
        <v>131</v>
      </c>
      <c r="K472" s="157">
        <v>6534100263</v>
      </c>
      <c r="L472" s="145">
        <v>0</v>
      </c>
      <c r="M472" s="65" t="s">
        <v>9309</v>
      </c>
      <c r="N472" s="65"/>
      <c r="O472" s="65"/>
      <c r="P472" s="65"/>
      <c r="Q472" s="65"/>
      <c r="R472" s="65"/>
    </row>
    <row r="473" spans="1:18" x14ac:dyDescent="0.2">
      <c r="A473" s="97" t="s">
        <v>2740</v>
      </c>
      <c r="B473" s="126" t="s">
        <v>4416</v>
      </c>
      <c r="C473" s="126">
        <v>0.5</v>
      </c>
      <c r="D473" s="250" t="s">
        <v>4580</v>
      </c>
      <c r="E473" s="129">
        <v>63</v>
      </c>
      <c r="F473" s="129">
        <f>_sp88</f>
        <v>6520030880</v>
      </c>
      <c r="G473" s="129">
        <v>88</v>
      </c>
      <c r="H473" s="129" t="s">
        <v>2784</v>
      </c>
      <c r="I473" s="129" t="s">
        <v>2784</v>
      </c>
      <c r="J473" s="129">
        <v>131</v>
      </c>
      <c r="K473" s="157">
        <v>6534100263</v>
      </c>
      <c r="L473" s="145">
        <v>0</v>
      </c>
      <c r="M473" s="65" t="s">
        <v>9309</v>
      </c>
      <c r="N473" s="65"/>
      <c r="O473" s="65"/>
      <c r="P473" s="65"/>
      <c r="Q473" s="65"/>
      <c r="R473" s="65"/>
    </row>
    <row r="474" spans="1:18" x14ac:dyDescent="0.2">
      <c r="A474" s="558" t="s">
        <v>11528</v>
      </c>
      <c r="B474" s="590" t="s">
        <v>4416</v>
      </c>
      <c r="C474" s="126">
        <v>0.5</v>
      </c>
      <c r="D474" s="591" t="s">
        <v>11534</v>
      </c>
      <c r="E474" s="129">
        <v>64</v>
      </c>
      <c r="F474" s="129">
        <f>_sp88</f>
        <v>6520030880</v>
      </c>
      <c r="G474" s="129">
        <v>88</v>
      </c>
      <c r="H474" s="129" t="s">
        <v>2784</v>
      </c>
      <c r="I474" s="129" t="s">
        <v>2784</v>
      </c>
      <c r="J474" s="129">
        <v>131</v>
      </c>
      <c r="K474" s="157">
        <v>6534100213</v>
      </c>
      <c r="L474" s="145">
        <v>0</v>
      </c>
      <c r="M474" s="559" t="s">
        <v>11511</v>
      </c>
      <c r="N474" s="65"/>
      <c r="O474" s="65"/>
      <c r="P474" s="65"/>
      <c r="Q474" s="65"/>
      <c r="R474" s="65"/>
    </row>
    <row r="475" spans="1:18" x14ac:dyDescent="0.2">
      <c r="A475" s="97" t="s">
        <v>2477</v>
      </c>
      <c r="B475" s="126" t="s">
        <v>4416</v>
      </c>
      <c r="C475" s="126">
        <v>0.5</v>
      </c>
      <c r="D475" s="250" t="s">
        <v>3839</v>
      </c>
      <c r="E475" s="129">
        <v>61</v>
      </c>
      <c r="F475" s="129">
        <f>_sp82</f>
        <v>6520030820</v>
      </c>
      <c r="G475" s="129">
        <v>82</v>
      </c>
      <c r="H475" s="129" t="s">
        <v>2784</v>
      </c>
      <c r="I475" s="129" t="s">
        <v>2784</v>
      </c>
      <c r="J475" s="129">
        <v>125</v>
      </c>
      <c r="K475" s="157">
        <v>6534100260</v>
      </c>
      <c r="L475" s="145">
        <v>0</v>
      </c>
      <c r="M475" s="65" t="s">
        <v>10660</v>
      </c>
      <c r="N475" s="65"/>
      <c r="O475" s="65"/>
      <c r="P475" s="65"/>
      <c r="Q475" s="65"/>
      <c r="R475" s="65"/>
    </row>
    <row r="476" spans="1:18" x14ac:dyDescent="0.2">
      <c r="A476" s="97" t="s">
        <v>3539</v>
      </c>
      <c r="B476" s="126" t="s">
        <v>1423</v>
      </c>
      <c r="C476" s="126">
        <v>0.5</v>
      </c>
      <c r="D476" s="202" t="s">
        <v>9985</v>
      </c>
      <c r="E476" s="129">
        <v>65</v>
      </c>
      <c r="F476" s="129">
        <f>_sp92</f>
        <v>6520030920</v>
      </c>
      <c r="G476" s="129">
        <v>92</v>
      </c>
      <c r="H476" s="129" t="s">
        <v>2784</v>
      </c>
      <c r="I476" s="129" t="s">
        <v>2784</v>
      </c>
      <c r="J476" s="129">
        <v>135</v>
      </c>
      <c r="K476" s="157" t="s">
        <v>6541</v>
      </c>
      <c r="L476" s="157">
        <v>0</v>
      </c>
      <c r="M476" s="65"/>
      <c r="N476" s="65"/>
      <c r="O476" s="65"/>
      <c r="P476" s="65"/>
      <c r="Q476" s="65"/>
      <c r="R476" s="65"/>
    </row>
    <row r="477" spans="1:18" x14ac:dyDescent="0.2">
      <c r="A477" s="97"/>
      <c r="B477" s="127" t="s">
        <v>1423</v>
      </c>
      <c r="C477" s="126">
        <v>0.5</v>
      </c>
      <c r="D477" s="250" t="s">
        <v>9169</v>
      </c>
      <c r="E477" s="129">
        <v>61</v>
      </c>
      <c r="F477" s="129">
        <f>_sp82</f>
        <v>6520030820</v>
      </c>
      <c r="G477" s="129">
        <v>82</v>
      </c>
      <c r="H477" s="129" t="s">
        <v>2784</v>
      </c>
      <c r="I477" s="129" t="s">
        <v>2784</v>
      </c>
      <c r="J477" s="189">
        <v>125</v>
      </c>
      <c r="K477" s="157" t="s">
        <v>4116</v>
      </c>
      <c r="L477" s="445" t="s">
        <v>518</v>
      </c>
      <c r="M477" s="65"/>
      <c r="N477" s="65"/>
      <c r="O477" s="65"/>
      <c r="P477" s="65"/>
      <c r="Q477" s="65"/>
      <c r="R477" s="65"/>
    </row>
    <row r="478" spans="1:18" x14ac:dyDescent="0.2">
      <c r="A478" s="97"/>
      <c r="B478" s="127" t="s">
        <v>1423</v>
      </c>
      <c r="C478" s="126">
        <v>0.5</v>
      </c>
      <c r="D478" s="127" t="s">
        <v>571</v>
      </c>
      <c r="E478" s="129">
        <v>65</v>
      </c>
      <c r="F478" s="129">
        <f>_sp92</f>
        <v>6520030920</v>
      </c>
      <c r="G478" s="129">
        <v>92</v>
      </c>
      <c r="H478" s="129" t="s">
        <v>2784</v>
      </c>
      <c r="I478" s="129" t="s">
        <v>2784</v>
      </c>
      <c r="J478" s="129">
        <v>135</v>
      </c>
      <c r="K478" s="157" t="s">
        <v>7505</v>
      </c>
      <c r="L478" s="157">
        <v>0</v>
      </c>
      <c r="M478" s="65"/>
      <c r="N478" s="65"/>
      <c r="O478" s="65"/>
      <c r="P478" s="65"/>
      <c r="Q478" s="65"/>
      <c r="R478" s="65"/>
    </row>
    <row r="479" spans="1:18" x14ac:dyDescent="0.2">
      <c r="A479" s="97"/>
      <c r="B479" s="126" t="s">
        <v>1423</v>
      </c>
      <c r="C479" s="126">
        <v>0.5</v>
      </c>
      <c r="D479" s="250" t="s">
        <v>7760</v>
      </c>
      <c r="E479" s="129">
        <v>65</v>
      </c>
      <c r="F479" s="129">
        <f>_sp92</f>
        <v>6520030920</v>
      </c>
      <c r="G479" s="129">
        <v>92</v>
      </c>
      <c r="H479" s="129" t="s">
        <v>2784</v>
      </c>
      <c r="I479" s="129" t="s">
        <v>2784</v>
      </c>
      <c r="J479" s="129">
        <v>135</v>
      </c>
      <c r="K479" s="157" t="s">
        <v>4339</v>
      </c>
      <c r="L479" s="145">
        <v>0</v>
      </c>
      <c r="M479" s="65" t="s">
        <v>9901</v>
      </c>
      <c r="N479" s="65"/>
      <c r="O479" s="65"/>
      <c r="P479" s="65"/>
      <c r="Q479" s="65"/>
      <c r="R479" s="65"/>
    </row>
    <row r="480" spans="1:18" x14ac:dyDescent="0.2">
      <c r="A480" s="97"/>
      <c r="B480" s="127" t="s">
        <v>1423</v>
      </c>
      <c r="C480" s="126">
        <v>0.5</v>
      </c>
      <c r="D480" s="250" t="s">
        <v>6082</v>
      </c>
      <c r="E480" s="129">
        <v>63</v>
      </c>
      <c r="F480" s="129">
        <f>_sp86</f>
        <v>6520030860</v>
      </c>
      <c r="G480" s="129">
        <v>86</v>
      </c>
      <c r="H480" s="129" t="s">
        <v>2784</v>
      </c>
      <c r="I480" s="129" t="s">
        <v>2784</v>
      </c>
      <c r="J480" s="129">
        <v>129</v>
      </c>
      <c r="K480" s="157" t="s">
        <v>6731</v>
      </c>
      <c r="L480" s="157">
        <v>0</v>
      </c>
      <c r="M480" s="65" t="s">
        <v>1184</v>
      </c>
      <c r="N480" s="65"/>
      <c r="O480" s="65"/>
      <c r="P480" s="65"/>
      <c r="Q480" s="65"/>
      <c r="R480" s="65"/>
    </row>
    <row r="481" spans="1:18" x14ac:dyDescent="0.2">
      <c r="A481" s="97"/>
      <c r="B481" s="126" t="s">
        <v>1423</v>
      </c>
      <c r="C481" s="126">
        <v>0.5</v>
      </c>
      <c r="D481" s="250" t="s">
        <v>5958</v>
      </c>
      <c r="E481" s="129">
        <v>65</v>
      </c>
      <c r="F481" s="129">
        <f>_sp92</f>
        <v>6520030920</v>
      </c>
      <c r="G481" s="129">
        <v>92</v>
      </c>
      <c r="H481" s="129" t="s">
        <v>2784</v>
      </c>
      <c r="I481" s="129" t="s">
        <v>2784</v>
      </c>
      <c r="J481" s="129">
        <v>135</v>
      </c>
      <c r="K481" s="157" t="s">
        <v>4485</v>
      </c>
      <c r="L481" s="445" t="s">
        <v>518</v>
      </c>
      <c r="M481" s="65"/>
      <c r="N481" s="65"/>
      <c r="O481" s="65"/>
      <c r="P481" s="65"/>
      <c r="Q481" s="65"/>
      <c r="R481" s="65"/>
    </row>
    <row r="482" spans="1:18" x14ac:dyDescent="0.2">
      <c r="A482" s="97"/>
      <c r="B482" s="127" t="s">
        <v>1423</v>
      </c>
      <c r="C482" s="126">
        <v>0.5</v>
      </c>
      <c r="D482" s="250" t="s">
        <v>3339</v>
      </c>
      <c r="E482" s="129">
        <v>65</v>
      </c>
      <c r="F482" s="129">
        <f>_sp92</f>
        <v>6520030920</v>
      </c>
      <c r="G482" s="129">
        <v>92</v>
      </c>
      <c r="H482" s="129" t="s">
        <v>2784</v>
      </c>
      <c r="I482" s="129" t="s">
        <v>2784</v>
      </c>
      <c r="J482" s="129">
        <v>135</v>
      </c>
      <c r="K482" s="157" t="s">
        <v>4485</v>
      </c>
      <c r="L482" s="145">
        <v>0</v>
      </c>
      <c r="M482" s="65"/>
      <c r="N482" s="65"/>
      <c r="O482" s="65"/>
      <c r="P482" s="65"/>
      <c r="Q482" s="65"/>
      <c r="R482" s="65"/>
    </row>
    <row r="483" spans="1:18" x14ac:dyDescent="0.2">
      <c r="A483" s="97"/>
      <c r="B483" s="127" t="s">
        <v>1423</v>
      </c>
      <c r="C483" s="126">
        <v>0.5</v>
      </c>
      <c r="D483" s="250" t="s">
        <v>6436</v>
      </c>
      <c r="E483" s="129">
        <v>64</v>
      </c>
      <c r="F483" s="129">
        <f>_sp86</f>
        <v>6520030860</v>
      </c>
      <c r="G483" s="129">
        <v>86</v>
      </c>
      <c r="H483" s="129" t="s">
        <v>2784</v>
      </c>
      <c r="I483" s="129" t="s">
        <v>2784</v>
      </c>
      <c r="J483" s="129">
        <v>129</v>
      </c>
      <c r="K483" s="157" t="s">
        <v>2159</v>
      </c>
      <c r="L483" s="445" t="s">
        <v>518</v>
      </c>
      <c r="M483" s="65"/>
      <c r="N483" s="65"/>
      <c r="O483" s="65"/>
      <c r="P483" s="65"/>
      <c r="Q483" s="65"/>
      <c r="R483" s="65"/>
    </row>
    <row r="484" spans="1:18" x14ac:dyDescent="0.2">
      <c r="A484" s="97"/>
      <c r="B484" s="127" t="s">
        <v>1423</v>
      </c>
      <c r="C484" s="126">
        <v>0.5</v>
      </c>
      <c r="D484" s="250" t="s">
        <v>2025</v>
      </c>
      <c r="E484" s="129">
        <v>65</v>
      </c>
      <c r="F484" s="129">
        <f>_sp92</f>
        <v>6520030920</v>
      </c>
      <c r="G484" s="129">
        <v>92</v>
      </c>
      <c r="H484" s="129" t="s">
        <v>2784</v>
      </c>
      <c r="I484" s="129" t="s">
        <v>2784</v>
      </c>
      <c r="J484" s="129">
        <v>135</v>
      </c>
      <c r="K484" s="157" t="s">
        <v>4485</v>
      </c>
      <c r="L484" s="157">
        <v>0</v>
      </c>
      <c r="M484" s="65"/>
      <c r="N484" s="65"/>
      <c r="O484" s="65"/>
      <c r="P484" s="65"/>
      <c r="Q484" s="65"/>
      <c r="R484" s="65"/>
    </row>
    <row r="485" spans="1:18" x14ac:dyDescent="0.2">
      <c r="A485" s="558" t="s">
        <v>10231</v>
      </c>
      <c r="B485" s="127" t="s">
        <v>1423</v>
      </c>
      <c r="C485" s="126">
        <v>0.5</v>
      </c>
      <c r="D485" s="250" t="s">
        <v>1522</v>
      </c>
      <c r="E485" s="129">
        <v>65</v>
      </c>
      <c r="F485" s="129">
        <f>_sp88</f>
        <v>6520030880</v>
      </c>
      <c r="G485" s="129">
        <v>88</v>
      </c>
      <c r="H485" s="129" t="s">
        <v>2784</v>
      </c>
      <c r="I485" s="129" t="s">
        <v>2784</v>
      </c>
      <c r="J485" s="129">
        <v>131</v>
      </c>
      <c r="K485" s="157" t="s">
        <v>8776</v>
      </c>
      <c r="L485" s="157">
        <v>0</v>
      </c>
      <c r="M485" s="65"/>
      <c r="N485" s="65"/>
      <c r="O485" s="65"/>
      <c r="P485" s="65"/>
      <c r="Q485" s="65"/>
      <c r="R485" s="65"/>
    </row>
    <row r="486" spans="1:18" x14ac:dyDescent="0.2">
      <c r="A486" s="97"/>
      <c r="B486" s="127" t="s">
        <v>1423</v>
      </c>
      <c r="C486" s="126">
        <v>0.5</v>
      </c>
      <c r="D486" s="591" t="s">
        <v>11430</v>
      </c>
      <c r="E486" s="129">
        <v>65</v>
      </c>
      <c r="F486" s="129">
        <f>_sp92</f>
        <v>6520030920</v>
      </c>
      <c r="G486" s="129">
        <v>92</v>
      </c>
      <c r="H486" s="129" t="s">
        <v>2784</v>
      </c>
      <c r="I486" s="129" t="s">
        <v>2784</v>
      </c>
      <c r="J486" s="129">
        <v>135</v>
      </c>
      <c r="K486" s="157" t="s">
        <v>4485</v>
      </c>
      <c r="L486" s="145">
        <v>0</v>
      </c>
      <c r="M486" s="65"/>
      <c r="N486" s="65"/>
      <c r="O486" s="65"/>
      <c r="P486" s="65"/>
      <c r="Q486" s="65"/>
      <c r="R486" s="65"/>
    </row>
    <row r="487" spans="1:18" x14ac:dyDescent="0.2">
      <c r="A487" s="97"/>
      <c r="B487" s="127" t="s">
        <v>1423</v>
      </c>
      <c r="C487" s="126">
        <v>0.5</v>
      </c>
      <c r="D487" s="250" t="s">
        <v>2878</v>
      </c>
      <c r="E487" s="129">
        <v>65</v>
      </c>
      <c r="F487" s="129">
        <f>_sp90</f>
        <v>6520030900</v>
      </c>
      <c r="G487" s="129">
        <v>90</v>
      </c>
      <c r="H487" s="129" t="s">
        <v>2784</v>
      </c>
      <c r="I487" s="129" t="s">
        <v>2784</v>
      </c>
      <c r="J487" s="129">
        <v>133</v>
      </c>
      <c r="K487" s="157" t="s">
        <v>1359</v>
      </c>
      <c r="L487" s="157">
        <v>0</v>
      </c>
      <c r="M487" s="65" t="s">
        <v>5302</v>
      </c>
      <c r="N487" s="65"/>
      <c r="O487" s="65"/>
      <c r="P487" s="65"/>
      <c r="Q487" s="65"/>
      <c r="R487" s="65"/>
    </row>
    <row r="488" spans="1:18" x14ac:dyDescent="0.2">
      <c r="A488" s="558" t="s">
        <v>11003</v>
      </c>
      <c r="B488" s="574" t="s">
        <v>1423</v>
      </c>
      <c r="C488" s="126">
        <v>0.5</v>
      </c>
      <c r="D488" s="591" t="s">
        <v>11153</v>
      </c>
      <c r="E488" s="129">
        <v>67</v>
      </c>
      <c r="F488" s="129">
        <f>_sp94</f>
        <v>6520030940</v>
      </c>
      <c r="G488" s="129">
        <v>94</v>
      </c>
      <c r="H488" s="129" t="s">
        <v>2784</v>
      </c>
      <c r="I488" s="129" t="s">
        <v>2784</v>
      </c>
      <c r="J488" s="5">
        <v>137</v>
      </c>
      <c r="K488" s="157"/>
      <c r="L488" s="157">
        <v>0</v>
      </c>
      <c r="M488" s="559" t="s">
        <v>11128</v>
      </c>
      <c r="N488" s="65"/>
      <c r="O488" s="65"/>
      <c r="P488" s="65"/>
      <c r="Q488" s="65"/>
      <c r="R488" s="65"/>
    </row>
    <row r="489" spans="1:18" x14ac:dyDescent="0.2">
      <c r="A489" s="97"/>
      <c r="B489" s="127" t="s">
        <v>1423</v>
      </c>
      <c r="C489" s="126">
        <v>0.5</v>
      </c>
      <c r="D489" s="250" t="s">
        <v>597</v>
      </c>
      <c r="E489" s="129">
        <v>64</v>
      </c>
      <c r="F489" s="129">
        <f>_sp88</f>
        <v>6520030880</v>
      </c>
      <c r="G489" s="129">
        <v>88</v>
      </c>
      <c r="H489" s="129" t="s">
        <v>2784</v>
      </c>
      <c r="I489" s="129" t="s">
        <v>2784</v>
      </c>
      <c r="J489" s="129">
        <v>131</v>
      </c>
      <c r="K489" s="157" t="s">
        <v>8117</v>
      </c>
      <c r="L489" s="445" t="s">
        <v>518</v>
      </c>
      <c r="M489" s="65"/>
      <c r="N489" s="65"/>
      <c r="O489" s="65"/>
      <c r="P489" s="65"/>
      <c r="Q489" s="65"/>
      <c r="R489" s="65"/>
    </row>
    <row r="490" spans="1:18" x14ac:dyDescent="0.2">
      <c r="A490" s="97"/>
      <c r="B490" s="126" t="s">
        <v>1423</v>
      </c>
      <c r="C490" s="126">
        <v>0.5</v>
      </c>
      <c r="D490" s="250" t="s">
        <v>10365</v>
      </c>
      <c r="E490" s="129">
        <v>66</v>
      </c>
      <c r="F490" s="129">
        <f>_sp92</f>
        <v>6520030920</v>
      </c>
      <c r="G490" s="129">
        <v>92</v>
      </c>
      <c r="H490" s="129" t="s">
        <v>2784</v>
      </c>
      <c r="I490" s="129" t="s">
        <v>2784</v>
      </c>
      <c r="J490" s="129">
        <v>135</v>
      </c>
      <c r="K490" s="157" t="s">
        <v>4485</v>
      </c>
      <c r="L490" s="445" t="s">
        <v>518</v>
      </c>
      <c r="M490" s="65"/>
      <c r="N490" s="65"/>
      <c r="O490" s="65"/>
      <c r="P490" s="65"/>
      <c r="Q490" s="65"/>
      <c r="R490" s="65"/>
    </row>
    <row r="491" spans="1:18" x14ac:dyDescent="0.2">
      <c r="A491" s="97"/>
      <c r="B491" s="127" t="s">
        <v>1423</v>
      </c>
      <c r="C491" s="126">
        <v>0.5</v>
      </c>
      <c r="D491" s="250" t="s">
        <v>9333</v>
      </c>
      <c r="E491" s="129">
        <v>65</v>
      </c>
      <c r="F491" s="129">
        <f>_sp92</f>
        <v>6520030920</v>
      </c>
      <c r="G491" s="129">
        <v>92</v>
      </c>
      <c r="H491" s="129" t="s">
        <v>2784</v>
      </c>
      <c r="I491" s="129" t="s">
        <v>2784</v>
      </c>
      <c r="J491" s="129">
        <v>135</v>
      </c>
      <c r="K491" s="157" t="s">
        <v>4485</v>
      </c>
      <c r="L491" s="157">
        <v>0</v>
      </c>
      <c r="M491" s="65" t="s">
        <v>3658</v>
      </c>
      <c r="N491" s="65"/>
      <c r="O491" s="65"/>
      <c r="P491" s="65"/>
      <c r="Q491" s="65"/>
      <c r="R491" s="65"/>
    </row>
    <row r="492" spans="1:18" x14ac:dyDescent="0.2">
      <c r="A492" s="558" t="s">
        <v>11195</v>
      </c>
      <c r="B492" s="127" t="s">
        <v>1423</v>
      </c>
      <c r="C492" s="126">
        <v>0.5</v>
      </c>
      <c r="D492" s="591" t="s">
        <v>11222</v>
      </c>
      <c r="E492" s="129">
        <v>63</v>
      </c>
      <c r="F492" s="129">
        <f>_sp86</f>
        <v>6520030860</v>
      </c>
      <c r="G492" s="129">
        <v>86</v>
      </c>
      <c r="H492" s="129" t="s">
        <v>2784</v>
      </c>
      <c r="I492" s="129" t="s">
        <v>2784</v>
      </c>
      <c r="J492" s="129">
        <v>129</v>
      </c>
      <c r="K492" s="157">
        <v>6534100282</v>
      </c>
      <c r="L492" s="157">
        <v>0</v>
      </c>
      <c r="M492" s="559" t="s">
        <v>11223</v>
      </c>
      <c r="N492" s="65"/>
      <c r="O492" s="65"/>
      <c r="P492" s="65"/>
      <c r="Q492" s="65"/>
      <c r="R492" s="65"/>
    </row>
    <row r="493" spans="1:18" x14ac:dyDescent="0.2">
      <c r="A493" s="97" t="s">
        <v>2861</v>
      </c>
      <c r="B493" s="127" t="s">
        <v>1423</v>
      </c>
      <c r="C493" s="126">
        <v>0.5</v>
      </c>
      <c r="D493" s="250" t="s">
        <v>8947</v>
      </c>
      <c r="E493" s="129">
        <v>65</v>
      </c>
      <c r="F493" s="129">
        <f>_sp92</f>
        <v>6520030920</v>
      </c>
      <c r="G493" s="129">
        <v>92</v>
      </c>
      <c r="H493" s="129" t="s">
        <v>2784</v>
      </c>
      <c r="I493" s="129" t="s">
        <v>2784</v>
      </c>
      <c r="J493" s="129">
        <v>135</v>
      </c>
      <c r="K493" s="157" t="s">
        <v>7505</v>
      </c>
      <c r="L493" s="445" t="s">
        <v>518</v>
      </c>
      <c r="M493" s="65" t="s">
        <v>6516</v>
      </c>
      <c r="N493" s="65"/>
      <c r="O493" s="65"/>
      <c r="P493" s="65"/>
      <c r="Q493" s="65"/>
      <c r="R493" s="65"/>
    </row>
    <row r="494" spans="1:18" x14ac:dyDescent="0.2">
      <c r="A494" s="97"/>
      <c r="B494" s="127" t="s">
        <v>1423</v>
      </c>
      <c r="C494" s="126">
        <v>0.5</v>
      </c>
      <c r="D494" s="250" t="s">
        <v>6445</v>
      </c>
      <c r="E494" s="129">
        <v>67</v>
      </c>
      <c r="F494" s="129">
        <f>_sp94</f>
        <v>6520030940</v>
      </c>
      <c r="G494" s="129">
        <v>94</v>
      </c>
      <c r="H494" s="129" t="s">
        <v>2784</v>
      </c>
      <c r="I494" s="129" t="s">
        <v>2784</v>
      </c>
      <c r="J494" s="5">
        <v>137</v>
      </c>
      <c r="K494" s="157" t="s">
        <v>5328</v>
      </c>
      <c r="L494" s="157">
        <v>0</v>
      </c>
      <c r="M494" s="65" t="s">
        <v>1492</v>
      </c>
      <c r="N494" s="65"/>
      <c r="O494" s="65"/>
      <c r="P494" s="65"/>
      <c r="Q494" s="65"/>
      <c r="R494" s="65"/>
    </row>
    <row r="495" spans="1:18" x14ac:dyDescent="0.2">
      <c r="A495" s="97"/>
      <c r="B495" s="127" t="s">
        <v>1423</v>
      </c>
      <c r="C495" s="126">
        <v>0.5</v>
      </c>
      <c r="D495" s="250" t="s">
        <v>4305</v>
      </c>
      <c r="E495" s="129">
        <v>65</v>
      </c>
      <c r="F495" s="129">
        <f>_sp92</f>
        <v>6520030920</v>
      </c>
      <c r="G495" s="129">
        <v>92</v>
      </c>
      <c r="H495" s="129" t="s">
        <v>2784</v>
      </c>
      <c r="I495" s="129" t="s">
        <v>2784</v>
      </c>
      <c r="J495" s="129">
        <v>135</v>
      </c>
      <c r="K495" s="157" t="s">
        <v>6541</v>
      </c>
      <c r="L495" s="145">
        <v>0</v>
      </c>
      <c r="M495" s="65"/>
      <c r="N495" s="65"/>
      <c r="O495" s="65"/>
      <c r="P495" s="65"/>
      <c r="Q495" s="65"/>
      <c r="R495" s="65"/>
    </row>
    <row r="496" spans="1:18" x14ac:dyDescent="0.2">
      <c r="A496" s="97"/>
      <c r="B496" s="127" t="s">
        <v>1423</v>
      </c>
      <c r="C496" s="126">
        <v>0.5</v>
      </c>
      <c r="D496" s="250" t="s">
        <v>1667</v>
      </c>
      <c r="E496" s="129">
        <v>65</v>
      </c>
      <c r="F496" s="129">
        <f>_sp88</f>
        <v>6520030880</v>
      </c>
      <c r="G496" s="129">
        <v>88</v>
      </c>
      <c r="H496" s="129" t="s">
        <v>2784</v>
      </c>
      <c r="I496" s="129" t="s">
        <v>2784</v>
      </c>
      <c r="J496" s="129">
        <v>131</v>
      </c>
      <c r="K496" s="157" t="s">
        <v>5047</v>
      </c>
      <c r="L496" s="157">
        <v>0</v>
      </c>
      <c r="M496" s="65"/>
      <c r="N496" s="65"/>
      <c r="O496" s="65"/>
      <c r="P496" s="65"/>
      <c r="Q496" s="65"/>
      <c r="R496" s="65"/>
    </row>
    <row r="497" spans="1:18" x14ac:dyDescent="0.2">
      <c r="A497" s="97"/>
      <c r="B497" s="127" t="s">
        <v>1423</v>
      </c>
      <c r="C497" s="126">
        <v>0.5</v>
      </c>
      <c r="D497" s="250" t="s">
        <v>10501</v>
      </c>
      <c r="E497" s="129">
        <v>67</v>
      </c>
      <c r="F497" s="129">
        <f>_sp92</f>
        <v>6520030920</v>
      </c>
      <c r="G497" s="129">
        <v>92</v>
      </c>
      <c r="H497" s="129" t="s">
        <v>2784</v>
      </c>
      <c r="I497" s="129" t="s">
        <v>2784</v>
      </c>
      <c r="J497" s="129">
        <v>135</v>
      </c>
      <c r="K497" s="157" t="s">
        <v>4485</v>
      </c>
      <c r="L497" s="145">
        <v>0</v>
      </c>
      <c r="M497" s="65"/>
      <c r="N497" s="65"/>
      <c r="O497" s="65"/>
      <c r="P497" s="65"/>
      <c r="Q497" s="65"/>
      <c r="R497" s="65"/>
    </row>
    <row r="498" spans="1:18" x14ac:dyDescent="0.2">
      <c r="A498" s="97"/>
      <c r="B498" s="127" t="s">
        <v>4892</v>
      </c>
      <c r="C498" s="126">
        <v>0.5</v>
      </c>
      <c r="D498" s="250" t="s">
        <v>10041</v>
      </c>
      <c r="E498" s="129">
        <v>66</v>
      </c>
      <c r="F498" s="129">
        <f>_sp92</f>
        <v>6520030920</v>
      </c>
      <c r="G498" s="129">
        <v>92</v>
      </c>
      <c r="H498" s="129" t="s">
        <v>2784</v>
      </c>
      <c r="I498" s="129" t="s">
        <v>2784</v>
      </c>
      <c r="J498" s="129">
        <v>135</v>
      </c>
      <c r="K498" s="157" t="s">
        <v>6541</v>
      </c>
      <c r="L498" s="157">
        <v>0</v>
      </c>
      <c r="M498" s="65"/>
      <c r="N498" s="65"/>
      <c r="O498" s="65"/>
      <c r="P498" s="65"/>
      <c r="Q498" s="65"/>
      <c r="R498" s="65"/>
    </row>
    <row r="499" spans="1:18" x14ac:dyDescent="0.2">
      <c r="A499" s="97"/>
      <c r="B499" s="127" t="s">
        <v>4892</v>
      </c>
      <c r="C499" s="126">
        <v>0.5</v>
      </c>
      <c r="D499" s="250" t="s">
        <v>9568</v>
      </c>
      <c r="E499" s="129">
        <v>66</v>
      </c>
      <c r="F499" s="129">
        <f>_sp92</f>
        <v>6520030920</v>
      </c>
      <c r="G499" s="129">
        <v>92</v>
      </c>
      <c r="H499" s="129" t="s">
        <v>2784</v>
      </c>
      <c r="I499" s="129" t="s">
        <v>2784</v>
      </c>
      <c r="J499" s="129">
        <v>135</v>
      </c>
      <c r="K499" s="157" t="s">
        <v>7505</v>
      </c>
      <c r="L499" s="157">
        <v>0</v>
      </c>
      <c r="M499" s="65"/>
      <c r="N499" s="65"/>
      <c r="O499" s="65"/>
      <c r="P499" s="65"/>
      <c r="Q499" s="65"/>
      <c r="R499" s="65"/>
    </row>
    <row r="500" spans="1:18" x14ac:dyDescent="0.2">
      <c r="A500" s="558" t="s">
        <v>2148</v>
      </c>
      <c r="B500" s="574" t="s">
        <v>4892</v>
      </c>
      <c r="C500" s="126">
        <v>0.5</v>
      </c>
      <c r="D500" s="591" t="s">
        <v>12014</v>
      </c>
      <c r="E500" s="129">
        <v>66</v>
      </c>
      <c r="F500" s="129">
        <f>_sp92</f>
        <v>6520030920</v>
      </c>
      <c r="G500" s="129">
        <v>92</v>
      </c>
      <c r="H500" s="129" t="s">
        <v>2784</v>
      </c>
      <c r="I500" s="129" t="s">
        <v>2784</v>
      </c>
      <c r="J500" s="129">
        <v>135</v>
      </c>
      <c r="K500" s="157" t="s">
        <v>7505</v>
      </c>
      <c r="L500" s="157">
        <v>0</v>
      </c>
      <c r="M500" s="559" t="s">
        <v>12011</v>
      </c>
      <c r="N500" s="65"/>
      <c r="O500" s="65"/>
      <c r="P500" s="65"/>
      <c r="Q500" s="65"/>
      <c r="R500" s="65"/>
    </row>
    <row r="501" spans="1:18" x14ac:dyDescent="0.2">
      <c r="A501" s="97"/>
      <c r="B501" s="126" t="s">
        <v>4892</v>
      </c>
      <c r="C501" s="126">
        <v>0.5</v>
      </c>
      <c r="D501" s="250" t="s">
        <v>7760</v>
      </c>
      <c r="E501" s="129">
        <v>65</v>
      </c>
      <c r="F501" s="129">
        <f>_sp92</f>
        <v>6520030920</v>
      </c>
      <c r="G501" s="129">
        <v>92</v>
      </c>
      <c r="H501" s="129" t="s">
        <v>2784</v>
      </c>
      <c r="I501" s="129" t="s">
        <v>2784</v>
      </c>
      <c r="J501" s="129">
        <v>135</v>
      </c>
      <c r="K501" s="157" t="s">
        <v>4339</v>
      </c>
      <c r="L501" s="145">
        <v>0</v>
      </c>
      <c r="M501" s="65" t="s">
        <v>9901</v>
      </c>
      <c r="N501" s="65"/>
      <c r="O501" s="65"/>
      <c r="P501" s="65"/>
      <c r="Q501" s="65"/>
      <c r="R501" s="65"/>
    </row>
    <row r="502" spans="1:18" x14ac:dyDescent="0.2">
      <c r="A502" s="97" t="s">
        <v>9496</v>
      </c>
      <c r="B502" s="126" t="s">
        <v>4892</v>
      </c>
      <c r="C502" s="126">
        <v>0.5</v>
      </c>
      <c r="D502" s="250" t="s">
        <v>3259</v>
      </c>
      <c r="E502" s="129">
        <v>65</v>
      </c>
      <c r="F502" s="129">
        <f>_sp88</f>
        <v>6520030880</v>
      </c>
      <c r="G502" s="129">
        <v>88</v>
      </c>
      <c r="H502" s="129" t="s">
        <v>2784</v>
      </c>
      <c r="I502" s="129" t="s">
        <v>2784</v>
      </c>
      <c r="J502" s="129">
        <v>131</v>
      </c>
      <c r="K502" s="157" t="s">
        <v>8117</v>
      </c>
      <c r="L502" s="145">
        <v>0</v>
      </c>
      <c r="M502" s="65" t="s">
        <v>604</v>
      </c>
      <c r="N502" s="65"/>
      <c r="O502" s="65"/>
      <c r="P502" s="65"/>
      <c r="Q502" s="65"/>
      <c r="R502" s="65"/>
    </row>
    <row r="503" spans="1:18" x14ac:dyDescent="0.2">
      <c r="A503" s="97" t="s">
        <v>2136</v>
      </c>
      <c r="B503" s="126" t="s">
        <v>4892</v>
      </c>
      <c r="C503" s="126">
        <v>0.5</v>
      </c>
      <c r="D503" s="250" t="s">
        <v>9799</v>
      </c>
      <c r="E503" s="129">
        <v>65</v>
      </c>
      <c r="F503" s="5">
        <f>_sp90</f>
        <v>6520030900</v>
      </c>
      <c r="G503" s="5">
        <v>90</v>
      </c>
      <c r="H503" s="129" t="s">
        <v>2784</v>
      </c>
      <c r="I503" s="129" t="s">
        <v>2784</v>
      </c>
      <c r="J503" s="5">
        <v>133</v>
      </c>
      <c r="K503" s="157" t="s">
        <v>2299</v>
      </c>
      <c r="L503" s="157">
        <v>0</v>
      </c>
      <c r="M503" s="65"/>
      <c r="N503" s="65"/>
      <c r="O503" s="65"/>
      <c r="P503" s="65"/>
      <c r="Q503" s="65"/>
      <c r="R503" s="65"/>
    </row>
    <row r="504" spans="1:18" x14ac:dyDescent="0.2">
      <c r="A504" s="97" t="s">
        <v>9497</v>
      </c>
      <c r="B504" s="126" t="s">
        <v>4892</v>
      </c>
      <c r="C504" s="126">
        <v>0.5</v>
      </c>
      <c r="D504" s="250" t="s">
        <v>5283</v>
      </c>
      <c r="E504" s="129">
        <v>64</v>
      </c>
      <c r="F504" s="5">
        <f>_sp90</f>
        <v>6520030900</v>
      </c>
      <c r="G504" s="5">
        <v>90</v>
      </c>
      <c r="H504" s="129" t="s">
        <v>2784</v>
      </c>
      <c r="I504" s="129" t="s">
        <v>2784</v>
      </c>
      <c r="J504" s="5">
        <v>133</v>
      </c>
      <c r="K504" s="157" t="s">
        <v>2126</v>
      </c>
      <c r="L504" s="145">
        <v>0</v>
      </c>
      <c r="M504" s="65" t="s">
        <v>604</v>
      </c>
      <c r="N504" s="65"/>
      <c r="O504" s="65"/>
      <c r="P504" s="65"/>
      <c r="Q504" s="65"/>
      <c r="R504" s="65"/>
    </row>
    <row r="505" spans="1:18" x14ac:dyDescent="0.2">
      <c r="A505" s="97"/>
      <c r="B505" s="127" t="s">
        <v>4892</v>
      </c>
      <c r="C505" s="126">
        <v>0.5</v>
      </c>
      <c r="D505" s="250" t="s">
        <v>2878</v>
      </c>
      <c r="E505" s="129">
        <v>65</v>
      </c>
      <c r="F505" s="129">
        <f>_sp90</f>
        <v>6520030900</v>
      </c>
      <c r="G505" s="129">
        <v>90</v>
      </c>
      <c r="H505" s="129" t="s">
        <v>2784</v>
      </c>
      <c r="I505" s="129" t="s">
        <v>2784</v>
      </c>
      <c r="J505" s="5">
        <v>133</v>
      </c>
      <c r="K505" s="157" t="s">
        <v>1359</v>
      </c>
      <c r="L505" s="445" t="s">
        <v>518</v>
      </c>
      <c r="M505" s="65" t="s">
        <v>6315</v>
      </c>
      <c r="N505" s="65"/>
      <c r="O505" s="65"/>
      <c r="P505" s="65"/>
      <c r="Q505" s="65"/>
      <c r="R505" s="65"/>
    </row>
    <row r="506" spans="1:18" x14ac:dyDescent="0.2">
      <c r="A506" s="97" t="s">
        <v>9493</v>
      </c>
      <c r="B506" s="126" t="s">
        <v>4892</v>
      </c>
      <c r="C506" s="126">
        <v>0.5</v>
      </c>
      <c r="D506" s="250" t="s">
        <v>597</v>
      </c>
      <c r="E506" s="129">
        <v>63</v>
      </c>
      <c r="F506" s="129">
        <f>_sp86</f>
        <v>6520030860</v>
      </c>
      <c r="G506" s="129">
        <v>86</v>
      </c>
      <c r="H506" s="129" t="s">
        <v>2784</v>
      </c>
      <c r="I506" s="129" t="s">
        <v>2784</v>
      </c>
      <c r="J506" s="5">
        <v>129</v>
      </c>
      <c r="K506" s="157" t="s">
        <v>9636</v>
      </c>
      <c r="L506" s="145">
        <v>0</v>
      </c>
      <c r="M506" s="65" t="s">
        <v>604</v>
      </c>
      <c r="N506" s="65"/>
      <c r="O506" s="65"/>
      <c r="P506" s="65"/>
      <c r="Q506" s="65"/>
      <c r="R506" s="65"/>
    </row>
    <row r="507" spans="1:18" x14ac:dyDescent="0.2">
      <c r="A507" s="97" t="s">
        <v>10450</v>
      </c>
      <c r="B507" s="126" t="s">
        <v>4892</v>
      </c>
      <c r="C507" s="126">
        <v>0.5</v>
      </c>
      <c r="D507" s="250" t="s">
        <v>5282</v>
      </c>
      <c r="E507" s="129">
        <v>65</v>
      </c>
      <c r="F507" s="129">
        <f>_sp92</f>
        <v>6520030920</v>
      </c>
      <c r="G507" s="129">
        <v>92</v>
      </c>
      <c r="H507" s="129" t="s">
        <v>2784</v>
      </c>
      <c r="I507" s="129" t="s">
        <v>2784</v>
      </c>
      <c r="J507" s="129">
        <v>135</v>
      </c>
      <c r="K507" s="157" t="s">
        <v>6541</v>
      </c>
      <c r="L507" s="145">
        <v>0</v>
      </c>
      <c r="M507" s="65" t="s">
        <v>604</v>
      </c>
      <c r="N507" s="65"/>
      <c r="O507" s="65"/>
      <c r="P507" s="65"/>
      <c r="Q507" s="65"/>
      <c r="R507" s="65"/>
    </row>
    <row r="508" spans="1:18" x14ac:dyDescent="0.2">
      <c r="A508" s="97"/>
      <c r="B508" s="127" t="s">
        <v>4892</v>
      </c>
      <c r="C508" s="126">
        <v>0.5</v>
      </c>
      <c r="D508" s="250" t="s">
        <v>8605</v>
      </c>
      <c r="E508" s="129">
        <v>65</v>
      </c>
      <c r="F508" s="129">
        <f>_sp90</f>
        <v>6520030900</v>
      </c>
      <c r="G508" s="129">
        <v>90</v>
      </c>
      <c r="H508" s="129" t="s">
        <v>2784</v>
      </c>
      <c r="I508" s="129" t="s">
        <v>2784</v>
      </c>
      <c r="J508" s="129">
        <v>133</v>
      </c>
      <c r="K508" s="157" t="s">
        <v>2299</v>
      </c>
      <c r="L508" s="157">
        <v>0</v>
      </c>
      <c r="M508" s="65"/>
      <c r="N508" s="65"/>
      <c r="O508" s="65"/>
      <c r="P508" s="65"/>
      <c r="Q508" s="65"/>
      <c r="R508" s="65"/>
    </row>
    <row r="509" spans="1:18" x14ac:dyDescent="0.2">
      <c r="A509" s="97" t="s">
        <v>9494</v>
      </c>
      <c r="B509" s="127" t="s">
        <v>4892</v>
      </c>
      <c r="C509" s="126">
        <v>0.5</v>
      </c>
      <c r="D509" s="250" t="s">
        <v>5281</v>
      </c>
      <c r="E509" s="129">
        <v>62</v>
      </c>
      <c r="F509" s="129">
        <f>_sp80</f>
        <v>6520030800</v>
      </c>
      <c r="G509" s="129">
        <v>80</v>
      </c>
      <c r="H509" s="129" t="s">
        <v>2784</v>
      </c>
      <c r="I509" s="129" t="s">
        <v>2784</v>
      </c>
      <c r="J509" s="129">
        <v>123</v>
      </c>
      <c r="K509" s="157" t="s">
        <v>10396</v>
      </c>
      <c r="L509" s="145">
        <v>0</v>
      </c>
      <c r="M509" s="65" t="s">
        <v>604</v>
      </c>
      <c r="N509" s="65"/>
      <c r="O509" s="65"/>
      <c r="P509" s="65"/>
      <c r="Q509" s="65"/>
      <c r="R509" s="65"/>
    </row>
    <row r="510" spans="1:18" x14ac:dyDescent="0.2">
      <c r="A510" s="97" t="s">
        <v>10653</v>
      </c>
      <c r="B510" s="127" t="s">
        <v>8490</v>
      </c>
      <c r="C510" s="126">
        <v>0.5</v>
      </c>
      <c r="D510" s="250" t="s">
        <v>10726</v>
      </c>
      <c r="E510" s="129">
        <v>67</v>
      </c>
      <c r="F510" s="129">
        <f>_sp92</f>
        <v>6520030920</v>
      </c>
      <c r="G510" s="129">
        <v>92</v>
      </c>
      <c r="H510" s="129" t="s">
        <v>2784</v>
      </c>
      <c r="I510" s="129" t="s">
        <v>2784</v>
      </c>
      <c r="J510" s="129">
        <v>135</v>
      </c>
      <c r="K510" s="157" t="s">
        <v>6541</v>
      </c>
      <c r="L510" s="145">
        <v>0</v>
      </c>
      <c r="M510" s="65" t="s">
        <v>10683</v>
      </c>
      <c r="N510" s="65"/>
      <c r="O510" s="65"/>
      <c r="P510" s="65"/>
      <c r="Q510" s="65"/>
      <c r="R510" s="65"/>
    </row>
    <row r="511" spans="1:18" x14ac:dyDescent="0.2">
      <c r="A511" s="97" t="s">
        <v>11507</v>
      </c>
      <c r="B511" s="127" t="s">
        <v>8490</v>
      </c>
      <c r="C511" s="126">
        <v>0.5</v>
      </c>
      <c r="D511" s="250" t="s">
        <v>10394</v>
      </c>
      <c r="E511" s="129">
        <v>62</v>
      </c>
      <c r="F511" s="129">
        <f>_sp84</f>
        <v>6520030840</v>
      </c>
      <c r="G511" s="129">
        <v>84</v>
      </c>
      <c r="H511" s="129" t="s">
        <v>2784</v>
      </c>
      <c r="I511" s="129" t="s">
        <v>2784</v>
      </c>
      <c r="J511" s="129">
        <v>127</v>
      </c>
      <c r="K511" s="157" t="s">
        <v>11603</v>
      </c>
      <c r="L511" s="145">
        <v>0</v>
      </c>
      <c r="M511" s="65" t="s">
        <v>11602</v>
      </c>
      <c r="N511" s="65"/>
      <c r="O511" s="65"/>
      <c r="P511" s="65"/>
      <c r="Q511" s="65"/>
      <c r="R511" s="65"/>
    </row>
    <row r="512" spans="1:18" x14ac:dyDescent="0.2">
      <c r="A512" s="97" t="s">
        <v>1195</v>
      </c>
      <c r="B512" s="127" t="s">
        <v>8490</v>
      </c>
      <c r="C512" s="126">
        <v>0.5</v>
      </c>
      <c r="D512" s="250" t="s">
        <v>1999</v>
      </c>
      <c r="E512" s="129">
        <v>62</v>
      </c>
      <c r="F512" s="129">
        <f>_sp84</f>
        <v>6520030840</v>
      </c>
      <c r="G512" s="129">
        <v>84</v>
      </c>
      <c r="H512" s="129" t="s">
        <v>2784</v>
      </c>
      <c r="I512" s="129" t="s">
        <v>2784</v>
      </c>
      <c r="J512" s="129">
        <v>127</v>
      </c>
      <c r="K512" s="157" t="s">
        <v>1712</v>
      </c>
      <c r="L512" s="157">
        <v>0</v>
      </c>
      <c r="M512" s="65" t="s">
        <v>1457</v>
      </c>
      <c r="N512" s="65"/>
      <c r="O512" s="65"/>
      <c r="P512" s="65"/>
      <c r="Q512" s="65"/>
      <c r="R512" s="65"/>
    </row>
    <row r="513" spans="1:18" x14ac:dyDescent="0.2">
      <c r="A513" s="558" t="s">
        <v>10862</v>
      </c>
      <c r="B513" s="574" t="s">
        <v>8490</v>
      </c>
      <c r="C513" s="126">
        <v>0.5</v>
      </c>
      <c r="D513" s="591" t="s">
        <v>10918</v>
      </c>
      <c r="E513" s="129">
        <v>68</v>
      </c>
      <c r="F513" s="129">
        <f>_sp97</f>
        <v>6520030970</v>
      </c>
      <c r="G513" s="129">
        <v>97</v>
      </c>
      <c r="H513" s="129" t="s">
        <v>2784</v>
      </c>
      <c r="I513" s="129" t="s">
        <v>2784</v>
      </c>
      <c r="J513" s="129">
        <v>140</v>
      </c>
      <c r="K513" s="570" t="s">
        <v>1684</v>
      </c>
      <c r="L513" s="157">
        <v>0</v>
      </c>
      <c r="M513" s="559" t="s">
        <v>10919</v>
      </c>
      <c r="N513" s="65"/>
      <c r="O513" s="65"/>
      <c r="P513" s="65"/>
      <c r="Q513" s="65"/>
      <c r="R513" s="65"/>
    </row>
    <row r="514" spans="1:18" x14ac:dyDescent="0.2">
      <c r="A514" s="558" t="s">
        <v>10770</v>
      </c>
      <c r="B514" s="127" t="s">
        <v>8490</v>
      </c>
      <c r="C514" s="126">
        <v>0.5</v>
      </c>
      <c r="D514" s="250" t="s">
        <v>4807</v>
      </c>
      <c r="E514" s="129">
        <v>64</v>
      </c>
      <c r="F514" s="129">
        <f>_sp90</f>
        <v>6520030900</v>
      </c>
      <c r="G514" s="129">
        <v>90</v>
      </c>
      <c r="H514" s="129" t="s">
        <v>2784</v>
      </c>
      <c r="I514" s="129" t="s">
        <v>2784</v>
      </c>
      <c r="J514" s="129">
        <v>133</v>
      </c>
      <c r="K514" s="570" t="s">
        <v>2126</v>
      </c>
      <c r="L514" s="157">
        <v>0</v>
      </c>
      <c r="M514" s="559" t="s">
        <v>10774</v>
      </c>
      <c r="N514" s="65"/>
      <c r="O514" s="65"/>
      <c r="P514" s="65"/>
      <c r="Q514" s="65"/>
      <c r="R514" s="65"/>
    </row>
    <row r="515" spans="1:18" x14ac:dyDescent="0.2">
      <c r="A515" s="558" t="s">
        <v>11181</v>
      </c>
      <c r="B515" s="127" t="s">
        <v>8490</v>
      </c>
      <c r="C515" s="126">
        <v>0.5</v>
      </c>
      <c r="D515" s="591" t="s">
        <v>11180</v>
      </c>
      <c r="E515" s="129">
        <v>64</v>
      </c>
      <c r="F515" s="129">
        <f>_sp90</f>
        <v>6520030900</v>
      </c>
      <c r="G515" s="129">
        <v>90</v>
      </c>
      <c r="H515" s="129" t="s">
        <v>2784</v>
      </c>
      <c r="I515" s="129" t="s">
        <v>2784</v>
      </c>
      <c r="J515" s="129">
        <v>133</v>
      </c>
      <c r="K515" s="570" t="s">
        <v>2126</v>
      </c>
      <c r="L515" s="157">
        <v>0</v>
      </c>
      <c r="M515" s="559" t="s">
        <v>11175</v>
      </c>
      <c r="N515" s="65"/>
      <c r="O515" s="65"/>
      <c r="P515" s="65"/>
      <c r="Q515" s="65"/>
      <c r="R515" s="65"/>
    </row>
    <row r="516" spans="1:18" x14ac:dyDescent="0.2">
      <c r="A516" s="558" t="s">
        <v>11154</v>
      </c>
      <c r="B516" s="574" t="s">
        <v>8490</v>
      </c>
      <c r="C516" s="126">
        <v>0.5</v>
      </c>
      <c r="D516" s="591" t="s">
        <v>11182</v>
      </c>
      <c r="E516" s="129">
        <v>62</v>
      </c>
      <c r="F516" s="129">
        <f>_sp84</f>
        <v>6520030840</v>
      </c>
      <c r="G516" s="129">
        <v>84</v>
      </c>
      <c r="H516" s="129" t="s">
        <v>2784</v>
      </c>
      <c r="I516" s="129" t="s">
        <v>2784</v>
      </c>
      <c r="J516" s="129">
        <v>127</v>
      </c>
      <c r="K516" s="157" t="s">
        <v>872</v>
      </c>
      <c r="L516" s="157">
        <v>0</v>
      </c>
      <c r="M516" s="559" t="s">
        <v>11198</v>
      </c>
      <c r="N516" s="65"/>
      <c r="O516" s="65"/>
      <c r="P516" s="65"/>
      <c r="Q516" s="65"/>
      <c r="R516" s="65"/>
    </row>
    <row r="517" spans="1:18" x14ac:dyDescent="0.2">
      <c r="A517" s="97" t="s">
        <v>3184</v>
      </c>
      <c r="B517" s="127" t="s">
        <v>8490</v>
      </c>
      <c r="C517" s="126">
        <v>0.5</v>
      </c>
      <c r="D517" s="250" t="s">
        <v>3185</v>
      </c>
      <c r="E517" s="129">
        <v>65</v>
      </c>
      <c r="F517" s="129">
        <f>_sp92</f>
        <v>6520030920</v>
      </c>
      <c r="G517" s="129">
        <v>92</v>
      </c>
      <c r="H517" s="129" t="s">
        <v>2784</v>
      </c>
      <c r="I517" s="129" t="s">
        <v>2784</v>
      </c>
      <c r="J517" s="129">
        <v>135</v>
      </c>
      <c r="K517" s="157" t="s">
        <v>7505</v>
      </c>
      <c r="L517" s="157">
        <v>0</v>
      </c>
      <c r="M517" s="65"/>
      <c r="N517" s="65"/>
      <c r="O517" s="65"/>
      <c r="P517" s="65"/>
      <c r="Q517" s="65"/>
      <c r="R517" s="65"/>
    </row>
    <row r="518" spans="1:18" x14ac:dyDescent="0.2">
      <c r="A518" s="97" t="s">
        <v>2582</v>
      </c>
      <c r="B518" s="127" t="s">
        <v>8490</v>
      </c>
      <c r="C518" s="126">
        <v>0.5</v>
      </c>
      <c r="D518" s="250" t="s">
        <v>1181</v>
      </c>
      <c r="E518" s="129">
        <v>66</v>
      </c>
      <c r="F518" s="129">
        <f>_sp92</f>
        <v>6520030920</v>
      </c>
      <c r="G518" s="129">
        <v>92</v>
      </c>
      <c r="H518" s="129" t="s">
        <v>2784</v>
      </c>
      <c r="I518" s="129" t="s">
        <v>2784</v>
      </c>
      <c r="J518" s="129">
        <v>135</v>
      </c>
      <c r="K518" s="157" t="s">
        <v>4485</v>
      </c>
      <c r="L518" s="445" t="s">
        <v>518</v>
      </c>
      <c r="M518" s="65"/>
      <c r="N518" s="65"/>
      <c r="O518" s="65"/>
      <c r="P518" s="65"/>
      <c r="Q518" s="65"/>
      <c r="R518" s="65"/>
    </row>
    <row r="519" spans="1:18" x14ac:dyDescent="0.2">
      <c r="A519" s="558" t="s">
        <v>11504</v>
      </c>
      <c r="B519" s="574" t="s">
        <v>8490</v>
      </c>
      <c r="C519" s="126">
        <v>0.5</v>
      </c>
      <c r="D519" s="591" t="s">
        <v>11811</v>
      </c>
      <c r="E519" s="129">
        <v>64</v>
      </c>
      <c r="F519" s="129">
        <v>6520030860</v>
      </c>
      <c r="G519" s="129">
        <v>86</v>
      </c>
      <c r="H519" s="600" t="s">
        <v>8971</v>
      </c>
      <c r="I519" s="600" t="s">
        <v>2784</v>
      </c>
      <c r="J519" s="129">
        <v>129</v>
      </c>
      <c r="K519" s="570" t="s">
        <v>2159</v>
      </c>
      <c r="L519" s="687" t="s">
        <v>518</v>
      </c>
      <c r="M519" s="559" t="s">
        <v>11779</v>
      </c>
      <c r="N519" s="65"/>
      <c r="O519" s="65"/>
      <c r="P519" s="65"/>
      <c r="Q519" s="65"/>
      <c r="R519" s="65"/>
    </row>
    <row r="520" spans="1:18" x14ac:dyDescent="0.2">
      <c r="A520" s="97"/>
      <c r="B520" s="127" t="s">
        <v>8490</v>
      </c>
      <c r="C520" s="126">
        <v>0.5</v>
      </c>
      <c r="D520" s="250" t="s">
        <v>5001</v>
      </c>
      <c r="E520" s="129">
        <v>67</v>
      </c>
      <c r="F520" s="129">
        <f>_sp94</f>
        <v>6520030940</v>
      </c>
      <c r="G520" s="129">
        <v>94</v>
      </c>
      <c r="H520" s="129" t="s">
        <v>2784</v>
      </c>
      <c r="I520" s="129" t="s">
        <v>2784</v>
      </c>
      <c r="J520" s="129">
        <v>137</v>
      </c>
      <c r="K520" s="157" t="s">
        <v>5259</v>
      </c>
      <c r="L520" s="145">
        <v>0</v>
      </c>
      <c r="M520" s="65" t="s">
        <v>6525</v>
      </c>
      <c r="N520" s="65"/>
      <c r="O520" s="65"/>
      <c r="P520" s="65"/>
      <c r="Q520" s="65"/>
      <c r="R520" s="65"/>
    </row>
    <row r="521" spans="1:18" x14ac:dyDescent="0.2">
      <c r="A521" s="97" t="s">
        <v>1450</v>
      </c>
      <c r="B521" s="127" t="s">
        <v>8490</v>
      </c>
      <c r="C521" s="126">
        <v>0.5</v>
      </c>
      <c r="D521" s="591" t="s">
        <v>11633</v>
      </c>
      <c r="E521" s="129">
        <v>65</v>
      </c>
      <c r="F521" s="129">
        <f>_sp88</f>
        <v>6520030880</v>
      </c>
      <c r="G521" s="129">
        <v>88</v>
      </c>
      <c r="H521" s="129" t="s">
        <v>2784</v>
      </c>
      <c r="I521" s="129" t="s">
        <v>2784</v>
      </c>
      <c r="J521" s="129">
        <v>131</v>
      </c>
      <c r="K521" s="157" t="s">
        <v>1451</v>
      </c>
      <c r="L521" s="687" t="s">
        <v>518</v>
      </c>
      <c r="M521" s="559" t="s">
        <v>11634</v>
      </c>
      <c r="N521" s="65"/>
      <c r="O521" s="65"/>
      <c r="P521" s="65"/>
      <c r="Q521" s="65"/>
      <c r="R521" s="65"/>
    </row>
    <row r="522" spans="1:18" x14ac:dyDescent="0.2">
      <c r="A522" s="97" t="s">
        <v>4220</v>
      </c>
      <c r="B522" s="127" t="s">
        <v>8490</v>
      </c>
      <c r="C522" s="126">
        <v>0.5</v>
      </c>
      <c r="D522" s="250" t="s">
        <v>8529</v>
      </c>
      <c r="E522" s="129">
        <v>65</v>
      </c>
      <c r="F522" s="129">
        <f>_sp92</f>
        <v>6520030920</v>
      </c>
      <c r="G522" s="129">
        <v>92</v>
      </c>
      <c r="H522" s="129" t="s">
        <v>2784</v>
      </c>
      <c r="I522" s="129" t="s">
        <v>2784</v>
      </c>
      <c r="J522" s="129">
        <v>135</v>
      </c>
      <c r="K522" s="157" t="s">
        <v>4485</v>
      </c>
      <c r="L522" s="145">
        <v>0</v>
      </c>
      <c r="M522" s="65" t="s">
        <v>4659</v>
      </c>
      <c r="N522" s="65"/>
      <c r="O522" s="65"/>
      <c r="P522" s="65"/>
      <c r="Q522" s="65"/>
      <c r="R522" s="65"/>
    </row>
    <row r="523" spans="1:18" x14ac:dyDescent="0.2">
      <c r="A523" s="97"/>
      <c r="B523" s="127" t="s">
        <v>8490</v>
      </c>
      <c r="C523" s="126">
        <v>0.5</v>
      </c>
      <c r="D523" s="250" t="s">
        <v>2663</v>
      </c>
      <c r="E523" s="129">
        <v>63</v>
      </c>
      <c r="F523" s="129">
        <f>_sp86</f>
        <v>6520030860</v>
      </c>
      <c r="G523" s="129">
        <v>86</v>
      </c>
      <c r="H523" s="129" t="s">
        <v>2784</v>
      </c>
      <c r="I523" s="129" t="s">
        <v>2784</v>
      </c>
      <c r="J523" s="129">
        <v>129</v>
      </c>
      <c r="K523" s="157" t="s">
        <v>6731</v>
      </c>
      <c r="L523" s="445" t="s">
        <v>518</v>
      </c>
      <c r="M523" s="65"/>
      <c r="N523" s="65"/>
      <c r="O523" s="65"/>
      <c r="P523" s="65"/>
      <c r="Q523" s="65"/>
      <c r="R523" s="65"/>
    </row>
    <row r="524" spans="1:18" x14ac:dyDescent="0.2">
      <c r="A524" s="97"/>
      <c r="B524" s="127" t="s">
        <v>8490</v>
      </c>
      <c r="C524" s="126">
        <v>0.5</v>
      </c>
      <c r="D524" s="250" t="s">
        <v>2768</v>
      </c>
      <c r="E524" s="129">
        <v>63</v>
      </c>
      <c r="F524" s="129">
        <f>_sp86</f>
        <v>6520030860</v>
      </c>
      <c r="G524" s="129">
        <v>86</v>
      </c>
      <c r="H524" s="129" t="s">
        <v>2784</v>
      </c>
      <c r="I524" s="129" t="s">
        <v>2784</v>
      </c>
      <c r="J524" s="129">
        <v>129</v>
      </c>
      <c r="K524" s="157" t="s">
        <v>6731</v>
      </c>
      <c r="L524" s="445" t="s">
        <v>518</v>
      </c>
      <c r="M524" s="65"/>
      <c r="N524" s="65"/>
      <c r="O524" s="65"/>
      <c r="P524" s="65"/>
      <c r="Q524" s="65"/>
      <c r="R524" s="65"/>
    </row>
    <row r="525" spans="1:18" x14ac:dyDescent="0.2">
      <c r="A525" s="97"/>
      <c r="B525" s="127" t="s">
        <v>8490</v>
      </c>
      <c r="C525" s="126">
        <v>0.5</v>
      </c>
      <c r="D525" s="127" t="s">
        <v>8138</v>
      </c>
      <c r="E525" s="129">
        <v>66</v>
      </c>
      <c r="F525" s="129">
        <f>_sp92</f>
        <v>6520030920</v>
      </c>
      <c r="G525" s="129">
        <v>92</v>
      </c>
      <c r="H525" s="129" t="s">
        <v>2784</v>
      </c>
      <c r="I525" s="129" t="s">
        <v>2784</v>
      </c>
      <c r="J525" s="129">
        <v>135</v>
      </c>
      <c r="K525" s="157" t="s">
        <v>6541</v>
      </c>
      <c r="L525" s="157">
        <v>0</v>
      </c>
      <c r="M525" s="65"/>
      <c r="N525" s="65"/>
      <c r="O525" s="65"/>
      <c r="P525" s="65"/>
      <c r="Q525" s="65"/>
      <c r="R525" s="65"/>
    </row>
    <row r="526" spans="1:18" x14ac:dyDescent="0.2">
      <c r="A526" s="134" t="s">
        <v>5582</v>
      </c>
      <c r="B526" s="127" t="s">
        <v>8490</v>
      </c>
      <c r="C526" s="126">
        <v>0.5</v>
      </c>
      <c r="D526" s="250" t="s">
        <v>8376</v>
      </c>
      <c r="E526" s="129">
        <v>65</v>
      </c>
      <c r="F526" s="129">
        <f>_sp88</f>
        <v>6520030880</v>
      </c>
      <c r="G526" s="129">
        <v>88</v>
      </c>
      <c r="H526" s="129" t="s">
        <v>2784</v>
      </c>
      <c r="I526" s="129" t="s">
        <v>2784</v>
      </c>
      <c r="J526" s="129">
        <v>131</v>
      </c>
      <c r="K526" s="157" t="s">
        <v>8117</v>
      </c>
      <c r="L526" s="445" t="s">
        <v>518</v>
      </c>
      <c r="M526" s="65" t="s">
        <v>4932</v>
      </c>
      <c r="N526" s="65"/>
      <c r="O526" s="65"/>
      <c r="P526" s="65"/>
      <c r="Q526" s="65"/>
      <c r="R526" s="65"/>
    </row>
    <row r="527" spans="1:18" x14ac:dyDescent="0.2">
      <c r="A527" s="571" t="s">
        <v>12518</v>
      </c>
      <c r="B527" s="574" t="s">
        <v>8490</v>
      </c>
      <c r="C527" s="126">
        <v>0.5</v>
      </c>
      <c r="D527" s="591" t="s">
        <v>12520</v>
      </c>
      <c r="E527" s="129">
        <v>64</v>
      </c>
      <c r="F527" s="5">
        <f>_sp90</f>
        <v>6520030900</v>
      </c>
      <c r="G527" s="5">
        <v>90</v>
      </c>
      <c r="H527" s="129" t="s">
        <v>2784</v>
      </c>
      <c r="I527" s="129" t="s">
        <v>2784</v>
      </c>
      <c r="J527" s="5">
        <v>133</v>
      </c>
      <c r="K527" s="570" t="s">
        <v>2126</v>
      </c>
      <c r="L527" s="687" t="s">
        <v>12521</v>
      </c>
      <c r="M527" s="559" t="s">
        <v>12516</v>
      </c>
      <c r="N527" s="65"/>
      <c r="O527" s="65"/>
      <c r="P527" s="65"/>
      <c r="Q527" s="65"/>
      <c r="R527" s="65"/>
    </row>
    <row r="528" spans="1:18" x14ac:dyDescent="0.2">
      <c r="A528" s="97"/>
      <c r="B528" s="127" t="s">
        <v>8490</v>
      </c>
      <c r="C528" s="126">
        <v>0.5</v>
      </c>
      <c r="D528" s="250" t="s">
        <v>10590</v>
      </c>
      <c r="E528" s="129">
        <v>65</v>
      </c>
      <c r="F528" s="129">
        <f>_sp92</f>
        <v>6520030920</v>
      </c>
      <c r="G528" s="129">
        <v>92</v>
      </c>
      <c r="H528" s="129" t="s">
        <v>2784</v>
      </c>
      <c r="I528" s="129" t="s">
        <v>2784</v>
      </c>
      <c r="J528" s="129">
        <v>135</v>
      </c>
      <c r="K528" s="157" t="s">
        <v>6541</v>
      </c>
      <c r="L528" s="145">
        <v>0</v>
      </c>
      <c r="M528" s="65" t="s">
        <v>10589</v>
      </c>
      <c r="N528" s="65"/>
      <c r="O528" s="65"/>
      <c r="P528" s="65"/>
      <c r="Q528" s="65"/>
      <c r="R528" s="65"/>
    </row>
    <row r="529" spans="1:18" x14ac:dyDescent="0.2">
      <c r="A529" s="97"/>
      <c r="B529" s="127" t="s">
        <v>8490</v>
      </c>
      <c r="C529" s="126">
        <v>0.5</v>
      </c>
      <c r="D529" s="250" t="s">
        <v>6531</v>
      </c>
      <c r="E529" s="129">
        <v>64</v>
      </c>
      <c r="F529" s="5">
        <f>_sp90</f>
        <v>6520030900</v>
      </c>
      <c r="G529" s="5">
        <v>90</v>
      </c>
      <c r="H529" s="129" t="s">
        <v>2784</v>
      </c>
      <c r="I529" s="129" t="s">
        <v>2784</v>
      </c>
      <c r="J529" s="5">
        <v>133</v>
      </c>
      <c r="K529" s="157">
        <v>6534100242</v>
      </c>
      <c r="L529" s="445" t="s">
        <v>518</v>
      </c>
      <c r="M529" s="65"/>
      <c r="N529" s="65"/>
      <c r="O529" s="65"/>
      <c r="P529" s="65"/>
      <c r="Q529" s="65"/>
      <c r="R529" s="65"/>
    </row>
    <row r="530" spans="1:18" x14ac:dyDescent="0.2">
      <c r="A530" s="97" t="s">
        <v>4213</v>
      </c>
      <c r="B530" s="127" t="s">
        <v>8490</v>
      </c>
      <c r="C530" s="126">
        <v>0.5</v>
      </c>
      <c r="D530" s="250" t="s">
        <v>4375</v>
      </c>
      <c r="E530" s="129">
        <v>66</v>
      </c>
      <c r="F530" s="129">
        <f>_sp92</f>
        <v>6520030920</v>
      </c>
      <c r="G530" s="129">
        <v>92</v>
      </c>
      <c r="H530" s="129" t="s">
        <v>2784</v>
      </c>
      <c r="I530" s="129" t="s">
        <v>2784</v>
      </c>
      <c r="J530" s="129">
        <v>135</v>
      </c>
      <c r="K530" s="157" t="s">
        <v>4485</v>
      </c>
      <c r="L530" s="445" t="s">
        <v>518</v>
      </c>
      <c r="M530" s="65"/>
      <c r="N530" s="65"/>
      <c r="O530" s="65"/>
      <c r="P530" s="65"/>
      <c r="Q530" s="65"/>
      <c r="R530" s="65"/>
    </row>
    <row r="531" spans="1:18" x14ac:dyDescent="0.2">
      <c r="A531" s="97" t="s">
        <v>10674</v>
      </c>
      <c r="B531" s="6" t="s">
        <v>8490</v>
      </c>
      <c r="C531" s="9">
        <v>0.5</v>
      </c>
      <c r="D531" s="250" t="s">
        <v>838</v>
      </c>
      <c r="E531" s="5">
        <v>65</v>
      </c>
      <c r="F531" s="129">
        <f>_sp92</f>
        <v>6520030920</v>
      </c>
      <c r="G531" s="129">
        <v>92</v>
      </c>
      <c r="H531" s="129" t="s">
        <v>2784</v>
      </c>
      <c r="I531" s="129" t="s">
        <v>2784</v>
      </c>
      <c r="J531" s="129">
        <v>135</v>
      </c>
      <c r="K531" s="157" t="s">
        <v>6541</v>
      </c>
      <c r="L531" s="145">
        <v>0</v>
      </c>
      <c r="M531" s="65" t="s">
        <v>10716</v>
      </c>
      <c r="N531" s="65"/>
      <c r="O531" s="65"/>
      <c r="P531" s="65"/>
      <c r="Q531" s="65"/>
      <c r="R531" s="65"/>
    </row>
    <row r="532" spans="1:18" x14ac:dyDescent="0.2">
      <c r="A532" s="558" t="s">
        <v>4378</v>
      </c>
      <c r="B532" s="6" t="s">
        <v>8490</v>
      </c>
      <c r="C532" s="9">
        <v>0.5</v>
      </c>
      <c r="D532" s="250" t="s">
        <v>79</v>
      </c>
      <c r="E532" s="5">
        <v>65</v>
      </c>
      <c r="F532" s="129">
        <f>_sp92</f>
        <v>6520030920</v>
      </c>
      <c r="G532" s="129">
        <v>92</v>
      </c>
      <c r="H532" s="129" t="s">
        <v>2784</v>
      </c>
      <c r="I532" s="129" t="s">
        <v>2784</v>
      </c>
      <c r="J532" s="129">
        <v>135</v>
      </c>
      <c r="K532" s="570" t="s">
        <v>7505</v>
      </c>
      <c r="L532" s="157">
        <v>0</v>
      </c>
      <c r="M532" s="559" t="s">
        <v>11760</v>
      </c>
      <c r="N532" s="65"/>
      <c r="O532" s="65"/>
      <c r="P532" s="65"/>
      <c r="Q532" s="65"/>
      <c r="R532" s="65"/>
    </row>
    <row r="533" spans="1:18" x14ac:dyDescent="0.2">
      <c r="A533" s="558" t="s">
        <v>10780</v>
      </c>
      <c r="B533" s="6" t="s">
        <v>8490</v>
      </c>
      <c r="C533" s="9">
        <v>0.5</v>
      </c>
      <c r="D533" s="591" t="s">
        <v>10784</v>
      </c>
      <c r="E533" s="5">
        <v>60</v>
      </c>
      <c r="F533" s="129">
        <f>_sp82</f>
        <v>6520030820</v>
      </c>
      <c r="G533" s="129">
        <v>82</v>
      </c>
      <c r="H533" s="129" t="s">
        <v>2784</v>
      </c>
      <c r="I533" s="129" t="s">
        <v>2784</v>
      </c>
      <c r="J533" s="189">
        <v>123</v>
      </c>
      <c r="K533" s="570" t="s">
        <v>10788</v>
      </c>
      <c r="L533" s="157">
        <v>0</v>
      </c>
      <c r="M533" s="559" t="s">
        <v>10787</v>
      </c>
      <c r="N533" s="65"/>
      <c r="O533" s="65"/>
      <c r="P533" s="65"/>
      <c r="Q533" s="65"/>
      <c r="R533" s="65"/>
    </row>
    <row r="534" spans="1:18" x14ac:dyDescent="0.2">
      <c r="A534" s="558" t="s">
        <v>10943</v>
      </c>
      <c r="B534" s="6" t="s">
        <v>8490</v>
      </c>
      <c r="C534" s="9">
        <v>0.5</v>
      </c>
      <c r="D534" s="250" t="s">
        <v>2134</v>
      </c>
      <c r="E534" s="5">
        <v>64</v>
      </c>
      <c r="F534" s="129">
        <f>_sp88</f>
        <v>6520030880</v>
      </c>
      <c r="G534" s="129">
        <v>88</v>
      </c>
      <c r="H534" s="129" t="s">
        <v>2784</v>
      </c>
      <c r="I534" s="129" t="s">
        <v>2784</v>
      </c>
      <c r="J534" s="129">
        <v>131</v>
      </c>
      <c r="K534" s="570" t="s">
        <v>5047</v>
      </c>
      <c r="L534" s="145">
        <v>0</v>
      </c>
      <c r="M534" s="559" t="s">
        <v>11169</v>
      </c>
      <c r="N534" s="65"/>
      <c r="O534" s="65"/>
      <c r="P534" s="65"/>
      <c r="Q534" s="65"/>
      <c r="R534" s="65"/>
    </row>
    <row r="535" spans="1:18" x14ac:dyDescent="0.2">
      <c r="A535" s="97" t="s">
        <v>6907</v>
      </c>
      <c r="B535" s="6" t="s">
        <v>8490</v>
      </c>
      <c r="C535" s="9">
        <v>0.5</v>
      </c>
      <c r="D535" s="250" t="s">
        <v>7613</v>
      </c>
      <c r="E535" s="5">
        <v>65</v>
      </c>
      <c r="F535" s="129">
        <f>_sp90</f>
        <v>6520030900</v>
      </c>
      <c r="G535" s="129">
        <v>90</v>
      </c>
      <c r="H535" s="129" t="s">
        <v>2784</v>
      </c>
      <c r="I535" s="129" t="s">
        <v>2784</v>
      </c>
      <c r="J535" s="129">
        <v>133</v>
      </c>
      <c r="K535" s="157">
        <v>6534100242</v>
      </c>
      <c r="L535" s="157">
        <v>0</v>
      </c>
      <c r="M535" s="65" t="s">
        <v>2203</v>
      </c>
      <c r="N535" s="65"/>
      <c r="O535" s="65"/>
      <c r="P535" s="65"/>
      <c r="Q535" s="65"/>
      <c r="R535" s="65"/>
    </row>
    <row r="536" spans="1:18" x14ac:dyDescent="0.2">
      <c r="A536" s="97" t="s">
        <v>9004</v>
      </c>
      <c r="B536" s="6" t="s">
        <v>8490</v>
      </c>
      <c r="C536" s="9">
        <v>0.5</v>
      </c>
      <c r="D536" s="250" t="s">
        <v>708</v>
      </c>
      <c r="E536" s="5">
        <v>66</v>
      </c>
      <c r="F536" s="129">
        <f>_sp88</f>
        <v>6520030880</v>
      </c>
      <c r="G536" s="129">
        <v>88</v>
      </c>
      <c r="H536" s="129" t="s">
        <v>2784</v>
      </c>
      <c r="I536" s="129" t="s">
        <v>2784</v>
      </c>
      <c r="J536" s="129">
        <v>131</v>
      </c>
      <c r="K536" s="157" t="s">
        <v>8117</v>
      </c>
      <c r="L536" s="445" t="s">
        <v>518</v>
      </c>
      <c r="M536" s="65" t="s">
        <v>706</v>
      </c>
      <c r="N536" s="65"/>
      <c r="O536" s="65"/>
      <c r="P536" s="65"/>
      <c r="Q536" s="65"/>
      <c r="R536" s="65"/>
    </row>
    <row r="537" spans="1:18" x14ac:dyDescent="0.2">
      <c r="A537" s="97" t="s">
        <v>6476</v>
      </c>
      <c r="B537" s="6" t="s">
        <v>8490</v>
      </c>
      <c r="C537" s="9">
        <v>0.5</v>
      </c>
      <c r="D537" s="250" t="s">
        <v>9246</v>
      </c>
      <c r="E537" s="129">
        <v>64</v>
      </c>
      <c r="F537" s="129">
        <f>_sp88</f>
        <v>6520030880</v>
      </c>
      <c r="G537" s="129">
        <v>88</v>
      </c>
      <c r="H537" s="129" t="s">
        <v>2784</v>
      </c>
      <c r="I537" s="129" t="s">
        <v>2784</v>
      </c>
      <c r="J537" s="129">
        <v>131</v>
      </c>
      <c r="K537" s="157" t="s">
        <v>5047</v>
      </c>
      <c r="L537" s="145">
        <v>0</v>
      </c>
      <c r="M537" s="65" t="s">
        <v>10619</v>
      </c>
      <c r="N537" s="65"/>
      <c r="O537" s="65"/>
      <c r="P537" s="65"/>
      <c r="Q537" s="65"/>
      <c r="R537" s="65"/>
    </row>
    <row r="538" spans="1:18" x14ac:dyDescent="0.2">
      <c r="A538" s="97"/>
      <c r="B538" s="6" t="s">
        <v>8490</v>
      </c>
      <c r="C538" s="9">
        <v>0.5</v>
      </c>
      <c r="D538" s="250" t="s">
        <v>4181</v>
      </c>
      <c r="E538" s="5">
        <v>64</v>
      </c>
      <c r="F538" s="129">
        <f>_sp90</f>
        <v>6520030900</v>
      </c>
      <c r="G538" s="129">
        <v>90</v>
      </c>
      <c r="H538" s="129" t="s">
        <v>2784</v>
      </c>
      <c r="I538" s="129" t="s">
        <v>2784</v>
      </c>
      <c r="J538" s="5">
        <v>133</v>
      </c>
      <c r="K538" s="157" t="s">
        <v>2126</v>
      </c>
      <c r="L538" s="157">
        <v>0</v>
      </c>
      <c r="M538" s="65"/>
      <c r="N538" s="65"/>
      <c r="O538" s="65"/>
      <c r="P538" s="65"/>
      <c r="Q538" s="65"/>
      <c r="R538" s="65"/>
    </row>
    <row r="539" spans="1:18" x14ac:dyDescent="0.2">
      <c r="A539" s="97"/>
      <c r="B539" s="6" t="s">
        <v>8490</v>
      </c>
      <c r="C539" s="9">
        <v>0.5</v>
      </c>
      <c r="D539" s="250" t="s">
        <v>6020</v>
      </c>
      <c r="E539" s="5">
        <v>65</v>
      </c>
      <c r="F539" s="129">
        <f>_sp90</f>
        <v>6520030900</v>
      </c>
      <c r="G539" s="129">
        <v>90</v>
      </c>
      <c r="H539" s="129" t="s">
        <v>2784</v>
      </c>
      <c r="I539" s="129" t="s">
        <v>2784</v>
      </c>
      <c r="J539" s="5">
        <v>133</v>
      </c>
      <c r="K539" s="157" t="s">
        <v>2299</v>
      </c>
      <c r="L539" s="157">
        <v>0</v>
      </c>
      <c r="M539" s="65"/>
      <c r="N539" s="65"/>
      <c r="O539" s="65"/>
      <c r="P539" s="65"/>
      <c r="Q539" s="65"/>
      <c r="R539" s="65"/>
    </row>
    <row r="540" spans="1:18" x14ac:dyDescent="0.2">
      <c r="A540" s="558" t="s">
        <v>10765</v>
      </c>
      <c r="B540" s="127" t="s">
        <v>8490</v>
      </c>
      <c r="C540" s="126">
        <v>0.5</v>
      </c>
      <c r="D540" s="250" t="s">
        <v>4808</v>
      </c>
      <c r="E540" s="129">
        <v>64</v>
      </c>
      <c r="F540" s="129">
        <f>_sp90</f>
        <v>6520030900</v>
      </c>
      <c r="G540" s="129">
        <v>90</v>
      </c>
      <c r="H540" s="129" t="s">
        <v>2784</v>
      </c>
      <c r="I540" s="129" t="s">
        <v>2784</v>
      </c>
      <c r="J540" s="129">
        <v>133</v>
      </c>
      <c r="K540" s="570" t="s">
        <v>2126</v>
      </c>
      <c r="L540" s="157">
        <v>0</v>
      </c>
      <c r="M540" s="559" t="s">
        <v>10773</v>
      </c>
      <c r="N540" s="65"/>
      <c r="O540" s="65"/>
      <c r="P540" s="65"/>
      <c r="Q540" s="65"/>
      <c r="R540" s="65"/>
    </row>
    <row r="541" spans="1:18" x14ac:dyDescent="0.2">
      <c r="A541" s="558" t="s">
        <v>11185</v>
      </c>
      <c r="B541" s="127" t="s">
        <v>8490</v>
      </c>
      <c r="C541" s="126">
        <v>0.5</v>
      </c>
      <c r="D541" s="591" t="s">
        <v>11187</v>
      </c>
      <c r="E541" s="129">
        <v>64</v>
      </c>
      <c r="F541" s="129">
        <f>_sp90</f>
        <v>6520030900</v>
      </c>
      <c r="G541" s="129">
        <v>90</v>
      </c>
      <c r="H541" s="129" t="s">
        <v>2784</v>
      </c>
      <c r="I541" s="129" t="s">
        <v>2784</v>
      </c>
      <c r="J541" s="129">
        <v>133</v>
      </c>
      <c r="K541" s="570" t="s">
        <v>2126</v>
      </c>
      <c r="L541" s="157">
        <v>0</v>
      </c>
      <c r="M541" s="559" t="s">
        <v>11175</v>
      </c>
      <c r="N541" s="65"/>
      <c r="O541" s="65"/>
      <c r="P541" s="65"/>
      <c r="Q541" s="65"/>
      <c r="R541" s="65"/>
    </row>
    <row r="542" spans="1:18" x14ac:dyDescent="0.2">
      <c r="A542" s="558" t="s">
        <v>11217</v>
      </c>
      <c r="B542" s="574" t="s">
        <v>8490</v>
      </c>
      <c r="C542" s="126">
        <v>0.5</v>
      </c>
      <c r="D542" s="591" t="s">
        <v>11196</v>
      </c>
      <c r="E542" s="129">
        <v>62</v>
      </c>
      <c r="F542" s="129">
        <f>_sp84</f>
        <v>6520030840</v>
      </c>
      <c r="G542" s="129">
        <v>84</v>
      </c>
      <c r="H542" s="129" t="s">
        <v>2784</v>
      </c>
      <c r="I542" s="129" t="s">
        <v>2784</v>
      </c>
      <c r="J542" s="129">
        <v>127</v>
      </c>
      <c r="K542" s="157" t="s">
        <v>872</v>
      </c>
      <c r="L542" s="157">
        <v>0</v>
      </c>
      <c r="M542" s="559" t="s">
        <v>11198</v>
      </c>
      <c r="N542" s="65"/>
      <c r="O542" s="65"/>
      <c r="P542" s="65"/>
      <c r="Q542" s="65"/>
      <c r="R542" s="65"/>
    </row>
    <row r="543" spans="1:18" x14ac:dyDescent="0.2">
      <c r="A543" s="97"/>
      <c r="B543" s="127" t="s">
        <v>8490</v>
      </c>
      <c r="C543" s="126">
        <v>0.5</v>
      </c>
      <c r="D543" s="250" t="s">
        <v>4796</v>
      </c>
      <c r="E543" s="129">
        <v>64</v>
      </c>
      <c r="F543" s="129">
        <f>_sp88</f>
        <v>6520030880</v>
      </c>
      <c r="G543" s="129">
        <v>88</v>
      </c>
      <c r="H543" s="129" t="s">
        <v>2784</v>
      </c>
      <c r="I543" s="129" t="s">
        <v>2784</v>
      </c>
      <c r="J543" s="129">
        <v>131</v>
      </c>
      <c r="K543" s="157" t="s">
        <v>6219</v>
      </c>
      <c r="L543" s="145">
        <v>0</v>
      </c>
      <c r="M543" s="65"/>
      <c r="N543" s="65"/>
      <c r="O543" s="65"/>
      <c r="P543" s="65"/>
      <c r="Q543" s="65"/>
      <c r="R543" s="65"/>
    </row>
    <row r="544" spans="1:18" x14ac:dyDescent="0.2">
      <c r="A544" s="97"/>
      <c r="B544" s="6" t="s">
        <v>8490</v>
      </c>
      <c r="C544" s="9">
        <v>0.5</v>
      </c>
      <c r="D544" s="6" t="s">
        <v>6295</v>
      </c>
      <c r="E544" s="5">
        <v>73</v>
      </c>
      <c r="F544" s="5">
        <v>6520031070</v>
      </c>
      <c r="G544" s="5">
        <v>107</v>
      </c>
      <c r="H544" s="129" t="s">
        <v>2784</v>
      </c>
      <c r="I544" s="129" t="s">
        <v>2784</v>
      </c>
      <c r="J544" s="5">
        <v>150</v>
      </c>
      <c r="K544" s="157" t="s">
        <v>7506</v>
      </c>
      <c r="L544" s="157">
        <v>0</v>
      </c>
      <c r="M544" s="65"/>
      <c r="N544" s="65"/>
      <c r="O544" s="65"/>
      <c r="P544" s="65"/>
      <c r="Q544" s="65"/>
      <c r="R544" s="65"/>
    </row>
    <row r="545" spans="1:18" x14ac:dyDescent="0.2">
      <c r="A545" s="97"/>
      <c r="B545" s="127" t="s">
        <v>8490</v>
      </c>
      <c r="C545" s="126">
        <v>0.5</v>
      </c>
      <c r="D545" s="250" t="s">
        <v>6263</v>
      </c>
      <c r="E545" s="129">
        <v>67</v>
      </c>
      <c r="F545" s="129">
        <f>_sp94</f>
        <v>6520030940</v>
      </c>
      <c r="G545" s="129">
        <v>94</v>
      </c>
      <c r="H545" s="129" t="s">
        <v>2784</v>
      </c>
      <c r="I545" s="129" t="s">
        <v>2784</v>
      </c>
      <c r="J545" s="129">
        <v>137</v>
      </c>
      <c r="K545" s="157" t="s">
        <v>5259</v>
      </c>
      <c r="L545" s="145">
        <v>0</v>
      </c>
      <c r="M545" s="65"/>
      <c r="N545" s="65"/>
      <c r="O545" s="65"/>
      <c r="P545" s="65"/>
      <c r="Q545" s="65"/>
      <c r="R545" s="65"/>
    </row>
    <row r="546" spans="1:18" s="568" customFormat="1" x14ac:dyDescent="0.2">
      <c r="A546" s="558" t="s">
        <v>10739</v>
      </c>
      <c r="B546" s="574" t="s">
        <v>8490</v>
      </c>
      <c r="C546" s="590">
        <v>0.5</v>
      </c>
      <c r="D546" s="574" t="s">
        <v>1357</v>
      </c>
      <c r="E546" s="600">
        <v>66</v>
      </c>
      <c r="F546" s="600">
        <f>_sp92</f>
        <v>6520030920</v>
      </c>
      <c r="G546" s="600">
        <v>92</v>
      </c>
      <c r="H546" s="600" t="s">
        <v>2784</v>
      </c>
      <c r="I546" s="600" t="s">
        <v>2784</v>
      </c>
      <c r="J546" s="600">
        <v>135</v>
      </c>
      <c r="K546" s="570" t="s">
        <v>7505</v>
      </c>
      <c r="L546" s="157">
        <v>0</v>
      </c>
      <c r="M546" s="559" t="s">
        <v>10757</v>
      </c>
      <c r="N546" s="559"/>
      <c r="O546" s="559"/>
      <c r="P546" s="559"/>
      <c r="Q546" s="559"/>
      <c r="R546" s="559"/>
    </row>
    <row r="547" spans="1:18" x14ac:dyDescent="0.2">
      <c r="A547" s="97"/>
      <c r="B547" s="127" t="s">
        <v>8490</v>
      </c>
      <c r="C547" s="126">
        <v>0.5</v>
      </c>
      <c r="D547" s="127" t="s">
        <v>1392</v>
      </c>
      <c r="E547" s="129">
        <v>66</v>
      </c>
      <c r="F547" s="129">
        <f>_sp92</f>
        <v>6520030920</v>
      </c>
      <c r="G547" s="129">
        <v>92</v>
      </c>
      <c r="H547" s="129" t="s">
        <v>2784</v>
      </c>
      <c r="I547" s="129" t="s">
        <v>2784</v>
      </c>
      <c r="J547" s="129">
        <v>135</v>
      </c>
      <c r="K547" s="157" t="s">
        <v>7505</v>
      </c>
      <c r="L547" s="445" t="s">
        <v>518</v>
      </c>
      <c r="M547" s="65"/>
      <c r="N547" s="65"/>
      <c r="O547" s="65"/>
      <c r="P547" s="65"/>
      <c r="Q547" s="65"/>
      <c r="R547" s="65"/>
    </row>
    <row r="548" spans="1:18" x14ac:dyDescent="0.2">
      <c r="A548" s="558" t="s">
        <v>11695</v>
      </c>
      <c r="B548" s="127" t="s">
        <v>8490</v>
      </c>
      <c r="C548" s="126">
        <v>0.5</v>
      </c>
      <c r="D548" s="250" t="s">
        <v>714</v>
      </c>
      <c r="E548" s="129">
        <v>65</v>
      </c>
      <c r="F548" s="129">
        <f>_sp90</f>
        <v>6520030900</v>
      </c>
      <c r="G548" s="129">
        <v>90</v>
      </c>
      <c r="H548" s="129" t="s">
        <v>2784</v>
      </c>
      <c r="I548" s="129" t="s">
        <v>2784</v>
      </c>
      <c r="J548" s="129">
        <v>133</v>
      </c>
      <c r="K548" s="570" t="s">
        <v>2299</v>
      </c>
      <c r="L548" s="445" t="s">
        <v>518</v>
      </c>
      <c r="M548" s="559" t="s">
        <v>12387</v>
      </c>
      <c r="N548" s="65"/>
      <c r="O548" s="65"/>
      <c r="P548" s="65"/>
      <c r="Q548" s="65"/>
      <c r="R548" s="65"/>
    </row>
    <row r="549" spans="1:18" x14ac:dyDescent="0.2">
      <c r="A549" s="558" t="s">
        <v>10917</v>
      </c>
      <c r="B549" s="127" t="s">
        <v>8490</v>
      </c>
      <c r="C549" s="126">
        <v>0.5</v>
      </c>
      <c r="D549" s="252" t="s">
        <v>394</v>
      </c>
      <c r="E549" s="5">
        <v>64</v>
      </c>
      <c r="F549" s="5">
        <f>_sp90</f>
        <v>6520030900</v>
      </c>
      <c r="G549" s="5">
        <v>90</v>
      </c>
      <c r="H549" s="129" t="s">
        <v>2784</v>
      </c>
      <c r="I549" s="129" t="s">
        <v>2784</v>
      </c>
      <c r="J549" s="5">
        <v>133</v>
      </c>
      <c r="K549" s="157">
        <v>6534100242</v>
      </c>
      <c r="L549" s="157">
        <v>0</v>
      </c>
      <c r="M549" s="562" t="s">
        <v>11039</v>
      </c>
      <c r="N549" s="65"/>
      <c r="O549" s="65"/>
      <c r="P549" s="65"/>
      <c r="Q549" s="65"/>
      <c r="R549" s="65"/>
    </row>
    <row r="550" spans="1:18" x14ac:dyDescent="0.2">
      <c r="A550" s="97" t="s">
        <v>7934</v>
      </c>
      <c r="B550" s="127" t="s">
        <v>8490</v>
      </c>
      <c r="C550" s="126">
        <v>0.5</v>
      </c>
      <c r="D550" s="250" t="s">
        <v>1483</v>
      </c>
      <c r="E550" s="129">
        <v>65</v>
      </c>
      <c r="F550" s="5">
        <f>_sp90</f>
        <v>6520030900</v>
      </c>
      <c r="G550" s="5">
        <v>90</v>
      </c>
      <c r="H550" s="129" t="s">
        <v>2784</v>
      </c>
      <c r="I550" s="129" t="s">
        <v>2784</v>
      </c>
      <c r="J550" s="5">
        <v>133</v>
      </c>
      <c r="K550" s="157" t="s">
        <v>2126</v>
      </c>
      <c r="L550" s="157">
        <v>0</v>
      </c>
      <c r="M550" s="65" t="s">
        <v>7440</v>
      </c>
      <c r="N550" s="65"/>
      <c r="O550" s="65"/>
      <c r="P550" s="65"/>
      <c r="Q550" s="65"/>
      <c r="R550" s="65"/>
    </row>
    <row r="551" spans="1:18" x14ac:dyDescent="0.2">
      <c r="A551" s="97" t="s">
        <v>10631</v>
      </c>
      <c r="B551" s="127" t="s">
        <v>8490</v>
      </c>
      <c r="C551" s="126">
        <v>0.5</v>
      </c>
      <c r="D551" s="250" t="s">
        <v>7009</v>
      </c>
      <c r="E551" s="129">
        <v>65</v>
      </c>
      <c r="F551" s="5">
        <f>_sp90</f>
        <v>6520030900</v>
      </c>
      <c r="G551" s="5">
        <v>90</v>
      </c>
      <c r="H551" s="129" t="s">
        <v>2784</v>
      </c>
      <c r="I551" s="129" t="s">
        <v>2784</v>
      </c>
      <c r="J551" s="5">
        <v>133</v>
      </c>
      <c r="K551" s="157">
        <v>6534100204</v>
      </c>
      <c r="L551" s="145">
        <v>0</v>
      </c>
      <c r="M551" s="124" t="s">
        <v>10626</v>
      </c>
      <c r="N551" s="65"/>
      <c r="O551" s="65"/>
      <c r="P551" s="65"/>
      <c r="Q551" s="65"/>
      <c r="R551" s="65"/>
    </row>
    <row r="552" spans="1:18" x14ac:dyDescent="0.2">
      <c r="A552" s="558" t="s">
        <v>11095</v>
      </c>
      <c r="B552" s="127" t="s">
        <v>8490</v>
      </c>
      <c r="C552" s="126">
        <v>0.5</v>
      </c>
      <c r="D552" s="591" t="s">
        <v>11123</v>
      </c>
      <c r="E552" s="129">
        <v>65</v>
      </c>
      <c r="F552" s="129">
        <f>_sp92</f>
        <v>6520030920</v>
      </c>
      <c r="G552" s="129">
        <v>92</v>
      </c>
      <c r="H552" s="129" t="s">
        <v>2784</v>
      </c>
      <c r="I552" s="129" t="s">
        <v>2784</v>
      </c>
      <c r="J552" s="129">
        <v>135</v>
      </c>
      <c r="K552" s="570" t="s">
        <v>8596</v>
      </c>
      <c r="L552" s="157">
        <v>0</v>
      </c>
      <c r="M552" s="748" t="s">
        <v>11105</v>
      </c>
      <c r="N552" s="65"/>
      <c r="O552" s="65"/>
      <c r="P552" s="65"/>
      <c r="Q552" s="65"/>
      <c r="R552" s="65"/>
    </row>
    <row r="553" spans="1:18" x14ac:dyDescent="0.2">
      <c r="A553" s="97" t="s">
        <v>5568</v>
      </c>
      <c r="B553" s="127" t="s">
        <v>8490</v>
      </c>
      <c r="C553" s="126">
        <v>0.5</v>
      </c>
      <c r="D553" s="250" t="s">
        <v>6459</v>
      </c>
      <c r="E553" s="129">
        <v>72</v>
      </c>
      <c r="F553" s="129">
        <f>_sp107</f>
        <v>6520031070</v>
      </c>
      <c r="G553" s="129">
        <v>107</v>
      </c>
      <c r="H553" s="129" t="s">
        <v>2784</v>
      </c>
      <c r="I553" s="129" t="s">
        <v>2784</v>
      </c>
      <c r="J553" s="5">
        <v>150</v>
      </c>
      <c r="K553" s="157" t="s">
        <v>7506</v>
      </c>
      <c r="L553" s="145">
        <v>0</v>
      </c>
      <c r="M553" s="9" t="s">
        <v>6912</v>
      </c>
      <c r="N553" s="65"/>
      <c r="O553" s="65"/>
      <c r="P553" s="65"/>
      <c r="Q553" s="65"/>
      <c r="R553" s="65"/>
    </row>
    <row r="554" spans="1:18" x14ac:dyDescent="0.2">
      <c r="A554" s="97" t="s">
        <v>670</v>
      </c>
      <c r="B554" s="127" t="s">
        <v>8490</v>
      </c>
      <c r="C554" s="126">
        <v>0.5</v>
      </c>
      <c r="D554" s="250" t="s">
        <v>3124</v>
      </c>
      <c r="E554" s="129">
        <v>64</v>
      </c>
      <c r="F554" s="129">
        <f>_sp90</f>
        <v>6520030900</v>
      </c>
      <c r="G554" s="129">
        <v>90</v>
      </c>
      <c r="H554" s="129" t="s">
        <v>2784</v>
      </c>
      <c r="I554" s="129" t="s">
        <v>2784</v>
      </c>
      <c r="J554" s="129">
        <v>133</v>
      </c>
      <c r="K554" s="157" t="s">
        <v>2126</v>
      </c>
      <c r="L554" s="145">
        <v>0</v>
      </c>
      <c r="M554" s="9" t="s">
        <v>471</v>
      </c>
      <c r="N554" s="65"/>
      <c r="O554" s="65"/>
      <c r="P554" s="65"/>
      <c r="Q554" s="65"/>
      <c r="R554" s="65"/>
    </row>
    <row r="555" spans="1:18" x14ac:dyDescent="0.2">
      <c r="A555" s="97" t="s">
        <v>6475</v>
      </c>
      <c r="B555" s="6" t="s">
        <v>8490</v>
      </c>
      <c r="C555" s="9">
        <v>0.5</v>
      </c>
      <c r="D555" s="250" t="s">
        <v>10621</v>
      </c>
      <c r="E555" s="129">
        <v>64</v>
      </c>
      <c r="F555" s="129">
        <f>_sp88</f>
        <v>6520030880</v>
      </c>
      <c r="G555" s="129">
        <v>88</v>
      </c>
      <c r="H555" s="129" t="s">
        <v>2784</v>
      </c>
      <c r="I555" s="129" t="s">
        <v>2784</v>
      </c>
      <c r="J555" s="129">
        <v>131</v>
      </c>
      <c r="K555" s="157" t="s">
        <v>5047</v>
      </c>
      <c r="L555" s="145">
        <v>0</v>
      </c>
      <c r="M555" s="65" t="s">
        <v>10619</v>
      </c>
      <c r="N555" s="65"/>
      <c r="O555" s="65"/>
      <c r="P555" s="65"/>
      <c r="Q555" s="65"/>
      <c r="R555" s="65"/>
    </row>
    <row r="556" spans="1:18" x14ac:dyDescent="0.2">
      <c r="A556" s="97"/>
      <c r="B556" s="127" t="s">
        <v>8490</v>
      </c>
      <c r="C556" s="126">
        <v>0.5</v>
      </c>
      <c r="D556" s="127" t="s">
        <v>8139</v>
      </c>
      <c r="E556" s="129">
        <v>70</v>
      </c>
      <c r="F556" s="129">
        <f>_sp104</f>
        <v>6520031040</v>
      </c>
      <c r="G556" s="129">
        <v>104</v>
      </c>
      <c r="H556" s="129" t="s">
        <v>2784</v>
      </c>
      <c r="I556" s="129" t="s">
        <v>2784</v>
      </c>
      <c r="J556" s="129">
        <v>146</v>
      </c>
      <c r="K556" s="157" t="s">
        <v>8954</v>
      </c>
      <c r="L556" s="157">
        <v>0</v>
      </c>
      <c r="M556" s="65" t="s">
        <v>5486</v>
      </c>
      <c r="N556" s="65"/>
      <c r="O556" s="65"/>
      <c r="P556" s="65"/>
      <c r="Q556" s="65"/>
      <c r="R556" s="65"/>
    </row>
    <row r="557" spans="1:18" x14ac:dyDescent="0.2">
      <c r="A557" s="558" t="s">
        <v>10958</v>
      </c>
      <c r="B557" s="574" t="s">
        <v>8490</v>
      </c>
      <c r="C557" s="590">
        <v>0.5</v>
      </c>
      <c r="D557" s="591" t="s">
        <v>10969</v>
      </c>
      <c r="E557" s="129">
        <v>88</v>
      </c>
      <c r="F557" s="129">
        <f>_sp88</f>
        <v>6520030880</v>
      </c>
      <c r="G557" s="129">
        <v>88</v>
      </c>
      <c r="H557" s="129" t="s">
        <v>2784</v>
      </c>
      <c r="I557" s="129" t="s">
        <v>2784</v>
      </c>
      <c r="J557" s="129">
        <v>131</v>
      </c>
      <c r="K557" s="157" t="s">
        <v>8776</v>
      </c>
      <c r="L557" s="157">
        <v>0</v>
      </c>
      <c r="M557" s="559" t="s">
        <v>12526</v>
      </c>
      <c r="N557" s="65"/>
      <c r="O557" s="65"/>
      <c r="P557" s="65"/>
      <c r="Q557" s="65"/>
      <c r="R557" s="65"/>
    </row>
    <row r="558" spans="1:18" x14ac:dyDescent="0.2">
      <c r="A558" s="558" t="s">
        <v>5739</v>
      </c>
      <c r="B558" s="127" t="s">
        <v>8490</v>
      </c>
      <c r="C558" s="126">
        <v>0.5</v>
      </c>
      <c r="D558" s="591" t="s">
        <v>10937</v>
      </c>
      <c r="E558" s="129">
        <v>65</v>
      </c>
      <c r="F558" s="129">
        <f>_sp92</f>
        <v>6520030920</v>
      </c>
      <c r="G558" s="129">
        <v>92</v>
      </c>
      <c r="H558" s="129" t="s">
        <v>2784</v>
      </c>
      <c r="I558" s="129" t="s">
        <v>2784</v>
      </c>
      <c r="J558" s="5">
        <v>135</v>
      </c>
      <c r="K558" s="157" t="s">
        <v>4485</v>
      </c>
      <c r="L558" s="157">
        <v>0</v>
      </c>
      <c r="M558" s="559" t="s">
        <v>10933</v>
      </c>
      <c r="N558" s="65"/>
      <c r="O558" s="65"/>
      <c r="P558" s="65"/>
      <c r="Q558" s="65"/>
      <c r="R558" s="65"/>
    </row>
    <row r="559" spans="1:18" x14ac:dyDescent="0.2">
      <c r="A559" s="558" t="s">
        <v>10759</v>
      </c>
      <c r="B559" s="590" t="s">
        <v>8490</v>
      </c>
      <c r="C559" s="126">
        <v>0.5</v>
      </c>
      <c r="D559" s="250" t="s">
        <v>7760</v>
      </c>
      <c r="E559" s="129">
        <v>65</v>
      </c>
      <c r="F559" s="129">
        <f>_sp92</f>
        <v>6520030920</v>
      </c>
      <c r="G559" s="129">
        <v>92</v>
      </c>
      <c r="H559" s="129" t="s">
        <v>2784</v>
      </c>
      <c r="I559" s="129" t="s">
        <v>2784</v>
      </c>
      <c r="J559" s="129">
        <v>135</v>
      </c>
      <c r="K559" s="570" t="s">
        <v>4339</v>
      </c>
      <c r="L559" s="157">
        <v>0</v>
      </c>
      <c r="M559" s="559" t="s">
        <v>10747</v>
      </c>
      <c r="N559" s="65"/>
      <c r="O559" s="65"/>
      <c r="P559" s="65"/>
      <c r="Q559" s="65"/>
      <c r="R559" s="65"/>
    </row>
    <row r="560" spans="1:18" x14ac:dyDescent="0.2">
      <c r="A560" s="558" t="s">
        <v>11670</v>
      </c>
      <c r="B560" s="590" t="s">
        <v>8490</v>
      </c>
      <c r="C560" s="126">
        <v>0.5</v>
      </c>
      <c r="D560" s="591" t="s">
        <v>11687</v>
      </c>
      <c r="E560" s="129">
        <v>65</v>
      </c>
      <c r="F560" s="129">
        <f>_sp92</f>
        <v>6520030920</v>
      </c>
      <c r="G560" s="129">
        <v>92</v>
      </c>
      <c r="H560" s="129" t="s">
        <v>2784</v>
      </c>
      <c r="I560" s="129" t="s">
        <v>2784</v>
      </c>
      <c r="J560" s="129">
        <v>135</v>
      </c>
      <c r="K560" s="570" t="s">
        <v>4339</v>
      </c>
      <c r="L560" s="687" t="s">
        <v>518</v>
      </c>
      <c r="M560" s="559" t="s">
        <v>11657</v>
      </c>
      <c r="N560" s="65"/>
      <c r="O560" s="65"/>
      <c r="P560" s="65"/>
      <c r="Q560" s="65"/>
      <c r="R560" s="65"/>
    </row>
    <row r="561" spans="1:18" x14ac:dyDescent="0.2">
      <c r="A561" s="97" t="s">
        <v>3620</v>
      </c>
      <c r="B561" s="127" t="s">
        <v>8490</v>
      </c>
      <c r="C561" s="126">
        <v>0.5</v>
      </c>
      <c r="D561" s="250" t="s">
        <v>4772</v>
      </c>
      <c r="E561" s="129">
        <v>64</v>
      </c>
      <c r="F561" s="129">
        <f>_sp90</f>
        <v>6520030900</v>
      </c>
      <c r="G561" s="129">
        <v>90</v>
      </c>
      <c r="H561" s="129" t="s">
        <v>2784</v>
      </c>
      <c r="I561" s="129" t="s">
        <v>2784</v>
      </c>
      <c r="J561" s="5">
        <v>133</v>
      </c>
      <c r="K561" s="157" t="s">
        <v>2126</v>
      </c>
      <c r="L561" s="157">
        <v>0</v>
      </c>
      <c r="M561" s="65" t="s">
        <v>3622</v>
      </c>
      <c r="N561" s="65"/>
      <c r="O561" s="65"/>
      <c r="P561" s="65"/>
      <c r="Q561" s="65"/>
      <c r="R561" s="65"/>
    </row>
    <row r="562" spans="1:18" x14ac:dyDescent="0.2">
      <c r="A562" s="558" t="s">
        <v>12333</v>
      </c>
      <c r="B562" s="574" t="s">
        <v>8490</v>
      </c>
      <c r="C562" s="126">
        <v>0.5</v>
      </c>
      <c r="D562" s="591" t="s">
        <v>12338</v>
      </c>
      <c r="E562" s="129">
        <v>64</v>
      </c>
      <c r="F562" s="129">
        <f>_sp92</f>
        <v>6520030920</v>
      </c>
      <c r="G562" s="129">
        <v>90</v>
      </c>
      <c r="H562" s="129" t="s">
        <v>2784</v>
      </c>
      <c r="I562" s="129" t="s">
        <v>2784</v>
      </c>
      <c r="J562" s="5">
        <v>133</v>
      </c>
      <c r="K562" s="570" t="s">
        <v>12345</v>
      </c>
      <c r="L562" s="157">
        <v>0</v>
      </c>
      <c r="M562" s="559" t="s">
        <v>12335</v>
      </c>
      <c r="N562" s="65"/>
      <c r="O562" s="65"/>
      <c r="P562" s="65"/>
      <c r="Q562" s="65"/>
      <c r="R562" s="65"/>
    </row>
    <row r="563" spans="1:18" x14ac:dyDescent="0.2">
      <c r="A563" s="97" t="s">
        <v>7950</v>
      </c>
      <c r="B563" s="127" t="s">
        <v>8490</v>
      </c>
      <c r="C563" s="126">
        <v>0.5</v>
      </c>
      <c r="D563" s="250" t="s">
        <v>9552</v>
      </c>
      <c r="E563" s="129">
        <v>65</v>
      </c>
      <c r="F563" s="129">
        <f>_sp92</f>
        <v>6520030920</v>
      </c>
      <c r="G563" s="129">
        <v>92</v>
      </c>
      <c r="H563" s="129" t="s">
        <v>2784</v>
      </c>
      <c r="I563" s="129" t="s">
        <v>2784</v>
      </c>
      <c r="J563" s="129">
        <v>135</v>
      </c>
      <c r="K563" s="157" t="s">
        <v>7505</v>
      </c>
      <c r="L563" s="157">
        <v>0</v>
      </c>
      <c r="M563" s="65" t="s">
        <v>5480</v>
      </c>
      <c r="N563" s="65"/>
      <c r="O563" s="65"/>
      <c r="P563" s="65"/>
      <c r="Q563" s="65"/>
      <c r="R563" s="65"/>
    </row>
    <row r="564" spans="1:18" x14ac:dyDescent="0.2">
      <c r="A564" s="97"/>
      <c r="B564" s="127" t="s">
        <v>8490</v>
      </c>
      <c r="C564" s="126">
        <v>0.5</v>
      </c>
      <c r="D564" s="250" t="s">
        <v>9628</v>
      </c>
      <c r="E564" s="129">
        <v>65</v>
      </c>
      <c r="F564" s="129">
        <f>_sp92</f>
        <v>6520030920</v>
      </c>
      <c r="G564" s="129">
        <v>92</v>
      </c>
      <c r="H564" s="129" t="s">
        <v>2784</v>
      </c>
      <c r="I564" s="129" t="s">
        <v>2784</v>
      </c>
      <c r="J564" s="129">
        <v>135</v>
      </c>
      <c r="K564" s="157" t="s">
        <v>4485</v>
      </c>
      <c r="L564" s="157">
        <v>0</v>
      </c>
      <c r="M564" s="65"/>
      <c r="N564" s="65"/>
      <c r="O564" s="65"/>
      <c r="P564" s="65"/>
      <c r="Q564" s="65"/>
      <c r="R564" s="65"/>
    </row>
    <row r="565" spans="1:18" x14ac:dyDescent="0.2">
      <c r="A565" s="97" t="s">
        <v>3001</v>
      </c>
      <c r="B565" s="127" t="s">
        <v>8490</v>
      </c>
      <c r="C565" s="126">
        <v>0.5</v>
      </c>
      <c r="D565" s="250" t="s">
        <v>1497</v>
      </c>
      <c r="E565" s="129">
        <v>66</v>
      </c>
      <c r="F565" s="129">
        <f>_sp92</f>
        <v>6520030920</v>
      </c>
      <c r="G565" s="129">
        <v>92</v>
      </c>
      <c r="H565" s="129" t="s">
        <v>2784</v>
      </c>
      <c r="I565" s="129" t="s">
        <v>2784</v>
      </c>
      <c r="J565" s="129">
        <v>135</v>
      </c>
      <c r="K565" s="157" t="s">
        <v>8038</v>
      </c>
      <c r="L565" s="157">
        <v>0</v>
      </c>
      <c r="M565" s="65" t="s">
        <v>6226</v>
      </c>
      <c r="N565" s="65"/>
      <c r="O565" s="65"/>
      <c r="P565" s="65"/>
      <c r="Q565" s="65"/>
      <c r="R565" s="65"/>
    </row>
    <row r="566" spans="1:18" x14ac:dyDescent="0.2">
      <c r="A566" s="97"/>
      <c r="B566" s="127" t="s">
        <v>8490</v>
      </c>
      <c r="C566" s="126">
        <v>0.5</v>
      </c>
      <c r="D566" s="250" t="s">
        <v>3520</v>
      </c>
      <c r="E566" s="129">
        <v>65</v>
      </c>
      <c r="F566" s="129">
        <f>_sp92</f>
        <v>6520030920</v>
      </c>
      <c r="G566" s="129">
        <v>88</v>
      </c>
      <c r="H566" s="129" t="s">
        <v>2784</v>
      </c>
      <c r="I566" s="129" t="s">
        <v>2784</v>
      </c>
      <c r="J566" s="129">
        <v>131</v>
      </c>
      <c r="K566" s="157" t="s">
        <v>8776</v>
      </c>
      <c r="L566" s="145">
        <v>0</v>
      </c>
      <c r="M566" s="65"/>
      <c r="N566" s="65"/>
      <c r="O566" s="65"/>
      <c r="P566" s="65"/>
      <c r="Q566" s="65"/>
      <c r="R566" s="65"/>
    </row>
    <row r="567" spans="1:18" x14ac:dyDescent="0.2">
      <c r="A567" s="558" t="s">
        <v>10858</v>
      </c>
      <c r="B567" s="127" t="s">
        <v>8490</v>
      </c>
      <c r="C567" s="126">
        <v>0.5</v>
      </c>
      <c r="D567" s="250" t="s">
        <v>3371</v>
      </c>
      <c r="E567" s="129">
        <v>65</v>
      </c>
      <c r="F567" s="129">
        <f>_sp90</f>
        <v>6520030900</v>
      </c>
      <c r="G567" s="129">
        <v>90</v>
      </c>
      <c r="H567" s="129" t="s">
        <v>2784</v>
      </c>
      <c r="I567" s="129" t="s">
        <v>2784</v>
      </c>
      <c r="J567" s="129">
        <v>133</v>
      </c>
      <c r="K567" s="570" t="s">
        <v>11414</v>
      </c>
      <c r="L567" s="157">
        <v>0</v>
      </c>
      <c r="M567" s="559" t="s">
        <v>11415</v>
      </c>
      <c r="N567" s="65"/>
      <c r="O567" s="65"/>
      <c r="P567" s="65"/>
      <c r="Q567" s="65"/>
      <c r="R567" s="65"/>
    </row>
    <row r="568" spans="1:18" x14ac:dyDescent="0.2">
      <c r="A568" s="97"/>
      <c r="B568" s="127" t="s">
        <v>8490</v>
      </c>
      <c r="C568" s="126">
        <v>0.5</v>
      </c>
      <c r="D568" s="250" t="s">
        <v>5639</v>
      </c>
      <c r="E568" s="129">
        <v>63</v>
      </c>
      <c r="F568" s="129">
        <f>_sp86</f>
        <v>6520030860</v>
      </c>
      <c r="G568" s="129">
        <v>86</v>
      </c>
      <c r="H568" s="129" t="s">
        <v>2784</v>
      </c>
      <c r="I568" s="129" t="s">
        <v>2784</v>
      </c>
      <c r="J568" s="129">
        <v>129</v>
      </c>
      <c r="K568" s="157" t="s">
        <v>2159</v>
      </c>
      <c r="L568" s="157">
        <v>0</v>
      </c>
      <c r="M568" s="65"/>
      <c r="N568" s="65"/>
      <c r="O568" s="65"/>
      <c r="P568" s="65"/>
      <c r="Q568" s="65"/>
      <c r="R568" s="65"/>
    </row>
    <row r="569" spans="1:18" x14ac:dyDescent="0.2">
      <c r="A569" s="97" t="s">
        <v>10407</v>
      </c>
      <c r="B569" s="127" t="s">
        <v>8490</v>
      </c>
      <c r="C569" s="126">
        <v>0.5</v>
      </c>
      <c r="D569" s="127" t="s">
        <v>9697</v>
      </c>
      <c r="E569" s="129">
        <v>66</v>
      </c>
      <c r="F569" s="129">
        <f>_sp92</f>
        <v>6520030920</v>
      </c>
      <c r="G569" s="129">
        <v>92</v>
      </c>
      <c r="H569" s="129" t="s">
        <v>2784</v>
      </c>
      <c r="I569" s="129" t="s">
        <v>2784</v>
      </c>
      <c r="J569" s="129">
        <v>135</v>
      </c>
      <c r="K569" s="157" t="s">
        <v>7505</v>
      </c>
      <c r="L569" s="157">
        <v>0</v>
      </c>
      <c r="M569" s="65"/>
      <c r="N569" s="65"/>
      <c r="O569" s="65"/>
      <c r="P569" s="65"/>
      <c r="Q569" s="65"/>
      <c r="R569" s="65"/>
    </row>
    <row r="570" spans="1:18" x14ac:dyDescent="0.2">
      <c r="A570" s="97"/>
      <c r="B570" s="127" t="s">
        <v>8490</v>
      </c>
      <c r="C570" s="126">
        <v>0.5</v>
      </c>
      <c r="D570" s="250" t="s">
        <v>9083</v>
      </c>
      <c r="E570" s="129">
        <v>65</v>
      </c>
      <c r="F570" s="129">
        <f>_sp92</f>
        <v>6520030920</v>
      </c>
      <c r="G570" s="129">
        <v>92</v>
      </c>
      <c r="H570" s="129" t="s">
        <v>2784</v>
      </c>
      <c r="I570" s="129" t="s">
        <v>2784</v>
      </c>
      <c r="J570" s="129">
        <v>135</v>
      </c>
      <c r="K570" s="157" t="s">
        <v>6541</v>
      </c>
      <c r="L570" s="157">
        <v>0</v>
      </c>
      <c r="M570" s="65"/>
      <c r="N570" s="65"/>
      <c r="O570" s="65"/>
      <c r="P570" s="65"/>
      <c r="Q570" s="65"/>
      <c r="R570" s="65"/>
    </row>
    <row r="571" spans="1:18" x14ac:dyDescent="0.2">
      <c r="A571" s="558" t="s">
        <v>11945</v>
      </c>
      <c r="B571" s="574" t="s">
        <v>8490</v>
      </c>
      <c r="C571" s="126">
        <v>0.5</v>
      </c>
      <c r="D571" s="591" t="s">
        <v>11946</v>
      </c>
      <c r="E571" s="129">
        <v>65</v>
      </c>
      <c r="F571" s="129">
        <v>6520030880</v>
      </c>
      <c r="G571" s="129">
        <v>88</v>
      </c>
      <c r="H571" s="600" t="s">
        <v>8971</v>
      </c>
      <c r="I571" s="600" t="s">
        <v>8971</v>
      </c>
      <c r="J571" s="129">
        <v>131</v>
      </c>
      <c r="K571" s="570" t="s">
        <v>3121</v>
      </c>
      <c r="L571" s="157">
        <v>0</v>
      </c>
      <c r="M571" s="559" t="s">
        <v>11937</v>
      </c>
      <c r="N571" s="65"/>
      <c r="O571" s="65"/>
      <c r="P571" s="65"/>
      <c r="Q571" s="65"/>
      <c r="R571" s="65"/>
    </row>
    <row r="572" spans="1:18" x14ac:dyDescent="0.2">
      <c r="A572" s="558" t="s">
        <v>9260</v>
      </c>
      <c r="B572" s="127" t="s">
        <v>8490</v>
      </c>
      <c r="C572" s="126">
        <v>0.5</v>
      </c>
      <c r="D572" s="250" t="s">
        <v>5679</v>
      </c>
      <c r="E572" s="129">
        <v>65</v>
      </c>
      <c r="F572" s="129">
        <f>_sp90</f>
        <v>6520030900</v>
      </c>
      <c r="G572" s="129">
        <v>90</v>
      </c>
      <c r="H572" s="129" t="s">
        <v>2784</v>
      </c>
      <c r="I572" s="129" t="s">
        <v>2784</v>
      </c>
      <c r="J572" s="129">
        <v>133</v>
      </c>
      <c r="K572" s="157" t="s">
        <v>5680</v>
      </c>
      <c r="L572" s="157">
        <v>0</v>
      </c>
      <c r="M572" s="65"/>
      <c r="N572" s="65"/>
      <c r="O572" s="65"/>
      <c r="P572" s="65"/>
      <c r="Q572" s="65"/>
      <c r="R572" s="65"/>
    </row>
    <row r="573" spans="1:18" x14ac:dyDescent="0.2">
      <c r="A573" s="558" t="s">
        <v>11130</v>
      </c>
      <c r="B573" s="574" t="s">
        <v>8490</v>
      </c>
      <c r="C573" s="126">
        <v>0.5</v>
      </c>
      <c r="D573" s="591" t="s">
        <v>11139</v>
      </c>
      <c r="E573" s="129">
        <v>62</v>
      </c>
      <c r="F573" s="129">
        <f>_sp84</f>
        <v>6520030840</v>
      </c>
      <c r="G573" s="129">
        <v>84</v>
      </c>
      <c r="H573" s="129" t="s">
        <v>2784</v>
      </c>
      <c r="I573" s="129" t="s">
        <v>2784</v>
      </c>
      <c r="J573" s="129">
        <v>127</v>
      </c>
      <c r="K573" s="570" t="s">
        <v>3027</v>
      </c>
      <c r="L573" s="157">
        <v>0</v>
      </c>
      <c r="M573" s="559" t="s">
        <v>11128</v>
      </c>
      <c r="N573" s="65"/>
      <c r="O573" s="65"/>
      <c r="P573" s="65"/>
      <c r="Q573" s="65"/>
      <c r="R573" s="65"/>
    </row>
    <row r="574" spans="1:18" x14ac:dyDescent="0.2">
      <c r="A574" s="97" t="s">
        <v>9078</v>
      </c>
      <c r="B574" s="127" t="s">
        <v>8490</v>
      </c>
      <c r="C574" s="126">
        <v>0.5</v>
      </c>
      <c r="D574" s="250" t="s">
        <v>4568</v>
      </c>
      <c r="E574" s="129">
        <v>65</v>
      </c>
      <c r="F574" s="129">
        <f>_sp90</f>
        <v>6520030900</v>
      </c>
      <c r="G574" s="129">
        <v>90</v>
      </c>
      <c r="H574" s="129" t="s">
        <v>2784</v>
      </c>
      <c r="I574" s="129" t="s">
        <v>2784</v>
      </c>
      <c r="J574" s="129">
        <v>133</v>
      </c>
      <c r="K574" s="157">
        <v>6534100242</v>
      </c>
      <c r="L574" s="157">
        <v>0</v>
      </c>
      <c r="M574" s="65"/>
      <c r="N574" s="65"/>
      <c r="O574" s="65"/>
      <c r="P574" s="65"/>
      <c r="Q574" s="65"/>
      <c r="R574" s="65"/>
    </row>
    <row r="575" spans="1:18" x14ac:dyDescent="0.2">
      <c r="A575" s="97" t="s">
        <v>263</v>
      </c>
      <c r="B575" s="127" t="s">
        <v>8490</v>
      </c>
      <c r="C575" s="126">
        <v>0.5</v>
      </c>
      <c r="D575" s="250" t="s">
        <v>8585</v>
      </c>
      <c r="E575" s="129">
        <v>64</v>
      </c>
      <c r="F575" s="129">
        <f>_sp90</f>
        <v>6520030900</v>
      </c>
      <c r="G575" s="129">
        <v>90</v>
      </c>
      <c r="H575" s="129" t="s">
        <v>2784</v>
      </c>
      <c r="I575" s="129" t="s">
        <v>2784</v>
      </c>
      <c r="J575" s="129">
        <v>133</v>
      </c>
      <c r="K575" s="157" t="s">
        <v>2299</v>
      </c>
      <c r="L575" s="157">
        <v>0</v>
      </c>
      <c r="M575" s="65"/>
      <c r="N575" s="65"/>
      <c r="O575" s="65"/>
      <c r="P575" s="65"/>
      <c r="Q575" s="65"/>
      <c r="R575" s="65"/>
    </row>
    <row r="576" spans="1:18" x14ac:dyDescent="0.2">
      <c r="A576" s="97"/>
      <c r="B576" s="127" t="s">
        <v>8490</v>
      </c>
      <c r="C576" s="126">
        <v>0.5</v>
      </c>
      <c r="D576" s="250" t="s">
        <v>8500</v>
      </c>
      <c r="E576" s="129">
        <v>72</v>
      </c>
      <c r="F576" s="129">
        <f>_sp105</f>
        <v>6520031050</v>
      </c>
      <c r="G576" s="129">
        <v>105</v>
      </c>
      <c r="H576" s="129" t="s">
        <v>2784</v>
      </c>
      <c r="I576" s="129" t="s">
        <v>2784</v>
      </c>
      <c r="J576" s="5">
        <v>148</v>
      </c>
      <c r="K576" s="157" t="s">
        <v>2928</v>
      </c>
      <c r="L576" s="157">
        <v>0</v>
      </c>
      <c r="M576" s="65"/>
      <c r="N576" s="65"/>
      <c r="O576" s="65"/>
      <c r="P576" s="65"/>
      <c r="Q576" s="65"/>
      <c r="R576" s="65"/>
    </row>
    <row r="577" spans="1:18" x14ac:dyDescent="0.2">
      <c r="A577" s="97" t="s">
        <v>7165</v>
      </c>
      <c r="B577" s="127" t="s">
        <v>8490</v>
      </c>
      <c r="C577" s="126">
        <v>0.5</v>
      </c>
      <c r="D577" s="250" t="s">
        <v>6742</v>
      </c>
      <c r="E577" s="129">
        <v>64</v>
      </c>
      <c r="F577" s="129">
        <f>_sp90</f>
        <v>6520030900</v>
      </c>
      <c r="G577" s="129">
        <v>90</v>
      </c>
      <c r="H577" s="129" t="s">
        <v>2784</v>
      </c>
      <c r="I577" s="129" t="s">
        <v>2784</v>
      </c>
      <c r="J577" s="129">
        <v>133</v>
      </c>
      <c r="K577" s="157" t="s">
        <v>2299</v>
      </c>
      <c r="L577" s="157">
        <v>0</v>
      </c>
      <c r="M577" s="65" t="s">
        <v>5642</v>
      </c>
      <c r="N577" s="65"/>
      <c r="O577" s="65"/>
      <c r="P577" s="65"/>
      <c r="Q577" s="65"/>
      <c r="R577" s="65"/>
    </row>
    <row r="578" spans="1:18" x14ac:dyDescent="0.2">
      <c r="A578" s="97" t="s">
        <v>1064</v>
      </c>
      <c r="B578" s="127" t="s">
        <v>8490</v>
      </c>
      <c r="C578" s="126">
        <v>0.5</v>
      </c>
      <c r="D578" s="250" t="s">
        <v>2972</v>
      </c>
      <c r="E578" s="129">
        <v>61</v>
      </c>
      <c r="F578" s="129">
        <f>_sp84</f>
        <v>6520030840</v>
      </c>
      <c r="G578" s="129">
        <v>84</v>
      </c>
      <c r="H578" s="129" t="s">
        <v>2784</v>
      </c>
      <c r="I578" s="129" t="s">
        <v>2784</v>
      </c>
      <c r="J578" s="129">
        <v>127</v>
      </c>
      <c r="K578" s="157" t="s">
        <v>2973</v>
      </c>
      <c r="L578" s="145">
        <v>0</v>
      </c>
      <c r="M578" s="65" t="s">
        <v>604</v>
      </c>
      <c r="N578" s="65"/>
      <c r="O578" s="65"/>
      <c r="P578" s="65"/>
      <c r="Q578" s="65"/>
      <c r="R578" s="65"/>
    </row>
    <row r="579" spans="1:18" x14ac:dyDescent="0.2">
      <c r="A579" s="558" t="s">
        <v>11897</v>
      </c>
      <c r="B579" s="574" t="s">
        <v>8490</v>
      </c>
      <c r="C579" s="126">
        <v>0.5</v>
      </c>
      <c r="D579" s="591" t="s">
        <v>11899</v>
      </c>
      <c r="E579" s="129">
        <v>66</v>
      </c>
      <c r="F579" s="129">
        <v>6520030920</v>
      </c>
      <c r="G579" s="129">
        <v>92</v>
      </c>
      <c r="H579" s="600" t="s">
        <v>8971</v>
      </c>
      <c r="I579" s="600" t="s">
        <v>2784</v>
      </c>
      <c r="J579" s="129">
        <v>135</v>
      </c>
      <c r="K579" s="570" t="s">
        <v>7505</v>
      </c>
      <c r="L579" s="145">
        <v>0</v>
      </c>
      <c r="M579" s="559" t="s">
        <v>11840</v>
      </c>
      <c r="N579" s="65"/>
      <c r="O579" s="65"/>
      <c r="P579" s="65"/>
      <c r="Q579" s="65"/>
      <c r="R579" s="65"/>
    </row>
    <row r="580" spans="1:18" x14ac:dyDescent="0.2">
      <c r="A580" s="97" t="s">
        <v>4709</v>
      </c>
      <c r="B580" s="127" t="s">
        <v>8490</v>
      </c>
      <c r="C580" s="126">
        <v>0.5</v>
      </c>
      <c r="D580" s="252" t="s">
        <v>5608</v>
      </c>
      <c r="E580" s="5">
        <v>64</v>
      </c>
      <c r="F580" s="5">
        <f>_sp90</f>
        <v>6520030900</v>
      </c>
      <c r="G580" s="5">
        <v>90</v>
      </c>
      <c r="H580" s="129" t="s">
        <v>2784</v>
      </c>
      <c r="I580" s="129" t="s">
        <v>2784</v>
      </c>
      <c r="J580" s="5">
        <v>133</v>
      </c>
      <c r="K580" s="157">
        <v>6534100242</v>
      </c>
      <c r="L580" s="157">
        <v>0</v>
      </c>
      <c r="M580" s="65" t="s">
        <v>3789</v>
      </c>
      <c r="N580" s="65"/>
      <c r="O580" s="65"/>
      <c r="P580" s="65"/>
      <c r="Q580" s="65"/>
      <c r="R580" s="65"/>
    </row>
    <row r="581" spans="1:18" x14ac:dyDescent="0.2">
      <c r="A581" s="97"/>
      <c r="B581" s="127" t="s">
        <v>8490</v>
      </c>
      <c r="C581" s="126">
        <v>0.5</v>
      </c>
      <c r="D581" s="250" t="s">
        <v>5192</v>
      </c>
      <c r="E581" s="129">
        <v>62</v>
      </c>
      <c r="F581" s="129">
        <f>_sp84</f>
        <v>6520030840</v>
      </c>
      <c r="G581" s="129">
        <v>84</v>
      </c>
      <c r="H581" s="129" t="s">
        <v>2784</v>
      </c>
      <c r="I581" s="129" t="s">
        <v>2784</v>
      </c>
      <c r="J581" s="129">
        <v>127</v>
      </c>
      <c r="K581" s="157">
        <v>6534100292</v>
      </c>
      <c r="L581" s="157">
        <v>0</v>
      </c>
      <c r="M581" s="65"/>
      <c r="N581" s="65"/>
      <c r="O581" s="65"/>
      <c r="P581" s="65"/>
      <c r="Q581" s="65"/>
      <c r="R581" s="65"/>
    </row>
    <row r="582" spans="1:18" x14ac:dyDescent="0.2">
      <c r="A582" s="97"/>
      <c r="B582" s="127" t="s">
        <v>8490</v>
      </c>
      <c r="C582" s="126">
        <v>0.5</v>
      </c>
      <c r="D582" s="250" t="s">
        <v>7627</v>
      </c>
      <c r="E582" s="129">
        <v>66</v>
      </c>
      <c r="F582" s="129">
        <v>6520030900</v>
      </c>
      <c r="G582" s="129">
        <v>90</v>
      </c>
      <c r="H582" s="129" t="s">
        <v>2784</v>
      </c>
      <c r="I582" s="129" t="s">
        <v>2784</v>
      </c>
      <c r="J582" s="129">
        <v>133</v>
      </c>
      <c r="K582" s="157" t="s">
        <v>1712</v>
      </c>
      <c r="L582" s="157">
        <v>0</v>
      </c>
      <c r="M582" s="65"/>
      <c r="N582" s="65"/>
      <c r="O582" s="65"/>
      <c r="P582" s="65"/>
      <c r="Q582" s="65"/>
      <c r="R582" s="65"/>
    </row>
    <row r="583" spans="1:18" x14ac:dyDescent="0.2">
      <c r="A583" s="97" t="s">
        <v>10428</v>
      </c>
      <c r="B583" s="127" t="s">
        <v>8490</v>
      </c>
      <c r="C583" s="126">
        <v>0.5</v>
      </c>
      <c r="D583" s="250" t="s">
        <v>10307</v>
      </c>
      <c r="E583" s="129">
        <v>65</v>
      </c>
      <c r="F583" s="129">
        <f>_sp92</f>
        <v>6520030920</v>
      </c>
      <c r="G583" s="129">
        <v>92</v>
      </c>
      <c r="H583" s="129" t="s">
        <v>2784</v>
      </c>
      <c r="I583" s="129" t="s">
        <v>2784</v>
      </c>
      <c r="J583" s="129">
        <v>135</v>
      </c>
      <c r="K583" s="157" t="s">
        <v>9795</v>
      </c>
      <c r="L583" s="157">
        <v>0</v>
      </c>
      <c r="M583" s="65"/>
      <c r="N583" s="65"/>
      <c r="O583" s="65"/>
      <c r="P583" s="65"/>
      <c r="Q583" s="65"/>
      <c r="R583" s="65"/>
    </row>
    <row r="584" spans="1:18" x14ac:dyDescent="0.2">
      <c r="A584" s="558" t="s">
        <v>12107</v>
      </c>
      <c r="B584" s="574" t="s">
        <v>8490</v>
      </c>
      <c r="C584" s="126">
        <v>0.5</v>
      </c>
      <c r="D584" s="591" t="s">
        <v>12119</v>
      </c>
      <c r="E584" s="129">
        <v>65</v>
      </c>
      <c r="F584" s="129">
        <f>_sp92</f>
        <v>6520030920</v>
      </c>
      <c r="G584" s="129">
        <v>92</v>
      </c>
      <c r="H584" s="129" t="s">
        <v>2784</v>
      </c>
      <c r="I584" s="129" t="s">
        <v>2784</v>
      </c>
      <c r="J584" s="5">
        <v>135</v>
      </c>
      <c r="K584" s="157" t="s">
        <v>4485</v>
      </c>
      <c r="L584" s="157">
        <v>0</v>
      </c>
      <c r="M584" s="559" t="s">
        <v>12079</v>
      </c>
      <c r="N584" s="65"/>
      <c r="O584" s="65"/>
      <c r="P584" s="65"/>
      <c r="Q584" s="65"/>
      <c r="R584" s="65"/>
    </row>
    <row r="585" spans="1:18" x14ac:dyDescent="0.2">
      <c r="A585" s="558" t="s">
        <v>12116</v>
      </c>
      <c r="B585" s="574" t="s">
        <v>8490</v>
      </c>
      <c r="C585" s="126">
        <v>0.5</v>
      </c>
      <c r="D585" s="591" t="s">
        <v>12115</v>
      </c>
      <c r="E585" s="129">
        <v>65</v>
      </c>
      <c r="F585" s="129">
        <f>_sp90</f>
        <v>6520030900</v>
      </c>
      <c r="G585" s="129">
        <v>90</v>
      </c>
      <c r="H585" s="129" t="s">
        <v>2784</v>
      </c>
      <c r="I585" s="129" t="s">
        <v>2784</v>
      </c>
      <c r="J585" s="5">
        <v>133</v>
      </c>
      <c r="K585" s="157">
        <v>6534100242</v>
      </c>
      <c r="L585" s="157">
        <v>0</v>
      </c>
      <c r="M585" s="559" t="s">
        <v>12079</v>
      </c>
      <c r="N585" s="65"/>
      <c r="O585" s="65"/>
      <c r="P585" s="65"/>
      <c r="Q585" s="65"/>
      <c r="R585" s="65"/>
    </row>
    <row r="586" spans="1:18" x14ac:dyDescent="0.2">
      <c r="A586" s="97" t="s">
        <v>4223</v>
      </c>
      <c r="B586" s="127" t="s">
        <v>8490</v>
      </c>
      <c r="C586" s="126">
        <v>0.5</v>
      </c>
      <c r="D586" s="250" t="s">
        <v>8349</v>
      </c>
      <c r="E586" s="129">
        <v>66</v>
      </c>
      <c r="F586" s="129">
        <f>_sp92</f>
        <v>6520030920</v>
      </c>
      <c r="G586" s="129">
        <v>92</v>
      </c>
      <c r="H586" s="129" t="s">
        <v>2784</v>
      </c>
      <c r="I586" s="129" t="s">
        <v>2784</v>
      </c>
      <c r="J586" s="129">
        <v>135</v>
      </c>
      <c r="K586" s="157">
        <v>6534100255</v>
      </c>
      <c r="L586" s="157">
        <v>0</v>
      </c>
      <c r="M586" s="65" t="s">
        <v>9485</v>
      </c>
      <c r="N586" s="65"/>
      <c r="O586" s="65"/>
      <c r="P586" s="65"/>
      <c r="Q586" s="65"/>
      <c r="R586" s="65"/>
    </row>
    <row r="587" spans="1:18" x14ac:dyDescent="0.2">
      <c r="A587" s="558" t="s">
        <v>10929</v>
      </c>
      <c r="B587" s="127" t="s">
        <v>8490</v>
      </c>
      <c r="C587" s="126">
        <v>0.5</v>
      </c>
      <c r="D587" s="250" t="s">
        <v>10576</v>
      </c>
      <c r="E587" s="129">
        <v>65</v>
      </c>
      <c r="F587" s="129">
        <f>_sp92</f>
        <v>6520030920</v>
      </c>
      <c r="G587" s="129">
        <v>92</v>
      </c>
      <c r="H587" s="129" t="s">
        <v>2784</v>
      </c>
      <c r="I587" s="129" t="s">
        <v>2784</v>
      </c>
      <c r="J587" s="129">
        <v>135</v>
      </c>
      <c r="K587" s="157" t="s">
        <v>6541</v>
      </c>
      <c r="L587" s="145">
        <v>0</v>
      </c>
      <c r="M587" s="65" t="s">
        <v>10575</v>
      </c>
      <c r="N587" s="65"/>
      <c r="O587" s="65"/>
      <c r="P587" s="65"/>
      <c r="Q587" s="65"/>
      <c r="R587" s="65"/>
    </row>
    <row r="588" spans="1:18" x14ac:dyDescent="0.2">
      <c r="A588" s="558" t="s">
        <v>11103</v>
      </c>
      <c r="B588" s="574" t="s">
        <v>8490</v>
      </c>
      <c r="C588" s="590">
        <v>0.5</v>
      </c>
      <c r="D588" s="591" t="s">
        <v>11142</v>
      </c>
      <c r="E588" s="600">
        <v>65</v>
      </c>
      <c r="F588" s="600">
        <f>_sp92</f>
        <v>6520030920</v>
      </c>
      <c r="G588" s="600">
        <v>92</v>
      </c>
      <c r="H588" s="600" t="s">
        <v>2784</v>
      </c>
      <c r="I588" s="600" t="s">
        <v>2784</v>
      </c>
      <c r="J588" s="600">
        <v>135</v>
      </c>
      <c r="K588" s="570" t="s">
        <v>8596</v>
      </c>
      <c r="L588" s="157">
        <v>0</v>
      </c>
      <c r="M588" s="559" t="s">
        <v>11128</v>
      </c>
      <c r="N588" s="65"/>
      <c r="O588" s="65"/>
      <c r="P588" s="65"/>
      <c r="Q588" s="65"/>
      <c r="R588" s="65"/>
    </row>
    <row r="589" spans="1:18" x14ac:dyDescent="0.2">
      <c r="A589" s="97" t="s">
        <v>7252</v>
      </c>
      <c r="B589" s="127" t="s">
        <v>8490</v>
      </c>
      <c r="C589" s="126">
        <v>0.5</v>
      </c>
      <c r="D589" s="250" t="s">
        <v>6795</v>
      </c>
      <c r="E589" s="129">
        <v>65</v>
      </c>
      <c r="F589" s="129">
        <f>_sp92</f>
        <v>6520030920</v>
      </c>
      <c r="G589" s="129">
        <v>92</v>
      </c>
      <c r="H589" s="129" t="s">
        <v>2784</v>
      </c>
      <c r="I589" s="129" t="s">
        <v>2784</v>
      </c>
      <c r="J589" s="129">
        <v>135</v>
      </c>
      <c r="K589" s="157" t="s">
        <v>6541</v>
      </c>
      <c r="L589" s="145">
        <v>0</v>
      </c>
      <c r="M589" s="65" t="s">
        <v>2748</v>
      </c>
      <c r="N589" s="65"/>
      <c r="O589" s="65"/>
      <c r="P589" s="65"/>
      <c r="Q589" s="65"/>
      <c r="R589" s="65"/>
    </row>
    <row r="590" spans="1:18" x14ac:dyDescent="0.2">
      <c r="A590" s="97"/>
      <c r="B590" s="127" t="s">
        <v>8490</v>
      </c>
      <c r="C590" s="126">
        <v>0.5</v>
      </c>
      <c r="D590" s="250" t="s">
        <v>7424</v>
      </c>
      <c r="E590" s="129">
        <v>62</v>
      </c>
      <c r="F590" s="129">
        <f>_sp84</f>
        <v>6520030840</v>
      </c>
      <c r="G590" s="129">
        <v>84</v>
      </c>
      <c r="H590" s="129" t="s">
        <v>2784</v>
      </c>
      <c r="I590" s="129" t="s">
        <v>2784</v>
      </c>
      <c r="J590" s="129">
        <v>127</v>
      </c>
      <c r="K590" s="157">
        <v>6534100286</v>
      </c>
      <c r="L590" s="145">
        <v>0</v>
      </c>
      <c r="M590" s="65"/>
      <c r="N590" s="65"/>
      <c r="O590" s="65"/>
      <c r="P590" s="65"/>
      <c r="Q590" s="65"/>
      <c r="R590" s="65"/>
    </row>
    <row r="591" spans="1:18" x14ac:dyDescent="0.2">
      <c r="A591" s="97" t="s">
        <v>5215</v>
      </c>
      <c r="B591" s="127" t="s">
        <v>8490</v>
      </c>
      <c r="C591" s="126">
        <v>0.5</v>
      </c>
      <c r="D591" s="250" t="s">
        <v>5216</v>
      </c>
      <c r="E591" s="129">
        <v>64</v>
      </c>
      <c r="F591" s="129">
        <f>_sp88</f>
        <v>6520030880</v>
      </c>
      <c r="G591" s="129">
        <v>88</v>
      </c>
      <c r="H591" s="129" t="s">
        <v>2784</v>
      </c>
      <c r="I591" s="129" t="s">
        <v>2784</v>
      </c>
      <c r="J591" s="129">
        <v>131</v>
      </c>
      <c r="K591" s="157" t="s">
        <v>5047</v>
      </c>
      <c r="L591" s="157">
        <v>0</v>
      </c>
      <c r="M591" s="65"/>
      <c r="N591" s="65"/>
      <c r="O591" s="65"/>
      <c r="P591" s="65"/>
      <c r="Q591" s="65"/>
      <c r="R591" s="65"/>
    </row>
    <row r="592" spans="1:18" x14ac:dyDescent="0.2">
      <c r="A592" s="97" t="s">
        <v>8084</v>
      </c>
      <c r="B592" s="127" t="s">
        <v>8490</v>
      </c>
      <c r="C592" s="126">
        <v>0.5</v>
      </c>
      <c r="D592" s="250" t="s">
        <v>5914</v>
      </c>
      <c r="E592" s="129">
        <v>64</v>
      </c>
      <c r="F592" s="129">
        <f>_sp88</f>
        <v>6520030880</v>
      </c>
      <c r="G592" s="129">
        <v>88</v>
      </c>
      <c r="H592" s="129" t="s">
        <v>2784</v>
      </c>
      <c r="I592" s="129" t="s">
        <v>2784</v>
      </c>
      <c r="J592" s="129">
        <v>131</v>
      </c>
      <c r="K592" s="157" t="s">
        <v>8117</v>
      </c>
      <c r="L592" s="157">
        <v>0</v>
      </c>
      <c r="M592" s="65" t="s">
        <v>3789</v>
      </c>
      <c r="N592" s="65"/>
      <c r="O592" s="65"/>
      <c r="P592" s="65"/>
      <c r="Q592" s="65"/>
      <c r="R592" s="65"/>
    </row>
    <row r="593" spans="1:18" x14ac:dyDescent="0.2">
      <c r="A593" s="558" t="s">
        <v>12251</v>
      </c>
      <c r="B593" s="574" t="s">
        <v>8490</v>
      </c>
      <c r="C593" s="126">
        <v>0.5</v>
      </c>
      <c r="D593" s="759" t="s">
        <v>5334</v>
      </c>
      <c r="E593" s="129">
        <v>66</v>
      </c>
      <c r="F593" s="129">
        <f>_sp92</f>
        <v>6520030920</v>
      </c>
      <c r="G593" s="129">
        <v>92</v>
      </c>
      <c r="H593" s="129" t="s">
        <v>2784</v>
      </c>
      <c r="I593" s="129" t="s">
        <v>2784</v>
      </c>
      <c r="J593" s="129">
        <v>135</v>
      </c>
      <c r="K593" s="157">
        <v>6534100202</v>
      </c>
      <c r="L593" s="157">
        <v>0</v>
      </c>
      <c r="M593" s="559" t="s">
        <v>12254</v>
      </c>
      <c r="N593" s="65"/>
      <c r="O593" s="65"/>
      <c r="P593" s="65"/>
      <c r="Q593" s="65"/>
      <c r="R593" s="65"/>
    </row>
    <row r="594" spans="1:18" x14ac:dyDescent="0.2">
      <c r="A594" s="558" t="s">
        <v>11954</v>
      </c>
      <c r="B594" s="574" t="s">
        <v>8490</v>
      </c>
      <c r="C594" s="126">
        <v>0.5</v>
      </c>
      <c r="D594" s="591" t="s">
        <v>1650</v>
      </c>
      <c r="E594" s="129">
        <v>64</v>
      </c>
      <c r="F594" s="129">
        <v>6520030880</v>
      </c>
      <c r="G594" s="129">
        <v>88</v>
      </c>
      <c r="H594" s="129" t="s">
        <v>2784</v>
      </c>
      <c r="I594" s="129" t="s">
        <v>2784</v>
      </c>
      <c r="J594" s="129">
        <v>131</v>
      </c>
      <c r="K594" s="570" t="s">
        <v>6219</v>
      </c>
      <c r="L594" s="157">
        <v>0</v>
      </c>
      <c r="M594" s="559" t="s">
        <v>11951</v>
      </c>
      <c r="N594" s="65"/>
      <c r="O594" s="65"/>
      <c r="P594" s="65"/>
      <c r="Q594" s="65"/>
      <c r="R594" s="65"/>
    </row>
    <row r="595" spans="1:18" x14ac:dyDescent="0.2">
      <c r="A595" s="558" t="s">
        <v>11241</v>
      </c>
      <c r="B595" s="127" t="s">
        <v>8490</v>
      </c>
      <c r="C595" s="126">
        <v>0.5</v>
      </c>
      <c r="D595" s="591" t="s">
        <v>11249</v>
      </c>
      <c r="E595" s="129">
        <v>64</v>
      </c>
      <c r="F595" s="129">
        <f>_sp88</f>
        <v>6520030880</v>
      </c>
      <c r="G595" s="129">
        <v>88</v>
      </c>
      <c r="H595" s="129" t="s">
        <v>2784</v>
      </c>
      <c r="I595" s="129" t="s">
        <v>2784</v>
      </c>
      <c r="J595" s="129">
        <v>131</v>
      </c>
      <c r="K595" s="157">
        <v>6534100263</v>
      </c>
      <c r="L595" s="157">
        <v>0</v>
      </c>
      <c r="M595" s="559" t="s">
        <v>11198</v>
      </c>
      <c r="N595" s="65"/>
      <c r="O595" s="65"/>
      <c r="P595" s="65"/>
      <c r="Q595" s="65"/>
      <c r="R595" s="65"/>
    </row>
    <row r="596" spans="1:18" x14ac:dyDescent="0.2">
      <c r="A596" s="558" t="s">
        <v>11403</v>
      </c>
      <c r="B596" s="574" t="s">
        <v>8490</v>
      </c>
      <c r="C596" s="126">
        <v>0.5</v>
      </c>
      <c r="D596" s="591" t="s">
        <v>11404</v>
      </c>
      <c r="E596" s="129">
        <v>66</v>
      </c>
      <c r="F596" s="129">
        <f>_sp90</f>
        <v>6520030900</v>
      </c>
      <c r="G596" s="129">
        <v>90</v>
      </c>
      <c r="H596" s="129" t="s">
        <v>2784</v>
      </c>
      <c r="I596" s="129" t="s">
        <v>2784</v>
      </c>
      <c r="J596" s="129">
        <v>133</v>
      </c>
      <c r="K596" s="157" t="s">
        <v>2126</v>
      </c>
      <c r="L596" s="157">
        <v>0</v>
      </c>
      <c r="M596" s="559" t="s">
        <v>11399</v>
      </c>
      <c r="N596" s="65"/>
      <c r="O596" s="65"/>
      <c r="P596" s="65"/>
      <c r="Q596" s="65"/>
      <c r="R596" s="65"/>
    </row>
    <row r="597" spans="1:18" x14ac:dyDescent="0.2">
      <c r="A597" s="97"/>
      <c r="B597" s="127" t="s">
        <v>8490</v>
      </c>
      <c r="C597" s="126">
        <v>0.5</v>
      </c>
      <c r="D597" s="250" t="s">
        <v>8408</v>
      </c>
      <c r="E597" s="129">
        <v>62</v>
      </c>
      <c r="F597" s="129">
        <f>_sp82</f>
        <v>6520030820</v>
      </c>
      <c r="G597" s="129">
        <v>82</v>
      </c>
      <c r="H597" s="129" t="s">
        <v>2784</v>
      </c>
      <c r="I597" s="129" t="s">
        <v>2784</v>
      </c>
      <c r="J597" s="189">
        <v>125</v>
      </c>
      <c r="K597" s="157">
        <v>6534100239</v>
      </c>
      <c r="L597" s="145">
        <v>0</v>
      </c>
      <c r="M597" s="65"/>
      <c r="N597" s="65"/>
      <c r="O597" s="65"/>
      <c r="P597" s="65"/>
      <c r="Q597" s="65"/>
      <c r="R597" s="65"/>
    </row>
    <row r="598" spans="1:18" x14ac:dyDescent="0.2">
      <c r="A598" s="558" t="s">
        <v>11218</v>
      </c>
      <c r="B598" s="574" t="s">
        <v>8490</v>
      </c>
      <c r="C598" s="126">
        <v>0.5</v>
      </c>
      <c r="D598" s="591" t="s">
        <v>11314</v>
      </c>
      <c r="E598" s="129">
        <v>62</v>
      </c>
      <c r="F598" s="129">
        <f>_sp84</f>
        <v>6520030840</v>
      </c>
      <c r="G598" s="129">
        <v>84</v>
      </c>
      <c r="H598" s="129" t="s">
        <v>2784</v>
      </c>
      <c r="I598" s="129" t="s">
        <v>2784</v>
      </c>
      <c r="J598" s="129">
        <v>127</v>
      </c>
      <c r="K598" s="157" t="s">
        <v>872</v>
      </c>
      <c r="L598" s="157">
        <v>0</v>
      </c>
      <c r="M598" s="559" t="s">
        <v>11198</v>
      </c>
      <c r="N598" s="65"/>
      <c r="O598" s="65"/>
      <c r="P598" s="65"/>
      <c r="Q598" s="65"/>
      <c r="R598" s="65"/>
    </row>
    <row r="599" spans="1:18" x14ac:dyDescent="0.2">
      <c r="A599" s="97"/>
      <c r="B599" s="127" t="s">
        <v>8490</v>
      </c>
      <c r="C599" s="126">
        <v>0.5</v>
      </c>
      <c r="D599" s="250" t="s">
        <v>2878</v>
      </c>
      <c r="E599" s="129">
        <v>65</v>
      </c>
      <c r="F599" s="129">
        <f>_sp90</f>
        <v>6520030900</v>
      </c>
      <c r="G599" s="129">
        <v>90</v>
      </c>
      <c r="H599" s="129" t="s">
        <v>2784</v>
      </c>
      <c r="I599" s="129" t="s">
        <v>2784</v>
      </c>
      <c r="J599" s="5">
        <v>133</v>
      </c>
      <c r="K599" s="157" t="s">
        <v>1359</v>
      </c>
      <c r="L599" s="445" t="s">
        <v>518</v>
      </c>
      <c r="M599" s="65" t="s">
        <v>7008</v>
      </c>
      <c r="N599" s="65"/>
      <c r="O599" s="65"/>
      <c r="P599" s="65"/>
      <c r="Q599" s="65"/>
      <c r="R599" s="65"/>
    </row>
    <row r="600" spans="1:18" x14ac:dyDescent="0.2">
      <c r="A600" s="558" t="s">
        <v>11423</v>
      </c>
      <c r="B600" s="574" t="s">
        <v>8490</v>
      </c>
      <c r="C600" s="126">
        <v>0.5</v>
      </c>
      <c r="D600" s="591" t="s">
        <v>11435</v>
      </c>
      <c r="E600" s="129">
        <v>65</v>
      </c>
      <c r="F600" s="129">
        <f>_sp92</f>
        <v>6520030920</v>
      </c>
      <c r="G600" s="129">
        <v>92</v>
      </c>
      <c r="H600" s="129" t="s">
        <v>2784</v>
      </c>
      <c r="I600" s="129" t="s">
        <v>2784</v>
      </c>
      <c r="J600" s="129">
        <v>135</v>
      </c>
      <c r="K600" s="157">
        <v>6534100235</v>
      </c>
      <c r="L600" s="157">
        <v>0</v>
      </c>
      <c r="M600" s="559" t="s">
        <v>11399</v>
      </c>
      <c r="N600" s="65"/>
      <c r="O600" s="65"/>
      <c r="P600" s="65"/>
      <c r="Q600" s="65"/>
      <c r="R600" s="65"/>
    </row>
    <row r="601" spans="1:18" x14ac:dyDescent="0.2">
      <c r="A601" s="558" t="s">
        <v>11424</v>
      </c>
      <c r="B601" s="574" t="s">
        <v>8490</v>
      </c>
      <c r="C601" s="126">
        <v>0.5</v>
      </c>
      <c r="D601" s="591" t="s">
        <v>11436</v>
      </c>
      <c r="E601" s="129">
        <v>64</v>
      </c>
      <c r="F601" s="129">
        <f>_sp90</f>
        <v>6520030900</v>
      </c>
      <c r="G601" s="129">
        <v>90</v>
      </c>
      <c r="H601" s="129" t="s">
        <v>2784</v>
      </c>
      <c r="I601" s="129" t="s">
        <v>2784</v>
      </c>
      <c r="J601" s="129">
        <v>133</v>
      </c>
      <c r="K601" s="157">
        <v>6534100242</v>
      </c>
      <c r="L601" s="157">
        <v>0</v>
      </c>
      <c r="M601" s="559" t="s">
        <v>11399</v>
      </c>
      <c r="N601" s="65"/>
      <c r="O601" s="65"/>
      <c r="P601" s="65"/>
      <c r="Q601" s="65"/>
      <c r="R601" s="65"/>
    </row>
    <row r="602" spans="1:18" x14ac:dyDescent="0.2">
      <c r="A602" s="97" t="s">
        <v>7658</v>
      </c>
      <c r="B602" s="127" t="s">
        <v>8490</v>
      </c>
      <c r="C602" s="126">
        <v>0.5</v>
      </c>
      <c r="D602" s="250" t="s">
        <v>4666</v>
      </c>
      <c r="E602" s="129">
        <v>65</v>
      </c>
      <c r="F602" s="129">
        <f>_sp92</f>
        <v>6520030920</v>
      </c>
      <c r="G602" s="129">
        <v>92</v>
      </c>
      <c r="H602" s="129" t="s">
        <v>2784</v>
      </c>
      <c r="I602" s="129" t="s">
        <v>2784</v>
      </c>
      <c r="J602" s="129">
        <v>135</v>
      </c>
      <c r="K602" s="157" t="s">
        <v>8596</v>
      </c>
      <c r="L602" s="445" t="s">
        <v>518</v>
      </c>
      <c r="M602" s="65" t="s">
        <v>9177</v>
      </c>
      <c r="N602" s="65"/>
      <c r="O602" s="65"/>
      <c r="P602" s="65"/>
      <c r="Q602" s="65"/>
      <c r="R602" s="65"/>
    </row>
    <row r="603" spans="1:18" x14ac:dyDescent="0.2">
      <c r="A603" s="97" t="s">
        <v>4616</v>
      </c>
      <c r="B603" s="127" t="s">
        <v>8490</v>
      </c>
      <c r="C603" s="126">
        <v>0.5</v>
      </c>
      <c r="D603" s="250" t="s">
        <v>4624</v>
      </c>
      <c r="E603" s="129">
        <v>65</v>
      </c>
      <c r="F603" s="129">
        <f>_sp90</f>
        <v>6520030900</v>
      </c>
      <c r="G603" s="129">
        <v>90</v>
      </c>
      <c r="H603" s="129" t="s">
        <v>2784</v>
      </c>
      <c r="I603" s="129" t="s">
        <v>2784</v>
      </c>
      <c r="J603" s="5">
        <v>133</v>
      </c>
      <c r="K603" s="157">
        <v>6534100242</v>
      </c>
      <c r="L603" s="157">
        <v>0</v>
      </c>
      <c r="M603" s="65" t="s">
        <v>4540</v>
      </c>
      <c r="N603" s="65"/>
      <c r="O603" s="65"/>
      <c r="P603" s="65"/>
      <c r="Q603" s="65"/>
      <c r="R603" s="65"/>
    </row>
    <row r="604" spans="1:18" x14ac:dyDescent="0.2">
      <c r="A604" s="558" t="s">
        <v>12500</v>
      </c>
      <c r="B604" s="574" t="s">
        <v>8490</v>
      </c>
      <c r="C604" s="590">
        <v>0.5</v>
      </c>
      <c r="D604" s="591" t="s">
        <v>12350</v>
      </c>
      <c r="E604" s="600">
        <v>64</v>
      </c>
      <c r="F604" s="600">
        <v>6520030900</v>
      </c>
      <c r="G604" s="600">
        <v>90</v>
      </c>
      <c r="H604" s="600" t="s">
        <v>2784</v>
      </c>
      <c r="I604" s="600" t="s">
        <v>2784</v>
      </c>
      <c r="J604" s="600">
        <v>133</v>
      </c>
      <c r="K604" s="570" t="s">
        <v>2299</v>
      </c>
      <c r="L604" s="588">
        <v>0</v>
      </c>
      <c r="M604" s="559" t="s">
        <v>12348</v>
      </c>
      <c r="N604" s="65"/>
      <c r="O604" s="65"/>
      <c r="P604" s="65"/>
      <c r="Q604" s="65"/>
      <c r="R604" s="65"/>
    </row>
    <row r="605" spans="1:18" x14ac:dyDescent="0.2">
      <c r="A605" s="97" t="s">
        <v>2026</v>
      </c>
      <c r="B605" s="127" t="s">
        <v>8490</v>
      </c>
      <c r="C605" s="126">
        <v>0.5</v>
      </c>
      <c r="D605" s="250" t="s">
        <v>2029</v>
      </c>
      <c r="E605" s="129">
        <v>64</v>
      </c>
      <c r="F605" s="129">
        <v>6520030900</v>
      </c>
      <c r="G605" s="129">
        <v>90</v>
      </c>
      <c r="H605" s="129" t="s">
        <v>2784</v>
      </c>
      <c r="I605" s="129" t="s">
        <v>2784</v>
      </c>
      <c r="J605" s="129">
        <v>133</v>
      </c>
      <c r="K605" s="157" t="s">
        <v>2299</v>
      </c>
      <c r="L605" s="157">
        <v>0</v>
      </c>
      <c r="M605" s="65"/>
      <c r="N605" s="65"/>
      <c r="O605" s="65"/>
      <c r="P605" s="65"/>
      <c r="Q605" s="65"/>
      <c r="R605" s="65"/>
    </row>
    <row r="606" spans="1:18" x14ac:dyDescent="0.2">
      <c r="A606" s="97" t="s">
        <v>1204</v>
      </c>
      <c r="B606" s="65" t="s">
        <v>8490</v>
      </c>
      <c r="C606" s="126">
        <v>0.5</v>
      </c>
      <c r="D606" s="250" t="s">
        <v>4911</v>
      </c>
      <c r="E606" s="5">
        <v>70</v>
      </c>
      <c r="F606" s="129">
        <f>_sp101</f>
        <v>6520031010</v>
      </c>
      <c r="G606" s="129">
        <v>101</v>
      </c>
      <c r="H606" s="129" t="s">
        <v>2784</v>
      </c>
      <c r="I606" s="129" t="s">
        <v>2784</v>
      </c>
      <c r="J606" s="5">
        <v>144</v>
      </c>
      <c r="K606" s="157" t="s">
        <v>9631</v>
      </c>
      <c r="L606" s="145">
        <v>0</v>
      </c>
      <c r="M606" s="65" t="s">
        <v>4912</v>
      </c>
      <c r="N606" s="749"/>
      <c r="O606" s="65"/>
      <c r="P606" s="65"/>
      <c r="Q606" s="65"/>
      <c r="R606" s="65"/>
    </row>
    <row r="607" spans="1:18" x14ac:dyDescent="0.2">
      <c r="A607" s="558" t="s">
        <v>5427</v>
      </c>
      <c r="B607" s="559" t="s">
        <v>8490</v>
      </c>
      <c r="C607" s="126">
        <v>0.5</v>
      </c>
      <c r="D607" s="591" t="s">
        <v>12086</v>
      </c>
      <c r="E607" s="129">
        <v>64</v>
      </c>
      <c r="F607" s="129">
        <f>_sp90</f>
        <v>6520030900</v>
      </c>
      <c r="G607" s="129">
        <v>90</v>
      </c>
      <c r="H607" s="129" t="s">
        <v>2784</v>
      </c>
      <c r="I607" s="129" t="s">
        <v>2784</v>
      </c>
      <c r="J607" s="129">
        <v>133</v>
      </c>
      <c r="K607" s="157" t="s">
        <v>2126</v>
      </c>
      <c r="L607" s="157">
        <v>0</v>
      </c>
      <c r="M607" s="559" t="s">
        <v>11840</v>
      </c>
      <c r="N607" s="749"/>
      <c r="O607" s="65"/>
      <c r="P607" s="65"/>
      <c r="Q607" s="65"/>
      <c r="R607" s="65"/>
    </row>
    <row r="608" spans="1:18" x14ac:dyDescent="0.2">
      <c r="A608" s="97" t="s">
        <v>5002</v>
      </c>
      <c r="B608" s="127" t="s">
        <v>8490</v>
      </c>
      <c r="C608" s="126">
        <v>0.5</v>
      </c>
      <c r="D608" s="250" t="s">
        <v>10526</v>
      </c>
      <c r="E608" s="129">
        <v>65</v>
      </c>
      <c r="F608" s="129">
        <f>_sp92</f>
        <v>6520030920</v>
      </c>
      <c r="G608" s="129">
        <v>92</v>
      </c>
      <c r="H608" s="129" t="s">
        <v>2784</v>
      </c>
      <c r="I608" s="129" t="s">
        <v>2784</v>
      </c>
      <c r="J608" s="129">
        <v>135</v>
      </c>
      <c r="K608" s="157" t="s">
        <v>7505</v>
      </c>
      <c r="L608" s="445" t="s">
        <v>518</v>
      </c>
      <c r="M608" s="65"/>
      <c r="N608" s="65"/>
      <c r="O608" s="65"/>
      <c r="P608" s="65"/>
      <c r="Q608" s="65"/>
      <c r="R608" s="65"/>
    </row>
    <row r="609" spans="1:18" x14ac:dyDescent="0.2">
      <c r="A609" s="558" t="s">
        <v>10992</v>
      </c>
      <c r="B609" s="127" t="s">
        <v>8490</v>
      </c>
      <c r="C609" s="126">
        <v>0.5</v>
      </c>
      <c r="D609" s="250" t="s">
        <v>597</v>
      </c>
      <c r="E609" s="129">
        <v>64</v>
      </c>
      <c r="F609" s="129">
        <f>_sp90</f>
        <v>6520030900</v>
      </c>
      <c r="G609" s="129">
        <v>90</v>
      </c>
      <c r="H609" s="129" t="s">
        <v>2784</v>
      </c>
      <c r="I609" s="129" t="s">
        <v>2784</v>
      </c>
      <c r="J609" s="129">
        <v>133</v>
      </c>
      <c r="K609" s="157" t="s">
        <v>2126</v>
      </c>
      <c r="L609" s="157">
        <v>0</v>
      </c>
      <c r="M609" s="559" t="s">
        <v>12415</v>
      </c>
      <c r="N609" s="65"/>
      <c r="O609" s="65"/>
      <c r="P609" s="65"/>
      <c r="Q609" s="65"/>
      <c r="R609" s="65"/>
    </row>
    <row r="610" spans="1:18" x14ac:dyDescent="0.2">
      <c r="A610" s="97" t="s">
        <v>4043</v>
      </c>
      <c r="B610" s="127" t="s">
        <v>8490</v>
      </c>
      <c r="C610" s="126">
        <v>0.5</v>
      </c>
      <c r="D610" s="250" t="s">
        <v>9664</v>
      </c>
      <c r="E610" s="129">
        <v>65</v>
      </c>
      <c r="F610" s="129">
        <f>_sp90</f>
        <v>6520030900</v>
      </c>
      <c r="G610" s="129">
        <v>90</v>
      </c>
      <c r="H610" s="129" t="s">
        <v>2784</v>
      </c>
      <c r="I610" s="129" t="s">
        <v>2784</v>
      </c>
      <c r="J610" s="129">
        <v>133</v>
      </c>
      <c r="K610" s="157" t="s">
        <v>2126</v>
      </c>
      <c r="L610" s="145">
        <v>0</v>
      </c>
      <c r="M610" s="65" t="s">
        <v>8169</v>
      </c>
      <c r="N610" s="65"/>
      <c r="O610" s="65"/>
      <c r="P610" s="65"/>
      <c r="Q610" s="65"/>
      <c r="R610" s="65"/>
    </row>
    <row r="611" spans="1:18" x14ac:dyDescent="0.2">
      <c r="A611" s="97"/>
      <c r="B611" s="127" t="s">
        <v>8490</v>
      </c>
      <c r="C611" s="126">
        <v>0.5</v>
      </c>
      <c r="D611" s="250" t="s">
        <v>598</v>
      </c>
      <c r="E611" s="129">
        <v>62</v>
      </c>
      <c r="F611" s="129">
        <f>_sp84</f>
        <v>6520030840</v>
      </c>
      <c r="G611" s="129">
        <v>84</v>
      </c>
      <c r="H611" s="129" t="s">
        <v>2784</v>
      </c>
      <c r="I611" s="129" t="s">
        <v>2784</v>
      </c>
      <c r="J611" s="129">
        <v>127</v>
      </c>
      <c r="K611" s="570" t="s">
        <v>872</v>
      </c>
      <c r="L611" s="145">
        <v>0</v>
      </c>
      <c r="M611" s="65"/>
      <c r="N611" s="65"/>
      <c r="O611" s="65"/>
      <c r="P611" s="65"/>
      <c r="Q611" s="65"/>
      <c r="R611" s="65"/>
    </row>
    <row r="612" spans="1:18" x14ac:dyDescent="0.2">
      <c r="A612" s="97"/>
      <c r="B612" s="127" t="s">
        <v>8490</v>
      </c>
      <c r="C612" s="126">
        <v>0.5</v>
      </c>
      <c r="D612" s="250" t="s">
        <v>7483</v>
      </c>
      <c r="E612" s="129">
        <v>65</v>
      </c>
      <c r="F612" s="129">
        <f>_sp92</f>
        <v>6520030920</v>
      </c>
      <c r="G612" s="129">
        <v>92</v>
      </c>
      <c r="H612" s="129" t="s">
        <v>2784</v>
      </c>
      <c r="I612" s="129" t="s">
        <v>2784</v>
      </c>
      <c r="J612" s="129">
        <v>135</v>
      </c>
      <c r="K612" s="157" t="s">
        <v>4485</v>
      </c>
      <c r="L612" s="145">
        <v>0</v>
      </c>
      <c r="M612" s="65"/>
      <c r="N612" s="65"/>
      <c r="O612" s="65"/>
      <c r="P612" s="65"/>
      <c r="Q612" s="65"/>
      <c r="R612" s="65"/>
    </row>
    <row r="613" spans="1:18" x14ac:dyDescent="0.2">
      <c r="A613" s="97" t="s">
        <v>9486</v>
      </c>
      <c r="B613" s="127" t="s">
        <v>8490</v>
      </c>
      <c r="C613" s="126">
        <v>0.5</v>
      </c>
      <c r="D613" s="250" t="s">
        <v>6763</v>
      </c>
      <c r="E613" s="129">
        <v>63</v>
      </c>
      <c r="F613" s="129">
        <f>_sp86</f>
        <v>6520030860</v>
      </c>
      <c r="G613" s="129">
        <v>86</v>
      </c>
      <c r="H613" s="129" t="s">
        <v>2784</v>
      </c>
      <c r="I613" s="129" t="s">
        <v>2784</v>
      </c>
      <c r="J613" s="129">
        <v>129</v>
      </c>
      <c r="K613" s="157" t="s">
        <v>9489</v>
      </c>
      <c r="L613" s="157">
        <v>0</v>
      </c>
      <c r="M613" s="65" t="s">
        <v>9488</v>
      </c>
      <c r="N613" s="65"/>
      <c r="O613" s="65"/>
      <c r="P613" s="65"/>
      <c r="Q613" s="65"/>
      <c r="R613" s="65"/>
    </row>
    <row r="614" spans="1:18" x14ac:dyDescent="0.2">
      <c r="A614" s="97"/>
      <c r="B614" s="127" t="s">
        <v>8490</v>
      </c>
      <c r="C614" s="126">
        <v>0.5</v>
      </c>
      <c r="D614" s="250" t="s">
        <v>2035</v>
      </c>
      <c r="E614" s="129">
        <v>64</v>
      </c>
      <c r="F614" s="129">
        <f>_sp88</f>
        <v>6520030880</v>
      </c>
      <c r="G614" s="129">
        <v>88</v>
      </c>
      <c r="H614" s="129" t="s">
        <v>2784</v>
      </c>
      <c r="I614" s="129" t="s">
        <v>2784</v>
      </c>
      <c r="J614" s="129">
        <v>131</v>
      </c>
      <c r="K614" s="157" t="s">
        <v>6219</v>
      </c>
      <c r="L614" s="157">
        <v>0</v>
      </c>
      <c r="M614" s="65"/>
      <c r="N614" s="65"/>
      <c r="O614" s="65"/>
      <c r="P614" s="65"/>
      <c r="Q614" s="65"/>
      <c r="R614" s="65"/>
    </row>
    <row r="615" spans="1:18" x14ac:dyDescent="0.2">
      <c r="A615" s="97"/>
      <c r="B615" s="127" t="s">
        <v>8490</v>
      </c>
      <c r="C615" s="126">
        <v>0.5</v>
      </c>
      <c r="D615" s="250" t="s">
        <v>10204</v>
      </c>
      <c r="E615" s="129">
        <v>65</v>
      </c>
      <c r="F615" s="129">
        <f>_sp90</f>
        <v>6520030900</v>
      </c>
      <c r="G615" s="129">
        <v>90</v>
      </c>
      <c r="H615" s="129" t="s">
        <v>2784</v>
      </c>
      <c r="I615" s="129" t="s">
        <v>2784</v>
      </c>
      <c r="J615" s="129">
        <v>133</v>
      </c>
      <c r="K615" s="157">
        <v>6534100242</v>
      </c>
      <c r="L615" s="157">
        <v>0</v>
      </c>
      <c r="M615" s="65" t="s">
        <v>7342</v>
      </c>
      <c r="N615" s="65"/>
      <c r="O615" s="65"/>
      <c r="P615" s="65"/>
      <c r="Q615" s="65"/>
      <c r="R615" s="65"/>
    </row>
    <row r="616" spans="1:18" x14ac:dyDescent="0.2">
      <c r="A616" s="97" t="s">
        <v>9924</v>
      </c>
      <c r="B616" s="127" t="s">
        <v>8490</v>
      </c>
      <c r="C616" s="126">
        <v>0.5</v>
      </c>
      <c r="D616" s="250" t="s">
        <v>1935</v>
      </c>
      <c r="E616" s="129">
        <v>65</v>
      </c>
      <c r="F616" s="129">
        <f>_sp92</f>
        <v>6520030920</v>
      </c>
      <c r="G616" s="129">
        <v>92</v>
      </c>
      <c r="H616" s="129" t="s">
        <v>2784</v>
      </c>
      <c r="I616" s="129" t="s">
        <v>2784</v>
      </c>
      <c r="J616" s="129">
        <v>135</v>
      </c>
      <c r="K616" s="157" t="s">
        <v>7505</v>
      </c>
      <c r="L616" s="157">
        <v>0</v>
      </c>
      <c r="M616" s="65" t="s">
        <v>3789</v>
      </c>
      <c r="N616" s="65"/>
      <c r="O616" s="65"/>
      <c r="P616" s="65"/>
      <c r="Q616" s="65"/>
      <c r="R616" s="65"/>
    </row>
    <row r="617" spans="1:18" x14ac:dyDescent="0.2">
      <c r="A617" s="97"/>
      <c r="B617" s="127" t="s">
        <v>8490</v>
      </c>
      <c r="C617" s="126">
        <v>0.5</v>
      </c>
      <c r="D617" s="250" t="s">
        <v>4327</v>
      </c>
      <c r="E617" s="129">
        <v>65</v>
      </c>
      <c r="F617" s="129">
        <f>_sp92</f>
        <v>6520030920</v>
      </c>
      <c r="G617" s="129">
        <v>92</v>
      </c>
      <c r="H617" s="129" t="s">
        <v>2784</v>
      </c>
      <c r="I617" s="129" t="s">
        <v>2784</v>
      </c>
      <c r="J617" s="5">
        <v>135</v>
      </c>
      <c r="K617" s="157" t="s">
        <v>4485</v>
      </c>
      <c r="L617" s="157">
        <v>0</v>
      </c>
      <c r="M617" s="65"/>
      <c r="N617" s="65"/>
      <c r="O617" s="65"/>
      <c r="P617" s="65"/>
      <c r="Q617" s="65"/>
      <c r="R617" s="65"/>
    </row>
    <row r="618" spans="1:18" x14ac:dyDescent="0.2">
      <c r="A618" s="97"/>
      <c r="B618" s="127" t="s">
        <v>8490</v>
      </c>
      <c r="C618" s="126">
        <v>0.5</v>
      </c>
      <c r="D618" s="250" t="s">
        <v>736</v>
      </c>
      <c r="E618" s="129">
        <v>65</v>
      </c>
      <c r="F618" s="129">
        <f>_sp92</f>
        <v>6520030920</v>
      </c>
      <c r="G618" s="129">
        <v>92</v>
      </c>
      <c r="H618" s="129" t="s">
        <v>2784</v>
      </c>
      <c r="I618" s="129" t="s">
        <v>2784</v>
      </c>
      <c r="J618" s="5">
        <v>135</v>
      </c>
      <c r="K618" s="157" t="s">
        <v>6541</v>
      </c>
      <c r="L618" s="445" t="s">
        <v>518</v>
      </c>
      <c r="M618" s="65" t="s">
        <v>9773</v>
      </c>
      <c r="N618" s="65"/>
      <c r="O618" s="65"/>
      <c r="P618" s="65"/>
      <c r="Q618" s="65"/>
      <c r="R618" s="65"/>
    </row>
    <row r="619" spans="1:18" x14ac:dyDescent="0.2">
      <c r="A619" s="558" t="s">
        <v>11496</v>
      </c>
      <c r="B619" s="574" t="s">
        <v>8490</v>
      </c>
      <c r="C619" s="126">
        <v>0.5</v>
      </c>
      <c r="D619" s="591" t="s">
        <v>11498</v>
      </c>
      <c r="E619" s="129">
        <v>65</v>
      </c>
      <c r="F619" s="129">
        <f>_sp92</f>
        <v>6520030920</v>
      </c>
      <c r="G619" s="129">
        <v>92</v>
      </c>
      <c r="H619" s="129" t="s">
        <v>2784</v>
      </c>
      <c r="I619" s="129" t="s">
        <v>2784</v>
      </c>
      <c r="J619" s="5">
        <v>135</v>
      </c>
      <c r="K619" s="157">
        <v>6534100235</v>
      </c>
      <c r="L619" s="687" t="s">
        <v>518</v>
      </c>
      <c r="M619" s="559" t="s">
        <v>11471</v>
      </c>
      <c r="N619" s="65"/>
      <c r="O619" s="65"/>
      <c r="P619" s="65"/>
      <c r="Q619" s="65"/>
      <c r="R619" s="65"/>
    </row>
    <row r="620" spans="1:18" x14ac:dyDescent="0.2">
      <c r="A620" s="97" t="s">
        <v>4498</v>
      </c>
      <c r="B620" s="127" t="s">
        <v>8490</v>
      </c>
      <c r="C620" s="126">
        <v>0.5</v>
      </c>
      <c r="D620" s="250" t="s">
        <v>7387</v>
      </c>
      <c r="E620" s="129">
        <v>65</v>
      </c>
      <c r="F620" s="129">
        <f>_sp92</f>
        <v>6520030920</v>
      </c>
      <c r="G620" s="129">
        <v>92</v>
      </c>
      <c r="H620" s="129" t="s">
        <v>2784</v>
      </c>
      <c r="I620" s="129" t="s">
        <v>2784</v>
      </c>
      <c r="J620" s="129">
        <v>135</v>
      </c>
      <c r="K620" s="157" t="s">
        <v>7505</v>
      </c>
      <c r="L620" s="445" t="s">
        <v>518</v>
      </c>
      <c r="M620" s="65"/>
      <c r="N620" s="65"/>
      <c r="O620" s="65"/>
      <c r="P620" s="65"/>
      <c r="Q620" s="65"/>
      <c r="R620" s="65"/>
    </row>
    <row r="621" spans="1:18" x14ac:dyDescent="0.2">
      <c r="A621" s="558" t="s">
        <v>11100</v>
      </c>
      <c r="B621" s="574" t="s">
        <v>8490</v>
      </c>
      <c r="C621" s="126">
        <v>0.5</v>
      </c>
      <c r="D621" s="591" t="s">
        <v>11124</v>
      </c>
      <c r="E621" s="129">
        <v>64</v>
      </c>
      <c r="F621" s="129">
        <f>_sp88</f>
        <v>6520030880</v>
      </c>
      <c r="G621" s="129">
        <v>88</v>
      </c>
      <c r="H621" s="129" t="s">
        <v>2784</v>
      </c>
      <c r="I621" s="129" t="s">
        <v>2784</v>
      </c>
      <c r="J621" s="129">
        <v>131</v>
      </c>
      <c r="K621" s="157" t="s">
        <v>8776</v>
      </c>
      <c r="L621" s="157">
        <v>0</v>
      </c>
      <c r="M621" s="559" t="s">
        <v>12393</v>
      </c>
      <c r="N621" s="65"/>
      <c r="O621" s="65"/>
      <c r="P621" s="65"/>
      <c r="Q621" s="65"/>
      <c r="R621" s="65"/>
    </row>
    <row r="622" spans="1:18" x14ac:dyDescent="0.2">
      <c r="A622" s="97"/>
      <c r="B622" s="127" t="s">
        <v>8490</v>
      </c>
      <c r="C622" s="126">
        <v>0.5</v>
      </c>
      <c r="D622" s="250" t="s">
        <v>6032</v>
      </c>
      <c r="E622" s="129">
        <v>64</v>
      </c>
      <c r="F622" s="129">
        <f>_sp88</f>
        <v>6520030880</v>
      </c>
      <c r="G622" s="129">
        <v>88</v>
      </c>
      <c r="H622" s="129" t="s">
        <v>2784</v>
      </c>
      <c r="I622" s="129" t="s">
        <v>2784</v>
      </c>
      <c r="J622" s="129">
        <v>131</v>
      </c>
      <c r="K622" s="157" t="s">
        <v>8117</v>
      </c>
      <c r="L622" s="157">
        <v>0</v>
      </c>
      <c r="M622" s="65" t="s">
        <v>2333</v>
      </c>
      <c r="N622" s="65"/>
      <c r="O622" s="65"/>
      <c r="P622" s="65"/>
      <c r="Q622" s="65"/>
      <c r="R622" s="65"/>
    </row>
    <row r="623" spans="1:18" x14ac:dyDescent="0.2">
      <c r="A623" s="558" t="s">
        <v>2242</v>
      </c>
      <c r="B623" s="127" t="s">
        <v>8490</v>
      </c>
      <c r="C623" s="126">
        <v>0.5</v>
      </c>
      <c r="D623" s="250" t="s">
        <v>10368</v>
      </c>
      <c r="E623" s="129">
        <v>64</v>
      </c>
      <c r="F623" s="129">
        <f>_sp88</f>
        <v>6520030880</v>
      </c>
      <c r="G623" s="129">
        <v>88</v>
      </c>
      <c r="H623" s="129" t="s">
        <v>2784</v>
      </c>
      <c r="I623" s="129" t="s">
        <v>2784</v>
      </c>
      <c r="J623" s="129">
        <v>131</v>
      </c>
      <c r="K623" s="570" t="s">
        <v>3121</v>
      </c>
      <c r="L623" s="145">
        <v>0</v>
      </c>
      <c r="M623" s="65"/>
      <c r="N623" s="65"/>
      <c r="O623" s="65"/>
      <c r="P623" s="65"/>
      <c r="Q623" s="65"/>
      <c r="R623" s="65"/>
    </row>
    <row r="624" spans="1:18" x14ac:dyDescent="0.2">
      <c r="A624" s="97"/>
      <c r="B624" s="127" t="s">
        <v>8490</v>
      </c>
      <c r="C624" s="126">
        <v>0.5</v>
      </c>
      <c r="D624" s="250" t="s">
        <v>9869</v>
      </c>
      <c r="E624" s="129">
        <v>62</v>
      </c>
      <c r="F624" s="129">
        <f>_sp84</f>
        <v>6520030840</v>
      </c>
      <c r="G624" s="129">
        <v>84</v>
      </c>
      <c r="H624" s="129" t="s">
        <v>2784</v>
      </c>
      <c r="I624" s="129" t="s">
        <v>2784</v>
      </c>
      <c r="J624" s="129">
        <v>127</v>
      </c>
      <c r="K624" s="157" t="s">
        <v>872</v>
      </c>
      <c r="L624" s="145">
        <v>0</v>
      </c>
      <c r="M624" s="65"/>
      <c r="N624" s="65"/>
      <c r="O624" s="65"/>
      <c r="P624" s="65"/>
      <c r="Q624" s="65"/>
      <c r="R624" s="65"/>
    </row>
    <row r="625" spans="1:18" x14ac:dyDescent="0.2">
      <c r="A625" s="97" t="s">
        <v>6523</v>
      </c>
      <c r="B625" s="127" t="s">
        <v>8490</v>
      </c>
      <c r="C625" s="126">
        <v>0.5</v>
      </c>
      <c r="D625" s="250" t="s">
        <v>141</v>
      </c>
      <c r="E625" s="129">
        <v>63</v>
      </c>
      <c r="F625" s="129">
        <f>_sp86</f>
        <v>6520030860</v>
      </c>
      <c r="G625" s="129">
        <v>86</v>
      </c>
      <c r="H625" s="129" t="s">
        <v>2784</v>
      </c>
      <c r="I625" s="129" t="s">
        <v>2784</v>
      </c>
      <c r="J625" s="129">
        <v>129</v>
      </c>
      <c r="K625" s="157" t="s">
        <v>10088</v>
      </c>
      <c r="L625" s="157">
        <v>0</v>
      </c>
      <c r="M625" s="65" t="s">
        <v>3622</v>
      </c>
      <c r="N625" s="65"/>
      <c r="O625" s="65"/>
      <c r="P625" s="65"/>
      <c r="Q625" s="65"/>
      <c r="R625" s="65"/>
    </row>
    <row r="626" spans="1:18" x14ac:dyDescent="0.2">
      <c r="A626" s="558" t="s">
        <v>10939</v>
      </c>
      <c r="B626" s="127" t="s">
        <v>8490</v>
      </c>
      <c r="C626" s="126">
        <v>0.5</v>
      </c>
      <c r="D626" s="591" t="s">
        <v>11349</v>
      </c>
      <c r="E626" s="129">
        <v>63</v>
      </c>
      <c r="F626" s="129">
        <f>_sp86</f>
        <v>6520030860</v>
      </c>
      <c r="G626" s="129">
        <v>86</v>
      </c>
      <c r="H626" s="129" t="s">
        <v>2784</v>
      </c>
      <c r="I626" s="129" t="s">
        <v>2784</v>
      </c>
      <c r="J626" s="129">
        <v>129</v>
      </c>
      <c r="K626" s="157" t="s">
        <v>10088</v>
      </c>
      <c r="L626" s="157">
        <v>0</v>
      </c>
      <c r="M626" s="559" t="s">
        <v>11318</v>
      </c>
      <c r="N626" s="65"/>
      <c r="O626" s="65"/>
      <c r="P626" s="65"/>
      <c r="Q626" s="65"/>
      <c r="R626" s="65"/>
    </row>
    <row r="627" spans="1:18" x14ac:dyDescent="0.2">
      <c r="A627" s="97" t="s">
        <v>6091</v>
      </c>
      <c r="B627" s="127" t="s">
        <v>8490</v>
      </c>
      <c r="C627" s="126">
        <v>0.5</v>
      </c>
      <c r="D627" s="250" t="s">
        <v>8472</v>
      </c>
      <c r="E627" s="129">
        <v>64</v>
      </c>
      <c r="F627" s="129">
        <f>_sp88</f>
        <v>6520030880</v>
      </c>
      <c r="G627" s="129">
        <v>88</v>
      </c>
      <c r="H627" s="129" t="s">
        <v>2784</v>
      </c>
      <c r="I627" s="129" t="s">
        <v>2784</v>
      </c>
      <c r="J627" s="129">
        <v>131</v>
      </c>
      <c r="K627" s="157" t="s">
        <v>5047</v>
      </c>
      <c r="L627" s="445" t="s">
        <v>518</v>
      </c>
      <c r="M627" s="65"/>
      <c r="N627" s="65"/>
      <c r="O627" s="65"/>
      <c r="P627" s="65"/>
      <c r="Q627" s="65"/>
      <c r="R627" s="65"/>
    </row>
    <row r="628" spans="1:18" x14ac:dyDescent="0.2">
      <c r="A628" s="97"/>
      <c r="B628" s="127" t="s">
        <v>8490</v>
      </c>
      <c r="C628" s="126">
        <v>0.5</v>
      </c>
      <c r="D628" s="250" t="s">
        <v>6740</v>
      </c>
      <c r="E628" s="129">
        <v>67</v>
      </c>
      <c r="F628" s="129">
        <f>_sp92</f>
        <v>6520030920</v>
      </c>
      <c r="G628" s="129">
        <v>92</v>
      </c>
      <c r="H628" s="129" t="s">
        <v>2784</v>
      </c>
      <c r="I628" s="129" t="s">
        <v>2784</v>
      </c>
      <c r="J628" s="5">
        <v>135</v>
      </c>
      <c r="K628" s="157" t="s">
        <v>4485</v>
      </c>
      <c r="L628" s="157">
        <v>0</v>
      </c>
      <c r="M628" s="65"/>
      <c r="N628" s="65"/>
      <c r="O628" s="65"/>
      <c r="P628" s="65"/>
      <c r="Q628" s="65"/>
      <c r="R628" s="65"/>
    </row>
    <row r="629" spans="1:18" x14ac:dyDescent="0.2">
      <c r="A629" s="97"/>
      <c r="B629" s="127" t="s">
        <v>8490</v>
      </c>
      <c r="C629" s="126">
        <v>0.5</v>
      </c>
      <c r="D629" s="250" t="s">
        <v>5269</v>
      </c>
      <c r="E629" s="129">
        <v>65</v>
      </c>
      <c r="F629" s="129">
        <f>_sp92</f>
        <v>6520030920</v>
      </c>
      <c r="G629" s="129">
        <v>92</v>
      </c>
      <c r="H629" s="129" t="s">
        <v>2784</v>
      </c>
      <c r="I629" s="129" t="s">
        <v>2784</v>
      </c>
      <c r="J629" s="5">
        <v>135</v>
      </c>
      <c r="K629" s="157" t="s">
        <v>4485</v>
      </c>
      <c r="L629" s="445" t="s">
        <v>518</v>
      </c>
      <c r="M629" s="65" t="s">
        <v>4236</v>
      </c>
      <c r="N629" s="65"/>
      <c r="O629" s="65"/>
      <c r="P629" s="65"/>
      <c r="Q629" s="65"/>
      <c r="R629" s="65"/>
    </row>
    <row r="630" spans="1:18" x14ac:dyDescent="0.2">
      <c r="A630" s="97" t="s">
        <v>2857</v>
      </c>
      <c r="B630" s="127" t="s">
        <v>8490</v>
      </c>
      <c r="C630" s="126">
        <v>0.5</v>
      </c>
      <c r="D630" s="250" t="s">
        <v>339</v>
      </c>
      <c r="E630" s="129">
        <v>65</v>
      </c>
      <c r="F630" s="129">
        <f>_sp92</f>
        <v>6520030920</v>
      </c>
      <c r="G630" s="129">
        <v>92</v>
      </c>
      <c r="H630" s="129" t="s">
        <v>2784</v>
      </c>
      <c r="I630" s="129" t="s">
        <v>2784</v>
      </c>
      <c r="J630" s="5">
        <v>135</v>
      </c>
      <c r="K630" s="157">
        <v>6534100291</v>
      </c>
      <c r="L630" s="157">
        <v>0</v>
      </c>
      <c r="M630" s="65" t="s">
        <v>8039</v>
      </c>
      <c r="N630" s="65"/>
      <c r="O630" s="65"/>
      <c r="P630" s="65"/>
      <c r="Q630" s="65"/>
      <c r="R630" s="65"/>
    </row>
    <row r="631" spans="1:18" x14ac:dyDescent="0.2">
      <c r="A631" s="97" t="s">
        <v>493</v>
      </c>
      <c r="B631" s="127" t="s">
        <v>8490</v>
      </c>
      <c r="C631" s="126">
        <v>0.5</v>
      </c>
      <c r="D631" s="250" t="s">
        <v>7339</v>
      </c>
      <c r="E631" s="129">
        <v>65</v>
      </c>
      <c r="F631" s="129">
        <f>_sp92</f>
        <v>6520030920</v>
      </c>
      <c r="G631" s="129">
        <v>92</v>
      </c>
      <c r="H631" s="129" t="s">
        <v>2784</v>
      </c>
      <c r="I631" s="129" t="s">
        <v>2784</v>
      </c>
      <c r="J631" s="129">
        <v>135</v>
      </c>
      <c r="K631" s="157">
        <v>6534100291</v>
      </c>
      <c r="L631" s="445" t="s">
        <v>518</v>
      </c>
      <c r="M631" s="65" t="s">
        <v>7340</v>
      </c>
      <c r="N631" s="65"/>
      <c r="O631" s="65"/>
      <c r="P631" s="65"/>
      <c r="Q631" s="65"/>
      <c r="R631" s="65"/>
    </row>
    <row r="632" spans="1:18" x14ac:dyDescent="0.2">
      <c r="A632" s="558" t="s">
        <v>10832</v>
      </c>
      <c r="B632" s="574" t="s">
        <v>8490</v>
      </c>
      <c r="C632" s="126">
        <v>0.5</v>
      </c>
      <c r="D632" s="591" t="s">
        <v>10839</v>
      </c>
      <c r="E632" s="129">
        <v>65</v>
      </c>
      <c r="F632" s="129">
        <f>_sp90</f>
        <v>6520030900</v>
      </c>
      <c r="G632" s="129">
        <v>90</v>
      </c>
      <c r="H632" s="129" t="s">
        <v>2784</v>
      </c>
      <c r="I632" s="129" t="s">
        <v>2784</v>
      </c>
      <c r="J632" s="5">
        <v>133</v>
      </c>
      <c r="K632" s="157">
        <v>6534100242</v>
      </c>
      <c r="L632" s="157">
        <v>0</v>
      </c>
      <c r="M632" s="559" t="s">
        <v>10830</v>
      </c>
      <c r="N632" s="65"/>
      <c r="O632" s="65"/>
      <c r="P632" s="65"/>
      <c r="Q632" s="65"/>
      <c r="R632" s="65"/>
    </row>
    <row r="633" spans="1:18" x14ac:dyDescent="0.2">
      <c r="A633" s="558" t="s">
        <v>10865</v>
      </c>
      <c r="B633" s="127" t="s">
        <v>8490</v>
      </c>
      <c r="C633" s="126">
        <v>0.5</v>
      </c>
      <c r="D633" s="591" t="s">
        <v>10864</v>
      </c>
      <c r="E633" s="129">
        <v>65</v>
      </c>
      <c r="F633" s="129">
        <f>_sp92</f>
        <v>6520030920</v>
      </c>
      <c r="G633" s="129">
        <v>92</v>
      </c>
      <c r="H633" s="129" t="s">
        <v>2784</v>
      </c>
      <c r="I633" s="129" t="s">
        <v>2784</v>
      </c>
      <c r="J633" s="129">
        <v>135</v>
      </c>
      <c r="K633" s="157">
        <v>6534100291</v>
      </c>
      <c r="L633" s="445" t="s">
        <v>518</v>
      </c>
      <c r="M633" s="559"/>
      <c r="N633" s="65"/>
      <c r="O633" s="65"/>
      <c r="P633" s="65"/>
      <c r="Q633" s="65"/>
      <c r="R633" s="65"/>
    </row>
    <row r="634" spans="1:18" x14ac:dyDescent="0.2">
      <c r="A634" s="97"/>
      <c r="B634" s="127" t="s">
        <v>8490</v>
      </c>
      <c r="C634" s="126">
        <v>0.5</v>
      </c>
      <c r="D634" s="250" t="s">
        <v>7696</v>
      </c>
      <c r="E634" s="129">
        <v>65</v>
      </c>
      <c r="F634" s="129">
        <f>_sp92</f>
        <v>6520030920</v>
      </c>
      <c r="G634" s="129">
        <v>92</v>
      </c>
      <c r="H634" s="129" t="s">
        <v>2784</v>
      </c>
      <c r="I634" s="129" t="s">
        <v>2784</v>
      </c>
      <c r="J634" s="5">
        <v>135</v>
      </c>
      <c r="K634" s="157" t="s">
        <v>4485</v>
      </c>
      <c r="L634" s="157">
        <v>0</v>
      </c>
      <c r="M634" s="65"/>
      <c r="N634" s="65"/>
      <c r="O634" s="65"/>
      <c r="P634" s="65"/>
      <c r="Q634" s="65"/>
      <c r="R634" s="65"/>
    </row>
    <row r="635" spans="1:18" x14ac:dyDescent="0.2">
      <c r="A635" s="52" t="s">
        <v>10066</v>
      </c>
      <c r="B635" s="9" t="s">
        <v>8490</v>
      </c>
      <c r="C635" s="9">
        <v>0.5</v>
      </c>
      <c r="D635" s="6" t="s">
        <v>6060</v>
      </c>
      <c r="E635" s="5">
        <v>65</v>
      </c>
      <c r="F635" s="5">
        <v>6520030900</v>
      </c>
      <c r="G635" s="5">
        <v>90</v>
      </c>
      <c r="H635" s="129" t="s">
        <v>2784</v>
      </c>
      <c r="I635" s="129" t="s">
        <v>2784</v>
      </c>
      <c r="J635" s="5">
        <v>133</v>
      </c>
      <c r="K635" s="145" t="s">
        <v>2126</v>
      </c>
      <c r="L635" s="445" t="s">
        <v>518</v>
      </c>
      <c r="M635" s="65"/>
      <c r="N635" s="65"/>
      <c r="O635" s="65"/>
      <c r="P635" s="65"/>
      <c r="Q635" s="65"/>
      <c r="R635" s="65"/>
    </row>
    <row r="636" spans="1:18" x14ac:dyDescent="0.2">
      <c r="A636" s="614" t="s">
        <v>11597</v>
      </c>
      <c r="B636" s="9" t="s">
        <v>8490</v>
      </c>
      <c r="C636" s="9">
        <v>0.5</v>
      </c>
      <c r="D636" s="250" t="s">
        <v>10568</v>
      </c>
      <c r="E636" s="5">
        <v>64</v>
      </c>
      <c r="F636" s="129">
        <f>_sp88</f>
        <v>6520030880</v>
      </c>
      <c r="G636" s="129">
        <v>88</v>
      </c>
      <c r="H636" s="129" t="s">
        <v>2784</v>
      </c>
      <c r="I636" s="129" t="s">
        <v>2784</v>
      </c>
      <c r="J636" s="5">
        <v>131</v>
      </c>
      <c r="K636" s="570" t="s">
        <v>11606</v>
      </c>
      <c r="L636" s="687" t="s">
        <v>518</v>
      </c>
      <c r="M636" s="559" t="s">
        <v>11602</v>
      </c>
      <c r="N636" s="65"/>
      <c r="O636" s="65"/>
      <c r="P636" s="65"/>
      <c r="Q636" s="65"/>
      <c r="R636" s="65"/>
    </row>
    <row r="637" spans="1:18" x14ac:dyDescent="0.2">
      <c r="A637" s="97"/>
      <c r="B637" s="127" t="s">
        <v>8490</v>
      </c>
      <c r="C637" s="126">
        <v>0.5</v>
      </c>
      <c r="D637" s="250" t="s">
        <v>2316</v>
      </c>
      <c r="E637" s="129">
        <v>65</v>
      </c>
      <c r="F637" s="129">
        <f>_sp90</f>
        <v>6520030900</v>
      </c>
      <c r="G637" s="129">
        <v>90</v>
      </c>
      <c r="H637" s="129" t="s">
        <v>2784</v>
      </c>
      <c r="I637" s="129" t="s">
        <v>2784</v>
      </c>
      <c r="J637" s="5">
        <v>133</v>
      </c>
      <c r="K637" s="157" t="s">
        <v>1359</v>
      </c>
      <c r="L637" s="157">
        <v>0</v>
      </c>
      <c r="M637" s="65"/>
      <c r="N637" s="65"/>
      <c r="O637" s="65"/>
      <c r="P637" s="65"/>
      <c r="Q637" s="65"/>
      <c r="R637" s="65"/>
    </row>
    <row r="638" spans="1:18" x14ac:dyDescent="0.2">
      <c r="A638" s="97" t="s">
        <v>2260</v>
      </c>
      <c r="B638" s="127" t="s">
        <v>8490</v>
      </c>
      <c r="C638" s="126">
        <v>0.5</v>
      </c>
      <c r="D638" s="591" t="s">
        <v>11108</v>
      </c>
      <c r="E638" s="129">
        <v>66</v>
      </c>
      <c r="F638" s="129">
        <f>_sp92</f>
        <v>6520030920</v>
      </c>
      <c r="G638" s="129">
        <v>92</v>
      </c>
      <c r="H638" s="129" t="s">
        <v>2784</v>
      </c>
      <c r="I638" s="129" t="s">
        <v>2784</v>
      </c>
      <c r="J638" s="5">
        <v>135</v>
      </c>
      <c r="K638" s="157" t="s">
        <v>4485</v>
      </c>
      <c r="L638" s="157">
        <v>0</v>
      </c>
      <c r="M638" s="559" t="s">
        <v>11109</v>
      </c>
      <c r="N638" s="65"/>
      <c r="O638" s="65"/>
      <c r="P638" s="65"/>
      <c r="Q638" s="65"/>
      <c r="R638" s="65"/>
    </row>
    <row r="639" spans="1:18" x14ac:dyDescent="0.2">
      <c r="A639" s="97" t="s">
        <v>6801</v>
      </c>
      <c r="B639" s="127" t="s">
        <v>8490</v>
      </c>
      <c r="C639" s="126">
        <v>0.5</v>
      </c>
      <c r="D639" s="250" t="s">
        <v>1582</v>
      </c>
      <c r="E639" s="129">
        <v>62</v>
      </c>
      <c r="F639" s="129">
        <f>_sp86</f>
        <v>6520030860</v>
      </c>
      <c r="G639" s="129">
        <v>86</v>
      </c>
      <c r="H639" s="129" t="s">
        <v>2784</v>
      </c>
      <c r="I639" s="129" t="s">
        <v>2784</v>
      </c>
      <c r="J639" s="129">
        <v>129</v>
      </c>
      <c r="K639" s="157">
        <v>6534100283</v>
      </c>
      <c r="L639" s="445" t="s">
        <v>518</v>
      </c>
      <c r="M639" s="65"/>
      <c r="N639" s="65"/>
      <c r="O639" s="65"/>
      <c r="P639" s="65"/>
      <c r="Q639" s="65"/>
      <c r="R639" s="65"/>
    </row>
    <row r="640" spans="1:18" x14ac:dyDescent="0.2">
      <c r="A640" s="97"/>
      <c r="B640" s="127" t="s">
        <v>8490</v>
      </c>
      <c r="C640" s="126">
        <v>0.5</v>
      </c>
      <c r="D640" s="250" t="s">
        <v>4067</v>
      </c>
      <c r="E640" s="129">
        <v>65</v>
      </c>
      <c r="F640" s="129">
        <f>_sp92</f>
        <v>6520030920</v>
      </c>
      <c r="G640" s="129">
        <v>92</v>
      </c>
      <c r="H640" s="129" t="s">
        <v>2784</v>
      </c>
      <c r="I640" s="129" t="s">
        <v>2784</v>
      </c>
      <c r="J640" s="5">
        <v>135</v>
      </c>
      <c r="K640" s="157" t="s">
        <v>6541</v>
      </c>
      <c r="L640" s="157">
        <v>0</v>
      </c>
      <c r="M640" s="65"/>
      <c r="N640" s="65"/>
      <c r="O640" s="65"/>
      <c r="P640" s="65"/>
      <c r="Q640" s="65"/>
      <c r="R640" s="65"/>
    </row>
    <row r="641" spans="1:18" x14ac:dyDescent="0.2">
      <c r="A641" s="97" t="s">
        <v>7107</v>
      </c>
      <c r="B641" s="127" t="s">
        <v>8490</v>
      </c>
      <c r="C641" s="126">
        <v>0.5</v>
      </c>
      <c r="D641" s="250" t="s">
        <v>7106</v>
      </c>
      <c r="E641" s="129">
        <v>65</v>
      </c>
      <c r="F641" s="129">
        <f>_sp92</f>
        <v>6520030920</v>
      </c>
      <c r="G641" s="129">
        <v>92</v>
      </c>
      <c r="H641" s="129" t="s">
        <v>2784</v>
      </c>
      <c r="I641" s="129" t="s">
        <v>2784</v>
      </c>
      <c r="J641" s="129">
        <v>135</v>
      </c>
      <c r="K641" s="157" t="s">
        <v>7505</v>
      </c>
      <c r="L641" s="157">
        <v>0</v>
      </c>
      <c r="M641" s="65"/>
      <c r="N641" s="65"/>
      <c r="O641" s="65"/>
      <c r="P641" s="65"/>
      <c r="Q641" s="65"/>
      <c r="R641" s="65"/>
    </row>
    <row r="642" spans="1:18" x14ac:dyDescent="0.2">
      <c r="A642" s="97"/>
      <c r="B642" s="127" t="s">
        <v>8490</v>
      </c>
      <c r="C642" s="126">
        <v>0.5</v>
      </c>
      <c r="D642" s="766" t="s">
        <v>10409</v>
      </c>
      <c r="E642" s="129">
        <v>65</v>
      </c>
      <c r="F642" s="129">
        <f>_sp92</f>
        <v>6520030920</v>
      </c>
      <c r="G642" s="129">
        <v>92</v>
      </c>
      <c r="H642" s="129" t="s">
        <v>2784</v>
      </c>
      <c r="I642" s="129" t="s">
        <v>2784</v>
      </c>
      <c r="J642" s="129">
        <v>135</v>
      </c>
      <c r="K642" s="157" t="s">
        <v>7505</v>
      </c>
      <c r="L642" s="445" t="s">
        <v>518</v>
      </c>
      <c r="M642" s="65" t="s">
        <v>3026</v>
      </c>
      <c r="N642" s="65"/>
      <c r="O642" s="65"/>
      <c r="P642" s="65"/>
      <c r="Q642" s="65"/>
      <c r="R642" s="65"/>
    </row>
    <row r="643" spans="1:18" x14ac:dyDescent="0.2">
      <c r="A643" s="558" t="s">
        <v>11239</v>
      </c>
      <c r="B643" s="127" t="s">
        <v>8490</v>
      </c>
      <c r="C643" s="126">
        <v>0.5</v>
      </c>
      <c r="D643" s="766" t="s">
        <v>11248</v>
      </c>
      <c r="E643" s="129">
        <v>64</v>
      </c>
      <c r="F643" s="129">
        <f>_sp88</f>
        <v>6520030880</v>
      </c>
      <c r="G643" s="129">
        <v>88</v>
      </c>
      <c r="H643" s="129" t="s">
        <v>2784</v>
      </c>
      <c r="I643" s="129" t="s">
        <v>2784</v>
      </c>
      <c r="J643" s="129">
        <v>131</v>
      </c>
      <c r="K643" s="157">
        <v>6534100263</v>
      </c>
      <c r="L643" s="157">
        <v>0</v>
      </c>
      <c r="M643" s="559" t="s">
        <v>11198</v>
      </c>
      <c r="N643" s="65"/>
      <c r="O643" s="65"/>
      <c r="P643" s="65"/>
      <c r="Q643" s="65"/>
      <c r="R643" s="65"/>
    </row>
    <row r="644" spans="1:18" x14ac:dyDescent="0.2">
      <c r="A644" s="97"/>
      <c r="B644" s="127" t="s">
        <v>8490</v>
      </c>
      <c r="C644" s="126">
        <v>0.5</v>
      </c>
      <c r="D644" s="766" t="s">
        <v>12547</v>
      </c>
      <c r="E644" s="129">
        <v>62</v>
      </c>
      <c r="F644" s="129">
        <f>_sp84</f>
        <v>6520030840</v>
      </c>
      <c r="G644" s="129">
        <v>84</v>
      </c>
      <c r="H644" s="129" t="s">
        <v>2784</v>
      </c>
      <c r="I644" s="129" t="s">
        <v>2784</v>
      </c>
      <c r="J644" s="129">
        <v>127</v>
      </c>
      <c r="K644" s="157" t="s">
        <v>3027</v>
      </c>
      <c r="L644" s="157">
        <v>0</v>
      </c>
      <c r="M644" s="559" t="s">
        <v>10946</v>
      </c>
      <c r="N644" s="65"/>
      <c r="O644" s="65"/>
      <c r="P644" s="65"/>
      <c r="Q644" s="65"/>
      <c r="R644" s="65"/>
    </row>
    <row r="645" spans="1:18" x14ac:dyDescent="0.2">
      <c r="A645" s="558" t="s">
        <v>10877</v>
      </c>
      <c r="B645" s="574" t="s">
        <v>8490</v>
      </c>
      <c r="C645" s="126">
        <v>0.5</v>
      </c>
      <c r="D645" s="591" t="s">
        <v>10945</v>
      </c>
      <c r="E645" s="129">
        <v>65</v>
      </c>
      <c r="F645" s="129">
        <f>_sp92</f>
        <v>6520030920</v>
      </c>
      <c r="G645" s="129">
        <v>92</v>
      </c>
      <c r="H645" s="129" t="s">
        <v>2784</v>
      </c>
      <c r="I645" s="129" t="s">
        <v>2784</v>
      </c>
      <c r="J645" s="129">
        <v>135</v>
      </c>
      <c r="K645" s="157" t="s">
        <v>7505</v>
      </c>
      <c r="L645" s="157">
        <v>0</v>
      </c>
      <c r="M645" s="559" t="s">
        <v>10933</v>
      </c>
      <c r="N645" s="65"/>
      <c r="O645" s="65"/>
      <c r="P645" s="65"/>
      <c r="Q645" s="65"/>
      <c r="R645" s="65"/>
    </row>
    <row r="646" spans="1:18" x14ac:dyDescent="0.2">
      <c r="A646" s="134" t="s">
        <v>8378</v>
      </c>
      <c r="B646" s="127" t="s">
        <v>8490</v>
      </c>
      <c r="C646" s="126">
        <v>0.5</v>
      </c>
      <c r="D646" s="250" t="s">
        <v>8260</v>
      </c>
      <c r="E646" s="129">
        <v>65</v>
      </c>
      <c r="F646" s="129">
        <f>_sp88</f>
        <v>6520030880</v>
      </c>
      <c r="G646" s="129">
        <v>88</v>
      </c>
      <c r="H646" s="129" t="s">
        <v>2784</v>
      </c>
      <c r="I646" s="129" t="s">
        <v>2784</v>
      </c>
      <c r="J646" s="129">
        <v>131</v>
      </c>
      <c r="K646" s="157" t="s">
        <v>8117</v>
      </c>
      <c r="L646" s="445" t="s">
        <v>518</v>
      </c>
      <c r="M646" s="65" t="s">
        <v>4932</v>
      </c>
      <c r="N646" s="65"/>
      <c r="O646" s="65"/>
      <c r="P646" s="65"/>
      <c r="Q646" s="65"/>
      <c r="R646" s="65"/>
    </row>
    <row r="647" spans="1:18" x14ac:dyDescent="0.2">
      <c r="A647" s="558" t="s">
        <v>11361</v>
      </c>
      <c r="B647" s="127" t="s">
        <v>8490</v>
      </c>
      <c r="C647" s="126">
        <v>0.5</v>
      </c>
      <c r="D647" s="250" t="s">
        <v>7816</v>
      </c>
      <c r="E647" s="129">
        <v>66</v>
      </c>
      <c r="F647" s="129">
        <f>_sp92</f>
        <v>6520030920</v>
      </c>
      <c r="G647" s="129">
        <v>92</v>
      </c>
      <c r="H647" s="129" t="s">
        <v>2784</v>
      </c>
      <c r="I647" s="129" t="s">
        <v>2784</v>
      </c>
      <c r="J647" s="5">
        <v>135</v>
      </c>
      <c r="K647" s="157" t="s">
        <v>3633</v>
      </c>
      <c r="L647" s="445" t="s">
        <v>518</v>
      </c>
      <c r="M647" s="65" t="s">
        <v>2442</v>
      </c>
      <c r="N647" s="65"/>
      <c r="O647" s="65"/>
      <c r="P647" s="65"/>
      <c r="Q647" s="65"/>
      <c r="R647" s="65"/>
    </row>
    <row r="648" spans="1:18" x14ac:dyDescent="0.2">
      <c r="A648" s="97" t="s">
        <v>5147</v>
      </c>
      <c r="B648" s="127" t="s">
        <v>8490</v>
      </c>
      <c r="C648" s="126">
        <v>0.5</v>
      </c>
      <c r="D648" s="250" t="s">
        <v>5149</v>
      </c>
      <c r="E648" s="129">
        <v>65</v>
      </c>
      <c r="F648" s="129">
        <f>_sp90</f>
        <v>6520030900</v>
      </c>
      <c r="G648" s="129">
        <v>90</v>
      </c>
      <c r="H648" s="129" t="s">
        <v>2784</v>
      </c>
      <c r="I648" s="129" t="s">
        <v>2784</v>
      </c>
      <c r="J648" s="5">
        <v>133</v>
      </c>
      <c r="K648" s="157">
        <v>6534100242</v>
      </c>
      <c r="L648" s="157">
        <v>0</v>
      </c>
      <c r="M648" s="65" t="s">
        <v>4540</v>
      </c>
      <c r="N648" s="65"/>
      <c r="O648" s="65"/>
      <c r="P648" s="65"/>
      <c r="Q648" s="65"/>
      <c r="R648" s="65"/>
    </row>
    <row r="649" spans="1:18" x14ac:dyDescent="0.2">
      <c r="A649" s="97" t="s">
        <v>4620</v>
      </c>
      <c r="B649" s="127" t="s">
        <v>8490</v>
      </c>
      <c r="C649" s="126">
        <v>0.5</v>
      </c>
      <c r="D649" s="250" t="s">
        <v>5148</v>
      </c>
      <c r="E649" s="129">
        <v>65</v>
      </c>
      <c r="F649" s="129">
        <f>_sp90</f>
        <v>6520030900</v>
      </c>
      <c r="G649" s="129">
        <v>90</v>
      </c>
      <c r="H649" s="129" t="s">
        <v>2784</v>
      </c>
      <c r="I649" s="129" t="s">
        <v>2784</v>
      </c>
      <c r="J649" s="5">
        <v>133</v>
      </c>
      <c r="K649" s="157">
        <v>6534100242</v>
      </c>
      <c r="L649" s="157">
        <v>0</v>
      </c>
      <c r="M649" s="65" t="s">
        <v>4540</v>
      </c>
      <c r="N649" s="65"/>
      <c r="O649" s="65"/>
      <c r="P649" s="65"/>
      <c r="Q649" s="65"/>
      <c r="R649" s="65"/>
    </row>
    <row r="650" spans="1:18" x14ac:dyDescent="0.2">
      <c r="A650" s="97" t="s">
        <v>3167</v>
      </c>
      <c r="B650" s="127" t="s">
        <v>8490</v>
      </c>
      <c r="C650" s="126">
        <v>0.5</v>
      </c>
      <c r="D650" s="250" t="s">
        <v>7443</v>
      </c>
      <c r="E650" s="129">
        <v>64</v>
      </c>
      <c r="F650" s="129">
        <f>_sp92</f>
        <v>6520030920</v>
      </c>
      <c r="G650" s="129">
        <v>90</v>
      </c>
      <c r="H650" s="129" t="s">
        <v>2784</v>
      </c>
      <c r="I650" s="129" t="s">
        <v>2784</v>
      </c>
      <c r="J650" s="5">
        <v>133</v>
      </c>
      <c r="K650" s="145" t="s">
        <v>2126</v>
      </c>
      <c r="L650" s="157">
        <v>0</v>
      </c>
      <c r="M650" s="65" t="s">
        <v>1262</v>
      </c>
      <c r="N650" s="65"/>
      <c r="O650" s="65"/>
      <c r="P650" s="65"/>
      <c r="Q650" s="65"/>
      <c r="R650" s="65"/>
    </row>
    <row r="651" spans="1:18" x14ac:dyDescent="0.2">
      <c r="A651" s="558" t="s">
        <v>11162</v>
      </c>
      <c r="B651" s="127" t="s">
        <v>8490</v>
      </c>
      <c r="C651" s="126">
        <v>0.5</v>
      </c>
      <c r="D651" s="591" t="s">
        <v>11165</v>
      </c>
      <c r="E651" s="129">
        <v>64</v>
      </c>
      <c r="F651" s="129">
        <f>_sp88</f>
        <v>6520030880</v>
      </c>
      <c r="G651" s="129">
        <v>88</v>
      </c>
      <c r="H651" s="129" t="s">
        <v>2784</v>
      </c>
      <c r="I651" s="129" t="s">
        <v>2784</v>
      </c>
      <c r="J651" s="129">
        <v>131</v>
      </c>
      <c r="K651" s="157" t="s">
        <v>5047</v>
      </c>
      <c r="L651" s="157">
        <v>0</v>
      </c>
      <c r="M651" s="559" t="s">
        <v>11128</v>
      </c>
      <c r="N651" s="65"/>
      <c r="O651" s="65"/>
      <c r="P651" s="65"/>
      <c r="Q651" s="65"/>
      <c r="R651" s="65"/>
    </row>
    <row r="652" spans="1:18" x14ac:dyDescent="0.2">
      <c r="A652" s="558" t="s">
        <v>11013</v>
      </c>
      <c r="B652" s="574" t="s">
        <v>8490</v>
      </c>
      <c r="C652" s="126">
        <v>0.5</v>
      </c>
      <c r="D652" s="591" t="s">
        <v>11058</v>
      </c>
      <c r="E652" s="129">
        <v>66</v>
      </c>
      <c r="F652" s="129">
        <f>_sp92</f>
        <v>6520030920</v>
      </c>
      <c r="G652" s="129">
        <v>92</v>
      </c>
      <c r="H652" s="129" t="s">
        <v>2784</v>
      </c>
      <c r="I652" s="129" t="s">
        <v>2784</v>
      </c>
      <c r="J652" s="5">
        <v>135</v>
      </c>
      <c r="K652" s="145">
        <v>6534100235</v>
      </c>
      <c r="L652" s="157">
        <v>0</v>
      </c>
      <c r="M652" s="559" t="s">
        <v>11027</v>
      </c>
      <c r="N652" s="65"/>
      <c r="O652" s="65"/>
      <c r="P652" s="65"/>
      <c r="Q652" s="65"/>
      <c r="R652" s="65"/>
    </row>
    <row r="653" spans="1:18" x14ac:dyDescent="0.2">
      <c r="A653" s="558" t="s">
        <v>2662</v>
      </c>
      <c r="B653" s="127" t="s">
        <v>8490</v>
      </c>
      <c r="C653" s="126">
        <v>0.5</v>
      </c>
      <c r="D653" s="250" t="s">
        <v>8871</v>
      </c>
      <c r="E653" s="129">
        <v>64</v>
      </c>
      <c r="F653" s="129">
        <f>_sp90</f>
        <v>6520030900</v>
      </c>
      <c r="G653" s="129">
        <v>90</v>
      </c>
      <c r="H653" s="129" t="s">
        <v>2784</v>
      </c>
      <c r="I653" s="129" t="s">
        <v>2784</v>
      </c>
      <c r="J653" s="5">
        <v>133</v>
      </c>
      <c r="K653" s="145" t="s">
        <v>2126</v>
      </c>
      <c r="L653" s="157">
        <v>0</v>
      </c>
      <c r="M653" s="65" t="s">
        <v>7341</v>
      </c>
      <c r="N653" s="65"/>
      <c r="O653" s="65"/>
      <c r="P653" s="65"/>
      <c r="Q653" s="65"/>
      <c r="R653" s="65"/>
    </row>
    <row r="654" spans="1:18" x14ac:dyDescent="0.2">
      <c r="A654" s="97"/>
      <c r="B654" s="127" t="s">
        <v>8490</v>
      </c>
      <c r="C654" s="126">
        <v>0.5</v>
      </c>
      <c r="D654" s="250" t="s">
        <v>510</v>
      </c>
      <c r="E654" s="129">
        <v>64</v>
      </c>
      <c r="F654" s="129">
        <f>_sp88</f>
        <v>6520030880</v>
      </c>
      <c r="G654" s="129">
        <v>88</v>
      </c>
      <c r="H654" s="129" t="s">
        <v>2784</v>
      </c>
      <c r="I654" s="129" t="s">
        <v>2784</v>
      </c>
      <c r="J654" s="129">
        <v>131</v>
      </c>
      <c r="K654" s="157" t="s">
        <v>8117</v>
      </c>
      <c r="L654" s="145">
        <v>0</v>
      </c>
      <c r="M654" s="65"/>
      <c r="N654" s="65"/>
      <c r="O654" s="65"/>
      <c r="P654" s="65"/>
      <c r="Q654" s="65"/>
      <c r="R654" s="65"/>
    </row>
    <row r="655" spans="1:18" x14ac:dyDescent="0.2">
      <c r="A655" s="97"/>
      <c r="B655" s="127" t="s">
        <v>8490</v>
      </c>
      <c r="C655" s="126">
        <v>0.5</v>
      </c>
      <c r="D655" s="250" t="s">
        <v>9116</v>
      </c>
      <c r="E655" s="129">
        <v>65</v>
      </c>
      <c r="F655" s="129">
        <f>_sp92</f>
        <v>6520030920</v>
      </c>
      <c r="G655" s="129">
        <v>92</v>
      </c>
      <c r="H655" s="129" t="s">
        <v>2784</v>
      </c>
      <c r="I655" s="129" t="s">
        <v>2784</v>
      </c>
      <c r="J655" s="129">
        <v>135</v>
      </c>
      <c r="K655" s="157" t="s">
        <v>6541</v>
      </c>
      <c r="L655" s="157" t="s">
        <v>518</v>
      </c>
      <c r="M655" s="65"/>
      <c r="N655" s="65"/>
      <c r="O655" s="65"/>
      <c r="P655" s="65"/>
      <c r="Q655" s="65"/>
      <c r="R655" s="65"/>
    </row>
    <row r="656" spans="1:18" x14ac:dyDescent="0.2">
      <c r="A656" s="97" t="s">
        <v>9867</v>
      </c>
      <c r="B656" s="127" t="s">
        <v>8490</v>
      </c>
      <c r="C656" s="126">
        <v>0.5</v>
      </c>
      <c r="D656" s="250" t="s">
        <v>1992</v>
      </c>
      <c r="E656" s="129">
        <v>65</v>
      </c>
      <c r="F656" s="129">
        <f>_sp90</f>
        <v>6520030900</v>
      </c>
      <c r="G656" s="129">
        <v>90</v>
      </c>
      <c r="H656" s="129" t="s">
        <v>2784</v>
      </c>
      <c r="I656" s="129" t="s">
        <v>2784</v>
      </c>
      <c r="J656" s="5">
        <v>133</v>
      </c>
      <c r="K656" s="145" t="s">
        <v>2126</v>
      </c>
      <c r="L656" s="157">
        <v>0</v>
      </c>
      <c r="M656" s="65" t="s">
        <v>3190</v>
      </c>
      <c r="N656" s="65"/>
      <c r="O656" s="65"/>
      <c r="P656" s="65"/>
      <c r="Q656" s="65"/>
      <c r="R656" s="65"/>
    </row>
    <row r="657" spans="1:18" x14ac:dyDescent="0.2">
      <c r="A657" s="97" t="s">
        <v>6153</v>
      </c>
      <c r="B657" s="127" t="s">
        <v>8490</v>
      </c>
      <c r="C657" s="126">
        <v>0.5</v>
      </c>
      <c r="D657" s="250" t="s">
        <v>7237</v>
      </c>
      <c r="E657" s="129">
        <v>66</v>
      </c>
      <c r="F657" s="129">
        <f>_sp92</f>
        <v>6520030920</v>
      </c>
      <c r="G657" s="129">
        <v>92</v>
      </c>
      <c r="H657" s="129" t="s">
        <v>2784</v>
      </c>
      <c r="I657" s="129" t="s">
        <v>2784</v>
      </c>
      <c r="J657" s="5">
        <v>135</v>
      </c>
      <c r="K657" s="157">
        <v>6534100291</v>
      </c>
      <c r="L657" s="445" t="s">
        <v>518</v>
      </c>
      <c r="M657" s="65"/>
      <c r="N657" s="65"/>
      <c r="O657" s="65"/>
      <c r="P657" s="65"/>
      <c r="Q657" s="65"/>
      <c r="R657" s="65"/>
    </row>
    <row r="658" spans="1:18" x14ac:dyDescent="0.2">
      <c r="A658" s="97" t="s">
        <v>495</v>
      </c>
      <c r="B658" s="127" t="s">
        <v>8490</v>
      </c>
      <c r="C658" s="126">
        <v>0.5</v>
      </c>
      <c r="D658" s="250" t="s">
        <v>4166</v>
      </c>
      <c r="E658" s="129">
        <v>66</v>
      </c>
      <c r="F658" s="129">
        <f>_sp90</f>
        <v>6520030900</v>
      </c>
      <c r="G658" s="129">
        <v>90</v>
      </c>
      <c r="H658" s="129" t="s">
        <v>2784</v>
      </c>
      <c r="I658" s="129" t="s">
        <v>2784</v>
      </c>
      <c r="J658" s="5">
        <v>133</v>
      </c>
      <c r="K658" s="157">
        <v>6534100245</v>
      </c>
      <c r="L658" s="157">
        <v>0</v>
      </c>
      <c r="M658" s="65" t="s">
        <v>1795</v>
      </c>
      <c r="N658" s="65"/>
      <c r="O658" s="65"/>
      <c r="P658" s="65"/>
      <c r="Q658" s="65"/>
      <c r="R658" s="65"/>
    </row>
    <row r="659" spans="1:18" x14ac:dyDescent="0.2">
      <c r="A659" s="97" t="s">
        <v>7119</v>
      </c>
      <c r="B659" s="127" t="s">
        <v>8490</v>
      </c>
      <c r="C659" s="126">
        <v>0.5</v>
      </c>
      <c r="D659" s="591" t="s">
        <v>11846</v>
      </c>
      <c r="E659" s="5">
        <v>65</v>
      </c>
      <c r="F659" s="129">
        <f>_sp90</f>
        <v>6520030900</v>
      </c>
      <c r="G659" s="129">
        <v>92</v>
      </c>
      <c r="H659" s="129" t="s">
        <v>2784</v>
      </c>
      <c r="I659" s="129" t="s">
        <v>2784</v>
      </c>
      <c r="J659" s="5">
        <v>133</v>
      </c>
      <c r="K659" s="157" t="s">
        <v>7505</v>
      </c>
      <c r="L659" s="145">
        <v>0</v>
      </c>
      <c r="M659" s="559" t="s">
        <v>11847</v>
      </c>
      <c r="N659" s="65"/>
      <c r="O659" s="65"/>
      <c r="P659" s="65"/>
      <c r="Q659" s="65"/>
      <c r="R659" s="65"/>
    </row>
    <row r="660" spans="1:18" x14ac:dyDescent="0.2">
      <c r="A660" s="97" t="s">
        <v>5467</v>
      </c>
      <c r="B660" s="127" t="s">
        <v>8490</v>
      </c>
      <c r="C660" s="126">
        <v>0.5</v>
      </c>
      <c r="D660" s="250" t="s">
        <v>7892</v>
      </c>
      <c r="E660" s="5">
        <v>63</v>
      </c>
      <c r="F660" s="129">
        <f>_sp82</f>
        <v>6520030820</v>
      </c>
      <c r="G660" s="129">
        <v>82</v>
      </c>
      <c r="H660" s="129" t="s">
        <v>2784</v>
      </c>
      <c r="I660" s="129" t="s">
        <v>2784</v>
      </c>
      <c r="J660" s="189">
        <v>125</v>
      </c>
      <c r="K660" s="157" t="s">
        <v>1468</v>
      </c>
      <c r="L660" s="145">
        <v>0</v>
      </c>
      <c r="M660" s="65" t="s">
        <v>626</v>
      </c>
      <c r="N660" s="65"/>
      <c r="O660" s="65"/>
      <c r="P660" s="65"/>
      <c r="Q660" s="65"/>
      <c r="R660" s="65"/>
    </row>
    <row r="661" spans="1:18" x14ac:dyDescent="0.2">
      <c r="A661" s="558" t="s">
        <v>11238</v>
      </c>
      <c r="B661" s="127" t="s">
        <v>8490</v>
      </c>
      <c r="C661" s="126">
        <v>0.5</v>
      </c>
      <c r="D661" s="250" t="s">
        <v>9665</v>
      </c>
      <c r="E661" s="129">
        <v>64</v>
      </c>
      <c r="F661" s="129">
        <f>_sp88</f>
        <v>6520030880</v>
      </c>
      <c r="G661" s="129">
        <v>88</v>
      </c>
      <c r="H661" s="129" t="s">
        <v>2784</v>
      </c>
      <c r="I661" s="129" t="s">
        <v>2784</v>
      </c>
      <c r="J661" s="129">
        <v>131</v>
      </c>
      <c r="K661" s="157">
        <v>6534100263</v>
      </c>
      <c r="L661" s="157">
        <v>0</v>
      </c>
      <c r="M661" s="559" t="s">
        <v>11247</v>
      </c>
      <c r="N661" s="65"/>
      <c r="O661" s="65"/>
      <c r="P661" s="65"/>
      <c r="Q661" s="65"/>
      <c r="R661" s="65"/>
    </row>
    <row r="662" spans="1:18" x14ac:dyDescent="0.2">
      <c r="A662" s="97"/>
      <c r="B662" s="127" t="s">
        <v>8490</v>
      </c>
      <c r="C662" s="126">
        <v>0.5</v>
      </c>
      <c r="D662" s="250" t="s">
        <v>6909</v>
      </c>
      <c r="E662" s="129">
        <v>65</v>
      </c>
      <c r="F662" s="129">
        <f>_sp92</f>
        <v>6520030920</v>
      </c>
      <c r="G662" s="129">
        <v>92</v>
      </c>
      <c r="H662" s="129" t="s">
        <v>2784</v>
      </c>
      <c r="I662" s="129" t="s">
        <v>2784</v>
      </c>
      <c r="J662" s="5">
        <v>135</v>
      </c>
      <c r="K662" s="157" t="s">
        <v>4485</v>
      </c>
      <c r="L662" s="157">
        <v>0</v>
      </c>
      <c r="M662" s="65"/>
      <c r="N662" s="65"/>
      <c r="O662" s="65"/>
      <c r="P662" s="65"/>
      <c r="Q662" s="65"/>
      <c r="R662" s="65"/>
    </row>
    <row r="663" spans="1:18" x14ac:dyDescent="0.2">
      <c r="A663" s="97"/>
      <c r="B663" s="127" t="s">
        <v>8490</v>
      </c>
      <c r="C663" s="126">
        <v>0.5</v>
      </c>
      <c r="D663" s="250" t="s">
        <v>2679</v>
      </c>
      <c r="E663" s="129">
        <v>65</v>
      </c>
      <c r="F663" s="129">
        <f>_sp92</f>
        <v>6520030920</v>
      </c>
      <c r="G663" s="129">
        <v>92</v>
      </c>
      <c r="H663" s="129" t="s">
        <v>2784</v>
      </c>
      <c r="I663" s="129" t="s">
        <v>2784</v>
      </c>
      <c r="J663" s="5">
        <v>135</v>
      </c>
      <c r="K663" s="157" t="s">
        <v>4485</v>
      </c>
      <c r="L663" s="157" t="s">
        <v>518</v>
      </c>
      <c r="M663" s="65"/>
      <c r="N663" s="65"/>
      <c r="O663" s="65"/>
      <c r="P663" s="65"/>
      <c r="Q663" s="65"/>
      <c r="R663" s="65"/>
    </row>
    <row r="664" spans="1:18" x14ac:dyDescent="0.2">
      <c r="A664" s="97" t="s">
        <v>3672</v>
      </c>
      <c r="B664" s="127" t="s">
        <v>8490</v>
      </c>
      <c r="C664" s="126">
        <v>0.5</v>
      </c>
      <c r="D664" s="250" t="s">
        <v>3674</v>
      </c>
      <c r="E664" s="129">
        <v>65</v>
      </c>
      <c r="F664" s="129">
        <f>_sp92</f>
        <v>6520030920</v>
      </c>
      <c r="G664" s="129">
        <v>92</v>
      </c>
      <c r="H664" s="129" t="s">
        <v>2784</v>
      </c>
      <c r="I664" s="129" t="s">
        <v>2784</v>
      </c>
      <c r="J664" s="129">
        <v>135</v>
      </c>
      <c r="K664" s="157" t="s">
        <v>7505</v>
      </c>
      <c r="L664" s="145">
        <v>0</v>
      </c>
      <c r="M664" s="65" t="s">
        <v>8502</v>
      </c>
      <c r="N664" s="65"/>
      <c r="O664" s="65"/>
      <c r="P664" s="65"/>
      <c r="Q664" s="65"/>
      <c r="R664" s="65"/>
    </row>
    <row r="665" spans="1:18" x14ac:dyDescent="0.2">
      <c r="A665" s="97"/>
      <c r="B665" s="127" t="s">
        <v>8490</v>
      </c>
      <c r="C665" s="126">
        <v>0.5</v>
      </c>
      <c r="D665" s="250" t="s">
        <v>1551</v>
      </c>
      <c r="E665" s="129">
        <v>65</v>
      </c>
      <c r="F665" s="129">
        <f>_sp90</f>
        <v>6520030900</v>
      </c>
      <c r="G665" s="129">
        <v>90</v>
      </c>
      <c r="H665" s="129" t="s">
        <v>2784</v>
      </c>
      <c r="I665" s="129" t="s">
        <v>2784</v>
      </c>
      <c r="J665" s="5">
        <v>133</v>
      </c>
      <c r="K665" s="157"/>
      <c r="L665" s="145">
        <v>0</v>
      </c>
      <c r="M665" s="559" t="s">
        <v>11220</v>
      </c>
      <c r="N665" s="65"/>
      <c r="O665" s="65"/>
      <c r="P665" s="65"/>
      <c r="Q665" s="65"/>
      <c r="R665" s="65"/>
    </row>
    <row r="666" spans="1:18" x14ac:dyDescent="0.2">
      <c r="A666" s="97"/>
      <c r="B666" s="127" t="s">
        <v>8490</v>
      </c>
      <c r="C666" s="126">
        <v>0.5</v>
      </c>
      <c r="D666" s="250" t="s">
        <v>1467</v>
      </c>
      <c r="E666" s="129">
        <v>62</v>
      </c>
      <c r="F666" s="129">
        <f>_sp82</f>
        <v>6520030820</v>
      </c>
      <c r="G666" s="129">
        <v>82</v>
      </c>
      <c r="H666" s="129" t="s">
        <v>2784</v>
      </c>
      <c r="I666" s="129" t="s">
        <v>2784</v>
      </c>
      <c r="J666" s="189">
        <v>125</v>
      </c>
      <c r="K666" s="157" t="s">
        <v>1468</v>
      </c>
      <c r="L666" s="157">
        <v>0</v>
      </c>
      <c r="M666" s="65"/>
      <c r="N666" s="65"/>
      <c r="O666" s="65"/>
      <c r="P666" s="65"/>
      <c r="Q666" s="65"/>
      <c r="R666" s="65"/>
    </row>
    <row r="667" spans="1:18" x14ac:dyDescent="0.2">
      <c r="A667" s="97"/>
      <c r="B667" s="127" t="s">
        <v>5305</v>
      </c>
      <c r="C667" s="126">
        <v>0.5</v>
      </c>
      <c r="D667" s="250" t="s">
        <v>6163</v>
      </c>
      <c r="E667" s="129">
        <v>66</v>
      </c>
      <c r="F667" s="129">
        <f>_sp94</f>
        <v>6520030940</v>
      </c>
      <c r="G667" s="129">
        <v>94</v>
      </c>
      <c r="H667" s="129" t="s">
        <v>2784</v>
      </c>
      <c r="I667" s="129" t="s">
        <v>2784</v>
      </c>
      <c r="J667" s="5">
        <v>137</v>
      </c>
      <c r="K667" s="157" t="s">
        <v>4981</v>
      </c>
      <c r="L667" s="157">
        <v>0</v>
      </c>
      <c r="M667" s="65"/>
      <c r="N667" s="65"/>
      <c r="O667" s="65"/>
      <c r="P667" s="65"/>
      <c r="Q667" s="65"/>
      <c r="R667" s="65"/>
    </row>
    <row r="668" spans="1:18" x14ac:dyDescent="0.2">
      <c r="A668" s="97"/>
      <c r="B668" s="127" t="s">
        <v>5305</v>
      </c>
      <c r="C668" s="126">
        <v>0.5</v>
      </c>
      <c r="D668" s="250" t="s">
        <v>737</v>
      </c>
      <c r="E668" s="129">
        <v>73</v>
      </c>
      <c r="F668" s="129">
        <f>_sp105</f>
        <v>6520031050</v>
      </c>
      <c r="G668" s="129">
        <v>105</v>
      </c>
      <c r="H668" s="129" t="s">
        <v>2784</v>
      </c>
      <c r="I668" s="129" t="s">
        <v>2784</v>
      </c>
      <c r="J668" s="129">
        <v>148</v>
      </c>
      <c r="K668" s="570" t="s">
        <v>11775</v>
      </c>
      <c r="L668" s="157">
        <v>0</v>
      </c>
      <c r="M668" s="559" t="s">
        <v>11773</v>
      </c>
      <c r="N668" s="65"/>
      <c r="O668" s="65"/>
      <c r="P668" s="65"/>
      <c r="Q668" s="65"/>
      <c r="R668" s="65"/>
    </row>
    <row r="669" spans="1:18" x14ac:dyDescent="0.2">
      <c r="A669" s="97"/>
      <c r="B669" s="127" t="s">
        <v>4957</v>
      </c>
      <c r="C669" s="126">
        <v>0.5</v>
      </c>
      <c r="D669" s="250" t="s">
        <v>9568</v>
      </c>
      <c r="E669" s="129">
        <v>66</v>
      </c>
      <c r="F669" s="129">
        <f>_sp92</f>
        <v>6520030920</v>
      </c>
      <c r="G669" s="129">
        <v>92</v>
      </c>
      <c r="H669" s="129" t="s">
        <v>2784</v>
      </c>
      <c r="I669" s="129" t="s">
        <v>2784</v>
      </c>
      <c r="J669" s="129">
        <v>135</v>
      </c>
      <c r="K669" s="157" t="s">
        <v>7505</v>
      </c>
      <c r="L669" s="157">
        <v>0</v>
      </c>
      <c r="M669" s="65"/>
      <c r="N669" s="65"/>
      <c r="O669" s="65"/>
      <c r="P669" s="65"/>
      <c r="Q669" s="65"/>
      <c r="R669" s="65"/>
    </row>
    <row r="670" spans="1:18" x14ac:dyDescent="0.2">
      <c r="A670" s="97" t="s">
        <v>6105</v>
      </c>
      <c r="B670" s="127" t="s">
        <v>4957</v>
      </c>
      <c r="C670" s="126">
        <v>0.5</v>
      </c>
      <c r="D670" s="250" t="s">
        <v>7848</v>
      </c>
      <c r="E670" s="129">
        <v>63</v>
      </c>
      <c r="F670" s="129">
        <f>_sp82</f>
        <v>6520030820</v>
      </c>
      <c r="G670" s="129">
        <v>82</v>
      </c>
      <c r="H670" s="129" t="s">
        <v>2784</v>
      </c>
      <c r="I670" s="129" t="s">
        <v>2784</v>
      </c>
      <c r="J670" s="189">
        <v>125</v>
      </c>
      <c r="K670" s="157">
        <v>6534100239</v>
      </c>
      <c r="L670" s="157">
        <v>0</v>
      </c>
      <c r="M670" s="65" t="s">
        <v>914</v>
      </c>
      <c r="N670" s="65"/>
      <c r="O670" s="65"/>
      <c r="P670" s="65"/>
      <c r="Q670" s="65"/>
      <c r="R670" s="65"/>
    </row>
    <row r="671" spans="1:18" x14ac:dyDescent="0.2">
      <c r="A671" s="558" t="s">
        <v>11188</v>
      </c>
      <c r="B671" s="574" t="s">
        <v>2125</v>
      </c>
      <c r="C671" s="126">
        <v>0.5</v>
      </c>
      <c r="D671" s="591" t="s">
        <v>11219</v>
      </c>
      <c r="E671" s="129">
        <v>64</v>
      </c>
      <c r="F671" s="129">
        <f>_sp90</f>
        <v>6520030900</v>
      </c>
      <c r="G671" s="129">
        <v>90</v>
      </c>
      <c r="H671" s="129" t="s">
        <v>2784</v>
      </c>
      <c r="I671" s="129" t="s">
        <v>2784</v>
      </c>
      <c r="J671" s="129">
        <v>133</v>
      </c>
      <c r="K671" s="570" t="s">
        <v>2126</v>
      </c>
      <c r="L671" s="157">
        <v>0</v>
      </c>
      <c r="M671" s="559" t="s">
        <v>11198</v>
      </c>
      <c r="N671" s="65"/>
      <c r="O671" s="65"/>
      <c r="P671" s="65"/>
      <c r="Q671" s="65"/>
      <c r="R671" s="65"/>
    </row>
    <row r="672" spans="1:18" x14ac:dyDescent="0.2">
      <c r="A672" s="97"/>
      <c r="B672" s="127" t="s">
        <v>2125</v>
      </c>
      <c r="C672" s="126">
        <v>0.5</v>
      </c>
      <c r="D672" s="250" t="s">
        <v>9568</v>
      </c>
      <c r="E672" s="129">
        <v>66</v>
      </c>
      <c r="F672" s="129">
        <f>_sp92</f>
        <v>6520030920</v>
      </c>
      <c r="G672" s="129">
        <v>92</v>
      </c>
      <c r="H672" s="129" t="s">
        <v>2784</v>
      </c>
      <c r="I672" s="129" t="s">
        <v>2784</v>
      </c>
      <c r="J672" s="129">
        <v>135</v>
      </c>
      <c r="K672" s="157" t="s">
        <v>7505</v>
      </c>
      <c r="L672" s="157">
        <v>0</v>
      </c>
      <c r="M672" s="65"/>
      <c r="N672" s="65"/>
      <c r="O672" s="65"/>
      <c r="P672" s="65"/>
      <c r="Q672" s="65"/>
      <c r="R672" s="65"/>
    </row>
    <row r="673" spans="1:18" x14ac:dyDescent="0.2">
      <c r="A673" s="97" t="s">
        <v>10665</v>
      </c>
      <c r="B673" s="127" t="s">
        <v>2125</v>
      </c>
      <c r="C673" s="126">
        <v>0.5</v>
      </c>
      <c r="D673" s="766" t="s">
        <v>1943</v>
      </c>
      <c r="E673" s="129">
        <v>65</v>
      </c>
      <c r="F673" s="129">
        <f>_sp84</f>
        <v>6520030840</v>
      </c>
      <c r="G673" s="129">
        <v>84</v>
      </c>
      <c r="H673" s="129" t="s">
        <v>2784</v>
      </c>
      <c r="I673" s="129" t="s">
        <v>2784</v>
      </c>
      <c r="J673" s="129">
        <v>127</v>
      </c>
      <c r="K673" s="157">
        <v>6534100271</v>
      </c>
      <c r="L673" s="145">
        <v>0</v>
      </c>
      <c r="M673" s="65" t="s">
        <v>10689</v>
      </c>
      <c r="N673" s="65"/>
      <c r="O673" s="65"/>
      <c r="P673" s="65"/>
      <c r="Q673" s="65"/>
      <c r="R673" s="65"/>
    </row>
    <row r="674" spans="1:18" x14ac:dyDescent="0.2">
      <c r="A674" s="97"/>
      <c r="B674" s="127" t="s">
        <v>2125</v>
      </c>
      <c r="C674" s="126">
        <v>0.5</v>
      </c>
      <c r="D674" s="127" t="s">
        <v>8447</v>
      </c>
      <c r="E674" s="129">
        <v>64</v>
      </c>
      <c r="F674" s="129">
        <v>6520030900</v>
      </c>
      <c r="G674" s="129">
        <v>90</v>
      </c>
      <c r="H674" s="129" t="s">
        <v>2784</v>
      </c>
      <c r="I674" s="129" t="s">
        <v>2784</v>
      </c>
      <c r="J674" s="129">
        <v>133</v>
      </c>
      <c r="K674" s="157" t="s">
        <v>7507</v>
      </c>
      <c r="L674" s="157">
        <v>0</v>
      </c>
      <c r="M674" s="65"/>
      <c r="N674" s="65"/>
      <c r="O674" s="65"/>
      <c r="P674" s="65"/>
      <c r="Q674" s="65"/>
      <c r="R674" s="65"/>
    </row>
    <row r="675" spans="1:18" x14ac:dyDescent="0.2">
      <c r="A675" s="97"/>
      <c r="B675" s="127" t="s">
        <v>2125</v>
      </c>
      <c r="C675" s="126">
        <v>0.5</v>
      </c>
      <c r="D675" s="250" t="s">
        <v>7616</v>
      </c>
      <c r="E675" s="129">
        <v>65</v>
      </c>
      <c r="F675" s="129">
        <f>_sp92</f>
        <v>6520030920</v>
      </c>
      <c r="G675" s="129">
        <v>92</v>
      </c>
      <c r="H675" s="129" t="s">
        <v>2784</v>
      </c>
      <c r="I675" s="129" t="s">
        <v>2784</v>
      </c>
      <c r="J675" s="129">
        <v>135</v>
      </c>
      <c r="K675" s="157" t="s">
        <v>4339</v>
      </c>
      <c r="L675" s="145">
        <v>0</v>
      </c>
      <c r="M675" s="65" t="s">
        <v>2308</v>
      </c>
      <c r="N675" s="65"/>
      <c r="O675" s="65"/>
      <c r="P675" s="65"/>
      <c r="Q675" s="65"/>
      <c r="R675" s="65"/>
    </row>
    <row r="676" spans="1:18" x14ac:dyDescent="0.2">
      <c r="A676" s="97" t="s">
        <v>6105</v>
      </c>
      <c r="B676" s="127" t="s">
        <v>2125</v>
      </c>
      <c r="C676" s="126">
        <v>0.5</v>
      </c>
      <c r="D676" s="250" t="s">
        <v>7848</v>
      </c>
      <c r="E676" s="5">
        <v>64</v>
      </c>
      <c r="F676" s="5">
        <f>_sp82</f>
        <v>6520030820</v>
      </c>
      <c r="G676" s="5">
        <v>82</v>
      </c>
      <c r="H676" s="129" t="s">
        <v>2784</v>
      </c>
      <c r="I676" s="129" t="s">
        <v>2784</v>
      </c>
      <c r="J676" s="5">
        <v>125</v>
      </c>
      <c r="K676" s="157">
        <v>6534100239</v>
      </c>
      <c r="L676" s="157">
        <v>0</v>
      </c>
      <c r="M676" s="65" t="s">
        <v>914</v>
      </c>
      <c r="N676" s="65"/>
      <c r="O676" s="65"/>
      <c r="P676" s="65"/>
      <c r="Q676" s="65"/>
      <c r="R676" s="65"/>
    </row>
    <row r="677" spans="1:18" x14ac:dyDescent="0.2">
      <c r="A677" s="558" t="s">
        <v>11725</v>
      </c>
      <c r="B677" s="574" t="s">
        <v>2125</v>
      </c>
      <c r="C677" s="126">
        <v>0.5</v>
      </c>
      <c r="D677" s="591" t="s">
        <v>11727</v>
      </c>
      <c r="E677" s="5">
        <v>65</v>
      </c>
      <c r="F677" s="129">
        <f>_sp90</f>
        <v>6520030900</v>
      </c>
      <c r="G677" s="5">
        <v>90</v>
      </c>
      <c r="H677" s="129" t="s">
        <v>2784</v>
      </c>
      <c r="I677" s="129" t="s">
        <v>2784</v>
      </c>
      <c r="J677" s="5">
        <v>133</v>
      </c>
      <c r="K677" s="570" t="s">
        <v>2126</v>
      </c>
      <c r="L677" s="157">
        <v>0</v>
      </c>
      <c r="M677" s="559" t="s">
        <v>11723</v>
      </c>
      <c r="N677" s="65"/>
      <c r="O677" s="65"/>
      <c r="P677" s="65"/>
      <c r="Q677" s="65"/>
      <c r="R677" s="65"/>
    </row>
    <row r="678" spans="1:18" x14ac:dyDescent="0.2">
      <c r="A678" s="97" t="s">
        <v>9864</v>
      </c>
      <c r="B678" s="127" t="s">
        <v>2125</v>
      </c>
      <c r="C678" s="126">
        <v>0.5</v>
      </c>
      <c r="D678" s="250" t="s">
        <v>9307</v>
      </c>
      <c r="E678" s="5">
        <v>65</v>
      </c>
      <c r="F678" s="5">
        <f>_sp92</f>
        <v>6520030920</v>
      </c>
      <c r="G678" s="5">
        <v>92</v>
      </c>
      <c r="H678" s="129" t="s">
        <v>2784</v>
      </c>
      <c r="I678" s="129" t="s">
        <v>2784</v>
      </c>
      <c r="J678" s="129">
        <v>135</v>
      </c>
      <c r="K678" s="157" t="s">
        <v>4485</v>
      </c>
      <c r="L678" s="145">
        <v>0</v>
      </c>
      <c r="M678" s="65" t="s">
        <v>5532</v>
      </c>
      <c r="N678" s="65"/>
      <c r="O678" s="65"/>
      <c r="P678" s="65"/>
      <c r="Q678" s="65"/>
      <c r="R678" s="65"/>
    </row>
    <row r="679" spans="1:18" x14ac:dyDescent="0.2">
      <c r="A679" s="97" t="s">
        <v>5425</v>
      </c>
      <c r="B679" s="127" t="s">
        <v>2125</v>
      </c>
      <c r="C679" s="126">
        <v>0.5</v>
      </c>
      <c r="D679" s="250" t="s">
        <v>3259</v>
      </c>
      <c r="E679" s="5">
        <v>64</v>
      </c>
      <c r="F679" s="5">
        <f>_sp86</f>
        <v>6520030860</v>
      </c>
      <c r="G679" s="5">
        <v>86</v>
      </c>
      <c r="H679" s="129" t="s">
        <v>2784</v>
      </c>
      <c r="I679" s="129" t="s">
        <v>2784</v>
      </c>
      <c r="J679" s="129">
        <v>129</v>
      </c>
      <c r="K679" s="157"/>
      <c r="L679" s="157">
        <v>0</v>
      </c>
      <c r="M679" s="65" t="s">
        <v>3622</v>
      </c>
      <c r="N679" s="65"/>
      <c r="O679" s="65"/>
      <c r="P679" s="65"/>
      <c r="Q679" s="65"/>
      <c r="R679" s="65"/>
    </row>
    <row r="680" spans="1:18" x14ac:dyDescent="0.2">
      <c r="A680" s="97"/>
      <c r="B680" s="127" t="s">
        <v>2125</v>
      </c>
      <c r="C680" s="126">
        <v>0.5</v>
      </c>
      <c r="D680" s="250" t="s">
        <v>3408</v>
      </c>
      <c r="E680" s="5">
        <v>66</v>
      </c>
      <c r="F680" s="129">
        <f>_sp92</f>
        <v>6520030920</v>
      </c>
      <c r="G680" s="129">
        <v>92</v>
      </c>
      <c r="H680" s="129" t="s">
        <v>2784</v>
      </c>
      <c r="I680" s="129" t="s">
        <v>2784</v>
      </c>
      <c r="J680" s="5">
        <v>135</v>
      </c>
      <c r="K680" s="157" t="s">
        <v>4485</v>
      </c>
      <c r="L680" s="157">
        <v>0</v>
      </c>
      <c r="M680" s="65"/>
      <c r="N680" s="65"/>
      <c r="O680" s="65"/>
      <c r="P680" s="65"/>
      <c r="Q680" s="65"/>
      <c r="R680" s="65"/>
    </row>
    <row r="681" spans="1:18" x14ac:dyDescent="0.2">
      <c r="A681" s="97"/>
      <c r="B681" s="127" t="s">
        <v>2125</v>
      </c>
      <c r="C681" s="126">
        <v>0.5</v>
      </c>
      <c r="D681" s="250" t="s">
        <v>10165</v>
      </c>
      <c r="E681" s="129">
        <v>64</v>
      </c>
      <c r="F681" s="129">
        <f>_sp88</f>
        <v>6520030880</v>
      </c>
      <c r="G681" s="129">
        <v>88</v>
      </c>
      <c r="H681" s="129" t="s">
        <v>2784</v>
      </c>
      <c r="I681" s="129" t="s">
        <v>2784</v>
      </c>
      <c r="J681" s="129">
        <v>131</v>
      </c>
      <c r="K681" s="157" t="s">
        <v>8117</v>
      </c>
      <c r="L681" s="157">
        <v>0</v>
      </c>
      <c r="M681" s="65" t="s">
        <v>950</v>
      </c>
      <c r="N681" s="65"/>
      <c r="O681" s="65"/>
      <c r="P681" s="65"/>
      <c r="Q681" s="65"/>
      <c r="R681" s="65"/>
    </row>
    <row r="682" spans="1:18" x14ac:dyDescent="0.2">
      <c r="A682" s="97"/>
      <c r="B682" s="127" t="s">
        <v>2125</v>
      </c>
      <c r="C682" s="126">
        <v>0.5</v>
      </c>
      <c r="D682" s="250" t="s">
        <v>10056</v>
      </c>
      <c r="E682" s="129">
        <v>64</v>
      </c>
      <c r="F682" s="129">
        <f>_sp88</f>
        <v>6520030880</v>
      </c>
      <c r="G682" s="129">
        <v>88</v>
      </c>
      <c r="H682" s="129" t="s">
        <v>2784</v>
      </c>
      <c r="I682" s="129" t="s">
        <v>2784</v>
      </c>
      <c r="J682" s="129">
        <v>131</v>
      </c>
      <c r="K682" s="157" t="s">
        <v>8117</v>
      </c>
      <c r="L682" s="145">
        <v>0</v>
      </c>
      <c r="M682" s="65"/>
      <c r="N682" s="65"/>
      <c r="O682" s="65"/>
      <c r="P682" s="65"/>
      <c r="Q682" s="65"/>
      <c r="R682" s="65"/>
    </row>
    <row r="683" spans="1:18" x14ac:dyDescent="0.2">
      <c r="A683" s="97"/>
      <c r="B683" s="127" t="s">
        <v>2125</v>
      </c>
      <c r="C683" s="126">
        <v>0.5</v>
      </c>
      <c r="D683" s="250" t="s">
        <v>2035</v>
      </c>
      <c r="E683" s="129">
        <v>64</v>
      </c>
      <c r="F683" s="129">
        <f>_sp88</f>
        <v>6520030880</v>
      </c>
      <c r="G683" s="129">
        <v>88</v>
      </c>
      <c r="H683" s="129" t="s">
        <v>2784</v>
      </c>
      <c r="I683" s="129" t="s">
        <v>2784</v>
      </c>
      <c r="J683" s="129">
        <v>131</v>
      </c>
      <c r="K683" s="157">
        <v>6534100244</v>
      </c>
      <c r="L683" s="145">
        <v>0</v>
      </c>
      <c r="M683" s="65"/>
      <c r="N683" s="65"/>
      <c r="O683" s="65"/>
      <c r="P683" s="65"/>
      <c r="Q683" s="65"/>
      <c r="R683" s="65"/>
    </row>
    <row r="684" spans="1:18" x14ac:dyDescent="0.2">
      <c r="A684" s="97"/>
      <c r="B684" s="127" t="s">
        <v>2125</v>
      </c>
      <c r="C684" s="126">
        <v>0.5</v>
      </c>
      <c r="D684" s="250" t="s">
        <v>6445</v>
      </c>
      <c r="E684" s="129">
        <v>67</v>
      </c>
      <c r="F684" s="129">
        <f>_sp94</f>
        <v>6520030940</v>
      </c>
      <c r="G684" s="129">
        <v>94</v>
      </c>
      <c r="H684" s="129" t="s">
        <v>2784</v>
      </c>
      <c r="I684" s="129" t="s">
        <v>2784</v>
      </c>
      <c r="J684" s="5">
        <v>137</v>
      </c>
      <c r="K684" s="157" t="s">
        <v>5328</v>
      </c>
      <c r="L684" s="157">
        <v>0</v>
      </c>
      <c r="M684" s="65"/>
      <c r="N684" s="65"/>
      <c r="O684" s="65"/>
      <c r="P684" s="65"/>
      <c r="Q684" s="65"/>
      <c r="R684" s="65"/>
    </row>
    <row r="685" spans="1:18" x14ac:dyDescent="0.2">
      <c r="A685" s="97"/>
      <c r="B685" s="127" t="s">
        <v>2125</v>
      </c>
      <c r="C685" s="126">
        <v>0.5</v>
      </c>
      <c r="D685" s="250" t="s">
        <v>3535</v>
      </c>
      <c r="E685" s="129">
        <v>64</v>
      </c>
      <c r="F685" s="129">
        <f>_sp86</f>
        <v>6520030860</v>
      </c>
      <c r="G685" s="129">
        <v>86</v>
      </c>
      <c r="H685" s="129" t="s">
        <v>2784</v>
      </c>
      <c r="I685" s="129" t="s">
        <v>2784</v>
      </c>
      <c r="J685" s="129">
        <v>129</v>
      </c>
      <c r="K685" s="157">
        <v>6534100233</v>
      </c>
      <c r="L685" s="157">
        <v>0</v>
      </c>
      <c r="M685" s="65" t="s">
        <v>5932</v>
      </c>
      <c r="N685" s="65"/>
      <c r="O685" s="65"/>
      <c r="P685" s="65"/>
      <c r="Q685" s="65"/>
      <c r="R685" s="65"/>
    </row>
    <row r="686" spans="1:18" x14ac:dyDescent="0.2">
      <c r="A686" s="558" t="s">
        <v>11673</v>
      </c>
      <c r="B686" s="127" t="s">
        <v>2125</v>
      </c>
      <c r="C686" s="126">
        <v>0.5</v>
      </c>
      <c r="D686" s="591" t="s">
        <v>11678</v>
      </c>
      <c r="E686" s="129">
        <v>63</v>
      </c>
      <c r="F686" s="129">
        <f>_sp82</f>
        <v>6520030820</v>
      </c>
      <c r="G686" s="129">
        <v>82</v>
      </c>
      <c r="H686" s="129" t="s">
        <v>2784</v>
      </c>
      <c r="I686" s="129" t="s">
        <v>2784</v>
      </c>
      <c r="J686" s="5">
        <v>125</v>
      </c>
      <c r="K686" s="157">
        <v>6534100298</v>
      </c>
      <c r="L686" s="687" t="s">
        <v>518</v>
      </c>
      <c r="M686" s="559" t="s">
        <v>11679</v>
      </c>
      <c r="N686" s="65"/>
      <c r="O686" s="65"/>
      <c r="P686" s="65"/>
      <c r="Q686" s="65"/>
      <c r="R686" s="65"/>
    </row>
    <row r="687" spans="1:18" x14ac:dyDescent="0.2">
      <c r="A687" s="97" t="s">
        <v>400</v>
      </c>
      <c r="B687" s="127" t="s">
        <v>2125</v>
      </c>
      <c r="C687" s="126">
        <v>0.5</v>
      </c>
      <c r="D687" s="250" t="s">
        <v>7893</v>
      </c>
      <c r="E687" s="5">
        <v>63</v>
      </c>
      <c r="F687" s="129">
        <f>_sp82</f>
        <v>6520030820</v>
      </c>
      <c r="G687" s="129">
        <v>82</v>
      </c>
      <c r="H687" s="129" t="s">
        <v>2784</v>
      </c>
      <c r="I687" s="129" t="s">
        <v>2784</v>
      </c>
      <c r="J687" s="189">
        <v>125</v>
      </c>
      <c r="K687" s="157" t="s">
        <v>1468</v>
      </c>
      <c r="L687" s="145">
        <v>0</v>
      </c>
      <c r="M687" s="65" t="s">
        <v>626</v>
      </c>
      <c r="N687" s="65"/>
      <c r="O687" s="65"/>
      <c r="P687" s="65"/>
      <c r="Q687" s="65"/>
      <c r="R687" s="65"/>
    </row>
    <row r="688" spans="1:18" x14ac:dyDescent="0.2">
      <c r="A688" s="558" t="s">
        <v>10880</v>
      </c>
      <c r="B688" s="574" t="s">
        <v>2125</v>
      </c>
      <c r="C688" s="126">
        <v>0.5</v>
      </c>
      <c r="D688" s="591" t="s">
        <v>10892</v>
      </c>
      <c r="E688" s="5">
        <v>65</v>
      </c>
      <c r="F688" s="129">
        <f>_sp88</f>
        <v>6520030880</v>
      </c>
      <c r="G688" s="129">
        <v>88</v>
      </c>
      <c r="H688" s="129" t="s">
        <v>2784</v>
      </c>
      <c r="I688" s="129" t="s">
        <v>2784</v>
      </c>
      <c r="J688" s="189">
        <v>131</v>
      </c>
      <c r="K688" s="157">
        <v>6534100263</v>
      </c>
      <c r="L688" s="157">
        <v>0</v>
      </c>
      <c r="M688" s="559" t="s">
        <v>10891</v>
      </c>
      <c r="N688" s="65"/>
      <c r="O688" s="65"/>
      <c r="P688" s="65"/>
      <c r="Q688" s="65"/>
      <c r="R688" s="65"/>
    </row>
    <row r="689" spans="1:18" x14ac:dyDescent="0.2">
      <c r="A689" s="97"/>
      <c r="B689" s="127" t="s">
        <v>3135</v>
      </c>
      <c r="C689" s="126">
        <v>0.5</v>
      </c>
      <c r="D689" s="250" t="s">
        <v>3687</v>
      </c>
      <c r="E689" s="129">
        <v>65</v>
      </c>
      <c r="F689" s="129">
        <f t="shared" ref="F689:F694" si="7">_sp92</f>
        <v>6520030920</v>
      </c>
      <c r="G689" s="129">
        <v>92</v>
      </c>
      <c r="H689" s="129" t="s">
        <v>2784</v>
      </c>
      <c r="I689" s="129" t="s">
        <v>2784</v>
      </c>
      <c r="J689" s="129">
        <v>135</v>
      </c>
      <c r="K689" s="157" t="s">
        <v>7505</v>
      </c>
      <c r="L689" s="145">
        <v>0</v>
      </c>
      <c r="M689" s="65"/>
      <c r="N689" s="65"/>
      <c r="O689" s="65"/>
      <c r="P689" s="65"/>
      <c r="Q689" s="65"/>
      <c r="R689" s="65"/>
    </row>
    <row r="690" spans="1:18" x14ac:dyDescent="0.2">
      <c r="A690" s="97"/>
      <c r="B690" s="127" t="s">
        <v>3135</v>
      </c>
      <c r="C690" s="126">
        <v>0.5</v>
      </c>
      <c r="D690" s="250" t="s">
        <v>3688</v>
      </c>
      <c r="E690" s="129">
        <v>65</v>
      </c>
      <c r="F690" s="129">
        <f t="shared" si="7"/>
        <v>6520030920</v>
      </c>
      <c r="G690" s="129">
        <v>92</v>
      </c>
      <c r="H690" s="129" t="s">
        <v>2784</v>
      </c>
      <c r="I690" s="129" t="s">
        <v>2784</v>
      </c>
      <c r="J690" s="129">
        <v>135</v>
      </c>
      <c r="K690" s="157" t="s">
        <v>7505</v>
      </c>
      <c r="L690" s="145">
        <v>0</v>
      </c>
      <c r="M690" s="65"/>
      <c r="N690" s="65"/>
      <c r="O690" s="65"/>
      <c r="P690" s="65"/>
      <c r="Q690" s="65"/>
      <c r="R690" s="65"/>
    </row>
    <row r="691" spans="1:18" x14ac:dyDescent="0.2">
      <c r="A691" s="97"/>
      <c r="B691" s="127" t="s">
        <v>3135</v>
      </c>
      <c r="C691" s="126">
        <v>0.5</v>
      </c>
      <c r="D691" s="250" t="s">
        <v>3689</v>
      </c>
      <c r="E691" s="129">
        <v>65</v>
      </c>
      <c r="F691" s="129">
        <f t="shared" si="7"/>
        <v>6520030920</v>
      </c>
      <c r="G691" s="129">
        <v>92</v>
      </c>
      <c r="H691" s="129" t="s">
        <v>2784</v>
      </c>
      <c r="I691" s="129" t="s">
        <v>2784</v>
      </c>
      <c r="J691" s="129">
        <v>135</v>
      </c>
      <c r="K691" s="157" t="s">
        <v>7505</v>
      </c>
      <c r="L691" s="145">
        <v>0</v>
      </c>
      <c r="M691" s="65"/>
      <c r="N691" s="65"/>
      <c r="O691" s="65"/>
      <c r="P691" s="65"/>
      <c r="Q691" s="65"/>
      <c r="R691" s="65"/>
    </row>
    <row r="692" spans="1:18" x14ac:dyDescent="0.2">
      <c r="A692" s="97"/>
      <c r="B692" s="127" t="s">
        <v>3135</v>
      </c>
      <c r="C692" s="126">
        <v>0.5</v>
      </c>
      <c r="D692" s="250" t="s">
        <v>4908</v>
      </c>
      <c r="E692" s="129">
        <v>65</v>
      </c>
      <c r="F692" s="129">
        <f>_sp88</f>
        <v>6520030880</v>
      </c>
      <c r="G692" s="129">
        <v>88</v>
      </c>
      <c r="H692" s="129" t="s">
        <v>2784</v>
      </c>
      <c r="I692" s="129" t="s">
        <v>2784</v>
      </c>
      <c r="J692" s="129">
        <v>131</v>
      </c>
      <c r="K692" s="157" t="s">
        <v>8117</v>
      </c>
      <c r="L692" s="157">
        <v>0</v>
      </c>
      <c r="M692" s="65"/>
      <c r="N692" s="65"/>
      <c r="O692" s="65"/>
      <c r="P692" s="65"/>
      <c r="Q692" s="65"/>
      <c r="R692" s="65"/>
    </row>
    <row r="693" spans="1:18" x14ac:dyDescent="0.2">
      <c r="A693" s="97"/>
      <c r="B693" s="127" t="s">
        <v>2785</v>
      </c>
      <c r="C693" s="126">
        <v>0.5</v>
      </c>
      <c r="D693" s="127" t="s">
        <v>571</v>
      </c>
      <c r="E693" s="129">
        <v>65</v>
      </c>
      <c r="F693" s="129">
        <f t="shared" si="7"/>
        <v>6520030920</v>
      </c>
      <c r="G693" s="129">
        <v>92</v>
      </c>
      <c r="H693" s="129" t="s">
        <v>2784</v>
      </c>
      <c r="I693" s="129" t="s">
        <v>2784</v>
      </c>
      <c r="J693" s="5">
        <v>135</v>
      </c>
      <c r="K693" s="157" t="s">
        <v>7505</v>
      </c>
      <c r="L693" s="157">
        <v>0</v>
      </c>
      <c r="M693" s="65" t="s">
        <v>9538</v>
      </c>
      <c r="N693" s="65"/>
      <c r="O693" s="65"/>
      <c r="P693" s="65"/>
      <c r="Q693" s="65"/>
      <c r="R693" s="65"/>
    </row>
    <row r="694" spans="1:18" x14ac:dyDescent="0.2">
      <c r="A694" s="97"/>
      <c r="B694" s="127" t="s">
        <v>2785</v>
      </c>
      <c r="C694" s="126">
        <v>0.5</v>
      </c>
      <c r="D694" s="250" t="s">
        <v>8840</v>
      </c>
      <c r="E694" s="129">
        <v>66</v>
      </c>
      <c r="F694" s="129">
        <f t="shared" si="7"/>
        <v>6520030920</v>
      </c>
      <c r="G694" s="129">
        <v>92</v>
      </c>
      <c r="H694" s="129" t="s">
        <v>2784</v>
      </c>
      <c r="I694" s="129" t="s">
        <v>2784</v>
      </c>
      <c r="J694" s="5">
        <v>135</v>
      </c>
      <c r="K694" s="157" t="s">
        <v>7505</v>
      </c>
      <c r="L694" s="145">
        <v>0</v>
      </c>
      <c r="M694" s="65"/>
      <c r="N694" s="65"/>
      <c r="O694" s="65"/>
      <c r="P694" s="65"/>
      <c r="Q694" s="65"/>
      <c r="R694" s="65"/>
    </row>
    <row r="695" spans="1:18" x14ac:dyDescent="0.2">
      <c r="A695" s="97"/>
      <c r="B695" s="127" t="s">
        <v>2785</v>
      </c>
      <c r="C695" s="126">
        <v>0.5</v>
      </c>
      <c r="D695" s="250" t="s">
        <v>10188</v>
      </c>
      <c r="E695" s="129">
        <v>64</v>
      </c>
      <c r="F695" s="129">
        <f>_sp88</f>
        <v>6520030880</v>
      </c>
      <c r="G695" s="129">
        <v>88</v>
      </c>
      <c r="H695" s="129" t="s">
        <v>2784</v>
      </c>
      <c r="I695" s="129" t="s">
        <v>2784</v>
      </c>
      <c r="J695" s="129">
        <v>131</v>
      </c>
      <c r="K695" s="157" t="s">
        <v>8776</v>
      </c>
      <c r="L695" s="157">
        <v>0</v>
      </c>
      <c r="M695" s="65"/>
      <c r="N695" s="65"/>
      <c r="O695" s="65"/>
      <c r="P695" s="65"/>
      <c r="Q695" s="65"/>
      <c r="R695" s="65"/>
    </row>
    <row r="696" spans="1:18" x14ac:dyDescent="0.2">
      <c r="A696" s="97"/>
      <c r="B696" s="127" t="s">
        <v>2785</v>
      </c>
      <c r="C696" s="126">
        <v>0.5</v>
      </c>
      <c r="D696" s="250" t="s">
        <v>469</v>
      </c>
      <c r="E696" s="129">
        <v>64</v>
      </c>
      <c r="F696" s="129">
        <f>_sp88</f>
        <v>6520030880</v>
      </c>
      <c r="G696" s="129">
        <v>88</v>
      </c>
      <c r="H696" s="129" t="s">
        <v>2784</v>
      </c>
      <c r="I696" s="129" t="s">
        <v>2784</v>
      </c>
      <c r="J696" s="129">
        <v>131</v>
      </c>
      <c r="K696" s="157" t="s">
        <v>8117</v>
      </c>
      <c r="L696" s="157">
        <v>0</v>
      </c>
      <c r="M696" s="65"/>
      <c r="N696" s="65"/>
      <c r="O696" s="65"/>
      <c r="P696" s="65"/>
      <c r="Q696" s="65"/>
      <c r="R696" s="65"/>
    </row>
    <row r="697" spans="1:18" x14ac:dyDescent="0.2">
      <c r="A697" s="97"/>
      <c r="B697" s="127" t="s">
        <v>2785</v>
      </c>
      <c r="C697" s="126">
        <v>0.5</v>
      </c>
      <c r="D697" s="250" t="s">
        <v>783</v>
      </c>
      <c r="E697" s="129">
        <v>66</v>
      </c>
      <c r="F697" s="129">
        <f>_sp90</f>
        <v>6520030900</v>
      </c>
      <c r="G697" s="129">
        <v>90</v>
      </c>
      <c r="H697" s="129" t="s">
        <v>2784</v>
      </c>
      <c r="I697" s="129" t="s">
        <v>2784</v>
      </c>
      <c r="J697" s="129">
        <v>133</v>
      </c>
      <c r="K697" s="157" t="s">
        <v>2126</v>
      </c>
      <c r="L697" s="445" t="s">
        <v>518</v>
      </c>
      <c r="M697" s="65"/>
      <c r="N697" s="65"/>
      <c r="O697" s="65"/>
      <c r="P697" s="65"/>
      <c r="Q697" s="65"/>
      <c r="R697" s="65"/>
    </row>
    <row r="698" spans="1:18" x14ac:dyDescent="0.2">
      <c r="A698" s="97"/>
      <c r="B698" s="127" t="s">
        <v>2785</v>
      </c>
      <c r="C698" s="126">
        <v>0.5</v>
      </c>
      <c r="D698" s="250" t="s">
        <v>10276</v>
      </c>
      <c r="E698" s="129">
        <v>68</v>
      </c>
      <c r="F698" s="129">
        <f>_sp97</f>
        <v>6520030970</v>
      </c>
      <c r="G698" s="129">
        <v>97</v>
      </c>
      <c r="H698" s="129" t="s">
        <v>2784</v>
      </c>
      <c r="I698" s="129" t="s">
        <v>2784</v>
      </c>
      <c r="J698" s="5">
        <v>140</v>
      </c>
      <c r="K698" s="157"/>
      <c r="L698" s="157">
        <v>0</v>
      </c>
      <c r="M698" s="559" t="s">
        <v>11860</v>
      </c>
      <c r="N698" s="65"/>
      <c r="O698" s="65"/>
      <c r="P698" s="65"/>
      <c r="Q698" s="65"/>
      <c r="R698" s="65"/>
    </row>
    <row r="699" spans="1:18" x14ac:dyDescent="0.2">
      <c r="A699" s="97"/>
      <c r="B699" s="127" t="s">
        <v>2785</v>
      </c>
      <c r="C699" s="126">
        <v>0.5</v>
      </c>
      <c r="D699" s="250" t="s">
        <v>2873</v>
      </c>
      <c r="E699" s="129">
        <v>67</v>
      </c>
      <c r="F699" s="129">
        <f>_sp94</f>
        <v>6520030940</v>
      </c>
      <c r="G699" s="129">
        <v>94</v>
      </c>
      <c r="H699" s="129" t="s">
        <v>2784</v>
      </c>
      <c r="I699" s="129" t="s">
        <v>2784</v>
      </c>
      <c r="J699" s="5">
        <v>137</v>
      </c>
      <c r="K699" s="157" t="s">
        <v>9231</v>
      </c>
      <c r="L699" s="145">
        <v>0</v>
      </c>
      <c r="M699" s="65"/>
      <c r="N699" s="65"/>
      <c r="O699" s="65"/>
      <c r="P699" s="65"/>
      <c r="Q699" s="65"/>
      <c r="R699" s="65"/>
    </row>
    <row r="700" spans="1:18" x14ac:dyDescent="0.2">
      <c r="A700" s="97"/>
      <c r="B700" s="127" t="s">
        <v>2785</v>
      </c>
      <c r="C700" s="126">
        <v>0.5</v>
      </c>
      <c r="D700" s="250" t="s">
        <v>764</v>
      </c>
      <c r="E700" s="129">
        <v>65</v>
      </c>
      <c r="F700" s="129">
        <f>_sp90</f>
        <v>6520030900</v>
      </c>
      <c r="G700" s="129">
        <v>90</v>
      </c>
      <c r="H700" s="129" t="s">
        <v>2784</v>
      </c>
      <c r="I700" s="129" t="s">
        <v>2784</v>
      </c>
      <c r="J700" s="129">
        <v>133</v>
      </c>
      <c r="K700" s="157" t="s">
        <v>1359</v>
      </c>
      <c r="L700" s="157">
        <v>0</v>
      </c>
      <c r="M700" s="65"/>
      <c r="N700" s="65"/>
      <c r="O700" s="65"/>
      <c r="P700" s="65"/>
      <c r="Q700" s="65"/>
      <c r="R700" s="65"/>
    </row>
    <row r="701" spans="1:18" x14ac:dyDescent="0.2">
      <c r="A701" s="97"/>
      <c r="B701" s="127" t="s">
        <v>2785</v>
      </c>
      <c r="C701" s="126">
        <v>0.5</v>
      </c>
      <c r="D701" s="250" t="s">
        <v>3639</v>
      </c>
      <c r="E701" s="129">
        <v>65</v>
      </c>
      <c r="F701" s="129">
        <f>_sp90</f>
        <v>6520030900</v>
      </c>
      <c r="G701" s="129">
        <v>90</v>
      </c>
      <c r="H701" s="129" t="s">
        <v>2784</v>
      </c>
      <c r="I701" s="129" t="s">
        <v>2784</v>
      </c>
      <c r="J701" s="129">
        <v>133</v>
      </c>
      <c r="K701" s="157" t="s">
        <v>2126</v>
      </c>
      <c r="L701" s="157">
        <v>0</v>
      </c>
      <c r="M701" s="65"/>
      <c r="N701" s="65"/>
      <c r="O701" s="65"/>
      <c r="P701" s="65"/>
      <c r="Q701" s="65"/>
      <c r="R701" s="65"/>
    </row>
    <row r="702" spans="1:18" x14ac:dyDescent="0.2">
      <c r="A702" s="97"/>
      <c r="B702" s="127" t="s">
        <v>2785</v>
      </c>
      <c r="C702" s="126">
        <v>0.5</v>
      </c>
      <c r="D702" s="250" t="s">
        <v>152</v>
      </c>
      <c r="E702" s="129">
        <v>64</v>
      </c>
      <c r="F702" s="129">
        <f>_sp88</f>
        <v>6520030880</v>
      </c>
      <c r="G702" s="129">
        <v>88</v>
      </c>
      <c r="H702" s="129" t="s">
        <v>2784</v>
      </c>
      <c r="I702" s="129" t="s">
        <v>2784</v>
      </c>
      <c r="J702" s="129">
        <v>131</v>
      </c>
      <c r="K702" s="157" t="s">
        <v>8117</v>
      </c>
      <c r="L702" s="157">
        <v>0</v>
      </c>
      <c r="M702" s="65" t="s">
        <v>47</v>
      </c>
      <c r="N702" s="65"/>
      <c r="O702" s="65"/>
      <c r="P702" s="65"/>
      <c r="Q702" s="65"/>
      <c r="R702" s="65"/>
    </row>
    <row r="703" spans="1:18" x14ac:dyDescent="0.2">
      <c r="A703" s="97"/>
      <c r="B703" s="127" t="s">
        <v>2785</v>
      </c>
      <c r="C703" s="126">
        <v>0.5</v>
      </c>
      <c r="D703" s="250" t="s">
        <v>3519</v>
      </c>
      <c r="E703" s="129">
        <v>64</v>
      </c>
      <c r="F703" s="129">
        <f>_sp88</f>
        <v>6520030880</v>
      </c>
      <c r="G703" s="129">
        <v>88</v>
      </c>
      <c r="H703" s="129" t="s">
        <v>2784</v>
      </c>
      <c r="I703" s="129" t="s">
        <v>2784</v>
      </c>
      <c r="J703" s="129">
        <v>131</v>
      </c>
      <c r="K703" s="157" t="s">
        <v>8117</v>
      </c>
      <c r="L703" s="157" t="s">
        <v>518</v>
      </c>
      <c r="M703" s="65"/>
      <c r="N703" s="65"/>
      <c r="O703" s="65"/>
      <c r="P703" s="65"/>
      <c r="Q703" s="65"/>
      <c r="R703" s="65"/>
    </row>
    <row r="704" spans="1:18" x14ac:dyDescent="0.2">
      <c r="A704" s="97"/>
      <c r="B704" s="127" t="s">
        <v>2785</v>
      </c>
      <c r="C704" s="126">
        <v>0.5</v>
      </c>
      <c r="D704" s="250" t="s">
        <v>10362</v>
      </c>
      <c r="E704" s="129">
        <v>67</v>
      </c>
      <c r="F704" s="129">
        <f>_sp94</f>
        <v>6520030940</v>
      </c>
      <c r="G704" s="129">
        <v>94</v>
      </c>
      <c r="H704" s="129" t="s">
        <v>2784</v>
      </c>
      <c r="I704" s="129" t="s">
        <v>2784</v>
      </c>
      <c r="J704" s="5">
        <v>137</v>
      </c>
      <c r="K704" s="157" t="s">
        <v>9231</v>
      </c>
      <c r="L704" s="145">
        <v>0</v>
      </c>
      <c r="M704" s="65" t="s">
        <v>8972</v>
      </c>
      <c r="N704" s="65"/>
      <c r="O704" s="65"/>
      <c r="P704" s="65"/>
      <c r="Q704" s="65"/>
      <c r="R704" s="65"/>
    </row>
    <row r="705" spans="1:18" x14ac:dyDescent="0.2">
      <c r="A705" s="97"/>
      <c r="B705" s="127" t="s">
        <v>2785</v>
      </c>
      <c r="C705" s="126">
        <v>0.5</v>
      </c>
      <c r="D705" s="250" t="s">
        <v>4795</v>
      </c>
      <c r="E705" s="129">
        <v>65</v>
      </c>
      <c r="F705" s="129">
        <f>_sp92</f>
        <v>6520030920</v>
      </c>
      <c r="G705" s="129">
        <v>92</v>
      </c>
      <c r="H705" s="129" t="s">
        <v>2784</v>
      </c>
      <c r="I705" s="129" t="s">
        <v>2784</v>
      </c>
      <c r="J705" s="5">
        <v>135</v>
      </c>
      <c r="K705" s="157" t="s">
        <v>6541</v>
      </c>
      <c r="L705" s="157">
        <v>0</v>
      </c>
      <c r="M705" s="65"/>
      <c r="N705" s="65"/>
      <c r="O705" s="65"/>
      <c r="P705" s="65"/>
      <c r="Q705" s="65"/>
      <c r="R705" s="65"/>
    </row>
    <row r="706" spans="1:18" x14ac:dyDescent="0.2">
      <c r="A706" s="97"/>
      <c r="B706" s="127" t="s">
        <v>2574</v>
      </c>
      <c r="C706" s="126">
        <v>0.5</v>
      </c>
      <c r="D706" s="250" t="s">
        <v>10402</v>
      </c>
      <c r="E706" s="129">
        <v>63</v>
      </c>
      <c r="F706" s="129">
        <f>_sp86</f>
        <v>6520030860</v>
      </c>
      <c r="G706" s="129">
        <v>86</v>
      </c>
      <c r="H706" s="129" t="s">
        <v>2784</v>
      </c>
      <c r="I706" s="129" t="s">
        <v>2784</v>
      </c>
      <c r="J706" s="129">
        <v>129</v>
      </c>
      <c r="K706" s="157" t="s">
        <v>6731</v>
      </c>
      <c r="L706" s="157" t="s">
        <v>518</v>
      </c>
      <c r="M706" s="65"/>
      <c r="N706" s="65"/>
      <c r="O706" s="65"/>
      <c r="P706" s="65"/>
      <c r="Q706" s="65"/>
      <c r="R706" s="65"/>
    </row>
    <row r="707" spans="1:18" x14ac:dyDescent="0.2">
      <c r="A707" s="97" t="s">
        <v>435</v>
      </c>
      <c r="B707" s="127" t="s">
        <v>434</v>
      </c>
      <c r="C707" s="126">
        <v>0.5</v>
      </c>
      <c r="D707" s="250" t="s">
        <v>2349</v>
      </c>
      <c r="E707" s="129">
        <v>68</v>
      </c>
      <c r="F707" s="129">
        <f>_sp94</f>
        <v>6520030940</v>
      </c>
      <c r="G707" s="129">
        <v>94</v>
      </c>
      <c r="H707" s="129" t="s">
        <v>2784</v>
      </c>
      <c r="I707" s="129" t="s">
        <v>2784</v>
      </c>
      <c r="J707" s="5">
        <v>137</v>
      </c>
      <c r="K707" s="157" t="s">
        <v>4981</v>
      </c>
      <c r="L707" s="145">
        <v>0</v>
      </c>
      <c r="M707" s="65" t="s">
        <v>626</v>
      </c>
      <c r="N707" s="65"/>
      <c r="O707" s="65"/>
      <c r="P707" s="65"/>
      <c r="Q707" s="65"/>
      <c r="R707" s="65"/>
    </row>
    <row r="708" spans="1:18" x14ac:dyDescent="0.2">
      <c r="A708" s="97" t="s">
        <v>436</v>
      </c>
      <c r="B708" s="127" t="s">
        <v>434</v>
      </c>
      <c r="C708" s="126">
        <v>0.5</v>
      </c>
      <c r="D708" s="250" t="s">
        <v>9435</v>
      </c>
      <c r="E708" s="129">
        <v>68</v>
      </c>
      <c r="F708" s="129">
        <f>_sp94</f>
        <v>6520030940</v>
      </c>
      <c r="G708" s="129">
        <v>94</v>
      </c>
      <c r="H708" s="129" t="s">
        <v>2784</v>
      </c>
      <c r="I708" s="129" t="s">
        <v>2784</v>
      </c>
      <c r="J708" s="5">
        <v>137</v>
      </c>
      <c r="K708" s="157" t="s">
        <v>4981</v>
      </c>
      <c r="L708" s="145">
        <v>0</v>
      </c>
      <c r="M708" s="65" t="s">
        <v>626</v>
      </c>
      <c r="N708" s="65"/>
      <c r="O708" s="65"/>
      <c r="P708" s="65"/>
      <c r="Q708" s="65"/>
      <c r="R708" s="65"/>
    </row>
    <row r="709" spans="1:18" x14ac:dyDescent="0.2">
      <c r="A709" s="97"/>
      <c r="B709" s="127" t="s">
        <v>1539</v>
      </c>
      <c r="C709" s="126">
        <v>0.5</v>
      </c>
      <c r="D709" s="250" t="s">
        <v>2297</v>
      </c>
      <c r="E709" s="129">
        <v>65</v>
      </c>
      <c r="F709" s="129">
        <f>_sp90</f>
        <v>6520030900</v>
      </c>
      <c r="G709" s="129">
        <v>90</v>
      </c>
      <c r="H709" s="129" t="s">
        <v>2784</v>
      </c>
      <c r="I709" s="129" t="s">
        <v>2784</v>
      </c>
      <c r="J709" s="129">
        <v>133</v>
      </c>
      <c r="K709" s="157" t="s">
        <v>1359</v>
      </c>
      <c r="L709" s="145">
        <v>0</v>
      </c>
      <c r="M709" s="6"/>
      <c r="N709" s="65"/>
      <c r="O709" s="65"/>
      <c r="P709" s="65"/>
      <c r="Q709" s="65"/>
      <c r="R709" s="65"/>
    </row>
    <row r="710" spans="1:18" x14ac:dyDescent="0.2">
      <c r="A710" s="97"/>
      <c r="B710" s="65" t="s">
        <v>1539</v>
      </c>
      <c r="C710" s="126">
        <v>0.5</v>
      </c>
      <c r="D710" s="250" t="s">
        <v>3546</v>
      </c>
      <c r="E710" s="129">
        <v>65</v>
      </c>
      <c r="F710" s="129">
        <f>_sp90</f>
        <v>6520030900</v>
      </c>
      <c r="G710" s="129">
        <v>90</v>
      </c>
      <c r="H710" s="129" t="s">
        <v>2784</v>
      </c>
      <c r="I710" s="129" t="s">
        <v>2784</v>
      </c>
      <c r="J710" s="129">
        <v>133</v>
      </c>
      <c r="K710" s="157" t="s">
        <v>1359</v>
      </c>
      <c r="L710" s="145">
        <v>0</v>
      </c>
      <c r="M710" s="65"/>
      <c r="N710" s="65"/>
      <c r="O710" s="65"/>
      <c r="P710" s="65"/>
      <c r="Q710" s="65"/>
      <c r="R710" s="65"/>
    </row>
    <row r="711" spans="1:18" x14ac:dyDescent="0.2">
      <c r="A711" s="97"/>
      <c r="B711" s="127" t="s">
        <v>1539</v>
      </c>
      <c r="C711" s="126">
        <v>0.5</v>
      </c>
      <c r="D711" s="250" t="s">
        <v>597</v>
      </c>
      <c r="E711" s="129">
        <v>64</v>
      </c>
      <c r="F711" s="129">
        <f>_sp88</f>
        <v>6520030880</v>
      </c>
      <c r="G711" s="129">
        <v>88</v>
      </c>
      <c r="H711" s="129" t="s">
        <v>2784</v>
      </c>
      <c r="I711" s="129" t="s">
        <v>2784</v>
      </c>
      <c r="J711" s="129">
        <v>131</v>
      </c>
      <c r="K711" s="157" t="s">
        <v>8117</v>
      </c>
      <c r="L711" s="445" t="s">
        <v>518</v>
      </c>
      <c r="M711" s="65"/>
      <c r="N711" s="65"/>
      <c r="O711" s="65"/>
      <c r="P711" s="65"/>
      <c r="Q711" s="65"/>
      <c r="R711" s="65"/>
    </row>
    <row r="712" spans="1:18" x14ac:dyDescent="0.2">
      <c r="A712" s="97"/>
      <c r="B712" s="127" t="s">
        <v>1019</v>
      </c>
      <c r="C712" s="126">
        <v>0.5</v>
      </c>
      <c r="D712" s="250" t="s">
        <v>7616</v>
      </c>
      <c r="E712" s="129">
        <v>65</v>
      </c>
      <c r="F712" s="129">
        <f>_sp92</f>
        <v>6520030920</v>
      </c>
      <c r="G712" s="129">
        <v>92</v>
      </c>
      <c r="H712" s="129" t="s">
        <v>2784</v>
      </c>
      <c r="I712" s="129" t="s">
        <v>2784</v>
      </c>
      <c r="J712" s="129">
        <v>135</v>
      </c>
      <c r="K712" s="157" t="s">
        <v>4339</v>
      </c>
      <c r="L712" s="145">
        <v>0</v>
      </c>
      <c r="M712" s="65" t="s">
        <v>2308</v>
      </c>
      <c r="N712" s="65"/>
      <c r="O712" s="65"/>
      <c r="P712" s="65"/>
      <c r="Q712" s="65"/>
      <c r="R712" s="65"/>
    </row>
    <row r="713" spans="1:18" x14ac:dyDescent="0.2">
      <c r="A713" s="97" t="s">
        <v>7872</v>
      </c>
      <c r="B713" s="127" t="s">
        <v>1019</v>
      </c>
      <c r="C713" s="126">
        <v>0.5</v>
      </c>
      <c r="D713" s="250" t="s">
        <v>3242</v>
      </c>
      <c r="E713" s="129">
        <v>66</v>
      </c>
      <c r="F713" s="129">
        <f>_sp90</f>
        <v>6520030900</v>
      </c>
      <c r="G713" s="129">
        <v>90</v>
      </c>
      <c r="H713" s="129" t="s">
        <v>2784</v>
      </c>
      <c r="I713" s="129" t="s">
        <v>2784</v>
      </c>
      <c r="J713" s="129">
        <v>133</v>
      </c>
      <c r="K713" s="157" t="s">
        <v>2410</v>
      </c>
      <c r="L713" s="157">
        <v>0</v>
      </c>
      <c r="M713" s="65" t="s">
        <v>131</v>
      </c>
      <c r="N713" s="65"/>
      <c r="O713" s="65"/>
      <c r="P713" s="65"/>
      <c r="Q713" s="65"/>
      <c r="R713" s="65"/>
    </row>
    <row r="714" spans="1:18" x14ac:dyDescent="0.2">
      <c r="A714" s="97"/>
      <c r="B714" s="127" t="s">
        <v>1019</v>
      </c>
      <c r="C714" s="126">
        <v>0.5</v>
      </c>
      <c r="D714" s="250" t="s">
        <v>2035</v>
      </c>
      <c r="E714" s="129">
        <v>64</v>
      </c>
      <c r="F714" s="129">
        <f>_sp88</f>
        <v>6520030880</v>
      </c>
      <c r="G714" s="129">
        <v>88</v>
      </c>
      <c r="H714" s="129" t="s">
        <v>2784</v>
      </c>
      <c r="I714" s="129" t="s">
        <v>2784</v>
      </c>
      <c r="J714" s="129">
        <v>131</v>
      </c>
      <c r="K714" s="157">
        <v>6534100244</v>
      </c>
      <c r="L714" s="145">
        <v>0</v>
      </c>
      <c r="M714" s="65"/>
      <c r="N714" s="65"/>
      <c r="O714" s="65"/>
      <c r="P714" s="65"/>
      <c r="Q714" s="65"/>
      <c r="R714" s="65"/>
    </row>
    <row r="715" spans="1:18" x14ac:dyDescent="0.2">
      <c r="A715" s="97"/>
      <c r="B715" s="127" t="s">
        <v>1019</v>
      </c>
      <c r="C715" s="126">
        <v>0.5</v>
      </c>
      <c r="D715" s="250" t="s">
        <v>6609</v>
      </c>
      <c r="E715" s="129">
        <v>66</v>
      </c>
      <c r="F715" s="129">
        <f>_sp92</f>
        <v>6520030920</v>
      </c>
      <c r="G715" s="129">
        <v>92</v>
      </c>
      <c r="H715" s="129" t="s">
        <v>2784</v>
      </c>
      <c r="I715" s="129" t="s">
        <v>2784</v>
      </c>
      <c r="J715" s="129">
        <v>135</v>
      </c>
      <c r="K715" s="157" t="s">
        <v>4485</v>
      </c>
      <c r="L715" s="145">
        <v>0</v>
      </c>
      <c r="M715" s="65"/>
      <c r="N715" s="65"/>
      <c r="O715" s="65"/>
      <c r="P715" s="65"/>
      <c r="Q715" s="65"/>
      <c r="R715" s="65"/>
    </row>
    <row r="716" spans="1:18" x14ac:dyDescent="0.2">
      <c r="A716" s="97"/>
      <c r="B716" s="127" t="s">
        <v>1019</v>
      </c>
      <c r="C716" s="126">
        <v>0.5</v>
      </c>
      <c r="D716" s="250" t="s">
        <v>10436</v>
      </c>
      <c r="E716" s="129">
        <v>67</v>
      </c>
      <c r="F716" s="129">
        <f>_sp92</f>
        <v>6520030920</v>
      </c>
      <c r="G716" s="129">
        <v>92</v>
      </c>
      <c r="H716" s="129" t="s">
        <v>2784</v>
      </c>
      <c r="I716" s="129" t="s">
        <v>2784</v>
      </c>
      <c r="J716" s="129">
        <v>135</v>
      </c>
      <c r="K716" s="157">
        <v>6534100291</v>
      </c>
      <c r="L716" s="445" t="s">
        <v>518</v>
      </c>
      <c r="M716" s="65"/>
      <c r="N716" s="65"/>
      <c r="O716" s="65"/>
      <c r="P716" s="65"/>
      <c r="Q716" s="65"/>
      <c r="R716" s="65"/>
    </row>
    <row r="717" spans="1:18" x14ac:dyDescent="0.2">
      <c r="A717" s="97"/>
      <c r="B717" s="127" t="s">
        <v>1019</v>
      </c>
      <c r="C717" s="126">
        <v>0.5</v>
      </c>
      <c r="D717" s="250" t="s">
        <v>4779</v>
      </c>
      <c r="E717" s="129">
        <v>67</v>
      </c>
      <c r="F717" s="129">
        <f>_sp92</f>
        <v>6520030920</v>
      </c>
      <c r="G717" s="129">
        <v>92</v>
      </c>
      <c r="H717" s="129" t="s">
        <v>2784</v>
      </c>
      <c r="I717" s="129" t="s">
        <v>2784</v>
      </c>
      <c r="J717" s="129">
        <v>135</v>
      </c>
      <c r="K717" s="157">
        <v>6534100291</v>
      </c>
      <c r="L717" s="445" t="s">
        <v>518</v>
      </c>
      <c r="M717" s="65"/>
      <c r="N717" s="65"/>
      <c r="O717" s="65"/>
      <c r="P717" s="65"/>
      <c r="Q717" s="65"/>
      <c r="R717" s="65"/>
    </row>
    <row r="718" spans="1:18" x14ac:dyDescent="0.2">
      <c r="A718" s="97"/>
      <c r="B718" s="127" t="s">
        <v>1019</v>
      </c>
      <c r="C718" s="126">
        <v>0.5</v>
      </c>
      <c r="D718" s="250" t="s">
        <v>8906</v>
      </c>
      <c r="E718" s="129">
        <v>65</v>
      </c>
      <c r="F718" s="129">
        <f>_sp86</f>
        <v>6520030860</v>
      </c>
      <c r="G718" s="129">
        <v>86</v>
      </c>
      <c r="H718" s="129" t="s">
        <v>2784</v>
      </c>
      <c r="I718" s="129" t="s">
        <v>2784</v>
      </c>
      <c r="J718" s="129">
        <v>129</v>
      </c>
      <c r="K718" s="157">
        <v>6534100273</v>
      </c>
      <c r="L718" s="145">
        <v>0</v>
      </c>
      <c r="M718" s="65"/>
      <c r="N718" s="65"/>
      <c r="O718" s="65"/>
      <c r="P718" s="65"/>
      <c r="Q718" s="65"/>
      <c r="R718" s="65"/>
    </row>
    <row r="719" spans="1:18" x14ac:dyDescent="0.2">
      <c r="A719" s="97"/>
      <c r="B719" s="127" t="s">
        <v>8042</v>
      </c>
      <c r="C719" s="126">
        <v>0.5</v>
      </c>
      <c r="D719" s="250" t="s">
        <v>10501</v>
      </c>
      <c r="E719" s="129">
        <v>67</v>
      </c>
      <c r="F719" s="129">
        <f>_sp92</f>
        <v>6520030920</v>
      </c>
      <c r="G719" s="129">
        <v>92</v>
      </c>
      <c r="H719" s="129" t="s">
        <v>2784</v>
      </c>
      <c r="I719" s="129" t="s">
        <v>2784</v>
      </c>
      <c r="J719" s="129">
        <v>135</v>
      </c>
      <c r="K719" s="157" t="s">
        <v>4485</v>
      </c>
      <c r="L719" s="145">
        <v>0</v>
      </c>
      <c r="M719" s="65"/>
      <c r="N719" s="65"/>
      <c r="O719" s="65"/>
      <c r="P719" s="65"/>
      <c r="Q719" s="65"/>
      <c r="R719" s="65"/>
    </row>
    <row r="720" spans="1:18" x14ac:dyDescent="0.2">
      <c r="A720" s="558" t="s">
        <v>12352</v>
      </c>
      <c r="B720" s="574" t="s">
        <v>8272</v>
      </c>
      <c r="C720" s="126">
        <v>0.5</v>
      </c>
      <c r="D720" s="591" t="s">
        <v>12357</v>
      </c>
      <c r="E720" s="129">
        <v>65</v>
      </c>
      <c r="F720" s="600">
        <v>6520030900</v>
      </c>
      <c r="G720" s="600">
        <v>90</v>
      </c>
      <c r="H720" s="600" t="s">
        <v>2784</v>
      </c>
      <c r="I720" s="600" t="s">
        <v>2784</v>
      </c>
      <c r="J720" s="600">
        <v>133</v>
      </c>
      <c r="K720" s="570" t="s">
        <v>2299</v>
      </c>
      <c r="L720" s="588">
        <v>0</v>
      </c>
      <c r="M720" s="559" t="s">
        <v>12356</v>
      </c>
      <c r="N720" s="65"/>
      <c r="O720" s="65"/>
      <c r="P720" s="65"/>
      <c r="Q720" s="65"/>
      <c r="R720" s="65"/>
    </row>
    <row r="721" spans="1:18" x14ac:dyDescent="0.2">
      <c r="A721" s="97" t="s">
        <v>10656</v>
      </c>
      <c r="B721" s="127" t="s">
        <v>3009</v>
      </c>
      <c r="C721" s="126">
        <v>0.5</v>
      </c>
      <c r="D721" s="250" t="s">
        <v>10691</v>
      </c>
      <c r="E721" s="129">
        <v>64</v>
      </c>
      <c r="F721" s="129">
        <f>_sp84</f>
        <v>6520030840</v>
      </c>
      <c r="G721" s="129">
        <v>84</v>
      </c>
      <c r="H721" s="129" t="s">
        <v>2784</v>
      </c>
      <c r="I721" s="129" t="s">
        <v>2784</v>
      </c>
      <c r="J721" s="129">
        <v>137</v>
      </c>
      <c r="K721" s="157">
        <v>6534100261</v>
      </c>
      <c r="L721" s="145">
        <v>0</v>
      </c>
      <c r="M721" s="65" t="s">
        <v>10655</v>
      </c>
      <c r="N721" s="65"/>
      <c r="O721" s="65"/>
      <c r="P721" s="65"/>
      <c r="Q721" s="65"/>
      <c r="R721" s="65"/>
    </row>
    <row r="722" spans="1:18" x14ac:dyDescent="0.2">
      <c r="A722" s="97" t="s">
        <v>3012</v>
      </c>
      <c r="B722" s="127" t="s">
        <v>3009</v>
      </c>
      <c r="C722" s="126">
        <v>0.5</v>
      </c>
      <c r="D722" s="250" t="s">
        <v>3010</v>
      </c>
      <c r="E722" s="129">
        <v>64</v>
      </c>
      <c r="F722" s="129">
        <f>_sp86</f>
        <v>6520030860</v>
      </c>
      <c r="G722" s="129">
        <v>86</v>
      </c>
      <c r="H722" s="129" t="s">
        <v>2784</v>
      </c>
      <c r="I722" s="129" t="s">
        <v>2784</v>
      </c>
      <c r="J722" s="129">
        <v>129</v>
      </c>
      <c r="K722" s="157">
        <v>6534100290</v>
      </c>
      <c r="L722" s="145">
        <v>0</v>
      </c>
      <c r="M722" s="65" t="s">
        <v>2131</v>
      </c>
      <c r="N722" s="65"/>
      <c r="O722" s="65"/>
      <c r="P722" s="65"/>
      <c r="Q722" s="65"/>
      <c r="R722" s="65"/>
    </row>
    <row r="723" spans="1:18" x14ac:dyDescent="0.2">
      <c r="A723" s="97" t="s">
        <v>5426</v>
      </c>
      <c r="B723" s="127" t="s">
        <v>6096</v>
      </c>
      <c r="C723" s="126">
        <v>0.5</v>
      </c>
      <c r="D723" s="250" t="s">
        <v>3259</v>
      </c>
      <c r="E723" s="129">
        <v>64</v>
      </c>
      <c r="F723" s="129">
        <f>_sp86</f>
        <v>6520030860</v>
      </c>
      <c r="G723" s="129">
        <v>86</v>
      </c>
      <c r="H723" s="129" t="s">
        <v>2784</v>
      </c>
      <c r="I723" s="129" t="s">
        <v>2784</v>
      </c>
      <c r="J723" s="129">
        <v>129</v>
      </c>
      <c r="K723" s="157"/>
      <c r="L723" s="157">
        <v>0</v>
      </c>
      <c r="M723" s="65" t="s">
        <v>5484</v>
      </c>
      <c r="N723" s="65"/>
      <c r="O723" s="65"/>
      <c r="P723" s="65"/>
      <c r="Q723" s="65"/>
      <c r="R723" s="65"/>
    </row>
    <row r="724" spans="1:18" x14ac:dyDescent="0.2">
      <c r="A724" s="97"/>
      <c r="B724" s="127" t="s">
        <v>6331</v>
      </c>
      <c r="C724" s="126">
        <v>0.5</v>
      </c>
      <c r="D724" s="250" t="s">
        <v>311</v>
      </c>
      <c r="E724" s="129">
        <v>65</v>
      </c>
      <c r="F724" s="129">
        <f t="shared" ref="F724:F729" si="8">_sp92</f>
        <v>6520030920</v>
      </c>
      <c r="G724" s="129">
        <v>92</v>
      </c>
      <c r="H724" s="129" t="s">
        <v>2784</v>
      </c>
      <c r="I724" s="129" t="s">
        <v>2784</v>
      </c>
      <c r="J724" s="129">
        <v>135</v>
      </c>
      <c r="K724" s="157" t="s">
        <v>7505</v>
      </c>
      <c r="L724" s="157">
        <v>0</v>
      </c>
      <c r="M724" s="65"/>
      <c r="N724" s="65"/>
      <c r="O724" s="65"/>
      <c r="P724" s="65"/>
      <c r="Q724" s="65"/>
      <c r="R724" s="65"/>
    </row>
    <row r="725" spans="1:18" x14ac:dyDescent="0.2">
      <c r="A725" s="97"/>
      <c r="B725" s="127" t="s">
        <v>6331</v>
      </c>
      <c r="C725" s="126">
        <v>0.5</v>
      </c>
      <c r="D725" s="250" t="s">
        <v>6335</v>
      </c>
      <c r="E725" s="129">
        <v>65</v>
      </c>
      <c r="F725" s="129">
        <f t="shared" si="8"/>
        <v>6520030920</v>
      </c>
      <c r="G725" s="129">
        <v>92</v>
      </c>
      <c r="H725" s="129" t="s">
        <v>2784</v>
      </c>
      <c r="I725" s="129" t="s">
        <v>2784</v>
      </c>
      <c r="J725" s="129">
        <v>135</v>
      </c>
      <c r="K725" s="157" t="s">
        <v>7505</v>
      </c>
      <c r="L725" s="157">
        <v>0</v>
      </c>
      <c r="M725" s="65"/>
      <c r="N725" s="65"/>
      <c r="O725" s="65"/>
      <c r="P725" s="65"/>
      <c r="Q725" s="65"/>
      <c r="R725" s="65"/>
    </row>
    <row r="726" spans="1:18" x14ac:dyDescent="0.2">
      <c r="A726" s="97"/>
      <c r="B726" s="127" t="s">
        <v>6331</v>
      </c>
      <c r="C726" s="126">
        <v>0.5</v>
      </c>
      <c r="D726" s="250" t="s">
        <v>5625</v>
      </c>
      <c r="E726" s="129">
        <v>65</v>
      </c>
      <c r="F726" s="129">
        <f t="shared" si="8"/>
        <v>6520030920</v>
      </c>
      <c r="G726" s="129">
        <v>92</v>
      </c>
      <c r="H726" s="129" t="s">
        <v>2784</v>
      </c>
      <c r="I726" s="129" t="s">
        <v>2784</v>
      </c>
      <c r="J726" s="129">
        <v>135</v>
      </c>
      <c r="K726" s="157" t="s">
        <v>7505</v>
      </c>
      <c r="L726" s="157">
        <v>0</v>
      </c>
      <c r="M726" s="65"/>
      <c r="N726" s="65"/>
      <c r="O726" s="65"/>
      <c r="P726" s="65"/>
      <c r="Q726" s="65"/>
      <c r="R726" s="65"/>
    </row>
    <row r="727" spans="1:18" x14ac:dyDescent="0.2">
      <c r="A727" s="97"/>
      <c r="B727" s="127" t="s">
        <v>6331</v>
      </c>
      <c r="C727" s="126">
        <v>0.5</v>
      </c>
      <c r="D727" s="250" t="s">
        <v>1721</v>
      </c>
      <c r="E727" s="129">
        <v>65</v>
      </c>
      <c r="F727" s="129">
        <f t="shared" si="8"/>
        <v>6520030920</v>
      </c>
      <c r="G727" s="129">
        <v>92</v>
      </c>
      <c r="H727" s="129" t="s">
        <v>2784</v>
      </c>
      <c r="I727" s="129" t="s">
        <v>2784</v>
      </c>
      <c r="J727" s="129">
        <v>135</v>
      </c>
      <c r="K727" s="157" t="s">
        <v>7505</v>
      </c>
      <c r="L727" s="157">
        <v>0</v>
      </c>
      <c r="M727" s="65"/>
      <c r="N727" s="65"/>
      <c r="O727" s="65"/>
      <c r="P727" s="65"/>
      <c r="Q727" s="65"/>
      <c r="R727" s="65"/>
    </row>
    <row r="728" spans="1:18" x14ac:dyDescent="0.2">
      <c r="A728" s="97"/>
      <c r="B728" s="127" t="s">
        <v>5948</v>
      </c>
      <c r="C728" s="126">
        <v>0.5</v>
      </c>
      <c r="D728" s="250" t="s">
        <v>9242</v>
      </c>
      <c r="E728" s="129">
        <v>65</v>
      </c>
      <c r="F728" s="129">
        <f t="shared" si="8"/>
        <v>6520030920</v>
      </c>
      <c r="G728" s="129">
        <v>92</v>
      </c>
      <c r="H728" s="129" t="s">
        <v>2784</v>
      </c>
      <c r="I728" s="129" t="s">
        <v>2784</v>
      </c>
      <c r="J728" s="129">
        <v>135</v>
      </c>
      <c r="K728" s="157" t="s">
        <v>4485</v>
      </c>
      <c r="L728" s="157">
        <v>0</v>
      </c>
      <c r="M728" s="65"/>
      <c r="N728" s="65"/>
      <c r="O728" s="65"/>
      <c r="P728" s="65"/>
      <c r="Q728" s="65"/>
      <c r="R728" s="65"/>
    </row>
    <row r="729" spans="1:18" x14ac:dyDescent="0.2">
      <c r="A729" s="97"/>
      <c r="B729" s="127" t="s">
        <v>68</v>
      </c>
      <c r="C729" s="126">
        <v>0.5</v>
      </c>
      <c r="D729" s="250" t="s">
        <v>9568</v>
      </c>
      <c r="E729" s="129">
        <v>66</v>
      </c>
      <c r="F729" s="129">
        <f t="shared" si="8"/>
        <v>6520030920</v>
      </c>
      <c r="G729" s="129">
        <v>92</v>
      </c>
      <c r="H729" s="129" t="s">
        <v>2784</v>
      </c>
      <c r="I729" s="129" t="s">
        <v>2784</v>
      </c>
      <c r="J729" s="129">
        <v>135</v>
      </c>
      <c r="K729" s="157" t="s">
        <v>7505</v>
      </c>
      <c r="L729" s="157">
        <v>0</v>
      </c>
      <c r="M729" s="6"/>
      <c r="N729" s="65"/>
      <c r="O729" s="65"/>
      <c r="P729" s="65"/>
      <c r="Q729" s="65"/>
      <c r="R729" s="65"/>
    </row>
    <row r="730" spans="1:18" x14ac:dyDescent="0.2">
      <c r="A730" s="97"/>
      <c r="B730" s="127" t="s">
        <v>68</v>
      </c>
      <c r="C730" s="126">
        <v>0.5</v>
      </c>
      <c r="D730" s="250" t="s">
        <v>2297</v>
      </c>
      <c r="E730" s="129">
        <v>65</v>
      </c>
      <c r="F730" s="129">
        <f>_sp90</f>
        <v>6520030900</v>
      </c>
      <c r="G730" s="129">
        <v>90</v>
      </c>
      <c r="H730" s="129" t="s">
        <v>2784</v>
      </c>
      <c r="I730" s="129" t="s">
        <v>2784</v>
      </c>
      <c r="J730" s="129">
        <v>133</v>
      </c>
      <c r="K730" s="157" t="s">
        <v>1359</v>
      </c>
      <c r="L730" s="445" t="s">
        <v>518</v>
      </c>
      <c r="M730" s="6"/>
      <c r="N730" s="65"/>
      <c r="O730" s="65"/>
      <c r="P730" s="65"/>
      <c r="Q730" s="65"/>
      <c r="R730" s="65"/>
    </row>
    <row r="731" spans="1:18" x14ac:dyDescent="0.2">
      <c r="A731" s="97"/>
      <c r="B731" s="127" t="s">
        <v>68</v>
      </c>
      <c r="C731" s="126">
        <v>0.5</v>
      </c>
      <c r="D731" s="250" t="s">
        <v>7760</v>
      </c>
      <c r="E731" s="129">
        <v>65</v>
      </c>
      <c r="F731" s="129">
        <f>_sp92</f>
        <v>6520030920</v>
      </c>
      <c r="G731" s="129">
        <v>92</v>
      </c>
      <c r="H731" s="129" t="s">
        <v>2784</v>
      </c>
      <c r="I731" s="129" t="s">
        <v>2784</v>
      </c>
      <c r="J731" s="129">
        <v>135</v>
      </c>
      <c r="K731" s="157" t="s">
        <v>4339</v>
      </c>
      <c r="L731" s="145">
        <v>0</v>
      </c>
      <c r="M731" s="65" t="s">
        <v>9901</v>
      </c>
      <c r="N731" s="65"/>
      <c r="O731" s="65"/>
      <c r="P731" s="65"/>
      <c r="Q731" s="65"/>
      <c r="R731" s="65"/>
    </row>
    <row r="732" spans="1:18" x14ac:dyDescent="0.2">
      <c r="A732" s="97"/>
      <c r="B732" s="127" t="s">
        <v>68</v>
      </c>
      <c r="C732" s="126">
        <v>0.5</v>
      </c>
      <c r="D732" s="250" t="s">
        <v>6329</v>
      </c>
      <c r="E732" s="129">
        <v>65</v>
      </c>
      <c r="F732" s="129">
        <f>_sp92</f>
        <v>6520030920</v>
      </c>
      <c r="G732" s="129">
        <v>92</v>
      </c>
      <c r="H732" s="129" t="s">
        <v>2784</v>
      </c>
      <c r="I732" s="129" t="s">
        <v>2784</v>
      </c>
      <c r="J732" s="129">
        <v>135</v>
      </c>
      <c r="K732" s="157" t="s">
        <v>7505</v>
      </c>
      <c r="L732" s="157">
        <v>0</v>
      </c>
      <c r="M732" s="65"/>
      <c r="N732" s="65"/>
      <c r="O732" s="65"/>
      <c r="P732" s="65"/>
      <c r="Q732" s="65"/>
      <c r="R732" s="65"/>
    </row>
    <row r="733" spans="1:18" x14ac:dyDescent="0.2">
      <c r="A733" s="97"/>
      <c r="B733" s="65" t="s">
        <v>68</v>
      </c>
      <c r="C733" s="126">
        <v>0.5</v>
      </c>
      <c r="D733" s="250" t="s">
        <v>3546</v>
      </c>
      <c r="E733" s="129">
        <v>65</v>
      </c>
      <c r="F733" s="129">
        <f>_sp90</f>
        <v>6520030900</v>
      </c>
      <c r="G733" s="129">
        <v>90</v>
      </c>
      <c r="H733" s="129" t="s">
        <v>2784</v>
      </c>
      <c r="I733" s="129" t="s">
        <v>2784</v>
      </c>
      <c r="J733" s="129">
        <v>133</v>
      </c>
      <c r="K733" s="157" t="s">
        <v>1359</v>
      </c>
      <c r="L733" s="445" t="s">
        <v>518</v>
      </c>
      <c r="M733" s="65" t="s">
        <v>7874</v>
      </c>
      <c r="N733" s="65"/>
      <c r="O733" s="65"/>
      <c r="P733" s="65"/>
      <c r="Q733" s="65"/>
      <c r="R733" s="65"/>
    </row>
    <row r="734" spans="1:18" x14ac:dyDescent="0.2">
      <c r="A734" s="97"/>
      <c r="B734" s="127" t="s">
        <v>10061</v>
      </c>
      <c r="C734" s="126">
        <v>0.5</v>
      </c>
      <c r="D734" s="250" t="s">
        <v>6531</v>
      </c>
      <c r="E734" s="129">
        <v>64</v>
      </c>
      <c r="F734" s="5">
        <f>_sp90</f>
        <v>6520030900</v>
      </c>
      <c r="G734" s="5">
        <v>90</v>
      </c>
      <c r="H734" s="129" t="s">
        <v>2784</v>
      </c>
      <c r="I734" s="129" t="s">
        <v>2784</v>
      </c>
      <c r="J734" s="5">
        <v>133</v>
      </c>
      <c r="K734" s="157">
        <v>6534100242</v>
      </c>
      <c r="L734" s="157">
        <v>0</v>
      </c>
      <c r="M734" s="65"/>
      <c r="N734" s="65"/>
      <c r="O734" s="65"/>
      <c r="P734" s="65"/>
      <c r="Q734" s="65"/>
      <c r="R734" s="65"/>
    </row>
    <row r="735" spans="1:18" x14ac:dyDescent="0.2">
      <c r="A735" s="97" t="s">
        <v>918</v>
      </c>
      <c r="B735" s="127" t="s">
        <v>683</v>
      </c>
      <c r="C735" s="126">
        <v>0.5</v>
      </c>
      <c r="D735" s="250" t="s">
        <v>8541</v>
      </c>
      <c r="E735" s="129">
        <v>65</v>
      </c>
      <c r="F735" s="5">
        <f>_sp90</f>
        <v>6520030900</v>
      </c>
      <c r="G735" s="5">
        <v>90</v>
      </c>
      <c r="H735" s="129" t="s">
        <v>2784</v>
      </c>
      <c r="I735" s="129" t="s">
        <v>2784</v>
      </c>
      <c r="J735" s="5">
        <v>133</v>
      </c>
      <c r="K735" s="157" t="s">
        <v>2266</v>
      </c>
      <c r="L735" s="157">
        <v>0</v>
      </c>
      <c r="M735" s="65" t="s">
        <v>4562</v>
      </c>
      <c r="N735" s="65"/>
      <c r="O735" s="65"/>
      <c r="P735" s="65"/>
      <c r="Q735" s="65"/>
      <c r="R735" s="65"/>
    </row>
    <row r="736" spans="1:18" x14ac:dyDescent="0.2">
      <c r="A736" s="97"/>
      <c r="B736" s="127" t="s">
        <v>8232</v>
      </c>
      <c r="C736" s="126">
        <v>0.5</v>
      </c>
      <c r="D736" s="250" t="s">
        <v>9568</v>
      </c>
      <c r="E736" s="129">
        <v>66</v>
      </c>
      <c r="F736" s="129">
        <f>_sp92</f>
        <v>6520030920</v>
      </c>
      <c r="G736" s="129">
        <v>92</v>
      </c>
      <c r="H736" s="129" t="s">
        <v>2784</v>
      </c>
      <c r="I736" s="129" t="s">
        <v>2784</v>
      </c>
      <c r="J736" s="129">
        <v>135</v>
      </c>
      <c r="K736" s="157" t="s">
        <v>7505</v>
      </c>
      <c r="L736" s="157">
        <v>0</v>
      </c>
      <c r="M736" s="65"/>
      <c r="N736" s="65"/>
      <c r="O736" s="65"/>
      <c r="P736" s="65"/>
      <c r="Q736" s="65"/>
      <c r="R736" s="65"/>
    </row>
    <row r="737" spans="1:18" x14ac:dyDescent="0.2">
      <c r="A737" s="97"/>
      <c r="B737" s="127" t="s">
        <v>8232</v>
      </c>
      <c r="C737" s="126">
        <v>0.5</v>
      </c>
      <c r="D737" s="250" t="s">
        <v>2878</v>
      </c>
      <c r="E737" s="129">
        <v>65</v>
      </c>
      <c r="F737" s="129">
        <f>_sp92</f>
        <v>6520030920</v>
      </c>
      <c r="G737" s="129">
        <v>92</v>
      </c>
      <c r="H737" s="129" t="s">
        <v>2784</v>
      </c>
      <c r="I737" s="129" t="s">
        <v>2784</v>
      </c>
      <c r="J737" s="5">
        <v>135</v>
      </c>
      <c r="K737" s="157" t="s">
        <v>1359</v>
      </c>
      <c r="L737" s="145">
        <v>0</v>
      </c>
      <c r="M737" s="65" t="s">
        <v>7008</v>
      </c>
      <c r="N737" s="65"/>
      <c r="O737" s="65"/>
      <c r="P737" s="65"/>
      <c r="Q737" s="65"/>
      <c r="R737" s="65"/>
    </row>
    <row r="738" spans="1:18" x14ac:dyDescent="0.2">
      <c r="A738" s="97"/>
      <c r="B738" s="127" t="s">
        <v>6437</v>
      </c>
      <c r="C738" s="126">
        <v>0.5</v>
      </c>
      <c r="D738" s="250" t="s">
        <v>9568</v>
      </c>
      <c r="E738" s="129">
        <v>66</v>
      </c>
      <c r="F738" s="129">
        <f>_sp92</f>
        <v>6520030920</v>
      </c>
      <c r="G738" s="129">
        <v>92</v>
      </c>
      <c r="H738" s="129" t="s">
        <v>2784</v>
      </c>
      <c r="I738" s="129" t="s">
        <v>2784</v>
      </c>
      <c r="J738" s="129">
        <v>135</v>
      </c>
      <c r="K738" s="157" t="s">
        <v>7505</v>
      </c>
      <c r="L738" s="157">
        <v>0</v>
      </c>
      <c r="M738" s="65"/>
      <c r="N738" s="65"/>
      <c r="O738" s="65"/>
      <c r="P738" s="65"/>
      <c r="Q738" s="65"/>
      <c r="R738" s="65"/>
    </row>
    <row r="739" spans="1:18" x14ac:dyDescent="0.2">
      <c r="A739" s="97"/>
      <c r="B739" s="127" t="s">
        <v>6437</v>
      </c>
      <c r="C739" s="126">
        <v>0.5</v>
      </c>
      <c r="D739" s="250" t="s">
        <v>3701</v>
      </c>
      <c r="E739" s="129">
        <v>64</v>
      </c>
      <c r="F739" s="129">
        <f>_sp86</f>
        <v>6520030860</v>
      </c>
      <c r="G739" s="129">
        <v>86</v>
      </c>
      <c r="H739" s="129" t="s">
        <v>2784</v>
      </c>
      <c r="I739" s="129" t="s">
        <v>2784</v>
      </c>
      <c r="J739" s="129">
        <v>129</v>
      </c>
      <c r="K739" s="157" t="s">
        <v>9795</v>
      </c>
      <c r="L739" s="445" t="s">
        <v>518</v>
      </c>
      <c r="M739" s="65"/>
      <c r="N739" s="65"/>
      <c r="O739" s="65"/>
      <c r="P739" s="65"/>
      <c r="Q739" s="65"/>
      <c r="R739" s="65"/>
    </row>
    <row r="740" spans="1:18" x14ac:dyDescent="0.2">
      <c r="A740" s="97" t="s">
        <v>1093</v>
      </c>
      <c r="B740" s="127" t="s">
        <v>6437</v>
      </c>
      <c r="C740" s="126">
        <v>0.5</v>
      </c>
      <c r="D740" s="250" t="s">
        <v>6563</v>
      </c>
      <c r="E740" s="129">
        <v>63</v>
      </c>
      <c r="F740" s="129">
        <f>_sp82</f>
        <v>6520030820</v>
      </c>
      <c r="G740" s="129">
        <v>82</v>
      </c>
      <c r="H740" s="129" t="s">
        <v>2784</v>
      </c>
      <c r="I740" s="129" t="s">
        <v>2784</v>
      </c>
      <c r="J740" s="189">
        <v>125</v>
      </c>
      <c r="K740" s="157">
        <v>6534100295</v>
      </c>
      <c r="L740" s="445" t="s">
        <v>518</v>
      </c>
      <c r="M740" s="65" t="s">
        <v>5581</v>
      </c>
      <c r="N740" s="65"/>
      <c r="O740" s="65"/>
      <c r="P740" s="65"/>
      <c r="Q740" s="65"/>
      <c r="R740" s="65"/>
    </row>
    <row r="741" spans="1:18" x14ac:dyDescent="0.2">
      <c r="A741" s="97" t="s">
        <v>5537</v>
      </c>
      <c r="B741" s="127" t="s">
        <v>6437</v>
      </c>
      <c r="C741" s="126">
        <v>0.5</v>
      </c>
      <c r="D741" s="250" t="s">
        <v>5967</v>
      </c>
      <c r="E741" s="129">
        <v>62</v>
      </c>
      <c r="F741" s="129">
        <f>_sp82</f>
        <v>6520030820</v>
      </c>
      <c r="G741" s="129">
        <v>82</v>
      </c>
      <c r="H741" s="129" t="s">
        <v>2784</v>
      </c>
      <c r="I741" s="129" t="s">
        <v>2784</v>
      </c>
      <c r="J741" s="189">
        <v>125</v>
      </c>
      <c r="K741" s="157" t="s">
        <v>1468</v>
      </c>
      <c r="L741" s="157">
        <v>0</v>
      </c>
      <c r="M741" s="65"/>
      <c r="N741" s="65"/>
      <c r="O741" s="65"/>
      <c r="P741" s="65"/>
      <c r="Q741" s="65"/>
      <c r="R741" s="65"/>
    </row>
    <row r="742" spans="1:18" x14ac:dyDescent="0.2">
      <c r="A742" s="97"/>
      <c r="B742" s="127" t="s">
        <v>6437</v>
      </c>
      <c r="C742" s="126">
        <v>0.5</v>
      </c>
      <c r="D742" s="250" t="s">
        <v>5578</v>
      </c>
      <c r="E742" s="129">
        <v>64</v>
      </c>
      <c r="F742" s="129">
        <f>_sp88</f>
        <v>6520030880</v>
      </c>
      <c r="G742" s="129">
        <v>88</v>
      </c>
      <c r="H742" s="129" t="s">
        <v>2784</v>
      </c>
      <c r="I742" s="129" t="s">
        <v>2784</v>
      </c>
      <c r="J742" s="129">
        <v>131</v>
      </c>
      <c r="K742" s="157" t="s">
        <v>8117</v>
      </c>
      <c r="L742" s="157">
        <v>0</v>
      </c>
      <c r="M742" s="65" t="s">
        <v>2333</v>
      </c>
      <c r="N742" s="65"/>
      <c r="O742" s="65"/>
      <c r="P742" s="65"/>
      <c r="Q742" s="65"/>
      <c r="R742" s="65"/>
    </row>
    <row r="743" spans="1:18" x14ac:dyDescent="0.2">
      <c r="A743" s="97"/>
      <c r="B743" s="65"/>
      <c r="C743" s="126">
        <v>0.5</v>
      </c>
      <c r="D743" s="127" t="s">
        <v>4790</v>
      </c>
      <c r="E743" s="129">
        <v>66</v>
      </c>
      <c r="F743" s="129">
        <f>_sp93</f>
        <v>6520030930</v>
      </c>
      <c r="G743" s="129">
        <v>93</v>
      </c>
      <c r="H743" s="129" t="s">
        <v>2784</v>
      </c>
      <c r="I743" s="129" t="s">
        <v>2784</v>
      </c>
      <c r="J743" s="129">
        <v>136</v>
      </c>
      <c r="K743" s="157">
        <v>6534100219</v>
      </c>
      <c r="L743" s="157">
        <v>0</v>
      </c>
      <c r="M743" s="65" t="s">
        <v>9326</v>
      </c>
      <c r="N743" s="65"/>
      <c r="O743" s="65"/>
      <c r="P743" s="65"/>
      <c r="Q743" s="65"/>
      <c r="R743" s="65"/>
    </row>
    <row r="744" spans="1:18" x14ac:dyDescent="0.2">
      <c r="A744" s="97"/>
      <c r="B744" s="127" t="s">
        <v>1978</v>
      </c>
      <c r="C744" s="126">
        <v>0.6</v>
      </c>
      <c r="D744" s="250" t="s">
        <v>311</v>
      </c>
      <c r="E744" s="129">
        <v>72</v>
      </c>
      <c r="F744" s="129">
        <f>_sp105</f>
        <v>6520031050</v>
      </c>
      <c r="G744" s="129">
        <v>105</v>
      </c>
      <c r="H744" s="129" t="s">
        <v>2784</v>
      </c>
      <c r="I744" s="129" t="s">
        <v>2784</v>
      </c>
      <c r="J744" s="5">
        <v>148</v>
      </c>
      <c r="K744" s="157" t="s">
        <v>2757</v>
      </c>
      <c r="L744" s="157">
        <v>0</v>
      </c>
      <c r="M744" s="65"/>
      <c r="N744" s="65"/>
      <c r="O744" s="65"/>
      <c r="P744" s="65"/>
      <c r="Q744" s="65"/>
      <c r="R744" s="65"/>
    </row>
    <row r="745" spans="1:18" x14ac:dyDescent="0.2">
      <c r="A745" s="558" t="s">
        <v>11868</v>
      </c>
      <c r="B745" s="574" t="s">
        <v>1978</v>
      </c>
      <c r="C745" s="126">
        <v>0.6</v>
      </c>
      <c r="D745" s="591" t="s">
        <v>11872</v>
      </c>
      <c r="E745" s="129">
        <v>70</v>
      </c>
      <c r="F745" s="129">
        <v>6520030940</v>
      </c>
      <c r="G745" s="129">
        <v>94</v>
      </c>
      <c r="H745" s="600" t="s">
        <v>8971</v>
      </c>
      <c r="I745" s="600" t="s">
        <v>8971</v>
      </c>
      <c r="J745" s="5">
        <v>137</v>
      </c>
      <c r="K745" s="570" t="s">
        <v>11873</v>
      </c>
      <c r="L745" s="157">
        <v>0</v>
      </c>
      <c r="M745" s="559" t="s">
        <v>11840</v>
      </c>
      <c r="N745" s="65"/>
      <c r="O745" s="65"/>
      <c r="P745" s="65"/>
      <c r="Q745" s="65"/>
      <c r="R745" s="65"/>
    </row>
    <row r="746" spans="1:18" x14ac:dyDescent="0.2">
      <c r="A746" s="558" t="s">
        <v>12171</v>
      </c>
      <c r="B746" s="574" t="s">
        <v>8490</v>
      </c>
      <c r="C746" s="126">
        <v>0.6</v>
      </c>
      <c r="D746" s="591" t="s">
        <v>12175</v>
      </c>
      <c r="E746" s="129">
        <v>66</v>
      </c>
      <c r="F746" s="129">
        <f>_sp92</f>
        <v>6520030920</v>
      </c>
      <c r="G746" s="129">
        <v>92</v>
      </c>
      <c r="H746" s="129" t="s">
        <v>2784</v>
      </c>
      <c r="I746" s="129" t="s">
        <v>2784</v>
      </c>
      <c r="J746" s="129">
        <v>135</v>
      </c>
      <c r="K746" s="157">
        <v>6534100255</v>
      </c>
      <c r="L746" s="157">
        <v>0</v>
      </c>
      <c r="M746" s="559" t="s">
        <v>12165</v>
      </c>
      <c r="N746" s="65"/>
      <c r="O746" s="65"/>
      <c r="P746" s="65"/>
      <c r="Q746" s="65"/>
      <c r="R746" s="65"/>
    </row>
    <row r="747" spans="1:18" x14ac:dyDescent="0.2">
      <c r="A747" s="558" t="s">
        <v>11802</v>
      </c>
      <c r="B747" s="574" t="s">
        <v>2785</v>
      </c>
      <c r="C747" s="126">
        <v>0.6</v>
      </c>
      <c r="D747" s="591" t="s">
        <v>11808</v>
      </c>
      <c r="E747" s="129">
        <v>67</v>
      </c>
      <c r="F747" s="129">
        <v>6520030900</v>
      </c>
      <c r="G747" s="129">
        <v>90</v>
      </c>
      <c r="H747" s="600" t="s">
        <v>8971</v>
      </c>
      <c r="I747" s="600" t="s">
        <v>8971</v>
      </c>
      <c r="J747" s="5">
        <v>133</v>
      </c>
      <c r="K747" s="570" t="s">
        <v>1359</v>
      </c>
      <c r="L747" s="157">
        <v>0</v>
      </c>
      <c r="M747" s="559" t="s">
        <v>11779</v>
      </c>
      <c r="N747" s="65"/>
      <c r="O747" s="65"/>
      <c r="P747" s="65"/>
      <c r="Q747" s="65"/>
      <c r="R747" s="65"/>
    </row>
    <row r="748" spans="1:18" x14ac:dyDescent="0.2">
      <c r="A748" s="558" t="s">
        <v>12240</v>
      </c>
      <c r="B748" s="574" t="s">
        <v>8490</v>
      </c>
      <c r="C748" s="126">
        <v>0.65</v>
      </c>
      <c r="D748" s="591" t="s">
        <v>12244</v>
      </c>
      <c r="E748" s="129">
        <v>68</v>
      </c>
      <c r="F748" s="129">
        <v>6520030970</v>
      </c>
      <c r="G748" s="129">
        <v>97</v>
      </c>
      <c r="H748" s="600" t="s">
        <v>8971</v>
      </c>
      <c r="I748" s="600" t="s">
        <v>8971</v>
      </c>
      <c r="J748" s="5">
        <v>140</v>
      </c>
      <c r="K748" s="570" t="s">
        <v>12245</v>
      </c>
      <c r="L748" s="157">
        <v>0</v>
      </c>
      <c r="M748" s="559" t="s">
        <v>12241</v>
      </c>
      <c r="N748" s="65"/>
      <c r="O748" s="65"/>
      <c r="P748" s="65"/>
      <c r="Q748" s="65"/>
      <c r="R748" s="65"/>
    </row>
    <row r="749" spans="1:18" x14ac:dyDescent="0.2">
      <c r="A749" s="558"/>
      <c r="B749" s="574"/>
      <c r="C749" s="126"/>
      <c r="D749" s="591"/>
      <c r="E749" s="129"/>
      <c r="F749" s="129"/>
      <c r="G749" s="129"/>
      <c r="H749" s="600"/>
      <c r="I749" s="600"/>
      <c r="J749" s="5"/>
      <c r="K749" s="570"/>
      <c r="L749" s="157"/>
      <c r="M749" s="559"/>
      <c r="N749" s="65"/>
      <c r="O749" s="65"/>
      <c r="P749" s="65"/>
      <c r="Q749" s="65"/>
      <c r="R749" s="65"/>
    </row>
    <row r="750" spans="1:18" x14ac:dyDescent="0.2">
      <c r="A750" s="97"/>
      <c r="B750" s="65"/>
      <c r="C750" s="126"/>
      <c r="D750" s="250"/>
      <c r="E750" s="129"/>
      <c r="F750" s="157"/>
      <c r="G750" s="157"/>
      <c r="H750" s="129"/>
      <c r="I750" s="129"/>
      <c r="J750" s="5"/>
      <c r="K750" s="157"/>
      <c r="L750" s="157">
        <v>0</v>
      </c>
      <c r="M750" s="65"/>
      <c r="N750" s="65"/>
      <c r="O750" s="65"/>
      <c r="P750" s="65"/>
      <c r="Q750" s="65"/>
      <c r="R750" s="65"/>
    </row>
    <row r="751" spans="1:18" x14ac:dyDescent="0.2">
      <c r="A751" s="97"/>
      <c r="B751" s="127"/>
      <c r="C751" s="126"/>
      <c r="D751" s="250"/>
      <c r="E751" s="129"/>
      <c r="F751" s="157"/>
      <c r="G751" s="157"/>
      <c r="H751" s="129"/>
      <c r="I751" s="129"/>
      <c r="J751" s="5"/>
      <c r="K751" s="157"/>
      <c r="L751" s="157">
        <v>0</v>
      </c>
      <c r="M751" s="65"/>
      <c r="N751" s="65"/>
      <c r="O751" s="65"/>
      <c r="P751" s="65"/>
      <c r="Q751" s="65"/>
      <c r="R751" s="65"/>
    </row>
    <row r="752" spans="1:18" ht="20.25" x14ac:dyDescent="0.3">
      <c r="A752" s="97"/>
      <c r="B752" s="689" t="s">
        <v>8316</v>
      </c>
      <c r="C752" s="126"/>
      <c r="D752" s="127"/>
      <c r="E752" s="127"/>
      <c r="F752" s="127"/>
      <c r="G752" s="127"/>
      <c r="H752" s="127"/>
      <c r="I752" s="127"/>
      <c r="J752" s="127"/>
      <c r="K752" s="250"/>
      <c r="L752" s="157">
        <v>0</v>
      </c>
      <c r="M752" s="65"/>
      <c r="N752" s="65"/>
      <c r="O752" s="65"/>
      <c r="P752" s="65"/>
      <c r="Q752" s="65"/>
      <c r="R752" s="65"/>
    </row>
    <row r="753" spans="1:18" ht="18.75" x14ac:dyDescent="0.3">
      <c r="A753" s="97"/>
      <c r="B753" s="65"/>
      <c r="C753" s="674" t="s">
        <v>5498</v>
      </c>
      <c r="D753" s="127"/>
      <c r="E753" s="127"/>
      <c r="F753" s="127"/>
      <c r="G753" s="127"/>
      <c r="H753" s="127"/>
      <c r="I753" s="127"/>
      <c r="J753" s="127"/>
      <c r="K753" s="250"/>
      <c r="L753" s="157">
        <v>0</v>
      </c>
      <c r="M753" s="65"/>
      <c r="N753" s="65"/>
      <c r="O753" s="65"/>
      <c r="P753" s="65"/>
      <c r="Q753" s="65"/>
      <c r="R753" s="65"/>
    </row>
    <row r="754" spans="1:18" ht="20.25" x14ac:dyDescent="0.3">
      <c r="A754" s="97"/>
      <c r="B754" s="689"/>
      <c r="C754" s="674" t="s">
        <v>5503</v>
      </c>
      <c r="D754" s="127"/>
      <c r="E754" s="127"/>
      <c r="F754" s="127"/>
      <c r="G754" s="127"/>
      <c r="H754" s="127"/>
      <c r="I754" s="127"/>
      <c r="J754" s="127"/>
      <c r="K754" s="250"/>
      <c r="L754" s="157">
        <v>0</v>
      </c>
      <c r="M754" s="65"/>
      <c r="N754" s="65"/>
      <c r="O754" s="65"/>
      <c r="P754" s="65"/>
      <c r="Q754" s="65"/>
      <c r="R754" s="65"/>
    </row>
    <row r="755" spans="1:18" ht="20.25" x14ac:dyDescent="0.3">
      <c r="A755" s="97"/>
      <c r="B755" s="689"/>
      <c r="C755" s="126"/>
      <c r="D755" s="127"/>
      <c r="E755" s="127"/>
      <c r="F755" s="127"/>
      <c r="G755" s="127"/>
      <c r="H755" s="127"/>
      <c r="I755" s="127"/>
      <c r="J755" s="127"/>
      <c r="K755" s="250"/>
      <c r="L755" s="157">
        <v>0</v>
      </c>
      <c r="M755" s="65"/>
      <c r="N755" s="65"/>
      <c r="O755" s="65"/>
      <c r="P755" s="65"/>
      <c r="Q755" s="65"/>
      <c r="R755" s="65"/>
    </row>
    <row r="756" spans="1:18" ht="18.75" x14ac:dyDescent="0.3">
      <c r="A756" s="97"/>
      <c r="B756" s="690" t="s">
        <v>7916</v>
      </c>
      <c r="C756" s="126"/>
      <c r="D756" s="250"/>
      <c r="E756" s="129"/>
      <c r="F756" s="157"/>
      <c r="G756" s="157"/>
      <c r="H756" s="129"/>
      <c r="I756" s="129"/>
      <c r="J756" s="5"/>
      <c r="K756" s="157"/>
      <c r="L756" s="157">
        <v>0</v>
      </c>
      <c r="M756" s="65"/>
      <c r="N756" s="65"/>
      <c r="O756" s="65"/>
      <c r="P756" s="65"/>
      <c r="Q756" s="65"/>
      <c r="R756" s="65"/>
    </row>
    <row r="757" spans="1:18" x14ac:dyDescent="0.2">
      <c r="A757" s="97"/>
      <c r="B757" s="127"/>
      <c r="C757" s="126"/>
      <c r="D757" s="127"/>
      <c r="E757" s="127"/>
      <c r="F757" s="127"/>
      <c r="G757" s="127"/>
      <c r="H757" s="127"/>
      <c r="I757" s="127"/>
      <c r="J757" s="127"/>
      <c r="K757" s="157"/>
      <c r="L757" s="157">
        <v>0</v>
      </c>
      <c r="M757" s="65"/>
      <c r="N757" s="65"/>
      <c r="O757" s="65"/>
      <c r="P757" s="65"/>
      <c r="Q757" s="65"/>
      <c r="R757" s="65"/>
    </row>
    <row r="758" spans="1:18" ht="18.75" x14ac:dyDescent="0.3">
      <c r="A758" s="97"/>
      <c r="B758" s="690" t="s">
        <v>3165</v>
      </c>
      <c r="C758" s="678"/>
      <c r="D758" s="235"/>
      <c r="E758" s="235"/>
      <c r="F758" s="679" t="s">
        <v>6865</v>
      </c>
      <c r="G758" s="680"/>
      <c r="H758" s="681" t="s">
        <v>2771</v>
      </c>
      <c r="I758" s="235"/>
      <c r="J758" s="681" t="s">
        <v>10542</v>
      </c>
      <c r="K758" s="682" t="s">
        <v>182</v>
      </c>
      <c r="L758" s="157">
        <v>0</v>
      </c>
      <c r="M758" s="65"/>
      <c r="N758" s="65"/>
      <c r="O758" s="65"/>
      <c r="P758" s="65"/>
      <c r="Q758" s="65"/>
      <c r="R758" s="65"/>
    </row>
    <row r="759" spans="1:18" x14ac:dyDescent="0.2">
      <c r="A759" s="97"/>
      <c r="B759" s="119" t="s">
        <v>6344</v>
      </c>
      <c r="C759" s="683" t="s">
        <v>6345</v>
      </c>
      <c r="D759" s="236" t="s">
        <v>6346</v>
      </c>
      <c r="E759" s="683" t="s">
        <v>6347</v>
      </c>
      <c r="F759" s="684" t="s">
        <v>6866</v>
      </c>
      <c r="G759" s="684" t="s">
        <v>5718</v>
      </c>
      <c r="H759" s="685" t="s">
        <v>5719</v>
      </c>
      <c r="I759" s="236" t="s">
        <v>5720</v>
      </c>
      <c r="J759" s="685" t="s">
        <v>525</v>
      </c>
      <c r="K759" s="686" t="s">
        <v>5780</v>
      </c>
      <c r="L759" s="157">
        <v>0</v>
      </c>
      <c r="M759" s="65"/>
      <c r="N759" s="65"/>
      <c r="O759" s="65"/>
      <c r="P759" s="65"/>
      <c r="Q759" s="65"/>
      <c r="R759" s="65"/>
    </row>
    <row r="760" spans="1:18" x14ac:dyDescent="0.2">
      <c r="A760" s="97"/>
      <c r="B760" s="65"/>
      <c r="C760" s="126">
        <v>0.33</v>
      </c>
      <c r="D760" s="250" t="s">
        <v>8449</v>
      </c>
      <c r="E760" s="129">
        <v>66</v>
      </c>
      <c r="F760" s="157">
        <f>_sp98</f>
        <v>6520030980</v>
      </c>
      <c r="G760" s="157">
        <v>98</v>
      </c>
      <c r="H760" s="129" t="s">
        <v>2784</v>
      </c>
      <c r="I760" s="129" t="s">
        <v>2784</v>
      </c>
      <c r="J760" s="5">
        <v>141</v>
      </c>
      <c r="K760" s="157">
        <v>6534100301</v>
      </c>
      <c r="L760" s="157">
        <v>0</v>
      </c>
      <c r="M760" s="65"/>
      <c r="N760" s="65"/>
      <c r="O760" s="65"/>
      <c r="P760" s="65"/>
      <c r="Q760" s="65"/>
      <c r="R760" s="65"/>
    </row>
    <row r="761" spans="1:18" x14ac:dyDescent="0.2">
      <c r="A761" s="97"/>
      <c r="B761" s="127"/>
      <c r="C761" s="126">
        <v>0.33</v>
      </c>
      <c r="D761" s="250" t="s">
        <v>5813</v>
      </c>
      <c r="E761" s="129">
        <v>66</v>
      </c>
      <c r="F761" s="157">
        <f>_sp98</f>
        <v>6520030980</v>
      </c>
      <c r="G761" s="157">
        <v>98</v>
      </c>
      <c r="H761" s="129" t="s">
        <v>2784</v>
      </c>
      <c r="I761" s="129" t="s">
        <v>2784</v>
      </c>
      <c r="J761" s="5">
        <v>141</v>
      </c>
      <c r="K761" s="157" t="s">
        <v>5812</v>
      </c>
      <c r="L761" s="157">
        <v>0</v>
      </c>
      <c r="M761" s="65"/>
      <c r="N761" s="65"/>
      <c r="O761" s="65"/>
      <c r="P761" s="65"/>
      <c r="Q761" s="65"/>
      <c r="R761" s="65"/>
    </row>
    <row r="762" spans="1:18" x14ac:dyDescent="0.2">
      <c r="A762" s="97"/>
      <c r="B762" s="127"/>
      <c r="C762" s="126"/>
      <c r="D762" s="250"/>
      <c r="E762" s="129"/>
      <c r="F762" s="157"/>
      <c r="G762" s="157"/>
      <c r="H762" s="129"/>
      <c r="I762" s="129"/>
      <c r="J762" s="5"/>
      <c r="K762" s="157"/>
      <c r="L762" s="157">
        <v>0</v>
      </c>
      <c r="M762" s="65"/>
      <c r="N762" s="65"/>
      <c r="O762" s="65"/>
      <c r="P762" s="65"/>
      <c r="Q762" s="65"/>
      <c r="R762" s="65"/>
    </row>
    <row r="763" spans="1:18" x14ac:dyDescent="0.2">
      <c r="A763" s="97"/>
      <c r="B763" s="127"/>
      <c r="C763" s="126"/>
      <c r="D763" s="127"/>
      <c r="E763" s="127"/>
      <c r="F763" s="127"/>
      <c r="G763" s="127"/>
      <c r="H763" s="127"/>
      <c r="I763" s="127"/>
      <c r="J763" s="127"/>
      <c r="K763" s="250"/>
      <c r="L763" s="157">
        <v>0</v>
      </c>
      <c r="M763" s="65"/>
      <c r="N763" s="65"/>
      <c r="O763" s="65"/>
      <c r="P763" s="65"/>
      <c r="Q763" s="65"/>
      <c r="R763" s="65"/>
    </row>
    <row r="764" spans="1:18" ht="20.25" x14ac:dyDescent="0.3">
      <c r="A764" s="52"/>
      <c r="B764" s="689" t="s">
        <v>9449</v>
      </c>
      <c r="C764" s="126"/>
      <c r="D764" s="127"/>
      <c r="E764" s="127"/>
      <c r="F764" s="127"/>
      <c r="G764" s="127"/>
      <c r="H764" s="127"/>
      <c r="I764" s="127"/>
      <c r="J764" s="127"/>
      <c r="K764" s="250"/>
      <c r="L764" s="157">
        <v>0</v>
      </c>
      <c r="M764" s="65"/>
      <c r="N764" s="65"/>
      <c r="O764" s="65"/>
      <c r="P764" s="65"/>
      <c r="Q764" s="65"/>
      <c r="R764" s="65"/>
    </row>
    <row r="765" spans="1:18" ht="20.25" x14ac:dyDescent="0.3">
      <c r="A765" s="52"/>
      <c r="B765" s="65"/>
      <c r="C765" s="689" t="s">
        <v>3640</v>
      </c>
      <c r="D765" s="127"/>
      <c r="E765" s="127"/>
      <c r="F765" s="127"/>
      <c r="G765" s="127"/>
      <c r="H765" s="127"/>
      <c r="I765" s="127"/>
      <c r="J765" s="127"/>
      <c r="K765" s="250"/>
      <c r="L765" s="157"/>
      <c r="M765" s="65"/>
      <c r="N765" s="65"/>
      <c r="O765" s="65"/>
      <c r="P765" s="65"/>
      <c r="Q765" s="65"/>
      <c r="R765" s="65"/>
    </row>
    <row r="766" spans="1:18" ht="20.25" x14ac:dyDescent="0.3">
      <c r="A766" s="52"/>
      <c r="B766" s="689"/>
      <c r="C766" s="674" t="s">
        <v>9450</v>
      </c>
      <c r="D766" s="127"/>
      <c r="E766" s="127"/>
      <c r="F766" s="127"/>
      <c r="G766" s="127"/>
      <c r="H766" s="127"/>
      <c r="I766" s="127"/>
      <c r="J766" s="127"/>
      <c r="K766" s="250"/>
      <c r="L766" s="157">
        <v>0</v>
      </c>
      <c r="M766" s="65"/>
      <c r="N766" s="65"/>
      <c r="O766" s="65"/>
      <c r="P766" s="65"/>
      <c r="Q766" s="65"/>
      <c r="R766" s="65"/>
    </row>
    <row r="767" spans="1:18" ht="20.25" x14ac:dyDescent="0.3">
      <c r="A767" s="97"/>
      <c r="B767" s="689"/>
      <c r="C767" s="126"/>
      <c r="D767" s="127"/>
      <c r="E767" s="127"/>
      <c r="F767" s="127"/>
      <c r="G767" s="127"/>
      <c r="H767" s="127"/>
      <c r="I767" s="127"/>
      <c r="J767" s="127"/>
      <c r="K767" s="250"/>
      <c r="L767" s="157">
        <v>0</v>
      </c>
      <c r="M767" s="65"/>
      <c r="N767" s="65"/>
      <c r="O767" s="65"/>
      <c r="P767" s="65"/>
      <c r="Q767" s="65"/>
      <c r="R767" s="65"/>
    </row>
    <row r="768" spans="1:18" ht="18.75" x14ac:dyDescent="0.3">
      <c r="A768" s="97"/>
      <c r="B768" s="690" t="s">
        <v>7916</v>
      </c>
      <c r="C768" s="126"/>
      <c r="D768" s="127"/>
      <c r="E768" s="127"/>
      <c r="F768" s="127"/>
      <c r="G768" s="127"/>
      <c r="H768" s="127"/>
      <c r="I768" s="127"/>
      <c r="J768" s="127"/>
      <c r="K768" s="250"/>
      <c r="L768" s="157">
        <v>0</v>
      </c>
      <c r="M768" s="65"/>
      <c r="N768" s="65"/>
      <c r="O768" s="65"/>
      <c r="P768" s="65"/>
      <c r="Q768" s="65"/>
      <c r="R768" s="65"/>
    </row>
    <row r="769" spans="1:18" ht="18.75" x14ac:dyDescent="0.3">
      <c r="A769" s="97"/>
      <c r="B769" s="690"/>
      <c r="C769" s="126"/>
      <c r="D769" s="127"/>
      <c r="E769" s="127"/>
      <c r="F769" s="127"/>
      <c r="G769" s="127"/>
      <c r="H769" s="127"/>
      <c r="I769" s="127"/>
      <c r="J769" s="127"/>
      <c r="K769" s="250"/>
      <c r="L769" s="157">
        <v>0</v>
      </c>
      <c r="M769" s="65"/>
      <c r="N769" s="65"/>
      <c r="O769" s="65"/>
      <c r="P769" s="65"/>
      <c r="Q769" s="65"/>
      <c r="R769" s="65"/>
    </row>
    <row r="770" spans="1:18" ht="18.75" x14ac:dyDescent="0.3">
      <c r="A770" s="97"/>
      <c r="B770" s="690" t="s">
        <v>4667</v>
      </c>
      <c r="C770" s="678"/>
      <c r="D770" s="235"/>
      <c r="E770" s="235"/>
      <c r="F770" s="679" t="s">
        <v>6865</v>
      </c>
      <c r="G770" s="680"/>
      <c r="H770" s="681" t="s">
        <v>2771</v>
      </c>
      <c r="I770" s="235"/>
      <c r="J770" s="681" t="s">
        <v>10542</v>
      </c>
      <c r="K770" s="682" t="s">
        <v>182</v>
      </c>
      <c r="L770" s="157">
        <v>0</v>
      </c>
      <c r="M770" s="65"/>
      <c r="N770" s="65"/>
      <c r="O770" s="65"/>
      <c r="P770" s="65"/>
      <c r="Q770" s="65"/>
      <c r="R770" s="65"/>
    </row>
    <row r="771" spans="1:18" x14ac:dyDescent="0.2">
      <c r="A771" s="97"/>
      <c r="B771" s="119" t="s">
        <v>6344</v>
      </c>
      <c r="C771" s="683" t="s">
        <v>6345</v>
      </c>
      <c r="D771" s="236" t="s">
        <v>6346</v>
      </c>
      <c r="E771" s="683" t="s">
        <v>6347</v>
      </c>
      <c r="F771" s="684" t="s">
        <v>6866</v>
      </c>
      <c r="G771" s="684" t="s">
        <v>5718</v>
      </c>
      <c r="H771" s="685" t="s">
        <v>5719</v>
      </c>
      <c r="I771" s="236" t="s">
        <v>5720</v>
      </c>
      <c r="J771" s="685" t="s">
        <v>525</v>
      </c>
      <c r="K771" s="686" t="s">
        <v>5780</v>
      </c>
      <c r="L771" s="157">
        <v>0</v>
      </c>
      <c r="M771" s="65"/>
      <c r="N771" s="65"/>
      <c r="O771" s="65"/>
      <c r="P771" s="65"/>
      <c r="Q771" s="65"/>
      <c r="R771" s="65"/>
    </row>
    <row r="772" spans="1:18" x14ac:dyDescent="0.2">
      <c r="A772" s="97" t="s">
        <v>4252</v>
      </c>
      <c r="B772" s="119" t="s">
        <v>3365</v>
      </c>
      <c r="C772" s="120">
        <v>0.2</v>
      </c>
      <c r="D772" s="120" t="s">
        <v>7750</v>
      </c>
      <c r="E772" s="189">
        <v>54</v>
      </c>
      <c r="F772" s="190">
        <f>_sp71</f>
        <v>6520030710</v>
      </c>
      <c r="G772" s="190">
        <v>71</v>
      </c>
      <c r="H772" s="129" t="s">
        <v>2784</v>
      </c>
      <c r="I772" s="129" t="s">
        <v>2784</v>
      </c>
      <c r="J772" s="189">
        <v>123</v>
      </c>
      <c r="K772" s="191">
        <v>6604100279</v>
      </c>
      <c r="L772" s="145">
        <v>0</v>
      </c>
      <c r="M772" s="65" t="s">
        <v>7523</v>
      </c>
      <c r="N772" s="65"/>
      <c r="O772" s="65"/>
      <c r="P772" s="65"/>
      <c r="Q772" s="65"/>
      <c r="R772" s="65"/>
    </row>
    <row r="773" spans="1:18" x14ac:dyDescent="0.2">
      <c r="A773" s="97"/>
      <c r="B773" s="119" t="s">
        <v>4416</v>
      </c>
      <c r="C773" s="120">
        <v>0.2</v>
      </c>
      <c r="D773" s="120" t="s">
        <v>1444</v>
      </c>
      <c r="E773" s="189">
        <v>54</v>
      </c>
      <c r="F773" s="190">
        <f>_sp71</f>
        <v>6520030710</v>
      </c>
      <c r="G773" s="190">
        <v>71</v>
      </c>
      <c r="H773" s="129" t="s">
        <v>2784</v>
      </c>
      <c r="I773" s="129" t="s">
        <v>2784</v>
      </c>
      <c r="J773" s="189">
        <v>123</v>
      </c>
      <c r="K773" s="191">
        <v>6604100279</v>
      </c>
      <c r="L773" s="145">
        <v>0</v>
      </c>
      <c r="M773" s="65"/>
      <c r="N773" s="65"/>
      <c r="O773" s="65"/>
      <c r="P773" s="65"/>
      <c r="Q773" s="65"/>
      <c r="R773" s="65"/>
    </row>
    <row r="774" spans="1:18" x14ac:dyDescent="0.2">
      <c r="A774" s="97"/>
      <c r="B774" s="119" t="s">
        <v>4416</v>
      </c>
      <c r="C774" s="120">
        <v>0.2</v>
      </c>
      <c r="D774" s="120" t="s">
        <v>5258</v>
      </c>
      <c r="E774" s="189">
        <v>59</v>
      </c>
      <c r="F774" s="190">
        <f>_sp82</f>
        <v>6520030820</v>
      </c>
      <c r="G774" s="190">
        <v>82</v>
      </c>
      <c r="H774" s="129" t="s">
        <v>2784</v>
      </c>
      <c r="I774" s="129" t="s">
        <v>2784</v>
      </c>
      <c r="J774" s="189">
        <v>123</v>
      </c>
      <c r="K774" s="191">
        <v>6604100253</v>
      </c>
      <c r="L774" s="145">
        <v>0</v>
      </c>
      <c r="M774" s="65" t="s">
        <v>8088</v>
      </c>
      <c r="N774" s="65"/>
      <c r="O774" s="65"/>
      <c r="P774" s="65"/>
      <c r="Q774" s="65"/>
      <c r="R774" s="65"/>
    </row>
    <row r="775" spans="1:18" x14ac:dyDescent="0.2">
      <c r="A775" s="97"/>
      <c r="B775" s="119" t="s">
        <v>4416</v>
      </c>
      <c r="C775" s="120">
        <v>0.2</v>
      </c>
      <c r="D775" s="120" t="s">
        <v>10099</v>
      </c>
      <c r="E775" s="189">
        <v>59</v>
      </c>
      <c r="F775" s="190">
        <f>_sp80</f>
        <v>6520030800</v>
      </c>
      <c r="G775" s="190">
        <v>80</v>
      </c>
      <c r="H775" s="129" t="s">
        <v>2784</v>
      </c>
      <c r="I775" s="129" t="s">
        <v>2784</v>
      </c>
      <c r="J775" s="189">
        <v>123</v>
      </c>
      <c r="K775" s="191">
        <v>6604100241</v>
      </c>
      <c r="L775" s="157">
        <v>0</v>
      </c>
      <c r="M775" s="65"/>
      <c r="N775" s="65"/>
      <c r="O775" s="65"/>
      <c r="P775" s="65"/>
      <c r="Q775" s="65"/>
      <c r="R775" s="65"/>
    </row>
    <row r="776" spans="1:18" x14ac:dyDescent="0.2">
      <c r="A776" s="97"/>
      <c r="B776" s="119" t="s">
        <v>4416</v>
      </c>
      <c r="C776" s="120">
        <v>0.2</v>
      </c>
      <c r="D776" s="444" t="s">
        <v>10110</v>
      </c>
      <c r="E776" s="189">
        <v>59</v>
      </c>
      <c r="F776" s="190">
        <f>_sp80</f>
        <v>6520030800</v>
      </c>
      <c r="G776" s="190">
        <v>80</v>
      </c>
      <c r="H776" s="129" t="s">
        <v>2784</v>
      </c>
      <c r="I776" s="129" t="s">
        <v>2784</v>
      </c>
      <c r="J776" s="189">
        <v>123</v>
      </c>
      <c r="K776" s="191">
        <v>6604100241</v>
      </c>
      <c r="L776" s="145">
        <v>0</v>
      </c>
      <c r="M776" s="65"/>
      <c r="N776" s="65"/>
      <c r="O776" s="65"/>
      <c r="P776" s="65"/>
      <c r="Q776" s="65"/>
      <c r="R776" s="65"/>
    </row>
    <row r="777" spans="1:18" x14ac:dyDescent="0.2">
      <c r="A777" s="97"/>
      <c r="B777" s="119" t="s">
        <v>8490</v>
      </c>
      <c r="C777" s="120">
        <v>0.2</v>
      </c>
      <c r="D777" s="444" t="s">
        <v>9891</v>
      </c>
      <c r="E777" s="189">
        <v>56</v>
      </c>
      <c r="F777" s="190">
        <f>_sp74</f>
        <v>6520030740</v>
      </c>
      <c r="G777" s="190">
        <v>74</v>
      </c>
      <c r="H777" s="129" t="s">
        <v>2784</v>
      </c>
      <c r="I777" s="129" t="s">
        <v>2784</v>
      </c>
      <c r="J777" s="189">
        <v>123</v>
      </c>
      <c r="K777" s="191">
        <v>6604100288</v>
      </c>
      <c r="L777" s="145">
        <v>0</v>
      </c>
      <c r="M777" s="65"/>
      <c r="N777" s="65"/>
      <c r="O777" s="65"/>
      <c r="P777" s="65"/>
      <c r="Q777" s="65"/>
      <c r="R777" s="65"/>
    </row>
    <row r="778" spans="1:18" x14ac:dyDescent="0.2">
      <c r="A778" s="97"/>
      <c r="B778" s="119" t="s">
        <v>8490</v>
      </c>
      <c r="C778" s="120">
        <v>0.2</v>
      </c>
      <c r="D778" s="120" t="s">
        <v>5258</v>
      </c>
      <c r="E778" s="189">
        <v>59</v>
      </c>
      <c r="F778" s="190">
        <f>_sp82</f>
        <v>6520030820</v>
      </c>
      <c r="G778" s="190">
        <v>82</v>
      </c>
      <c r="H778" s="129" t="s">
        <v>2784</v>
      </c>
      <c r="I778" s="129" t="s">
        <v>2784</v>
      </c>
      <c r="J778" s="189">
        <v>123</v>
      </c>
      <c r="K778" s="191">
        <v>6604100253</v>
      </c>
      <c r="L778" s="157" t="s">
        <v>518</v>
      </c>
      <c r="M778" s="65"/>
      <c r="N778" s="65"/>
      <c r="O778" s="65"/>
      <c r="P778" s="65"/>
      <c r="Q778" s="65"/>
      <c r="R778" s="65"/>
    </row>
    <row r="779" spans="1:18" x14ac:dyDescent="0.2">
      <c r="A779" s="97"/>
      <c r="B779" s="119" t="s">
        <v>8490</v>
      </c>
      <c r="C779" s="120">
        <v>0.2</v>
      </c>
      <c r="D779" s="120" t="s">
        <v>4861</v>
      </c>
      <c r="E779" s="189">
        <v>57</v>
      </c>
      <c r="F779" s="190">
        <f>_sp76</f>
        <v>6520030760</v>
      </c>
      <c r="G779" s="190">
        <v>76</v>
      </c>
      <c r="H779" s="129" t="s">
        <v>2784</v>
      </c>
      <c r="I779" s="129" t="s">
        <v>2784</v>
      </c>
      <c r="J779" s="189">
        <v>123</v>
      </c>
      <c r="K779" s="191">
        <v>6604100264</v>
      </c>
      <c r="L779" s="157">
        <v>0</v>
      </c>
      <c r="M779" s="65"/>
      <c r="N779" s="65"/>
      <c r="O779" s="65"/>
      <c r="P779" s="65"/>
      <c r="Q779" s="65"/>
      <c r="R779" s="65"/>
    </row>
    <row r="780" spans="1:18" x14ac:dyDescent="0.2">
      <c r="A780" s="558" t="s">
        <v>11714</v>
      </c>
      <c r="B780" s="621" t="s">
        <v>4957</v>
      </c>
      <c r="C780" s="120">
        <v>0.2</v>
      </c>
      <c r="D780" s="653" t="s">
        <v>11718</v>
      </c>
      <c r="E780" s="189">
        <v>58</v>
      </c>
      <c r="F780" s="190">
        <f>_sp78</f>
        <v>6520030780</v>
      </c>
      <c r="G780" s="190">
        <v>78</v>
      </c>
      <c r="H780" s="129" t="s">
        <v>2784</v>
      </c>
      <c r="I780" s="129" t="s">
        <v>2784</v>
      </c>
      <c r="J780" s="189">
        <v>123</v>
      </c>
      <c r="K780" s="603">
        <v>6604100215</v>
      </c>
      <c r="L780" s="157">
        <v>0</v>
      </c>
      <c r="M780" s="559" t="s">
        <v>11723</v>
      </c>
      <c r="N780" s="65"/>
      <c r="O780" s="65"/>
      <c r="P780" s="65"/>
      <c r="Q780" s="65"/>
      <c r="R780" s="65"/>
    </row>
    <row r="781" spans="1:18" x14ac:dyDescent="0.2">
      <c r="A781" s="97"/>
      <c r="B781" s="119" t="s">
        <v>5948</v>
      </c>
      <c r="C781" s="120">
        <v>0.2</v>
      </c>
      <c r="D781" s="120" t="s">
        <v>2744</v>
      </c>
      <c r="E781" s="189">
        <v>54</v>
      </c>
      <c r="F781" s="190">
        <f>_sp69</f>
        <v>6520030690</v>
      </c>
      <c r="G781" s="190">
        <v>69</v>
      </c>
      <c r="H781" s="129" t="s">
        <v>2784</v>
      </c>
      <c r="I781" s="129" t="s">
        <v>2784</v>
      </c>
      <c r="J781" s="189">
        <v>123</v>
      </c>
      <c r="K781" s="191">
        <v>6604100280</v>
      </c>
      <c r="L781" s="145">
        <v>0</v>
      </c>
      <c r="M781" s="65"/>
      <c r="N781" s="65"/>
      <c r="O781" s="65"/>
      <c r="P781" s="65"/>
      <c r="Q781" s="65"/>
      <c r="R781" s="65"/>
    </row>
    <row r="782" spans="1:18" x14ac:dyDescent="0.2">
      <c r="A782" s="97"/>
      <c r="B782" s="119"/>
      <c r="C782" s="120"/>
      <c r="D782" s="189"/>
      <c r="E782" s="120"/>
      <c r="F782" s="244"/>
      <c r="G782" s="244"/>
      <c r="H782" s="189"/>
      <c r="I782" s="189"/>
      <c r="J782" s="189"/>
      <c r="K782" s="191"/>
      <c r="L782" s="157">
        <v>0</v>
      </c>
      <c r="M782" s="65"/>
      <c r="N782" s="65"/>
      <c r="O782" s="65"/>
      <c r="P782" s="65"/>
      <c r="Q782" s="65"/>
      <c r="R782" s="65"/>
    </row>
    <row r="783" spans="1:18" x14ac:dyDescent="0.2">
      <c r="A783" s="97"/>
      <c r="B783" s="119" t="s">
        <v>4416</v>
      </c>
      <c r="C783" s="120">
        <v>0.25</v>
      </c>
      <c r="D783" s="120" t="s">
        <v>666</v>
      </c>
      <c r="E783" s="189">
        <v>60</v>
      </c>
      <c r="F783" s="244">
        <f>_sp82</f>
        <v>6520030820</v>
      </c>
      <c r="G783" s="190">
        <v>82</v>
      </c>
      <c r="H783" s="129" t="s">
        <v>2784</v>
      </c>
      <c r="I783" s="129" t="s">
        <v>2784</v>
      </c>
      <c r="J783" s="189">
        <v>125</v>
      </c>
      <c r="K783" s="191">
        <v>6604100285</v>
      </c>
      <c r="L783" s="157">
        <v>0</v>
      </c>
      <c r="M783" s="65"/>
      <c r="N783" s="65"/>
      <c r="O783" s="65"/>
      <c r="P783" s="65"/>
      <c r="Q783" s="65"/>
      <c r="R783" s="65"/>
    </row>
    <row r="784" spans="1:18" x14ac:dyDescent="0.2">
      <c r="A784" s="97"/>
      <c r="B784" s="119" t="s">
        <v>4416</v>
      </c>
      <c r="C784" s="120">
        <v>0.25</v>
      </c>
      <c r="D784" s="189" t="s">
        <v>6449</v>
      </c>
      <c r="E784" s="189">
        <v>56</v>
      </c>
      <c r="F784" s="244">
        <f>_sp74</f>
        <v>6520030740</v>
      </c>
      <c r="G784" s="190">
        <v>74</v>
      </c>
      <c r="H784" s="129" t="s">
        <v>2784</v>
      </c>
      <c r="I784" s="129" t="s">
        <v>2784</v>
      </c>
      <c r="J784" s="189">
        <v>123</v>
      </c>
      <c r="K784" s="603" t="s">
        <v>852</v>
      </c>
      <c r="L784" s="145">
        <v>0</v>
      </c>
      <c r="M784" s="559" t="s">
        <v>11660</v>
      </c>
      <c r="N784" s="65"/>
      <c r="O784" s="65"/>
      <c r="P784" s="65"/>
      <c r="Q784" s="65"/>
      <c r="R784" s="65"/>
    </row>
    <row r="785" spans="1:18" x14ac:dyDescent="0.2">
      <c r="A785" s="97"/>
      <c r="B785" s="119" t="s">
        <v>8490</v>
      </c>
      <c r="C785" s="120">
        <v>0.25</v>
      </c>
      <c r="D785" s="120" t="s">
        <v>10144</v>
      </c>
      <c r="E785" s="189">
        <v>59</v>
      </c>
      <c r="F785" s="190">
        <f>_sp80</f>
        <v>6520030800</v>
      </c>
      <c r="G785" s="190">
        <v>80</v>
      </c>
      <c r="H785" s="129" t="s">
        <v>2784</v>
      </c>
      <c r="I785" s="129" t="s">
        <v>2784</v>
      </c>
      <c r="J785" s="189">
        <v>123</v>
      </c>
      <c r="K785" s="191">
        <v>6604100241</v>
      </c>
      <c r="L785" s="157">
        <v>0</v>
      </c>
      <c r="M785" s="65"/>
      <c r="N785" s="65"/>
      <c r="O785" s="65"/>
      <c r="P785" s="65"/>
      <c r="Q785" s="65"/>
      <c r="R785" s="65"/>
    </row>
    <row r="786" spans="1:18" x14ac:dyDescent="0.2">
      <c r="A786" s="97"/>
      <c r="B786" s="119" t="s">
        <v>8490</v>
      </c>
      <c r="C786" s="120">
        <v>0.25</v>
      </c>
      <c r="D786" s="800" t="s">
        <v>12611</v>
      </c>
      <c r="E786" s="189">
        <v>59</v>
      </c>
      <c r="F786" s="190">
        <f>_sp80</f>
        <v>6520030800</v>
      </c>
      <c r="G786" s="190">
        <v>80</v>
      </c>
      <c r="H786" s="129" t="s">
        <v>2784</v>
      </c>
      <c r="I786" s="129" t="s">
        <v>2784</v>
      </c>
      <c r="J786" s="189">
        <v>123</v>
      </c>
      <c r="K786" s="191">
        <v>6604100241</v>
      </c>
      <c r="L786" s="145">
        <v>0</v>
      </c>
      <c r="M786" s="559" t="s">
        <v>12605</v>
      </c>
      <c r="N786" s="65"/>
      <c r="O786" s="65"/>
      <c r="P786" s="65"/>
      <c r="Q786" s="65"/>
      <c r="R786" s="65"/>
    </row>
    <row r="787" spans="1:18" x14ac:dyDescent="0.2">
      <c r="A787" s="97" t="s">
        <v>5438</v>
      </c>
      <c r="B787" s="119" t="s">
        <v>8490</v>
      </c>
      <c r="C787" s="120">
        <v>0.25</v>
      </c>
      <c r="D787" s="444" t="s">
        <v>6238</v>
      </c>
      <c r="E787" s="189">
        <v>54</v>
      </c>
      <c r="F787" s="190">
        <f>_sp71</f>
        <v>6520030710</v>
      </c>
      <c r="G787" s="190">
        <v>71</v>
      </c>
      <c r="H787" s="129" t="s">
        <v>2784</v>
      </c>
      <c r="I787" s="129" t="s">
        <v>2784</v>
      </c>
      <c r="J787" s="189">
        <v>123</v>
      </c>
      <c r="K787" s="191">
        <v>6604100279</v>
      </c>
      <c r="L787" s="157">
        <v>0</v>
      </c>
      <c r="M787" s="65" t="s">
        <v>5484</v>
      </c>
      <c r="N787" s="65"/>
      <c r="O787" s="65"/>
      <c r="P787" s="65"/>
      <c r="Q787" s="65"/>
      <c r="R787" s="65"/>
    </row>
    <row r="788" spans="1:18" x14ac:dyDescent="0.2">
      <c r="A788" s="97"/>
      <c r="B788" s="119" t="s">
        <v>8490</v>
      </c>
      <c r="C788" s="120">
        <v>0.25</v>
      </c>
      <c r="D788" s="120" t="s">
        <v>2721</v>
      </c>
      <c r="E788" s="189">
        <v>57</v>
      </c>
      <c r="F788" s="190">
        <f>_sp76</f>
        <v>6520030760</v>
      </c>
      <c r="G788" s="190">
        <v>76</v>
      </c>
      <c r="H788" s="129" t="s">
        <v>2784</v>
      </c>
      <c r="I788" s="129" t="s">
        <v>2784</v>
      </c>
      <c r="J788" s="189">
        <v>123</v>
      </c>
      <c r="K788" s="191">
        <v>6604100296</v>
      </c>
      <c r="L788" s="157">
        <v>0</v>
      </c>
      <c r="M788" s="65"/>
      <c r="N788" s="65"/>
      <c r="O788" s="65"/>
      <c r="P788" s="65"/>
      <c r="Q788" s="65"/>
      <c r="R788" s="65"/>
    </row>
    <row r="789" spans="1:18" x14ac:dyDescent="0.2">
      <c r="A789" s="97"/>
      <c r="B789" s="119" t="s">
        <v>8490</v>
      </c>
      <c r="C789" s="120">
        <v>0.25</v>
      </c>
      <c r="D789" s="444" t="s">
        <v>10110</v>
      </c>
      <c r="E789" s="189">
        <v>59</v>
      </c>
      <c r="F789" s="190">
        <f>_sp80</f>
        <v>6520030800</v>
      </c>
      <c r="G789" s="190">
        <v>80</v>
      </c>
      <c r="H789" s="129" t="s">
        <v>2784</v>
      </c>
      <c r="I789" s="129" t="s">
        <v>2784</v>
      </c>
      <c r="J789" s="189">
        <v>123</v>
      </c>
      <c r="K789" s="191">
        <v>6604100241</v>
      </c>
      <c r="L789" s="145">
        <v>0</v>
      </c>
      <c r="M789" s="65"/>
      <c r="N789" s="65"/>
      <c r="O789" s="65"/>
      <c r="P789" s="65"/>
      <c r="Q789" s="65"/>
      <c r="R789" s="65"/>
    </row>
    <row r="790" spans="1:18" x14ac:dyDescent="0.2">
      <c r="A790" s="97" t="s">
        <v>1556</v>
      </c>
      <c r="B790" s="119" t="s">
        <v>8490</v>
      </c>
      <c r="C790" s="120">
        <v>0.25</v>
      </c>
      <c r="D790" s="444" t="s">
        <v>7763</v>
      </c>
      <c r="E790" s="189">
        <v>57</v>
      </c>
      <c r="F790" s="190">
        <v>6520030760</v>
      </c>
      <c r="G790" s="190">
        <v>76</v>
      </c>
      <c r="H790" s="129" t="s">
        <v>2784</v>
      </c>
      <c r="I790" s="129" t="s">
        <v>2784</v>
      </c>
      <c r="J790" s="189">
        <v>123</v>
      </c>
      <c r="K790" s="191">
        <v>6604100214</v>
      </c>
      <c r="L790" s="157">
        <v>0</v>
      </c>
      <c r="M790" s="65"/>
      <c r="N790" s="65"/>
      <c r="O790" s="65"/>
      <c r="P790" s="65"/>
      <c r="Q790" s="65"/>
      <c r="R790" s="65"/>
    </row>
    <row r="791" spans="1:18" x14ac:dyDescent="0.2">
      <c r="A791" s="97" t="s">
        <v>7672</v>
      </c>
      <c r="B791" s="119" t="s">
        <v>8490</v>
      </c>
      <c r="C791" s="120">
        <v>0.25</v>
      </c>
      <c r="D791" s="444" t="s">
        <v>6461</v>
      </c>
      <c r="E791" s="189">
        <v>57</v>
      </c>
      <c r="F791" s="190">
        <v>6520030760</v>
      </c>
      <c r="G791" s="190">
        <v>76</v>
      </c>
      <c r="H791" s="129" t="s">
        <v>2784</v>
      </c>
      <c r="I791" s="129" t="s">
        <v>2784</v>
      </c>
      <c r="J791" s="189">
        <v>123</v>
      </c>
      <c r="K791" s="191">
        <v>6604100214</v>
      </c>
      <c r="L791" s="157">
        <v>0</v>
      </c>
      <c r="M791" s="65"/>
      <c r="N791" s="65"/>
      <c r="O791" s="65"/>
      <c r="P791" s="65"/>
      <c r="Q791" s="65"/>
      <c r="R791" s="65"/>
    </row>
    <row r="792" spans="1:18" x14ac:dyDescent="0.2">
      <c r="A792" s="97"/>
      <c r="B792" s="119" t="s">
        <v>8490</v>
      </c>
      <c r="C792" s="120">
        <v>0.25</v>
      </c>
      <c r="D792" s="120" t="s">
        <v>5158</v>
      </c>
      <c r="E792" s="189">
        <v>57</v>
      </c>
      <c r="F792" s="190">
        <v>6520030760</v>
      </c>
      <c r="G792" s="190">
        <v>76</v>
      </c>
      <c r="H792" s="129" t="s">
        <v>2784</v>
      </c>
      <c r="I792" s="129" t="s">
        <v>2784</v>
      </c>
      <c r="J792" s="189">
        <v>123</v>
      </c>
      <c r="K792" s="191">
        <v>6604100214</v>
      </c>
      <c r="L792" s="157">
        <v>0</v>
      </c>
      <c r="M792" s="65"/>
      <c r="N792" s="65"/>
      <c r="O792" s="65"/>
      <c r="P792" s="65"/>
      <c r="Q792" s="65"/>
      <c r="R792" s="65"/>
    </row>
    <row r="793" spans="1:18" x14ac:dyDescent="0.2">
      <c r="A793" s="97"/>
      <c r="B793" s="119" t="s">
        <v>5305</v>
      </c>
      <c r="C793" s="120">
        <v>0.25</v>
      </c>
      <c r="D793" s="120" t="s">
        <v>2745</v>
      </c>
      <c r="E793" s="189">
        <v>60</v>
      </c>
      <c r="F793" s="190">
        <v>6520030820</v>
      </c>
      <c r="G793" s="190">
        <v>82</v>
      </c>
      <c r="H793" s="129" t="s">
        <v>2784</v>
      </c>
      <c r="I793" s="129" t="s">
        <v>2784</v>
      </c>
      <c r="J793" s="189">
        <v>125</v>
      </c>
      <c r="K793" s="191"/>
      <c r="L793" s="157">
        <v>0</v>
      </c>
      <c r="M793" s="559" t="s">
        <v>11719</v>
      </c>
      <c r="N793" s="65"/>
      <c r="O793" s="65"/>
      <c r="P793" s="65"/>
      <c r="Q793" s="65"/>
      <c r="R793" s="65"/>
    </row>
    <row r="794" spans="1:18" x14ac:dyDescent="0.2">
      <c r="A794" s="97"/>
      <c r="B794" s="119" t="s">
        <v>5305</v>
      </c>
      <c r="C794" s="120">
        <v>0.25</v>
      </c>
      <c r="D794" s="120" t="s">
        <v>2628</v>
      </c>
      <c r="E794" s="189">
        <v>60</v>
      </c>
      <c r="F794" s="190">
        <v>6520030820</v>
      </c>
      <c r="G794" s="190">
        <v>82</v>
      </c>
      <c r="H794" s="129" t="s">
        <v>2784</v>
      </c>
      <c r="I794" s="129" t="s">
        <v>2784</v>
      </c>
      <c r="J794" s="189">
        <v>125</v>
      </c>
      <c r="K794" s="191">
        <v>6604100207</v>
      </c>
      <c r="L794" s="157">
        <v>0</v>
      </c>
      <c r="M794" s="65"/>
      <c r="N794" s="65"/>
      <c r="O794" s="65"/>
      <c r="P794" s="65"/>
      <c r="Q794" s="65"/>
      <c r="R794" s="65"/>
    </row>
    <row r="795" spans="1:18" x14ac:dyDescent="0.2">
      <c r="A795" s="97"/>
      <c r="B795" s="119" t="s">
        <v>9948</v>
      </c>
      <c r="C795" s="120">
        <v>0.25</v>
      </c>
      <c r="D795" s="120" t="s">
        <v>2744</v>
      </c>
      <c r="E795" s="189">
        <v>60</v>
      </c>
      <c r="F795" s="190">
        <v>6520030820</v>
      </c>
      <c r="G795" s="190">
        <v>82</v>
      </c>
      <c r="H795" s="129" t="s">
        <v>2784</v>
      </c>
      <c r="I795" s="129" t="s">
        <v>2784</v>
      </c>
      <c r="J795" s="189">
        <v>125</v>
      </c>
      <c r="K795" s="191">
        <v>6604100208</v>
      </c>
      <c r="L795" s="157">
        <v>0</v>
      </c>
      <c r="M795" s="65"/>
      <c r="N795" s="65"/>
      <c r="O795" s="65"/>
      <c r="P795" s="65"/>
      <c r="Q795" s="65"/>
      <c r="R795" s="65"/>
    </row>
    <row r="796" spans="1:18" x14ac:dyDescent="0.2">
      <c r="A796" s="97"/>
      <c r="B796" s="119" t="s">
        <v>1539</v>
      </c>
      <c r="C796" s="120">
        <v>0.25</v>
      </c>
      <c r="D796" s="120" t="s">
        <v>3423</v>
      </c>
      <c r="E796" s="189">
        <v>56</v>
      </c>
      <c r="F796" s="190">
        <f>_sp76</f>
        <v>6520030760</v>
      </c>
      <c r="G796" s="190">
        <v>76</v>
      </c>
      <c r="H796" s="129" t="s">
        <v>2784</v>
      </c>
      <c r="I796" s="129" t="s">
        <v>2784</v>
      </c>
      <c r="J796" s="189">
        <v>123</v>
      </c>
      <c r="K796" s="191">
        <v>6604100228</v>
      </c>
      <c r="L796" s="157">
        <v>0</v>
      </c>
      <c r="M796" s="65" t="s">
        <v>1192</v>
      </c>
      <c r="N796" s="65"/>
      <c r="O796" s="65"/>
      <c r="P796" s="65"/>
      <c r="Q796" s="65"/>
      <c r="R796" s="65"/>
    </row>
    <row r="797" spans="1:18" x14ac:dyDescent="0.2">
      <c r="A797" s="97"/>
      <c r="B797" s="119" t="s">
        <v>1539</v>
      </c>
      <c r="C797" s="120">
        <v>0.25</v>
      </c>
      <c r="D797" s="120" t="s">
        <v>7683</v>
      </c>
      <c r="E797" s="189">
        <v>56</v>
      </c>
      <c r="F797" s="190">
        <f>_sp76</f>
        <v>6520030760</v>
      </c>
      <c r="G797" s="190">
        <v>76</v>
      </c>
      <c r="H797" s="129" t="s">
        <v>2784</v>
      </c>
      <c r="I797" s="129" t="s">
        <v>2784</v>
      </c>
      <c r="J797" s="189">
        <v>123</v>
      </c>
      <c r="K797" s="191">
        <v>6604100228</v>
      </c>
      <c r="L797" s="157">
        <v>0</v>
      </c>
      <c r="M797" s="65" t="s">
        <v>1192</v>
      </c>
      <c r="N797" s="65"/>
      <c r="O797" s="65"/>
      <c r="P797" s="65"/>
      <c r="Q797" s="65"/>
      <c r="R797" s="65"/>
    </row>
    <row r="798" spans="1:18" x14ac:dyDescent="0.2">
      <c r="A798" s="97"/>
      <c r="B798" s="119"/>
      <c r="C798" s="120"/>
      <c r="D798" s="120"/>
      <c r="E798" s="189"/>
      <c r="F798" s="190"/>
      <c r="G798" s="190"/>
      <c r="H798" s="129"/>
      <c r="I798" s="129"/>
      <c r="J798" s="189"/>
      <c r="K798" s="191"/>
      <c r="L798" s="157">
        <v>0</v>
      </c>
      <c r="M798" s="65"/>
      <c r="N798" s="65"/>
      <c r="O798" s="65"/>
      <c r="P798" s="65"/>
      <c r="Q798" s="65"/>
      <c r="R798" s="65"/>
    </row>
    <row r="799" spans="1:18" x14ac:dyDescent="0.2">
      <c r="A799" s="558" t="s">
        <v>11359</v>
      </c>
      <c r="B799" s="590" t="s">
        <v>8490</v>
      </c>
      <c r="C799" s="126">
        <v>0.3</v>
      </c>
      <c r="D799" s="602" t="s">
        <v>11148</v>
      </c>
      <c r="E799" s="129">
        <v>60</v>
      </c>
      <c r="F799" s="129">
        <f>_sp82</f>
        <v>6520030820</v>
      </c>
      <c r="G799" s="129">
        <v>82</v>
      </c>
      <c r="H799" s="129" t="s">
        <v>2784</v>
      </c>
      <c r="I799" s="129" t="s">
        <v>2784</v>
      </c>
      <c r="J799" s="189">
        <v>123</v>
      </c>
      <c r="K799" s="191">
        <v>6604100208</v>
      </c>
      <c r="L799" s="157">
        <v>0</v>
      </c>
      <c r="M799" s="559" t="s">
        <v>11128</v>
      </c>
      <c r="N799" s="65"/>
      <c r="O799" s="65"/>
      <c r="P799" s="65"/>
      <c r="Q799" s="65"/>
      <c r="R799" s="65"/>
    </row>
    <row r="800" spans="1:18" x14ac:dyDescent="0.2">
      <c r="A800" s="558" t="s">
        <v>12437</v>
      </c>
      <c r="B800" s="590" t="s">
        <v>8490</v>
      </c>
      <c r="C800" s="126">
        <v>0.3</v>
      </c>
      <c r="D800" s="602" t="s">
        <v>12440</v>
      </c>
      <c r="E800" s="129">
        <v>60</v>
      </c>
      <c r="F800" s="129">
        <f>_sp82</f>
        <v>6520030820</v>
      </c>
      <c r="G800" s="129">
        <v>82</v>
      </c>
      <c r="H800" s="129" t="s">
        <v>2784</v>
      </c>
      <c r="I800" s="129" t="s">
        <v>2784</v>
      </c>
      <c r="J800" s="189">
        <v>123</v>
      </c>
      <c r="K800" s="191">
        <v>6604100208</v>
      </c>
      <c r="L800" s="157">
        <v>1</v>
      </c>
      <c r="M800" s="559" t="s">
        <v>12434</v>
      </c>
      <c r="N800" s="65"/>
      <c r="O800" s="65"/>
      <c r="P800" s="65"/>
      <c r="Q800" s="65"/>
      <c r="R800" s="65"/>
    </row>
    <row r="801" spans="1:18" x14ac:dyDescent="0.2">
      <c r="A801" s="97"/>
      <c r="B801" s="119" t="s">
        <v>1423</v>
      </c>
      <c r="C801" s="120">
        <v>0.3</v>
      </c>
      <c r="D801" s="120" t="s">
        <v>8246</v>
      </c>
      <c r="E801" s="189">
        <v>61</v>
      </c>
      <c r="F801" s="129">
        <v>6520030860</v>
      </c>
      <c r="G801" s="129">
        <v>86</v>
      </c>
      <c r="H801" s="129" t="s">
        <v>2784</v>
      </c>
      <c r="I801" s="129" t="s">
        <v>2784</v>
      </c>
      <c r="J801" s="129">
        <v>129</v>
      </c>
      <c r="K801" s="157">
        <v>6604100216</v>
      </c>
      <c r="L801" s="157">
        <v>0</v>
      </c>
      <c r="M801" s="65"/>
      <c r="N801" s="65"/>
      <c r="O801" s="65"/>
      <c r="P801" s="65"/>
      <c r="Q801" s="65"/>
      <c r="R801" s="65"/>
    </row>
    <row r="802" spans="1:18" x14ac:dyDescent="0.2">
      <c r="A802" s="97" t="s">
        <v>8806</v>
      </c>
      <c r="B802" s="119" t="s">
        <v>1423</v>
      </c>
      <c r="C802" s="120">
        <v>0.3</v>
      </c>
      <c r="D802" s="120" t="s">
        <v>8807</v>
      </c>
      <c r="E802" s="189">
        <v>60</v>
      </c>
      <c r="F802" s="190">
        <v>6520030820</v>
      </c>
      <c r="G802" s="190">
        <v>82</v>
      </c>
      <c r="H802" s="129" t="s">
        <v>2784</v>
      </c>
      <c r="I802" s="129" t="s">
        <v>2784</v>
      </c>
      <c r="J802" s="189">
        <v>125</v>
      </c>
      <c r="K802" s="191">
        <v>6604100208</v>
      </c>
      <c r="L802" s="157">
        <v>0</v>
      </c>
      <c r="M802" s="65"/>
      <c r="N802" s="65"/>
      <c r="O802" s="65"/>
      <c r="P802" s="65"/>
      <c r="Q802" s="65"/>
      <c r="R802" s="65"/>
    </row>
    <row r="803" spans="1:18" x14ac:dyDescent="0.2">
      <c r="A803" s="97"/>
      <c r="B803" s="119"/>
      <c r="C803" s="120"/>
      <c r="D803" s="189"/>
      <c r="E803" s="120"/>
      <c r="F803" s="244"/>
      <c r="G803" s="244"/>
      <c r="H803" s="189"/>
      <c r="I803" s="189"/>
      <c r="J803" s="189"/>
      <c r="K803" s="191"/>
      <c r="L803" s="157">
        <v>0</v>
      </c>
      <c r="M803" s="65"/>
      <c r="N803" s="65"/>
      <c r="O803" s="65"/>
      <c r="P803" s="65"/>
      <c r="Q803" s="65"/>
      <c r="R803" s="65"/>
    </row>
    <row r="804" spans="1:18" x14ac:dyDescent="0.2">
      <c r="A804" s="97"/>
      <c r="B804" s="119" t="s">
        <v>3365</v>
      </c>
      <c r="C804" s="120">
        <v>0.33</v>
      </c>
      <c r="D804" s="120" t="s">
        <v>201</v>
      </c>
      <c r="E804" s="189">
        <v>63</v>
      </c>
      <c r="F804" s="190">
        <f>_sp89</f>
        <v>6520030890</v>
      </c>
      <c r="G804" s="190">
        <v>89</v>
      </c>
      <c r="H804" s="129" t="s">
        <v>2784</v>
      </c>
      <c r="I804" s="129" t="s">
        <v>2784</v>
      </c>
      <c r="J804" s="129">
        <v>131</v>
      </c>
      <c r="K804" s="191">
        <v>6604100224</v>
      </c>
      <c r="L804" s="445" t="s">
        <v>518</v>
      </c>
      <c r="M804" s="65" t="s">
        <v>1127</v>
      </c>
      <c r="N804" s="65"/>
      <c r="O804" s="65"/>
      <c r="P804" s="65"/>
      <c r="Q804" s="65"/>
      <c r="R804" s="65"/>
    </row>
    <row r="805" spans="1:18" x14ac:dyDescent="0.2">
      <c r="A805" s="558" t="s">
        <v>11321</v>
      </c>
      <c r="B805" s="621" t="s">
        <v>3365</v>
      </c>
      <c r="C805" s="126">
        <v>0.33</v>
      </c>
      <c r="D805" s="590" t="s">
        <v>11084</v>
      </c>
      <c r="E805" s="129">
        <v>60</v>
      </c>
      <c r="F805" s="129">
        <f>_sp82</f>
        <v>6520030820</v>
      </c>
      <c r="G805" s="129">
        <v>82</v>
      </c>
      <c r="H805" s="129" t="s">
        <v>2784</v>
      </c>
      <c r="I805" s="129" t="s">
        <v>2784</v>
      </c>
      <c r="J805" s="189">
        <v>125</v>
      </c>
      <c r="K805" s="570">
        <v>6604100298</v>
      </c>
      <c r="L805" s="157">
        <v>0</v>
      </c>
      <c r="M805" s="559" t="s">
        <v>11085</v>
      </c>
      <c r="N805" s="65"/>
      <c r="O805" s="65"/>
      <c r="P805" s="65"/>
      <c r="Q805" s="65"/>
      <c r="R805" s="65"/>
    </row>
    <row r="806" spans="1:18" x14ac:dyDescent="0.2">
      <c r="A806" s="97"/>
      <c r="B806" s="119" t="s">
        <v>3365</v>
      </c>
      <c r="C806" s="126">
        <v>0.33</v>
      </c>
      <c r="D806" s="126" t="s">
        <v>4927</v>
      </c>
      <c r="E806" s="129">
        <v>60</v>
      </c>
      <c r="F806" s="129">
        <f>_sp78</f>
        <v>6520030780</v>
      </c>
      <c r="G806" s="129">
        <v>78</v>
      </c>
      <c r="H806" s="129" t="s">
        <v>2784</v>
      </c>
      <c r="I806" s="129" t="s">
        <v>2784</v>
      </c>
      <c r="J806" s="189">
        <v>123</v>
      </c>
      <c r="K806" s="157">
        <v>6604100295</v>
      </c>
      <c r="L806" s="157">
        <v>0</v>
      </c>
      <c r="M806" s="65"/>
      <c r="N806" s="65"/>
      <c r="O806" s="65"/>
      <c r="P806" s="65"/>
      <c r="Q806" s="65"/>
      <c r="R806" s="65"/>
    </row>
    <row r="807" spans="1:18" x14ac:dyDescent="0.2">
      <c r="A807" s="558" t="s">
        <v>11324</v>
      </c>
      <c r="B807" s="621" t="s">
        <v>3365</v>
      </c>
      <c r="C807" s="126">
        <v>0.33</v>
      </c>
      <c r="D807" s="590" t="s">
        <v>11087</v>
      </c>
      <c r="E807" s="129">
        <v>60</v>
      </c>
      <c r="F807" s="129">
        <f>_sp82</f>
        <v>6520030820</v>
      </c>
      <c r="G807" s="129">
        <v>82</v>
      </c>
      <c r="H807" s="129" t="s">
        <v>2784</v>
      </c>
      <c r="I807" s="129" t="s">
        <v>2784</v>
      </c>
      <c r="J807" s="189">
        <v>125</v>
      </c>
      <c r="K807" s="570">
        <v>6604100298</v>
      </c>
      <c r="L807" s="157">
        <v>0</v>
      </c>
      <c r="M807" s="559" t="s">
        <v>11085</v>
      </c>
      <c r="N807" s="65"/>
      <c r="O807" s="65"/>
      <c r="P807" s="65"/>
      <c r="Q807" s="65"/>
      <c r="R807" s="65"/>
    </row>
    <row r="808" spans="1:18" x14ac:dyDescent="0.2">
      <c r="A808" s="97"/>
      <c r="B808" s="119" t="s">
        <v>3365</v>
      </c>
      <c r="C808" s="126">
        <v>0.33</v>
      </c>
      <c r="D808" s="126" t="s">
        <v>8856</v>
      </c>
      <c r="E808" s="129">
        <v>61</v>
      </c>
      <c r="F808" s="129">
        <f>_sp84</f>
        <v>6520030840</v>
      </c>
      <c r="G808" s="129">
        <v>84</v>
      </c>
      <c r="H808" s="129" t="s">
        <v>2784</v>
      </c>
      <c r="I808" s="129" t="s">
        <v>2784</v>
      </c>
      <c r="J808" s="129">
        <v>127</v>
      </c>
      <c r="K808" s="157">
        <v>6604100299</v>
      </c>
      <c r="L808" s="157">
        <v>0</v>
      </c>
      <c r="M808" s="65"/>
      <c r="N808" s="65"/>
      <c r="O808" s="65"/>
      <c r="P808" s="65"/>
      <c r="Q808" s="65"/>
      <c r="R808" s="65"/>
    </row>
    <row r="809" spans="1:18" x14ac:dyDescent="0.2">
      <c r="A809" s="97"/>
      <c r="B809" s="119" t="s">
        <v>2193</v>
      </c>
      <c r="C809" s="126">
        <v>0.33</v>
      </c>
      <c r="D809" s="126" t="s">
        <v>422</v>
      </c>
      <c r="E809" s="129">
        <v>60</v>
      </c>
      <c r="F809" s="129">
        <f>_sp80</f>
        <v>6520030800</v>
      </c>
      <c r="G809" s="129">
        <v>80</v>
      </c>
      <c r="H809" s="129" t="s">
        <v>2784</v>
      </c>
      <c r="I809" s="129" t="s">
        <v>2784</v>
      </c>
      <c r="J809" s="189">
        <v>123</v>
      </c>
      <c r="K809" s="157">
        <v>6604100294</v>
      </c>
      <c r="L809" s="157">
        <v>0</v>
      </c>
      <c r="M809" s="65"/>
      <c r="N809" s="65"/>
      <c r="O809" s="65"/>
      <c r="P809" s="65"/>
      <c r="Q809" s="65"/>
      <c r="R809" s="65"/>
    </row>
    <row r="810" spans="1:18" x14ac:dyDescent="0.2">
      <c r="A810" s="97" t="s">
        <v>4539</v>
      </c>
      <c r="B810" s="119" t="s">
        <v>4416</v>
      </c>
      <c r="C810" s="126">
        <v>0.33</v>
      </c>
      <c r="D810" s="202" t="s">
        <v>6515</v>
      </c>
      <c r="E810" s="129">
        <v>60</v>
      </c>
      <c r="F810" s="129">
        <f>_sp80</f>
        <v>6520030800</v>
      </c>
      <c r="G810" s="129">
        <v>80</v>
      </c>
      <c r="H810" s="129" t="s">
        <v>2784</v>
      </c>
      <c r="I810" s="129" t="s">
        <v>2784</v>
      </c>
      <c r="J810" s="189">
        <v>123</v>
      </c>
      <c r="K810" s="157">
        <v>6604100240</v>
      </c>
      <c r="L810" s="157">
        <v>0</v>
      </c>
      <c r="M810" s="65" t="s">
        <v>9735</v>
      </c>
      <c r="N810" s="65"/>
      <c r="O810" s="65"/>
      <c r="P810" s="65"/>
      <c r="Q810" s="65"/>
      <c r="R810" s="65"/>
    </row>
    <row r="811" spans="1:18" x14ac:dyDescent="0.2">
      <c r="A811" s="558" t="s">
        <v>11624</v>
      </c>
      <c r="B811" s="621" t="s">
        <v>4416</v>
      </c>
      <c r="C811" s="126">
        <v>0.33</v>
      </c>
      <c r="D811" s="602" t="s">
        <v>11878</v>
      </c>
      <c r="E811" s="129">
        <v>65</v>
      </c>
      <c r="F811" s="129">
        <v>6520030900</v>
      </c>
      <c r="G811" s="129">
        <v>90</v>
      </c>
      <c r="H811" s="600" t="s">
        <v>8971</v>
      </c>
      <c r="I811" s="600" t="s">
        <v>2784</v>
      </c>
      <c r="J811" s="129">
        <v>133</v>
      </c>
      <c r="K811" s="570">
        <v>6604100238</v>
      </c>
      <c r="L811" s="157">
        <v>0</v>
      </c>
      <c r="M811" s="559" t="s">
        <v>11840</v>
      </c>
      <c r="N811" s="65"/>
      <c r="O811" s="65"/>
      <c r="P811" s="65"/>
      <c r="Q811" s="65"/>
      <c r="R811" s="65"/>
    </row>
    <row r="812" spans="1:18" x14ac:dyDescent="0.2">
      <c r="A812" s="558" t="s">
        <v>11052</v>
      </c>
      <c r="B812" s="621" t="s">
        <v>1423</v>
      </c>
      <c r="C812" s="126">
        <v>0.33</v>
      </c>
      <c r="D812" s="602" t="s">
        <v>11055</v>
      </c>
      <c r="E812" s="129">
        <v>62</v>
      </c>
      <c r="F812" s="129">
        <f>_sp86</f>
        <v>6520030860</v>
      </c>
      <c r="G812" s="129">
        <v>86</v>
      </c>
      <c r="H812" s="129" t="s">
        <v>2784</v>
      </c>
      <c r="I812" s="129" t="s">
        <v>2784</v>
      </c>
      <c r="J812" s="129">
        <v>129</v>
      </c>
      <c r="K812" s="157">
        <v>6604100216</v>
      </c>
      <c r="L812" s="157">
        <v>0</v>
      </c>
      <c r="M812" s="559" t="s">
        <v>11027</v>
      </c>
      <c r="N812" s="65"/>
      <c r="O812" s="65"/>
      <c r="P812" s="65"/>
      <c r="Q812" s="65"/>
      <c r="R812" s="65"/>
    </row>
    <row r="813" spans="1:18" x14ac:dyDescent="0.2">
      <c r="A813" s="97"/>
      <c r="B813" s="126" t="s">
        <v>1423</v>
      </c>
      <c r="C813" s="126">
        <v>0.33</v>
      </c>
      <c r="D813" s="126" t="s">
        <v>8826</v>
      </c>
      <c r="E813" s="129">
        <v>62</v>
      </c>
      <c r="F813" s="129">
        <f>_sp86</f>
        <v>6520030860</v>
      </c>
      <c r="G813" s="129">
        <v>86</v>
      </c>
      <c r="H813" s="129" t="s">
        <v>2784</v>
      </c>
      <c r="I813" s="129" t="s">
        <v>2784</v>
      </c>
      <c r="J813" s="129">
        <v>129</v>
      </c>
      <c r="K813" s="157">
        <v>6604100230</v>
      </c>
      <c r="L813" s="157">
        <v>0</v>
      </c>
      <c r="M813" s="65"/>
      <c r="N813" s="65"/>
      <c r="O813" s="65"/>
      <c r="P813" s="65"/>
      <c r="Q813" s="65"/>
      <c r="R813" s="65"/>
    </row>
    <row r="814" spans="1:18" x14ac:dyDescent="0.2">
      <c r="A814" s="97"/>
      <c r="B814" s="126" t="s">
        <v>1423</v>
      </c>
      <c r="C814" s="126">
        <v>0.33</v>
      </c>
      <c r="D814" s="126" t="s">
        <v>6092</v>
      </c>
      <c r="E814" s="129">
        <v>62</v>
      </c>
      <c r="F814" s="129">
        <f>_sp86</f>
        <v>6520030860</v>
      </c>
      <c r="G814" s="129">
        <v>86</v>
      </c>
      <c r="H814" s="129" t="s">
        <v>2784</v>
      </c>
      <c r="I814" s="129" t="s">
        <v>2784</v>
      </c>
      <c r="J814" s="129">
        <v>129</v>
      </c>
      <c r="K814" s="157">
        <v>6604100230</v>
      </c>
      <c r="L814" s="157">
        <v>0</v>
      </c>
      <c r="M814" s="65"/>
      <c r="N814" s="65"/>
      <c r="O814" s="65"/>
      <c r="P814" s="65"/>
      <c r="Q814" s="65"/>
      <c r="R814" s="65"/>
    </row>
    <row r="815" spans="1:18" x14ac:dyDescent="0.2">
      <c r="A815" s="97"/>
      <c r="B815" s="126" t="s">
        <v>1423</v>
      </c>
      <c r="C815" s="126">
        <v>0.33</v>
      </c>
      <c r="D815" s="126" t="s">
        <v>2914</v>
      </c>
      <c r="E815" s="129">
        <v>61</v>
      </c>
      <c r="F815" s="129">
        <f>_sp86</f>
        <v>6520030860</v>
      </c>
      <c r="G815" s="129">
        <v>86</v>
      </c>
      <c r="H815" s="129" t="s">
        <v>2784</v>
      </c>
      <c r="I815" s="129" t="s">
        <v>2784</v>
      </c>
      <c r="J815" s="129">
        <v>129</v>
      </c>
      <c r="K815" s="157">
        <v>6604100230</v>
      </c>
      <c r="L815" s="157">
        <v>0</v>
      </c>
      <c r="M815" s="65"/>
      <c r="N815" s="65"/>
      <c r="O815" s="65"/>
      <c r="P815" s="65"/>
      <c r="Q815" s="65"/>
      <c r="R815" s="65"/>
    </row>
    <row r="816" spans="1:18" x14ac:dyDescent="0.2">
      <c r="A816" s="97"/>
      <c r="B816" s="126" t="s">
        <v>1423</v>
      </c>
      <c r="C816" s="126">
        <v>0.33</v>
      </c>
      <c r="D816" s="126" t="s">
        <v>4023</v>
      </c>
      <c r="E816" s="129">
        <v>62</v>
      </c>
      <c r="F816" s="129">
        <f>_sp86</f>
        <v>6520030860</v>
      </c>
      <c r="G816" s="129">
        <v>86</v>
      </c>
      <c r="H816" s="129" t="s">
        <v>2784</v>
      </c>
      <c r="I816" s="129" t="s">
        <v>2784</v>
      </c>
      <c r="J816" s="129">
        <v>129</v>
      </c>
      <c r="K816" s="157">
        <v>6604100230</v>
      </c>
      <c r="L816" s="157">
        <v>0</v>
      </c>
      <c r="M816" s="65"/>
      <c r="N816" s="65"/>
      <c r="O816" s="65"/>
      <c r="P816" s="65"/>
      <c r="Q816" s="65"/>
      <c r="R816" s="65"/>
    </row>
    <row r="817" spans="1:18" x14ac:dyDescent="0.2">
      <c r="A817" s="97" t="s">
        <v>6583</v>
      </c>
      <c r="B817" s="126" t="s">
        <v>4892</v>
      </c>
      <c r="C817" s="126">
        <v>0.33</v>
      </c>
      <c r="D817" s="126" t="s">
        <v>685</v>
      </c>
      <c r="E817" s="129">
        <v>63</v>
      </c>
      <c r="F817" s="129">
        <f>_sp88</f>
        <v>6520030880</v>
      </c>
      <c r="G817" s="129">
        <v>88</v>
      </c>
      <c r="H817" s="129" t="s">
        <v>2784</v>
      </c>
      <c r="I817" s="129" t="s">
        <v>2784</v>
      </c>
      <c r="J817" s="129">
        <v>131</v>
      </c>
      <c r="K817" s="157">
        <v>6604100206</v>
      </c>
      <c r="L817" s="145">
        <v>0</v>
      </c>
      <c r="M817" s="65" t="s">
        <v>2748</v>
      </c>
      <c r="N817" s="65"/>
      <c r="O817" s="65"/>
      <c r="P817" s="65"/>
      <c r="Q817" s="65"/>
      <c r="R817" s="65"/>
    </row>
    <row r="818" spans="1:18" x14ac:dyDescent="0.2">
      <c r="A818" s="97"/>
      <c r="B818" s="126" t="s">
        <v>4892</v>
      </c>
      <c r="C818" s="126">
        <v>0.33</v>
      </c>
      <c r="D818" s="126" t="s">
        <v>6900</v>
      </c>
      <c r="E818" s="129">
        <v>66</v>
      </c>
      <c r="F818" s="129">
        <v>6530033600</v>
      </c>
      <c r="G818" s="129">
        <v>92</v>
      </c>
      <c r="H818" s="129" t="s">
        <v>2784</v>
      </c>
      <c r="I818" s="129" t="s">
        <v>2784</v>
      </c>
      <c r="J818" s="129">
        <v>135</v>
      </c>
      <c r="K818" s="157">
        <v>6604100210</v>
      </c>
      <c r="L818" s="157">
        <v>0</v>
      </c>
      <c r="M818" s="65"/>
      <c r="N818" s="65"/>
      <c r="O818" s="65"/>
      <c r="P818" s="65"/>
      <c r="Q818" s="65"/>
      <c r="R818" s="65"/>
    </row>
    <row r="819" spans="1:18" x14ac:dyDescent="0.2">
      <c r="A819" s="558" t="s">
        <v>11292</v>
      </c>
      <c r="B819" s="590" t="s">
        <v>8490</v>
      </c>
      <c r="C819" s="126">
        <v>0.33</v>
      </c>
      <c r="D819" s="602" t="s">
        <v>11293</v>
      </c>
      <c r="E819" s="129">
        <v>61</v>
      </c>
      <c r="F819" s="129">
        <f>_sp84</f>
        <v>6520030840</v>
      </c>
      <c r="G819" s="129">
        <v>84</v>
      </c>
      <c r="H819" s="129" t="s">
        <v>2784</v>
      </c>
      <c r="I819" s="129" t="s">
        <v>2784</v>
      </c>
      <c r="J819" s="129">
        <v>127</v>
      </c>
      <c r="K819" s="603">
        <v>6604100228</v>
      </c>
      <c r="L819" s="157">
        <v>0</v>
      </c>
      <c r="M819" s="559" t="s">
        <v>11263</v>
      </c>
      <c r="N819" s="65"/>
      <c r="O819" s="65"/>
      <c r="P819" s="65"/>
      <c r="Q819" s="65"/>
      <c r="R819" s="65"/>
    </row>
    <row r="820" spans="1:18" x14ac:dyDescent="0.2">
      <c r="A820" s="97"/>
      <c r="B820" s="126" t="s">
        <v>8490</v>
      </c>
      <c r="C820" s="126">
        <v>0.33</v>
      </c>
      <c r="D820" s="126" t="s">
        <v>5577</v>
      </c>
      <c r="E820" s="129">
        <v>61</v>
      </c>
      <c r="F820" s="129">
        <f t="shared" ref="F820:F825" si="9">_sp84</f>
        <v>6520030840</v>
      </c>
      <c r="G820" s="129">
        <v>84</v>
      </c>
      <c r="H820" s="129" t="s">
        <v>2784</v>
      </c>
      <c r="I820" s="129" t="s">
        <v>2784</v>
      </c>
      <c r="J820" s="129">
        <v>127</v>
      </c>
      <c r="K820" s="157">
        <v>6604100247</v>
      </c>
      <c r="L820" s="157" t="s">
        <v>518</v>
      </c>
      <c r="M820" s="65"/>
      <c r="N820" s="65"/>
      <c r="O820" s="65"/>
      <c r="P820" s="65"/>
      <c r="Q820" s="65"/>
      <c r="R820" s="65"/>
    </row>
    <row r="821" spans="1:18" x14ac:dyDescent="0.2">
      <c r="A821" s="97" t="s">
        <v>3671</v>
      </c>
      <c r="B821" s="126" t="s">
        <v>8490</v>
      </c>
      <c r="C821" s="126">
        <v>0.33</v>
      </c>
      <c r="D821" s="202" t="s">
        <v>3675</v>
      </c>
      <c r="E821" s="129">
        <v>61</v>
      </c>
      <c r="F821" s="129">
        <f t="shared" si="9"/>
        <v>6520030840</v>
      </c>
      <c r="G821" s="129">
        <v>84</v>
      </c>
      <c r="H821" s="129" t="s">
        <v>2784</v>
      </c>
      <c r="I821" s="129" t="s">
        <v>2784</v>
      </c>
      <c r="J821" s="129">
        <v>127</v>
      </c>
      <c r="K821" s="157">
        <v>6604100247</v>
      </c>
      <c r="L821" s="145">
        <v>0</v>
      </c>
      <c r="M821" s="65" t="s">
        <v>8502</v>
      </c>
      <c r="N821" s="65"/>
      <c r="O821" s="65"/>
      <c r="P821" s="65"/>
      <c r="Q821" s="65"/>
      <c r="R821" s="65"/>
    </row>
    <row r="822" spans="1:18" x14ac:dyDescent="0.2">
      <c r="A822" s="97"/>
      <c r="B822" s="126" t="s">
        <v>8490</v>
      </c>
      <c r="C822" s="126">
        <v>0.33</v>
      </c>
      <c r="D822" s="202" t="s">
        <v>5428</v>
      </c>
      <c r="E822" s="129">
        <v>61</v>
      </c>
      <c r="F822" s="129">
        <f t="shared" si="9"/>
        <v>6520030840</v>
      </c>
      <c r="G822" s="129">
        <v>84</v>
      </c>
      <c r="H822" s="129" t="s">
        <v>2784</v>
      </c>
      <c r="I822" s="129" t="s">
        <v>2784</v>
      </c>
      <c r="J822" s="129">
        <v>127</v>
      </c>
      <c r="K822" s="157">
        <v>6604100247</v>
      </c>
      <c r="L822" s="445" t="s">
        <v>518</v>
      </c>
      <c r="M822" s="65"/>
      <c r="N822" s="65"/>
      <c r="O822" s="65"/>
      <c r="P822" s="65"/>
      <c r="Q822" s="65"/>
      <c r="R822" s="65"/>
    </row>
    <row r="823" spans="1:18" x14ac:dyDescent="0.2">
      <c r="A823" s="97"/>
      <c r="B823" s="126" t="s">
        <v>8490</v>
      </c>
      <c r="C823" s="126">
        <v>0.33</v>
      </c>
      <c r="D823" s="202" t="s">
        <v>4837</v>
      </c>
      <c r="E823" s="129">
        <v>61</v>
      </c>
      <c r="F823" s="129">
        <f t="shared" si="9"/>
        <v>6520030840</v>
      </c>
      <c r="G823" s="129">
        <v>84</v>
      </c>
      <c r="H823" s="129" t="s">
        <v>2784</v>
      </c>
      <c r="I823" s="129" t="s">
        <v>2784</v>
      </c>
      <c r="J823" s="129">
        <v>127</v>
      </c>
      <c r="K823" s="157">
        <v>6604100247</v>
      </c>
      <c r="L823" s="157">
        <v>0</v>
      </c>
      <c r="M823" s="65"/>
      <c r="N823" s="65"/>
      <c r="O823" s="65"/>
      <c r="P823" s="65"/>
      <c r="Q823" s="65"/>
      <c r="R823" s="65"/>
    </row>
    <row r="824" spans="1:18" x14ac:dyDescent="0.2">
      <c r="A824" s="97"/>
      <c r="B824" s="126" t="s">
        <v>8490</v>
      </c>
      <c r="C824" s="126">
        <v>0.33</v>
      </c>
      <c r="D824" s="202" t="s">
        <v>3783</v>
      </c>
      <c r="E824" s="129">
        <v>61</v>
      </c>
      <c r="F824" s="129">
        <f t="shared" si="9"/>
        <v>6520030840</v>
      </c>
      <c r="G824" s="129">
        <v>84</v>
      </c>
      <c r="H824" s="129" t="s">
        <v>2784</v>
      </c>
      <c r="I824" s="129" t="s">
        <v>2784</v>
      </c>
      <c r="J824" s="129">
        <v>127</v>
      </c>
      <c r="K824" s="157">
        <v>6604100247</v>
      </c>
      <c r="L824" s="445" t="s">
        <v>518</v>
      </c>
      <c r="M824" s="65"/>
      <c r="N824" s="65"/>
      <c r="O824" s="65"/>
      <c r="P824" s="65"/>
      <c r="Q824" s="65"/>
      <c r="R824" s="65"/>
    </row>
    <row r="825" spans="1:18" x14ac:dyDescent="0.2">
      <c r="A825" s="558" t="s">
        <v>11048</v>
      </c>
      <c r="B825" s="590" t="s">
        <v>8490</v>
      </c>
      <c r="C825" s="126">
        <v>0.33</v>
      </c>
      <c r="D825" s="602" t="s">
        <v>11294</v>
      </c>
      <c r="E825" s="129">
        <v>61</v>
      </c>
      <c r="F825" s="129">
        <f t="shared" si="9"/>
        <v>6520030840</v>
      </c>
      <c r="G825" s="129">
        <v>84</v>
      </c>
      <c r="H825" s="129" t="s">
        <v>2784</v>
      </c>
      <c r="I825" s="129" t="s">
        <v>2784</v>
      </c>
      <c r="J825" s="129">
        <v>127</v>
      </c>
      <c r="K825" s="603">
        <v>6604100228</v>
      </c>
      <c r="L825" s="157">
        <v>0</v>
      </c>
      <c r="M825" s="559" t="s">
        <v>11263</v>
      </c>
      <c r="N825" s="65"/>
      <c r="O825" s="65"/>
      <c r="P825" s="65"/>
      <c r="Q825" s="65"/>
      <c r="R825" s="65"/>
    </row>
    <row r="826" spans="1:18" x14ac:dyDescent="0.2">
      <c r="A826" s="97"/>
      <c r="B826" s="126" t="s">
        <v>8490</v>
      </c>
      <c r="C826" s="126">
        <v>0.33</v>
      </c>
      <c r="D826" s="202" t="s">
        <v>7248</v>
      </c>
      <c r="E826" s="129">
        <v>65</v>
      </c>
      <c r="F826" s="129">
        <f>_sp92</f>
        <v>6520030920</v>
      </c>
      <c r="G826" s="129">
        <v>92</v>
      </c>
      <c r="H826" s="129" t="s">
        <v>2784</v>
      </c>
      <c r="I826" s="129" t="s">
        <v>2784</v>
      </c>
      <c r="J826" s="129">
        <v>135</v>
      </c>
      <c r="K826" s="157">
        <v>6604100249</v>
      </c>
      <c r="L826" s="157">
        <v>0</v>
      </c>
      <c r="M826" s="65"/>
      <c r="N826" s="65"/>
      <c r="O826" s="65"/>
      <c r="P826" s="65"/>
      <c r="Q826" s="65"/>
      <c r="R826" s="65"/>
    </row>
    <row r="827" spans="1:18" x14ac:dyDescent="0.2">
      <c r="A827" s="97"/>
      <c r="B827" s="126" t="s">
        <v>8490</v>
      </c>
      <c r="C827" s="126">
        <v>0.33</v>
      </c>
      <c r="D827" s="126" t="s">
        <v>3521</v>
      </c>
      <c r="E827" s="129">
        <v>66</v>
      </c>
      <c r="F827" s="129">
        <f>_sp93</f>
        <v>6520030930</v>
      </c>
      <c r="G827" s="129">
        <v>93</v>
      </c>
      <c r="H827" s="129" t="s">
        <v>2784</v>
      </c>
      <c r="I827" s="129" t="s">
        <v>2784</v>
      </c>
      <c r="J827" s="129">
        <v>136</v>
      </c>
      <c r="K827" s="157">
        <v>6604100224</v>
      </c>
      <c r="L827" s="157">
        <v>0</v>
      </c>
      <c r="M827" s="65"/>
      <c r="N827" s="65"/>
      <c r="O827" s="65"/>
      <c r="P827" s="65"/>
      <c r="Q827" s="65"/>
      <c r="R827" s="65"/>
    </row>
    <row r="828" spans="1:18" x14ac:dyDescent="0.2">
      <c r="A828" s="97"/>
      <c r="B828" s="126" t="s">
        <v>8490</v>
      </c>
      <c r="C828" s="126">
        <v>0.33</v>
      </c>
      <c r="D828" s="126" t="s">
        <v>8875</v>
      </c>
      <c r="E828" s="129">
        <v>63</v>
      </c>
      <c r="F828" s="129">
        <f>_sp89</f>
        <v>6520030890</v>
      </c>
      <c r="G828" s="129">
        <v>89</v>
      </c>
      <c r="H828" s="129" t="s">
        <v>2784</v>
      </c>
      <c r="I828" s="129" t="s">
        <v>2784</v>
      </c>
      <c r="J828" s="129">
        <v>131</v>
      </c>
      <c r="K828" s="157">
        <v>6604100211</v>
      </c>
      <c r="L828" s="157">
        <v>0</v>
      </c>
      <c r="M828" s="65"/>
      <c r="N828" s="65"/>
      <c r="O828" s="65"/>
      <c r="P828" s="65"/>
      <c r="Q828" s="65"/>
      <c r="R828" s="65"/>
    </row>
    <row r="829" spans="1:18" x14ac:dyDescent="0.2">
      <c r="A829" s="97"/>
      <c r="B829" s="126" t="s">
        <v>8490</v>
      </c>
      <c r="C829" s="126">
        <v>0.33</v>
      </c>
      <c r="D829" s="126" t="s">
        <v>2349</v>
      </c>
      <c r="E829" s="129">
        <v>59</v>
      </c>
      <c r="F829" s="190">
        <f>_sp80</f>
        <v>6520030800</v>
      </c>
      <c r="G829" s="190">
        <v>80</v>
      </c>
      <c r="H829" s="129" t="s">
        <v>2784</v>
      </c>
      <c r="I829" s="129" t="s">
        <v>2784</v>
      </c>
      <c r="J829" s="189">
        <v>123</v>
      </c>
      <c r="K829" s="191">
        <v>6604100265</v>
      </c>
      <c r="L829" s="157" t="s">
        <v>518</v>
      </c>
      <c r="M829" s="65"/>
      <c r="N829" s="65"/>
      <c r="O829" s="65"/>
      <c r="P829" s="65"/>
      <c r="Q829" s="65"/>
      <c r="R829" s="65"/>
    </row>
    <row r="830" spans="1:18" x14ac:dyDescent="0.2">
      <c r="A830" s="97" t="s">
        <v>8814</v>
      </c>
      <c r="B830" s="126" t="s">
        <v>8490</v>
      </c>
      <c r="C830" s="126">
        <v>0.33</v>
      </c>
      <c r="D830" s="126" t="s">
        <v>8815</v>
      </c>
      <c r="E830" s="129">
        <v>65</v>
      </c>
      <c r="F830" s="129">
        <f>_sp90</f>
        <v>6520030900</v>
      </c>
      <c r="G830" s="129">
        <v>90</v>
      </c>
      <c r="H830" s="129" t="s">
        <v>2784</v>
      </c>
      <c r="I830" s="129" t="s">
        <v>2784</v>
      </c>
      <c r="J830" s="129">
        <v>133</v>
      </c>
      <c r="K830" s="157">
        <v>6604100238</v>
      </c>
      <c r="L830" s="157">
        <v>0</v>
      </c>
      <c r="M830" s="65"/>
      <c r="N830" s="65"/>
      <c r="O830" s="65"/>
      <c r="P830" s="65"/>
      <c r="Q830" s="65"/>
      <c r="R830" s="65"/>
    </row>
    <row r="831" spans="1:18" x14ac:dyDescent="0.2">
      <c r="A831" s="97" t="s">
        <v>9456</v>
      </c>
      <c r="B831" s="126" t="s">
        <v>8490</v>
      </c>
      <c r="C831" s="126">
        <v>0.3</v>
      </c>
      <c r="D831" s="126" t="s">
        <v>9241</v>
      </c>
      <c r="E831" s="129">
        <v>60</v>
      </c>
      <c r="F831" s="129">
        <f>_sp82</f>
        <v>6520030820</v>
      </c>
      <c r="G831" s="129">
        <v>82</v>
      </c>
      <c r="H831" s="129" t="s">
        <v>2784</v>
      </c>
      <c r="I831" s="129" t="s">
        <v>2784</v>
      </c>
      <c r="J831" s="189">
        <v>125</v>
      </c>
      <c r="K831" s="191">
        <v>6604100208</v>
      </c>
      <c r="L831" s="445" t="s">
        <v>518</v>
      </c>
      <c r="M831" s="65"/>
      <c r="N831" s="65"/>
      <c r="O831" s="65"/>
      <c r="P831" s="65"/>
      <c r="Q831" s="65"/>
      <c r="R831" s="65"/>
    </row>
    <row r="832" spans="1:18" x14ac:dyDescent="0.2">
      <c r="A832" s="97" t="s">
        <v>5067</v>
      </c>
      <c r="B832" s="126" t="s">
        <v>8490</v>
      </c>
      <c r="C832" s="126">
        <v>0.33</v>
      </c>
      <c r="D832" s="202" t="s">
        <v>10169</v>
      </c>
      <c r="E832" s="129">
        <v>61</v>
      </c>
      <c r="F832" s="129">
        <f>_sp84</f>
        <v>6520030840</v>
      </c>
      <c r="G832" s="129">
        <v>84</v>
      </c>
      <c r="H832" s="129" t="s">
        <v>2784</v>
      </c>
      <c r="I832" s="129" t="s">
        <v>2784</v>
      </c>
      <c r="J832" s="129">
        <v>127</v>
      </c>
      <c r="K832" s="157">
        <v>6604100247</v>
      </c>
      <c r="L832" s="145">
        <v>0</v>
      </c>
      <c r="M832" s="65" t="s">
        <v>10109</v>
      </c>
      <c r="N832" s="65"/>
      <c r="O832" s="65"/>
      <c r="P832" s="65"/>
      <c r="Q832" s="65"/>
      <c r="R832" s="65"/>
    </row>
    <row r="833" spans="1:18" x14ac:dyDescent="0.2">
      <c r="A833" s="97" t="s">
        <v>7554</v>
      </c>
      <c r="B833" s="126" t="s">
        <v>8490</v>
      </c>
      <c r="C833" s="126">
        <v>0.33</v>
      </c>
      <c r="D833" s="202" t="s">
        <v>7553</v>
      </c>
      <c r="E833" s="129">
        <v>61</v>
      </c>
      <c r="F833" s="129">
        <f>_sp84</f>
        <v>6520030840</v>
      </c>
      <c r="G833" s="129">
        <v>84</v>
      </c>
      <c r="H833" s="129" t="s">
        <v>2784</v>
      </c>
      <c r="I833" s="129" t="s">
        <v>2784</v>
      </c>
      <c r="J833" s="129">
        <v>127</v>
      </c>
      <c r="K833" s="157">
        <v>6604100247</v>
      </c>
      <c r="L833" s="145">
        <v>0</v>
      </c>
      <c r="M833" s="65" t="s">
        <v>7523</v>
      </c>
      <c r="N833" s="65"/>
      <c r="O833" s="65"/>
      <c r="P833" s="65"/>
      <c r="Q833" s="65"/>
      <c r="R833" s="65"/>
    </row>
    <row r="834" spans="1:18" x14ac:dyDescent="0.2">
      <c r="A834" s="97" t="s">
        <v>966</v>
      </c>
      <c r="B834" s="126" t="s">
        <v>8490</v>
      </c>
      <c r="C834" s="126">
        <v>0.33</v>
      </c>
      <c r="D834" s="126" t="s">
        <v>6830</v>
      </c>
      <c r="E834" s="129">
        <v>64</v>
      </c>
      <c r="F834" s="129">
        <f>_sp82</f>
        <v>6520030820</v>
      </c>
      <c r="G834" s="129">
        <v>82</v>
      </c>
      <c r="H834" s="129" t="s">
        <v>2784</v>
      </c>
      <c r="I834" s="129" t="s">
        <v>2784</v>
      </c>
      <c r="J834" s="189">
        <v>123</v>
      </c>
      <c r="K834" s="157">
        <v>6604100285</v>
      </c>
      <c r="L834" s="445" t="s">
        <v>518</v>
      </c>
      <c r="M834" s="65"/>
      <c r="N834" s="65"/>
      <c r="O834" s="65"/>
      <c r="P834" s="65"/>
      <c r="Q834" s="65"/>
      <c r="R834" s="65"/>
    </row>
    <row r="835" spans="1:18" x14ac:dyDescent="0.2">
      <c r="A835" s="97" t="s">
        <v>1199</v>
      </c>
      <c r="B835" s="126" t="s">
        <v>8490</v>
      </c>
      <c r="C835" s="126">
        <v>0.33</v>
      </c>
      <c r="D835" s="202" t="s">
        <v>1202</v>
      </c>
      <c r="E835" s="129">
        <v>61</v>
      </c>
      <c r="F835" s="129">
        <f>_sp84</f>
        <v>6520030840</v>
      </c>
      <c r="G835" s="129">
        <v>84</v>
      </c>
      <c r="H835" s="129" t="s">
        <v>2784</v>
      </c>
      <c r="I835" s="129" t="s">
        <v>2784</v>
      </c>
      <c r="J835" s="129">
        <v>127</v>
      </c>
      <c r="K835" s="157">
        <v>6604100247</v>
      </c>
      <c r="L835" s="157">
        <v>0</v>
      </c>
      <c r="M835" s="65" t="s">
        <v>131</v>
      </c>
      <c r="N835" s="65"/>
      <c r="O835" s="65"/>
      <c r="P835" s="65"/>
      <c r="Q835" s="65"/>
      <c r="R835" s="65"/>
    </row>
    <row r="836" spans="1:18" x14ac:dyDescent="0.2">
      <c r="A836" s="97" t="s">
        <v>9013</v>
      </c>
      <c r="B836" s="126" t="s">
        <v>8490</v>
      </c>
      <c r="C836" s="126">
        <v>0.33</v>
      </c>
      <c r="D836" s="202" t="s">
        <v>7247</v>
      </c>
      <c r="E836" s="129">
        <v>56</v>
      </c>
      <c r="F836" s="129">
        <f>_sp74</f>
        <v>6520030740</v>
      </c>
      <c r="G836" s="129">
        <v>74</v>
      </c>
      <c r="H836" s="129" t="s">
        <v>2784</v>
      </c>
      <c r="I836" s="129" t="s">
        <v>2784</v>
      </c>
      <c r="J836" s="189">
        <v>123</v>
      </c>
      <c r="K836" s="157">
        <v>6604100225</v>
      </c>
      <c r="L836" s="445" t="s">
        <v>518</v>
      </c>
      <c r="M836" s="65"/>
      <c r="N836" s="65"/>
      <c r="O836" s="65"/>
      <c r="P836" s="65"/>
      <c r="Q836" s="65"/>
      <c r="R836" s="65"/>
    </row>
    <row r="837" spans="1:18" x14ac:dyDescent="0.2">
      <c r="A837" s="97" t="s">
        <v>2460</v>
      </c>
      <c r="B837" s="126" t="s">
        <v>8490</v>
      </c>
      <c r="C837" s="126">
        <v>0.33</v>
      </c>
      <c r="D837" s="202" t="s">
        <v>8942</v>
      </c>
      <c r="E837" s="129">
        <v>61</v>
      </c>
      <c r="F837" s="129">
        <f>_sp84</f>
        <v>6520030840</v>
      </c>
      <c r="G837" s="129">
        <v>84</v>
      </c>
      <c r="H837" s="129" t="s">
        <v>2784</v>
      </c>
      <c r="I837" s="129" t="s">
        <v>2784</v>
      </c>
      <c r="J837" s="129">
        <v>127</v>
      </c>
      <c r="K837" s="157">
        <v>6604100247</v>
      </c>
      <c r="L837" s="157">
        <v>0</v>
      </c>
      <c r="M837" s="65"/>
      <c r="N837" s="65"/>
      <c r="O837" s="65"/>
      <c r="P837" s="65"/>
      <c r="Q837" s="65"/>
      <c r="R837" s="65"/>
    </row>
    <row r="838" spans="1:18" x14ac:dyDescent="0.2">
      <c r="A838" s="97" t="s">
        <v>5299</v>
      </c>
      <c r="B838" s="126" t="s">
        <v>8490</v>
      </c>
      <c r="C838" s="126">
        <v>0.33</v>
      </c>
      <c r="D838" s="202" t="s">
        <v>3749</v>
      </c>
      <c r="E838" s="129">
        <v>63</v>
      </c>
      <c r="F838" s="129">
        <f>_sp88</f>
        <v>6520030880</v>
      </c>
      <c r="G838" s="129">
        <v>88</v>
      </c>
      <c r="H838" s="129" t="s">
        <v>2784</v>
      </c>
      <c r="I838" s="129" t="s">
        <v>2784</v>
      </c>
      <c r="J838" s="129">
        <v>131</v>
      </c>
      <c r="K838" s="157">
        <v>6604100206</v>
      </c>
      <c r="L838" s="157">
        <v>0</v>
      </c>
      <c r="M838" s="65"/>
      <c r="N838" s="65"/>
      <c r="O838" s="65"/>
      <c r="P838" s="65"/>
      <c r="Q838" s="65"/>
      <c r="R838" s="65"/>
    </row>
    <row r="839" spans="1:18" x14ac:dyDescent="0.2">
      <c r="A839" s="97"/>
      <c r="B839" s="126" t="s">
        <v>8490</v>
      </c>
      <c r="C839" s="126">
        <v>0.33</v>
      </c>
      <c r="D839" s="202" t="s">
        <v>9755</v>
      </c>
      <c r="E839" s="129">
        <v>60</v>
      </c>
      <c r="F839" s="129">
        <f>_sp82</f>
        <v>6520030820</v>
      </c>
      <c r="G839" s="129">
        <v>82</v>
      </c>
      <c r="H839" s="129" t="s">
        <v>2784</v>
      </c>
      <c r="I839" s="129" t="s">
        <v>2784</v>
      </c>
      <c r="J839" s="189">
        <v>123</v>
      </c>
      <c r="K839" s="157">
        <v>6604100285</v>
      </c>
      <c r="L839" s="145">
        <v>0</v>
      </c>
      <c r="M839" s="65"/>
      <c r="N839" s="65"/>
      <c r="O839" s="65"/>
      <c r="P839" s="65"/>
      <c r="Q839" s="65"/>
      <c r="R839" s="65"/>
    </row>
    <row r="840" spans="1:18" x14ac:dyDescent="0.2">
      <c r="A840" s="558" t="s">
        <v>12097</v>
      </c>
      <c r="B840" s="590" t="s">
        <v>8490</v>
      </c>
      <c r="C840" s="126">
        <v>0.33</v>
      </c>
      <c r="D840" s="602" t="s">
        <v>12101</v>
      </c>
      <c r="E840" s="129">
        <v>59</v>
      </c>
      <c r="F840" s="129">
        <f>_sp82</f>
        <v>6520030820</v>
      </c>
      <c r="G840" s="129">
        <v>82</v>
      </c>
      <c r="H840" s="129" t="s">
        <v>2784</v>
      </c>
      <c r="I840" s="129" t="s">
        <v>2784</v>
      </c>
      <c r="J840" s="189">
        <v>125</v>
      </c>
      <c r="K840" s="157">
        <v>6604100239</v>
      </c>
      <c r="L840" s="145">
        <v>0</v>
      </c>
      <c r="M840" s="559" t="s">
        <v>12079</v>
      </c>
      <c r="N840" s="65"/>
      <c r="O840" s="65"/>
      <c r="P840" s="65"/>
      <c r="Q840" s="65"/>
      <c r="R840" s="65"/>
    </row>
    <row r="841" spans="1:18" x14ac:dyDescent="0.2">
      <c r="A841" s="97" t="s">
        <v>5209</v>
      </c>
      <c r="B841" s="126" t="s">
        <v>8490</v>
      </c>
      <c r="C841" s="126">
        <v>0.33</v>
      </c>
      <c r="D841" s="202" t="s">
        <v>391</v>
      </c>
      <c r="E841" s="129">
        <v>61</v>
      </c>
      <c r="F841" s="129">
        <f t="shared" ref="F841:F846" si="10">_sp84</f>
        <v>6520030840</v>
      </c>
      <c r="G841" s="129">
        <v>84</v>
      </c>
      <c r="H841" s="129" t="s">
        <v>2784</v>
      </c>
      <c r="I841" s="129" t="s">
        <v>2784</v>
      </c>
      <c r="J841" s="129">
        <v>127</v>
      </c>
      <c r="K841" s="157">
        <v>6604100247</v>
      </c>
      <c r="L841" s="145">
        <v>0</v>
      </c>
      <c r="M841" s="65" t="s">
        <v>626</v>
      </c>
      <c r="N841" s="65"/>
      <c r="O841" s="65"/>
      <c r="P841" s="65"/>
      <c r="Q841" s="65"/>
      <c r="R841" s="65"/>
    </row>
    <row r="842" spans="1:18" x14ac:dyDescent="0.2">
      <c r="A842" s="97" t="s">
        <v>9045</v>
      </c>
      <c r="B842" s="126" t="s">
        <v>8490</v>
      </c>
      <c r="C842" s="126">
        <v>0.33</v>
      </c>
      <c r="D842" s="202" t="s">
        <v>3774</v>
      </c>
      <c r="E842" s="129">
        <v>61</v>
      </c>
      <c r="F842" s="129">
        <f t="shared" si="10"/>
        <v>6520030840</v>
      </c>
      <c r="G842" s="129">
        <v>84</v>
      </c>
      <c r="H842" s="129" t="s">
        <v>2784</v>
      </c>
      <c r="I842" s="129" t="s">
        <v>2784</v>
      </c>
      <c r="J842" s="129">
        <v>127</v>
      </c>
      <c r="K842" s="157">
        <v>6604100247</v>
      </c>
      <c r="L842" s="157">
        <v>0</v>
      </c>
      <c r="M842" s="65"/>
      <c r="N842" s="65"/>
      <c r="O842" s="65"/>
      <c r="P842" s="65"/>
      <c r="Q842" s="65"/>
      <c r="R842" s="65"/>
    </row>
    <row r="843" spans="1:18" x14ac:dyDescent="0.2">
      <c r="A843" s="558" t="s">
        <v>10173</v>
      </c>
      <c r="B843" s="126" t="s">
        <v>8490</v>
      </c>
      <c r="C843" s="126">
        <v>0.33</v>
      </c>
      <c r="D843" s="602" t="s">
        <v>11396</v>
      </c>
      <c r="E843" s="129">
        <v>61</v>
      </c>
      <c r="F843" s="129">
        <f t="shared" si="10"/>
        <v>6520030840</v>
      </c>
      <c r="G843" s="129">
        <v>84</v>
      </c>
      <c r="H843" s="129" t="s">
        <v>2784</v>
      </c>
      <c r="I843" s="129" t="s">
        <v>2784</v>
      </c>
      <c r="J843" s="129">
        <v>127</v>
      </c>
      <c r="K843" s="157">
        <v>6604100247</v>
      </c>
      <c r="L843" s="157">
        <v>0</v>
      </c>
      <c r="M843" s="559" t="s">
        <v>11388</v>
      </c>
      <c r="N843" s="65"/>
      <c r="O843" s="65"/>
      <c r="P843" s="65"/>
      <c r="Q843" s="65"/>
      <c r="R843" s="65"/>
    </row>
    <row r="844" spans="1:18" x14ac:dyDescent="0.2">
      <c r="A844" s="558" t="s">
        <v>11494</v>
      </c>
      <c r="B844" s="590" t="s">
        <v>8490</v>
      </c>
      <c r="C844" s="126">
        <v>0.33</v>
      </c>
      <c r="D844" s="602" t="s">
        <v>12328</v>
      </c>
      <c r="E844" s="129">
        <v>61</v>
      </c>
      <c r="F844" s="129">
        <f t="shared" si="10"/>
        <v>6520030840</v>
      </c>
      <c r="G844" s="129">
        <v>84</v>
      </c>
      <c r="H844" s="129" t="s">
        <v>2784</v>
      </c>
      <c r="I844" s="129" t="s">
        <v>2784</v>
      </c>
      <c r="J844" s="129">
        <v>137</v>
      </c>
      <c r="K844" s="157">
        <v>6604100261</v>
      </c>
      <c r="L844" s="145">
        <v>0</v>
      </c>
      <c r="M844" s="559" t="s">
        <v>12329</v>
      </c>
      <c r="N844" s="65"/>
      <c r="O844" s="65"/>
      <c r="P844" s="65"/>
      <c r="Q844" s="65"/>
      <c r="R844" s="65"/>
    </row>
    <row r="845" spans="1:18" x14ac:dyDescent="0.2">
      <c r="A845" s="97"/>
      <c r="B845" s="126" t="s">
        <v>8490</v>
      </c>
      <c r="C845" s="126">
        <v>0.33</v>
      </c>
      <c r="D845" s="202" t="s">
        <v>3679</v>
      </c>
      <c r="E845" s="129">
        <v>61</v>
      </c>
      <c r="F845" s="129">
        <f t="shared" si="10"/>
        <v>6520030840</v>
      </c>
      <c r="G845" s="129">
        <v>84</v>
      </c>
      <c r="H845" s="129" t="s">
        <v>2784</v>
      </c>
      <c r="I845" s="129" t="s">
        <v>2784</v>
      </c>
      <c r="J845" s="129">
        <v>127</v>
      </c>
      <c r="K845" s="157">
        <v>6604100247</v>
      </c>
      <c r="L845" s="145">
        <v>0</v>
      </c>
      <c r="M845" s="65"/>
      <c r="N845" s="65"/>
      <c r="O845" s="65"/>
      <c r="P845" s="65"/>
      <c r="Q845" s="65"/>
      <c r="R845" s="65"/>
    </row>
    <row r="846" spans="1:18" x14ac:dyDescent="0.2">
      <c r="A846" s="97"/>
      <c r="B846" s="126" t="s">
        <v>8490</v>
      </c>
      <c r="C846" s="126">
        <v>0.33</v>
      </c>
      <c r="D846" s="202" t="s">
        <v>1807</v>
      </c>
      <c r="E846" s="129">
        <v>61</v>
      </c>
      <c r="F846" s="129">
        <f t="shared" si="10"/>
        <v>6520030840</v>
      </c>
      <c r="G846" s="129">
        <v>84</v>
      </c>
      <c r="H846" s="129" t="s">
        <v>2784</v>
      </c>
      <c r="I846" s="129" t="s">
        <v>2784</v>
      </c>
      <c r="J846" s="129">
        <v>127</v>
      </c>
      <c r="K846" s="157">
        <v>6604100247</v>
      </c>
      <c r="L846" s="145">
        <v>0</v>
      </c>
      <c r="M846" s="65"/>
      <c r="N846" s="65"/>
      <c r="O846" s="65"/>
      <c r="P846" s="65"/>
      <c r="Q846" s="65"/>
      <c r="R846" s="65"/>
    </row>
    <row r="847" spans="1:18" x14ac:dyDescent="0.2">
      <c r="A847" s="97" t="s">
        <v>8814</v>
      </c>
      <c r="B847" s="126" t="s">
        <v>8490</v>
      </c>
      <c r="C847" s="126">
        <v>0.33</v>
      </c>
      <c r="D847" s="202" t="s">
        <v>7225</v>
      </c>
      <c r="E847" s="129">
        <v>65</v>
      </c>
      <c r="F847" s="129">
        <f>_sp90</f>
        <v>6520030900</v>
      </c>
      <c r="G847" s="129">
        <v>90</v>
      </c>
      <c r="H847" s="129" t="s">
        <v>2784</v>
      </c>
      <c r="I847" s="129" t="s">
        <v>2784</v>
      </c>
      <c r="J847" s="129">
        <v>133</v>
      </c>
      <c r="K847" s="157">
        <v>6604100238</v>
      </c>
      <c r="L847" s="157">
        <v>0</v>
      </c>
      <c r="M847" s="65"/>
      <c r="N847" s="65"/>
      <c r="O847" s="65"/>
      <c r="P847" s="65"/>
      <c r="Q847" s="65"/>
      <c r="R847" s="65"/>
    </row>
    <row r="848" spans="1:18" x14ac:dyDescent="0.2">
      <c r="A848" s="558" t="s">
        <v>11468</v>
      </c>
      <c r="B848" s="590" t="s">
        <v>8490</v>
      </c>
      <c r="C848" s="126">
        <v>0.33</v>
      </c>
      <c r="D848" s="602" t="s">
        <v>12503</v>
      </c>
      <c r="E848" s="129">
        <v>67</v>
      </c>
      <c r="F848" s="129">
        <f>_sp92</f>
        <v>6520030920</v>
      </c>
      <c r="G848" s="129">
        <v>92</v>
      </c>
      <c r="H848" s="129" t="s">
        <v>2784</v>
      </c>
      <c r="I848" s="129" t="s">
        <v>2784</v>
      </c>
      <c r="J848" s="129">
        <v>135</v>
      </c>
      <c r="K848" s="157">
        <v>6604100249</v>
      </c>
      <c r="L848" s="157">
        <v>0</v>
      </c>
      <c r="M848" s="559" t="s">
        <v>12502</v>
      </c>
      <c r="N848" s="65"/>
      <c r="O848" s="65"/>
      <c r="P848" s="65"/>
      <c r="Q848" s="65"/>
      <c r="R848" s="65"/>
    </row>
    <row r="849" spans="1:18" x14ac:dyDescent="0.2">
      <c r="A849" s="97" t="s">
        <v>6937</v>
      </c>
      <c r="B849" s="126" t="s">
        <v>8490</v>
      </c>
      <c r="C849" s="126">
        <v>0.33</v>
      </c>
      <c r="D849" s="202" t="s">
        <v>134</v>
      </c>
      <c r="E849" s="129">
        <v>61</v>
      </c>
      <c r="F849" s="129">
        <f>_sp84</f>
        <v>6520030840</v>
      </c>
      <c r="G849" s="129">
        <v>84</v>
      </c>
      <c r="H849" s="129" t="s">
        <v>2784</v>
      </c>
      <c r="I849" s="129" t="s">
        <v>2784</v>
      </c>
      <c r="J849" s="129">
        <v>127</v>
      </c>
      <c r="K849" s="157">
        <v>6604100247</v>
      </c>
      <c r="L849" s="157">
        <v>0</v>
      </c>
      <c r="M849" s="65" t="s">
        <v>131</v>
      </c>
      <c r="N849" s="65"/>
      <c r="O849" s="65"/>
      <c r="P849" s="65"/>
      <c r="Q849" s="65"/>
      <c r="R849" s="65"/>
    </row>
    <row r="850" spans="1:18" x14ac:dyDescent="0.2">
      <c r="A850" s="97"/>
      <c r="B850" s="126" t="s">
        <v>8490</v>
      </c>
      <c r="C850" s="126">
        <v>0.33</v>
      </c>
      <c r="D850" s="202" t="s">
        <v>7533</v>
      </c>
      <c r="E850" s="129">
        <v>61</v>
      </c>
      <c r="F850" s="129">
        <f>_sp84</f>
        <v>6520030840</v>
      </c>
      <c r="G850" s="129">
        <v>84</v>
      </c>
      <c r="H850" s="129" t="s">
        <v>2784</v>
      </c>
      <c r="I850" s="129" t="s">
        <v>2784</v>
      </c>
      <c r="J850" s="129">
        <v>127</v>
      </c>
      <c r="K850" s="157">
        <v>6604100247</v>
      </c>
      <c r="L850" s="145">
        <v>0</v>
      </c>
      <c r="M850" s="65"/>
      <c r="N850" s="65"/>
      <c r="O850" s="65"/>
      <c r="P850" s="65"/>
      <c r="Q850" s="65"/>
      <c r="R850" s="65"/>
    </row>
    <row r="851" spans="1:18" x14ac:dyDescent="0.2">
      <c r="A851" s="97" t="s">
        <v>1190</v>
      </c>
      <c r="B851" s="126" t="s">
        <v>8490</v>
      </c>
      <c r="C851" s="126">
        <v>0.33</v>
      </c>
      <c r="D851" s="126" t="s">
        <v>4861</v>
      </c>
      <c r="E851" s="129">
        <v>61</v>
      </c>
      <c r="F851" s="129">
        <f>_sp84</f>
        <v>6520030840</v>
      </c>
      <c r="G851" s="129">
        <v>84</v>
      </c>
      <c r="H851" s="129" t="s">
        <v>2784</v>
      </c>
      <c r="I851" s="129" t="s">
        <v>2784</v>
      </c>
      <c r="J851" s="129">
        <v>129</v>
      </c>
      <c r="K851" s="157">
        <v>6604100228</v>
      </c>
      <c r="L851" s="145">
        <v>0</v>
      </c>
      <c r="M851" s="65" t="s">
        <v>1191</v>
      </c>
      <c r="N851" s="65"/>
      <c r="O851" s="65"/>
      <c r="P851" s="65"/>
      <c r="Q851" s="65"/>
      <c r="R851" s="65"/>
    </row>
    <row r="852" spans="1:18" x14ac:dyDescent="0.2">
      <c r="A852" s="97"/>
      <c r="B852" s="126" t="s">
        <v>8490</v>
      </c>
      <c r="C852" s="126">
        <v>0.33</v>
      </c>
      <c r="D852" s="126" t="s">
        <v>2153</v>
      </c>
      <c r="E852" s="129">
        <v>65</v>
      </c>
      <c r="F852" s="129">
        <f>_sp92</f>
        <v>6520030920</v>
      </c>
      <c r="G852" s="129">
        <v>92</v>
      </c>
      <c r="H852" s="129" t="s">
        <v>2784</v>
      </c>
      <c r="I852" s="129" t="s">
        <v>2784</v>
      </c>
      <c r="J852" s="129">
        <v>135</v>
      </c>
      <c r="K852" s="191">
        <v>6604100249</v>
      </c>
      <c r="L852" s="157" t="s">
        <v>518</v>
      </c>
      <c r="M852" s="65"/>
      <c r="N852" s="65"/>
      <c r="O852" s="65"/>
      <c r="P852" s="65"/>
      <c r="Q852" s="65"/>
      <c r="R852" s="65"/>
    </row>
    <row r="853" spans="1:18" x14ac:dyDescent="0.2">
      <c r="A853" s="97" t="s">
        <v>10420</v>
      </c>
      <c r="B853" s="126" t="s">
        <v>8490</v>
      </c>
      <c r="C853" s="126">
        <v>0.33</v>
      </c>
      <c r="D853" s="202" t="s">
        <v>4433</v>
      </c>
      <c r="E853" s="129">
        <v>61</v>
      </c>
      <c r="F853" s="129">
        <f>_sp84</f>
        <v>6520030840</v>
      </c>
      <c r="G853" s="129">
        <v>84</v>
      </c>
      <c r="H853" s="129" t="s">
        <v>2784</v>
      </c>
      <c r="I853" s="129" t="s">
        <v>2784</v>
      </c>
      <c r="J853" s="129">
        <v>127</v>
      </c>
      <c r="K853" s="157">
        <v>6604100247</v>
      </c>
      <c r="L853" s="157">
        <v>0</v>
      </c>
      <c r="M853" s="65" t="s">
        <v>9309</v>
      </c>
      <c r="N853" s="65"/>
      <c r="O853" s="65"/>
      <c r="P853" s="65"/>
      <c r="Q853" s="65"/>
      <c r="R853" s="65"/>
    </row>
    <row r="854" spans="1:18" x14ac:dyDescent="0.2">
      <c r="A854" s="97" t="s">
        <v>7581</v>
      </c>
      <c r="B854" s="126" t="s">
        <v>8490</v>
      </c>
      <c r="C854" s="126">
        <v>0.33</v>
      </c>
      <c r="D854" s="202" t="s">
        <v>758</v>
      </c>
      <c r="E854" s="129">
        <v>61</v>
      </c>
      <c r="F854" s="129">
        <f>_sp84</f>
        <v>6520030840</v>
      </c>
      <c r="G854" s="129">
        <v>84</v>
      </c>
      <c r="H854" s="129" t="s">
        <v>2784</v>
      </c>
      <c r="I854" s="129" t="s">
        <v>2784</v>
      </c>
      <c r="J854" s="129">
        <v>127</v>
      </c>
      <c r="K854" s="157">
        <v>6604100247</v>
      </c>
      <c r="L854" s="145">
        <v>0</v>
      </c>
      <c r="M854" s="65" t="s">
        <v>2748</v>
      </c>
      <c r="N854" s="65"/>
      <c r="O854" s="65"/>
      <c r="P854" s="65"/>
      <c r="Q854" s="65"/>
      <c r="R854" s="65"/>
    </row>
    <row r="855" spans="1:18" x14ac:dyDescent="0.2">
      <c r="A855" s="97" t="s">
        <v>8200</v>
      </c>
      <c r="B855" s="126" t="s">
        <v>8490</v>
      </c>
      <c r="C855" s="126">
        <v>0.33</v>
      </c>
      <c r="D855" s="202" t="s">
        <v>745</v>
      </c>
      <c r="E855" s="129">
        <v>61</v>
      </c>
      <c r="F855" s="129">
        <f>_sp84</f>
        <v>6520030840</v>
      </c>
      <c r="G855" s="129">
        <v>84</v>
      </c>
      <c r="H855" s="129" t="s">
        <v>2784</v>
      </c>
      <c r="I855" s="129" t="s">
        <v>2784</v>
      </c>
      <c r="J855" s="129">
        <v>127</v>
      </c>
      <c r="K855" s="157">
        <v>6604100247</v>
      </c>
      <c r="L855" s="145">
        <v>0</v>
      </c>
      <c r="M855" s="65" t="s">
        <v>626</v>
      </c>
      <c r="N855" s="65"/>
      <c r="O855" s="65"/>
      <c r="P855" s="65"/>
      <c r="Q855" s="65"/>
      <c r="R855" s="65"/>
    </row>
    <row r="856" spans="1:18" x14ac:dyDescent="0.2">
      <c r="A856" s="97"/>
      <c r="B856" s="126" t="s">
        <v>8490</v>
      </c>
      <c r="C856" s="126">
        <v>0.33</v>
      </c>
      <c r="D856" s="126" t="s">
        <v>7838</v>
      </c>
      <c r="E856" s="129">
        <v>60</v>
      </c>
      <c r="F856" s="190">
        <v>6520030820</v>
      </c>
      <c r="G856" s="190">
        <v>82</v>
      </c>
      <c r="H856" s="129" t="s">
        <v>2784</v>
      </c>
      <c r="I856" s="129" t="s">
        <v>2784</v>
      </c>
      <c r="J856" s="189">
        <v>125</v>
      </c>
      <c r="K856" s="191">
        <v>6604100208</v>
      </c>
      <c r="L856" s="157" t="s">
        <v>518</v>
      </c>
      <c r="M856" s="65"/>
      <c r="N856" s="65"/>
      <c r="O856" s="65"/>
      <c r="P856" s="65"/>
      <c r="Q856" s="65"/>
      <c r="R856" s="65"/>
    </row>
    <row r="857" spans="1:18" x14ac:dyDescent="0.2">
      <c r="A857" s="97"/>
      <c r="B857" s="126" t="s">
        <v>8490</v>
      </c>
      <c r="C857" s="126">
        <v>0.33</v>
      </c>
      <c r="D857" s="126" t="s">
        <v>7770</v>
      </c>
      <c r="E857" s="129">
        <v>62</v>
      </c>
      <c r="F857" s="129">
        <f>_sp84</f>
        <v>6520030840</v>
      </c>
      <c r="G857" s="129">
        <v>84</v>
      </c>
      <c r="H857" s="129" t="s">
        <v>2784</v>
      </c>
      <c r="I857" s="129" t="s">
        <v>2784</v>
      </c>
      <c r="J857" s="129">
        <v>127</v>
      </c>
      <c r="K857" s="157">
        <v>6604100247</v>
      </c>
      <c r="L857" s="157" t="s">
        <v>518</v>
      </c>
      <c r="M857" s="65"/>
      <c r="N857" s="65"/>
      <c r="O857" s="65"/>
      <c r="P857" s="65"/>
      <c r="Q857" s="65"/>
      <c r="R857" s="65"/>
    </row>
    <row r="858" spans="1:18" x14ac:dyDescent="0.2">
      <c r="A858" s="97" t="s">
        <v>2820</v>
      </c>
      <c r="B858" s="126" t="s">
        <v>8490</v>
      </c>
      <c r="C858" s="126">
        <v>0.33</v>
      </c>
      <c r="D858" s="126" t="s">
        <v>6448</v>
      </c>
      <c r="E858" s="129">
        <v>70</v>
      </c>
      <c r="F858" s="129">
        <f>_sp101</f>
        <v>6520031010</v>
      </c>
      <c r="G858" s="129">
        <v>101</v>
      </c>
      <c r="H858" s="129" t="s">
        <v>2784</v>
      </c>
      <c r="I858" s="129" t="s">
        <v>2784</v>
      </c>
      <c r="J858" s="129">
        <v>144</v>
      </c>
      <c r="K858" s="157" t="s">
        <v>350</v>
      </c>
      <c r="L858" s="445" t="s">
        <v>518</v>
      </c>
      <c r="M858" s="65" t="s">
        <v>8545</v>
      </c>
      <c r="N858" s="65"/>
      <c r="O858" s="65"/>
      <c r="P858" s="65"/>
      <c r="Q858" s="65"/>
      <c r="R858" s="65"/>
    </row>
    <row r="859" spans="1:18" x14ac:dyDescent="0.2">
      <c r="A859" s="558" t="s">
        <v>12585</v>
      </c>
      <c r="B859" s="590" t="s">
        <v>8490</v>
      </c>
      <c r="C859" s="126">
        <v>0.33</v>
      </c>
      <c r="D859" s="590" t="s">
        <v>12586</v>
      </c>
      <c r="E859" s="129">
        <v>61</v>
      </c>
      <c r="F859" s="129">
        <v>6520030880</v>
      </c>
      <c r="G859" s="129">
        <v>88</v>
      </c>
      <c r="H859" s="129" t="s">
        <v>2784</v>
      </c>
      <c r="I859" s="129" t="s">
        <v>2784</v>
      </c>
      <c r="J859" s="129">
        <v>131</v>
      </c>
      <c r="K859" s="157">
        <v>6604100206</v>
      </c>
      <c r="L859" s="687" t="s">
        <v>12521</v>
      </c>
      <c r="M859" s="559" t="s">
        <v>12583</v>
      </c>
      <c r="N859" s="65"/>
      <c r="O859" s="65"/>
      <c r="P859" s="65"/>
      <c r="Q859" s="65"/>
      <c r="R859" s="65"/>
    </row>
    <row r="860" spans="1:18" x14ac:dyDescent="0.2">
      <c r="A860" s="97" t="s">
        <v>167</v>
      </c>
      <c r="B860" s="126" t="s">
        <v>8490</v>
      </c>
      <c r="C860" s="126">
        <v>0.33</v>
      </c>
      <c r="D860" s="126" t="s">
        <v>9955</v>
      </c>
      <c r="E860" s="129">
        <v>61</v>
      </c>
      <c r="F860" s="129">
        <f>_sp84</f>
        <v>6520030840</v>
      </c>
      <c r="G860" s="129">
        <v>84</v>
      </c>
      <c r="H860" s="129" t="s">
        <v>2784</v>
      </c>
      <c r="I860" s="129" t="s">
        <v>2784</v>
      </c>
      <c r="J860" s="129">
        <v>127</v>
      </c>
      <c r="K860" s="157">
        <v>6604100247</v>
      </c>
      <c r="L860" s="145">
        <v>0</v>
      </c>
      <c r="M860" s="65" t="s">
        <v>10109</v>
      </c>
      <c r="N860" s="65"/>
      <c r="O860" s="65"/>
      <c r="P860" s="65"/>
      <c r="Q860" s="65"/>
      <c r="R860" s="65"/>
    </row>
    <row r="861" spans="1:18" x14ac:dyDescent="0.2">
      <c r="A861" s="97" t="s">
        <v>2215</v>
      </c>
      <c r="B861" s="126" t="s">
        <v>8490</v>
      </c>
      <c r="C861" s="126">
        <v>0.33</v>
      </c>
      <c r="D861" s="202" t="s">
        <v>2214</v>
      </c>
      <c r="E861" s="129">
        <v>61</v>
      </c>
      <c r="F861" s="129">
        <f>_sp84</f>
        <v>6520030840</v>
      </c>
      <c r="G861" s="129">
        <v>84</v>
      </c>
      <c r="H861" s="129" t="s">
        <v>2784</v>
      </c>
      <c r="I861" s="129" t="s">
        <v>2784</v>
      </c>
      <c r="J861" s="129">
        <v>127</v>
      </c>
      <c r="K861" s="157">
        <v>6604100247</v>
      </c>
      <c r="L861" s="145">
        <v>0</v>
      </c>
      <c r="M861" s="65" t="s">
        <v>10109</v>
      </c>
      <c r="N861" s="65"/>
      <c r="O861" s="65"/>
      <c r="P861" s="65"/>
      <c r="Q861" s="65"/>
      <c r="R861" s="65"/>
    </row>
    <row r="862" spans="1:18" x14ac:dyDescent="0.2">
      <c r="A862" s="558" t="s">
        <v>10496</v>
      </c>
      <c r="B862" s="126" t="s">
        <v>8490</v>
      </c>
      <c r="C862" s="126">
        <v>0.33</v>
      </c>
      <c r="D862" s="126" t="s">
        <v>5158</v>
      </c>
      <c r="E862" s="129">
        <v>62</v>
      </c>
      <c r="F862" s="129">
        <v>6520030860</v>
      </c>
      <c r="G862" s="129">
        <v>86</v>
      </c>
      <c r="H862" s="129" t="s">
        <v>2784</v>
      </c>
      <c r="I862" s="129" t="s">
        <v>2784</v>
      </c>
      <c r="J862" s="129">
        <v>129</v>
      </c>
      <c r="K862" s="157">
        <v>6604100216</v>
      </c>
      <c r="L862" s="157">
        <v>0</v>
      </c>
      <c r="M862" s="65"/>
      <c r="N862" s="65"/>
      <c r="O862" s="65"/>
      <c r="P862" s="65"/>
      <c r="Q862" s="65"/>
      <c r="R862" s="65"/>
    </row>
    <row r="863" spans="1:18" x14ac:dyDescent="0.2">
      <c r="A863" s="97"/>
      <c r="B863" s="126" t="s">
        <v>8490</v>
      </c>
      <c r="C863" s="126">
        <v>0.33</v>
      </c>
      <c r="D863" s="202" t="s">
        <v>2229</v>
      </c>
      <c r="E863" s="129">
        <v>61</v>
      </c>
      <c r="F863" s="129">
        <f>_sp84</f>
        <v>6520030840</v>
      </c>
      <c r="G863" s="129">
        <v>84</v>
      </c>
      <c r="H863" s="129" t="s">
        <v>2784</v>
      </c>
      <c r="I863" s="129" t="s">
        <v>2784</v>
      </c>
      <c r="J863" s="129">
        <v>127</v>
      </c>
      <c r="K863" s="157">
        <v>6604100247</v>
      </c>
      <c r="L863" s="157">
        <v>0</v>
      </c>
      <c r="M863" s="65"/>
      <c r="N863" s="65"/>
      <c r="O863" s="65"/>
      <c r="P863" s="65"/>
      <c r="Q863" s="65"/>
      <c r="R863" s="65"/>
    </row>
    <row r="864" spans="1:18" x14ac:dyDescent="0.2">
      <c r="A864" s="97" t="s">
        <v>853</v>
      </c>
      <c r="B864" s="126" t="s">
        <v>8490</v>
      </c>
      <c r="C864" s="126">
        <v>0.33</v>
      </c>
      <c r="D864" s="202" t="s">
        <v>861</v>
      </c>
      <c r="E864" s="129">
        <v>61</v>
      </c>
      <c r="F864" s="129">
        <f>_sp84</f>
        <v>6520030840</v>
      </c>
      <c r="G864" s="129">
        <v>84</v>
      </c>
      <c r="H864" s="129" t="s">
        <v>2784</v>
      </c>
      <c r="I864" s="129" t="s">
        <v>2784</v>
      </c>
      <c r="J864" s="129">
        <v>127</v>
      </c>
      <c r="K864" s="157">
        <v>6604100247</v>
      </c>
      <c r="L864" s="145">
        <v>0</v>
      </c>
      <c r="M864" s="65" t="s">
        <v>2694</v>
      </c>
      <c r="N864" s="65"/>
      <c r="O864" s="65"/>
      <c r="P864" s="65"/>
      <c r="Q864" s="65"/>
      <c r="R864" s="65"/>
    </row>
    <row r="865" spans="1:18" x14ac:dyDescent="0.2">
      <c r="A865" s="97"/>
      <c r="B865" s="126" t="s">
        <v>8490</v>
      </c>
      <c r="C865" s="126">
        <v>0.33</v>
      </c>
      <c r="D865" s="126" t="s">
        <v>808</v>
      </c>
      <c r="E865" s="129">
        <v>61</v>
      </c>
      <c r="F865" s="129">
        <f>_sp84</f>
        <v>6520030840</v>
      </c>
      <c r="G865" s="129">
        <v>84</v>
      </c>
      <c r="H865" s="129" t="s">
        <v>2784</v>
      </c>
      <c r="I865" s="129" t="s">
        <v>2784</v>
      </c>
      <c r="J865" s="129">
        <v>127</v>
      </c>
      <c r="K865" s="157">
        <v>6604100247</v>
      </c>
      <c r="L865" s="157" t="s">
        <v>518</v>
      </c>
      <c r="M865" s="65"/>
      <c r="N865" s="65"/>
      <c r="O865" s="65"/>
      <c r="P865" s="65"/>
      <c r="Q865" s="65"/>
      <c r="R865" s="65"/>
    </row>
    <row r="866" spans="1:18" x14ac:dyDescent="0.2">
      <c r="A866" s="97"/>
      <c r="B866" s="126" t="s">
        <v>5305</v>
      </c>
      <c r="C866" s="126">
        <v>0.33</v>
      </c>
      <c r="D866" s="126" t="s">
        <v>8876</v>
      </c>
      <c r="E866" s="129">
        <v>62</v>
      </c>
      <c r="F866" s="129">
        <v>6520030880</v>
      </c>
      <c r="G866" s="129">
        <v>88</v>
      </c>
      <c r="H866" s="129" t="s">
        <v>2784</v>
      </c>
      <c r="I866" s="129" t="s">
        <v>2784</v>
      </c>
      <c r="J866" s="129">
        <v>131</v>
      </c>
      <c r="K866" s="157">
        <v>6604100206</v>
      </c>
      <c r="L866" s="157">
        <v>0</v>
      </c>
      <c r="M866" s="65"/>
      <c r="N866" s="65"/>
      <c r="O866" s="65"/>
      <c r="P866" s="65"/>
      <c r="Q866" s="65"/>
      <c r="R866" s="65"/>
    </row>
    <row r="867" spans="1:18" x14ac:dyDescent="0.2">
      <c r="A867" s="97" t="s">
        <v>9731</v>
      </c>
      <c r="B867" s="126" t="s">
        <v>5305</v>
      </c>
      <c r="C867" s="126">
        <v>0.33</v>
      </c>
      <c r="D867" s="202" t="s">
        <v>9732</v>
      </c>
      <c r="E867" s="129">
        <v>56</v>
      </c>
      <c r="F867" s="129">
        <f>_sp74</f>
        <v>6520030740</v>
      </c>
      <c r="G867" s="129">
        <v>74</v>
      </c>
      <c r="H867" s="129" t="s">
        <v>2784</v>
      </c>
      <c r="I867" s="129" t="s">
        <v>2784</v>
      </c>
      <c r="J867" s="189">
        <v>123</v>
      </c>
      <c r="K867" s="157">
        <v>6604100225</v>
      </c>
      <c r="L867" s="157">
        <v>0</v>
      </c>
      <c r="M867" s="65" t="s">
        <v>3789</v>
      </c>
      <c r="N867" s="65"/>
      <c r="O867" s="65"/>
      <c r="P867" s="65"/>
      <c r="Q867" s="65"/>
      <c r="R867" s="65"/>
    </row>
    <row r="868" spans="1:18" x14ac:dyDescent="0.2">
      <c r="A868" s="97"/>
      <c r="B868" s="126" t="s">
        <v>2125</v>
      </c>
      <c r="C868" s="126">
        <v>0.33</v>
      </c>
      <c r="D868" s="126" t="s">
        <v>3448</v>
      </c>
      <c r="E868" s="129">
        <v>58</v>
      </c>
      <c r="F868" s="129">
        <f>_sp78</f>
        <v>6520030780</v>
      </c>
      <c r="G868" s="129">
        <v>78</v>
      </c>
      <c r="H868" s="129" t="s">
        <v>2784</v>
      </c>
      <c r="I868" s="129" t="s">
        <v>2784</v>
      </c>
      <c r="J868" s="129">
        <v>123</v>
      </c>
      <c r="K868" s="157">
        <v>6604100220</v>
      </c>
      <c r="L868" s="157">
        <v>0</v>
      </c>
      <c r="M868" s="65"/>
      <c r="N868" s="65"/>
      <c r="O868" s="65"/>
      <c r="P868" s="65"/>
      <c r="Q868" s="65"/>
      <c r="R868" s="65"/>
    </row>
    <row r="869" spans="1:18" x14ac:dyDescent="0.2">
      <c r="A869" s="97"/>
      <c r="B869" s="126" t="s">
        <v>2125</v>
      </c>
      <c r="C869" s="126">
        <v>0.33</v>
      </c>
      <c r="D869" s="126" t="s">
        <v>9504</v>
      </c>
      <c r="E869" s="129">
        <v>65</v>
      </c>
      <c r="F869" s="129">
        <f>_sp92</f>
        <v>6520030920</v>
      </c>
      <c r="G869" s="129">
        <v>92</v>
      </c>
      <c r="H869" s="129" t="s">
        <v>2784</v>
      </c>
      <c r="I869" s="129" t="s">
        <v>2784</v>
      </c>
      <c r="J869" s="129">
        <v>135</v>
      </c>
      <c r="K869" s="191">
        <v>6604100249</v>
      </c>
      <c r="L869" s="157">
        <v>0</v>
      </c>
      <c r="M869" s="65"/>
      <c r="N869" s="65"/>
      <c r="O869" s="65"/>
      <c r="P869" s="65"/>
      <c r="Q869" s="65"/>
      <c r="R869" s="65"/>
    </row>
    <row r="870" spans="1:18" x14ac:dyDescent="0.2">
      <c r="A870" s="97"/>
      <c r="B870" s="126" t="s">
        <v>2125</v>
      </c>
      <c r="C870" s="126">
        <v>0.33</v>
      </c>
      <c r="D870" s="126" t="s">
        <v>8447</v>
      </c>
      <c r="E870" s="129">
        <v>64</v>
      </c>
      <c r="F870" s="129">
        <f>_sp85</f>
        <v>6520030850</v>
      </c>
      <c r="G870" s="129">
        <v>85</v>
      </c>
      <c r="H870" s="129" t="s">
        <v>2784</v>
      </c>
      <c r="I870" s="129" t="s">
        <v>2784</v>
      </c>
      <c r="J870" s="129">
        <v>128</v>
      </c>
      <c r="K870" s="157">
        <v>6604100223</v>
      </c>
      <c r="L870" s="157">
        <v>0</v>
      </c>
      <c r="M870" s="65"/>
      <c r="N870" s="65"/>
      <c r="O870" s="65"/>
      <c r="P870" s="65"/>
      <c r="Q870" s="65"/>
      <c r="R870" s="65"/>
    </row>
    <row r="871" spans="1:18" x14ac:dyDescent="0.2">
      <c r="A871" s="97"/>
      <c r="B871" s="126" t="s">
        <v>2125</v>
      </c>
      <c r="C871" s="126">
        <v>0.33</v>
      </c>
      <c r="D871" s="126" t="s">
        <v>6808</v>
      </c>
      <c r="E871" s="129">
        <v>64</v>
      </c>
      <c r="F871" s="129">
        <f>_sp90</f>
        <v>6520030900</v>
      </c>
      <c r="G871" s="129">
        <v>90</v>
      </c>
      <c r="H871" s="129" t="s">
        <v>2784</v>
      </c>
      <c r="I871" s="129" t="s">
        <v>2784</v>
      </c>
      <c r="J871" s="129">
        <v>133</v>
      </c>
      <c r="K871" s="157">
        <v>6604100256</v>
      </c>
      <c r="L871" s="157">
        <v>0</v>
      </c>
      <c r="M871" s="65" t="s">
        <v>4024</v>
      </c>
      <c r="N871" s="65"/>
      <c r="O871" s="65"/>
      <c r="P871" s="65"/>
      <c r="Q871" s="65"/>
      <c r="R871" s="65"/>
    </row>
    <row r="872" spans="1:18" x14ac:dyDescent="0.2">
      <c r="A872" s="558" t="s">
        <v>12069</v>
      </c>
      <c r="B872" s="590" t="s">
        <v>2125</v>
      </c>
      <c r="C872" s="126">
        <v>0.33</v>
      </c>
      <c r="D872" s="590" t="s">
        <v>11769</v>
      </c>
      <c r="E872" s="129">
        <v>55</v>
      </c>
      <c r="F872" s="129">
        <v>6520030690</v>
      </c>
      <c r="G872" s="129">
        <v>69</v>
      </c>
      <c r="H872" s="600" t="s">
        <v>8971</v>
      </c>
      <c r="I872" s="600" t="s">
        <v>8971</v>
      </c>
      <c r="J872" s="129">
        <v>123</v>
      </c>
      <c r="K872" s="157">
        <v>6604100248</v>
      </c>
      <c r="L872" s="157">
        <v>0</v>
      </c>
      <c r="M872" s="559" t="s">
        <v>11723</v>
      </c>
      <c r="N872" s="65"/>
      <c r="O872" s="65"/>
      <c r="P872" s="65"/>
      <c r="Q872" s="65"/>
      <c r="R872" s="65"/>
    </row>
    <row r="873" spans="1:18" x14ac:dyDescent="0.2">
      <c r="A873" s="97"/>
      <c r="B873" s="126" t="s">
        <v>2785</v>
      </c>
      <c r="C873" s="126">
        <v>0.33</v>
      </c>
      <c r="D873" s="126" t="s">
        <v>9271</v>
      </c>
      <c r="E873" s="129">
        <v>59</v>
      </c>
      <c r="F873" s="129">
        <f>_sp80</f>
        <v>6520030800</v>
      </c>
      <c r="G873" s="129">
        <v>80</v>
      </c>
      <c r="H873" s="129" t="s">
        <v>2784</v>
      </c>
      <c r="I873" s="129" t="s">
        <v>2784</v>
      </c>
      <c r="J873" s="189">
        <v>123</v>
      </c>
      <c r="K873" s="157">
        <v>6604100267</v>
      </c>
      <c r="L873" s="157" t="s">
        <v>518</v>
      </c>
      <c r="M873" s="65"/>
      <c r="N873" s="65"/>
      <c r="O873" s="65"/>
      <c r="P873" s="65"/>
      <c r="Q873" s="65"/>
      <c r="R873" s="65"/>
    </row>
    <row r="874" spans="1:18" x14ac:dyDescent="0.2">
      <c r="A874" s="97"/>
      <c r="B874" s="126" t="s">
        <v>5948</v>
      </c>
      <c r="C874" s="126">
        <v>0.33</v>
      </c>
      <c r="D874" s="126" t="s">
        <v>6948</v>
      </c>
      <c r="E874" s="129">
        <v>63</v>
      </c>
      <c r="F874" s="129">
        <v>6520030860</v>
      </c>
      <c r="G874" s="129">
        <v>86</v>
      </c>
      <c r="H874" s="129" t="s">
        <v>2784</v>
      </c>
      <c r="I874" s="129" t="s">
        <v>2784</v>
      </c>
      <c r="J874" s="129">
        <v>129</v>
      </c>
      <c r="K874" s="157">
        <v>6604100230</v>
      </c>
      <c r="L874" s="157">
        <v>0</v>
      </c>
      <c r="M874" s="65"/>
      <c r="N874" s="65"/>
      <c r="O874" s="65"/>
      <c r="P874" s="65"/>
      <c r="Q874" s="65"/>
      <c r="R874" s="65"/>
    </row>
    <row r="875" spans="1:18" x14ac:dyDescent="0.2">
      <c r="A875" s="97"/>
      <c r="B875" s="126"/>
      <c r="C875" s="126">
        <v>0.33</v>
      </c>
      <c r="D875" s="126" t="s">
        <v>3125</v>
      </c>
      <c r="E875" s="129">
        <v>58</v>
      </c>
      <c r="F875" s="129">
        <f>_sp76</f>
        <v>6520030760</v>
      </c>
      <c r="G875" s="129">
        <v>76</v>
      </c>
      <c r="H875" s="129" t="s">
        <v>2784</v>
      </c>
      <c r="I875" s="129" t="s">
        <v>2784</v>
      </c>
      <c r="J875" s="189">
        <v>123</v>
      </c>
      <c r="K875" s="157">
        <v>6604100231</v>
      </c>
      <c r="L875" s="445" t="s">
        <v>518</v>
      </c>
      <c r="M875" s="65"/>
      <c r="N875" s="65"/>
      <c r="O875" s="65"/>
      <c r="P875" s="65"/>
      <c r="Q875" s="65"/>
      <c r="R875" s="65"/>
    </row>
    <row r="876" spans="1:18" x14ac:dyDescent="0.2">
      <c r="A876" s="97"/>
      <c r="B876" s="126"/>
      <c r="C876" s="126"/>
      <c r="D876" s="126"/>
      <c r="E876" s="129"/>
      <c r="F876" s="129"/>
      <c r="G876" s="129"/>
      <c r="H876" s="129"/>
      <c r="I876" s="129"/>
      <c r="J876" s="129"/>
      <c r="K876" s="157"/>
      <c r="L876" s="157">
        <v>0</v>
      </c>
      <c r="M876" s="65"/>
      <c r="N876" s="65"/>
      <c r="O876" s="65"/>
      <c r="P876" s="65"/>
      <c r="Q876" s="65"/>
      <c r="R876" s="65"/>
    </row>
    <row r="877" spans="1:18" x14ac:dyDescent="0.2">
      <c r="A877" s="97"/>
      <c r="B877" s="126" t="s">
        <v>3365</v>
      </c>
      <c r="C877" s="126">
        <v>0.35</v>
      </c>
      <c r="D877" s="126" t="s">
        <v>6751</v>
      </c>
      <c r="E877" s="129">
        <v>62</v>
      </c>
      <c r="F877" s="129">
        <v>6520030860</v>
      </c>
      <c r="G877" s="129">
        <v>86</v>
      </c>
      <c r="H877" s="129" t="s">
        <v>2784</v>
      </c>
      <c r="I877" s="129" t="s">
        <v>2784</v>
      </c>
      <c r="J877" s="129">
        <v>129</v>
      </c>
      <c r="K877" s="157">
        <v>6604100216</v>
      </c>
      <c r="L877" s="157">
        <v>0</v>
      </c>
      <c r="M877" s="65"/>
      <c r="N877" s="65"/>
      <c r="O877" s="65"/>
      <c r="P877" s="65"/>
      <c r="Q877" s="65"/>
      <c r="R877" s="65"/>
    </row>
    <row r="878" spans="1:18" x14ac:dyDescent="0.2">
      <c r="A878" s="97"/>
      <c r="B878" s="126" t="s">
        <v>3365</v>
      </c>
      <c r="C878" s="126">
        <v>0.35</v>
      </c>
      <c r="D878" s="202" t="s">
        <v>4380</v>
      </c>
      <c r="E878" s="129">
        <v>65</v>
      </c>
      <c r="F878" s="129">
        <v>6520030900</v>
      </c>
      <c r="G878" s="129">
        <v>90</v>
      </c>
      <c r="H878" s="129" t="s">
        <v>2784</v>
      </c>
      <c r="I878" s="129" t="s">
        <v>2784</v>
      </c>
      <c r="J878" s="129">
        <v>133</v>
      </c>
      <c r="K878" s="157">
        <v>6604100203</v>
      </c>
      <c r="L878" s="157">
        <v>0</v>
      </c>
      <c r="M878" s="65"/>
      <c r="N878" s="65"/>
      <c r="O878" s="65"/>
      <c r="P878" s="65"/>
      <c r="Q878" s="65"/>
      <c r="R878" s="65"/>
    </row>
    <row r="879" spans="1:18" x14ac:dyDescent="0.2">
      <c r="A879" s="97"/>
      <c r="B879" s="126" t="s">
        <v>3365</v>
      </c>
      <c r="C879" s="126">
        <v>0.35</v>
      </c>
      <c r="D879" s="126" t="s">
        <v>5549</v>
      </c>
      <c r="E879" s="129">
        <v>61</v>
      </c>
      <c r="F879" s="129">
        <f>_sp86</f>
        <v>6520030860</v>
      </c>
      <c r="G879" s="129">
        <v>86</v>
      </c>
      <c r="H879" s="129" t="s">
        <v>2784</v>
      </c>
      <c r="I879" s="129" t="s">
        <v>2784</v>
      </c>
      <c r="J879" s="129">
        <v>129</v>
      </c>
      <c r="K879" s="157">
        <v>6604100216</v>
      </c>
      <c r="L879" s="157">
        <v>0</v>
      </c>
      <c r="M879" s="65"/>
      <c r="N879" s="65"/>
      <c r="O879" s="65"/>
      <c r="P879" s="65"/>
      <c r="Q879" s="65"/>
      <c r="R879" s="65"/>
    </row>
    <row r="880" spans="1:18" x14ac:dyDescent="0.2">
      <c r="A880" s="97"/>
      <c r="B880" s="126"/>
      <c r="C880" s="126"/>
      <c r="D880" s="126"/>
      <c r="E880" s="129"/>
      <c r="F880" s="129"/>
      <c r="G880" s="129"/>
      <c r="H880" s="129"/>
      <c r="I880" s="129"/>
      <c r="J880" s="129"/>
      <c r="K880" s="157"/>
      <c r="L880" s="157">
        <v>0</v>
      </c>
      <c r="M880" s="65"/>
      <c r="N880" s="65"/>
      <c r="O880" s="65"/>
      <c r="P880" s="65"/>
      <c r="Q880" s="65"/>
      <c r="R880" s="65"/>
    </row>
    <row r="881" spans="1:18" x14ac:dyDescent="0.2">
      <c r="A881" s="558" t="s">
        <v>5981</v>
      </c>
      <c r="B881" s="126"/>
      <c r="C881" s="126">
        <v>0.35499999999999998</v>
      </c>
      <c r="D881" s="590" t="s">
        <v>2783</v>
      </c>
      <c r="E881" s="129">
        <v>58</v>
      </c>
      <c r="F881" s="129">
        <f>_sp76</f>
        <v>6520030760</v>
      </c>
      <c r="G881" s="129">
        <v>76</v>
      </c>
      <c r="H881" s="129" t="s">
        <v>2784</v>
      </c>
      <c r="I881" s="129" t="s">
        <v>2784</v>
      </c>
      <c r="J881" s="129">
        <v>123</v>
      </c>
      <c r="K881" s="157">
        <v>6604100231</v>
      </c>
      <c r="L881" s="157">
        <v>0</v>
      </c>
      <c r="M881" s="559" t="s">
        <v>10860</v>
      </c>
      <c r="N881" s="65"/>
      <c r="O881" s="65"/>
      <c r="P881" s="65"/>
      <c r="Q881" s="65"/>
      <c r="R881" s="65"/>
    </row>
    <row r="882" spans="1:18" x14ac:dyDescent="0.2">
      <c r="A882" s="97"/>
      <c r="B882" s="126"/>
      <c r="C882" s="126"/>
      <c r="D882" s="126"/>
      <c r="E882" s="129"/>
      <c r="F882" s="129"/>
      <c r="G882" s="129"/>
      <c r="H882" s="129"/>
      <c r="I882" s="129"/>
      <c r="J882" s="129"/>
      <c r="K882" s="157"/>
      <c r="L882" s="157">
        <v>0</v>
      </c>
      <c r="M882" s="65"/>
      <c r="N882" s="65"/>
      <c r="O882" s="65"/>
      <c r="P882" s="65"/>
      <c r="Q882" s="65"/>
      <c r="R882" s="65"/>
    </row>
    <row r="883" spans="1:18" x14ac:dyDescent="0.2">
      <c r="A883" s="97"/>
      <c r="B883" s="126" t="s">
        <v>2785</v>
      </c>
      <c r="C883" s="126">
        <v>0.38</v>
      </c>
      <c r="D883" s="126" t="s">
        <v>2034</v>
      </c>
      <c r="E883" s="129">
        <v>60</v>
      </c>
      <c r="F883" s="129">
        <f>_sp82</f>
        <v>6520030820</v>
      </c>
      <c r="G883" s="129">
        <v>82</v>
      </c>
      <c r="H883" s="129" t="s">
        <v>2784</v>
      </c>
      <c r="I883" s="129" t="s">
        <v>2784</v>
      </c>
      <c r="J883" s="189">
        <v>125</v>
      </c>
      <c r="K883" s="157">
        <v>6604100239</v>
      </c>
      <c r="L883" s="157">
        <v>0</v>
      </c>
      <c r="M883" s="65"/>
      <c r="N883" s="65"/>
      <c r="O883" s="65"/>
      <c r="P883" s="65"/>
      <c r="Q883" s="65"/>
      <c r="R883" s="65"/>
    </row>
    <row r="884" spans="1:18" x14ac:dyDescent="0.2">
      <c r="A884" s="97"/>
      <c r="B884" s="126"/>
      <c r="C884" s="126"/>
      <c r="D884" s="126"/>
      <c r="E884" s="129"/>
      <c r="F884" s="129"/>
      <c r="G884" s="129"/>
      <c r="H884" s="129"/>
      <c r="I884" s="129"/>
      <c r="J884" s="189"/>
      <c r="K884" s="157"/>
      <c r="L884" s="157">
        <v>0</v>
      </c>
      <c r="M884" s="65"/>
      <c r="N884" s="65"/>
      <c r="O884" s="65"/>
      <c r="P884" s="65"/>
      <c r="Q884" s="65"/>
      <c r="R884" s="65"/>
    </row>
    <row r="885" spans="1:18" x14ac:dyDescent="0.2">
      <c r="A885" s="558" t="s">
        <v>11883</v>
      </c>
      <c r="B885" s="590" t="s">
        <v>1978</v>
      </c>
      <c r="C885" s="126">
        <v>0.39</v>
      </c>
      <c r="D885" s="590" t="s">
        <v>11885</v>
      </c>
      <c r="E885" s="129">
        <v>63</v>
      </c>
      <c r="F885" s="129">
        <f>_sp88</f>
        <v>6520030880</v>
      </c>
      <c r="G885" s="129">
        <v>88</v>
      </c>
      <c r="H885" s="129" t="s">
        <v>2784</v>
      </c>
      <c r="I885" s="129" t="s">
        <v>2784</v>
      </c>
      <c r="J885" s="129">
        <v>131</v>
      </c>
      <c r="K885" s="157">
        <v>6604100284</v>
      </c>
      <c r="L885" s="145">
        <v>0</v>
      </c>
      <c r="M885" s="559" t="s">
        <v>11840</v>
      </c>
      <c r="N885" s="65"/>
      <c r="O885" s="65"/>
      <c r="P885" s="65"/>
      <c r="Q885" s="65"/>
      <c r="R885" s="65"/>
    </row>
    <row r="886" spans="1:18" x14ac:dyDescent="0.2">
      <c r="A886" s="97"/>
      <c r="B886" s="126"/>
      <c r="C886" s="126"/>
      <c r="D886" s="126"/>
      <c r="E886" s="129"/>
      <c r="F886" s="129"/>
      <c r="G886" s="129"/>
      <c r="H886" s="129"/>
      <c r="I886" s="129"/>
      <c r="J886" s="189"/>
      <c r="K886" s="157"/>
      <c r="L886" s="157"/>
      <c r="M886" s="65"/>
      <c r="N886" s="65"/>
      <c r="O886" s="65"/>
      <c r="P886" s="65"/>
      <c r="Q886" s="65"/>
      <c r="R886" s="65"/>
    </row>
    <row r="887" spans="1:18" x14ac:dyDescent="0.2">
      <c r="A887" s="558" t="s">
        <v>11655</v>
      </c>
      <c r="B887" s="590" t="s">
        <v>8490</v>
      </c>
      <c r="C887" s="126">
        <v>0.4</v>
      </c>
      <c r="D887" s="590" t="s">
        <v>11658</v>
      </c>
      <c r="E887" s="129">
        <v>63</v>
      </c>
      <c r="F887" s="129">
        <f>_sp84</f>
        <v>6520030840</v>
      </c>
      <c r="G887" s="129">
        <v>84</v>
      </c>
      <c r="H887" s="129" t="s">
        <v>2784</v>
      </c>
      <c r="I887" s="129" t="s">
        <v>2784</v>
      </c>
      <c r="J887" s="129">
        <v>127</v>
      </c>
      <c r="K887" s="157">
        <v>6604100278</v>
      </c>
      <c r="L887" s="687" t="s">
        <v>518</v>
      </c>
      <c r="M887" s="559" t="s">
        <v>11657</v>
      </c>
      <c r="N887" s="65"/>
      <c r="O887" s="65"/>
      <c r="P887" s="65"/>
      <c r="Q887" s="65"/>
      <c r="R887" s="65"/>
    </row>
    <row r="888" spans="1:18" x14ac:dyDescent="0.2">
      <c r="A888" s="558"/>
      <c r="B888" s="590"/>
      <c r="C888" s="126"/>
      <c r="D888" s="590"/>
      <c r="E888" s="129"/>
      <c r="F888" s="129"/>
      <c r="G888" s="129"/>
      <c r="H888" s="129"/>
      <c r="I888" s="129"/>
      <c r="J888" s="129"/>
      <c r="K888" s="157"/>
      <c r="L888" s="687"/>
      <c r="M888" s="559"/>
      <c r="N888" s="65"/>
      <c r="O888" s="65"/>
      <c r="P888" s="65"/>
      <c r="Q888" s="65"/>
      <c r="R888" s="65"/>
    </row>
    <row r="889" spans="1:18" x14ac:dyDescent="0.2">
      <c r="A889" s="558" t="s">
        <v>11102</v>
      </c>
      <c r="B889" s="590" t="s">
        <v>1423</v>
      </c>
      <c r="C889" s="126">
        <v>0.45</v>
      </c>
      <c r="D889" s="590" t="s">
        <v>12180</v>
      </c>
      <c r="E889" s="129">
        <v>66</v>
      </c>
      <c r="F889" s="129">
        <f>_sp92</f>
        <v>6520030920</v>
      </c>
      <c r="G889" s="129">
        <v>92</v>
      </c>
      <c r="H889" s="129" t="s">
        <v>2784</v>
      </c>
      <c r="I889" s="129" t="s">
        <v>2784</v>
      </c>
      <c r="J889" s="129">
        <v>135</v>
      </c>
      <c r="K889" s="157">
        <v>6604100227</v>
      </c>
      <c r="L889" s="157" t="s">
        <v>518</v>
      </c>
      <c r="M889" s="559" t="s">
        <v>12178</v>
      </c>
      <c r="N889" s="65"/>
      <c r="O889" s="65"/>
      <c r="P889" s="65"/>
      <c r="Q889" s="65"/>
      <c r="R889" s="65"/>
    </row>
    <row r="890" spans="1:18" x14ac:dyDescent="0.2">
      <c r="A890" s="97"/>
      <c r="B890" s="126"/>
      <c r="C890" s="126"/>
      <c r="D890" s="126"/>
      <c r="E890" s="129"/>
      <c r="F890" s="129"/>
      <c r="G890" s="129"/>
      <c r="H890" s="129"/>
      <c r="I890" s="129"/>
      <c r="J890" s="189"/>
      <c r="K890" s="157"/>
      <c r="L890" s="157">
        <v>0</v>
      </c>
      <c r="M890" s="65"/>
      <c r="N890" s="65"/>
      <c r="O890" s="65"/>
      <c r="P890" s="65"/>
      <c r="Q890" s="65"/>
      <c r="R890" s="65"/>
    </row>
    <row r="891" spans="1:18" x14ac:dyDescent="0.2">
      <c r="A891" s="97" t="s">
        <v>3472</v>
      </c>
      <c r="B891" s="65"/>
      <c r="C891" s="126">
        <v>0.48499999999999999</v>
      </c>
      <c r="D891" s="127" t="s">
        <v>3474</v>
      </c>
      <c r="E891" s="129">
        <v>66</v>
      </c>
      <c r="F891" s="129">
        <f>_sp93</f>
        <v>6520030930</v>
      </c>
      <c r="G891" s="129">
        <v>93</v>
      </c>
      <c r="H891" s="129" t="s">
        <v>2784</v>
      </c>
      <c r="I891" s="129" t="s">
        <v>2784</v>
      </c>
      <c r="J891" s="129">
        <v>136</v>
      </c>
      <c r="K891" s="157">
        <v>6604100219</v>
      </c>
      <c r="L891" s="157">
        <v>0</v>
      </c>
      <c r="M891" s="65"/>
      <c r="N891" s="65"/>
      <c r="O891" s="65"/>
      <c r="P891" s="65"/>
      <c r="Q891" s="65"/>
      <c r="R891" s="65"/>
    </row>
    <row r="892" spans="1:18" x14ac:dyDescent="0.2">
      <c r="A892" s="97"/>
      <c r="B892" s="126"/>
      <c r="C892" s="126"/>
      <c r="D892" s="126"/>
      <c r="E892" s="129"/>
      <c r="F892" s="129"/>
      <c r="G892" s="129"/>
      <c r="H892" s="129"/>
      <c r="I892" s="129"/>
      <c r="J892" s="129"/>
      <c r="K892" s="157"/>
      <c r="L892" s="157">
        <v>0</v>
      </c>
      <c r="M892" s="65"/>
      <c r="N892" s="65"/>
      <c r="O892" s="65"/>
      <c r="P892" s="65"/>
      <c r="Q892" s="65"/>
      <c r="R892" s="65"/>
    </row>
    <row r="893" spans="1:18" x14ac:dyDescent="0.2">
      <c r="A893" s="558" t="s">
        <v>12224</v>
      </c>
      <c r="B893" s="590" t="s">
        <v>2193</v>
      </c>
      <c r="C893" s="126">
        <v>0.5</v>
      </c>
      <c r="D893" s="602" t="s">
        <v>12226</v>
      </c>
      <c r="E893" s="129">
        <v>62</v>
      </c>
      <c r="F893" s="129">
        <f>_sp82</f>
        <v>6520030820</v>
      </c>
      <c r="G893" s="129">
        <v>82</v>
      </c>
      <c r="H893" s="129" t="s">
        <v>2784</v>
      </c>
      <c r="I893" s="129" t="s">
        <v>2784</v>
      </c>
      <c r="J893" s="5">
        <v>125</v>
      </c>
      <c r="K893" s="157">
        <v>6604100298</v>
      </c>
      <c r="L893" s="687" t="s">
        <v>518</v>
      </c>
      <c r="M893" s="559" t="s">
        <v>12228</v>
      </c>
      <c r="N893" s="65"/>
      <c r="O893" s="65"/>
      <c r="P893" s="65"/>
      <c r="Q893" s="65"/>
      <c r="R893" s="65"/>
    </row>
    <row r="894" spans="1:18" x14ac:dyDescent="0.2">
      <c r="A894" s="558"/>
      <c r="B894" s="590"/>
      <c r="C894" s="126"/>
      <c r="D894" s="602"/>
      <c r="E894" s="129"/>
      <c r="F894" s="129"/>
      <c r="G894" s="129"/>
      <c r="H894" s="129"/>
      <c r="I894" s="129"/>
      <c r="J894" s="5"/>
      <c r="K894" s="157"/>
      <c r="L894" s="687"/>
      <c r="M894" s="559"/>
      <c r="N894" s="65"/>
      <c r="O894" s="65"/>
      <c r="P894" s="65"/>
      <c r="Q894" s="65"/>
      <c r="R894" s="65"/>
    </row>
    <row r="895" spans="1:18" x14ac:dyDescent="0.2">
      <c r="A895" s="97"/>
      <c r="B895" s="126" t="s">
        <v>3365</v>
      </c>
      <c r="C895" s="126">
        <v>0.5</v>
      </c>
      <c r="D895" s="126" t="s">
        <v>6313</v>
      </c>
      <c r="E895" s="129">
        <v>65</v>
      </c>
      <c r="F895" s="129">
        <f>_sp92</f>
        <v>6520030920</v>
      </c>
      <c r="G895" s="129">
        <v>92</v>
      </c>
      <c r="H895" s="129" t="s">
        <v>2784</v>
      </c>
      <c r="I895" s="129" t="s">
        <v>2784</v>
      </c>
      <c r="J895" s="129">
        <v>135</v>
      </c>
      <c r="K895" s="157">
        <v>6604100209</v>
      </c>
      <c r="L895" s="145">
        <v>0</v>
      </c>
      <c r="M895" s="65"/>
      <c r="N895" s="65"/>
      <c r="O895" s="65"/>
      <c r="P895" s="65"/>
      <c r="Q895" s="65"/>
      <c r="R895" s="65"/>
    </row>
    <row r="896" spans="1:18" x14ac:dyDescent="0.2">
      <c r="A896" s="97"/>
      <c r="B896" s="127" t="s">
        <v>3365</v>
      </c>
      <c r="C896" s="126">
        <v>0.5</v>
      </c>
      <c r="D896" s="127" t="s">
        <v>1357</v>
      </c>
      <c r="E896" s="129">
        <v>66</v>
      </c>
      <c r="F896" s="129">
        <f>_sp92</f>
        <v>6520030920</v>
      </c>
      <c r="G896" s="129">
        <v>92</v>
      </c>
      <c r="H896" s="129" t="s">
        <v>2784</v>
      </c>
      <c r="I896" s="129" t="s">
        <v>2784</v>
      </c>
      <c r="J896" s="129">
        <v>135</v>
      </c>
      <c r="K896" s="157">
        <v>6604100202</v>
      </c>
      <c r="L896" s="445" t="s">
        <v>518</v>
      </c>
      <c r="M896" s="65"/>
      <c r="N896" s="65"/>
      <c r="O896" s="65"/>
      <c r="P896" s="65"/>
      <c r="Q896" s="65"/>
      <c r="R896" s="65"/>
    </row>
    <row r="897" spans="1:18" x14ac:dyDescent="0.2">
      <c r="A897" s="97" t="s">
        <v>2564</v>
      </c>
      <c r="B897" s="127" t="s">
        <v>3365</v>
      </c>
      <c r="C897" s="126">
        <v>0.5</v>
      </c>
      <c r="D897" s="250" t="s">
        <v>6636</v>
      </c>
      <c r="E897" s="129">
        <v>65</v>
      </c>
      <c r="F897" s="129">
        <f>_sp90</f>
        <v>6520030900</v>
      </c>
      <c r="G897" s="129">
        <v>90</v>
      </c>
      <c r="H897" s="129" t="s">
        <v>2784</v>
      </c>
      <c r="I897" s="129" t="s">
        <v>2784</v>
      </c>
      <c r="J897" s="129">
        <v>133</v>
      </c>
      <c r="K897" s="157">
        <v>6604100201</v>
      </c>
      <c r="L897" s="157">
        <v>0</v>
      </c>
      <c r="M897" s="65" t="s">
        <v>7446</v>
      </c>
      <c r="N897" s="65"/>
      <c r="O897" s="65"/>
      <c r="P897" s="65"/>
      <c r="Q897" s="65"/>
      <c r="R897" s="65"/>
    </row>
    <row r="898" spans="1:18" x14ac:dyDescent="0.2">
      <c r="A898" s="97"/>
      <c r="B898" s="126" t="s">
        <v>3365</v>
      </c>
      <c r="C898" s="126">
        <v>0.5</v>
      </c>
      <c r="D898" s="250" t="s">
        <v>7760</v>
      </c>
      <c r="E898" s="129">
        <v>65</v>
      </c>
      <c r="F898" s="129">
        <f>_sp92</f>
        <v>6520030920</v>
      </c>
      <c r="G898" s="129">
        <v>92</v>
      </c>
      <c r="H898" s="129" t="s">
        <v>2784</v>
      </c>
      <c r="I898" s="129" t="s">
        <v>2784</v>
      </c>
      <c r="J898" s="129">
        <v>135</v>
      </c>
      <c r="K898" s="157">
        <v>6604100262</v>
      </c>
      <c r="L898" s="145">
        <v>0</v>
      </c>
      <c r="M898" s="65" t="s">
        <v>9901</v>
      </c>
      <c r="N898" s="65"/>
      <c r="O898" s="65"/>
      <c r="P898" s="65"/>
      <c r="Q898" s="65"/>
      <c r="R898" s="65"/>
    </row>
    <row r="899" spans="1:18" x14ac:dyDescent="0.2">
      <c r="A899" s="558" t="s">
        <v>11938</v>
      </c>
      <c r="B899" s="590" t="s">
        <v>3365</v>
      </c>
      <c r="C899" s="126">
        <v>0.5</v>
      </c>
      <c r="D899" s="591" t="s">
        <v>11916</v>
      </c>
      <c r="E899" s="129">
        <v>65</v>
      </c>
      <c r="F899" s="129">
        <v>6520030840</v>
      </c>
      <c r="G899" s="129">
        <v>84</v>
      </c>
      <c r="H899" s="600" t="s">
        <v>8971</v>
      </c>
      <c r="I899" s="600" t="s">
        <v>8971</v>
      </c>
      <c r="J899" s="129">
        <v>127</v>
      </c>
      <c r="K899" s="157">
        <v>6604100299</v>
      </c>
      <c r="L899" s="145">
        <v>0</v>
      </c>
      <c r="M899" s="559" t="s">
        <v>11937</v>
      </c>
      <c r="N899" s="65"/>
      <c r="O899" s="65"/>
      <c r="P899" s="65"/>
      <c r="Q899" s="65"/>
      <c r="R899" s="65"/>
    </row>
    <row r="900" spans="1:18" x14ac:dyDescent="0.2">
      <c r="A900" s="97"/>
      <c r="B900" s="126" t="s">
        <v>3365</v>
      </c>
      <c r="C900" s="126">
        <v>0.5</v>
      </c>
      <c r="D900" s="250" t="s">
        <v>6312</v>
      </c>
      <c r="E900" s="129">
        <v>65</v>
      </c>
      <c r="F900" s="129">
        <f>_sp92</f>
        <v>6520030920</v>
      </c>
      <c r="G900" s="129">
        <v>92</v>
      </c>
      <c r="H900" s="129" t="s">
        <v>2784</v>
      </c>
      <c r="I900" s="129" t="s">
        <v>2784</v>
      </c>
      <c r="J900" s="129">
        <v>135</v>
      </c>
      <c r="K900" s="157">
        <v>6604100227</v>
      </c>
      <c r="L900" s="145">
        <v>0</v>
      </c>
      <c r="M900" s="65"/>
      <c r="N900" s="65"/>
      <c r="O900" s="65"/>
      <c r="P900" s="65"/>
      <c r="Q900" s="65"/>
      <c r="R900" s="65"/>
    </row>
    <row r="901" spans="1:18" x14ac:dyDescent="0.2">
      <c r="A901" s="97"/>
      <c r="B901" s="126" t="s">
        <v>3365</v>
      </c>
      <c r="C901" s="126">
        <v>0.5</v>
      </c>
      <c r="D901" s="250" t="s">
        <v>1022</v>
      </c>
      <c r="E901" s="129">
        <v>65</v>
      </c>
      <c r="F901" s="129">
        <f>_sp92</f>
        <v>6520030920</v>
      </c>
      <c r="G901" s="129">
        <v>92</v>
      </c>
      <c r="H901" s="129" t="s">
        <v>2784</v>
      </c>
      <c r="I901" s="129" t="s">
        <v>2784</v>
      </c>
      <c r="J901" s="129">
        <v>135</v>
      </c>
      <c r="K901" s="157"/>
      <c r="L901" s="157">
        <v>0</v>
      </c>
      <c r="M901" s="65"/>
      <c r="N901" s="65"/>
      <c r="O901" s="65"/>
      <c r="P901" s="65"/>
      <c r="Q901" s="65"/>
      <c r="R901" s="65"/>
    </row>
    <row r="902" spans="1:18" x14ac:dyDescent="0.2">
      <c r="A902" s="97"/>
      <c r="B902" s="126" t="s">
        <v>3365</v>
      </c>
      <c r="C902" s="126">
        <v>0.5</v>
      </c>
      <c r="D902" s="250" t="s">
        <v>2878</v>
      </c>
      <c r="E902" s="129">
        <v>65</v>
      </c>
      <c r="F902" s="129">
        <f>_sp90</f>
        <v>6520030900</v>
      </c>
      <c r="G902" s="129">
        <v>90</v>
      </c>
      <c r="H902" s="129" t="s">
        <v>2784</v>
      </c>
      <c r="I902" s="129" t="s">
        <v>2784</v>
      </c>
      <c r="J902" s="129">
        <v>133</v>
      </c>
      <c r="K902" s="157">
        <v>6604100274</v>
      </c>
      <c r="L902" s="145">
        <v>0</v>
      </c>
      <c r="M902" s="65" t="s">
        <v>5246</v>
      </c>
      <c r="N902" s="65"/>
      <c r="O902" s="65"/>
      <c r="P902" s="65"/>
      <c r="Q902" s="65"/>
      <c r="R902" s="65"/>
    </row>
    <row r="903" spans="1:18" x14ac:dyDescent="0.2">
      <c r="A903" s="97" t="s">
        <v>190</v>
      </c>
      <c r="B903" s="126" t="s">
        <v>3365</v>
      </c>
      <c r="C903" s="126">
        <v>0.5</v>
      </c>
      <c r="D903" s="250" t="s">
        <v>10087</v>
      </c>
      <c r="E903" s="129">
        <v>65</v>
      </c>
      <c r="F903" s="129">
        <f>_sp86</f>
        <v>6520030860</v>
      </c>
      <c r="G903" s="129">
        <v>86</v>
      </c>
      <c r="H903" s="129" t="s">
        <v>2784</v>
      </c>
      <c r="I903" s="129" t="s">
        <v>2784</v>
      </c>
      <c r="J903" s="129">
        <v>129</v>
      </c>
      <c r="K903" s="157">
        <v>6604100233</v>
      </c>
      <c r="L903" s="445" t="s">
        <v>518</v>
      </c>
      <c r="M903" s="65"/>
      <c r="N903" s="65"/>
      <c r="O903" s="65"/>
      <c r="P903" s="65"/>
      <c r="Q903" s="65"/>
      <c r="R903" s="65"/>
    </row>
    <row r="904" spans="1:18" x14ac:dyDescent="0.2">
      <c r="A904" s="97" t="s">
        <v>6038</v>
      </c>
      <c r="B904" s="127" t="s">
        <v>3365</v>
      </c>
      <c r="C904" s="126">
        <v>0.5</v>
      </c>
      <c r="D904" s="250" t="s">
        <v>1776</v>
      </c>
      <c r="E904" s="129">
        <v>64</v>
      </c>
      <c r="F904" s="129">
        <f>_sp90</f>
        <v>6520030900</v>
      </c>
      <c r="G904" s="129">
        <v>90</v>
      </c>
      <c r="H904" s="129" t="s">
        <v>2784</v>
      </c>
      <c r="I904" s="129" t="s">
        <v>2784</v>
      </c>
      <c r="J904" s="5">
        <v>133</v>
      </c>
      <c r="K904" s="157">
        <v>6604100242</v>
      </c>
      <c r="L904" s="157">
        <v>0</v>
      </c>
      <c r="M904" s="65" t="s">
        <v>3217</v>
      </c>
      <c r="N904" s="65"/>
      <c r="O904" s="65"/>
      <c r="P904" s="65"/>
      <c r="Q904" s="65"/>
      <c r="R904" s="65"/>
    </row>
    <row r="905" spans="1:18" x14ac:dyDescent="0.2">
      <c r="A905" s="97" t="s">
        <v>8183</v>
      </c>
      <c r="B905" s="127" t="s">
        <v>3365</v>
      </c>
      <c r="C905" s="126">
        <v>0.5</v>
      </c>
      <c r="D905" s="250" t="s">
        <v>1587</v>
      </c>
      <c r="E905" s="129">
        <v>66</v>
      </c>
      <c r="F905" s="129">
        <f>_sp92</f>
        <v>6520030920</v>
      </c>
      <c r="G905" s="129">
        <v>92</v>
      </c>
      <c r="H905" s="129" t="s">
        <v>2784</v>
      </c>
      <c r="I905" s="129" t="s">
        <v>2784</v>
      </c>
      <c r="J905" s="129">
        <v>135</v>
      </c>
      <c r="K905" s="157">
        <v>6604100209</v>
      </c>
      <c r="L905" s="157">
        <v>0</v>
      </c>
      <c r="M905" s="65" t="s">
        <v>6805</v>
      </c>
      <c r="N905" s="65"/>
      <c r="O905" s="65"/>
      <c r="P905" s="65"/>
      <c r="Q905" s="65"/>
      <c r="R905" s="65"/>
    </row>
    <row r="906" spans="1:18" x14ac:dyDescent="0.2">
      <c r="A906" s="97" t="s">
        <v>8183</v>
      </c>
      <c r="B906" s="127" t="s">
        <v>3365</v>
      </c>
      <c r="C906" s="126">
        <v>0.5</v>
      </c>
      <c r="D906" s="250" t="s">
        <v>3254</v>
      </c>
      <c r="E906" s="129">
        <v>66</v>
      </c>
      <c r="F906" s="129">
        <f>_sp90</f>
        <v>6520030900</v>
      </c>
      <c r="G906" s="129">
        <v>90</v>
      </c>
      <c r="H906" s="129" t="s">
        <v>2784</v>
      </c>
      <c r="I906" s="129" t="s">
        <v>2784</v>
      </c>
      <c r="J906" s="129">
        <v>133</v>
      </c>
      <c r="K906" s="157"/>
      <c r="L906" s="157">
        <v>0</v>
      </c>
      <c r="M906" s="65" t="s">
        <v>3255</v>
      </c>
      <c r="N906" s="65"/>
      <c r="O906" s="65"/>
      <c r="P906" s="65"/>
      <c r="Q906" s="65"/>
      <c r="R906" s="65"/>
    </row>
    <row r="907" spans="1:18" x14ac:dyDescent="0.2">
      <c r="A907" s="97" t="s">
        <v>8808</v>
      </c>
      <c r="B907" s="127" t="s">
        <v>3365</v>
      </c>
      <c r="C907" s="126">
        <v>0.5</v>
      </c>
      <c r="D907" s="250" t="s">
        <v>4161</v>
      </c>
      <c r="E907" s="129">
        <v>65</v>
      </c>
      <c r="F907" s="129">
        <f>_sp92</f>
        <v>6520030920</v>
      </c>
      <c r="G907" s="129">
        <v>92</v>
      </c>
      <c r="H907" s="129" t="s">
        <v>2784</v>
      </c>
      <c r="I907" s="129" t="s">
        <v>2784</v>
      </c>
      <c r="J907" s="129">
        <v>135</v>
      </c>
      <c r="K907" s="157">
        <v>6604100259</v>
      </c>
      <c r="L907" s="157">
        <v>0</v>
      </c>
      <c r="M907" s="65"/>
      <c r="N907" s="65"/>
      <c r="O907" s="65"/>
      <c r="P907" s="65"/>
      <c r="Q907" s="65"/>
      <c r="R907" s="65"/>
    </row>
    <row r="908" spans="1:18" x14ac:dyDescent="0.2">
      <c r="A908" s="558" t="s">
        <v>11303</v>
      </c>
      <c r="B908" s="127" t="s">
        <v>3365</v>
      </c>
      <c r="C908" s="126">
        <v>0.5</v>
      </c>
      <c r="D908" s="591" t="s">
        <v>11307</v>
      </c>
      <c r="E908" s="129">
        <v>65</v>
      </c>
      <c r="F908" s="129">
        <f>_sp90</f>
        <v>6520030900</v>
      </c>
      <c r="G908" s="129">
        <v>90</v>
      </c>
      <c r="H908" s="129" t="s">
        <v>2784</v>
      </c>
      <c r="I908" s="129" t="s">
        <v>2784</v>
      </c>
      <c r="J908" s="129">
        <v>133</v>
      </c>
      <c r="K908" s="157">
        <v>6604100242</v>
      </c>
      <c r="L908" s="157">
        <v>0</v>
      </c>
      <c r="M908" s="559" t="s">
        <v>11308</v>
      </c>
      <c r="N908" s="65"/>
      <c r="O908" s="65"/>
      <c r="P908" s="65"/>
      <c r="Q908" s="65"/>
      <c r="R908" s="65"/>
    </row>
    <row r="909" spans="1:18" x14ac:dyDescent="0.2">
      <c r="A909" s="97" t="s">
        <v>1957</v>
      </c>
      <c r="B909" s="127" t="s">
        <v>3365</v>
      </c>
      <c r="C909" s="126">
        <v>0.5</v>
      </c>
      <c r="D909" s="250" t="s">
        <v>1818</v>
      </c>
      <c r="E909" s="129">
        <v>65</v>
      </c>
      <c r="F909" s="129">
        <f>_sp92</f>
        <v>6520030920</v>
      </c>
      <c r="G909" s="129">
        <v>92</v>
      </c>
      <c r="H909" s="129" t="s">
        <v>2784</v>
      </c>
      <c r="I909" s="129" t="s">
        <v>2784</v>
      </c>
      <c r="J909" s="129">
        <v>135</v>
      </c>
      <c r="K909" s="157">
        <v>6604100235</v>
      </c>
      <c r="L909" s="157">
        <v>0</v>
      </c>
      <c r="M909" s="65"/>
      <c r="N909" s="65"/>
      <c r="O909" s="65"/>
      <c r="P909" s="65"/>
      <c r="Q909" s="65"/>
      <c r="R909" s="65"/>
    </row>
    <row r="910" spans="1:18" x14ac:dyDescent="0.2">
      <c r="A910" s="558" t="s">
        <v>12258</v>
      </c>
      <c r="B910" s="574" t="s">
        <v>3365</v>
      </c>
      <c r="C910" s="126">
        <v>0.5</v>
      </c>
      <c r="D910" s="591" t="s">
        <v>12263</v>
      </c>
      <c r="E910" s="129">
        <v>68</v>
      </c>
      <c r="F910" s="129">
        <f>_sp97</f>
        <v>6520030970</v>
      </c>
      <c r="G910" s="757">
        <v>97</v>
      </c>
      <c r="H910" s="600" t="s">
        <v>8971</v>
      </c>
      <c r="I910" s="600" t="s">
        <v>8971</v>
      </c>
      <c r="J910" s="757">
        <v>140</v>
      </c>
      <c r="K910" s="250">
        <v>6604100273</v>
      </c>
      <c r="L910" s="687" t="s">
        <v>518</v>
      </c>
      <c r="M910" s="559" t="s">
        <v>12241</v>
      </c>
      <c r="N910" s="65"/>
      <c r="O910" s="65"/>
      <c r="P910" s="65"/>
      <c r="Q910" s="65"/>
      <c r="R910" s="65"/>
    </row>
    <row r="911" spans="1:18" x14ac:dyDescent="0.2">
      <c r="A911" s="97" t="s">
        <v>5142</v>
      </c>
      <c r="B911" s="127" t="s">
        <v>3365</v>
      </c>
      <c r="C911" s="126">
        <v>0.5</v>
      </c>
      <c r="D911" s="250" t="s">
        <v>3756</v>
      </c>
      <c r="E911" s="129">
        <v>74</v>
      </c>
      <c r="F911" s="129">
        <f>_sp107</f>
        <v>6520031070</v>
      </c>
      <c r="G911" s="129">
        <v>107</v>
      </c>
      <c r="H911" s="129" t="s">
        <v>2784</v>
      </c>
      <c r="I911" s="129" t="s">
        <v>2784</v>
      </c>
      <c r="J911" s="129">
        <v>150</v>
      </c>
      <c r="K911" s="157" t="s">
        <v>423</v>
      </c>
      <c r="L911" s="157">
        <v>0</v>
      </c>
      <c r="M911" s="65"/>
      <c r="N911" s="65"/>
      <c r="O911" s="65"/>
      <c r="P911" s="65"/>
      <c r="Q911" s="65"/>
      <c r="R911" s="65"/>
    </row>
    <row r="912" spans="1:18" x14ac:dyDescent="0.2">
      <c r="A912" s="97"/>
      <c r="B912" s="126" t="s">
        <v>4416</v>
      </c>
      <c r="C912" s="126">
        <v>0.5</v>
      </c>
      <c r="D912" s="250" t="s">
        <v>517</v>
      </c>
      <c r="E912" s="129">
        <v>64</v>
      </c>
      <c r="F912" s="129">
        <v>6520030900</v>
      </c>
      <c r="G912" s="129">
        <v>90</v>
      </c>
      <c r="H912" s="129" t="s">
        <v>2784</v>
      </c>
      <c r="I912" s="129" t="s">
        <v>2784</v>
      </c>
      <c r="J912" s="129">
        <v>133</v>
      </c>
      <c r="K912" s="157">
        <v>6604100221</v>
      </c>
      <c r="L912" s="157">
        <v>0</v>
      </c>
      <c r="M912" s="65"/>
      <c r="N912" s="65"/>
      <c r="O912" s="65"/>
      <c r="P912" s="65"/>
      <c r="Q912" s="65"/>
      <c r="R912" s="65"/>
    </row>
    <row r="913" spans="1:18" x14ac:dyDescent="0.2">
      <c r="A913" s="97"/>
      <c r="B913" s="127" t="s">
        <v>4416</v>
      </c>
      <c r="C913" s="126">
        <v>0.5</v>
      </c>
      <c r="D913" s="127" t="s">
        <v>571</v>
      </c>
      <c r="E913" s="129">
        <v>66</v>
      </c>
      <c r="F913" s="129">
        <f>_sp92</f>
        <v>6520030920</v>
      </c>
      <c r="G913" s="129">
        <v>92</v>
      </c>
      <c r="H913" s="129" t="s">
        <v>2784</v>
      </c>
      <c r="I913" s="129" t="s">
        <v>2784</v>
      </c>
      <c r="J913" s="129">
        <v>135</v>
      </c>
      <c r="K913" s="157">
        <v>6604100202</v>
      </c>
      <c r="L913" s="157">
        <v>0</v>
      </c>
      <c r="M913" s="65"/>
      <c r="N913" s="65"/>
      <c r="O913" s="65"/>
      <c r="P913" s="65"/>
      <c r="Q913" s="65"/>
      <c r="R913" s="65"/>
    </row>
    <row r="914" spans="1:18" x14ac:dyDescent="0.2">
      <c r="A914" s="97" t="s">
        <v>3379</v>
      </c>
      <c r="B914" s="127" t="s">
        <v>4416</v>
      </c>
      <c r="C914" s="126">
        <v>0.5</v>
      </c>
      <c r="D914" s="250" t="s">
        <v>6310</v>
      </c>
      <c r="E914" s="129">
        <v>64</v>
      </c>
      <c r="F914" s="129">
        <f>_sp88</f>
        <v>6520030880</v>
      </c>
      <c r="G914" s="129">
        <v>88</v>
      </c>
      <c r="H914" s="129" t="s">
        <v>2784</v>
      </c>
      <c r="I914" s="129" t="s">
        <v>2784</v>
      </c>
      <c r="J914" s="129">
        <v>131</v>
      </c>
      <c r="K914" s="157">
        <v>6604100263</v>
      </c>
      <c r="L914" s="157">
        <v>0</v>
      </c>
      <c r="M914" s="65" t="s">
        <v>3377</v>
      </c>
      <c r="N914" s="65"/>
      <c r="O914" s="65"/>
      <c r="P914" s="65"/>
      <c r="Q914" s="65"/>
      <c r="R914" s="65"/>
    </row>
    <row r="915" spans="1:18" x14ac:dyDescent="0.2">
      <c r="A915" s="97"/>
      <c r="B915" s="127" t="s">
        <v>4416</v>
      </c>
      <c r="C915" s="126">
        <v>0.5</v>
      </c>
      <c r="D915" s="250" t="s">
        <v>3041</v>
      </c>
      <c r="E915" s="129">
        <v>65</v>
      </c>
      <c r="F915" s="129">
        <f>_sp92</f>
        <v>6520030920</v>
      </c>
      <c r="G915" s="129">
        <v>92</v>
      </c>
      <c r="H915" s="129" t="s">
        <v>2784</v>
      </c>
      <c r="I915" s="129" t="s">
        <v>2784</v>
      </c>
      <c r="J915" s="129">
        <v>135</v>
      </c>
      <c r="K915" s="157">
        <v>6604100202</v>
      </c>
      <c r="L915" s="445" t="s">
        <v>518</v>
      </c>
      <c r="M915" s="65"/>
      <c r="N915" s="65"/>
      <c r="O915" s="65"/>
      <c r="P915" s="65"/>
      <c r="Q915" s="65"/>
      <c r="R915" s="65"/>
    </row>
    <row r="916" spans="1:18" x14ac:dyDescent="0.2">
      <c r="A916" s="97" t="s">
        <v>6306</v>
      </c>
      <c r="B916" s="127" t="s">
        <v>4416</v>
      </c>
      <c r="C916" s="126">
        <v>0.5</v>
      </c>
      <c r="D916" s="250" t="s">
        <v>3728</v>
      </c>
      <c r="E916" s="129">
        <v>65</v>
      </c>
      <c r="F916" s="129">
        <f>_sp90</f>
        <v>6520030900</v>
      </c>
      <c r="G916" s="129">
        <v>90</v>
      </c>
      <c r="H916" s="129" t="s">
        <v>2784</v>
      </c>
      <c r="I916" s="129" t="s">
        <v>2784</v>
      </c>
      <c r="J916" s="129">
        <v>133</v>
      </c>
      <c r="K916" s="157">
        <v>6604100221</v>
      </c>
      <c r="L916" s="157">
        <v>0</v>
      </c>
      <c r="M916" s="65" t="s">
        <v>8439</v>
      </c>
      <c r="N916" s="65"/>
      <c r="O916" s="65"/>
      <c r="P916" s="65"/>
      <c r="Q916" s="65"/>
      <c r="R916" s="65"/>
    </row>
    <row r="917" spans="1:18" x14ac:dyDescent="0.2">
      <c r="A917" s="97" t="s">
        <v>3623</v>
      </c>
      <c r="B917" s="127" t="s">
        <v>4416</v>
      </c>
      <c r="C917" s="126">
        <v>0.5</v>
      </c>
      <c r="D917" s="250" t="s">
        <v>6618</v>
      </c>
      <c r="E917" s="129">
        <v>65</v>
      </c>
      <c r="F917" s="129">
        <f>_sp90</f>
        <v>6520030900</v>
      </c>
      <c r="G917" s="129">
        <v>90</v>
      </c>
      <c r="H917" s="129" t="s">
        <v>2784</v>
      </c>
      <c r="I917" s="129" t="s">
        <v>2784</v>
      </c>
      <c r="J917" s="129">
        <v>133</v>
      </c>
      <c r="K917" s="157">
        <v>6604100221</v>
      </c>
      <c r="L917" s="157">
        <v>0</v>
      </c>
      <c r="M917" s="65" t="s">
        <v>3622</v>
      </c>
      <c r="N917" s="65"/>
      <c r="O917" s="65"/>
      <c r="P917" s="65"/>
      <c r="Q917" s="65"/>
      <c r="R917" s="65"/>
    </row>
    <row r="918" spans="1:18" x14ac:dyDescent="0.2">
      <c r="A918" s="97" t="s">
        <v>9474</v>
      </c>
      <c r="B918" s="127" t="s">
        <v>4416</v>
      </c>
      <c r="C918" s="126">
        <v>0.5</v>
      </c>
      <c r="D918" s="250" t="s">
        <v>597</v>
      </c>
      <c r="E918" s="129">
        <v>65</v>
      </c>
      <c r="F918" s="129">
        <f>_sp90</f>
        <v>6520030900</v>
      </c>
      <c r="G918" s="129">
        <v>90</v>
      </c>
      <c r="H918" s="129" t="s">
        <v>2784</v>
      </c>
      <c r="I918" s="129" t="s">
        <v>2784</v>
      </c>
      <c r="J918" s="129">
        <v>133</v>
      </c>
      <c r="K918" s="157">
        <v>6604100221</v>
      </c>
      <c r="L918" s="157">
        <v>0</v>
      </c>
      <c r="M918" s="65" t="s">
        <v>3622</v>
      </c>
      <c r="N918" s="65"/>
      <c r="O918" s="65"/>
      <c r="P918" s="65"/>
      <c r="Q918" s="65"/>
      <c r="R918" s="65"/>
    </row>
    <row r="919" spans="1:18" x14ac:dyDescent="0.2">
      <c r="A919" s="97" t="s">
        <v>2738</v>
      </c>
      <c r="B919" s="127" t="s">
        <v>4416</v>
      </c>
      <c r="C919" s="126">
        <v>0.5</v>
      </c>
      <c r="D919" s="250" t="s">
        <v>4584</v>
      </c>
      <c r="E919" s="129">
        <v>65</v>
      </c>
      <c r="F919" s="129">
        <f>_sp90</f>
        <v>6520030900</v>
      </c>
      <c r="G919" s="129">
        <v>90</v>
      </c>
      <c r="H919" s="129" t="s">
        <v>2784</v>
      </c>
      <c r="I919" s="129" t="s">
        <v>2784</v>
      </c>
      <c r="J919" s="129">
        <v>133</v>
      </c>
      <c r="K919" s="157">
        <v>6604100221</v>
      </c>
      <c r="L919" s="157">
        <v>0</v>
      </c>
      <c r="M919" s="65" t="s">
        <v>6853</v>
      </c>
      <c r="N919" s="65"/>
      <c r="O919" s="65"/>
      <c r="P919" s="65"/>
      <c r="Q919" s="65"/>
      <c r="R919" s="65"/>
    </row>
    <row r="920" spans="1:18" x14ac:dyDescent="0.2">
      <c r="A920" s="97"/>
      <c r="B920" s="126" t="s">
        <v>4416</v>
      </c>
      <c r="C920" s="126">
        <v>0.5</v>
      </c>
      <c r="D920" s="250" t="s">
        <v>10243</v>
      </c>
      <c r="E920" s="129">
        <v>68</v>
      </c>
      <c r="F920" s="129">
        <f>_sp97</f>
        <v>6520030970</v>
      </c>
      <c r="G920" s="129">
        <v>97</v>
      </c>
      <c r="H920" s="129" t="s">
        <v>2784</v>
      </c>
      <c r="I920" s="129" t="s">
        <v>2784</v>
      </c>
      <c r="J920" s="5">
        <v>140</v>
      </c>
      <c r="K920" s="157"/>
      <c r="L920" s="157">
        <v>0</v>
      </c>
      <c r="M920" s="559" t="s">
        <v>11861</v>
      </c>
      <c r="N920" s="65"/>
      <c r="O920" s="65"/>
      <c r="P920" s="65"/>
      <c r="Q920" s="65"/>
      <c r="R920" s="65"/>
    </row>
    <row r="921" spans="1:18" x14ac:dyDescent="0.2">
      <c r="A921" s="97"/>
      <c r="B921" s="126" t="s">
        <v>4416</v>
      </c>
      <c r="C921" s="126">
        <v>0.5</v>
      </c>
      <c r="D921" s="250" t="s">
        <v>516</v>
      </c>
      <c r="E921" s="129">
        <v>68</v>
      </c>
      <c r="F921" s="129">
        <f>_sp97</f>
        <v>6520030970</v>
      </c>
      <c r="G921" s="129">
        <v>97</v>
      </c>
      <c r="H921" s="129" t="s">
        <v>2784</v>
      </c>
      <c r="I921" s="129" t="s">
        <v>2784</v>
      </c>
      <c r="J921" s="5">
        <v>140</v>
      </c>
      <c r="K921" s="157"/>
      <c r="L921" s="157">
        <v>0</v>
      </c>
      <c r="M921" s="559" t="s">
        <v>11861</v>
      </c>
      <c r="N921" s="65"/>
      <c r="O921" s="65"/>
      <c r="P921" s="65"/>
      <c r="Q921" s="65"/>
      <c r="R921" s="65"/>
    </row>
    <row r="922" spans="1:18" x14ac:dyDescent="0.2">
      <c r="A922" s="97" t="s">
        <v>4917</v>
      </c>
      <c r="B922" s="126" t="s">
        <v>4416</v>
      </c>
      <c r="C922" s="126">
        <v>0.5</v>
      </c>
      <c r="D922" s="250" t="s">
        <v>8441</v>
      </c>
      <c r="E922" s="129">
        <v>66</v>
      </c>
      <c r="F922" s="129">
        <f>_sp92</f>
        <v>6520030920</v>
      </c>
      <c r="G922" s="129">
        <v>92</v>
      </c>
      <c r="H922" s="129" t="s">
        <v>2784</v>
      </c>
      <c r="I922" s="129" t="s">
        <v>2784</v>
      </c>
      <c r="J922" s="129">
        <v>135</v>
      </c>
      <c r="K922" s="157">
        <v>6604100209</v>
      </c>
      <c r="L922" s="157">
        <v>0</v>
      </c>
      <c r="M922" s="65"/>
      <c r="N922" s="65"/>
      <c r="O922" s="65"/>
      <c r="P922" s="65"/>
      <c r="Q922" s="65"/>
      <c r="R922" s="65"/>
    </row>
    <row r="923" spans="1:18" x14ac:dyDescent="0.2">
      <c r="A923" s="97" t="s">
        <v>2739</v>
      </c>
      <c r="B923" s="126" t="s">
        <v>4416</v>
      </c>
      <c r="C923" s="126">
        <v>0.5</v>
      </c>
      <c r="D923" s="250" t="s">
        <v>9531</v>
      </c>
      <c r="E923" s="129">
        <v>64</v>
      </c>
      <c r="F923" s="129">
        <f>_sp88</f>
        <v>6520030880</v>
      </c>
      <c r="G923" s="129">
        <v>88</v>
      </c>
      <c r="H923" s="129" t="s">
        <v>2784</v>
      </c>
      <c r="I923" s="129" t="s">
        <v>2784</v>
      </c>
      <c r="J923" s="129">
        <v>131</v>
      </c>
      <c r="K923" s="157">
        <v>6604100263</v>
      </c>
      <c r="L923" s="145">
        <v>0</v>
      </c>
      <c r="M923" s="65" t="s">
        <v>9309</v>
      </c>
      <c r="N923" s="65"/>
      <c r="O923" s="65"/>
      <c r="P923" s="65"/>
      <c r="Q923" s="65"/>
      <c r="R923" s="65"/>
    </row>
    <row r="924" spans="1:18" x14ac:dyDescent="0.2">
      <c r="A924" s="97" t="s">
        <v>2740</v>
      </c>
      <c r="B924" s="126" t="s">
        <v>4416</v>
      </c>
      <c r="C924" s="126">
        <v>0.5</v>
      </c>
      <c r="D924" s="250" t="s">
        <v>4580</v>
      </c>
      <c r="E924" s="129">
        <v>63</v>
      </c>
      <c r="F924" s="129">
        <f>_sp88</f>
        <v>6520030880</v>
      </c>
      <c r="G924" s="129">
        <v>88</v>
      </c>
      <c r="H924" s="129" t="s">
        <v>2784</v>
      </c>
      <c r="I924" s="129" t="s">
        <v>2784</v>
      </c>
      <c r="J924" s="129">
        <v>131</v>
      </c>
      <c r="K924" s="157">
        <v>6604100263</v>
      </c>
      <c r="L924" s="145">
        <v>0</v>
      </c>
      <c r="M924" s="65" t="s">
        <v>9309</v>
      </c>
      <c r="N924" s="65"/>
      <c r="O924" s="65"/>
      <c r="P924" s="65"/>
      <c r="Q924" s="65"/>
      <c r="R924" s="65"/>
    </row>
    <row r="925" spans="1:18" x14ac:dyDescent="0.2">
      <c r="A925" s="558" t="s">
        <v>11528</v>
      </c>
      <c r="B925" s="590" t="s">
        <v>4416</v>
      </c>
      <c r="C925" s="126">
        <v>0.5</v>
      </c>
      <c r="D925" s="591" t="s">
        <v>11534</v>
      </c>
      <c r="E925" s="129">
        <v>64</v>
      </c>
      <c r="F925" s="129">
        <f>_sp88</f>
        <v>6520030880</v>
      </c>
      <c r="G925" s="129">
        <v>88</v>
      </c>
      <c r="H925" s="129" t="s">
        <v>2784</v>
      </c>
      <c r="I925" s="129" t="s">
        <v>2784</v>
      </c>
      <c r="J925" s="129">
        <v>131</v>
      </c>
      <c r="K925" s="157">
        <v>6604100213</v>
      </c>
      <c r="L925" s="145">
        <v>0</v>
      </c>
      <c r="M925" s="559" t="s">
        <v>11511</v>
      </c>
      <c r="N925" s="65"/>
      <c r="O925" s="65"/>
      <c r="P925" s="65"/>
      <c r="Q925" s="65"/>
      <c r="R925" s="65"/>
    </row>
    <row r="926" spans="1:18" x14ac:dyDescent="0.2">
      <c r="A926" s="97" t="s">
        <v>2477</v>
      </c>
      <c r="B926" s="126" t="s">
        <v>4416</v>
      </c>
      <c r="C926" s="126">
        <v>0.5</v>
      </c>
      <c r="D926" s="250" t="s">
        <v>3839</v>
      </c>
      <c r="E926" s="129">
        <v>61</v>
      </c>
      <c r="F926" s="129">
        <f>_sp82</f>
        <v>6520030820</v>
      </c>
      <c r="G926" s="129">
        <v>82</v>
      </c>
      <c r="H926" s="129" t="s">
        <v>2784</v>
      </c>
      <c r="I926" s="129" t="s">
        <v>2784</v>
      </c>
      <c r="J926" s="129">
        <v>125</v>
      </c>
      <c r="K926" s="157">
        <v>6604100260</v>
      </c>
      <c r="L926" s="145">
        <v>0</v>
      </c>
      <c r="M926" s="65" t="s">
        <v>2479</v>
      </c>
      <c r="N926" s="65"/>
      <c r="O926" s="65"/>
      <c r="P926" s="65"/>
      <c r="Q926" s="65"/>
      <c r="R926" s="65"/>
    </row>
    <row r="927" spans="1:18" x14ac:dyDescent="0.2">
      <c r="A927" s="97" t="s">
        <v>3539</v>
      </c>
      <c r="B927" s="126" t="s">
        <v>1423</v>
      </c>
      <c r="C927" s="126">
        <v>0.5</v>
      </c>
      <c r="D927" s="202" t="s">
        <v>9985</v>
      </c>
      <c r="E927" s="129">
        <v>65</v>
      </c>
      <c r="F927" s="129">
        <f>_sp92</f>
        <v>6520030920</v>
      </c>
      <c r="G927" s="129">
        <v>92</v>
      </c>
      <c r="H927" s="129" t="s">
        <v>2784</v>
      </c>
      <c r="I927" s="129" t="s">
        <v>2784</v>
      </c>
      <c r="J927" s="129">
        <v>135</v>
      </c>
      <c r="K927" s="157">
        <v>6604100209</v>
      </c>
      <c r="L927" s="157">
        <v>0</v>
      </c>
      <c r="M927" s="65"/>
      <c r="N927" s="65"/>
      <c r="O927" s="65"/>
      <c r="P927" s="65"/>
      <c r="Q927" s="65"/>
      <c r="R927" s="65"/>
    </row>
    <row r="928" spans="1:18" x14ac:dyDescent="0.2">
      <c r="A928" s="97"/>
      <c r="B928" s="127" t="s">
        <v>1423</v>
      </c>
      <c r="C928" s="126">
        <v>0.5</v>
      </c>
      <c r="D928" s="250" t="s">
        <v>9169</v>
      </c>
      <c r="E928" s="129">
        <v>61</v>
      </c>
      <c r="F928" s="129">
        <f>_sp82</f>
        <v>6520030820</v>
      </c>
      <c r="G928" s="129">
        <v>82</v>
      </c>
      <c r="H928" s="129" t="s">
        <v>2784</v>
      </c>
      <c r="I928" s="129" t="s">
        <v>2784</v>
      </c>
      <c r="J928" s="189">
        <v>125</v>
      </c>
      <c r="K928" s="157">
        <v>6604100268</v>
      </c>
      <c r="L928" s="157" t="s">
        <v>518</v>
      </c>
      <c r="M928" s="65"/>
      <c r="N928" s="65"/>
      <c r="O928" s="65"/>
      <c r="P928" s="65"/>
      <c r="Q928" s="65"/>
      <c r="R928" s="65"/>
    </row>
    <row r="929" spans="1:18" x14ac:dyDescent="0.2">
      <c r="A929" s="97"/>
      <c r="B929" s="127" t="s">
        <v>1423</v>
      </c>
      <c r="C929" s="126">
        <v>0.5</v>
      </c>
      <c r="D929" s="127" t="s">
        <v>571</v>
      </c>
      <c r="E929" s="129">
        <v>65</v>
      </c>
      <c r="F929" s="129">
        <f>_sp92</f>
        <v>6520030920</v>
      </c>
      <c r="G929" s="129">
        <v>92</v>
      </c>
      <c r="H929" s="129" t="s">
        <v>2784</v>
      </c>
      <c r="I929" s="129" t="s">
        <v>2784</v>
      </c>
      <c r="J929" s="129">
        <v>135</v>
      </c>
      <c r="K929" s="157">
        <v>6604100202</v>
      </c>
      <c r="L929" s="157">
        <v>0</v>
      </c>
      <c r="M929" s="65"/>
      <c r="N929" s="65"/>
      <c r="O929" s="65"/>
      <c r="P929" s="65"/>
      <c r="Q929" s="65"/>
      <c r="R929" s="65"/>
    </row>
    <row r="930" spans="1:18" x14ac:dyDescent="0.2">
      <c r="A930" s="97"/>
      <c r="B930" s="126" t="s">
        <v>1423</v>
      </c>
      <c r="C930" s="126">
        <v>0.5</v>
      </c>
      <c r="D930" s="250" t="s">
        <v>5958</v>
      </c>
      <c r="E930" s="129">
        <v>65</v>
      </c>
      <c r="F930" s="129">
        <f>_sp92</f>
        <v>6520030920</v>
      </c>
      <c r="G930" s="129">
        <v>92</v>
      </c>
      <c r="H930" s="129" t="s">
        <v>2784</v>
      </c>
      <c r="I930" s="129" t="s">
        <v>2784</v>
      </c>
      <c r="J930" s="129">
        <v>135</v>
      </c>
      <c r="K930" s="157">
        <v>6604100227</v>
      </c>
      <c r="L930" s="157" t="s">
        <v>518</v>
      </c>
      <c r="M930" s="65"/>
      <c r="N930" s="65"/>
      <c r="O930" s="65"/>
      <c r="P930" s="65"/>
      <c r="Q930" s="65"/>
      <c r="R930" s="65"/>
    </row>
    <row r="931" spans="1:18" x14ac:dyDescent="0.2">
      <c r="A931" s="97"/>
      <c r="B931" s="126" t="s">
        <v>1423</v>
      </c>
      <c r="C931" s="126">
        <v>0.5</v>
      </c>
      <c r="D931" s="250" t="s">
        <v>7760</v>
      </c>
      <c r="E931" s="129">
        <v>65</v>
      </c>
      <c r="F931" s="129">
        <f>_sp92</f>
        <v>6520030920</v>
      </c>
      <c r="G931" s="129">
        <v>92</v>
      </c>
      <c r="H931" s="129" t="s">
        <v>2784</v>
      </c>
      <c r="I931" s="129" t="s">
        <v>2784</v>
      </c>
      <c r="J931" s="129">
        <v>135</v>
      </c>
      <c r="K931" s="157">
        <v>6604100262</v>
      </c>
      <c r="L931" s="145">
        <v>0</v>
      </c>
      <c r="M931" s="65" t="s">
        <v>9901</v>
      </c>
      <c r="N931" s="65"/>
      <c r="O931" s="65"/>
      <c r="P931" s="65"/>
      <c r="Q931" s="65"/>
      <c r="R931" s="65"/>
    </row>
    <row r="932" spans="1:18" x14ac:dyDescent="0.2">
      <c r="A932" s="97"/>
      <c r="B932" s="127" t="s">
        <v>1423</v>
      </c>
      <c r="C932" s="126">
        <v>0.5</v>
      </c>
      <c r="D932" s="250" t="s">
        <v>6082</v>
      </c>
      <c r="E932" s="129">
        <v>63</v>
      </c>
      <c r="F932" s="129">
        <f>_sp86</f>
        <v>6520030860</v>
      </c>
      <c r="G932" s="129">
        <v>86</v>
      </c>
      <c r="H932" s="129" t="s">
        <v>2784</v>
      </c>
      <c r="I932" s="129" t="s">
        <v>2784</v>
      </c>
      <c r="J932" s="129">
        <v>129</v>
      </c>
      <c r="K932" s="157">
        <v>6604100216</v>
      </c>
      <c r="L932" s="157">
        <v>0</v>
      </c>
      <c r="M932" s="65" t="s">
        <v>1184</v>
      </c>
      <c r="N932" s="65"/>
      <c r="O932" s="65"/>
      <c r="P932" s="65"/>
      <c r="Q932" s="65"/>
      <c r="R932" s="65"/>
    </row>
    <row r="933" spans="1:18" x14ac:dyDescent="0.2">
      <c r="A933" s="97"/>
      <c r="B933" s="127" t="s">
        <v>1423</v>
      </c>
      <c r="C933" s="126">
        <v>0.5</v>
      </c>
      <c r="D933" s="250" t="s">
        <v>3339</v>
      </c>
      <c r="E933" s="129">
        <v>65</v>
      </c>
      <c r="F933" s="129">
        <f>_sp92</f>
        <v>6520030920</v>
      </c>
      <c r="G933" s="129">
        <v>92</v>
      </c>
      <c r="H933" s="129" t="s">
        <v>2784</v>
      </c>
      <c r="I933" s="129" t="s">
        <v>2784</v>
      </c>
      <c r="J933" s="129">
        <v>135</v>
      </c>
      <c r="K933" s="157">
        <v>6604100227</v>
      </c>
      <c r="L933" s="145">
        <v>0</v>
      </c>
      <c r="M933" s="65"/>
      <c r="N933" s="65"/>
      <c r="O933" s="65"/>
      <c r="P933" s="65"/>
      <c r="Q933" s="65"/>
      <c r="R933" s="65"/>
    </row>
    <row r="934" spans="1:18" x14ac:dyDescent="0.2">
      <c r="A934" s="97"/>
      <c r="B934" s="127" t="s">
        <v>1423</v>
      </c>
      <c r="C934" s="126">
        <v>0.5</v>
      </c>
      <c r="D934" s="250" t="s">
        <v>6436</v>
      </c>
      <c r="E934" s="129">
        <v>64</v>
      </c>
      <c r="F934" s="129">
        <f>_sp86</f>
        <v>6520030860</v>
      </c>
      <c r="G934" s="129">
        <v>86</v>
      </c>
      <c r="H934" s="129" t="s">
        <v>2784</v>
      </c>
      <c r="I934" s="129" t="s">
        <v>2784</v>
      </c>
      <c r="J934" s="129">
        <v>129</v>
      </c>
      <c r="K934" s="157">
        <v>6604100258</v>
      </c>
      <c r="L934" s="445" t="s">
        <v>518</v>
      </c>
      <c r="M934" s="65"/>
      <c r="N934" s="65"/>
      <c r="O934" s="65"/>
      <c r="P934" s="65"/>
      <c r="Q934" s="65"/>
      <c r="R934" s="65"/>
    </row>
    <row r="935" spans="1:18" x14ac:dyDescent="0.2">
      <c r="A935" s="97"/>
      <c r="B935" s="127" t="s">
        <v>1423</v>
      </c>
      <c r="C935" s="126">
        <v>0.5</v>
      </c>
      <c r="D935" s="250" t="s">
        <v>2025</v>
      </c>
      <c r="E935" s="129">
        <v>65</v>
      </c>
      <c r="F935" s="129">
        <f>_sp92</f>
        <v>6520030920</v>
      </c>
      <c r="G935" s="129">
        <v>92</v>
      </c>
      <c r="H935" s="129" t="s">
        <v>2784</v>
      </c>
      <c r="I935" s="129" t="s">
        <v>2784</v>
      </c>
      <c r="J935" s="129">
        <v>135</v>
      </c>
      <c r="K935" s="157">
        <v>6604100227</v>
      </c>
      <c r="L935" s="157">
        <v>0</v>
      </c>
      <c r="M935" s="65"/>
      <c r="N935" s="65"/>
      <c r="O935" s="65"/>
      <c r="P935" s="65"/>
      <c r="Q935" s="65"/>
      <c r="R935" s="65"/>
    </row>
    <row r="936" spans="1:18" x14ac:dyDescent="0.2">
      <c r="A936" s="558" t="s">
        <v>10231</v>
      </c>
      <c r="B936" s="127" t="s">
        <v>1423</v>
      </c>
      <c r="C936" s="126">
        <v>0.5</v>
      </c>
      <c r="D936" s="250" t="s">
        <v>1522</v>
      </c>
      <c r="E936" s="129">
        <v>65</v>
      </c>
      <c r="F936" s="129">
        <f>_sp88</f>
        <v>6520030880</v>
      </c>
      <c r="G936" s="129">
        <v>88</v>
      </c>
      <c r="H936" s="129" t="s">
        <v>2784</v>
      </c>
      <c r="I936" s="129" t="s">
        <v>2784</v>
      </c>
      <c r="J936" s="129">
        <v>131</v>
      </c>
      <c r="K936" s="157">
        <v>6604100206</v>
      </c>
      <c r="L936" s="157">
        <v>0</v>
      </c>
      <c r="M936" s="65"/>
      <c r="N936" s="65"/>
      <c r="O936" s="65"/>
      <c r="P936" s="65"/>
      <c r="Q936" s="65"/>
      <c r="R936" s="65"/>
    </row>
    <row r="937" spans="1:18" x14ac:dyDescent="0.2">
      <c r="A937" s="97"/>
      <c r="B937" s="127" t="s">
        <v>1423</v>
      </c>
      <c r="C937" s="126">
        <v>0.5</v>
      </c>
      <c r="D937" s="591" t="s">
        <v>11431</v>
      </c>
      <c r="E937" s="129">
        <v>65</v>
      </c>
      <c r="F937" s="129">
        <f>_sp92</f>
        <v>6520030920</v>
      </c>
      <c r="G937" s="129">
        <v>92</v>
      </c>
      <c r="H937" s="129" t="s">
        <v>2784</v>
      </c>
      <c r="I937" s="129" t="s">
        <v>2784</v>
      </c>
      <c r="J937" s="129">
        <v>135</v>
      </c>
      <c r="K937" s="157">
        <v>6604100227</v>
      </c>
      <c r="L937" s="157">
        <v>0</v>
      </c>
      <c r="M937" s="65"/>
      <c r="N937" s="65"/>
      <c r="O937" s="65"/>
      <c r="P937" s="65"/>
      <c r="Q937" s="65"/>
      <c r="R937" s="65"/>
    </row>
    <row r="938" spans="1:18" x14ac:dyDescent="0.2">
      <c r="A938" s="97"/>
      <c r="B938" s="127" t="s">
        <v>1423</v>
      </c>
      <c r="C938" s="126">
        <v>0.5</v>
      </c>
      <c r="D938" s="250" t="s">
        <v>2878</v>
      </c>
      <c r="E938" s="129">
        <v>65</v>
      </c>
      <c r="F938" s="129">
        <f>_sp90</f>
        <v>6520030900</v>
      </c>
      <c r="G938" s="129">
        <v>90</v>
      </c>
      <c r="H938" s="129" t="s">
        <v>2784</v>
      </c>
      <c r="I938" s="129" t="s">
        <v>2784</v>
      </c>
      <c r="J938" s="129">
        <v>133</v>
      </c>
      <c r="K938" s="157">
        <v>6604100274</v>
      </c>
      <c r="L938" s="157">
        <v>0</v>
      </c>
      <c r="M938" s="65" t="s">
        <v>6367</v>
      </c>
      <c r="N938" s="65"/>
      <c r="O938" s="65"/>
      <c r="P938" s="65"/>
      <c r="Q938" s="65"/>
      <c r="R938" s="65"/>
    </row>
    <row r="939" spans="1:18" x14ac:dyDescent="0.2">
      <c r="A939" s="558" t="s">
        <v>11003</v>
      </c>
      <c r="B939" s="574" t="s">
        <v>1423</v>
      </c>
      <c r="C939" s="126">
        <v>0.5</v>
      </c>
      <c r="D939" s="591" t="s">
        <v>11153</v>
      </c>
      <c r="E939" s="129">
        <v>67</v>
      </c>
      <c r="F939" s="129">
        <f>_sp94</f>
        <v>6520030940</v>
      </c>
      <c r="G939" s="129">
        <v>94</v>
      </c>
      <c r="H939" s="129" t="s">
        <v>2784</v>
      </c>
      <c r="I939" s="129" t="s">
        <v>2784</v>
      </c>
      <c r="J939" s="5">
        <v>137</v>
      </c>
      <c r="K939" s="157"/>
      <c r="L939" s="157">
        <v>0</v>
      </c>
      <c r="M939" s="559" t="s">
        <v>11128</v>
      </c>
      <c r="N939" s="65"/>
      <c r="O939" s="65"/>
      <c r="P939" s="65"/>
      <c r="Q939" s="65"/>
      <c r="R939" s="65"/>
    </row>
    <row r="940" spans="1:18" x14ac:dyDescent="0.2">
      <c r="A940" s="97"/>
      <c r="B940" s="127" t="s">
        <v>1423</v>
      </c>
      <c r="C940" s="126">
        <v>0.5</v>
      </c>
      <c r="D940" s="250" t="s">
        <v>597</v>
      </c>
      <c r="E940" s="129">
        <v>64</v>
      </c>
      <c r="F940" s="129">
        <f>_sp88</f>
        <v>6520030880</v>
      </c>
      <c r="G940" s="129">
        <v>88</v>
      </c>
      <c r="H940" s="129" t="s">
        <v>2784</v>
      </c>
      <c r="I940" s="129" t="s">
        <v>2784</v>
      </c>
      <c r="J940" s="129">
        <v>131</v>
      </c>
      <c r="K940" s="157">
        <v>6604100229</v>
      </c>
      <c r="L940" s="157" t="s">
        <v>518</v>
      </c>
      <c r="M940" s="65"/>
      <c r="N940" s="65"/>
      <c r="O940" s="65"/>
      <c r="P940" s="65"/>
      <c r="Q940" s="65"/>
      <c r="R940" s="65"/>
    </row>
    <row r="941" spans="1:18" x14ac:dyDescent="0.2">
      <c r="A941" s="97"/>
      <c r="B941" s="126" t="s">
        <v>1423</v>
      </c>
      <c r="C941" s="126">
        <v>0.5</v>
      </c>
      <c r="D941" s="250" t="s">
        <v>10365</v>
      </c>
      <c r="E941" s="129">
        <v>66</v>
      </c>
      <c r="F941" s="129">
        <f>_sp92</f>
        <v>6520030920</v>
      </c>
      <c r="G941" s="129">
        <v>92</v>
      </c>
      <c r="H941" s="129" t="s">
        <v>2784</v>
      </c>
      <c r="I941" s="129" t="s">
        <v>2784</v>
      </c>
      <c r="J941" s="129">
        <v>135</v>
      </c>
      <c r="K941" s="157">
        <v>6604100227</v>
      </c>
      <c r="L941" s="157" t="s">
        <v>518</v>
      </c>
      <c r="M941" s="65"/>
      <c r="N941" s="65"/>
      <c r="O941" s="65"/>
      <c r="P941" s="65"/>
      <c r="Q941" s="65"/>
      <c r="R941" s="65"/>
    </row>
    <row r="942" spans="1:18" x14ac:dyDescent="0.2">
      <c r="A942" s="97"/>
      <c r="B942" s="127" t="s">
        <v>1423</v>
      </c>
      <c r="C942" s="126">
        <v>0.5</v>
      </c>
      <c r="D942" s="250" t="s">
        <v>9334</v>
      </c>
      <c r="E942" s="129">
        <v>65</v>
      </c>
      <c r="F942" s="129">
        <f>_sp92</f>
        <v>6520030920</v>
      </c>
      <c r="G942" s="129">
        <v>92</v>
      </c>
      <c r="H942" s="129" t="s">
        <v>2784</v>
      </c>
      <c r="I942" s="129" t="s">
        <v>2784</v>
      </c>
      <c r="J942" s="129">
        <v>135</v>
      </c>
      <c r="K942" s="157">
        <v>6604100227</v>
      </c>
      <c r="L942" s="157">
        <v>0</v>
      </c>
      <c r="M942" s="65" t="s">
        <v>3658</v>
      </c>
      <c r="N942" s="65"/>
      <c r="O942" s="65"/>
      <c r="P942" s="65"/>
      <c r="Q942" s="65"/>
      <c r="R942" s="65"/>
    </row>
    <row r="943" spans="1:18" x14ac:dyDescent="0.2">
      <c r="A943" s="558" t="s">
        <v>11195</v>
      </c>
      <c r="B943" s="127" t="s">
        <v>1423</v>
      </c>
      <c r="C943" s="126">
        <v>0.5</v>
      </c>
      <c r="D943" s="591" t="s">
        <v>11222</v>
      </c>
      <c r="E943" s="129">
        <v>63</v>
      </c>
      <c r="F943" s="129">
        <f>_sp86</f>
        <v>6520030860</v>
      </c>
      <c r="G943" s="129">
        <v>86</v>
      </c>
      <c r="H943" s="129" t="s">
        <v>2784</v>
      </c>
      <c r="I943" s="129" t="s">
        <v>2784</v>
      </c>
      <c r="J943" s="129">
        <v>129</v>
      </c>
      <c r="K943" s="157">
        <v>6604100282</v>
      </c>
      <c r="L943" s="157">
        <v>0</v>
      </c>
      <c r="M943" s="559" t="s">
        <v>11223</v>
      </c>
      <c r="N943" s="65"/>
      <c r="O943" s="65"/>
      <c r="P943" s="65"/>
      <c r="Q943" s="65"/>
      <c r="R943" s="65"/>
    </row>
    <row r="944" spans="1:18" x14ac:dyDescent="0.2">
      <c r="A944" s="97" t="s">
        <v>2861</v>
      </c>
      <c r="B944" s="127" t="s">
        <v>1423</v>
      </c>
      <c r="C944" s="126">
        <v>0.5</v>
      </c>
      <c r="D944" s="250" t="s">
        <v>8947</v>
      </c>
      <c r="E944" s="129">
        <v>65</v>
      </c>
      <c r="F944" s="129">
        <f>_sp92</f>
        <v>6520030920</v>
      </c>
      <c r="G944" s="129">
        <v>92</v>
      </c>
      <c r="H944" s="129" t="s">
        <v>2784</v>
      </c>
      <c r="I944" s="129" t="s">
        <v>2784</v>
      </c>
      <c r="J944" s="129">
        <v>135</v>
      </c>
      <c r="K944" s="157">
        <v>6604100202</v>
      </c>
      <c r="L944" s="445" t="s">
        <v>518</v>
      </c>
      <c r="M944" s="65" t="s">
        <v>6516</v>
      </c>
      <c r="N944" s="65"/>
      <c r="O944" s="65"/>
      <c r="P944" s="65"/>
      <c r="Q944" s="65"/>
      <c r="R944" s="65"/>
    </row>
    <row r="945" spans="1:18" x14ac:dyDescent="0.2">
      <c r="A945" s="97"/>
      <c r="B945" s="127" t="s">
        <v>2125</v>
      </c>
      <c r="C945" s="126">
        <v>0.5</v>
      </c>
      <c r="D945" s="250" t="s">
        <v>6445</v>
      </c>
      <c r="E945" s="129">
        <v>67</v>
      </c>
      <c r="F945" s="129">
        <f>_sp94</f>
        <v>6520030940</v>
      </c>
      <c r="G945" s="129">
        <v>94</v>
      </c>
      <c r="H945" s="129" t="s">
        <v>2784</v>
      </c>
      <c r="I945" s="129" t="s">
        <v>2784</v>
      </c>
      <c r="J945" s="5">
        <v>137</v>
      </c>
      <c r="K945" s="157">
        <v>6604100269</v>
      </c>
      <c r="L945" s="157">
        <v>0</v>
      </c>
      <c r="M945" s="65" t="s">
        <v>1492</v>
      </c>
      <c r="N945" s="65"/>
      <c r="O945" s="65"/>
      <c r="P945" s="65"/>
      <c r="Q945" s="65"/>
      <c r="R945" s="65"/>
    </row>
    <row r="946" spans="1:18" x14ac:dyDescent="0.2">
      <c r="A946" s="97"/>
      <c r="B946" s="127" t="s">
        <v>1423</v>
      </c>
      <c r="C946" s="126">
        <v>0.5</v>
      </c>
      <c r="D946" s="250" t="s">
        <v>4305</v>
      </c>
      <c r="E946" s="129">
        <v>65</v>
      </c>
      <c r="F946" s="129">
        <f>_sp92</f>
        <v>6520030920</v>
      </c>
      <c r="G946" s="129">
        <v>92</v>
      </c>
      <c r="H946" s="129" t="s">
        <v>2784</v>
      </c>
      <c r="I946" s="129" t="s">
        <v>2784</v>
      </c>
      <c r="J946" s="129">
        <v>135</v>
      </c>
      <c r="K946" s="157">
        <v>6604100209</v>
      </c>
      <c r="L946" s="157">
        <v>0</v>
      </c>
      <c r="M946" s="65"/>
      <c r="N946" s="65"/>
      <c r="O946" s="65"/>
      <c r="P946" s="65"/>
      <c r="Q946" s="65"/>
      <c r="R946" s="65"/>
    </row>
    <row r="947" spans="1:18" x14ac:dyDescent="0.2">
      <c r="A947" s="97"/>
      <c r="B947" s="127" t="s">
        <v>1423</v>
      </c>
      <c r="C947" s="126">
        <v>0.5</v>
      </c>
      <c r="D947" s="250" t="s">
        <v>1667</v>
      </c>
      <c r="E947" s="129">
        <v>65</v>
      </c>
      <c r="F947" s="129">
        <f>_sp88</f>
        <v>6520030880</v>
      </c>
      <c r="G947" s="129">
        <v>88</v>
      </c>
      <c r="H947" s="129" t="s">
        <v>2784</v>
      </c>
      <c r="I947" s="129" t="s">
        <v>2784</v>
      </c>
      <c r="J947" s="129">
        <v>131</v>
      </c>
      <c r="K947" s="157">
        <v>6604100263</v>
      </c>
      <c r="L947" s="157">
        <v>0</v>
      </c>
      <c r="M947" s="65"/>
      <c r="N947" s="65"/>
      <c r="O947" s="65"/>
      <c r="P947" s="65"/>
      <c r="Q947" s="65"/>
      <c r="R947" s="65"/>
    </row>
    <row r="948" spans="1:18" x14ac:dyDescent="0.2">
      <c r="A948" s="97"/>
      <c r="B948" s="127" t="s">
        <v>1423</v>
      </c>
      <c r="C948" s="126">
        <v>0.5</v>
      </c>
      <c r="D948" s="250" t="s">
        <v>10501</v>
      </c>
      <c r="E948" s="129">
        <v>67</v>
      </c>
      <c r="F948" s="129">
        <f>_sp92</f>
        <v>6520030920</v>
      </c>
      <c r="G948" s="129">
        <v>92</v>
      </c>
      <c r="H948" s="129" t="s">
        <v>2784</v>
      </c>
      <c r="I948" s="129" t="s">
        <v>2784</v>
      </c>
      <c r="J948" s="129">
        <v>135</v>
      </c>
      <c r="K948" s="157">
        <v>6604100227</v>
      </c>
      <c r="L948" s="157">
        <v>0</v>
      </c>
      <c r="M948" s="65"/>
      <c r="N948" s="65"/>
      <c r="O948" s="65"/>
      <c r="P948" s="65"/>
      <c r="Q948" s="65"/>
      <c r="R948" s="65"/>
    </row>
    <row r="949" spans="1:18" x14ac:dyDescent="0.2">
      <c r="A949" s="97"/>
      <c r="B949" s="127" t="s">
        <v>4892</v>
      </c>
      <c r="C949" s="126">
        <v>0.5</v>
      </c>
      <c r="D949" s="250" t="s">
        <v>10041</v>
      </c>
      <c r="E949" s="129">
        <v>66</v>
      </c>
      <c r="F949" s="129">
        <f>_sp92</f>
        <v>6520030920</v>
      </c>
      <c r="G949" s="129">
        <v>92</v>
      </c>
      <c r="H949" s="129" t="s">
        <v>2784</v>
      </c>
      <c r="I949" s="129" t="s">
        <v>2784</v>
      </c>
      <c r="J949" s="129">
        <v>135</v>
      </c>
      <c r="K949" s="157">
        <v>6604100209</v>
      </c>
      <c r="L949" s="157">
        <v>0</v>
      </c>
      <c r="M949" s="65"/>
      <c r="N949" s="65"/>
      <c r="O949" s="65"/>
      <c r="P949" s="65"/>
      <c r="Q949" s="65"/>
      <c r="R949" s="65"/>
    </row>
    <row r="950" spans="1:18" x14ac:dyDescent="0.2">
      <c r="A950" s="97"/>
      <c r="B950" s="127" t="s">
        <v>4892</v>
      </c>
      <c r="C950" s="126">
        <v>0.5</v>
      </c>
      <c r="D950" s="127" t="s">
        <v>9569</v>
      </c>
      <c r="E950" s="129">
        <v>66</v>
      </c>
      <c r="F950" s="129">
        <f>_sp92</f>
        <v>6520030920</v>
      </c>
      <c r="G950" s="129">
        <v>92</v>
      </c>
      <c r="H950" s="129" t="s">
        <v>2784</v>
      </c>
      <c r="I950" s="129" t="s">
        <v>2784</v>
      </c>
      <c r="J950" s="129">
        <v>135</v>
      </c>
      <c r="K950" s="157">
        <v>6604100202</v>
      </c>
      <c r="L950" s="157">
        <v>0</v>
      </c>
      <c r="M950" s="65"/>
      <c r="N950" s="65"/>
      <c r="O950" s="65"/>
      <c r="P950" s="65"/>
      <c r="Q950" s="65"/>
      <c r="R950" s="65"/>
    </row>
    <row r="951" spans="1:18" x14ac:dyDescent="0.2">
      <c r="A951" s="97"/>
      <c r="B951" s="126" t="s">
        <v>4892</v>
      </c>
      <c r="C951" s="126">
        <v>0.5</v>
      </c>
      <c r="D951" s="250" t="s">
        <v>7760</v>
      </c>
      <c r="E951" s="129">
        <v>65</v>
      </c>
      <c r="F951" s="129">
        <f>_sp92</f>
        <v>6520030920</v>
      </c>
      <c r="G951" s="129">
        <v>92</v>
      </c>
      <c r="H951" s="129" t="s">
        <v>2784</v>
      </c>
      <c r="I951" s="129" t="s">
        <v>2784</v>
      </c>
      <c r="J951" s="129">
        <v>135</v>
      </c>
      <c r="K951" s="157">
        <v>6604100262</v>
      </c>
      <c r="L951" s="145">
        <v>0</v>
      </c>
      <c r="M951" s="65" t="s">
        <v>9901</v>
      </c>
      <c r="N951" s="65"/>
      <c r="O951" s="65"/>
      <c r="P951" s="65"/>
      <c r="Q951" s="65"/>
      <c r="R951" s="65"/>
    </row>
    <row r="952" spans="1:18" x14ac:dyDescent="0.2">
      <c r="A952" s="558" t="s">
        <v>2148</v>
      </c>
      <c r="B952" s="590" t="s">
        <v>4892</v>
      </c>
      <c r="C952" s="126">
        <v>0.5</v>
      </c>
      <c r="D952" s="591" t="s">
        <v>12015</v>
      </c>
      <c r="E952" s="129">
        <v>66</v>
      </c>
      <c r="F952" s="129">
        <f>_sp92</f>
        <v>6520030920</v>
      </c>
      <c r="G952" s="129">
        <v>92</v>
      </c>
      <c r="H952" s="129" t="s">
        <v>2784</v>
      </c>
      <c r="I952" s="129" t="s">
        <v>2784</v>
      </c>
      <c r="J952" s="129">
        <v>135</v>
      </c>
      <c r="K952" s="157">
        <v>6604100202</v>
      </c>
      <c r="L952" s="145">
        <v>0</v>
      </c>
      <c r="M952" s="559" t="s">
        <v>12011</v>
      </c>
      <c r="N952" s="65"/>
      <c r="O952" s="65"/>
      <c r="P952" s="65"/>
      <c r="Q952" s="65"/>
      <c r="R952" s="65"/>
    </row>
    <row r="953" spans="1:18" x14ac:dyDescent="0.2">
      <c r="A953" s="97" t="s">
        <v>9496</v>
      </c>
      <c r="B953" s="126" t="s">
        <v>4892</v>
      </c>
      <c r="C953" s="126">
        <v>0.5</v>
      </c>
      <c r="D953" s="250" t="s">
        <v>3259</v>
      </c>
      <c r="E953" s="129">
        <v>65</v>
      </c>
      <c r="F953" s="129">
        <f>_sp88</f>
        <v>6520030880</v>
      </c>
      <c r="G953" s="129">
        <v>88</v>
      </c>
      <c r="H953" s="129" t="s">
        <v>2784</v>
      </c>
      <c r="I953" s="129" t="s">
        <v>2784</v>
      </c>
      <c r="J953" s="129">
        <v>131</v>
      </c>
      <c r="K953" s="157">
        <v>6604100229</v>
      </c>
      <c r="L953" s="145">
        <v>0</v>
      </c>
      <c r="M953" s="65" t="s">
        <v>604</v>
      </c>
      <c r="N953" s="65"/>
      <c r="O953" s="65"/>
      <c r="P953" s="65"/>
      <c r="Q953" s="65"/>
      <c r="R953" s="65"/>
    </row>
    <row r="954" spans="1:18" x14ac:dyDescent="0.2">
      <c r="A954" s="97" t="s">
        <v>2136</v>
      </c>
      <c r="B954" s="126" t="s">
        <v>4892</v>
      </c>
      <c r="C954" s="126">
        <v>0.5</v>
      </c>
      <c r="D954" s="250" t="s">
        <v>9799</v>
      </c>
      <c r="E954" s="129">
        <v>65</v>
      </c>
      <c r="F954" s="5">
        <f>_sp90</f>
        <v>6520030900</v>
      </c>
      <c r="G954" s="5">
        <v>90</v>
      </c>
      <c r="H954" s="129" t="s">
        <v>2784</v>
      </c>
      <c r="I954" s="129" t="s">
        <v>2784</v>
      </c>
      <c r="J954" s="5">
        <v>133</v>
      </c>
      <c r="K954" s="157">
        <v>6604100203</v>
      </c>
      <c r="L954" s="157">
        <v>0</v>
      </c>
      <c r="M954" s="65"/>
      <c r="N954" s="65"/>
      <c r="O954" s="65"/>
      <c r="P954" s="65"/>
      <c r="Q954" s="65"/>
      <c r="R954" s="65"/>
    </row>
    <row r="955" spans="1:18" x14ac:dyDescent="0.2">
      <c r="A955" s="97" t="s">
        <v>9497</v>
      </c>
      <c r="B955" s="126" t="s">
        <v>4892</v>
      </c>
      <c r="C955" s="126">
        <v>0.5</v>
      </c>
      <c r="D955" s="250" t="s">
        <v>5283</v>
      </c>
      <c r="E955" s="129">
        <v>64</v>
      </c>
      <c r="F955" s="5">
        <f>_sp90</f>
        <v>6520030900</v>
      </c>
      <c r="G955" s="5">
        <v>90</v>
      </c>
      <c r="H955" s="129" t="s">
        <v>2784</v>
      </c>
      <c r="I955" s="129" t="s">
        <v>2784</v>
      </c>
      <c r="J955" s="5">
        <v>133</v>
      </c>
      <c r="K955" s="157">
        <v>6604100221</v>
      </c>
      <c r="L955" s="145">
        <v>0</v>
      </c>
      <c r="M955" s="65" t="s">
        <v>604</v>
      </c>
      <c r="N955" s="65"/>
      <c r="O955" s="65"/>
      <c r="P955" s="65"/>
      <c r="Q955" s="65"/>
      <c r="R955" s="65"/>
    </row>
    <row r="956" spans="1:18" x14ac:dyDescent="0.2">
      <c r="A956" s="97"/>
      <c r="B956" s="126" t="s">
        <v>4892</v>
      </c>
      <c r="C956" s="126">
        <v>0.5</v>
      </c>
      <c r="D956" s="250" t="s">
        <v>8424</v>
      </c>
      <c r="E956" s="129">
        <v>65</v>
      </c>
      <c r="F956" s="129">
        <f>_sp90</f>
        <v>6520030900</v>
      </c>
      <c r="G956" s="129">
        <v>90</v>
      </c>
      <c r="H956" s="129" t="s">
        <v>2784</v>
      </c>
      <c r="I956" s="129" t="s">
        <v>2784</v>
      </c>
      <c r="J956" s="129">
        <v>135</v>
      </c>
      <c r="K956" s="157">
        <v>6604100274</v>
      </c>
      <c r="L956" s="445" t="s">
        <v>518</v>
      </c>
      <c r="M956" s="65" t="s">
        <v>6315</v>
      </c>
      <c r="N956" s="65"/>
      <c r="O956" s="65"/>
      <c r="P956" s="65"/>
      <c r="Q956" s="65"/>
      <c r="R956" s="65"/>
    </row>
    <row r="957" spans="1:18" x14ac:dyDescent="0.2">
      <c r="A957" s="97" t="s">
        <v>9493</v>
      </c>
      <c r="B957" s="126" t="s">
        <v>4892</v>
      </c>
      <c r="C957" s="126">
        <v>0.5</v>
      </c>
      <c r="D957" s="250" t="s">
        <v>597</v>
      </c>
      <c r="E957" s="129">
        <v>63</v>
      </c>
      <c r="F957" s="129">
        <f>_sp86</f>
        <v>6520030860</v>
      </c>
      <c r="G957" s="129">
        <v>86</v>
      </c>
      <c r="H957" s="129" t="s">
        <v>2784</v>
      </c>
      <c r="I957" s="129" t="s">
        <v>2784</v>
      </c>
      <c r="J957" s="5">
        <v>129</v>
      </c>
      <c r="K957" s="157">
        <v>6604100205</v>
      </c>
      <c r="L957" s="145">
        <v>0</v>
      </c>
      <c r="M957" s="65" t="s">
        <v>604</v>
      </c>
      <c r="N957" s="65"/>
      <c r="O957" s="65"/>
      <c r="P957" s="65"/>
      <c r="Q957" s="65"/>
      <c r="R957" s="65"/>
    </row>
    <row r="958" spans="1:18" x14ac:dyDescent="0.2">
      <c r="A958" s="97" t="s">
        <v>10450</v>
      </c>
      <c r="B958" s="126" t="s">
        <v>4892</v>
      </c>
      <c r="C958" s="126">
        <v>0.5</v>
      </c>
      <c r="D958" s="250" t="s">
        <v>5282</v>
      </c>
      <c r="E958" s="129">
        <v>65</v>
      </c>
      <c r="F958" s="129">
        <f>_sp92</f>
        <v>6520030920</v>
      </c>
      <c r="G958" s="129">
        <v>92</v>
      </c>
      <c r="H958" s="129" t="s">
        <v>2784</v>
      </c>
      <c r="I958" s="129" t="s">
        <v>2784</v>
      </c>
      <c r="J958" s="129">
        <v>135</v>
      </c>
      <c r="K958" s="157">
        <v>6604100209</v>
      </c>
      <c r="L958" s="145">
        <v>0</v>
      </c>
      <c r="M958" s="65" t="s">
        <v>604</v>
      </c>
      <c r="N958" s="65"/>
      <c r="O958" s="65"/>
      <c r="P958" s="65"/>
      <c r="Q958" s="65"/>
      <c r="R958" s="65"/>
    </row>
    <row r="959" spans="1:18" x14ac:dyDescent="0.2">
      <c r="A959" s="97"/>
      <c r="B959" s="127" t="s">
        <v>4892</v>
      </c>
      <c r="C959" s="126">
        <v>0.5</v>
      </c>
      <c r="D959" s="250" t="s">
        <v>8605</v>
      </c>
      <c r="E959" s="129">
        <v>65</v>
      </c>
      <c r="F959" s="129">
        <f>_sp90</f>
        <v>6520030900</v>
      </c>
      <c r="G959" s="129">
        <v>90</v>
      </c>
      <c r="H959" s="129" t="s">
        <v>2784</v>
      </c>
      <c r="I959" s="129" t="s">
        <v>2784</v>
      </c>
      <c r="J959" s="129">
        <v>133</v>
      </c>
      <c r="K959" s="157">
        <v>6604100203</v>
      </c>
      <c r="L959" s="157">
        <v>0</v>
      </c>
      <c r="M959" s="65"/>
      <c r="N959" s="65"/>
      <c r="O959" s="65"/>
      <c r="P959" s="65"/>
      <c r="Q959" s="65"/>
      <c r="R959" s="65"/>
    </row>
    <row r="960" spans="1:18" x14ac:dyDescent="0.2">
      <c r="A960" s="97" t="s">
        <v>9494</v>
      </c>
      <c r="B960" s="127" t="s">
        <v>4892</v>
      </c>
      <c r="C960" s="126">
        <v>0.5</v>
      </c>
      <c r="D960" s="250" t="s">
        <v>5281</v>
      </c>
      <c r="E960" s="129">
        <v>62</v>
      </c>
      <c r="F960" s="129">
        <f>_sp80</f>
        <v>6520030800</v>
      </c>
      <c r="G960" s="129">
        <v>80</v>
      </c>
      <c r="H960" s="129" t="s">
        <v>2784</v>
      </c>
      <c r="I960" s="129" t="s">
        <v>2784</v>
      </c>
      <c r="J960" s="129">
        <v>123</v>
      </c>
      <c r="K960" s="157" t="s">
        <v>10397</v>
      </c>
      <c r="L960" s="145">
        <v>0</v>
      </c>
      <c r="M960" s="65" t="s">
        <v>604</v>
      </c>
      <c r="N960" s="65"/>
      <c r="O960" s="65"/>
      <c r="P960" s="65"/>
      <c r="Q960" s="65"/>
      <c r="R960" s="65"/>
    </row>
    <row r="961" spans="1:18" x14ac:dyDescent="0.2">
      <c r="A961" s="97" t="s">
        <v>10653</v>
      </c>
      <c r="B961" s="127" t="s">
        <v>8490</v>
      </c>
      <c r="C961" s="126">
        <v>0.5</v>
      </c>
      <c r="D961" s="250" t="s">
        <v>10726</v>
      </c>
      <c r="E961" s="129">
        <v>67</v>
      </c>
      <c r="F961" s="129">
        <f>_sp92</f>
        <v>6520030920</v>
      </c>
      <c r="G961" s="129">
        <v>92</v>
      </c>
      <c r="H961" s="129" t="s">
        <v>2784</v>
      </c>
      <c r="I961" s="129" t="s">
        <v>2784</v>
      </c>
      <c r="J961" s="129">
        <v>135</v>
      </c>
      <c r="K961" s="157">
        <v>6604100209</v>
      </c>
      <c r="L961" s="145">
        <v>0</v>
      </c>
      <c r="M961" s="65" t="s">
        <v>10683</v>
      </c>
      <c r="N961" s="65"/>
      <c r="O961" s="65"/>
      <c r="P961" s="65"/>
      <c r="Q961" s="65"/>
      <c r="R961" s="65"/>
    </row>
    <row r="962" spans="1:18" x14ac:dyDescent="0.2">
      <c r="A962" s="97" t="s">
        <v>11507</v>
      </c>
      <c r="B962" s="127" t="s">
        <v>8490</v>
      </c>
      <c r="C962" s="126">
        <v>0.5</v>
      </c>
      <c r="D962" s="250" t="s">
        <v>10394</v>
      </c>
      <c r="E962" s="129">
        <v>62</v>
      </c>
      <c r="F962" s="129">
        <f>_sp84</f>
        <v>6520030840</v>
      </c>
      <c r="G962" s="129">
        <v>84</v>
      </c>
      <c r="H962" s="129" t="s">
        <v>2784</v>
      </c>
      <c r="I962" s="129" t="s">
        <v>2784</v>
      </c>
      <c r="J962" s="129">
        <v>127</v>
      </c>
      <c r="K962" s="157">
        <v>6604100292</v>
      </c>
      <c r="L962" s="145">
        <v>0</v>
      </c>
      <c r="M962" s="65" t="s">
        <v>11602</v>
      </c>
      <c r="N962" s="65"/>
      <c r="O962" s="65"/>
      <c r="P962" s="65"/>
      <c r="Q962" s="65"/>
      <c r="R962" s="65"/>
    </row>
    <row r="963" spans="1:18" x14ac:dyDescent="0.2">
      <c r="A963" s="97" t="s">
        <v>1195</v>
      </c>
      <c r="B963" s="127" t="s">
        <v>8490</v>
      </c>
      <c r="C963" s="126">
        <v>0.5</v>
      </c>
      <c r="D963" s="250" t="s">
        <v>1999</v>
      </c>
      <c r="E963" s="129">
        <v>62</v>
      </c>
      <c r="F963" s="129">
        <f>_sp84</f>
        <v>6520030840</v>
      </c>
      <c r="G963" s="129">
        <v>84</v>
      </c>
      <c r="H963" s="129" t="s">
        <v>2784</v>
      </c>
      <c r="I963" s="129" t="s">
        <v>2784</v>
      </c>
      <c r="J963" s="129">
        <v>127</v>
      </c>
      <c r="K963" s="157">
        <v>6604100276</v>
      </c>
      <c r="L963" s="157">
        <v>0</v>
      </c>
      <c r="M963" s="65" t="s">
        <v>1457</v>
      </c>
      <c r="N963" s="65"/>
      <c r="O963" s="65"/>
      <c r="P963" s="65"/>
      <c r="Q963" s="65"/>
      <c r="R963" s="65"/>
    </row>
    <row r="964" spans="1:18" x14ac:dyDescent="0.2">
      <c r="A964" s="558" t="s">
        <v>10862</v>
      </c>
      <c r="B964" s="574" t="s">
        <v>8490</v>
      </c>
      <c r="C964" s="126">
        <v>0.5</v>
      </c>
      <c r="D964" s="591" t="s">
        <v>10918</v>
      </c>
      <c r="E964" s="129">
        <v>68</v>
      </c>
      <c r="F964" s="129">
        <f>_sp97</f>
        <v>6520030970</v>
      </c>
      <c r="G964" s="129">
        <v>97</v>
      </c>
      <c r="H964" s="129" t="s">
        <v>2784</v>
      </c>
      <c r="I964" s="129" t="s">
        <v>2784</v>
      </c>
      <c r="J964" s="129">
        <v>140</v>
      </c>
      <c r="K964" s="570">
        <v>6604100232</v>
      </c>
      <c r="L964" s="157">
        <v>0</v>
      </c>
      <c r="M964" s="559" t="s">
        <v>10919</v>
      </c>
      <c r="N964" s="65"/>
      <c r="O964" s="65"/>
      <c r="P964" s="65"/>
      <c r="Q964" s="65"/>
      <c r="R964" s="65"/>
    </row>
    <row r="965" spans="1:18" x14ac:dyDescent="0.2">
      <c r="A965" s="558" t="s">
        <v>10770</v>
      </c>
      <c r="B965" s="127" t="s">
        <v>8490</v>
      </c>
      <c r="C965" s="126">
        <v>0.5</v>
      </c>
      <c r="D965" s="250" t="s">
        <v>4807</v>
      </c>
      <c r="E965" s="129">
        <v>64</v>
      </c>
      <c r="F965" s="129">
        <f>_sp90</f>
        <v>6520030900</v>
      </c>
      <c r="G965" s="129">
        <v>90</v>
      </c>
      <c r="H965" s="129" t="s">
        <v>2784</v>
      </c>
      <c r="I965" s="129" t="s">
        <v>2784</v>
      </c>
      <c r="J965" s="129">
        <v>133</v>
      </c>
      <c r="K965" s="570">
        <v>6604100221</v>
      </c>
      <c r="L965" s="157">
        <v>0</v>
      </c>
      <c r="M965" s="559" t="s">
        <v>10774</v>
      </c>
      <c r="N965" s="65"/>
      <c r="O965" s="65"/>
      <c r="P965" s="65"/>
      <c r="Q965" s="65"/>
      <c r="R965" s="65"/>
    </row>
    <row r="966" spans="1:18" x14ac:dyDescent="0.2">
      <c r="A966" s="558" t="s">
        <v>11181</v>
      </c>
      <c r="B966" s="127" t="s">
        <v>8490</v>
      </c>
      <c r="C966" s="126">
        <v>0.5</v>
      </c>
      <c r="D966" s="591" t="s">
        <v>11180</v>
      </c>
      <c r="E966" s="129">
        <v>64</v>
      </c>
      <c r="F966" s="129">
        <f>_sp90</f>
        <v>6520030900</v>
      </c>
      <c r="G966" s="129">
        <v>90</v>
      </c>
      <c r="H966" s="129" t="s">
        <v>2784</v>
      </c>
      <c r="I966" s="129" t="s">
        <v>2784</v>
      </c>
      <c r="J966" s="129">
        <v>133</v>
      </c>
      <c r="K966" s="570">
        <v>6604100221</v>
      </c>
      <c r="L966" s="157">
        <v>0</v>
      </c>
      <c r="M966" s="559" t="s">
        <v>11175</v>
      </c>
      <c r="N966" s="65"/>
      <c r="O966" s="65"/>
      <c r="P966" s="65"/>
      <c r="Q966" s="65"/>
      <c r="R966" s="65"/>
    </row>
    <row r="967" spans="1:18" x14ac:dyDescent="0.2">
      <c r="A967" s="97" t="s">
        <v>3184</v>
      </c>
      <c r="B967" s="127" t="s">
        <v>8490</v>
      </c>
      <c r="C967" s="126">
        <v>0.5</v>
      </c>
      <c r="D967" s="250" t="s">
        <v>3185</v>
      </c>
      <c r="E967" s="129">
        <v>65</v>
      </c>
      <c r="F967" s="129">
        <f>_sp92</f>
        <v>6520030920</v>
      </c>
      <c r="G967" s="129">
        <v>92</v>
      </c>
      <c r="H967" s="129" t="s">
        <v>2784</v>
      </c>
      <c r="I967" s="129" t="s">
        <v>2784</v>
      </c>
      <c r="J967" s="129">
        <v>135</v>
      </c>
      <c r="K967" s="157">
        <v>6604100202</v>
      </c>
      <c r="L967" s="157">
        <v>0</v>
      </c>
      <c r="M967" s="65"/>
      <c r="N967" s="65"/>
      <c r="O967" s="65"/>
      <c r="P967" s="65"/>
      <c r="Q967" s="65"/>
      <c r="R967" s="65"/>
    </row>
    <row r="968" spans="1:18" x14ac:dyDescent="0.2">
      <c r="A968" s="97" t="s">
        <v>2582</v>
      </c>
      <c r="B968" s="127" t="s">
        <v>8490</v>
      </c>
      <c r="C968" s="126">
        <v>0.5</v>
      </c>
      <c r="D968" s="250" t="s">
        <v>1181</v>
      </c>
      <c r="E968" s="129">
        <v>66</v>
      </c>
      <c r="F968" s="129">
        <f>_sp92</f>
        <v>6520030920</v>
      </c>
      <c r="G968" s="129">
        <v>92</v>
      </c>
      <c r="H968" s="129" t="s">
        <v>2784</v>
      </c>
      <c r="I968" s="129" t="s">
        <v>2784</v>
      </c>
      <c r="J968" s="129">
        <v>135</v>
      </c>
      <c r="K968" s="157">
        <v>6604100227</v>
      </c>
      <c r="L968" s="445" t="s">
        <v>518</v>
      </c>
      <c r="M968" s="65"/>
      <c r="N968" s="65"/>
      <c r="O968" s="65"/>
      <c r="P968" s="65"/>
      <c r="Q968" s="65"/>
      <c r="R968" s="65"/>
    </row>
    <row r="969" spans="1:18" x14ac:dyDescent="0.2">
      <c r="A969" s="558" t="s">
        <v>11504</v>
      </c>
      <c r="B969" s="574" t="s">
        <v>8490</v>
      </c>
      <c r="C969" s="126">
        <v>0.5</v>
      </c>
      <c r="D969" s="591" t="s">
        <v>11811</v>
      </c>
      <c r="E969" s="129">
        <v>64</v>
      </c>
      <c r="F969" s="129">
        <v>6520030860</v>
      </c>
      <c r="G969" s="129">
        <v>86</v>
      </c>
      <c r="H969" s="600" t="s">
        <v>8971</v>
      </c>
      <c r="I969" s="600" t="s">
        <v>8971</v>
      </c>
      <c r="J969" s="129">
        <v>129</v>
      </c>
      <c r="K969" s="157">
        <v>6604100258</v>
      </c>
      <c r="L969" s="687" t="s">
        <v>518</v>
      </c>
      <c r="M969" s="559" t="s">
        <v>11812</v>
      </c>
      <c r="N969" s="65"/>
      <c r="O969" s="65"/>
      <c r="P969" s="65"/>
      <c r="Q969" s="65"/>
      <c r="R969" s="65"/>
    </row>
    <row r="970" spans="1:18" x14ac:dyDescent="0.2">
      <c r="A970" s="97"/>
      <c r="B970" s="127" t="s">
        <v>8490</v>
      </c>
      <c r="C970" s="126">
        <v>0.5</v>
      </c>
      <c r="D970" s="250" t="s">
        <v>5001</v>
      </c>
      <c r="E970" s="129">
        <v>67</v>
      </c>
      <c r="F970" s="129">
        <f>_sp94</f>
        <v>6520030940</v>
      </c>
      <c r="G970" s="129">
        <v>94</v>
      </c>
      <c r="H970" s="129" t="s">
        <v>2784</v>
      </c>
      <c r="I970" s="129" t="s">
        <v>2784</v>
      </c>
      <c r="J970" s="129">
        <v>137</v>
      </c>
      <c r="K970" s="157">
        <v>6604100252</v>
      </c>
      <c r="L970" s="157">
        <v>0</v>
      </c>
      <c r="M970" s="65" t="s">
        <v>6525</v>
      </c>
      <c r="N970" s="65"/>
      <c r="O970" s="65"/>
      <c r="P970" s="65"/>
      <c r="Q970" s="65"/>
      <c r="R970" s="65"/>
    </row>
    <row r="971" spans="1:18" x14ac:dyDescent="0.2">
      <c r="A971" s="97" t="s">
        <v>1450</v>
      </c>
      <c r="B971" s="127" t="s">
        <v>8490</v>
      </c>
      <c r="C971" s="126">
        <v>0.5</v>
      </c>
      <c r="D971" s="591" t="s">
        <v>11633</v>
      </c>
      <c r="E971" s="129">
        <v>65</v>
      </c>
      <c r="F971" s="129">
        <f>_sp88</f>
        <v>6520030880</v>
      </c>
      <c r="G971" s="129">
        <v>88</v>
      </c>
      <c r="H971" s="129" t="s">
        <v>2784</v>
      </c>
      <c r="I971" s="129" t="s">
        <v>2784</v>
      </c>
      <c r="J971" s="129">
        <v>131</v>
      </c>
      <c r="K971" s="157">
        <v>6604100222</v>
      </c>
      <c r="L971" s="687" t="s">
        <v>518</v>
      </c>
      <c r="M971" s="559" t="s">
        <v>11635</v>
      </c>
      <c r="N971" s="65"/>
      <c r="O971" s="65"/>
      <c r="P971" s="65"/>
      <c r="Q971" s="65"/>
      <c r="R971" s="65"/>
    </row>
    <row r="972" spans="1:18" x14ac:dyDescent="0.2">
      <c r="A972" s="97" t="s">
        <v>4220</v>
      </c>
      <c r="B972" s="127" t="s">
        <v>8490</v>
      </c>
      <c r="C972" s="126">
        <v>0.5</v>
      </c>
      <c r="D972" s="250" t="s">
        <v>8529</v>
      </c>
      <c r="E972" s="129">
        <v>65</v>
      </c>
      <c r="F972" s="129">
        <f>_sp92</f>
        <v>6520030920</v>
      </c>
      <c r="G972" s="129">
        <v>92</v>
      </c>
      <c r="H972" s="129" t="s">
        <v>2784</v>
      </c>
      <c r="I972" s="129" t="s">
        <v>2784</v>
      </c>
      <c r="J972" s="129">
        <v>135</v>
      </c>
      <c r="K972" s="157">
        <v>6604100227</v>
      </c>
      <c r="L972" s="145">
        <v>0</v>
      </c>
      <c r="M972" s="65" t="s">
        <v>4659</v>
      </c>
      <c r="N972" s="65"/>
      <c r="O972" s="65"/>
      <c r="P972" s="65"/>
      <c r="Q972" s="65"/>
      <c r="R972" s="65"/>
    </row>
    <row r="973" spans="1:18" x14ac:dyDescent="0.2">
      <c r="A973" s="97"/>
      <c r="B973" s="127" t="s">
        <v>8490</v>
      </c>
      <c r="C973" s="126">
        <v>0.5</v>
      </c>
      <c r="D973" s="250" t="s">
        <v>2663</v>
      </c>
      <c r="E973" s="129">
        <v>63</v>
      </c>
      <c r="F973" s="129">
        <f>_sp86</f>
        <v>6520030860</v>
      </c>
      <c r="G973" s="129">
        <v>86</v>
      </c>
      <c r="H973" s="129" t="s">
        <v>2784</v>
      </c>
      <c r="I973" s="129" t="s">
        <v>2784</v>
      </c>
      <c r="J973" s="129">
        <v>129</v>
      </c>
      <c r="K973" s="157">
        <v>6604100216</v>
      </c>
      <c r="L973" s="157" t="s">
        <v>518</v>
      </c>
      <c r="M973" s="65"/>
      <c r="N973" s="65"/>
      <c r="O973" s="65"/>
      <c r="P973" s="65"/>
      <c r="Q973" s="65"/>
      <c r="R973" s="65"/>
    </row>
    <row r="974" spans="1:18" x14ac:dyDescent="0.2">
      <c r="A974" s="97"/>
      <c r="B974" s="127" t="s">
        <v>8490</v>
      </c>
      <c r="C974" s="126">
        <v>0.5</v>
      </c>
      <c r="D974" s="250" t="s">
        <v>2768</v>
      </c>
      <c r="E974" s="129">
        <v>63</v>
      </c>
      <c r="F974" s="129">
        <f>_sp86</f>
        <v>6520030860</v>
      </c>
      <c r="G974" s="129">
        <v>86</v>
      </c>
      <c r="H974" s="129" t="s">
        <v>2784</v>
      </c>
      <c r="I974" s="129" t="s">
        <v>2784</v>
      </c>
      <c r="J974" s="129">
        <v>129</v>
      </c>
      <c r="K974" s="157">
        <v>6604100216</v>
      </c>
      <c r="L974" s="157" t="s">
        <v>518</v>
      </c>
      <c r="M974" s="65"/>
      <c r="N974" s="65"/>
      <c r="O974" s="65"/>
      <c r="P974" s="65"/>
      <c r="Q974" s="65"/>
      <c r="R974" s="65"/>
    </row>
    <row r="975" spans="1:18" x14ac:dyDescent="0.2">
      <c r="A975" s="97"/>
      <c r="B975" s="127" t="s">
        <v>8490</v>
      </c>
      <c r="C975" s="126">
        <v>0.5</v>
      </c>
      <c r="D975" s="127" t="s">
        <v>8138</v>
      </c>
      <c r="E975" s="129">
        <v>66</v>
      </c>
      <c r="F975" s="129">
        <f>_sp92</f>
        <v>6520030920</v>
      </c>
      <c r="G975" s="129">
        <v>92</v>
      </c>
      <c r="H975" s="129" t="s">
        <v>2784</v>
      </c>
      <c r="I975" s="129" t="s">
        <v>2784</v>
      </c>
      <c r="J975" s="129">
        <v>135</v>
      </c>
      <c r="K975" s="157">
        <v>6604100209</v>
      </c>
      <c r="L975" s="157">
        <v>0</v>
      </c>
      <c r="M975" s="65"/>
      <c r="N975" s="65"/>
      <c r="O975" s="65"/>
      <c r="P975" s="65"/>
      <c r="Q975" s="65"/>
      <c r="R975" s="65"/>
    </row>
    <row r="976" spans="1:18" x14ac:dyDescent="0.2">
      <c r="A976" s="558" t="s">
        <v>12518</v>
      </c>
      <c r="B976" s="574" t="s">
        <v>8490</v>
      </c>
      <c r="C976" s="126">
        <v>0.5</v>
      </c>
      <c r="D976" s="591" t="s">
        <v>12520</v>
      </c>
      <c r="E976" s="129">
        <v>64</v>
      </c>
      <c r="F976" s="5">
        <f>_sp90</f>
        <v>6520030900</v>
      </c>
      <c r="G976" s="5">
        <v>90</v>
      </c>
      <c r="H976" s="129" t="s">
        <v>2784</v>
      </c>
      <c r="I976" s="129" t="s">
        <v>2784</v>
      </c>
      <c r="J976" s="5">
        <v>133</v>
      </c>
      <c r="K976" s="157">
        <v>6604100221</v>
      </c>
      <c r="L976" s="157">
        <v>1</v>
      </c>
      <c r="M976" s="559" t="s">
        <v>12516</v>
      </c>
      <c r="N976" s="65"/>
      <c r="O976" s="65"/>
      <c r="P976" s="65"/>
      <c r="Q976" s="65"/>
      <c r="R976" s="65"/>
    </row>
    <row r="977" spans="1:18" x14ac:dyDescent="0.2">
      <c r="A977" s="134" t="s">
        <v>5582</v>
      </c>
      <c r="B977" s="127" t="s">
        <v>8490</v>
      </c>
      <c r="C977" s="126">
        <v>0.5</v>
      </c>
      <c r="D977" s="250" t="s">
        <v>8376</v>
      </c>
      <c r="E977" s="129">
        <v>65</v>
      </c>
      <c r="F977" s="129">
        <f>_sp88</f>
        <v>6520030880</v>
      </c>
      <c r="G977" s="129">
        <v>88</v>
      </c>
      <c r="H977" s="129" t="s">
        <v>2784</v>
      </c>
      <c r="I977" s="129" t="s">
        <v>2784</v>
      </c>
      <c r="J977" s="129">
        <v>131</v>
      </c>
      <c r="K977" s="157">
        <v>6604100229</v>
      </c>
      <c r="L977" s="445" t="s">
        <v>518</v>
      </c>
      <c r="M977" s="65" t="s">
        <v>4932</v>
      </c>
      <c r="N977" s="65"/>
      <c r="O977" s="65"/>
      <c r="P977" s="65"/>
      <c r="Q977" s="65"/>
      <c r="R977" s="65"/>
    </row>
    <row r="978" spans="1:18" x14ac:dyDescent="0.2">
      <c r="A978" s="97"/>
      <c r="B978" s="127" t="s">
        <v>8490</v>
      </c>
      <c r="C978" s="126">
        <v>0.5</v>
      </c>
      <c r="D978" s="250" t="s">
        <v>10588</v>
      </c>
      <c r="E978" s="129">
        <v>65</v>
      </c>
      <c r="F978" s="129">
        <f>_sp92</f>
        <v>6520030920</v>
      </c>
      <c r="G978" s="129">
        <v>92</v>
      </c>
      <c r="H978" s="129" t="s">
        <v>2784</v>
      </c>
      <c r="I978" s="129" t="s">
        <v>2784</v>
      </c>
      <c r="J978" s="129">
        <v>135</v>
      </c>
      <c r="K978" s="157">
        <v>6604100209</v>
      </c>
      <c r="L978" s="145">
        <v>0</v>
      </c>
      <c r="M978" s="65" t="s">
        <v>10589</v>
      </c>
      <c r="N978" s="65"/>
      <c r="O978" s="65"/>
      <c r="P978" s="65"/>
      <c r="Q978" s="65"/>
      <c r="R978" s="65"/>
    </row>
    <row r="979" spans="1:18" x14ac:dyDescent="0.2">
      <c r="A979" s="97"/>
      <c r="B979" s="127" t="s">
        <v>8490</v>
      </c>
      <c r="C979" s="126">
        <v>0.5</v>
      </c>
      <c r="D979" s="250" t="s">
        <v>6531</v>
      </c>
      <c r="E979" s="129">
        <v>64</v>
      </c>
      <c r="F979" s="5">
        <f>_sp90</f>
        <v>6520030900</v>
      </c>
      <c r="G979" s="5">
        <v>90</v>
      </c>
      <c r="H979" s="129" t="s">
        <v>2784</v>
      </c>
      <c r="I979" s="129" t="s">
        <v>2784</v>
      </c>
      <c r="J979" s="5">
        <v>133</v>
      </c>
      <c r="K979" s="157">
        <v>6604100242</v>
      </c>
      <c r="L979" s="157" t="s">
        <v>518</v>
      </c>
      <c r="M979" s="65"/>
      <c r="N979" s="65"/>
      <c r="O979" s="65"/>
      <c r="P979" s="65"/>
      <c r="Q979" s="65"/>
      <c r="R979" s="65"/>
    </row>
    <row r="980" spans="1:18" x14ac:dyDescent="0.2">
      <c r="A980" s="97" t="s">
        <v>4213</v>
      </c>
      <c r="B980" s="127" t="s">
        <v>8490</v>
      </c>
      <c r="C980" s="126">
        <v>0.5</v>
      </c>
      <c r="D980" s="250" t="s">
        <v>4375</v>
      </c>
      <c r="E980" s="129">
        <v>66</v>
      </c>
      <c r="F980" s="129">
        <f>_sp92</f>
        <v>6520030920</v>
      </c>
      <c r="G980" s="129">
        <v>92</v>
      </c>
      <c r="H980" s="129" t="s">
        <v>2784</v>
      </c>
      <c r="I980" s="129" t="s">
        <v>2784</v>
      </c>
      <c r="J980" s="129">
        <v>135</v>
      </c>
      <c r="K980" s="157">
        <v>6604100227</v>
      </c>
      <c r="L980" s="445" t="s">
        <v>518</v>
      </c>
      <c r="M980" s="65"/>
      <c r="N980" s="65"/>
      <c r="O980" s="65"/>
      <c r="P980" s="65"/>
      <c r="Q980" s="65"/>
      <c r="R980" s="65"/>
    </row>
    <row r="981" spans="1:18" x14ac:dyDescent="0.2">
      <c r="A981" s="97" t="s">
        <v>10674</v>
      </c>
      <c r="B981" s="6" t="s">
        <v>8490</v>
      </c>
      <c r="C981" s="9">
        <v>0.5</v>
      </c>
      <c r="D981" s="250" t="s">
        <v>838</v>
      </c>
      <c r="E981" s="5">
        <v>65</v>
      </c>
      <c r="F981" s="129">
        <f>_sp92</f>
        <v>6520030920</v>
      </c>
      <c r="G981" s="129">
        <v>92</v>
      </c>
      <c r="H981" s="129" t="s">
        <v>2784</v>
      </c>
      <c r="I981" s="129" t="s">
        <v>2784</v>
      </c>
      <c r="J981" s="129">
        <v>135</v>
      </c>
      <c r="K981" s="157">
        <v>6604100209</v>
      </c>
      <c r="L981" s="145">
        <v>0</v>
      </c>
      <c r="M981" s="65" t="s">
        <v>10716</v>
      </c>
      <c r="N981" s="65"/>
      <c r="O981" s="65"/>
      <c r="P981" s="65"/>
      <c r="Q981" s="65"/>
      <c r="R981" s="65"/>
    </row>
    <row r="982" spans="1:18" x14ac:dyDescent="0.2">
      <c r="A982" s="558" t="s">
        <v>4378</v>
      </c>
      <c r="B982" s="6" t="s">
        <v>8490</v>
      </c>
      <c r="C982" s="9">
        <v>0.5</v>
      </c>
      <c r="D982" s="250" t="s">
        <v>79</v>
      </c>
      <c r="E982" s="5">
        <v>65</v>
      </c>
      <c r="F982" s="129">
        <f>_sp92</f>
        <v>6520030920</v>
      </c>
      <c r="G982" s="129">
        <v>92</v>
      </c>
      <c r="H982" s="129" t="s">
        <v>2784</v>
      </c>
      <c r="I982" s="129" t="s">
        <v>2784</v>
      </c>
      <c r="J982" s="129">
        <v>135</v>
      </c>
      <c r="K982" s="157">
        <v>6604100202</v>
      </c>
      <c r="L982" s="157">
        <v>0</v>
      </c>
      <c r="M982" s="559" t="s">
        <v>11760</v>
      </c>
      <c r="N982" s="65"/>
      <c r="O982" s="65"/>
      <c r="P982" s="65"/>
      <c r="Q982" s="65"/>
      <c r="R982" s="65"/>
    </row>
    <row r="983" spans="1:18" x14ac:dyDescent="0.2">
      <c r="A983" s="558" t="s">
        <v>10780</v>
      </c>
      <c r="B983" s="6" t="s">
        <v>8490</v>
      </c>
      <c r="C983" s="9">
        <v>0.5</v>
      </c>
      <c r="D983" s="591" t="s">
        <v>10784</v>
      </c>
      <c r="E983" s="5">
        <v>60</v>
      </c>
      <c r="F983" s="129">
        <f>_sp82</f>
        <v>6520030820</v>
      </c>
      <c r="G983" s="129">
        <v>82</v>
      </c>
      <c r="H983" s="129" t="s">
        <v>2784</v>
      </c>
      <c r="I983" s="129" t="s">
        <v>2784</v>
      </c>
      <c r="J983" s="189">
        <v>123</v>
      </c>
      <c r="K983" s="570">
        <v>6604100257</v>
      </c>
      <c r="L983" s="157">
        <v>0</v>
      </c>
      <c r="M983" s="559" t="s">
        <v>10787</v>
      </c>
      <c r="N983" s="65"/>
      <c r="O983" s="65"/>
      <c r="P983" s="65"/>
      <c r="Q983" s="65"/>
      <c r="R983" s="65"/>
    </row>
    <row r="984" spans="1:18" x14ac:dyDescent="0.2">
      <c r="A984" s="558" t="s">
        <v>10943</v>
      </c>
      <c r="B984" s="6" t="s">
        <v>8490</v>
      </c>
      <c r="C984" s="9">
        <v>0.5</v>
      </c>
      <c r="D984" s="250" t="s">
        <v>2134</v>
      </c>
      <c r="E984" s="5">
        <v>64</v>
      </c>
      <c r="F984" s="129">
        <f>_sp88</f>
        <v>6520030880</v>
      </c>
      <c r="G984" s="129">
        <v>88</v>
      </c>
      <c r="H984" s="129" t="s">
        <v>2784</v>
      </c>
      <c r="I984" s="129" t="s">
        <v>2784</v>
      </c>
      <c r="J984" s="129">
        <v>131</v>
      </c>
      <c r="K984" s="570">
        <v>6604100263</v>
      </c>
      <c r="L984" s="145">
        <v>0</v>
      </c>
      <c r="M984" s="559" t="s">
        <v>11169</v>
      </c>
      <c r="N984" s="65"/>
      <c r="O984" s="65"/>
      <c r="P984" s="65"/>
      <c r="Q984" s="65"/>
      <c r="R984" s="65"/>
    </row>
    <row r="985" spans="1:18" x14ac:dyDescent="0.2">
      <c r="A985" s="97" t="s">
        <v>6907</v>
      </c>
      <c r="B985" s="6" t="s">
        <v>8490</v>
      </c>
      <c r="C985" s="9">
        <v>0.5</v>
      </c>
      <c r="D985" s="250" t="s">
        <v>7613</v>
      </c>
      <c r="E985" s="5">
        <v>65</v>
      </c>
      <c r="F985" s="129">
        <f>_sp90</f>
        <v>6520030900</v>
      </c>
      <c r="G985" s="129">
        <v>90</v>
      </c>
      <c r="H985" s="129" t="s">
        <v>2784</v>
      </c>
      <c r="I985" s="129" t="s">
        <v>2784</v>
      </c>
      <c r="J985" s="129">
        <v>133</v>
      </c>
      <c r="K985" s="157">
        <v>6604100242</v>
      </c>
      <c r="L985" s="157">
        <v>0</v>
      </c>
      <c r="M985" s="65" t="s">
        <v>2203</v>
      </c>
      <c r="N985" s="65"/>
      <c r="O985" s="65"/>
      <c r="P985" s="65"/>
      <c r="Q985" s="65"/>
      <c r="R985" s="65"/>
    </row>
    <row r="986" spans="1:18" x14ac:dyDescent="0.2">
      <c r="A986" s="97" t="s">
        <v>9004</v>
      </c>
      <c r="B986" s="6" t="s">
        <v>8490</v>
      </c>
      <c r="C986" s="9">
        <v>0.5</v>
      </c>
      <c r="D986" s="250" t="s">
        <v>708</v>
      </c>
      <c r="E986" s="5">
        <v>66</v>
      </c>
      <c r="F986" s="129">
        <f>_sp88</f>
        <v>6520030880</v>
      </c>
      <c r="G986" s="129">
        <v>88</v>
      </c>
      <c r="H986" s="129" t="s">
        <v>2784</v>
      </c>
      <c r="I986" s="129" t="s">
        <v>2784</v>
      </c>
      <c r="J986" s="129">
        <v>131</v>
      </c>
      <c r="K986" s="157">
        <v>6604100229</v>
      </c>
      <c r="L986" s="445" t="s">
        <v>518</v>
      </c>
      <c r="M986" s="65" t="s">
        <v>706</v>
      </c>
      <c r="N986" s="65"/>
      <c r="O986" s="65"/>
      <c r="P986" s="65"/>
      <c r="Q986" s="65"/>
      <c r="R986" s="65"/>
    </row>
    <row r="987" spans="1:18" x14ac:dyDescent="0.2">
      <c r="A987" s="97" t="s">
        <v>6476</v>
      </c>
      <c r="B987" s="6" t="s">
        <v>8490</v>
      </c>
      <c r="C987" s="9">
        <v>0.5</v>
      </c>
      <c r="D987" s="250" t="s">
        <v>9246</v>
      </c>
      <c r="E987" s="129">
        <v>64</v>
      </c>
      <c r="F987" s="129">
        <f>_sp88</f>
        <v>6520030880</v>
      </c>
      <c r="G987" s="129">
        <v>88</v>
      </c>
      <c r="H987" s="129" t="s">
        <v>2784</v>
      </c>
      <c r="I987" s="129" t="s">
        <v>2784</v>
      </c>
      <c r="J987" s="129">
        <v>131</v>
      </c>
      <c r="K987" s="157">
        <v>6604100263</v>
      </c>
      <c r="L987" s="145">
        <v>0</v>
      </c>
      <c r="M987" s="65" t="s">
        <v>10619</v>
      </c>
      <c r="N987" s="65"/>
      <c r="O987" s="65"/>
      <c r="P987" s="65"/>
      <c r="Q987" s="65"/>
      <c r="R987" s="65"/>
    </row>
    <row r="988" spans="1:18" x14ac:dyDescent="0.2">
      <c r="A988" s="97"/>
      <c r="B988" s="6" t="s">
        <v>8490</v>
      </c>
      <c r="C988" s="9">
        <v>0.5</v>
      </c>
      <c r="D988" s="250" t="s">
        <v>4181</v>
      </c>
      <c r="E988" s="5">
        <v>64</v>
      </c>
      <c r="F988" s="129">
        <f>_sp90</f>
        <v>6520030900</v>
      </c>
      <c r="G988" s="129">
        <v>90</v>
      </c>
      <c r="H988" s="129" t="s">
        <v>2784</v>
      </c>
      <c r="I988" s="129" t="s">
        <v>2784</v>
      </c>
      <c r="J988" s="5">
        <v>133</v>
      </c>
      <c r="K988" s="157">
        <v>6604100221</v>
      </c>
      <c r="L988" s="157">
        <v>0</v>
      </c>
      <c r="M988" s="65"/>
      <c r="N988" s="65"/>
      <c r="O988" s="65"/>
      <c r="P988" s="65"/>
      <c r="Q988" s="65"/>
      <c r="R988" s="65"/>
    </row>
    <row r="989" spans="1:18" x14ac:dyDescent="0.2">
      <c r="A989" s="97"/>
      <c r="B989" s="6" t="s">
        <v>8490</v>
      </c>
      <c r="C989" s="9">
        <v>0.5</v>
      </c>
      <c r="D989" s="250" t="s">
        <v>6020</v>
      </c>
      <c r="E989" s="5">
        <v>65</v>
      </c>
      <c r="F989" s="129">
        <f>_sp90</f>
        <v>6520030900</v>
      </c>
      <c r="G989" s="129">
        <v>90</v>
      </c>
      <c r="H989" s="129" t="s">
        <v>2784</v>
      </c>
      <c r="I989" s="129" t="s">
        <v>2784</v>
      </c>
      <c r="J989" s="5">
        <v>133</v>
      </c>
      <c r="K989" s="157">
        <v>6604100203</v>
      </c>
      <c r="L989" s="157">
        <v>0</v>
      </c>
      <c r="M989" s="65"/>
      <c r="N989" s="65"/>
      <c r="O989" s="65"/>
      <c r="P989" s="65"/>
      <c r="Q989" s="65"/>
      <c r="R989" s="65"/>
    </row>
    <row r="990" spans="1:18" x14ac:dyDescent="0.2">
      <c r="A990" s="558" t="s">
        <v>10765</v>
      </c>
      <c r="B990" s="127" t="s">
        <v>8490</v>
      </c>
      <c r="C990" s="126">
        <v>0.5</v>
      </c>
      <c r="D990" s="250" t="s">
        <v>4808</v>
      </c>
      <c r="E990" s="129">
        <v>64</v>
      </c>
      <c r="F990" s="129">
        <f>_sp90</f>
        <v>6520030900</v>
      </c>
      <c r="G990" s="129">
        <v>90</v>
      </c>
      <c r="H990" s="129" t="s">
        <v>2784</v>
      </c>
      <c r="I990" s="129" t="s">
        <v>2784</v>
      </c>
      <c r="J990" s="129">
        <v>133</v>
      </c>
      <c r="K990" s="570">
        <v>6604100221</v>
      </c>
      <c r="L990" s="157">
        <v>0</v>
      </c>
      <c r="M990" s="559" t="s">
        <v>10773</v>
      </c>
      <c r="N990" s="65"/>
      <c r="O990" s="65"/>
      <c r="P990" s="65"/>
      <c r="Q990" s="65"/>
      <c r="R990" s="65"/>
    </row>
    <row r="991" spans="1:18" x14ac:dyDescent="0.2">
      <c r="A991" s="558" t="s">
        <v>11185</v>
      </c>
      <c r="B991" s="127" t="s">
        <v>8490</v>
      </c>
      <c r="C991" s="126">
        <v>0.5</v>
      </c>
      <c r="D991" s="591" t="s">
        <v>11187</v>
      </c>
      <c r="E991" s="129">
        <v>64</v>
      </c>
      <c r="F991" s="129">
        <f>_sp90</f>
        <v>6520030900</v>
      </c>
      <c r="G991" s="129">
        <v>90</v>
      </c>
      <c r="H991" s="129" t="s">
        <v>2784</v>
      </c>
      <c r="I991" s="129" t="s">
        <v>2784</v>
      </c>
      <c r="J991" s="129">
        <v>133</v>
      </c>
      <c r="K991" s="570">
        <v>6604100221</v>
      </c>
      <c r="L991" s="157">
        <v>0</v>
      </c>
      <c r="M991" s="559" t="s">
        <v>11175</v>
      </c>
      <c r="N991" s="65"/>
      <c r="O991" s="65"/>
      <c r="P991" s="65"/>
      <c r="Q991" s="65"/>
      <c r="R991" s="65"/>
    </row>
    <row r="992" spans="1:18" x14ac:dyDescent="0.2">
      <c r="A992" s="97"/>
      <c r="B992" s="127" t="s">
        <v>8490</v>
      </c>
      <c r="C992" s="126">
        <v>0.5</v>
      </c>
      <c r="D992" s="250" t="s">
        <v>4796</v>
      </c>
      <c r="E992" s="129">
        <v>64</v>
      </c>
      <c r="F992" s="129">
        <f>_sp88</f>
        <v>6520030880</v>
      </c>
      <c r="G992" s="129">
        <v>88</v>
      </c>
      <c r="H992" s="129" t="s">
        <v>2784</v>
      </c>
      <c r="I992" s="129" t="s">
        <v>2784</v>
      </c>
      <c r="J992" s="129">
        <v>131</v>
      </c>
      <c r="K992" s="157">
        <v>6604100244</v>
      </c>
      <c r="L992" s="145">
        <v>0</v>
      </c>
      <c r="M992" s="65"/>
      <c r="N992" s="65"/>
      <c r="O992" s="65"/>
      <c r="P992" s="65"/>
      <c r="Q992" s="65"/>
      <c r="R992" s="65"/>
    </row>
    <row r="993" spans="1:18" x14ac:dyDescent="0.2">
      <c r="A993" s="97"/>
      <c r="B993" s="6" t="s">
        <v>8490</v>
      </c>
      <c r="C993" s="9">
        <v>0.5</v>
      </c>
      <c r="D993" s="6" t="s">
        <v>6295</v>
      </c>
      <c r="E993" s="5">
        <v>73</v>
      </c>
      <c r="F993" s="5">
        <v>6520031070</v>
      </c>
      <c r="G993" s="5">
        <v>107</v>
      </c>
      <c r="H993" s="129" t="s">
        <v>2784</v>
      </c>
      <c r="I993" s="129" t="s">
        <v>2784</v>
      </c>
      <c r="J993" s="5">
        <v>150</v>
      </c>
      <c r="K993" s="157">
        <v>6604100212</v>
      </c>
      <c r="L993" s="157">
        <v>0</v>
      </c>
      <c r="M993" s="65"/>
      <c r="N993" s="65"/>
      <c r="O993" s="65"/>
      <c r="P993" s="65"/>
      <c r="Q993" s="65"/>
      <c r="R993" s="65"/>
    </row>
    <row r="994" spans="1:18" x14ac:dyDescent="0.2">
      <c r="A994" s="97"/>
      <c r="B994" s="127" t="s">
        <v>8490</v>
      </c>
      <c r="C994" s="126">
        <v>0.5</v>
      </c>
      <c r="D994" s="250" t="s">
        <v>6263</v>
      </c>
      <c r="E994" s="129">
        <v>67</v>
      </c>
      <c r="F994" s="129">
        <f>_sp94</f>
        <v>6520030940</v>
      </c>
      <c r="G994" s="129">
        <v>94</v>
      </c>
      <c r="H994" s="129" t="s">
        <v>2784</v>
      </c>
      <c r="I994" s="129" t="s">
        <v>2784</v>
      </c>
      <c r="J994" s="129">
        <v>137</v>
      </c>
      <c r="K994" s="157">
        <v>6604100252</v>
      </c>
      <c r="L994" s="157">
        <v>0</v>
      </c>
      <c r="M994" s="65"/>
      <c r="N994" s="65"/>
      <c r="O994" s="65"/>
      <c r="P994" s="65"/>
      <c r="Q994" s="65"/>
      <c r="R994" s="65"/>
    </row>
    <row r="995" spans="1:18" x14ac:dyDescent="0.2">
      <c r="A995" s="558" t="s">
        <v>10739</v>
      </c>
      <c r="B995" s="574" t="s">
        <v>8490</v>
      </c>
      <c r="C995" s="590">
        <v>0.5</v>
      </c>
      <c r="D995" s="574" t="s">
        <v>1357</v>
      </c>
      <c r="E995" s="600">
        <v>66</v>
      </c>
      <c r="F995" s="600">
        <f>_sp92</f>
        <v>6520030920</v>
      </c>
      <c r="G995" s="600">
        <v>92</v>
      </c>
      <c r="H995" s="600" t="s">
        <v>2784</v>
      </c>
      <c r="I995" s="600" t="s">
        <v>2784</v>
      </c>
      <c r="J995" s="600">
        <v>135</v>
      </c>
      <c r="K995" s="570">
        <v>6604100202</v>
      </c>
      <c r="L995" s="157">
        <v>0</v>
      </c>
      <c r="M995" s="559" t="s">
        <v>10758</v>
      </c>
      <c r="N995" s="559"/>
      <c r="O995" s="559"/>
      <c r="P995" s="65"/>
      <c r="Q995" s="65"/>
      <c r="R995" s="65"/>
    </row>
    <row r="996" spans="1:18" s="568" customFormat="1" x14ac:dyDescent="0.2">
      <c r="A996" s="97"/>
      <c r="B996" s="127" t="s">
        <v>8490</v>
      </c>
      <c r="C996" s="126">
        <v>0.5</v>
      </c>
      <c r="D996" s="127" t="s">
        <v>1392</v>
      </c>
      <c r="E996" s="129">
        <v>66</v>
      </c>
      <c r="F996" s="129">
        <f>_sp92</f>
        <v>6520030920</v>
      </c>
      <c r="G996" s="129">
        <v>92</v>
      </c>
      <c r="H996" s="129" t="s">
        <v>2784</v>
      </c>
      <c r="I996" s="129" t="s">
        <v>2784</v>
      </c>
      <c r="J996" s="129">
        <v>135</v>
      </c>
      <c r="K996" s="157">
        <v>6604100202</v>
      </c>
      <c r="L996" s="157" t="s">
        <v>518</v>
      </c>
      <c r="M996" s="65"/>
      <c r="N996" s="65"/>
      <c r="O996" s="65"/>
      <c r="P996" s="559"/>
      <c r="Q996" s="559"/>
      <c r="R996" s="559"/>
    </row>
    <row r="997" spans="1:18" x14ac:dyDescent="0.2">
      <c r="A997" s="558" t="s">
        <v>11695</v>
      </c>
      <c r="B997" s="127" t="s">
        <v>8490</v>
      </c>
      <c r="C997" s="126">
        <v>0.5</v>
      </c>
      <c r="D997" s="250" t="s">
        <v>714</v>
      </c>
      <c r="E997" s="129">
        <v>65</v>
      </c>
      <c r="F997" s="129">
        <f>_sp90</f>
        <v>6520030900</v>
      </c>
      <c r="G997" s="129">
        <v>90</v>
      </c>
      <c r="H997" s="129" t="s">
        <v>2784</v>
      </c>
      <c r="I997" s="129" t="s">
        <v>2784</v>
      </c>
      <c r="J997" s="129">
        <v>133</v>
      </c>
      <c r="K997" s="157">
        <v>6604100203</v>
      </c>
      <c r="L997" s="445" t="s">
        <v>518</v>
      </c>
      <c r="M997" s="559" t="s">
        <v>12277</v>
      </c>
      <c r="N997" s="65"/>
      <c r="O997" s="65"/>
      <c r="P997" s="65"/>
      <c r="Q997" s="65"/>
      <c r="R997" s="65"/>
    </row>
    <row r="998" spans="1:18" x14ac:dyDescent="0.2">
      <c r="A998" s="558" t="s">
        <v>10917</v>
      </c>
      <c r="B998" s="127" t="s">
        <v>8490</v>
      </c>
      <c r="C998" s="126">
        <v>0.5</v>
      </c>
      <c r="D998" s="252" t="s">
        <v>394</v>
      </c>
      <c r="E998" s="5">
        <v>64</v>
      </c>
      <c r="F998" s="5">
        <f>_sp90</f>
        <v>6520030900</v>
      </c>
      <c r="G998" s="5">
        <v>90</v>
      </c>
      <c r="H998" s="129" t="s">
        <v>2784</v>
      </c>
      <c r="I998" s="129" t="s">
        <v>2784</v>
      </c>
      <c r="J998" s="5">
        <v>133</v>
      </c>
      <c r="K998" s="157">
        <v>6604100242</v>
      </c>
      <c r="L998" s="157">
        <v>0</v>
      </c>
      <c r="M998" s="562" t="s">
        <v>11039</v>
      </c>
      <c r="N998" s="65"/>
      <c r="O998" s="65"/>
      <c r="P998" s="65"/>
      <c r="Q998" s="65"/>
      <c r="R998" s="65"/>
    </row>
    <row r="999" spans="1:18" x14ac:dyDescent="0.2">
      <c r="A999" s="97" t="s">
        <v>7934</v>
      </c>
      <c r="B999" s="127" t="s">
        <v>8490</v>
      </c>
      <c r="C999" s="126">
        <v>0.5</v>
      </c>
      <c r="D999" s="250" t="s">
        <v>1483</v>
      </c>
      <c r="E999" s="129">
        <v>65</v>
      </c>
      <c r="F999" s="5">
        <f>_sp90</f>
        <v>6520030900</v>
      </c>
      <c r="G999" s="5">
        <v>90</v>
      </c>
      <c r="H999" s="129" t="s">
        <v>2784</v>
      </c>
      <c r="I999" s="129" t="s">
        <v>2784</v>
      </c>
      <c r="J999" s="5">
        <v>133</v>
      </c>
      <c r="K999" s="157">
        <v>6604100221</v>
      </c>
      <c r="L999" s="157">
        <v>0</v>
      </c>
      <c r="M999" s="748">
        <v>1</v>
      </c>
      <c r="N999" s="65" t="s">
        <v>7440</v>
      </c>
      <c r="O999" s="65"/>
      <c r="P999" s="65"/>
      <c r="Q999" s="65"/>
      <c r="R999" s="65"/>
    </row>
    <row r="1000" spans="1:18" x14ac:dyDescent="0.2">
      <c r="A1000" s="97" t="s">
        <v>10631</v>
      </c>
      <c r="B1000" s="127" t="s">
        <v>8490</v>
      </c>
      <c r="C1000" s="126">
        <v>0.5</v>
      </c>
      <c r="D1000" s="250" t="s">
        <v>7009</v>
      </c>
      <c r="E1000" s="129">
        <v>65</v>
      </c>
      <c r="F1000" s="5">
        <f>_sp90</f>
        <v>6520030900</v>
      </c>
      <c r="G1000" s="5">
        <v>90</v>
      </c>
      <c r="H1000" s="129" t="s">
        <v>2784</v>
      </c>
      <c r="I1000" s="129" t="s">
        <v>2784</v>
      </c>
      <c r="J1000" s="5">
        <v>133</v>
      </c>
      <c r="K1000" s="157">
        <v>6604100204</v>
      </c>
      <c r="L1000" s="145">
        <v>0</v>
      </c>
      <c r="M1000" s="124" t="s">
        <v>10626</v>
      </c>
      <c r="N1000" s="65"/>
      <c r="O1000" s="65"/>
      <c r="P1000" s="65"/>
      <c r="Q1000" s="65"/>
      <c r="R1000" s="65"/>
    </row>
    <row r="1001" spans="1:18" x14ac:dyDescent="0.2">
      <c r="A1001" s="558" t="s">
        <v>11095</v>
      </c>
      <c r="B1001" s="127" t="s">
        <v>8490</v>
      </c>
      <c r="C1001" s="126">
        <v>0.5</v>
      </c>
      <c r="D1001" s="591" t="s">
        <v>11123</v>
      </c>
      <c r="E1001" s="129">
        <v>65</v>
      </c>
      <c r="F1001" s="129">
        <f>_sp92</f>
        <v>6520030920</v>
      </c>
      <c r="G1001" s="129">
        <v>92</v>
      </c>
      <c r="H1001" s="129" t="s">
        <v>2784</v>
      </c>
      <c r="I1001" s="129" t="s">
        <v>2784</v>
      </c>
      <c r="J1001" s="129">
        <v>135</v>
      </c>
      <c r="K1001" s="570">
        <v>6604100235</v>
      </c>
      <c r="L1001" s="157">
        <v>0</v>
      </c>
      <c r="M1001" s="748" t="s">
        <v>11105</v>
      </c>
      <c r="N1001" s="65"/>
      <c r="O1001" s="65"/>
      <c r="P1001" s="65"/>
      <c r="Q1001" s="65"/>
      <c r="R1001" s="65"/>
    </row>
    <row r="1002" spans="1:18" x14ac:dyDescent="0.2">
      <c r="A1002" s="97" t="s">
        <v>5568</v>
      </c>
      <c r="B1002" s="127" t="s">
        <v>8490</v>
      </c>
      <c r="C1002" s="126">
        <v>0.5</v>
      </c>
      <c r="D1002" s="250" t="s">
        <v>6459</v>
      </c>
      <c r="E1002" s="129">
        <v>72</v>
      </c>
      <c r="F1002" s="129">
        <f>_sp107</f>
        <v>6520031070</v>
      </c>
      <c r="G1002" s="129">
        <v>107</v>
      </c>
      <c r="H1002" s="129" t="s">
        <v>2784</v>
      </c>
      <c r="I1002" s="129" t="s">
        <v>2784</v>
      </c>
      <c r="J1002" s="5">
        <v>150</v>
      </c>
      <c r="K1002" s="157">
        <v>6604100212</v>
      </c>
      <c r="L1002" s="145">
        <v>0</v>
      </c>
      <c r="M1002" s="9" t="s">
        <v>6912</v>
      </c>
      <c r="N1002" s="65"/>
      <c r="O1002" s="65"/>
      <c r="P1002" s="65"/>
      <c r="Q1002" s="65"/>
      <c r="R1002" s="65"/>
    </row>
    <row r="1003" spans="1:18" x14ac:dyDescent="0.2">
      <c r="A1003" s="97" t="s">
        <v>670</v>
      </c>
      <c r="B1003" s="127" t="s">
        <v>8490</v>
      </c>
      <c r="C1003" s="126">
        <v>0.5</v>
      </c>
      <c r="D1003" s="250" t="s">
        <v>3124</v>
      </c>
      <c r="E1003" s="129">
        <v>64</v>
      </c>
      <c r="F1003" s="129">
        <f>_sp90</f>
        <v>6520030900</v>
      </c>
      <c r="G1003" s="129">
        <v>90</v>
      </c>
      <c r="H1003" s="129" t="s">
        <v>2784</v>
      </c>
      <c r="I1003" s="129" t="s">
        <v>2784</v>
      </c>
      <c r="J1003" s="129">
        <v>133</v>
      </c>
      <c r="K1003" s="157">
        <v>6604100221</v>
      </c>
      <c r="L1003" s="145">
        <v>0</v>
      </c>
      <c r="M1003" s="9" t="s">
        <v>471</v>
      </c>
      <c r="N1003" s="65"/>
      <c r="O1003" s="65"/>
      <c r="P1003" s="65"/>
      <c r="Q1003" s="65"/>
      <c r="R1003" s="65"/>
    </row>
    <row r="1004" spans="1:18" x14ac:dyDescent="0.2">
      <c r="A1004" s="97" t="s">
        <v>6475</v>
      </c>
      <c r="B1004" s="6" t="s">
        <v>8490</v>
      </c>
      <c r="C1004" s="9">
        <v>0.5</v>
      </c>
      <c r="D1004" s="250" t="s">
        <v>10621</v>
      </c>
      <c r="E1004" s="129">
        <v>64</v>
      </c>
      <c r="F1004" s="129">
        <f>_sp88</f>
        <v>6520030880</v>
      </c>
      <c r="G1004" s="129">
        <v>88</v>
      </c>
      <c r="H1004" s="129" t="s">
        <v>2784</v>
      </c>
      <c r="I1004" s="129" t="s">
        <v>2784</v>
      </c>
      <c r="J1004" s="129">
        <v>131</v>
      </c>
      <c r="K1004" s="157">
        <v>6604100263</v>
      </c>
      <c r="L1004" s="145">
        <v>0</v>
      </c>
      <c r="M1004" s="65" t="s">
        <v>10619</v>
      </c>
      <c r="N1004" s="65"/>
      <c r="O1004" s="65"/>
      <c r="P1004" s="65"/>
      <c r="Q1004" s="65"/>
      <c r="R1004" s="65"/>
    </row>
    <row r="1005" spans="1:18" x14ac:dyDescent="0.2">
      <c r="A1005" s="97"/>
      <c r="B1005" s="127" t="s">
        <v>8490</v>
      </c>
      <c r="C1005" s="126">
        <v>0.5</v>
      </c>
      <c r="D1005" s="127" t="s">
        <v>8139</v>
      </c>
      <c r="E1005" s="129">
        <v>70</v>
      </c>
      <c r="F1005" s="129">
        <f>_sp104</f>
        <v>6520031040</v>
      </c>
      <c r="G1005" s="129">
        <v>104</v>
      </c>
      <c r="H1005" s="129" t="s">
        <v>2784</v>
      </c>
      <c r="I1005" s="129" t="s">
        <v>2784</v>
      </c>
      <c r="J1005" s="129">
        <v>146</v>
      </c>
      <c r="K1005" s="157">
        <v>6604100218</v>
      </c>
      <c r="L1005" s="157">
        <v>0</v>
      </c>
      <c r="M1005" s="65" t="s">
        <v>5486</v>
      </c>
      <c r="N1005" s="65"/>
      <c r="O1005" s="65"/>
      <c r="P1005" s="65"/>
      <c r="Q1005" s="65"/>
      <c r="R1005" s="65"/>
    </row>
    <row r="1006" spans="1:18" x14ac:dyDescent="0.2">
      <c r="A1006" s="558" t="s">
        <v>10958</v>
      </c>
      <c r="B1006" s="574" t="s">
        <v>8490</v>
      </c>
      <c r="C1006" s="590">
        <v>0.5</v>
      </c>
      <c r="D1006" s="591" t="s">
        <v>10969</v>
      </c>
      <c r="E1006" s="129">
        <v>88</v>
      </c>
      <c r="F1006" s="129">
        <f>_sp88</f>
        <v>6520030880</v>
      </c>
      <c r="G1006" s="129">
        <v>88</v>
      </c>
      <c r="H1006" s="129" t="s">
        <v>2784</v>
      </c>
      <c r="I1006" s="129" t="s">
        <v>2784</v>
      </c>
      <c r="J1006" s="129">
        <v>131</v>
      </c>
      <c r="K1006" s="157" t="s">
        <v>8776</v>
      </c>
      <c r="L1006" s="157">
        <v>0</v>
      </c>
      <c r="M1006" s="559" t="s">
        <v>12526</v>
      </c>
      <c r="N1006" s="65"/>
      <c r="O1006" s="65"/>
      <c r="P1006" s="65"/>
      <c r="Q1006" s="65"/>
      <c r="R1006" s="65"/>
    </row>
    <row r="1007" spans="1:18" x14ac:dyDescent="0.2">
      <c r="A1007" s="558" t="s">
        <v>5739</v>
      </c>
      <c r="B1007" s="127" t="s">
        <v>8490</v>
      </c>
      <c r="C1007" s="126">
        <v>0.5</v>
      </c>
      <c r="D1007" s="591" t="s">
        <v>10937</v>
      </c>
      <c r="E1007" s="129">
        <v>65</v>
      </c>
      <c r="F1007" s="129">
        <f>_sp92</f>
        <v>6520030920</v>
      </c>
      <c r="G1007" s="129">
        <v>92</v>
      </c>
      <c r="H1007" s="129" t="s">
        <v>2784</v>
      </c>
      <c r="I1007" s="129" t="s">
        <v>2784</v>
      </c>
      <c r="J1007" s="5">
        <v>135</v>
      </c>
      <c r="K1007" s="157">
        <v>6604100227</v>
      </c>
      <c r="L1007" s="157">
        <v>0</v>
      </c>
      <c r="M1007" s="559" t="s">
        <v>10933</v>
      </c>
      <c r="N1007" s="65"/>
      <c r="O1007" s="65"/>
      <c r="P1007" s="65"/>
      <c r="Q1007" s="65"/>
      <c r="R1007" s="65"/>
    </row>
    <row r="1008" spans="1:18" x14ac:dyDescent="0.2">
      <c r="A1008" s="558" t="s">
        <v>10759</v>
      </c>
      <c r="B1008" s="590" t="s">
        <v>8490</v>
      </c>
      <c r="C1008" s="126">
        <v>0.5</v>
      </c>
      <c r="D1008" s="250" t="s">
        <v>7760</v>
      </c>
      <c r="E1008" s="129">
        <v>65</v>
      </c>
      <c r="F1008" s="129">
        <f>_sp92</f>
        <v>6520030920</v>
      </c>
      <c r="G1008" s="129">
        <v>92</v>
      </c>
      <c r="H1008" s="129" t="s">
        <v>2784</v>
      </c>
      <c r="I1008" s="129" t="s">
        <v>2784</v>
      </c>
      <c r="J1008" s="129">
        <v>135</v>
      </c>
      <c r="K1008" s="157">
        <v>6604100262</v>
      </c>
      <c r="L1008" s="157">
        <v>0</v>
      </c>
      <c r="M1008" s="559" t="s">
        <v>10747</v>
      </c>
      <c r="N1008" s="65"/>
      <c r="O1008" s="65"/>
      <c r="P1008" s="65"/>
      <c r="Q1008" s="65"/>
      <c r="R1008" s="65"/>
    </row>
    <row r="1009" spans="1:18" x14ac:dyDescent="0.2">
      <c r="A1009" s="558" t="s">
        <v>11670</v>
      </c>
      <c r="B1009" s="590" t="s">
        <v>8490</v>
      </c>
      <c r="C1009" s="126">
        <v>0.5</v>
      </c>
      <c r="D1009" s="591" t="s">
        <v>11687</v>
      </c>
      <c r="E1009" s="129">
        <v>65</v>
      </c>
      <c r="F1009" s="129">
        <f>_sp92</f>
        <v>6520030920</v>
      </c>
      <c r="G1009" s="129">
        <v>92</v>
      </c>
      <c r="H1009" s="129" t="s">
        <v>2784</v>
      </c>
      <c r="I1009" s="129" t="s">
        <v>2784</v>
      </c>
      <c r="J1009" s="129">
        <v>135</v>
      </c>
      <c r="K1009" s="157">
        <v>6604100262</v>
      </c>
      <c r="L1009" s="687" t="s">
        <v>518</v>
      </c>
      <c r="M1009" s="559" t="s">
        <v>11657</v>
      </c>
      <c r="N1009" s="65"/>
      <c r="O1009" s="65"/>
      <c r="P1009" s="65"/>
      <c r="Q1009" s="65"/>
      <c r="R1009" s="65"/>
    </row>
    <row r="1010" spans="1:18" x14ac:dyDescent="0.2">
      <c r="A1010" s="97" t="s">
        <v>3620</v>
      </c>
      <c r="B1010" s="127" t="s">
        <v>8490</v>
      </c>
      <c r="C1010" s="126">
        <v>0.5</v>
      </c>
      <c r="D1010" s="250" t="s">
        <v>4772</v>
      </c>
      <c r="E1010" s="129">
        <v>64</v>
      </c>
      <c r="F1010" s="129">
        <f>_sp90</f>
        <v>6520030900</v>
      </c>
      <c r="G1010" s="129">
        <v>90</v>
      </c>
      <c r="H1010" s="129" t="s">
        <v>2784</v>
      </c>
      <c r="I1010" s="129" t="s">
        <v>2784</v>
      </c>
      <c r="J1010" s="5">
        <v>133</v>
      </c>
      <c r="K1010" s="157">
        <v>6604100221</v>
      </c>
      <c r="L1010" s="157">
        <v>0</v>
      </c>
      <c r="M1010" s="65" t="s">
        <v>3622</v>
      </c>
      <c r="N1010" s="65"/>
      <c r="O1010" s="65"/>
      <c r="P1010" s="65"/>
      <c r="Q1010" s="65"/>
      <c r="R1010" s="65"/>
    </row>
    <row r="1011" spans="1:18" x14ac:dyDescent="0.2">
      <c r="A1011" s="558" t="s">
        <v>12333</v>
      </c>
      <c r="B1011" s="574" t="s">
        <v>8490</v>
      </c>
      <c r="C1011" s="126">
        <v>0.5</v>
      </c>
      <c r="D1011" s="591" t="s">
        <v>12338</v>
      </c>
      <c r="E1011" s="129">
        <v>64</v>
      </c>
      <c r="F1011" s="129">
        <v>6520030900</v>
      </c>
      <c r="G1011" s="129">
        <v>90</v>
      </c>
      <c r="H1011" s="129" t="s">
        <v>2784</v>
      </c>
      <c r="I1011" s="129" t="s">
        <v>2784</v>
      </c>
      <c r="J1011" s="5">
        <v>133</v>
      </c>
      <c r="K1011" s="157">
        <v>6604100250</v>
      </c>
      <c r="L1011" s="157">
        <v>0</v>
      </c>
      <c r="M1011" s="559" t="s">
        <v>12335</v>
      </c>
      <c r="N1011" s="65"/>
      <c r="O1011" s="65"/>
      <c r="P1011" s="65"/>
      <c r="Q1011" s="65"/>
      <c r="R1011" s="65"/>
    </row>
    <row r="1012" spans="1:18" x14ac:dyDescent="0.2">
      <c r="A1012" s="97" t="s">
        <v>7950</v>
      </c>
      <c r="B1012" s="127" t="s">
        <v>8490</v>
      </c>
      <c r="C1012" s="126">
        <v>0.5</v>
      </c>
      <c r="D1012" s="250" t="s">
        <v>9552</v>
      </c>
      <c r="E1012" s="129">
        <v>65</v>
      </c>
      <c r="F1012" s="129">
        <f>_sp92</f>
        <v>6520030920</v>
      </c>
      <c r="G1012" s="129">
        <v>92</v>
      </c>
      <c r="H1012" s="129" t="s">
        <v>2784</v>
      </c>
      <c r="I1012" s="129" t="s">
        <v>2784</v>
      </c>
      <c r="J1012" s="129">
        <v>135</v>
      </c>
      <c r="K1012" s="157">
        <v>6604100202</v>
      </c>
      <c r="L1012" s="157">
        <v>0</v>
      </c>
      <c r="M1012" s="65" t="s">
        <v>5480</v>
      </c>
      <c r="N1012" s="65"/>
      <c r="O1012" s="65"/>
      <c r="P1012" s="65"/>
      <c r="Q1012" s="65"/>
      <c r="R1012" s="65"/>
    </row>
    <row r="1013" spans="1:18" x14ac:dyDescent="0.2">
      <c r="A1013" s="97"/>
      <c r="B1013" s="127" t="s">
        <v>8490</v>
      </c>
      <c r="C1013" s="126">
        <v>0.5</v>
      </c>
      <c r="D1013" s="250" t="s">
        <v>9628</v>
      </c>
      <c r="E1013" s="129">
        <v>65</v>
      </c>
      <c r="F1013" s="129">
        <f>_sp92</f>
        <v>6520030920</v>
      </c>
      <c r="G1013" s="129">
        <v>92</v>
      </c>
      <c r="H1013" s="129" t="s">
        <v>2784</v>
      </c>
      <c r="I1013" s="129" t="s">
        <v>2784</v>
      </c>
      <c r="J1013" s="129">
        <v>135</v>
      </c>
      <c r="K1013" s="157">
        <v>6604100227</v>
      </c>
      <c r="L1013" s="157">
        <v>0</v>
      </c>
      <c r="M1013" s="65"/>
      <c r="N1013" s="65"/>
      <c r="O1013" s="65"/>
      <c r="P1013" s="65"/>
      <c r="Q1013" s="65"/>
      <c r="R1013" s="65"/>
    </row>
    <row r="1014" spans="1:18" x14ac:dyDescent="0.2">
      <c r="A1014" s="97" t="s">
        <v>3001</v>
      </c>
      <c r="B1014" s="127" t="s">
        <v>8490</v>
      </c>
      <c r="C1014" s="126">
        <v>0.5</v>
      </c>
      <c r="D1014" s="250" t="s">
        <v>1497</v>
      </c>
      <c r="E1014" s="129">
        <v>66</v>
      </c>
      <c r="F1014" s="129">
        <f>_sp92</f>
        <v>6520030920</v>
      </c>
      <c r="G1014" s="129">
        <v>92</v>
      </c>
      <c r="H1014" s="129" t="s">
        <v>2784</v>
      </c>
      <c r="I1014" s="129" t="s">
        <v>2784</v>
      </c>
      <c r="J1014" s="129">
        <v>135</v>
      </c>
      <c r="K1014" s="157">
        <v>6604100291</v>
      </c>
      <c r="L1014" s="157">
        <v>0</v>
      </c>
      <c r="M1014" s="65" t="s">
        <v>6226</v>
      </c>
      <c r="N1014" s="65"/>
      <c r="O1014" s="65"/>
      <c r="P1014" s="65"/>
      <c r="Q1014" s="65"/>
      <c r="R1014" s="65"/>
    </row>
    <row r="1015" spans="1:18" x14ac:dyDescent="0.2">
      <c r="A1015" s="97"/>
      <c r="B1015" s="127" t="s">
        <v>8490</v>
      </c>
      <c r="C1015" s="126">
        <v>0.5</v>
      </c>
      <c r="D1015" s="250" t="s">
        <v>3520</v>
      </c>
      <c r="E1015" s="129">
        <v>65</v>
      </c>
      <c r="F1015" s="129">
        <f>_sp92</f>
        <v>6520030920</v>
      </c>
      <c r="G1015" s="129">
        <v>88</v>
      </c>
      <c r="H1015" s="129" t="s">
        <v>2784</v>
      </c>
      <c r="I1015" s="129" t="s">
        <v>2784</v>
      </c>
      <c r="J1015" s="129">
        <v>131</v>
      </c>
      <c r="K1015" s="157">
        <v>6604100206</v>
      </c>
      <c r="L1015" s="157">
        <v>0</v>
      </c>
      <c r="M1015" s="65"/>
      <c r="N1015" s="65"/>
      <c r="O1015" s="65"/>
      <c r="P1015" s="65"/>
      <c r="Q1015" s="65"/>
      <c r="R1015" s="65"/>
    </row>
    <row r="1016" spans="1:18" x14ac:dyDescent="0.2">
      <c r="A1016" s="558" t="s">
        <v>10858</v>
      </c>
      <c r="B1016" s="127" t="s">
        <v>8490</v>
      </c>
      <c r="C1016" s="126">
        <v>0.5</v>
      </c>
      <c r="D1016" s="250" t="s">
        <v>3371</v>
      </c>
      <c r="E1016" s="129">
        <v>65</v>
      </c>
      <c r="F1016" s="129">
        <f>_sp90</f>
        <v>6520030900</v>
      </c>
      <c r="G1016" s="129">
        <v>90</v>
      </c>
      <c r="H1016" s="129" t="s">
        <v>2784</v>
      </c>
      <c r="I1016" s="129" t="s">
        <v>2784</v>
      </c>
      <c r="J1016" s="129">
        <v>133</v>
      </c>
      <c r="K1016" s="157">
        <v>6534100242</v>
      </c>
      <c r="L1016" s="157">
        <v>0</v>
      </c>
      <c r="M1016" s="559" t="s">
        <v>11415</v>
      </c>
      <c r="N1016" s="65"/>
      <c r="O1016" s="65"/>
      <c r="P1016" s="65"/>
      <c r="Q1016" s="65"/>
      <c r="R1016" s="65"/>
    </row>
    <row r="1017" spans="1:18" x14ac:dyDescent="0.2">
      <c r="A1017" s="97"/>
      <c r="B1017" s="127" t="s">
        <v>8490</v>
      </c>
      <c r="C1017" s="126">
        <v>0.5</v>
      </c>
      <c r="D1017" s="250" t="s">
        <v>5639</v>
      </c>
      <c r="E1017" s="129">
        <v>63</v>
      </c>
      <c r="F1017" s="129">
        <f>_sp86</f>
        <v>6520030860</v>
      </c>
      <c r="G1017" s="129">
        <v>86</v>
      </c>
      <c r="H1017" s="129" t="s">
        <v>2784</v>
      </c>
      <c r="I1017" s="129" t="s">
        <v>2784</v>
      </c>
      <c r="J1017" s="129">
        <v>129</v>
      </c>
      <c r="K1017" s="157">
        <v>6604100258</v>
      </c>
      <c r="L1017" s="157">
        <v>0</v>
      </c>
      <c r="M1017" s="65"/>
      <c r="N1017" s="65"/>
      <c r="O1017" s="65"/>
      <c r="P1017" s="65"/>
      <c r="Q1017" s="65"/>
      <c r="R1017" s="65"/>
    </row>
    <row r="1018" spans="1:18" x14ac:dyDescent="0.2">
      <c r="A1018" s="97" t="s">
        <v>10407</v>
      </c>
      <c r="B1018" s="127" t="s">
        <v>8490</v>
      </c>
      <c r="C1018" s="126">
        <v>0.5</v>
      </c>
      <c r="D1018" s="127" t="s">
        <v>9697</v>
      </c>
      <c r="E1018" s="129">
        <v>66</v>
      </c>
      <c r="F1018" s="129">
        <f>_sp92</f>
        <v>6520030920</v>
      </c>
      <c r="G1018" s="129">
        <v>92</v>
      </c>
      <c r="H1018" s="129" t="s">
        <v>2784</v>
      </c>
      <c r="I1018" s="129" t="s">
        <v>2784</v>
      </c>
      <c r="J1018" s="129">
        <v>135</v>
      </c>
      <c r="K1018" s="157">
        <v>6604100202</v>
      </c>
      <c r="L1018" s="157">
        <v>0</v>
      </c>
      <c r="M1018" s="65"/>
      <c r="N1018" s="65"/>
      <c r="O1018" s="65"/>
      <c r="P1018" s="65"/>
      <c r="Q1018" s="65"/>
      <c r="R1018" s="65"/>
    </row>
    <row r="1019" spans="1:18" x14ac:dyDescent="0.2">
      <c r="A1019" s="97"/>
      <c r="B1019" s="127" t="s">
        <v>8490</v>
      </c>
      <c r="C1019" s="126">
        <v>0.5</v>
      </c>
      <c r="D1019" s="250" t="s">
        <v>9083</v>
      </c>
      <c r="E1019" s="129">
        <v>65</v>
      </c>
      <c r="F1019" s="129">
        <f>_sp92</f>
        <v>6520030920</v>
      </c>
      <c r="G1019" s="129">
        <v>92</v>
      </c>
      <c r="H1019" s="129" t="s">
        <v>2784</v>
      </c>
      <c r="I1019" s="129" t="s">
        <v>2784</v>
      </c>
      <c r="J1019" s="129">
        <v>135</v>
      </c>
      <c r="K1019" s="157">
        <v>6604100209</v>
      </c>
      <c r="L1019" s="145">
        <v>0</v>
      </c>
      <c r="M1019" s="65"/>
      <c r="N1019" s="65"/>
      <c r="O1019" s="65"/>
      <c r="P1019" s="65"/>
      <c r="Q1019" s="65"/>
      <c r="R1019" s="65"/>
    </row>
    <row r="1020" spans="1:18" x14ac:dyDescent="0.2">
      <c r="A1020" s="558" t="s">
        <v>11945</v>
      </c>
      <c r="B1020" s="574" t="s">
        <v>8490</v>
      </c>
      <c r="C1020" s="126">
        <v>0.5</v>
      </c>
      <c r="D1020" s="591" t="s">
        <v>11946</v>
      </c>
      <c r="E1020" s="129">
        <v>65</v>
      </c>
      <c r="F1020" s="129">
        <v>6520030880</v>
      </c>
      <c r="G1020" s="129">
        <v>88</v>
      </c>
      <c r="H1020" s="600" t="s">
        <v>8971</v>
      </c>
      <c r="I1020" s="600" t="s">
        <v>8971</v>
      </c>
      <c r="J1020" s="129">
        <v>131</v>
      </c>
      <c r="K1020" s="157">
        <v>6604100267</v>
      </c>
      <c r="L1020" s="145">
        <v>0</v>
      </c>
      <c r="M1020" s="559" t="s">
        <v>11937</v>
      </c>
      <c r="N1020" s="65"/>
      <c r="O1020" s="65"/>
      <c r="P1020" s="65"/>
      <c r="Q1020" s="65"/>
      <c r="R1020" s="65"/>
    </row>
    <row r="1021" spans="1:18" x14ac:dyDescent="0.2">
      <c r="A1021" s="97"/>
      <c r="B1021" s="127" t="s">
        <v>8490</v>
      </c>
      <c r="C1021" s="126">
        <v>0.5</v>
      </c>
      <c r="D1021" s="250" t="s">
        <v>5679</v>
      </c>
      <c r="E1021" s="129">
        <v>65</v>
      </c>
      <c r="F1021" s="129">
        <f>_sp90</f>
        <v>6520030900</v>
      </c>
      <c r="G1021" s="129">
        <v>90</v>
      </c>
      <c r="H1021" s="129" t="s">
        <v>2784</v>
      </c>
      <c r="I1021" s="129" t="s">
        <v>2784</v>
      </c>
      <c r="J1021" s="129">
        <v>133</v>
      </c>
      <c r="K1021" s="157">
        <v>6604100297</v>
      </c>
      <c r="L1021" s="157">
        <v>0</v>
      </c>
      <c r="M1021" s="65"/>
      <c r="N1021" s="65"/>
      <c r="O1021" s="65"/>
      <c r="P1021" s="65"/>
      <c r="Q1021" s="65"/>
      <c r="R1021" s="65"/>
    </row>
    <row r="1022" spans="1:18" x14ac:dyDescent="0.2">
      <c r="A1022" s="558" t="s">
        <v>11130</v>
      </c>
      <c r="B1022" s="574" t="s">
        <v>8490</v>
      </c>
      <c r="C1022" s="126">
        <v>0.5</v>
      </c>
      <c r="D1022" s="591" t="s">
        <v>11139</v>
      </c>
      <c r="E1022" s="129">
        <v>62</v>
      </c>
      <c r="F1022" s="129">
        <f>_sp84</f>
        <v>6520030840</v>
      </c>
      <c r="G1022" s="129">
        <v>84</v>
      </c>
      <c r="H1022" s="129" t="s">
        <v>2784</v>
      </c>
      <c r="I1022" s="129" t="s">
        <v>2784</v>
      </c>
      <c r="J1022" s="129">
        <v>127</v>
      </c>
      <c r="K1022" s="570">
        <v>6604100272</v>
      </c>
      <c r="L1022" s="157">
        <v>0</v>
      </c>
      <c r="M1022" s="559" t="s">
        <v>11128</v>
      </c>
      <c r="N1022" s="65"/>
      <c r="O1022" s="65"/>
      <c r="P1022" s="65"/>
      <c r="Q1022" s="65"/>
      <c r="R1022" s="65"/>
    </row>
    <row r="1023" spans="1:18" x14ac:dyDescent="0.2">
      <c r="A1023" s="97" t="s">
        <v>9078</v>
      </c>
      <c r="B1023" s="127" t="s">
        <v>8490</v>
      </c>
      <c r="C1023" s="126">
        <v>0.5</v>
      </c>
      <c r="D1023" s="250" t="s">
        <v>4568</v>
      </c>
      <c r="E1023" s="129">
        <v>65</v>
      </c>
      <c r="F1023" s="129">
        <f>_sp90</f>
        <v>6520030900</v>
      </c>
      <c r="G1023" s="129">
        <v>90</v>
      </c>
      <c r="H1023" s="129" t="s">
        <v>2784</v>
      </c>
      <c r="I1023" s="129" t="s">
        <v>2784</v>
      </c>
      <c r="J1023" s="129">
        <v>133</v>
      </c>
      <c r="K1023" s="157">
        <v>6604100242</v>
      </c>
      <c r="L1023" s="157">
        <v>0</v>
      </c>
      <c r="M1023" s="65"/>
      <c r="N1023" s="65"/>
      <c r="O1023" s="65"/>
      <c r="P1023" s="65"/>
      <c r="Q1023" s="65"/>
      <c r="R1023" s="65"/>
    </row>
    <row r="1024" spans="1:18" x14ac:dyDescent="0.2">
      <c r="A1024" s="97" t="s">
        <v>263</v>
      </c>
      <c r="B1024" s="127" t="s">
        <v>8490</v>
      </c>
      <c r="C1024" s="126">
        <v>0.5</v>
      </c>
      <c r="D1024" s="250" t="s">
        <v>8585</v>
      </c>
      <c r="E1024" s="129">
        <v>64</v>
      </c>
      <c r="F1024" s="129">
        <f>_sp90</f>
        <v>6520030900</v>
      </c>
      <c r="G1024" s="129">
        <v>90</v>
      </c>
      <c r="H1024" s="129" t="s">
        <v>2784</v>
      </c>
      <c r="I1024" s="129" t="s">
        <v>2784</v>
      </c>
      <c r="J1024" s="129">
        <v>133</v>
      </c>
      <c r="K1024" s="157">
        <v>6604100203</v>
      </c>
      <c r="L1024" s="157">
        <v>0</v>
      </c>
      <c r="M1024" s="65"/>
      <c r="N1024" s="65"/>
      <c r="O1024" s="65"/>
      <c r="P1024" s="65"/>
      <c r="Q1024" s="65"/>
      <c r="R1024" s="65"/>
    </row>
    <row r="1025" spans="1:18" x14ac:dyDescent="0.2">
      <c r="A1025" s="97"/>
      <c r="B1025" s="127" t="s">
        <v>8490</v>
      </c>
      <c r="C1025" s="126">
        <v>0.5</v>
      </c>
      <c r="D1025" s="250" t="s">
        <v>8500</v>
      </c>
      <c r="E1025" s="129">
        <v>72</v>
      </c>
      <c r="F1025" s="129">
        <f>_sp105</f>
        <v>6520031050</v>
      </c>
      <c r="G1025" s="129">
        <v>105</v>
      </c>
      <c r="H1025" s="129" t="s">
        <v>2784</v>
      </c>
      <c r="I1025" s="129" t="s">
        <v>2784</v>
      </c>
      <c r="J1025" s="5">
        <v>148</v>
      </c>
      <c r="K1025" s="157">
        <v>6604100234</v>
      </c>
      <c r="L1025" s="157">
        <v>0</v>
      </c>
      <c r="M1025" s="65"/>
      <c r="N1025" s="65"/>
      <c r="O1025" s="65"/>
      <c r="P1025" s="65"/>
      <c r="Q1025" s="65"/>
      <c r="R1025" s="65"/>
    </row>
    <row r="1026" spans="1:18" x14ac:dyDescent="0.2">
      <c r="A1026" s="97" t="s">
        <v>7165</v>
      </c>
      <c r="B1026" s="127" t="s">
        <v>8490</v>
      </c>
      <c r="C1026" s="126">
        <v>0.5</v>
      </c>
      <c r="D1026" s="250" t="s">
        <v>6742</v>
      </c>
      <c r="E1026" s="129">
        <v>64</v>
      </c>
      <c r="F1026" s="129">
        <f>_sp90</f>
        <v>6520030900</v>
      </c>
      <c r="G1026" s="129">
        <v>90</v>
      </c>
      <c r="H1026" s="129" t="s">
        <v>2784</v>
      </c>
      <c r="I1026" s="129" t="s">
        <v>2784</v>
      </c>
      <c r="J1026" s="129">
        <v>133</v>
      </c>
      <c r="K1026" s="157">
        <v>6604100203</v>
      </c>
      <c r="L1026" s="157">
        <v>0</v>
      </c>
      <c r="M1026" s="65" t="s">
        <v>5642</v>
      </c>
      <c r="N1026" s="65"/>
      <c r="O1026" s="65"/>
      <c r="P1026" s="65"/>
      <c r="Q1026" s="65"/>
      <c r="R1026" s="65"/>
    </row>
    <row r="1027" spans="1:18" x14ac:dyDescent="0.2">
      <c r="A1027" s="97" t="s">
        <v>1064</v>
      </c>
      <c r="B1027" s="127" t="s">
        <v>8490</v>
      </c>
      <c r="C1027" s="126">
        <v>0.5</v>
      </c>
      <c r="D1027" s="250" t="s">
        <v>2972</v>
      </c>
      <c r="E1027" s="129">
        <v>61</v>
      </c>
      <c r="F1027" s="129">
        <f>_sp84</f>
        <v>6520030840</v>
      </c>
      <c r="G1027" s="129">
        <v>84</v>
      </c>
      <c r="H1027" s="129" t="s">
        <v>2784</v>
      </c>
      <c r="I1027" s="129" t="s">
        <v>2784</v>
      </c>
      <c r="J1027" s="129">
        <v>127</v>
      </c>
      <c r="K1027" s="157">
        <v>6604100289</v>
      </c>
      <c r="L1027" s="145">
        <v>0</v>
      </c>
      <c r="M1027" s="65" t="s">
        <v>604</v>
      </c>
      <c r="N1027" s="65"/>
      <c r="O1027" s="65"/>
      <c r="P1027" s="65"/>
      <c r="Q1027" s="65"/>
      <c r="R1027" s="65"/>
    </row>
    <row r="1028" spans="1:18" x14ac:dyDescent="0.2">
      <c r="A1028" s="558" t="s">
        <v>11897</v>
      </c>
      <c r="B1028" s="574" t="s">
        <v>8490</v>
      </c>
      <c r="C1028" s="126">
        <v>0.5</v>
      </c>
      <c r="D1028" s="591" t="s">
        <v>11900</v>
      </c>
      <c r="E1028" s="129">
        <v>66</v>
      </c>
      <c r="F1028" s="129">
        <f>_sp92</f>
        <v>6520030920</v>
      </c>
      <c r="G1028" s="129">
        <v>92</v>
      </c>
      <c r="H1028" s="129" t="s">
        <v>2784</v>
      </c>
      <c r="I1028" s="129" t="s">
        <v>2784</v>
      </c>
      <c r="J1028" s="129">
        <v>135</v>
      </c>
      <c r="K1028" s="157">
        <v>6604100202</v>
      </c>
      <c r="L1028" s="145">
        <v>0</v>
      </c>
      <c r="M1028" s="559" t="s">
        <v>11840</v>
      </c>
      <c r="N1028" s="65"/>
      <c r="O1028" s="65"/>
      <c r="P1028" s="65"/>
      <c r="Q1028" s="65"/>
      <c r="R1028" s="65"/>
    </row>
    <row r="1029" spans="1:18" x14ac:dyDescent="0.2">
      <c r="A1029" s="97" t="s">
        <v>4709</v>
      </c>
      <c r="B1029" s="127" t="s">
        <v>8490</v>
      </c>
      <c r="C1029" s="126">
        <v>0.5</v>
      </c>
      <c r="D1029" s="252" t="s">
        <v>5608</v>
      </c>
      <c r="E1029" s="5">
        <v>64</v>
      </c>
      <c r="F1029" s="5">
        <f>_sp90</f>
        <v>6520030900</v>
      </c>
      <c r="G1029" s="5">
        <v>90</v>
      </c>
      <c r="H1029" s="129" t="s">
        <v>2784</v>
      </c>
      <c r="I1029" s="129" t="s">
        <v>2784</v>
      </c>
      <c r="J1029" s="5">
        <v>133</v>
      </c>
      <c r="K1029" s="157">
        <v>6534100242</v>
      </c>
      <c r="L1029" s="157">
        <v>0</v>
      </c>
      <c r="M1029" s="65" t="s">
        <v>3789</v>
      </c>
      <c r="N1029" s="65"/>
      <c r="O1029" s="65"/>
      <c r="P1029" s="65"/>
      <c r="Q1029" s="65"/>
      <c r="R1029" s="65"/>
    </row>
    <row r="1030" spans="1:18" x14ac:dyDescent="0.2">
      <c r="A1030" s="97"/>
      <c r="B1030" s="127" t="s">
        <v>8490</v>
      </c>
      <c r="C1030" s="126">
        <v>0.5</v>
      </c>
      <c r="D1030" s="250" t="s">
        <v>5192</v>
      </c>
      <c r="E1030" s="129">
        <v>62</v>
      </c>
      <c r="F1030" s="129">
        <f>_sp84</f>
        <v>6520030840</v>
      </c>
      <c r="G1030" s="129">
        <v>84</v>
      </c>
      <c r="H1030" s="129" t="s">
        <v>2784</v>
      </c>
      <c r="I1030" s="129" t="s">
        <v>2784</v>
      </c>
      <c r="J1030" s="129">
        <v>127</v>
      </c>
      <c r="K1030" s="157">
        <v>6604100292</v>
      </c>
      <c r="L1030" s="157">
        <v>0</v>
      </c>
      <c r="M1030" s="65"/>
      <c r="N1030" s="65"/>
      <c r="O1030" s="65"/>
      <c r="P1030" s="65"/>
      <c r="Q1030" s="65"/>
      <c r="R1030" s="65"/>
    </row>
    <row r="1031" spans="1:18" x14ac:dyDescent="0.2">
      <c r="A1031" s="97"/>
      <c r="B1031" s="127" t="s">
        <v>8490</v>
      </c>
      <c r="C1031" s="126">
        <v>0.5</v>
      </c>
      <c r="D1031" s="250" t="s">
        <v>7627</v>
      </c>
      <c r="E1031" s="129">
        <v>66</v>
      </c>
      <c r="F1031" s="129">
        <v>6520030900</v>
      </c>
      <c r="G1031" s="129">
        <v>90</v>
      </c>
      <c r="H1031" s="129" t="s">
        <v>2784</v>
      </c>
      <c r="I1031" s="129" t="s">
        <v>2784</v>
      </c>
      <c r="J1031" s="129">
        <v>133</v>
      </c>
      <c r="K1031" s="157">
        <v>6604100276</v>
      </c>
      <c r="L1031" s="157">
        <v>0</v>
      </c>
      <c r="M1031" s="65"/>
      <c r="N1031" s="65"/>
      <c r="O1031" s="65"/>
      <c r="P1031" s="65"/>
      <c r="Q1031" s="65"/>
      <c r="R1031" s="65"/>
    </row>
    <row r="1032" spans="1:18" x14ac:dyDescent="0.2">
      <c r="A1032" s="97" t="s">
        <v>10428</v>
      </c>
      <c r="B1032" s="127" t="s">
        <v>8490</v>
      </c>
      <c r="C1032" s="126">
        <v>0.5</v>
      </c>
      <c r="D1032" s="250" t="s">
        <v>10307</v>
      </c>
      <c r="E1032" s="129">
        <v>65</v>
      </c>
      <c r="F1032" s="129">
        <f>_sp92</f>
        <v>6520030920</v>
      </c>
      <c r="G1032" s="129">
        <v>92</v>
      </c>
      <c r="H1032" s="129" t="s">
        <v>2784</v>
      </c>
      <c r="I1032" s="129" t="s">
        <v>2784</v>
      </c>
      <c r="J1032" s="129">
        <v>135</v>
      </c>
      <c r="K1032" s="157">
        <v>6604100277</v>
      </c>
      <c r="L1032" s="157">
        <v>0</v>
      </c>
      <c r="M1032" s="65"/>
      <c r="N1032" s="65"/>
      <c r="O1032" s="65"/>
      <c r="P1032" s="65"/>
      <c r="Q1032" s="65"/>
      <c r="R1032" s="65"/>
    </row>
    <row r="1033" spans="1:18" x14ac:dyDescent="0.2">
      <c r="A1033" s="558" t="s">
        <v>12107</v>
      </c>
      <c r="B1033" s="574" t="s">
        <v>8490</v>
      </c>
      <c r="C1033" s="126">
        <v>0.5</v>
      </c>
      <c r="D1033" s="591" t="s">
        <v>12120</v>
      </c>
      <c r="E1033" s="129">
        <v>65</v>
      </c>
      <c r="F1033" s="129">
        <f>_sp92</f>
        <v>6520030920</v>
      </c>
      <c r="G1033" s="129">
        <v>92</v>
      </c>
      <c r="H1033" s="129" t="s">
        <v>2784</v>
      </c>
      <c r="I1033" s="129" t="s">
        <v>2784</v>
      </c>
      <c r="J1033" s="5">
        <v>135</v>
      </c>
      <c r="K1033" s="157">
        <v>6604100227</v>
      </c>
      <c r="L1033" s="157">
        <v>0</v>
      </c>
      <c r="M1033" s="559" t="s">
        <v>12079</v>
      </c>
      <c r="N1033" s="65"/>
      <c r="O1033" s="65"/>
      <c r="P1033" s="65"/>
      <c r="Q1033" s="65"/>
      <c r="R1033" s="65"/>
    </row>
    <row r="1034" spans="1:18" x14ac:dyDescent="0.2">
      <c r="A1034" s="558" t="s">
        <v>9287</v>
      </c>
      <c r="B1034" s="574" t="s">
        <v>8490</v>
      </c>
      <c r="C1034" s="126">
        <v>0.5</v>
      </c>
      <c r="D1034" s="591" t="s">
        <v>12117</v>
      </c>
      <c r="E1034" s="129">
        <v>65</v>
      </c>
      <c r="F1034" s="129">
        <f>_sp90</f>
        <v>6520030900</v>
      </c>
      <c r="G1034" s="129">
        <v>90</v>
      </c>
      <c r="H1034" s="129" t="s">
        <v>2784</v>
      </c>
      <c r="I1034" s="129" t="s">
        <v>2784</v>
      </c>
      <c r="J1034" s="5">
        <v>133</v>
      </c>
      <c r="K1034" s="157">
        <v>6604100242</v>
      </c>
      <c r="L1034" s="157">
        <v>0</v>
      </c>
      <c r="M1034" s="559" t="s">
        <v>12079</v>
      </c>
      <c r="N1034" s="65"/>
      <c r="O1034" s="65"/>
      <c r="P1034" s="65"/>
      <c r="Q1034" s="65"/>
      <c r="R1034" s="65"/>
    </row>
    <row r="1035" spans="1:18" x14ac:dyDescent="0.2">
      <c r="A1035" s="97" t="s">
        <v>4223</v>
      </c>
      <c r="B1035" s="127" t="s">
        <v>8490</v>
      </c>
      <c r="C1035" s="126">
        <v>0.5</v>
      </c>
      <c r="D1035" s="250" t="s">
        <v>8349</v>
      </c>
      <c r="E1035" s="129">
        <v>66</v>
      </c>
      <c r="F1035" s="129">
        <f>_sp92</f>
        <v>6520030920</v>
      </c>
      <c r="G1035" s="129">
        <v>92</v>
      </c>
      <c r="H1035" s="129" t="s">
        <v>2784</v>
      </c>
      <c r="I1035" s="129" t="s">
        <v>2784</v>
      </c>
      <c r="J1035" s="129">
        <v>135</v>
      </c>
      <c r="K1035" s="157">
        <v>6534100255</v>
      </c>
      <c r="L1035" s="157">
        <v>0</v>
      </c>
      <c r="M1035" s="65" t="s">
        <v>9485</v>
      </c>
      <c r="N1035" s="65"/>
      <c r="O1035" s="65"/>
      <c r="P1035" s="65"/>
      <c r="Q1035" s="65"/>
      <c r="R1035" s="65"/>
    </row>
    <row r="1036" spans="1:18" x14ac:dyDescent="0.2">
      <c r="A1036" s="558" t="s">
        <v>10929</v>
      </c>
      <c r="B1036" s="127" t="s">
        <v>8490</v>
      </c>
      <c r="C1036" s="126">
        <v>0.5</v>
      </c>
      <c r="D1036" s="250" t="s">
        <v>10576</v>
      </c>
      <c r="E1036" s="129">
        <v>65</v>
      </c>
      <c r="F1036" s="129">
        <f>_sp92</f>
        <v>6520030920</v>
      </c>
      <c r="G1036" s="129">
        <v>92</v>
      </c>
      <c r="H1036" s="129" t="s">
        <v>2784</v>
      </c>
      <c r="I1036" s="129" t="s">
        <v>2784</v>
      </c>
      <c r="J1036" s="129">
        <v>135</v>
      </c>
      <c r="K1036" s="157">
        <v>6604100209</v>
      </c>
      <c r="L1036" s="145">
        <v>0</v>
      </c>
      <c r="M1036" s="65" t="s">
        <v>10575</v>
      </c>
      <c r="N1036" s="65"/>
      <c r="O1036" s="65"/>
      <c r="P1036" s="65"/>
      <c r="Q1036" s="65"/>
      <c r="R1036" s="65"/>
    </row>
    <row r="1037" spans="1:18" x14ac:dyDescent="0.2">
      <c r="A1037" s="558" t="s">
        <v>11103</v>
      </c>
      <c r="B1037" s="574" t="s">
        <v>8490</v>
      </c>
      <c r="C1037" s="590">
        <v>0.5</v>
      </c>
      <c r="D1037" s="591" t="s">
        <v>11142</v>
      </c>
      <c r="E1037" s="600">
        <v>65</v>
      </c>
      <c r="F1037" s="600">
        <f>_sp92</f>
        <v>6520030920</v>
      </c>
      <c r="G1037" s="600">
        <v>92</v>
      </c>
      <c r="H1037" s="600" t="s">
        <v>2784</v>
      </c>
      <c r="I1037" s="600" t="s">
        <v>2784</v>
      </c>
      <c r="J1037" s="600">
        <v>135</v>
      </c>
      <c r="K1037" s="570">
        <v>6604100235</v>
      </c>
      <c r="L1037" s="157">
        <v>0</v>
      </c>
      <c r="M1037" s="559" t="s">
        <v>11128</v>
      </c>
      <c r="N1037" s="65"/>
      <c r="O1037" s="65"/>
      <c r="P1037" s="65"/>
      <c r="Q1037" s="65"/>
      <c r="R1037" s="65"/>
    </row>
    <row r="1038" spans="1:18" x14ac:dyDescent="0.2">
      <c r="A1038" s="558"/>
      <c r="B1038" s="127" t="s">
        <v>8490</v>
      </c>
      <c r="C1038" s="126">
        <v>0.5</v>
      </c>
      <c r="D1038" s="250" t="s">
        <v>6795</v>
      </c>
      <c r="E1038" s="129">
        <v>65</v>
      </c>
      <c r="F1038" s="129">
        <f>_sp92</f>
        <v>6520030920</v>
      </c>
      <c r="G1038" s="129">
        <v>92</v>
      </c>
      <c r="H1038" s="129" t="s">
        <v>2784</v>
      </c>
      <c r="I1038" s="129" t="s">
        <v>2784</v>
      </c>
      <c r="J1038" s="129">
        <v>135</v>
      </c>
      <c r="K1038" s="157">
        <v>6604100209</v>
      </c>
      <c r="L1038" s="145">
        <v>0</v>
      </c>
      <c r="M1038" s="65" t="s">
        <v>2748</v>
      </c>
      <c r="N1038" s="65"/>
      <c r="O1038" s="65"/>
      <c r="P1038" s="65"/>
      <c r="Q1038" s="65"/>
      <c r="R1038" s="65"/>
    </row>
    <row r="1039" spans="1:18" x14ac:dyDescent="0.2">
      <c r="A1039" s="97"/>
      <c r="B1039" s="127" t="s">
        <v>8490</v>
      </c>
      <c r="C1039" s="126">
        <v>0.5</v>
      </c>
      <c r="D1039" s="250" t="s">
        <v>7424</v>
      </c>
      <c r="E1039" s="129">
        <v>62</v>
      </c>
      <c r="F1039" s="129">
        <f>_sp84</f>
        <v>6520030840</v>
      </c>
      <c r="G1039" s="129">
        <v>84</v>
      </c>
      <c r="H1039" s="129" t="s">
        <v>2784</v>
      </c>
      <c r="I1039" s="129" t="s">
        <v>2784</v>
      </c>
      <c r="J1039" s="129">
        <v>127</v>
      </c>
      <c r="K1039" s="157">
        <v>6604100286</v>
      </c>
      <c r="L1039" s="145">
        <v>0</v>
      </c>
      <c r="M1039" s="65"/>
      <c r="N1039" s="65"/>
      <c r="O1039" s="65"/>
      <c r="P1039" s="65"/>
      <c r="Q1039" s="65"/>
      <c r="R1039" s="65"/>
    </row>
    <row r="1040" spans="1:18" x14ac:dyDescent="0.2">
      <c r="A1040" s="97" t="s">
        <v>6205</v>
      </c>
      <c r="B1040" s="127" t="s">
        <v>8490</v>
      </c>
      <c r="C1040" s="126">
        <v>0.5</v>
      </c>
      <c r="D1040" s="250" t="s">
        <v>5216</v>
      </c>
      <c r="E1040" s="129">
        <v>64</v>
      </c>
      <c r="F1040" s="129">
        <f>_sp88</f>
        <v>6520030880</v>
      </c>
      <c r="G1040" s="129">
        <v>88</v>
      </c>
      <c r="H1040" s="129" t="s">
        <v>2784</v>
      </c>
      <c r="I1040" s="129" t="s">
        <v>2784</v>
      </c>
      <c r="J1040" s="129">
        <v>131</v>
      </c>
      <c r="K1040" s="157">
        <v>6604100263</v>
      </c>
      <c r="L1040" s="157">
        <v>0</v>
      </c>
      <c r="M1040" s="65"/>
      <c r="N1040" s="65"/>
      <c r="O1040" s="65"/>
      <c r="P1040" s="65"/>
      <c r="Q1040" s="65"/>
      <c r="R1040" s="65"/>
    </row>
    <row r="1041" spans="1:18" x14ac:dyDescent="0.2">
      <c r="A1041" s="97" t="s">
        <v>8084</v>
      </c>
      <c r="B1041" s="127" t="s">
        <v>8490</v>
      </c>
      <c r="C1041" s="126">
        <v>0.5</v>
      </c>
      <c r="D1041" s="250" t="s">
        <v>5914</v>
      </c>
      <c r="E1041" s="129">
        <v>64</v>
      </c>
      <c r="F1041" s="129">
        <f>_sp88</f>
        <v>6520030880</v>
      </c>
      <c r="G1041" s="129">
        <v>88</v>
      </c>
      <c r="H1041" s="129" t="s">
        <v>2784</v>
      </c>
      <c r="I1041" s="129" t="s">
        <v>2784</v>
      </c>
      <c r="J1041" s="129">
        <v>131</v>
      </c>
      <c r="K1041" s="157">
        <v>6604100229</v>
      </c>
      <c r="L1041" s="157">
        <v>0</v>
      </c>
      <c r="M1041" s="65" t="s">
        <v>3789</v>
      </c>
      <c r="N1041" s="65"/>
      <c r="O1041" s="65"/>
      <c r="P1041" s="65"/>
      <c r="Q1041" s="65"/>
      <c r="R1041" s="65"/>
    </row>
    <row r="1042" spans="1:18" x14ac:dyDescent="0.2">
      <c r="A1042" s="558" t="s">
        <v>12251</v>
      </c>
      <c r="B1042" s="574" t="s">
        <v>8490</v>
      </c>
      <c r="C1042" s="126">
        <v>0.5</v>
      </c>
      <c r="D1042" s="591" t="s">
        <v>5334</v>
      </c>
      <c r="E1042" s="129">
        <v>66</v>
      </c>
      <c r="F1042" s="129">
        <f>_sp92</f>
        <v>6520030920</v>
      </c>
      <c r="G1042" s="129">
        <v>92</v>
      </c>
      <c r="H1042" s="129" t="s">
        <v>2784</v>
      </c>
      <c r="I1042" s="129" t="s">
        <v>2784</v>
      </c>
      <c r="J1042" s="129">
        <v>135</v>
      </c>
      <c r="K1042" s="157">
        <v>6604100202</v>
      </c>
      <c r="L1042" s="145">
        <v>0</v>
      </c>
      <c r="M1042" s="559" t="s">
        <v>12254</v>
      </c>
      <c r="N1042" s="65"/>
      <c r="O1042" s="65"/>
      <c r="P1042" s="65"/>
      <c r="Q1042" s="65"/>
      <c r="R1042" s="65"/>
    </row>
    <row r="1043" spans="1:18" x14ac:dyDescent="0.2">
      <c r="A1043" s="558" t="s">
        <v>11954</v>
      </c>
      <c r="B1043" s="574" t="s">
        <v>8490</v>
      </c>
      <c r="C1043" s="126">
        <v>0.5</v>
      </c>
      <c r="D1043" s="591" t="s">
        <v>1650</v>
      </c>
      <c r="E1043" s="129">
        <v>64</v>
      </c>
      <c r="F1043" s="129">
        <f>_sp88</f>
        <v>6520030880</v>
      </c>
      <c r="G1043" s="129">
        <v>88</v>
      </c>
      <c r="H1043" s="129" t="s">
        <v>2784</v>
      </c>
      <c r="I1043" s="129" t="s">
        <v>2784</v>
      </c>
      <c r="J1043" s="129">
        <v>131</v>
      </c>
      <c r="K1043" s="157">
        <v>6604100244</v>
      </c>
      <c r="L1043" s="145">
        <v>0</v>
      </c>
      <c r="M1043" s="559" t="s">
        <v>11951</v>
      </c>
      <c r="N1043" s="65"/>
      <c r="O1043" s="65"/>
      <c r="P1043" s="65"/>
      <c r="Q1043" s="65"/>
      <c r="R1043" s="65"/>
    </row>
    <row r="1044" spans="1:18" x14ac:dyDescent="0.2">
      <c r="A1044" s="558" t="s">
        <v>11241</v>
      </c>
      <c r="B1044" s="127" t="s">
        <v>8490</v>
      </c>
      <c r="C1044" s="126">
        <v>0.5</v>
      </c>
      <c r="D1044" s="591" t="s">
        <v>11249</v>
      </c>
      <c r="E1044" s="129">
        <v>64</v>
      </c>
      <c r="F1044" s="129">
        <f>_sp88</f>
        <v>6520030880</v>
      </c>
      <c r="G1044" s="129">
        <v>88</v>
      </c>
      <c r="H1044" s="129" t="s">
        <v>2784</v>
      </c>
      <c r="I1044" s="129" t="s">
        <v>2784</v>
      </c>
      <c r="J1044" s="129">
        <v>131</v>
      </c>
      <c r="K1044" s="157">
        <v>6604100263</v>
      </c>
      <c r="L1044" s="157">
        <v>0</v>
      </c>
      <c r="M1044" s="559" t="s">
        <v>11198</v>
      </c>
      <c r="N1044" s="65"/>
      <c r="O1044" s="65"/>
      <c r="P1044" s="65"/>
      <c r="Q1044" s="65"/>
      <c r="R1044" s="65"/>
    </row>
    <row r="1045" spans="1:18" x14ac:dyDescent="0.2">
      <c r="A1045" s="558" t="s">
        <v>11403</v>
      </c>
      <c r="B1045" s="574" t="s">
        <v>8490</v>
      </c>
      <c r="C1045" s="126">
        <v>0.5</v>
      </c>
      <c r="D1045" s="591" t="s">
        <v>11404</v>
      </c>
      <c r="E1045" s="129">
        <v>66</v>
      </c>
      <c r="F1045" s="129">
        <f>_sp90</f>
        <v>6520030900</v>
      </c>
      <c r="G1045" s="129">
        <v>90</v>
      </c>
      <c r="H1045" s="129" t="s">
        <v>2784</v>
      </c>
      <c r="I1045" s="129" t="s">
        <v>2784</v>
      </c>
      <c r="J1045" s="129">
        <v>133</v>
      </c>
      <c r="K1045" s="145">
        <v>6604100221</v>
      </c>
      <c r="L1045" s="157">
        <v>0</v>
      </c>
      <c r="M1045" s="559" t="s">
        <v>11399</v>
      </c>
      <c r="N1045" s="65"/>
      <c r="O1045" s="65"/>
      <c r="P1045" s="65"/>
      <c r="Q1045" s="65"/>
      <c r="R1045" s="65"/>
    </row>
    <row r="1046" spans="1:18" x14ac:dyDescent="0.2">
      <c r="A1046" s="97"/>
      <c r="B1046" s="127" t="s">
        <v>8490</v>
      </c>
      <c r="C1046" s="126">
        <v>0.5</v>
      </c>
      <c r="D1046" s="250" t="s">
        <v>8408</v>
      </c>
      <c r="E1046" s="129">
        <v>62</v>
      </c>
      <c r="F1046" s="129">
        <f>_sp82</f>
        <v>6520030820</v>
      </c>
      <c r="G1046" s="129">
        <v>82</v>
      </c>
      <c r="H1046" s="129" t="s">
        <v>2784</v>
      </c>
      <c r="I1046" s="129" t="s">
        <v>2784</v>
      </c>
      <c r="J1046" s="189">
        <v>125</v>
      </c>
      <c r="K1046" s="157">
        <v>6604100239</v>
      </c>
      <c r="L1046" s="145">
        <v>0</v>
      </c>
      <c r="M1046" s="65"/>
      <c r="N1046" s="65"/>
      <c r="O1046" s="65"/>
      <c r="P1046" s="65"/>
      <c r="Q1046" s="65"/>
      <c r="R1046" s="65"/>
    </row>
    <row r="1047" spans="1:18" x14ac:dyDescent="0.2">
      <c r="A1047" s="558" t="s">
        <v>11218</v>
      </c>
      <c r="B1047" s="574" t="s">
        <v>8490</v>
      </c>
      <c r="C1047" s="126">
        <v>0.5</v>
      </c>
      <c r="D1047" s="591" t="s">
        <v>11314</v>
      </c>
      <c r="E1047" s="129">
        <v>62</v>
      </c>
      <c r="F1047" s="129">
        <f>_sp84</f>
        <v>6520030840</v>
      </c>
      <c r="G1047" s="129">
        <v>84</v>
      </c>
      <c r="H1047" s="129" t="s">
        <v>2784</v>
      </c>
      <c r="I1047" s="129" t="s">
        <v>2784</v>
      </c>
      <c r="J1047" s="129">
        <v>127</v>
      </c>
      <c r="K1047" s="157">
        <v>6604100286</v>
      </c>
      <c r="L1047" s="157">
        <v>0</v>
      </c>
      <c r="M1047" s="559" t="s">
        <v>11198</v>
      </c>
      <c r="N1047" s="65"/>
      <c r="O1047" s="65"/>
      <c r="P1047" s="65"/>
      <c r="Q1047" s="65"/>
      <c r="R1047" s="65"/>
    </row>
    <row r="1048" spans="1:18" x14ac:dyDescent="0.2">
      <c r="A1048" s="97"/>
      <c r="B1048" s="127" t="s">
        <v>8490</v>
      </c>
      <c r="C1048" s="126">
        <v>0.5</v>
      </c>
      <c r="D1048" s="250" t="s">
        <v>2878</v>
      </c>
      <c r="E1048" s="129">
        <v>65</v>
      </c>
      <c r="F1048" s="129">
        <f>_sp90</f>
        <v>6520030900</v>
      </c>
      <c r="G1048" s="129">
        <v>90</v>
      </c>
      <c r="H1048" s="129" t="s">
        <v>2784</v>
      </c>
      <c r="I1048" s="129" t="s">
        <v>2784</v>
      </c>
      <c r="J1048" s="5">
        <v>133</v>
      </c>
      <c r="K1048" s="157">
        <v>6604100274</v>
      </c>
      <c r="L1048" s="445" t="s">
        <v>518</v>
      </c>
      <c r="M1048" s="65" t="s">
        <v>7008</v>
      </c>
      <c r="N1048" s="65"/>
      <c r="O1048" s="65"/>
      <c r="P1048" s="65"/>
      <c r="Q1048" s="65"/>
      <c r="R1048" s="65"/>
    </row>
    <row r="1049" spans="1:18" x14ac:dyDescent="0.2">
      <c r="A1049" s="558" t="s">
        <v>11423</v>
      </c>
      <c r="B1049" s="574" t="s">
        <v>8490</v>
      </c>
      <c r="C1049" s="126">
        <v>0.5</v>
      </c>
      <c r="D1049" s="591" t="s">
        <v>11435</v>
      </c>
      <c r="E1049" s="129">
        <v>65</v>
      </c>
      <c r="F1049" s="129">
        <f>_sp92</f>
        <v>6520030920</v>
      </c>
      <c r="G1049" s="129">
        <v>92</v>
      </c>
      <c r="H1049" s="129" t="s">
        <v>2784</v>
      </c>
      <c r="I1049" s="129" t="s">
        <v>2784</v>
      </c>
      <c r="J1049" s="129">
        <v>135</v>
      </c>
      <c r="K1049" s="157">
        <v>6604100235</v>
      </c>
      <c r="L1049" s="157">
        <v>0</v>
      </c>
      <c r="M1049" s="559" t="s">
        <v>11399</v>
      </c>
      <c r="N1049" s="65"/>
      <c r="O1049" s="65"/>
      <c r="P1049" s="65"/>
      <c r="Q1049" s="65"/>
      <c r="R1049" s="65"/>
    </row>
    <row r="1050" spans="1:18" x14ac:dyDescent="0.2">
      <c r="A1050" s="558" t="s">
        <v>11424</v>
      </c>
      <c r="B1050" s="574" t="s">
        <v>8490</v>
      </c>
      <c r="C1050" s="126">
        <v>0.5</v>
      </c>
      <c r="D1050" s="591" t="s">
        <v>11436</v>
      </c>
      <c r="E1050" s="129">
        <v>64</v>
      </c>
      <c r="F1050" s="129">
        <f>_sp90</f>
        <v>6520030900</v>
      </c>
      <c r="G1050" s="129">
        <v>90</v>
      </c>
      <c r="H1050" s="129" t="s">
        <v>2784</v>
      </c>
      <c r="I1050" s="129" t="s">
        <v>2784</v>
      </c>
      <c r="J1050" s="129">
        <v>133</v>
      </c>
      <c r="K1050" s="157">
        <v>6604100242</v>
      </c>
      <c r="L1050" s="157">
        <v>0</v>
      </c>
      <c r="M1050" s="559" t="s">
        <v>11399</v>
      </c>
      <c r="N1050" s="65"/>
      <c r="O1050" s="65"/>
      <c r="P1050" s="65"/>
      <c r="Q1050" s="65"/>
      <c r="R1050" s="65"/>
    </row>
    <row r="1051" spans="1:18" x14ac:dyDescent="0.2">
      <c r="A1051" s="97" t="s">
        <v>7658</v>
      </c>
      <c r="B1051" s="127" t="s">
        <v>8490</v>
      </c>
      <c r="C1051" s="126">
        <v>0.5</v>
      </c>
      <c r="D1051" s="250" t="s">
        <v>4666</v>
      </c>
      <c r="E1051" s="129">
        <v>65</v>
      </c>
      <c r="F1051" s="129">
        <f>_sp92</f>
        <v>6520030920</v>
      </c>
      <c r="G1051" s="129">
        <v>92</v>
      </c>
      <c r="H1051" s="129" t="s">
        <v>2784</v>
      </c>
      <c r="I1051" s="129" t="s">
        <v>2784</v>
      </c>
      <c r="J1051" s="129">
        <v>135</v>
      </c>
      <c r="K1051" s="157" t="s">
        <v>8596</v>
      </c>
      <c r="L1051" s="445" t="s">
        <v>518</v>
      </c>
      <c r="M1051" s="65" t="s">
        <v>9177</v>
      </c>
      <c r="N1051" s="65"/>
      <c r="O1051" s="65"/>
      <c r="P1051" s="65"/>
      <c r="Q1051" s="65"/>
      <c r="R1051" s="65"/>
    </row>
    <row r="1052" spans="1:18" x14ac:dyDescent="0.2">
      <c r="A1052" s="97" t="s">
        <v>4616</v>
      </c>
      <c r="B1052" s="127" t="s">
        <v>8490</v>
      </c>
      <c r="C1052" s="126">
        <v>0.5</v>
      </c>
      <c r="D1052" s="250" t="s">
        <v>4624</v>
      </c>
      <c r="E1052" s="129">
        <v>65</v>
      </c>
      <c r="F1052" s="129">
        <f>_sp90</f>
        <v>6520030900</v>
      </c>
      <c r="G1052" s="129">
        <v>90</v>
      </c>
      <c r="H1052" s="129" t="s">
        <v>2784</v>
      </c>
      <c r="I1052" s="129" t="s">
        <v>2784</v>
      </c>
      <c r="J1052" s="5">
        <v>133</v>
      </c>
      <c r="K1052" s="157">
        <v>6604100242</v>
      </c>
      <c r="L1052" s="157">
        <v>0</v>
      </c>
      <c r="M1052" s="65" t="s">
        <v>4540</v>
      </c>
      <c r="N1052" s="65"/>
      <c r="O1052" s="65"/>
      <c r="P1052" s="65"/>
      <c r="Q1052" s="65"/>
      <c r="R1052" s="65"/>
    </row>
    <row r="1053" spans="1:18" x14ac:dyDescent="0.2">
      <c r="A1053" s="558" t="s">
        <v>12500</v>
      </c>
      <c r="B1053" s="574" t="s">
        <v>8490</v>
      </c>
      <c r="C1053" s="590">
        <v>0.5</v>
      </c>
      <c r="D1053" s="591" t="s">
        <v>12351</v>
      </c>
      <c r="E1053" s="600">
        <v>64</v>
      </c>
      <c r="F1053" s="600">
        <v>6520030900</v>
      </c>
      <c r="G1053" s="600">
        <v>90</v>
      </c>
      <c r="H1053" s="600" t="s">
        <v>2784</v>
      </c>
      <c r="I1053" s="600" t="s">
        <v>2784</v>
      </c>
      <c r="J1053" s="600">
        <v>133</v>
      </c>
      <c r="K1053" s="570">
        <v>6604100203</v>
      </c>
      <c r="L1053" s="588">
        <v>0</v>
      </c>
      <c r="M1053" s="559" t="s">
        <v>12348</v>
      </c>
      <c r="N1053" s="65"/>
      <c r="O1053" s="65"/>
      <c r="P1053" s="65"/>
      <c r="Q1053" s="65"/>
      <c r="R1053" s="65"/>
    </row>
    <row r="1054" spans="1:18" x14ac:dyDescent="0.2">
      <c r="A1054" s="97" t="s">
        <v>2026</v>
      </c>
      <c r="B1054" s="127" t="s">
        <v>8490</v>
      </c>
      <c r="C1054" s="126">
        <v>0.5</v>
      </c>
      <c r="D1054" s="250" t="s">
        <v>2029</v>
      </c>
      <c r="E1054" s="129">
        <v>64</v>
      </c>
      <c r="F1054" s="129">
        <v>6520030900</v>
      </c>
      <c r="G1054" s="129">
        <v>90</v>
      </c>
      <c r="H1054" s="129" t="s">
        <v>2784</v>
      </c>
      <c r="I1054" s="129" t="s">
        <v>2784</v>
      </c>
      <c r="J1054" s="129">
        <v>133</v>
      </c>
      <c r="K1054" s="157">
        <v>6604100203</v>
      </c>
      <c r="L1054" s="157">
        <v>0</v>
      </c>
      <c r="M1054" s="65"/>
      <c r="N1054" s="65"/>
      <c r="O1054" s="65"/>
      <c r="P1054" s="65"/>
      <c r="Q1054" s="65"/>
      <c r="R1054" s="65"/>
    </row>
    <row r="1055" spans="1:18" x14ac:dyDescent="0.2">
      <c r="A1055" s="97" t="s">
        <v>1204</v>
      </c>
      <c r="B1055" s="65" t="s">
        <v>8490</v>
      </c>
      <c r="C1055" s="126">
        <v>0.5</v>
      </c>
      <c r="D1055" s="250" t="s">
        <v>4911</v>
      </c>
      <c r="E1055" s="5">
        <v>70</v>
      </c>
      <c r="F1055" s="129">
        <f>_sp101</f>
        <v>6520031010</v>
      </c>
      <c r="G1055" s="129">
        <v>101</v>
      </c>
      <c r="H1055" s="129" t="s">
        <v>2784</v>
      </c>
      <c r="I1055" s="129" t="s">
        <v>2784</v>
      </c>
      <c r="J1055" s="5">
        <v>144</v>
      </c>
      <c r="K1055" s="157">
        <v>6604100226</v>
      </c>
      <c r="L1055" s="145">
        <v>0</v>
      </c>
      <c r="M1055" s="65" t="s">
        <v>4912</v>
      </c>
      <c r="N1055" s="65"/>
      <c r="O1055" s="65"/>
      <c r="P1055" s="65"/>
      <c r="Q1055" s="65"/>
      <c r="R1055" s="65"/>
    </row>
    <row r="1056" spans="1:18" x14ac:dyDescent="0.2">
      <c r="A1056" s="558" t="s">
        <v>5427</v>
      </c>
      <c r="B1056" s="559" t="s">
        <v>8490</v>
      </c>
      <c r="C1056" s="126">
        <v>0.5</v>
      </c>
      <c r="D1056" s="591" t="s">
        <v>12087</v>
      </c>
      <c r="E1056" s="129">
        <v>64</v>
      </c>
      <c r="F1056" s="129">
        <f>_sp90</f>
        <v>6520030900</v>
      </c>
      <c r="G1056" s="129">
        <v>90</v>
      </c>
      <c r="H1056" s="129" t="s">
        <v>2784</v>
      </c>
      <c r="I1056" s="129" t="s">
        <v>2784</v>
      </c>
      <c r="J1056" s="129">
        <v>133</v>
      </c>
      <c r="K1056" s="145">
        <v>6604100221</v>
      </c>
      <c r="L1056" s="157">
        <v>0</v>
      </c>
      <c r="M1056" s="559" t="s">
        <v>11700</v>
      </c>
      <c r="N1056" s="65"/>
      <c r="O1056" s="65"/>
      <c r="P1056" s="65"/>
      <c r="Q1056" s="65"/>
      <c r="R1056" s="65"/>
    </row>
    <row r="1057" spans="1:18" x14ac:dyDescent="0.2">
      <c r="A1057" s="97"/>
      <c r="B1057" s="127" t="s">
        <v>8490</v>
      </c>
      <c r="C1057" s="126">
        <v>0.5</v>
      </c>
      <c r="D1057" s="250" t="s">
        <v>10526</v>
      </c>
      <c r="E1057" s="129">
        <v>65</v>
      </c>
      <c r="F1057" s="129">
        <f>_sp92</f>
        <v>6520030920</v>
      </c>
      <c r="G1057" s="129">
        <v>92</v>
      </c>
      <c r="H1057" s="129" t="s">
        <v>2784</v>
      </c>
      <c r="I1057" s="129" t="s">
        <v>2784</v>
      </c>
      <c r="J1057" s="129">
        <v>135</v>
      </c>
      <c r="K1057" s="157">
        <v>6604100202</v>
      </c>
      <c r="L1057" s="157" t="s">
        <v>518</v>
      </c>
      <c r="M1057" s="65"/>
      <c r="N1057" s="65"/>
      <c r="O1057" s="65"/>
      <c r="P1057" s="65"/>
      <c r="Q1057" s="65"/>
      <c r="R1057" s="65"/>
    </row>
    <row r="1058" spans="1:18" x14ac:dyDescent="0.2">
      <c r="A1058" s="558" t="s">
        <v>10992</v>
      </c>
      <c r="B1058" s="127" t="s">
        <v>8490</v>
      </c>
      <c r="C1058" s="126">
        <v>0.5</v>
      </c>
      <c r="D1058" s="250" t="s">
        <v>597</v>
      </c>
      <c r="E1058" s="129">
        <v>64</v>
      </c>
      <c r="F1058" s="129">
        <f>_sp90</f>
        <v>6520030900</v>
      </c>
      <c r="G1058" s="129">
        <v>90</v>
      </c>
      <c r="H1058" s="129" t="s">
        <v>2784</v>
      </c>
      <c r="I1058" s="129" t="s">
        <v>2784</v>
      </c>
      <c r="J1058" s="129">
        <v>133</v>
      </c>
      <c r="K1058" s="145">
        <v>6604100221</v>
      </c>
      <c r="L1058" s="157">
        <v>0</v>
      </c>
      <c r="M1058" s="559" t="s">
        <v>12415</v>
      </c>
      <c r="N1058" s="65"/>
      <c r="O1058" s="65"/>
      <c r="P1058" s="65"/>
      <c r="Q1058" s="65"/>
      <c r="R1058" s="65"/>
    </row>
    <row r="1059" spans="1:18" x14ac:dyDescent="0.2">
      <c r="A1059" s="97" t="s">
        <v>4043</v>
      </c>
      <c r="B1059" s="127" t="s">
        <v>8490</v>
      </c>
      <c r="C1059" s="126">
        <v>0.5</v>
      </c>
      <c r="D1059" s="250" t="s">
        <v>9664</v>
      </c>
      <c r="E1059" s="129">
        <v>65</v>
      </c>
      <c r="F1059" s="129">
        <f>_sp90</f>
        <v>6520030900</v>
      </c>
      <c r="G1059" s="129">
        <v>90</v>
      </c>
      <c r="H1059" s="129" t="s">
        <v>2784</v>
      </c>
      <c r="I1059" s="129" t="s">
        <v>2784</v>
      </c>
      <c r="J1059" s="129">
        <v>133</v>
      </c>
      <c r="K1059" s="145">
        <v>6604100221</v>
      </c>
      <c r="L1059" s="145">
        <v>0</v>
      </c>
      <c r="M1059" s="65" t="s">
        <v>8169</v>
      </c>
      <c r="N1059" s="65"/>
      <c r="O1059" s="65"/>
      <c r="P1059" s="65"/>
      <c r="Q1059" s="65"/>
      <c r="R1059" s="65"/>
    </row>
    <row r="1060" spans="1:18" x14ac:dyDescent="0.2">
      <c r="A1060" s="97"/>
      <c r="B1060" s="127" t="s">
        <v>8490</v>
      </c>
      <c r="C1060" s="126">
        <v>0.5</v>
      </c>
      <c r="D1060" s="250" t="s">
        <v>598</v>
      </c>
      <c r="E1060" s="129">
        <v>62</v>
      </c>
      <c r="F1060" s="129">
        <f>_sp84</f>
        <v>6520030840</v>
      </c>
      <c r="G1060" s="129">
        <v>84</v>
      </c>
      <c r="H1060" s="129" t="s">
        <v>2784</v>
      </c>
      <c r="I1060" s="129" t="s">
        <v>2784</v>
      </c>
      <c r="J1060" s="129">
        <v>127</v>
      </c>
      <c r="K1060" s="157">
        <v>6604100286</v>
      </c>
      <c r="L1060" s="145">
        <v>0</v>
      </c>
      <c r="M1060" s="65"/>
      <c r="N1060" s="65"/>
      <c r="O1060" s="65"/>
      <c r="P1060" s="65"/>
      <c r="Q1060" s="65"/>
      <c r="R1060" s="65"/>
    </row>
    <row r="1061" spans="1:18" x14ac:dyDescent="0.2">
      <c r="A1061" s="97"/>
      <c r="B1061" s="127" t="s">
        <v>8490</v>
      </c>
      <c r="C1061" s="126">
        <v>0.5</v>
      </c>
      <c r="D1061" s="250" t="s">
        <v>7483</v>
      </c>
      <c r="E1061" s="129">
        <v>65</v>
      </c>
      <c r="F1061" s="129">
        <f>_sp92</f>
        <v>6520030920</v>
      </c>
      <c r="G1061" s="129">
        <v>92</v>
      </c>
      <c r="H1061" s="129" t="s">
        <v>2784</v>
      </c>
      <c r="I1061" s="129" t="s">
        <v>2784</v>
      </c>
      <c r="J1061" s="129">
        <v>135</v>
      </c>
      <c r="K1061" s="157">
        <v>6604100227</v>
      </c>
      <c r="L1061" s="145">
        <v>0</v>
      </c>
      <c r="M1061" s="65"/>
      <c r="N1061" s="65"/>
      <c r="O1061" s="65"/>
      <c r="P1061" s="65"/>
      <c r="Q1061" s="65"/>
      <c r="R1061" s="65"/>
    </row>
    <row r="1062" spans="1:18" x14ac:dyDescent="0.2">
      <c r="A1062" s="97" t="s">
        <v>9486</v>
      </c>
      <c r="B1062" s="127" t="s">
        <v>8490</v>
      </c>
      <c r="C1062" s="126">
        <v>0.5</v>
      </c>
      <c r="D1062" s="250" t="s">
        <v>9487</v>
      </c>
      <c r="E1062" s="129">
        <v>63</v>
      </c>
      <c r="F1062" s="129">
        <f>_sp86</f>
        <v>6520030860</v>
      </c>
      <c r="G1062" s="129">
        <v>86</v>
      </c>
      <c r="H1062" s="129" t="s">
        <v>2784</v>
      </c>
      <c r="I1062" s="129" t="s">
        <v>2784</v>
      </c>
      <c r="J1062" s="129">
        <v>129</v>
      </c>
      <c r="K1062" s="157">
        <v>6604100266</v>
      </c>
      <c r="L1062" s="157">
        <v>0</v>
      </c>
      <c r="M1062" s="65" t="s">
        <v>9488</v>
      </c>
      <c r="N1062" s="65"/>
      <c r="O1062" s="65"/>
      <c r="P1062" s="65"/>
      <c r="Q1062" s="65"/>
      <c r="R1062" s="65"/>
    </row>
    <row r="1063" spans="1:18" x14ac:dyDescent="0.2">
      <c r="A1063" s="97"/>
      <c r="B1063" s="127" t="s">
        <v>8490</v>
      </c>
      <c r="C1063" s="126">
        <v>0.5</v>
      </c>
      <c r="D1063" s="250" t="s">
        <v>2035</v>
      </c>
      <c r="E1063" s="129">
        <v>64</v>
      </c>
      <c r="F1063" s="129">
        <f>_sp88</f>
        <v>6520030880</v>
      </c>
      <c r="G1063" s="129">
        <v>88</v>
      </c>
      <c r="H1063" s="129" t="s">
        <v>2784</v>
      </c>
      <c r="I1063" s="129" t="s">
        <v>2784</v>
      </c>
      <c r="J1063" s="129">
        <v>131</v>
      </c>
      <c r="K1063" s="157">
        <v>6604100244</v>
      </c>
      <c r="L1063" s="157">
        <v>0</v>
      </c>
      <c r="M1063" s="65"/>
      <c r="N1063" s="65"/>
      <c r="O1063" s="65"/>
      <c r="P1063" s="65"/>
      <c r="Q1063" s="65"/>
      <c r="R1063" s="65"/>
    </row>
    <row r="1064" spans="1:18" x14ac:dyDescent="0.2">
      <c r="A1064" s="97"/>
      <c r="B1064" s="127" t="s">
        <v>8490</v>
      </c>
      <c r="C1064" s="126">
        <v>0.5</v>
      </c>
      <c r="D1064" s="250" t="s">
        <v>10204</v>
      </c>
      <c r="E1064" s="129">
        <v>65</v>
      </c>
      <c r="F1064" s="129">
        <f>_sp90</f>
        <v>6520030900</v>
      </c>
      <c r="G1064" s="129">
        <v>90</v>
      </c>
      <c r="H1064" s="129" t="s">
        <v>2784</v>
      </c>
      <c r="I1064" s="129" t="s">
        <v>2784</v>
      </c>
      <c r="J1064" s="129">
        <v>133</v>
      </c>
      <c r="K1064" s="157">
        <v>6604100242</v>
      </c>
      <c r="L1064" s="157">
        <v>0</v>
      </c>
      <c r="M1064" s="65" t="s">
        <v>7342</v>
      </c>
      <c r="N1064" s="65"/>
      <c r="O1064" s="65"/>
      <c r="P1064" s="65"/>
      <c r="Q1064" s="65"/>
      <c r="R1064" s="65"/>
    </row>
    <row r="1065" spans="1:18" x14ac:dyDescent="0.2">
      <c r="A1065" s="97" t="s">
        <v>9924</v>
      </c>
      <c r="B1065" s="127" t="s">
        <v>8490</v>
      </c>
      <c r="C1065" s="126">
        <v>0.5</v>
      </c>
      <c r="D1065" s="250" t="s">
        <v>1935</v>
      </c>
      <c r="E1065" s="129">
        <v>65</v>
      </c>
      <c r="F1065" s="129">
        <f>_sp92</f>
        <v>6520030920</v>
      </c>
      <c r="G1065" s="129">
        <v>92</v>
      </c>
      <c r="H1065" s="129" t="s">
        <v>2784</v>
      </c>
      <c r="I1065" s="129" t="s">
        <v>2784</v>
      </c>
      <c r="J1065" s="129">
        <v>135</v>
      </c>
      <c r="K1065" s="157">
        <v>6604100202</v>
      </c>
      <c r="L1065" s="157">
        <v>0</v>
      </c>
      <c r="M1065" s="65" t="s">
        <v>3789</v>
      </c>
      <c r="N1065" s="65"/>
      <c r="O1065" s="65"/>
      <c r="P1065" s="65"/>
      <c r="Q1065" s="65"/>
      <c r="R1065" s="65"/>
    </row>
    <row r="1066" spans="1:18" x14ac:dyDescent="0.2">
      <c r="A1066" s="97"/>
      <c r="B1066" s="127" t="s">
        <v>8490</v>
      </c>
      <c r="C1066" s="126">
        <v>0.5</v>
      </c>
      <c r="D1066" s="250" t="s">
        <v>4327</v>
      </c>
      <c r="E1066" s="129">
        <v>65</v>
      </c>
      <c r="F1066" s="129">
        <f>_sp92</f>
        <v>6520030920</v>
      </c>
      <c r="G1066" s="129">
        <v>92</v>
      </c>
      <c r="H1066" s="129" t="s">
        <v>2784</v>
      </c>
      <c r="I1066" s="129" t="s">
        <v>2784</v>
      </c>
      <c r="J1066" s="5">
        <v>135</v>
      </c>
      <c r="K1066" s="157">
        <v>6604100227</v>
      </c>
      <c r="L1066" s="157">
        <v>0</v>
      </c>
      <c r="M1066" s="65"/>
      <c r="N1066" s="65"/>
      <c r="O1066" s="65"/>
      <c r="P1066" s="65"/>
      <c r="Q1066" s="65"/>
      <c r="R1066" s="65"/>
    </row>
    <row r="1067" spans="1:18" x14ac:dyDescent="0.2">
      <c r="A1067" s="97"/>
      <c r="B1067" s="127" t="s">
        <v>8490</v>
      </c>
      <c r="C1067" s="126">
        <v>0.5</v>
      </c>
      <c r="D1067" s="250" t="s">
        <v>736</v>
      </c>
      <c r="E1067" s="129">
        <v>65</v>
      </c>
      <c r="F1067" s="129">
        <f>_sp92</f>
        <v>6520030920</v>
      </c>
      <c r="G1067" s="129">
        <v>92</v>
      </c>
      <c r="H1067" s="129" t="s">
        <v>2784</v>
      </c>
      <c r="I1067" s="129" t="s">
        <v>2784</v>
      </c>
      <c r="J1067" s="5">
        <v>135</v>
      </c>
      <c r="K1067" s="157">
        <v>6604100209</v>
      </c>
      <c r="L1067" s="157" t="s">
        <v>518</v>
      </c>
      <c r="M1067" s="65" t="s">
        <v>9773</v>
      </c>
      <c r="N1067" s="65"/>
      <c r="O1067" s="65"/>
      <c r="P1067" s="65"/>
      <c r="Q1067" s="65"/>
      <c r="R1067" s="65"/>
    </row>
    <row r="1068" spans="1:18" x14ac:dyDescent="0.2">
      <c r="A1068" s="558" t="s">
        <v>11496</v>
      </c>
      <c r="B1068" s="574" t="s">
        <v>8490</v>
      </c>
      <c r="C1068" s="126">
        <v>0.5</v>
      </c>
      <c r="D1068" s="591" t="s">
        <v>11498</v>
      </c>
      <c r="E1068" s="129">
        <v>65</v>
      </c>
      <c r="F1068" s="129">
        <f>_sp92</f>
        <v>6520030920</v>
      </c>
      <c r="G1068" s="129">
        <v>92</v>
      </c>
      <c r="H1068" s="129" t="s">
        <v>2784</v>
      </c>
      <c r="I1068" s="129" t="s">
        <v>2784</v>
      </c>
      <c r="J1068" s="5">
        <v>135</v>
      </c>
      <c r="K1068" s="157">
        <v>6604100235</v>
      </c>
      <c r="L1068" s="687" t="s">
        <v>518</v>
      </c>
      <c r="M1068" s="559" t="s">
        <v>11471</v>
      </c>
      <c r="N1068" s="65"/>
      <c r="O1068" s="65"/>
      <c r="P1068" s="65"/>
      <c r="Q1068" s="65"/>
      <c r="R1068" s="65"/>
    </row>
    <row r="1069" spans="1:18" x14ac:dyDescent="0.2">
      <c r="A1069" s="97" t="s">
        <v>4498</v>
      </c>
      <c r="B1069" s="127" t="s">
        <v>8490</v>
      </c>
      <c r="C1069" s="126">
        <v>0.5</v>
      </c>
      <c r="D1069" s="250" t="s">
        <v>7387</v>
      </c>
      <c r="E1069" s="129">
        <v>65</v>
      </c>
      <c r="F1069" s="129">
        <f>_sp92</f>
        <v>6520030920</v>
      </c>
      <c r="G1069" s="129">
        <v>92</v>
      </c>
      <c r="H1069" s="129" t="s">
        <v>2784</v>
      </c>
      <c r="I1069" s="129" t="s">
        <v>2784</v>
      </c>
      <c r="J1069" s="129">
        <v>135</v>
      </c>
      <c r="K1069" s="157">
        <v>6604100202</v>
      </c>
      <c r="L1069" s="445" t="s">
        <v>518</v>
      </c>
      <c r="M1069" s="65"/>
      <c r="N1069" s="65"/>
      <c r="O1069" s="65"/>
      <c r="P1069" s="65"/>
      <c r="Q1069" s="65"/>
      <c r="R1069" s="65"/>
    </row>
    <row r="1070" spans="1:18" x14ac:dyDescent="0.2">
      <c r="A1070" s="558" t="s">
        <v>11100</v>
      </c>
      <c r="B1070" s="574" t="s">
        <v>8490</v>
      </c>
      <c r="C1070" s="126">
        <v>0.5</v>
      </c>
      <c r="D1070" s="591" t="s">
        <v>11124</v>
      </c>
      <c r="E1070" s="129">
        <v>64</v>
      </c>
      <c r="F1070" s="129">
        <f>_sp88</f>
        <v>6520030880</v>
      </c>
      <c r="G1070" s="129">
        <v>88</v>
      </c>
      <c r="H1070" s="129" t="s">
        <v>2784</v>
      </c>
      <c r="I1070" s="129" t="s">
        <v>2784</v>
      </c>
      <c r="J1070" s="129">
        <v>131</v>
      </c>
      <c r="K1070" s="157" t="s">
        <v>8776</v>
      </c>
      <c r="L1070" s="157">
        <v>0</v>
      </c>
      <c r="M1070" s="559" t="s">
        <v>12393</v>
      </c>
      <c r="N1070" s="65"/>
      <c r="O1070" s="65"/>
      <c r="P1070" s="65"/>
      <c r="Q1070" s="65"/>
      <c r="R1070" s="65"/>
    </row>
    <row r="1071" spans="1:18" x14ac:dyDescent="0.2">
      <c r="A1071" s="97"/>
      <c r="B1071" s="127" t="s">
        <v>8490</v>
      </c>
      <c r="C1071" s="126">
        <v>0.5</v>
      </c>
      <c r="D1071" s="250" t="s">
        <v>6032</v>
      </c>
      <c r="E1071" s="129">
        <v>64</v>
      </c>
      <c r="F1071" s="129">
        <f>_sp88</f>
        <v>6520030880</v>
      </c>
      <c r="G1071" s="129">
        <v>88</v>
      </c>
      <c r="H1071" s="129" t="s">
        <v>2784</v>
      </c>
      <c r="I1071" s="129" t="s">
        <v>2784</v>
      </c>
      <c r="J1071" s="129">
        <v>131</v>
      </c>
      <c r="K1071" s="157">
        <v>6604100229</v>
      </c>
      <c r="L1071" s="157">
        <v>0</v>
      </c>
      <c r="M1071" s="65" t="s">
        <v>2333</v>
      </c>
      <c r="N1071" s="65"/>
      <c r="O1071" s="65"/>
      <c r="P1071" s="65"/>
      <c r="Q1071" s="65"/>
      <c r="R1071" s="65"/>
    </row>
    <row r="1072" spans="1:18" x14ac:dyDescent="0.2">
      <c r="A1072" s="558" t="s">
        <v>2242</v>
      </c>
      <c r="B1072" s="127" t="s">
        <v>8490</v>
      </c>
      <c r="C1072" s="126">
        <v>0.5</v>
      </c>
      <c r="D1072" s="250" t="s">
        <v>10368</v>
      </c>
      <c r="E1072" s="129">
        <v>64</v>
      </c>
      <c r="F1072" s="129">
        <f>_sp88</f>
        <v>6520030880</v>
      </c>
      <c r="G1072" s="129">
        <v>88</v>
      </c>
      <c r="H1072" s="129" t="s">
        <v>2784</v>
      </c>
      <c r="I1072" s="129" t="s">
        <v>2784</v>
      </c>
      <c r="J1072" s="129">
        <v>131</v>
      </c>
      <c r="K1072" s="157">
        <v>6604100267</v>
      </c>
      <c r="L1072" s="145">
        <v>0</v>
      </c>
      <c r="M1072" s="65"/>
      <c r="N1072" s="65"/>
      <c r="O1072" s="65"/>
      <c r="P1072" s="65"/>
      <c r="Q1072" s="65"/>
      <c r="R1072" s="65"/>
    </row>
    <row r="1073" spans="1:18" x14ac:dyDescent="0.2">
      <c r="A1073" s="97"/>
      <c r="B1073" s="127" t="s">
        <v>8490</v>
      </c>
      <c r="C1073" s="126">
        <v>0.5</v>
      </c>
      <c r="D1073" s="250" t="s">
        <v>9869</v>
      </c>
      <c r="E1073" s="129">
        <v>62</v>
      </c>
      <c r="F1073" s="129">
        <f>_sp84</f>
        <v>6520030840</v>
      </c>
      <c r="G1073" s="129">
        <v>84</v>
      </c>
      <c r="H1073" s="129" t="s">
        <v>2784</v>
      </c>
      <c r="I1073" s="129" t="s">
        <v>2784</v>
      </c>
      <c r="J1073" s="129">
        <v>127</v>
      </c>
      <c r="K1073" s="157">
        <v>6604100286</v>
      </c>
      <c r="L1073" s="145">
        <v>0</v>
      </c>
      <c r="M1073" s="65"/>
      <c r="N1073" s="65"/>
      <c r="O1073" s="65"/>
      <c r="P1073" s="65"/>
      <c r="Q1073" s="65"/>
      <c r="R1073" s="65"/>
    </row>
    <row r="1074" spans="1:18" x14ac:dyDescent="0.2">
      <c r="A1074" s="97" t="s">
        <v>6523</v>
      </c>
      <c r="B1074" s="127" t="s">
        <v>8490</v>
      </c>
      <c r="C1074" s="126">
        <v>0.5</v>
      </c>
      <c r="D1074" s="250" t="s">
        <v>141</v>
      </c>
      <c r="E1074" s="129">
        <v>63</v>
      </c>
      <c r="F1074" s="129">
        <f>_sp86</f>
        <v>6520030860</v>
      </c>
      <c r="G1074" s="129">
        <v>86</v>
      </c>
      <c r="H1074" s="129" t="s">
        <v>2784</v>
      </c>
      <c r="I1074" s="129" t="s">
        <v>2784</v>
      </c>
      <c r="J1074" s="129">
        <v>129</v>
      </c>
      <c r="K1074" s="157">
        <v>6604100233</v>
      </c>
      <c r="L1074" s="157">
        <v>0</v>
      </c>
      <c r="M1074" s="65" t="s">
        <v>3622</v>
      </c>
      <c r="N1074" s="65"/>
      <c r="O1074" s="65"/>
      <c r="P1074" s="65"/>
      <c r="Q1074" s="65"/>
      <c r="R1074" s="65"/>
    </row>
    <row r="1075" spans="1:18" x14ac:dyDescent="0.2">
      <c r="A1075" s="558" t="s">
        <v>10939</v>
      </c>
      <c r="B1075" s="127" t="s">
        <v>8490</v>
      </c>
      <c r="C1075" s="126">
        <v>0.5</v>
      </c>
      <c r="D1075" s="591" t="s">
        <v>11349</v>
      </c>
      <c r="E1075" s="129">
        <v>63</v>
      </c>
      <c r="F1075" s="129">
        <f>_sp86</f>
        <v>6520030860</v>
      </c>
      <c r="G1075" s="129">
        <v>86</v>
      </c>
      <c r="H1075" s="129" t="s">
        <v>2784</v>
      </c>
      <c r="I1075" s="129" t="s">
        <v>2784</v>
      </c>
      <c r="J1075" s="129">
        <v>129</v>
      </c>
      <c r="K1075" s="157">
        <v>6604100233</v>
      </c>
      <c r="L1075" s="157">
        <v>0</v>
      </c>
      <c r="M1075" s="559" t="s">
        <v>11318</v>
      </c>
      <c r="N1075" s="65"/>
      <c r="O1075" s="65"/>
      <c r="P1075" s="65"/>
      <c r="Q1075" s="65"/>
      <c r="R1075" s="65"/>
    </row>
    <row r="1076" spans="1:18" x14ac:dyDescent="0.2">
      <c r="A1076" s="97" t="s">
        <v>6091</v>
      </c>
      <c r="B1076" s="127" t="s">
        <v>8490</v>
      </c>
      <c r="C1076" s="126">
        <v>0.5</v>
      </c>
      <c r="D1076" s="250" t="s">
        <v>8472</v>
      </c>
      <c r="E1076" s="129">
        <v>64</v>
      </c>
      <c r="F1076" s="129">
        <f>_sp88</f>
        <v>6520030880</v>
      </c>
      <c r="G1076" s="129">
        <v>88</v>
      </c>
      <c r="H1076" s="129" t="s">
        <v>2784</v>
      </c>
      <c r="I1076" s="129" t="s">
        <v>2784</v>
      </c>
      <c r="J1076" s="129">
        <v>131</v>
      </c>
      <c r="K1076" s="157">
        <v>6604100263</v>
      </c>
      <c r="L1076" s="445" t="s">
        <v>518</v>
      </c>
      <c r="M1076" s="65"/>
      <c r="N1076" s="65"/>
      <c r="O1076" s="65"/>
      <c r="P1076" s="65"/>
      <c r="Q1076" s="65"/>
      <c r="R1076" s="65"/>
    </row>
    <row r="1077" spans="1:18" x14ac:dyDescent="0.2">
      <c r="A1077" s="97"/>
      <c r="B1077" s="127" t="s">
        <v>8490</v>
      </c>
      <c r="C1077" s="126">
        <v>0.5</v>
      </c>
      <c r="D1077" s="250" t="s">
        <v>5269</v>
      </c>
      <c r="E1077" s="129">
        <v>65</v>
      </c>
      <c r="F1077" s="129">
        <f>_sp92</f>
        <v>6520030920</v>
      </c>
      <c r="G1077" s="129">
        <v>92</v>
      </c>
      <c r="H1077" s="129" t="s">
        <v>2784</v>
      </c>
      <c r="I1077" s="129" t="s">
        <v>2784</v>
      </c>
      <c r="J1077" s="5">
        <v>135</v>
      </c>
      <c r="K1077" s="157">
        <v>6604100227</v>
      </c>
      <c r="L1077" s="445" t="s">
        <v>518</v>
      </c>
      <c r="M1077" s="65" t="s">
        <v>4236</v>
      </c>
      <c r="N1077" s="65"/>
      <c r="O1077" s="65"/>
      <c r="P1077" s="65"/>
      <c r="Q1077" s="65"/>
      <c r="R1077" s="65"/>
    </row>
    <row r="1078" spans="1:18" x14ac:dyDescent="0.2">
      <c r="A1078" s="97" t="s">
        <v>2857</v>
      </c>
      <c r="B1078" s="127" t="s">
        <v>8490</v>
      </c>
      <c r="C1078" s="126">
        <v>0.5</v>
      </c>
      <c r="D1078" s="250" t="s">
        <v>1412</v>
      </c>
      <c r="E1078" s="129">
        <v>65</v>
      </c>
      <c r="F1078" s="129">
        <f>_sp92</f>
        <v>6520030920</v>
      </c>
      <c r="G1078" s="129">
        <v>92</v>
      </c>
      <c r="H1078" s="129" t="s">
        <v>2784</v>
      </c>
      <c r="I1078" s="129" t="s">
        <v>2784</v>
      </c>
      <c r="J1078" s="5">
        <v>135</v>
      </c>
      <c r="K1078" s="157">
        <v>6604100291</v>
      </c>
      <c r="L1078" s="157">
        <v>0</v>
      </c>
      <c r="M1078" s="65" t="s">
        <v>8039</v>
      </c>
      <c r="N1078" s="65"/>
      <c r="O1078" s="65"/>
      <c r="P1078" s="65"/>
      <c r="Q1078" s="65"/>
      <c r="R1078" s="65"/>
    </row>
    <row r="1079" spans="1:18" x14ac:dyDescent="0.2">
      <c r="A1079" s="97"/>
      <c r="B1079" s="127" t="s">
        <v>8490</v>
      </c>
      <c r="C1079" s="126">
        <v>0.5</v>
      </c>
      <c r="D1079" s="250" t="s">
        <v>6740</v>
      </c>
      <c r="E1079" s="129">
        <v>67</v>
      </c>
      <c r="F1079" s="129">
        <f>_sp92</f>
        <v>6520030920</v>
      </c>
      <c r="G1079" s="129">
        <v>92</v>
      </c>
      <c r="H1079" s="129" t="s">
        <v>2784</v>
      </c>
      <c r="I1079" s="129" t="s">
        <v>2784</v>
      </c>
      <c r="J1079" s="5">
        <v>135</v>
      </c>
      <c r="K1079" s="157">
        <v>6604100227</v>
      </c>
      <c r="L1079" s="157">
        <v>0</v>
      </c>
      <c r="M1079" s="65"/>
      <c r="N1079" s="65"/>
      <c r="O1079" s="65"/>
      <c r="P1079" s="65"/>
      <c r="Q1079" s="65"/>
      <c r="R1079" s="65"/>
    </row>
    <row r="1080" spans="1:18" x14ac:dyDescent="0.2">
      <c r="A1080" s="97" t="s">
        <v>493</v>
      </c>
      <c r="B1080" s="127" t="s">
        <v>8490</v>
      </c>
      <c r="C1080" s="126">
        <v>0.5</v>
      </c>
      <c r="D1080" s="250" t="s">
        <v>7339</v>
      </c>
      <c r="E1080" s="129">
        <v>65</v>
      </c>
      <c r="F1080" s="129">
        <f>_sp92</f>
        <v>6520030920</v>
      </c>
      <c r="G1080" s="129">
        <v>92</v>
      </c>
      <c r="H1080" s="129" t="s">
        <v>2784</v>
      </c>
      <c r="I1080" s="129" t="s">
        <v>2784</v>
      </c>
      <c r="J1080" s="129">
        <v>135</v>
      </c>
      <c r="K1080" s="157">
        <v>6534100291</v>
      </c>
      <c r="L1080" s="157">
        <v>0</v>
      </c>
      <c r="M1080" s="65" t="s">
        <v>7340</v>
      </c>
      <c r="N1080" s="65"/>
      <c r="O1080" s="65"/>
      <c r="P1080" s="65"/>
      <c r="Q1080" s="65"/>
      <c r="R1080" s="65"/>
    </row>
    <row r="1081" spans="1:18" x14ac:dyDescent="0.2">
      <c r="A1081" s="558" t="s">
        <v>10832</v>
      </c>
      <c r="B1081" s="574" t="s">
        <v>8490</v>
      </c>
      <c r="C1081" s="126">
        <v>0.5</v>
      </c>
      <c r="D1081" s="591" t="s">
        <v>10839</v>
      </c>
      <c r="E1081" s="129">
        <v>65</v>
      </c>
      <c r="F1081" s="129">
        <f>_sp90</f>
        <v>6520030900</v>
      </c>
      <c r="G1081" s="129">
        <v>90</v>
      </c>
      <c r="H1081" s="129" t="s">
        <v>2784</v>
      </c>
      <c r="I1081" s="129" t="s">
        <v>2784</v>
      </c>
      <c r="J1081" s="5">
        <v>133</v>
      </c>
      <c r="K1081" s="157">
        <v>6604100242</v>
      </c>
      <c r="L1081" s="157">
        <v>0</v>
      </c>
      <c r="M1081" s="559" t="s">
        <v>10830</v>
      </c>
      <c r="N1081" s="65"/>
      <c r="O1081" s="65"/>
      <c r="P1081" s="65"/>
      <c r="Q1081" s="65"/>
      <c r="R1081" s="65"/>
    </row>
    <row r="1082" spans="1:18" x14ac:dyDescent="0.2">
      <c r="A1082" s="558" t="s">
        <v>10865</v>
      </c>
      <c r="B1082" s="574" t="s">
        <v>8490</v>
      </c>
      <c r="C1082" s="126">
        <v>0.5</v>
      </c>
      <c r="D1082" s="591" t="s">
        <v>10864</v>
      </c>
      <c r="E1082" s="129">
        <v>65</v>
      </c>
      <c r="F1082" s="129">
        <f>_sp92</f>
        <v>6520030920</v>
      </c>
      <c r="G1082" s="129">
        <v>92</v>
      </c>
      <c r="H1082" s="129" t="s">
        <v>2784</v>
      </c>
      <c r="I1082" s="129" t="s">
        <v>2784</v>
      </c>
      <c r="J1082" s="129">
        <v>135</v>
      </c>
      <c r="K1082" s="157">
        <v>6534100291</v>
      </c>
      <c r="L1082" s="157">
        <v>0</v>
      </c>
      <c r="M1082" s="559"/>
      <c r="N1082" s="65"/>
      <c r="O1082" s="65"/>
      <c r="P1082" s="65"/>
      <c r="Q1082" s="65"/>
      <c r="R1082" s="65"/>
    </row>
    <row r="1083" spans="1:18" x14ac:dyDescent="0.2">
      <c r="A1083" s="97"/>
      <c r="B1083" s="9" t="s">
        <v>8490</v>
      </c>
      <c r="C1083" s="126">
        <v>0.5</v>
      </c>
      <c r="D1083" s="250" t="s">
        <v>7696</v>
      </c>
      <c r="E1083" s="129">
        <v>65</v>
      </c>
      <c r="F1083" s="129">
        <f>_sp92</f>
        <v>6520030920</v>
      </c>
      <c r="G1083" s="129">
        <v>92</v>
      </c>
      <c r="H1083" s="129" t="s">
        <v>2784</v>
      </c>
      <c r="I1083" s="129" t="s">
        <v>2784</v>
      </c>
      <c r="J1083" s="5">
        <v>135</v>
      </c>
      <c r="K1083" s="157">
        <v>6604100227</v>
      </c>
      <c r="L1083" s="157">
        <v>0</v>
      </c>
      <c r="M1083" s="65"/>
      <c r="N1083" s="65"/>
      <c r="O1083" s="65"/>
      <c r="P1083" s="65"/>
      <c r="Q1083" s="65"/>
      <c r="R1083" s="65"/>
    </row>
    <row r="1084" spans="1:18" x14ac:dyDescent="0.2">
      <c r="A1084" s="52" t="s">
        <v>10066</v>
      </c>
      <c r="B1084" s="127" t="s">
        <v>8490</v>
      </c>
      <c r="C1084" s="9">
        <v>0.5</v>
      </c>
      <c r="D1084" s="6" t="s">
        <v>6060</v>
      </c>
      <c r="E1084" s="5">
        <v>65</v>
      </c>
      <c r="F1084" s="5">
        <v>6520030900</v>
      </c>
      <c r="G1084" s="5">
        <v>90</v>
      </c>
      <c r="H1084" s="129" t="s">
        <v>2784</v>
      </c>
      <c r="I1084" s="129" t="s">
        <v>2784</v>
      </c>
      <c r="J1084" s="5">
        <v>133</v>
      </c>
      <c r="K1084" s="145">
        <v>6604100221</v>
      </c>
      <c r="L1084" s="445" t="s">
        <v>518</v>
      </c>
      <c r="M1084" s="65"/>
      <c r="N1084" s="65"/>
      <c r="O1084" s="65"/>
      <c r="P1084" s="65"/>
      <c r="Q1084" s="65"/>
      <c r="R1084" s="65"/>
    </row>
    <row r="1085" spans="1:18" x14ac:dyDescent="0.2">
      <c r="A1085" s="614" t="s">
        <v>11597</v>
      </c>
      <c r="B1085" s="9" t="s">
        <v>8490</v>
      </c>
      <c r="C1085" s="9">
        <v>0.5</v>
      </c>
      <c r="D1085" s="250" t="s">
        <v>10568</v>
      </c>
      <c r="E1085" s="5">
        <v>64</v>
      </c>
      <c r="F1085" s="129">
        <f>_sp88</f>
        <v>6520030880</v>
      </c>
      <c r="G1085" s="129">
        <v>88</v>
      </c>
      <c r="H1085" s="129" t="s">
        <v>2784</v>
      </c>
      <c r="I1085" s="129" t="s">
        <v>2784</v>
      </c>
      <c r="J1085" s="5">
        <v>131</v>
      </c>
      <c r="K1085" s="570">
        <v>6604100213</v>
      </c>
      <c r="L1085" s="687" t="s">
        <v>518</v>
      </c>
      <c r="M1085" s="559" t="s">
        <v>11602</v>
      </c>
      <c r="N1085" s="65"/>
      <c r="O1085" s="65"/>
      <c r="P1085" s="65"/>
      <c r="Q1085" s="65"/>
      <c r="R1085" s="65"/>
    </row>
    <row r="1086" spans="1:18" x14ac:dyDescent="0.2">
      <c r="A1086" s="97"/>
      <c r="B1086" s="127" t="s">
        <v>8490</v>
      </c>
      <c r="C1086" s="126">
        <v>0.5</v>
      </c>
      <c r="D1086" s="250" t="s">
        <v>2316</v>
      </c>
      <c r="E1086" s="129">
        <v>65</v>
      </c>
      <c r="F1086" s="129">
        <f>_sp90</f>
        <v>6520030900</v>
      </c>
      <c r="G1086" s="129">
        <v>90</v>
      </c>
      <c r="H1086" s="129" t="s">
        <v>2784</v>
      </c>
      <c r="I1086" s="129" t="s">
        <v>2784</v>
      </c>
      <c r="J1086" s="5">
        <v>133</v>
      </c>
      <c r="K1086" s="157">
        <v>6604100274</v>
      </c>
      <c r="L1086" s="157">
        <v>0</v>
      </c>
      <c r="M1086" s="65"/>
      <c r="N1086" s="65"/>
      <c r="O1086" s="65"/>
      <c r="P1086" s="65"/>
      <c r="Q1086" s="65"/>
      <c r="R1086" s="65"/>
    </row>
    <row r="1087" spans="1:18" x14ac:dyDescent="0.2">
      <c r="A1087" s="97" t="s">
        <v>2260</v>
      </c>
      <c r="B1087" s="127" t="s">
        <v>8490</v>
      </c>
      <c r="C1087" s="126">
        <v>0.5</v>
      </c>
      <c r="D1087" s="591" t="s">
        <v>11110</v>
      </c>
      <c r="E1087" s="129">
        <v>66</v>
      </c>
      <c r="F1087" s="129">
        <f>_sp92</f>
        <v>6520030920</v>
      </c>
      <c r="G1087" s="129">
        <v>92</v>
      </c>
      <c r="H1087" s="129" t="s">
        <v>2784</v>
      </c>
      <c r="I1087" s="129" t="s">
        <v>2784</v>
      </c>
      <c r="J1087" s="5">
        <v>135</v>
      </c>
      <c r="K1087" s="157">
        <v>6604100227</v>
      </c>
      <c r="L1087" s="157">
        <v>0</v>
      </c>
      <c r="M1087" s="559" t="s">
        <v>11109</v>
      </c>
      <c r="N1087" s="65"/>
      <c r="O1087" s="65"/>
      <c r="P1087" s="65"/>
      <c r="Q1087" s="65"/>
      <c r="R1087" s="65"/>
    </row>
    <row r="1088" spans="1:18" x14ac:dyDescent="0.2">
      <c r="A1088" s="97" t="s">
        <v>6801</v>
      </c>
      <c r="B1088" s="127" t="s">
        <v>8490</v>
      </c>
      <c r="C1088" s="126">
        <v>0.5</v>
      </c>
      <c r="D1088" s="250" t="s">
        <v>1582</v>
      </c>
      <c r="E1088" s="129">
        <v>62</v>
      </c>
      <c r="F1088" s="129">
        <f>_sp86</f>
        <v>6520030860</v>
      </c>
      <c r="G1088" s="129">
        <v>86</v>
      </c>
      <c r="H1088" s="129" t="s">
        <v>2784</v>
      </c>
      <c r="I1088" s="129" t="s">
        <v>2784</v>
      </c>
      <c r="J1088" s="129">
        <v>129</v>
      </c>
      <c r="K1088" s="157">
        <v>6604100283</v>
      </c>
      <c r="L1088" s="445" t="s">
        <v>518</v>
      </c>
      <c r="M1088" s="65"/>
      <c r="N1088" s="65"/>
      <c r="O1088" s="65"/>
      <c r="P1088" s="65"/>
      <c r="Q1088" s="65"/>
      <c r="R1088" s="65"/>
    </row>
    <row r="1089" spans="1:18" x14ac:dyDescent="0.2">
      <c r="A1089" s="97"/>
      <c r="B1089" s="127" t="s">
        <v>8490</v>
      </c>
      <c r="C1089" s="126">
        <v>0.5</v>
      </c>
      <c r="D1089" s="250" t="s">
        <v>4067</v>
      </c>
      <c r="E1089" s="129">
        <v>65</v>
      </c>
      <c r="F1089" s="129">
        <f>_sp92</f>
        <v>6520030920</v>
      </c>
      <c r="G1089" s="129">
        <v>92</v>
      </c>
      <c r="H1089" s="129" t="s">
        <v>2784</v>
      </c>
      <c r="I1089" s="129" t="s">
        <v>2784</v>
      </c>
      <c r="J1089" s="5">
        <v>135</v>
      </c>
      <c r="K1089" s="157">
        <v>6604100209</v>
      </c>
      <c r="L1089" s="157">
        <v>0</v>
      </c>
      <c r="M1089" s="65"/>
      <c r="N1089" s="65"/>
      <c r="O1089" s="65"/>
      <c r="P1089" s="65"/>
      <c r="Q1089" s="65"/>
      <c r="R1089" s="65"/>
    </row>
    <row r="1090" spans="1:18" x14ac:dyDescent="0.2">
      <c r="A1090" s="97" t="s">
        <v>7107</v>
      </c>
      <c r="B1090" s="127" t="s">
        <v>8490</v>
      </c>
      <c r="C1090" s="126">
        <v>0.5</v>
      </c>
      <c r="D1090" s="250" t="s">
        <v>7106</v>
      </c>
      <c r="E1090" s="129">
        <v>65</v>
      </c>
      <c r="F1090" s="129">
        <f>_sp92</f>
        <v>6520030920</v>
      </c>
      <c r="G1090" s="129">
        <v>92</v>
      </c>
      <c r="H1090" s="129" t="s">
        <v>2784</v>
      </c>
      <c r="I1090" s="129" t="s">
        <v>2784</v>
      </c>
      <c r="J1090" s="129">
        <v>135</v>
      </c>
      <c r="K1090" s="157">
        <v>6604100202</v>
      </c>
      <c r="L1090" s="157">
        <v>0</v>
      </c>
      <c r="M1090" s="65"/>
      <c r="N1090" s="65"/>
      <c r="O1090" s="65"/>
      <c r="P1090" s="65"/>
      <c r="Q1090" s="65"/>
      <c r="R1090" s="65"/>
    </row>
    <row r="1091" spans="1:18" x14ac:dyDescent="0.2">
      <c r="A1091" s="97"/>
      <c r="B1091" s="127" t="s">
        <v>8490</v>
      </c>
      <c r="C1091" s="126">
        <v>0.5</v>
      </c>
      <c r="D1091" s="766" t="s">
        <v>4305</v>
      </c>
      <c r="E1091" s="129">
        <v>65</v>
      </c>
      <c r="F1091" s="129">
        <f>_sp92</f>
        <v>6520030920</v>
      </c>
      <c r="G1091" s="129">
        <v>92</v>
      </c>
      <c r="H1091" s="129" t="s">
        <v>2784</v>
      </c>
      <c r="I1091" s="129" t="s">
        <v>2784</v>
      </c>
      <c r="J1091" s="129">
        <v>135</v>
      </c>
      <c r="K1091" s="157">
        <v>6604100202</v>
      </c>
      <c r="L1091" s="157" t="s">
        <v>518</v>
      </c>
      <c r="M1091" s="65"/>
      <c r="N1091" s="65"/>
      <c r="O1091" s="65"/>
      <c r="P1091" s="65"/>
      <c r="Q1091" s="65"/>
      <c r="R1091" s="65"/>
    </row>
    <row r="1092" spans="1:18" x14ac:dyDescent="0.2">
      <c r="A1092" s="558" t="s">
        <v>11239</v>
      </c>
      <c r="B1092" s="127" t="s">
        <v>8490</v>
      </c>
      <c r="C1092" s="126">
        <v>0.5</v>
      </c>
      <c r="D1092" s="766" t="s">
        <v>11248</v>
      </c>
      <c r="E1092" s="129">
        <v>64</v>
      </c>
      <c r="F1092" s="129">
        <f>_sp88</f>
        <v>6520030880</v>
      </c>
      <c r="G1092" s="129">
        <v>88</v>
      </c>
      <c r="H1092" s="129" t="s">
        <v>2784</v>
      </c>
      <c r="I1092" s="129" t="s">
        <v>2784</v>
      </c>
      <c r="J1092" s="129">
        <v>131</v>
      </c>
      <c r="K1092" s="157">
        <v>6604100263</v>
      </c>
      <c r="L1092" s="157">
        <v>0</v>
      </c>
      <c r="M1092" s="559" t="s">
        <v>11198</v>
      </c>
      <c r="N1092" s="65"/>
      <c r="O1092" s="65"/>
      <c r="P1092" s="65"/>
      <c r="Q1092" s="65"/>
      <c r="R1092" s="65"/>
    </row>
    <row r="1093" spans="1:18" x14ac:dyDescent="0.2">
      <c r="A1093" s="97"/>
      <c r="B1093" s="127" t="s">
        <v>8490</v>
      </c>
      <c r="C1093" s="126">
        <v>0.5</v>
      </c>
      <c r="D1093" s="766" t="s">
        <v>12547</v>
      </c>
      <c r="E1093" s="129">
        <v>62</v>
      </c>
      <c r="F1093" s="129">
        <f>_sp84</f>
        <v>6520030840</v>
      </c>
      <c r="G1093" s="129">
        <v>84</v>
      </c>
      <c r="H1093" s="129" t="s">
        <v>2784</v>
      </c>
      <c r="I1093" s="129" t="s">
        <v>2784</v>
      </c>
      <c r="J1093" s="129">
        <v>127</v>
      </c>
      <c r="K1093" s="157">
        <v>6604100272</v>
      </c>
      <c r="L1093" s="157">
        <v>0</v>
      </c>
      <c r="M1093" s="559" t="s">
        <v>10946</v>
      </c>
      <c r="N1093" s="65"/>
      <c r="O1093" s="65"/>
      <c r="P1093" s="65"/>
      <c r="Q1093" s="65"/>
      <c r="R1093" s="65"/>
    </row>
    <row r="1094" spans="1:18" x14ac:dyDescent="0.2">
      <c r="A1094" s="558" t="s">
        <v>10877</v>
      </c>
      <c r="B1094" s="574" t="s">
        <v>8490</v>
      </c>
      <c r="C1094" s="126">
        <v>0.5</v>
      </c>
      <c r="D1094" s="591" t="s">
        <v>10945</v>
      </c>
      <c r="E1094" s="129">
        <v>65</v>
      </c>
      <c r="F1094" s="129">
        <f>_sp92</f>
        <v>6520030920</v>
      </c>
      <c r="G1094" s="129">
        <v>92</v>
      </c>
      <c r="H1094" s="129" t="s">
        <v>2784</v>
      </c>
      <c r="I1094" s="129" t="s">
        <v>2784</v>
      </c>
      <c r="J1094" s="129">
        <v>135</v>
      </c>
      <c r="K1094" s="157">
        <v>6604100202</v>
      </c>
      <c r="L1094" s="157">
        <v>0</v>
      </c>
      <c r="M1094" s="559" t="s">
        <v>10933</v>
      </c>
      <c r="N1094" s="65"/>
      <c r="O1094" s="65"/>
      <c r="P1094" s="65"/>
      <c r="Q1094" s="65"/>
      <c r="R1094" s="65"/>
    </row>
    <row r="1095" spans="1:18" x14ac:dyDescent="0.2">
      <c r="A1095" s="134" t="s">
        <v>8378</v>
      </c>
      <c r="B1095" s="127" t="s">
        <v>8490</v>
      </c>
      <c r="C1095" s="126">
        <v>0.5</v>
      </c>
      <c r="D1095" s="250" t="s">
        <v>8260</v>
      </c>
      <c r="E1095" s="129">
        <v>65</v>
      </c>
      <c r="F1095" s="129">
        <f>_sp88</f>
        <v>6520030880</v>
      </c>
      <c r="G1095" s="129">
        <v>88</v>
      </c>
      <c r="H1095" s="129" t="s">
        <v>2784</v>
      </c>
      <c r="I1095" s="129" t="s">
        <v>2784</v>
      </c>
      <c r="J1095" s="129">
        <v>131</v>
      </c>
      <c r="K1095" s="157">
        <v>6604100229</v>
      </c>
      <c r="L1095" s="445" t="s">
        <v>518</v>
      </c>
      <c r="M1095" s="65" t="s">
        <v>4932</v>
      </c>
      <c r="N1095" s="65"/>
      <c r="O1095" s="65"/>
      <c r="P1095" s="65"/>
      <c r="Q1095" s="65"/>
      <c r="R1095" s="65"/>
    </row>
    <row r="1096" spans="1:18" x14ac:dyDescent="0.2">
      <c r="A1096" s="558" t="s">
        <v>11361</v>
      </c>
      <c r="B1096" s="127" t="s">
        <v>8490</v>
      </c>
      <c r="C1096" s="126">
        <v>0.5</v>
      </c>
      <c r="D1096" s="250" t="s">
        <v>7816</v>
      </c>
      <c r="E1096" s="129">
        <v>66</v>
      </c>
      <c r="F1096" s="129">
        <f>_sp92</f>
        <v>6520030920</v>
      </c>
      <c r="G1096" s="129">
        <v>92</v>
      </c>
      <c r="H1096" s="129" t="s">
        <v>2784</v>
      </c>
      <c r="I1096" s="129" t="s">
        <v>2784</v>
      </c>
      <c r="J1096" s="5">
        <v>135</v>
      </c>
      <c r="K1096" s="157">
        <v>6604100251</v>
      </c>
      <c r="L1096" s="445" t="s">
        <v>518</v>
      </c>
      <c r="M1096" s="65" t="s">
        <v>2442</v>
      </c>
      <c r="N1096" s="65"/>
      <c r="O1096" s="65"/>
      <c r="P1096" s="65"/>
      <c r="Q1096" s="65"/>
      <c r="R1096" s="65"/>
    </row>
    <row r="1097" spans="1:18" x14ac:dyDescent="0.2">
      <c r="A1097" s="97" t="s">
        <v>5147</v>
      </c>
      <c r="B1097" s="127" t="s">
        <v>8490</v>
      </c>
      <c r="C1097" s="126">
        <v>0.5</v>
      </c>
      <c r="D1097" s="250" t="s">
        <v>5149</v>
      </c>
      <c r="E1097" s="129">
        <v>65</v>
      </c>
      <c r="F1097" s="129">
        <f>_sp90</f>
        <v>6520030900</v>
      </c>
      <c r="G1097" s="129">
        <v>90</v>
      </c>
      <c r="H1097" s="129" t="s">
        <v>2784</v>
      </c>
      <c r="I1097" s="129" t="s">
        <v>2784</v>
      </c>
      <c r="J1097" s="5">
        <v>133</v>
      </c>
      <c r="K1097" s="157">
        <v>6604100242</v>
      </c>
      <c r="L1097" s="157">
        <v>0</v>
      </c>
      <c r="M1097" s="65" t="s">
        <v>4540</v>
      </c>
      <c r="N1097" s="65"/>
      <c r="O1097" s="65"/>
      <c r="P1097" s="65"/>
      <c r="Q1097" s="65"/>
      <c r="R1097" s="65"/>
    </row>
    <row r="1098" spans="1:18" x14ac:dyDescent="0.2">
      <c r="A1098" s="97" t="s">
        <v>4620</v>
      </c>
      <c r="B1098" s="127" t="s">
        <v>8490</v>
      </c>
      <c r="C1098" s="126">
        <v>0.5</v>
      </c>
      <c r="D1098" s="250" t="s">
        <v>5148</v>
      </c>
      <c r="E1098" s="129">
        <v>65</v>
      </c>
      <c r="F1098" s="129">
        <f>_sp90</f>
        <v>6520030900</v>
      </c>
      <c r="G1098" s="129">
        <v>90</v>
      </c>
      <c r="H1098" s="129" t="s">
        <v>2784</v>
      </c>
      <c r="I1098" s="129" t="s">
        <v>2784</v>
      </c>
      <c r="J1098" s="5">
        <v>133</v>
      </c>
      <c r="K1098" s="157">
        <v>6604100242</v>
      </c>
      <c r="L1098" s="157">
        <v>0</v>
      </c>
      <c r="M1098" s="65" t="s">
        <v>4540</v>
      </c>
      <c r="N1098" s="65"/>
      <c r="O1098" s="65"/>
      <c r="P1098" s="65"/>
      <c r="Q1098" s="65"/>
      <c r="R1098" s="65"/>
    </row>
    <row r="1099" spans="1:18" x14ac:dyDescent="0.2">
      <c r="A1099" s="97" t="s">
        <v>3167</v>
      </c>
      <c r="B1099" s="127" t="s">
        <v>8490</v>
      </c>
      <c r="C1099" s="126">
        <v>0.5</v>
      </c>
      <c r="D1099" s="250" t="s">
        <v>7443</v>
      </c>
      <c r="E1099" s="129">
        <v>64</v>
      </c>
      <c r="F1099" s="129">
        <f>_sp92</f>
        <v>6520030920</v>
      </c>
      <c r="G1099" s="129">
        <v>90</v>
      </c>
      <c r="H1099" s="129" t="s">
        <v>2784</v>
      </c>
      <c r="I1099" s="129" t="s">
        <v>2784</v>
      </c>
      <c r="J1099" s="5">
        <v>133</v>
      </c>
      <c r="K1099" s="145">
        <v>6604100221</v>
      </c>
      <c r="L1099" s="157">
        <v>0</v>
      </c>
      <c r="M1099" s="65" t="s">
        <v>1262</v>
      </c>
      <c r="N1099" s="65"/>
      <c r="O1099" s="65"/>
      <c r="P1099" s="65"/>
      <c r="Q1099" s="65"/>
      <c r="R1099" s="65"/>
    </row>
    <row r="1100" spans="1:18" x14ac:dyDescent="0.2">
      <c r="A1100" s="558" t="s">
        <v>11162</v>
      </c>
      <c r="B1100" s="127" t="s">
        <v>8490</v>
      </c>
      <c r="C1100" s="126">
        <v>0.5</v>
      </c>
      <c r="D1100" s="591" t="s">
        <v>11165</v>
      </c>
      <c r="E1100" s="129">
        <v>64</v>
      </c>
      <c r="F1100" s="129">
        <f>_sp88</f>
        <v>6520030880</v>
      </c>
      <c r="G1100" s="129">
        <v>88</v>
      </c>
      <c r="H1100" s="129" t="s">
        <v>2784</v>
      </c>
      <c r="I1100" s="129" t="s">
        <v>2784</v>
      </c>
      <c r="J1100" s="129">
        <v>131</v>
      </c>
      <c r="K1100" s="157">
        <v>6604100263</v>
      </c>
      <c r="L1100" s="157">
        <v>0</v>
      </c>
      <c r="M1100" s="559" t="s">
        <v>11128</v>
      </c>
      <c r="N1100" s="65"/>
      <c r="O1100" s="65"/>
      <c r="P1100" s="65"/>
      <c r="Q1100" s="65"/>
      <c r="R1100" s="65"/>
    </row>
    <row r="1101" spans="1:18" x14ac:dyDescent="0.2">
      <c r="A1101" s="558" t="s">
        <v>11013</v>
      </c>
      <c r="B1101" s="574" t="s">
        <v>8490</v>
      </c>
      <c r="C1101" s="126">
        <v>0.5</v>
      </c>
      <c r="D1101" s="591" t="s">
        <v>11058</v>
      </c>
      <c r="E1101" s="129">
        <v>66</v>
      </c>
      <c r="F1101" s="129">
        <f>_sp92</f>
        <v>6520030920</v>
      </c>
      <c r="G1101" s="129">
        <v>92</v>
      </c>
      <c r="H1101" s="129" t="s">
        <v>2784</v>
      </c>
      <c r="I1101" s="129" t="s">
        <v>2784</v>
      </c>
      <c r="J1101" s="5">
        <v>135</v>
      </c>
      <c r="K1101" s="145">
        <v>6604100235</v>
      </c>
      <c r="L1101" s="157">
        <v>0</v>
      </c>
      <c r="M1101" s="559" t="s">
        <v>11027</v>
      </c>
      <c r="N1101" s="65"/>
      <c r="O1101" s="65"/>
      <c r="P1101" s="65"/>
      <c r="Q1101" s="65"/>
      <c r="R1101" s="65"/>
    </row>
    <row r="1102" spans="1:18" x14ac:dyDescent="0.2">
      <c r="A1102" s="558" t="s">
        <v>2662</v>
      </c>
      <c r="B1102" s="127" t="s">
        <v>8490</v>
      </c>
      <c r="C1102" s="126">
        <v>0.5</v>
      </c>
      <c r="D1102" s="250" t="s">
        <v>8871</v>
      </c>
      <c r="E1102" s="129">
        <v>64</v>
      </c>
      <c r="F1102" s="129">
        <f>_sp90</f>
        <v>6520030900</v>
      </c>
      <c r="G1102" s="129">
        <v>90</v>
      </c>
      <c r="H1102" s="129" t="s">
        <v>2784</v>
      </c>
      <c r="I1102" s="129" t="s">
        <v>2784</v>
      </c>
      <c r="J1102" s="5">
        <v>133</v>
      </c>
      <c r="K1102" s="145">
        <v>6604100221</v>
      </c>
      <c r="L1102" s="157">
        <v>0</v>
      </c>
      <c r="M1102" s="65" t="s">
        <v>7341</v>
      </c>
      <c r="N1102" s="65"/>
      <c r="O1102" s="65"/>
      <c r="P1102" s="65"/>
      <c r="Q1102" s="65"/>
      <c r="R1102" s="65"/>
    </row>
    <row r="1103" spans="1:18" x14ac:dyDescent="0.2">
      <c r="A1103" s="97"/>
      <c r="B1103" s="127" t="s">
        <v>8490</v>
      </c>
      <c r="C1103" s="126">
        <v>0.5</v>
      </c>
      <c r="D1103" s="250" t="s">
        <v>510</v>
      </c>
      <c r="E1103" s="129">
        <v>64</v>
      </c>
      <c r="F1103" s="129">
        <f>_sp88</f>
        <v>6520030880</v>
      </c>
      <c r="G1103" s="129">
        <v>88</v>
      </c>
      <c r="H1103" s="129" t="s">
        <v>2784</v>
      </c>
      <c r="I1103" s="129" t="s">
        <v>2784</v>
      </c>
      <c r="J1103" s="129">
        <v>131</v>
      </c>
      <c r="K1103" s="157">
        <v>6604100229</v>
      </c>
      <c r="L1103" s="145">
        <v>0</v>
      </c>
      <c r="M1103" s="65"/>
      <c r="N1103" s="65"/>
      <c r="O1103" s="65"/>
      <c r="P1103" s="65"/>
      <c r="Q1103" s="65"/>
      <c r="R1103" s="65"/>
    </row>
    <row r="1104" spans="1:18" x14ac:dyDescent="0.2">
      <c r="A1104" s="97"/>
      <c r="B1104" s="127" t="s">
        <v>8490</v>
      </c>
      <c r="C1104" s="126">
        <v>0.5</v>
      </c>
      <c r="D1104" s="250" t="s">
        <v>9116</v>
      </c>
      <c r="E1104" s="129">
        <v>65</v>
      </c>
      <c r="F1104" s="129">
        <f>_sp92</f>
        <v>6520030920</v>
      </c>
      <c r="G1104" s="129">
        <v>92</v>
      </c>
      <c r="H1104" s="129" t="s">
        <v>2784</v>
      </c>
      <c r="I1104" s="129" t="s">
        <v>2784</v>
      </c>
      <c r="J1104" s="129">
        <v>135</v>
      </c>
      <c r="K1104" s="157">
        <v>6604100209</v>
      </c>
      <c r="L1104" s="157" t="s">
        <v>518</v>
      </c>
      <c r="M1104" s="65"/>
      <c r="N1104" s="65"/>
      <c r="O1104" s="65"/>
      <c r="P1104" s="65"/>
      <c r="Q1104" s="65"/>
      <c r="R1104" s="65"/>
    </row>
    <row r="1105" spans="1:18" x14ac:dyDescent="0.2">
      <c r="A1105" s="97" t="s">
        <v>9867</v>
      </c>
      <c r="B1105" s="127" t="s">
        <v>8490</v>
      </c>
      <c r="C1105" s="126">
        <v>0.5</v>
      </c>
      <c r="D1105" s="250" t="s">
        <v>1992</v>
      </c>
      <c r="E1105" s="129">
        <v>65</v>
      </c>
      <c r="F1105" s="129">
        <f>_sp90</f>
        <v>6520030900</v>
      </c>
      <c r="G1105" s="129">
        <v>90</v>
      </c>
      <c r="H1105" s="129" t="s">
        <v>2784</v>
      </c>
      <c r="I1105" s="129" t="s">
        <v>2784</v>
      </c>
      <c r="J1105" s="5">
        <v>133</v>
      </c>
      <c r="K1105" s="145">
        <v>6604100221</v>
      </c>
      <c r="L1105" s="157">
        <v>0</v>
      </c>
      <c r="M1105" s="65" t="s">
        <v>3190</v>
      </c>
      <c r="N1105" s="65"/>
      <c r="O1105" s="65"/>
      <c r="P1105" s="65"/>
      <c r="Q1105" s="65"/>
      <c r="R1105" s="65"/>
    </row>
    <row r="1106" spans="1:18" x14ac:dyDescent="0.2">
      <c r="A1106" s="97" t="s">
        <v>6153</v>
      </c>
      <c r="B1106" s="127" t="s">
        <v>8490</v>
      </c>
      <c r="C1106" s="126">
        <v>0.5</v>
      </c>
      <c r="D1106" s="250" t="s">
        <v>7237</v>
      </c>
      <c r="E1106" s="129">
        <v>65</v>
      </c>
      <c r="F1106" s="129">
        <f>_sp92</f>
        <v>6520030920</v>
      </c>
      <c r="G1106" s="129">
        <v>92</v>
      </c>
      <c r="H1106" s="129" t="s">
        <v>2784</v>
      </c>
      <c r="I1106" s="129" t="s">
        <v>2784</v>
      </c>
      <c r="J1106" s="5">
        <v>135</v>
      </c>
      <c r="K1106" s="157">
        <v>6604100291</v>
      </c>
      <c r="L1106" s="445" t="s">
        <v>518</v>
      </c>
      <c r="M1106" s="65"/>
      <c r="N1106" s="65"/>
      <c r="O1106" s="65"/>
      <c r="P1106" s="65"/>
      <c r="Q1106" s="65"/>
      <c r="R1106" s="65"/>
    </row>
    <row r="1107" spans="1:18" x14ac:dyDescent="0.2">
      <c r="A1107" s="97" t="s">
        <v>495</v>
      </c>
      <c r="B1107" s="127" t="s">
        <v>8490</v>
      </c>
      <c r="C1107" s="126">
        <v>0.5</v>
      </c>
      <c r="D1107" s="250" t="s">
        <v>6227</v>
      </c>
      <c r="E1107" s="129">
        <v>66</v>
      </c>
      <c r="F1107" s="129">
        <f>_sp90</f>
        <v>6520030900</v>
      </c>
      <c r="G1107" s="129">
        <v>90</v>
      </c>
      <c r="H1107" s="129" t="s">
        <v>2784</v>
      </c>
      <c r="I1107" s="129" t="s">
        <v>2784</v>
      </c>
      <c r="J1107" s="5">
        <v>133</v>
      </c>
      <c r="K1107" s="157">
        <v>6604100245</v>
      </c>
      <c r="L1107" s="157">
        <v>0</v>
      </c>
      <c r="M1107" s="65" t="s">
        <v>1795</v>
      </c>
      <c r="N1107" s="65"/>
      <c r="O1107" s="65"/>
      <c r="P1107" s="65"/>
      <c r="Q1107" s="65"/>
      <c r="R1107" s="65"/>
    </row>
    <row r="1108" spans="1:18" x14ac:dyDescent="0.2">
      <c r="A1108" s="97" t="s">
        <v>7119</v>
      </c>
      <c r="B1108" s="127" t="s">
        <v>8490</v>
      </c>
      <c r="C1108" s="126">
        <v>0.5</v>
      </c>
      <c r="D1108" s="591" t="s">
        <v>11846</v>
      </c>
      <c r="E1108" s="5">
        <v>65</v>
      </c>
      <c r="F1108" s="129">
        <f>_sp90</f>
        <v>6520030900</v>
      </c>
      <c r="G1108" s="129">
        <v>92</v>
      </c>
      <c r="H1108" s="129" t="s">
        <v>2784</v>
      </c>
      <c r="I1108" s="129" t="s">
        <v>2784</v>
      </c>
      <c r="J1108" s="5">
        <v>133</v>
      </c>
      <c r="K1108" s="157">
        <v>6604100202</v>
      </c>
      <c r="L1108" s="145">
        <v>0</v>
      </c>
      <c r="M1108" s="559" t="s">
        <v>11847</v>
      </c>
      <c r="N1108" s="65"/>
      <c r="O1108" s="65"/>
      <c r="P1108" s="65"/>
      <c r="Q1108" s="65"/>
      <c r="R1108" s="65"/>
    </row>
    <row r="1109" spans="1:18" x14ac:dyDescent="0.2">
      <c r="A1109" s="558" t="s">
        <v>11238</v>
      </c>
      <c r="B1109" s="127" t="s">
        <v>8490</v>
      </c>
      <c r="C1109" s="126">
        <v>0.5</v>
      </c>
      <c r="D1109" s="250" t="s">
        <v>9665</v>
      </c>
      <c r="E1109" s="129">
        <v>64</v>
      </c>
      <c r="F1109" s="129">
        <f>_sp88</f>
        <v>6520030880</v>
      </c>
      <c r="G1109" s="129">
        <v>88</v>
      </c>
      <c r="H1109" s="129" t="s">
        <v>2784</v>
      </c>
      <c r="I1109" s="129" t="s">
        <v>2784</v>
      </c>
      <c r="J1109" s="129">
        <v>131</v>
      </c>
      <c r="K1109" s="157">
        <v>6604100263</v>
      </c>
      <c r="L1109" s="157">
        <v>0</v>
      </c>
      <c r="M1109" s="559" t="s">
        <v>11247</v>
      </c>
      <c r="N1109" s="65"/>
      <c r="O1109" s="65"/>
      <c r="P1109" s="65"/>
      <c r="Q1109" s="65"/>
      <c r="R1109" s="65"/>
    </row>
    <row r="1110" spans="1:18" x14ac:dyDescent="0.2">
      <c r="A1110" s="97"/>
      <c r="B1110" s="127" t="s">
        <v>8490</v>
      </c>
      <c r="C1110" s="126">
        <v>0.5</v>
      </c>
      <c r="D1110" s="250" t="s">
        <v>6909</v>
      </c>
      <c r="E1110" s="129">
        <v>65</v>
      </c>
      <c r="F1110" s="129">
        <f>_sp92</f>
        <v>6520030920</v>
      </c>
      <c r="G1110" s="129">
        <v>92</v>
      </c>
      <c r="H1110" s="129" t="s">
        <v>2784</v>
      </c>
      <c r="I1110" s="129" t="s">
        <v>2784</v>
      </c>
      <c r="J1110" s="5">
        <v>135</v>
      </c>
      <c r="K1110" s="157">
        <v>6604100227</v>
      </c>
      <c r="L1110" s="157">
        <v>0</v>
      </c>
      <c r="M1110" s="65"/>
      <c r="N1110" s="65"/>
      <c r="O1110" s="65"/>
      <c r="P1110" s="65"/>
      <c r="Q1110" s="65"/>
      <c r="R1110" s="65"/>
    </row>
    <row r="1111" spans="1:18" x14ac:dyDescent="0.2">
      <c r="A1111" s="97" t="s">
        <v>3672</v>
      </c>
      <c r="B1111" s="127" t="s">
        <v>8490</v>
      </c>
      <c r="C1111" s="126">
        <v>0.5</v>
      </c>
      <c r="D1111" s="250" t="s">
        <v>3674</v>
      </c>
      <c r="E1111" s="129">
        <v>65</v>
      </c>
      <c r="F1111" s="129">
        <f>_sp92</f>
        <v>6520030920</v>
      </c>
      <c r="G1111" s="129">
        <v>92</v>
      </c>
      <c r="H1111" s="129" t="s">
        <v>2784</v>
      </c>
      <c r="I1111" s="129" t="s">
        <v>2784</v>
      </c>
      <c r="J1111" s="129">
        <v>135</v>
      </c>
      <c r="K1111" s="157">
        <v>6604100202</v>
      </c>
      <c r="L1111" s="145">
        <v>0</v>
      </c>
      <c r="M1111" s="65" t="s">
        <v>8502</v>
      </c>
      <c r="N1111" s="65"/>
      <c r="O1111" s="65"/>
      <c r="P1111" s="65"/>
      <c r="Q1111" s="65"/>
      <c r="R1111" s="65"/>
    </row>
    <row r="1112" spans="1:18" x14ac:dyDescent="0.2">
      <c r="A1112" s="97"/>
      <c r="B1112" s="127" t="s">
        <v>8490</v>
      </c>
      <c r="C1112" s="126">
        <v>0.5</v>
      </c>
      <c r="D1112" s="250" t="s">
        <v>2679</v>
      </c>
      <c r="E1112" s="129">
        <v>65</v>
      </c>
      <c r="F1112" s="129">
        <f>_sp92</f>
        <v>6520030920</v>
      </c>
      <c r="G1112" s="129">
        <v>92</v>
      </c>
      <c r="H1112" s="129" t="s">
        <v>2784</v>
      </c>
      <c r="I1112" s="129" t="s">
        <v>2784</v>
      </c>
      <c r="J1112" s="5">
        <v>135</v>
      </c>
      <c r="K1112" s="157">
        <v>6604100227</v>
      </c>
      <c r="L1112" s="157" t="s">
        <v>518</v>
      </c>
      <c r="M1112" s="65"/>
      <c r="N1112" s="65"/>
      <c r="O1112" s="65"/>
      <c r="P1112" s="65"/>
      <c r="Q1112" s="65"/>
      <c r="R1112" s="65"/>
    </row>
    <row r="1113" spans="1:18" x14ac:dyDescent="0.2">
      <c r="A1113" s="97"/>
      <c r="B1113" s="127" t="s">
        <v>8490</v>
      </c>
      <c r="C1113" s="126">
        <v>0.5</v>
      </c>
      <c r="D1113" s="250" t="s">
        <v>8395</v>
      </c>
      <c r="E1113" s="129">
        <v>65</v>
      </c>
      <c r="F1113" s="129">
        <f>_sp90</f>
        <v>6520030900</v>
      </c>
      <c r="G1113" s="129">
        <v>90</v>
      </c>
      <c r="H1113" s="129" t="s">
        <v>2784</v>
      </c>
      <c r="I1113" s="129" t="s">
        <v>2784</v>
      </c>
      <c r="J1113" s="5">
        <v>133</v>
      </c>
      <c r="K1113" s="157"/>
      <c r="L1113" s="145">
        <v>0</v>
      </c>
      <c r="M1113" s="559" t="s">
        <v>11220</v>
      </c>
      <c r="N1113" s="65"/>
      <c r="O1113" s="65"/>
      <c r="P1113" s="65"/>
      <c r="Q1113" s="65"/>
      <c r="R1113" s="65"/>
    </row>
    <row r="1114" spans="1:18" x14ac:dyDescent="0.2">
      <c r="A1114" s="97"/>
      <c r="B1114" s="127" t="s">
        <v>5305</v>
      </c>
      <c r="C1114" s="126">
        <v>0.5</v>
      </c>
      <c r="D1114" s="250" t="s">
        <v>1467</v>
      </c>
      <c r="E1114" s="129">
        <v>62</v>
      </c>
      <c r="F1114" s="129">
        <f>_sp82</f>
        <v>6520030820</v>
      </c>
      <c r="G1114" s="129">
        <v>82</v>
      </c>
      <c r="H1114" s="129" t="s">
        <v>2784</v>
      </c>
      <c r="I1114" s="129" t="s">
        <v>2784</v>
      </c>
      <c r="J1114" s="189">
        <v>125</v>
      </c>
      <c r="K1114" s="157">
        <v>6604100298</v>
      </c>
      <c r="L1114" s="157">
        <v>0</v>
      </c>
      <c r="M1114" s="65"/>
      <c r="N1114" s="65"/>
      <c r="O1114" s="65"/>
      <c r="P1114" s="65"/>
      <c r="Q1114" s="65"/>
      <c r="R1114" s="65"/>
    </row>
    <row r="1115" spans="1:18" x14ac:dyDescent="0.2">
      <c r="A1115" s="97"/>
      <c r="B1115" s="127" t="s">
        <v>5305</v>
      </c>
      <c r="C1115" s="126">
        <v>0.5</v>
      </c>
      <c r="D1115" s="250" t="s">
        <v>6163</v>
      </c>
      <c r="E1115" s="129">
        <v>66</v>
      </c>
      <c r="F1115" s="129">
        <f>_sp94</f>
        <v>6520030940</v>
      </c>
      <c r="G1115" s="129">
        <v>94</v>
      </c>
      <c r="H1115" s="129" t="s">
        <v>2784</v>
      </c>
      <c r="I1115" s="129" t="s">
        <v>2784</v>
      </c>
      <c r="J1115" s="5">
        <v>137</v>
      </c>
      <c r="K1115" s="157">
        <v>6604100243</v>
      </c>
      <c r="L1115" s="157">
        <v>0</v>
      </c>
      <c r="M1115" s="65"/>
      <c r="N1115" s="65"/>
      <c r="O1115" s="65"/>
      <c r="P1115" s="65"/>
      <c r="Q1115" s="65"/>
      <c r="R1115" s="65"/>
    </row>
    <row r="1116" spans="1:18" x14ac:dyDescent="0.2">
      <c r="A1116" s="97"/>
      <c r="B1116" s="127" t="s">
        <v>4957</v>
      </c>
      <c r="C1116" s="126">
        <v>0.5</v>
      </c>
      <c r="D1116" s="250" t="s">
        <v>737</v>
      </c>
      <c r="E1116" s="129">
        <v>73</v>
      </c>
      <c r="F1116" s="129">
        <f>_sp105</f>
        <v>6520031050</v>
      </c>
      <c r="G1116" s="129">
        <v>105</v>
      </c>
      <c r="H1116" s="129" t="s">
        <v>2784</v>
      </c>
      <c r="I1116" s="129" t="s">
        <v>2784</v>
      </c>
      <c r="J1116" s="129">
        <v>148</v>
      </c>
      <c r="K1116" s="570" t="s">
        <v>11776</v>
      </c>
      <c r="L1116" s="157">
        <v>0</v>
      </c>
      <c r="M1116" s="559" t="s">
        <v>11774</v>
      </c>
      <c r="N1116" s="65"/>
      <c r="O1116" s="65"/>
      <c r="P1116" s="65"/>
      <c r="Q1116" s="65"/>
      <c r="R1116" s="65"/>
    </row>
    <row r="1117" spans="1:18" x14ac:dyDescent="0.2">
      <c r="A1117" s="97"/>
      <c r="B1117" s="127" t="s">
        <v>4957</v>
      </c>
      <c r="C1117" s="126">
        <v>0.5</v>
      </c>
      <c r="D1117" s="127" t="s">
        <v>9569</v>
      </c>
      <c r="E1117" s="129">
        <v>66</v>
      </c>
      <c r="F1117" s="129">
        <f>_sp92</f>
        <v>6520030920</v>
      </c>
      <c r="G1117" s="129">
        <v>92</v>
      </c>
      <c r="H1117" s="129" t="s">
        <v>2784</v>
      </c>
      <c r="I1117" s="129" t="s">
        <v>2784</v>
      </c>
      <c r="J1117" s="129">
        <v>135</v>
      </c>
      <c r="K1117" s="157">
        <v>6604100202</v>
      </c>
      <c r="L1117" s="157">
        <v>0</v>
      </c>
      <c r="M1117" s="65"/>
      <c r="N1117" s="65"/>
      <c r="O1117" s="65"/>
      <c r="P1117" s="65"/>
      <c r="Q1117" s="65"/>
      <c r="R1117" s="65"/>
    </row>
    <row r="1118" spans="1:18" x14ac:dyDescent="0.2">
      <c r="A1118" s="97" t="s">
        <v>6105</v>
      </c>
      <c r="B1118" s="127" t="s">
        <v>4957</v>
      </c>
      <c r="C1118" s="126">
        <v>0.5</v>
      </c>
      <c r="D1118" s="250" t="s">
        <v>7848</v>
      </c>
      <c r="E1118" s="129">
        <v>63</v>
      </c>
      <c r="F1118" s="129">
        <f>_sp82</f>
        <v>6520030820</v>
      </c>
      <c r="G1118" s="129">
        <v>82</v>
      </c>
      <c r="H1118" s="129" t="s">
        <v>2784</v>
      </c>
      <c r="I1118" s="129" t="s">
        <v>2784</v>
      </c>
      <c r="J1118" s="189">
        <v>125</v>
      </c>
      <c r="K1118" s="157">
        <v>6604100239</v>
      </c>
      <c r="L1118" s="157">
        <v>0</v>
      </c>
      <c r="M1118" s="65" t="s">
        <v>914</v>
      </c>
      <c r="N1118" s="65"/>
      <c r="O1118" s="65"/>
      <c r="P1118" s="65"/>
      <c r="Q1118" s="65"/>
      <c r="R1118" s="65"/>
    </row>
    <row r="1119" spans="1:18" x14ac:dyDescent="0.2">
      <c r="A1119" s="558" t="s">
        <v>11188</v>
      </c>
      <c r="B1119" s="574" t="s">
        <v>2125</v>
      </c>
      <c r="C1119" s="126">
        <v>0.5</v>
      </c>
      <c r="D1119" s="591" t="s">
        <v>11219</v>
      </c>
      <c r="E1119" s="129">
        <v>64</v>
      </c>
      <c r="F1119" s="129">
        <f>_sp90</f>
        <v>6520030900</v>
      </c>
      <c r="G1119" s="129">
        <v>90</v>
      </c>
      <c r="H1119" s="129" t="s">
        <v>2784</v>
      </c>
      <c r="I1119" s="129" t="s">
        <v>2784</v>
      </c>
      <c r="J1119" s="129">
        <v>133</v>
      </c>
      <c r="K1119" s="145">
        <v>6604100221</v>
      </c>
      <c r="L1119" s="157">
        <v>0</v>
      </c>
      <c r="M1119" s="559" t="s">
        <v>11198</v>
      </c>
      <c r="N1119" s="65"/>
      <c r="O1119" s="65"/>
      <c r="P1119" s="65"/>
      <c r="Q1119" s="65"/>
      <c r="R1119" s="65"/>
    </row>
    <row r="1120" spans="1:18" x14ac:dyDescent="0.2">
      <c r="A1120" s="97"/>
      <c r="B1120" s="127" t="s">
        <v>2125</v>
      </c>
      <c r="C1120" s="126">
        <v>0.5</v>
      </c>
      <c r="D1120" s="250" t="s">
        <v>4789</v>
      </c>
      <c r="E1120" s="129">
        <v>66</v>
      </c>
      <c r="F1120" s="129">
        <f>_sp92</f>
        <v>6520030920</v>
      </c>
      <c r="G1120" s="129">
        <v>92</v>
      </c>
      <c r="H1120" s="129" t="s">
        <v>2784</v>
      </c>
      <c r="I1120" s="129" t="s">
        <v>2784</v>
      </c>
      <c r="J1120" s="129">
        <v>135</v>
      </c>
      <c r="K1120" s="157">
        <v>6604100201</v>
      </c>
      <c r="L1120" s="157">
        <v>0</v>
      </c>
      <c r="M1120" s="65"/>
      <c r="N1120" s="65"/>
      <c r="O1120" s="65"/>
      <c r="P1120" s="65"/>
      <c r="Q1120" s="65"/>
      <c r="R1120" s="65"/>
    </row>
    <row r="1121" spans="1:18" x14ac:dyDescent="0.2">
      <c r="A1121" s="97"/>
      <c r="B1121" s="127" t="s">
        <v>2125</v>
      </c>
      <c r="C1121" s="126">
        <v>0.5</v>
      </c>
      <c r="D1121" s="127" t="s">
        <v>9569</v>
      </c>
      <c r="E1121" s="129">
        <v>66</v>
      </c>
      <c r="F1121" s="129">
        <f>_sp92</f>
        <v>6520030920</v>
      </c>
      <c r="G1121" s="129">
        <v>92</v>
      </c>
      <c r="H1121" s="129" t="s">
        <v>2784</v>
      </c>
      <c r="I1121" s="129" t="s">
        <v>2784</v>
      </c>
      <c r="J1121" s="129">
        <v>135</v>
      </c>
      <c r="K1121" s="157">
        <v>6604100202</v>
      </c>
      <c r="L1121" s="157">
        <v>0</v>
      </c>
      <c r="M1121" s="65"/>
      <c r="N1121" s="65"/>
      <c r="O1121" s="65"/>
      <c r="P1121" s="65"/>
      <c r="Q1121" s="65"/>
      <c r="R1121" s="65"/>
    </row>
    <row r="1122" spans="1:18" x14ac:dyDescent="0.2">
      <c r="A1122" s="97" t="s">
        <v>10665</v>
      </c>
      <c r="B1122" s="127" t="s">
        <v>2125</v>
      </c>
      <c r="C1122" s="126">
        <v>0.5</v>
      </c>
      <c r="D1122" s="766" t="s">
        <v>1943</v>
      </c>
      <c r="E1122" s="129">
        <v>65</v>
      </c>
      <c r="F1122" s="129">
        <f>_sp84</f>
        <v>6520030840</v>
      </c>
      <c r="G1122" s="129">
        <v>84</v>
      </c>
      <c r="H1122" s="129" t="s">
        <v>2784</v>
      </c>
      <c r="I1122" s="129" t="s">
        <v>2784</v>
      </c>
      <c r="J1122" s="129">
        <v>127</v>
      </c>
      <c r="K1122" s="157">
        <v>6604100271</v>
      </c>
      <c r="L1122" s="145">
        <v>0</v>
      </c>
      <c r="M1122" s="65" t="s">
        <v>10689</v>
      </c>
      <c r="N1122" s="65"/>
      <c r="O1122" s="65"/>
      <c r="P1122" s="65"/>
      <c r="Q1122" s="65"/>
      <c r="R1122" s="65"/>
    </row>
    <row r="1123" spans="1:18" x14ac:dyDescent="0.2">
      <c r="A1123" s="97"/>
      <c r="B1123" s="127" t="s">
        <v>2125</v>
      </c>
      <c r="C1123" s="126">
        <v>0.5</v>
      </c>
      <c r="D1123" s="127" t="s">
        <v>8447</v>
      </c>
      <c r="E1123" s="129">
        <v>64</v>
      </c>
      <c r="F1123" s="129">
        <v>6520030900</v>
      </c>
      <c r="G1123" s="129">
        <v>90</v>
      </c>
      <c r="H1123" s="129" t="s">
        <v>2784</v>
      </c>
      <c r="I1123" s="129" t="s">
        <v>2784</v>
      </c>
      <c r="J1123" s="129">
        <v>133</v>
      </c>
      <c r="K1123" s="157">
        <v>6604100217</v>
      </c>
      <c r="L1123" s="157">
        <v>0</v>
      </c>
      <c r="M1123" s="65"/>
      <c r="N1123" s="65"/>
      <c r="O1123" s="65"/>
      <c r="P1123" s="65"/>
      <c r="Q1123" s="65"/>
      <c r="R1123" s="65"/>
    </row>
    <row r="1124" spans="1:18" x14ac:dyDescent="0.2">
      <c r="A1124" s="97"/>
      <c r="B1124" s="127" t="s">
        <v>2125</v>
      </c>
      <c r="C1124" s="126">
        <v>0.5</v>
      </c>
      <c r="D1124" s="250" t="s">
        <v>7616</v>
      </c>
      <c r="E1124" s="129">
        <v>65</v>
      </c>
      <c r="F1124" s="129">
        <f>_sp92</f>
        <v>6520030920</v>
      </c>
      <c r="G1124" s="129">
        <v>92</v>
      </c>
      <c r="H1124" s="129" t="s">
        <v>2784</v>
      </c>
      <c r="I1124" s="129" t="s">
        <v>2784</v>
      </c>
      <c r="J1124" s="129">
        <v>135</v>
      </c>
      <c r="K1124" s="157">
        <v>6604100262</v>
      </c>
      <c r="L1124" s="145">
        <v>0</v>
      </c>
      <c r="M1124" s="65" t="s">
        <v>2308</v>
      </c>
      <c r="N1124" s="65"/>
      <c r="O1124" s="65"/>
      <c r="P1124" s="65"/>
      <c r="Q1124" s="65"/>
      <c r="R1124" s="65"/>
    </row>
    <row r="1125" spans="1:18" x14ac:dyDescent="0.2">
      <c r="A1125" s="97" t="s">
        <v>6105</v>
      </c>
      <c r="B1125" s="127" t="s">
        <v>2125</v>
      </c>
      <c r="C1125" s="126">
        <v>0.5</v>
      </c>
      <c r="D1125" s="250" t="s">
        <v>7848</v>
      </c>
      <c r="E1125" s="5">
        <v>64</v>
      </c>
      <c r="F1125" s="5">
        <f>_sp82</f>
        <v>6520030820</v>
      </c>
      <c r="G1125" s="5">
        <v>82</v>
      </c>
      <c r="H1125" s="129" t="s">
        <v>2784</v>
      </c>
      <c r="I1125" s="129" t="s">
        <v>2784</v>
      </c>
      <c r="J1125" s="5">
        <v>125</v>
      </c>
      <c r="K1125" s="157">
        <v>6604100239</v>
      </c>
      <c r="L1125" s="157">
        <v>0</v>
      </c>
      <c r="M1125" s="65" t="s">
        <v>914</v>
      </c>
      <c r="N1125" s="65"/>
      <c r="O1125" s="65"/>
      <c r="P1125" s="65"/>
      <c r="Q1125" s="65"/>
      <c r="R1125" s="65"/>
    </row>
    <row r="1126" spans="1:18" x14ac:dyDescent="0.2">
      <c r="A1126" s="558" t="s">
        <v>11725</v>
      </c>
      <c r="B1126" s="574" t="s">
        <v>2125</v>
      </c>
      <c r="C1126" s="126">
        <v>0.5</v>
      </c>
      <c r="D1126" s="591" t="s">
        <v>11727</v>
      </c>
      <c r="E1126" s="5">
        <v>65</v>
      </c>
      <c r="F1126" s="129">
        <f>_sp90</f>
        <v>6520030900</v>
      </c>
      <c r="G1126" s="5">
        <v>90</v>
      </c>
      <c r="H1126" s="129" t="s">
        <v>2784</v>
      </c>
      <c r="I1126" s="129" t="s">
        <v>2784</v>
      </c>
      <c r="J1126" s="129">
        <v>133</v>
      </c>
      <c r="K1126" s="157">
        <v>6604100221</v>
      </c>
      <c r="L1126" s="157">
        <v>0</v>
      </c>
      <c r="M1126" s="559" t="s">
        <v>11723</v>
      </c>
      <c r="N1126" s="65"/>
      <c r="O1126" s="65"/>
      <c r="P1126" s="65"/>
      <c r="Q1126" s="65"/>
      <c r="R1126" s="65"/>
    </row>
    <row r="1127" spans="1:18" x14ac:dyDescent="0.2">
      <c r="A1127" s="97" t="s">
        <v>9864</v>
      </c>
      <c r="B1127" s="127" t="s">
        <v>2125</v>
      </c>
      <c r="C1127" s="126">
        <v>0.5</v>
      </c>
      <c r="D1127" s="250" t="s">
        <v>9307</v>
      </c>
      <c r="E1127" s="5">
        <v>65</v>
      </c>
      <c r="F1127" s="5">
        <f>_sp92</f>
        <v>6520030920</v>
      </c>
      <c r="G1127" s="5">
        <v>92</v>
      </c>
      <c r="H1127" s="129" t="s">
        <v>2784</v>
      </c>
      <c r="I1127" s="129" t="s">
        <v>2784</v>
      </c>
      <c r="J1127" s="129">
        <v>135</v>
      </c>
      <c r="K1127" s="157">
        <v>6604100227</v>
      </c>
      <c r="L1127" s="145">
        <v>0</v>
      </c>
      <c r="M1127" s="65" t="s">
        <v>5532</v>
      </c>
      <c r="N1127" s="65"/>
      <c r="O1127" s="65"/>
      <c r="P1127" s="65"/>
      <c r="Q1127" s="65"/>
      <c r="R1127" s="65"/>
    </row>
    <row r="1128" spans="1:18" x14ac:dyDescent="0.2">
      <c r="A1128" s="97"/>
      <c r="B1128" s="127" t="s">
        <v>2125</v>
      </c>
      <c r="C1128" s="126">
        <v>0.5</v>
      </c>
      <c r="D1128" s="250" t="s">
        <v>3408</v>
      </c>
      <c r="E1128" s="5">
        <v>66</v>
      </c>
      <c r="F1128" s="129">
        <f>_sp92</f>
        <v>6520030920</v>
      </c>
      <c r="G1128" s="129">
        <v>92</v>
      </c>
      <c r="H1128" s="129" t="s">
        <v>2784</v>
      </c>
      <c r="I1128" s="129" t="s">
        <v>2784</v>
      </c>
      <c r="J1128" s="5">
        <v>135</v>
      </c>
      <c r="K1128" s="157">
        <v>6604100227</v>
      </c>
      <c r="L1128" s="157">
        <v>0</v>
      </c>
      <c r="M1128" s="65"/>
      <c r="N1128" s="65"/>
      <c r="O1128" s="65"/>
      <c r="P1128" s="65"/>
      <c r="Q1128" s="65"/>
      <c r="R1128" s="65"/>
    </row>
    <row r="1129" spans="1:18" x14ac:dyDescent="0.2">
      <c r="A1129" s="97"/>
      <c r="B1129" s="127" t="s">
        <v>2125</v>
      </c>
      <c r="C1129" s="126">
        <v>0.5</v>
      </c>
      <c r="D1129" s="250" t="s">
        <v>10165</v>
      </c>
      <c r="E1129" s="129">
        <v>64</v>
      </c>
      <c r="F1129" s="129">
        <f>_sp88</f>
        <v>6520030880</v>
      </c>
      <c r="G1129" s="129">
        <v>88</v>
      </c>
      <c r="H1129" s="129" t="s">
        <v>2784</v>
      </c>
      <c r="I1129" s="129" t="s">
        <v>2784</v>
      </c>
      <c r="J1129" s="129">
        <v>131</v>
      </c>
      <c r="K1129" s="157">
        <v>6604100229</v>
      </c>
      <c r="L1129" s="157">
        <v>0</v>
      </c>
      <c r="M1129" s="65" t="s">
        <v>950</v>
      </c>
      <c r="N1129" s="65"/>
      <c r="O1129" s="65"/>
      <c r="P1129" s="65"/>
      <c r="Q1129" s="65"/>
      <c r="R1129" s="65"/>
    </row>
    <row r="1130" spans="1:18" x14ac:dyDescent="0.2">
      <c r="A1130" s="97"/>
      <c r="B1130" s="127" t="s">
        <v>2125</v>
      </c>
      <c r="C1130" s="126">
        <v>0.5</v>
      </c>
      <c r="D1130" s="250" t="s">
        <v>10056</v>
      </c>
      <c r="E1130" s="129">
        <v>64</v>
      </c>
      <c r="F1130" s="129">
        <f>_sp88</f>
        <v>6520030880</v>
      </c>
      <c r="G1130" s="129">
        <v>88</v>
      </c>
      <c r="H1130" s="129" t="s">
        <v>2784</v>
      </c>
      <c r="I1130" s="129" t="s">
        <v>2784</v>
      </c>
      <c r="J1130" s="129">
        <v>131</v>
      </c>
      <c r="K1130" s="157">
        <v>6604100229</v>
      </c>
      <c r="L1130" s="145">
        <v>0</v>
      </c>
      <c r="M1130" s="65"/>
      <c r="N1130" s="65"/>
      <c r="O1130" s="65"/>
      <c r="P1130" s="65"/>
      <c r="Q1130" s="65"/>
      <c r="R1130" s="65"/>
    </row>
    <row r="1131" spans="1:18" x14ac:dyDescent="0.2">
      <c r="A1131" s="97"/>
      <c r="B1131" s="127" t="s">
        <v>2125</v>
      </c>
      <c r="C1131" s="126">
        <v>0.5</v>
      </c>
      <c r="D1131" s="250" t="s">
        <v>2035</v>
      </c>
      <c r="E1131" s="129">
        <v>64</v>
      </c>
      <c r="F1131" s="129">
        <f>_sp88</f>
        <v>6520030880</v>
      </c>
      <c r="G1131" s="129">
        <v>88</v>
      </c>
      <c r="H1131" s="129" t="s">
        <v>2784</v>
      </c>
      <c r="I1131" s="129" t="s">
        <v>2784</v>
      </c>
      <c r="J1131" s="129">
        <v>131</v>
      </c>
      <c r="K1131" s="157">
        <v>6604100244</v>
      </c>
      <c r="L1131" s="145">
        <v>0</v>
      </c>
      <c r="M1131" s="65"/>
      <c r="N1131" s="65"/>
      <c r="O1131" s="65"/>
      <c r="P1131" s="65"/>
      <c r="Q1131" s="65"/>
      <c r="R1131" s="65"/>
    </row>
    <row r="1132" spans="1:18" x14ac:dyDescent="0.2">
      <c r="A1132" s="97"/>
      <c r="B1132" s="127" t="s">
        <v>2125</v>
      </c>
      <c r="C1132" s="126">
        <v>0.5</v>
      </c>
      <c r="D1132" s="250" t="s">
        <v>5327</v>
      </c>
      <c r="E1132" s="129">
        <v>67</v>
      </c>
      <c r="F1132" s="129">
        <f>_sp94</f>
        <v>6520030940</v>
      </c>
      <c r="G1132" s="129">
        <v>94</v>
      </c>
      <c r="H1132" s="129" t="s">
        <v>2784</v>
      </c>
      <c r="I1132" s="129" t="s">
        <v>2784</v>
      </c>
      <c r="J1132" s="5">
        <v>137</v>
      </c>
      <c r="K1132" s="157">
        <v>6604100269</v>
      </c>
      <c r="L1132" s="157">
        <v>0</v>
      </c>
      <c r="M1132" s="65"/>
      <c r="N1132" s="65"/>
      <c r="O1132" s="65"/>
      <c r="P1132" s="65"/>
      <c r="Q1132" s="65"/>
      <c r="R1132" s="65"/>
    </row>
    <row r="1133" spans="1:18" x14ac:dyDescent="0.2">
      <c r="A1133" s="97"/>
      <c r="B1133" s="127" t="s">
        <v>2125</v>
      </c>
      <c r="C1133" s="126">
        <v>0.5</v>
      </c>
      <c r="D1133" s="250" t="s">
        <v>3297</v>
      </c>
      <c r="E1133" s="129">
        <v>64</v>
      </c>
      <c r="F1133" s="129">
        <f>_sp86</f>
        <v>6520030860</v>
      </c>
      <c r="G1133" s="129">
        <v>86</v>
      </c>
      <c r="H1133" s="129" t="s">
        <v>2784</v>
      </c>
      <c r="I1133" s="129" t="s">
        <v>2784</v>
      </c>
      <c r="J1133" s="129">
        <v>131</v>
      </c>
      <c r="K1133" s="157">
        <v>6604100233</v>
      </c>
      <c r="L1133" s="157">
        <v>0</v>
      </c>
      <c r="M1133" s="65"/>
      <c r="N1133" s="65"/>
      <c r="O1133" s="65"/>
      <c r="P1133" s="65"/>
      <c r="Q1133" s="65"/>
      <c r="R1133" s="65"/>
    </row>
    <row r="1134" spans="1:18" x14ac:dyDescent="0.2">
      <c r="A1134" s="558" t="s">
        <v>11673</v>
      </c>
      <c r="B1134" s="127" t="s">
        <v>2125</v>
      </c>
      <c r="C1134" s="126">
        <v>0.5</v>
      </c>
      <c r="D1134" s="591" t="s">
        <v>11678</v>
      </c>
      <c r="E1134" s="129">
        <v>63</v>
      </c>
      <c r="F1134" s="129">
        <f>_sp82</f>
        <v>6520030820</v>
      </c>
      <c r="G1134" s="129">
        <v>82</v>
      </c>
      <c r="H1134" s="129" t="s">
        <v>2784</v>
      </c>
      <c r="I1134" s="129" t="s">
        <v>2784</v>
      </c>
      <c r="J1134" s="5">
        <v>125</v>
      </c>
      <c r="K1134" s="157">
        <v>6604100298</v>
      </c>
      <c r="L1134" s="687" t="s">
        <v>518</v>
      </c>
      <c r="M1134" s="559" t="s">
        <v>11679</v>
      </c>
      <c r="N1134" s="65"/>
      <c r="O1134" s="65"/>
      <c r="P1134" s="65"/>
      <c r="Q1134" s="65"/>
      <c r="R1134" s="65"/>
    </row>
    <row r="1135" spans="1:18" x14ac:dyDescent="0.2">
      <c r="A1135" s="558" t="s">
        <v>10880</v>
      </c>
      <c r="B1135" s="574" t="s">
        <v>2125</v>
      </c>
      <c r="C1135" s="126">
        <v>0.5</v>
      </c>
      <c r="D1135" s="591" t="s">
        <v>10892</v>
      </c>
      <c r="E1135" s="5">
        <v>65</v>
      </c>
      <c r="F1135" s="129">
        <f>_sp88</f>
        <v>6520030880</v>
      </c>
      <c r="G1135" s="129">
        <v>88</v>
      </c>
      <c r="H1135" s="129" t="s">
        <v>2784</v>
      </c>
      <c r="I1135" s="129" t="s">
        <v>2784</v>
      </c>
      <c r="J1135" s="189">
        <v>131</v>
      </c>
      <c r="K1135" s="157">
        <v>6604100263</v>
      </c>
      <c r="L1135" s="157">
        <v>0</v>
      </c>
      <c r="M1135" s="559" t="s">
        <v>10891</v>
      </c>
      <c r="N1135" s="65"/>
      <c r="O1135" s="65"/>
      <c r="P1135" s="65"/>
      <c r="Q1135" s="65"/>
      <c r="R1135" s="65"/>
    </row>
    <row r="1136" spans="1:18" x14ac:dyDescent="0.2">
      <c r="A1136" s="97"/>
      <c r="B1136" s="127" t="s">
        <v>3135</v>
      </c>
      <c r="C1136" s="126">
        <v>0.5</v>
      </c>
      <c r="D1136" s="250" t="s">
        <v>3687</v>
      </c>
      <c r="E1136" s="129">
        <v>65</v>
      </c>
      <c r="F1136" s="129">
        <f t="shared" ref="F1136:F1141" si="11">_sp92</f>
        <v>6520030920</v>
      </c>
      <c r="G1136" s="129">
        <v>92</v>
      </c>
      <c r="H1136" s="129" t="s">
        <v>2784</v>
      </c>
      <c r="I1136" s="129" t="s">
        <v>2784</v>
      </c>
      <c r="J1136" s="129">
        <v>135</v>
      </c>
      <c r="K1136" s="157">
        <v>6604100202</v>
      </c>
      <c r="L1136" s="145">
        <v>0</v>
      </c>
      <c r="M1136" s="65"/>
      <c r="N1136" s="65"/>
      <c r="O1136" s="65"/>
      <c r="P1136" s="65"/>
      <c r="Q1136" s="65"/>
      <c r="R1136" s="65"/>
    </row>
    <row r="1137" spans="1:18" x14ac:dyDescent="0.2">
      <c r="A1137" s="97"/>
      <c r="B1137" s="127" t="s">
        <v>3135</v>
      </c>
      <c r="C1137" s="126">
        <v>0.5</v>
      </c>
      <c r="D1137" s="250" t="s">
        <v>3688</v>
      </c>
      <c r="E1137" s="129">
        <v>65</v>
      </c>
      <c r="F1137" s="129">
        <f t="shared" si="11"/>
        <v>6520030920</v>
      </c>
      <c r="G1137" s="129">
        <v>92</v>
      </c>
      <c r="H1137" s="129" t="s">
        <v>2784</v>
      </c>
      <c r="I1137" s="129" t="s">
        <v>2784</v>
      </c>
      <c r="J1137" s="129">
        <v>135</v>
      </c>
      <c r="K1137" s="157">
        <v>6604100202</v>
      </c>
      <c r="L1137" s="145">
        <v>0</v>
      </c>
      <c r="M1137" s="65"/>
      <c r="N1137" s="65"/>
      <c r="O1137" s="65"/>
      <c r="P1137" s="65"/>
      <c r="Q1137" s="65"/>
      <c r="R1137" s="65"/>
    </row>
    <row r="1138" spans="1:18" x14ac:dyDescent="0.2">
      <c r="A1138" s="97"/>
      <c r="B1138" s="127" t="s">
        <v>3135</v>
      </c>
      <c r="C1138" s="126">
        <v>0.5</v>
      </c>
      <c r="D1138" s="250" t="s">
        <v>3689</v>
      </c>
      <c r="E1138" s="129">
        <v>65</v>
      </c>
      <c r="F1138" s="129">
        <f t="shared" si="11"/>
        <v>6520030920</v>
      </c>
      <c r="G1138" s="129">
        <v>92</v>
      </c>
      <c r="H1138" s="129" t="s">
        <v>2784</v>
      </c>
      <c r="I1138" s="129" t="s">
        <v>2784</v>
      </c>
      <c r="J1138" s="129">
        <v>135</v>
      </c>
      <c r="K1138" s="157">
        <v>6604100202</v>
      </c>
      <c r="L1138" s="145">
        <v>0</v>
      </c>
      <c r="M1138" s="65"/>
      <c r="N1138" s="65"/>
      <c r="O1138" s="65"/>
      <c r="P1138" s="65"/>
      <c r="Q1138" s="65"/>
      <c r="R1138" s="65"/>
    </row>
    <row r="1139" spans="1:18" x14ac:dyDescent="0.2">
      <c r="A1139" s="97"/>
      <c r="B1139" s="127" t="s">
        <v>2785</v>
      </c>
      <c r="C1139" s="126">
        <v>0.5</v>
      </c>
      <c r="D1139" s="250" t="s">
        <v>4908</v>
      </c>
      <c r="E1139" s="129">
        <v>65</v>
      </c>
      <c r="F1139" s="129">
        <f>_sp88</f>
        <v>6520030880</v>
      </c>
      <c r="G1139" s="129">
        <v>88</v>
      </c>
      <c r="H1139" s="129" t="s">
        <v>2784</v>
      </c>
      <c r="I1139" s="129" t="s">
        <v>2784</v>
      </c>
      <c r="J1139" s="129">
        <v>131</v>
      </c>
      <c r="K1139" s="157">
        <v>6604100229</v>
      </c>
      <c r="L1139" s="157">
        <v>0</v>
      </c>
      <c r="M1139" s="65"/>
      <c r="N1139" s="65"/>
      <c r="O1139" s="65"/>
      <c r="P1139" s="65"/>
      <c r="Q1139" s="65"/>
      <c r="R1139" s="65"/>
    </row>
    <row r="1140" spans="1:18" x14ac:dyDescent="0.2">
      <c r="A1140" s="97"/>
      <c r="B1140" s="127" t="s">
        <v>2785</v>
      </c>
      <c r="C1140" s="126">
        <v>0.5</v>
      </c>
      <c r="D1140" s="127" t="s">
        <v>571</v>
      </c>
      <c r="E1140" s="129">
        <v>65</v>
      </c>
      <c r="F1140" s="129">
        <f t="shared" si="11"/>
        <v>6520030920</v>
      </c>
      <c r="G1140" s="129">
        <v>92</v>
      </c>
      <c r="H1140" s="129" t="s">
        <v>2784</v>
      </c>
      <c r="I1140" s="129" t="s">
        <v>2784</v>
      </c>
      <c r="J1140" s="5">
        <v>135</v>
      </c>
      <c r="K1140" s="157">
        <v>6604100202</v>
      </c>
      <c r="L1140" s="145">
        <v>0</v>
      </c>
      <c r="M1140" s="65" t="s">
        <v>9538</v>
      </c>
      <c r="N1140" s="65"/>
      <c r="O1140" s="65"/>
      <c r="P1140" s="65"/>
      <c r="Q1140" s="65"/>
      <c r="R1140" s="65"/>
    </row>
    <row r="1141" spans="1:18" x14ac:dyDescent="0.2">
      <c r="A1141" s="97"/>
      <c r="B1141" s="127" t="s">
        <v>2785</v>
      </c>
      <c r="C1141" s="126">
        <v>0.5</v>
      </c>
      <c r="D1141" s="250" t="s">
        <v>8840</v>
      </c>
      <c r="E1141" s="129">
        <v>66</v>
      </c>
      <c r="F1141" s="129">
        <f t="shared" si="11"/>
        <v>6520030920</v>
      </c>
      <c r="G1141" s="129">
        <v>92</v>
      </c>
      <c r="H1141" s="129" t="s">
        <v>2784</v>
      </c>
      <c r="I1141" s="129" t="s">
        <v>2784</v>
      </c>
      <c r="J1141" s="5">
        <v>135</v>
      </c>
      <c r="K1141" s="157">
        <v>6604100202</v>
      </c>
      <c r="L1141" s="145">
        <v>0</v>
      </c>
      <c r="M1141" s="65"/>
      <c r="N1141" s="65"/>
      <c r="O1141" s="65"/>
      <c r="P1141" s="65"/>
      <c r="Q1141" s="65"/>
      <c r="R1141" s="65"/>
    </row>
    <row r="1142" spans="1:18" x14ac:dyDescent="0.2">
      <c r="A1142" s="97"/>
      <c r="B1142" s="127" t="s">
        <v>2785</v>
      </c>
      <c r="C1142" s="126">
        <v>0.5</v>
      </c>
      <c r="D1142" s="250" t="s">
        <v>10188</v>
      </c>
      <c r="E1142" s="129">
        <v>64</v>
      </c>
      <c r="F1142" s="129">
        <f>_sp88</f>
        <v>6520030880</v>
      </c>
      <c r="G1142" s="129">
        <v>88</v>
      </c>
      <c r="H1142" s="129" t="s">
        <v>2784</v>
      </c>
      <c r="I1142" s="129" t="s">
        <v>2784</v>
      </c>
      <c r="J1142" s="129">
        <v>131</v>
      </c>
      <c r="K1142" s="157">
        <v>6604100206</v>
      </c>
      <c r="L1142" s="157">
        <v>0</v>
      </c>
      <c r="M1142" s="65"/>
      <c r="N1142" s="65"/>
      <c r="O1142" s="65"/>
      <c r="P1142" s="65"/>
      <c r="Q1142" s="65"/>
      <c r="R1142" s="65"/>
    </row>
    <row r="1143" spans="1:18" x14ac:dyDescent="0.2">
      <c r="A1143" s="97"/>
      <c r="B1143" s="127" t="s">
        <v>2785</v>
      </c>
      <c r="C1143" s="126">
        <v>0.5</v>
      </c>
      <c r="D1143" s="250" t="s">
        <v>469</v>
      </c>
      <c r="E1143" s="129">
        <v>64</v>
      </c>
      <c r="F1143" s="129">
        <f>_sp88</f>
        <v>6520030880</v>
      </c>
      <c r="G1143" s="129">
        <v>88</v>
      </c>
      <c r="H1143" s="129" t="s">
        <v>2784</v>
      </c>
      <c r="I1143" s="129" t="s">
        <v>2784</v>
      </c>
      <c r="J1143" s="129">
        <v>131</v>
      </c>
      <c r="K1143" s="157">
        <v>6604100229</v>
      </c>
      <c r="L1143" s="157">
        <v>0</v>
      </c>
      <c r="M1143" s="65"/>
      <c r="N1143" s="65"/>
      <c r="O1143" s="65"/>
      <c r="P1143" s="65"/>
      <c r="Q1143" s="65"/>
      <c r="R1143" s="65"/>
    </row>
    <row r="1144" spans="1:18" x14ac:dyDescent="0.2">
      <c r="A1144" s="97"/>
      <c r="B1144" s="127" t="s">
        <v>2785</v>
      </c>
      <c r="C1144" s="126">
        <v>0.5</v>
      </c>
      <c r="D1144" s="250" t="s">
        <v>783</v>
      </c>
      <c r="E1144" s="129">
        <v>66</v>
      </c>
      <c r="F1144" s="129">
        <f>_sp90</f>
        <v>6520030900</v>
      </c>
      <c r="G1144" s="129">
        <v>90</v>
      </c>
      <c r="H1144" s="129" t="s">
        <v>2784</v>
      </c>
      <c r="I1144" s="129" t="s">
        <v>2784</v>
      </c>
      <c r="J1144" s="129">
        <v>133</v>
      </c>
      <c r="K1144" s="157">
        <v>6604100221</v>
      </c>
      <c r="L1144" s="445" t="s">
        <v>518</v>
      </c>
      <c r="M1144" s="65"/>
      <c r="N1144" s="65"/>
      <c r="O1144" s="65"/>
      <c r="P1144" s="65"/>
      <c r="Q1144" s="65"/>
      <c r="R1144" s="65"/>
    </row>
    <row r="1145" spans="1:18" x14ac:dyDescent="0.2">
      <c r="A1145" s="97"/>
      <c r="B1145" s="127" t="s">
        <v>2785</v>
      </c>
      <c r="C1145" s="126">
        <v>0.5</v>
      </c>
      <c r="D1145" s="250" t="s">
        <v>10276</v>
      </c>
      <c r="E1145" s="129">
        <v>68</v>
      </c>
      <c r="F1145" s="129">
        <f>_sp97</f>
        <v>6520030970</v>
      </c>
      <c r="G1145" s="129">
        <v>97</v>
      </c>
      <c r="H1145" s="129" t="s">
        <v>2784</v>
      </c>
      <c r="I1145" s="129" t="s">
        <v>2784</v>
      </c>
      <c r="J1145" s="5">
        <v>140</v>
      </c>
      <c r="K1145" s="157"/>
      <c r="L1145" s="157">
        <v>0</v>
      </c>
      <c r="M1145" s="559" t="s">
        <v>11861</v>
      </c>
      <c r="N1145" s="65"/>
      <c r="O1145" s="65"/>
      <c r="P1145" s="65"/>
      <c r="Q1145" s="65"/>
      <c r="R1145" s="65"/>
    </row>
    <row r="1146" spans="1:18" x14ac:dyDescent="0.2">
      <c r="A1146" s="97"/>
      <c r="B1146" s="127" t="s">
        <v>2785</v>
      </c>
      <c r="C1146" s="126">
        <v>0.5</v>
      </c>
      <c r="D1146" s="250" t="s">
        <v>2873</v>
      </c>
      <c r="E1146" s="129">
        <v>67</v>
      </c>
      <c r="F1146" s="129">
        <f>_sp94</f>
        <v>6520030940</v>
      </c>
      <c r="G1146" s="129">
        <v>94</v>
      </c>
      <c r="H1146" s="129" t="s">
        <v>2784</v>
      </c>
      <c r="I1146" s="129" t="s">
        <v>2784</v>
      </c>
      <c r="J1146" s="5">
        <v>137</v>
      </c>
      <c r="K1146" s="157">
        <v>6604100287</v>
      </c>
      <c r="L1146" s="145">
        <v>0</v>
      </c>
      <c r="M1146" s="65"/>
      <c r="N1146" s="65"/>
      <c r="O1146" s="65"/>
      <c r="P1146" s="65"/>
      <c r="Q1146" s="65"/>
      <c r="R1146" s="65"/>
    </row>
    <row r="1147" spans="1:18" x14ac:dyDescent="0.2">
      <c r="A1147" s="97"/>
      <c r="B1147" s="127" t="s">
        <v>2785</v>
      </c>
      <c r="C1147" s="126">
        <v>0.5</v>
      </c>
      <c r="D1147" s="250" t="s">
        <v>764</v>
      </c>
      <c r="E1147" s="129">
        <v>65</v>
      </c>
      <c r="F1147" s="129">
        <f>_sp90</f>
        <v>6520030900</v>
      </c>
      <c r="G1147" s="129">
        <v>90</v>
      </c>
      <c r="H1147" s="129" t="s">
        <v>2784</v>
      </c>
      <c r="I1147" s="129" t="s">
        <v>2784</v>
      </c>
      <c r="J1147" s="129">
        <v>133</v>
      </c>
      <c r="K1147" s="157">
        <v>6604100274</v>
      </c>
      <c r="L1147" s="157">
        <v>0</v>
      </c>
      <c r="M1147" s="65"/>
      <c r="N1147" s="65"/>
      <c r="O1147" s="65"/>
      <c r="P1147" s="65"/>
      <c r="Q1147" s="65"/>
      <c r="R1147" s="65"/>
    </row>
    <row r="1148" spans="1:18" x14ac:dyDescent="0.2">
      <c r="A1148" s="97"/>
      <c r="B1148" s="127" t="s">
        <v>2785</v>
      </c>
      <c r="C1148" s="126">
        <v>0.5</v>
      </c>
      <c r="D1148" s="250" t="s">
        <v>3639</v>
      </c>
      <c r="E1148" s="129">
        <v>65</v>
      </c>
      <c r="F1148" s="129">
        <f>_sp90</f>
        <v>6520030900</v>
      </c>
      <c r="G1148" s="129">
        <v>90</v>
      </c>
      <c r="H1148" s="129" t="s">
        <v>2784</v>
      </c>
      <c r="I1148" s="129" t="s">
        <v>2784</v>
      </c>
      <c r="J1148" s="129">
        <v>133</v>
      </c>
      <c r="K1148" s="157">
        <v>6604100221</v>
      </c>
      <c r="L1148" s="157">
        <v>0</v>
      </c>
      <c r="M1148" s="65"/>
      <c r="N1148" s="65"/>
      <c r="O1148" s="65"/>
      <c r="P1148" s="65"/>
      <c r="Q1148" s="65"/>
      <c r="R1148" s="65"/>
    </row>
    <row r="1149" spans="1:18" x14ac:dyDescent="0.2">
      <c r="A1149" s="97"/>
      <c r="B1149" s="127" t="s">
        <v>2785</v>
      </c>
      <c r="C1149" s="126">
        <v>0.5</v>
      </c>
      <c r="D1149" s="250" t="s">
        <v>152</v>
      </c>
      <c r="E1149" s="129">
        <v>64</v>
      </c>
      <c r="F1149" s="129">
        <f>_sp88</f>
        <v>6520030880</v>
      </c>
      <c r="G1149" s="129">
        <v>88</v>
      </c>
      <c r="H1149" s="129" t="s">
        <v>2784</v>
      </c>
      <c r="I1149" s="129" t="s">
        <v>2784</v>
      </c>
      <c r="J1149" s="129">
        <v>131</v>
      </c>
      <c r="K1149" s="157">
        <v>6604100229</v>
      </c>
      <c r="L1149" s="157">
        <v>0</v>
      </c>
      <c r="M1149" s="65" t="s">
        <v>47</v>
      </c>
      <c r="N1149" s="65"/>
      <c r="O1149" s="65"/>
      <c r="P1149" s="65"/>
      <c r="Q1149" s="65"/>
      <c r="R1149" s="65"/>
    </row>
    <row r="1150" spans="1:18" x14ac:dyDescent="0.2">
      <c r="A1150" s="97"/>
      <c r="B1150" s="127" t="s">
        <v>2785</v>
      </c>
      <c r="C1150" s="126">
        <v>0.5</v>
      </c>
      <c r="D1150" s="250" t="s">
        <v>3519</v>
      </c>
      <c r="E1150" s="129">
        <v>64</v>
      </c>
      <c r="F1150" s="129">
        <f>_sp88</f>
        <v>6520030880</v>
      </c>
      <c r="G1150" s="129">
        <v>88</v>
      </c>
      <c r="H1150" s="129" t="s">
        <v>2784</v>
      </c>
      <c r="I1150" s="129" t="s">
        <v>2784</v>
      </c>
      <c r="J1150" s="129">
        <v>131</v>
      </c>
      <c r="K1150" s="157">
        <v>6604100229</v>
      </c>
      <c r="L1150" s="445" t="s">
        <v>518</v>
      </c>
      <c r="M1150" s="65"/>
      <c r="N1150" s="65"/>
      <c r="O1150" s="65"/>
      <c r="P1150" s="65"/>
      <c r="Q1150" s="65"/>
      <c r="R1150" s="65"/>
    </row>
    <row r="1151" spans="1:18" x14ac:dyDescent="0.2">
      <c r="A1151" s="97"/>
      <c r="B1151" s="127" t="s">
        <v>2785</v>
      </c>
      <c r="C1151" s="126">
        <v>0.5</v>
      </c>
      <c r="D1151" s="250" t="s">
        <v>10362</v>
      </c>
      <c r="E1151" s="129">
        <v>67</v>
      </c>
      <c r="F1151" s="129">
        <f>_sp94</f>
        <v>6520030940</v>
      </c>
      <c r="G1151" s="129">
        <v>94</v>
      </c>
      <c r="H1151" s="129" t="s">
        <v>2784</v>
      </c>
      <c r="I1151" s="129" t="s">
        <v>2784</v>
      </c>
      <c r="J1151" s="5">
        <v>137</v>
      </c>
      <c r="K1151" s="157">
        <v>6604100287</v>
      </c>
      <c r="L1151" s="145">
        <v>0</v>
      </c>
      <c r="M1151" s="65" t="s">
        <v>8972</v>
      </c>
      <c r="N1151" s="65"/>
      <c r="O1151" s="65"/>
      <c r="P1151" s="65"/>
      <c r="Q1151" s="65"/>
      <c r="R1151" s="65"/>
    </row>
    <row r="1152" spans="1:18" x14ac:dyDescent="0.2">
      <c r="A1152" s="97"/>
      <c r="B1152" s="127" t="s">
        <v>2785</v>
      </c>
      <c r="C1152" s="126">
        <v>0.5</v>
      </c>
      <c r="D1152" s="250" t="s">
        <v>4795</v>
      </c>
      <c r="E1152" s="129">
        <v>65</v>
      </c>
      <c r="F1152" s="129">
        <f>_sp92</f>
        <v>6520030920</v>
      </c>
      <c r="G1152" s="129">
        <v>92</v>
      </c>
      <c r="H1152" s="129" t="s">
        <v>2784</v>
      </c>
      <c r="I1152" s="129" t="s">
        <v>2784</v>
      </c>
      <c r="J1152" s="5">
        <v>135</v>
      </c>
      <c r="K1152" s="157">
        <v>6604100209</v>
      </c>
      <c r="L1152" s="157">
        <v>0</v>
      </c>
      <c r="M1152" s="65"/>
      <c r="N1152" s="65"/>
      <c r="O1152" s="65"/>
      <c r="P1152" s="65"/>
      <c r="Q1152" s="65"/>
      <c r="R1152" s="65"/>
    </row>
    <row r="1153" spans="1:18" x14ac:dyDescent="0.2">
      <c r="A1153" s="97"/>
      <c r="B1153" s="127" t="s">
        <v>2574</v>
      </c>
      <c r="C1153" s="126">
        <v>0.5</v>
      </c>
      <c r="D1153" s="250" t="s">
        <v>10402</v>
      </c>
      <c r="E1153" s="129">
        <v>63</v>
      </c>
      <c r="F1153" s="129">
        <f>_sp86</f>
        <v>6520030860</v>
      </c>
      <c r="G1153" s="129">
        <v>86</v>
      </c>
      <c r="H1153" s="129" t="s">
        <v>2784</v>
      </c>
      <c r="I1153" s="129" t="s">
        <v>2784</v>
      </c>
      <c r="J1153" s="129">
        <v>129</v>
      </c>
      <c r="K1153" s="157">
        <v>6604100216</v>
      </c>
      <c r="L1153" s="445" t="s">
        <v>518</v>
      </c>
      <c r="M1153" s="65"/>
      <c r="N1153" s="65"/>
      <c r="O1153" s="65"/>
      <c r="P1153" s="65"/>
      <c r="Q1153" s="65"/>
      <c r="R1153" s="65"/>
    </row>
    <row r="1154" spans="1:18" x14ac:dyDescent="0.2">
      <c r="A1154" s="97" t="s">
        <v>435</v>
      </c>
      <c r="B1154" s="127" t="s">
        <v>434</v>
      </c>
      <c r="C1154" s="126">
        <v>0.5</v>
      </c>
      <c r="D1154" s="250" t="s">
        <v>2349</v>
      </c>
      <c r="E1154" s="129">
        <v>68</v>
      </c>
      <c r="F1154" s="129">
        <f>_sp94</f>
        <v>6520030940</v>
      </c>
      <c r="G1154" s="129">
        <v>94</v>
      </c>
      <c r="H1154" s="129" t="s">
        <v>2784</v>
      </c>
      <c r="I1154" s="129" t="s">
        <v>2784</v>
      </c>
      <c r="J1154" s="5">
        <v>137</v>
      </c>
      <c r="K1154" s="157">
        <v>6604100243</v>
      </c>
      <c r="L1154" s="145">
        <v>0</v>
      </c>
      <c r="M1154" s="65" t="s">
        <v>626</v>
      </c>
      <c r="N1154" s="65"/>
      <c r="O1154" s="65"/>
      <c r="P1154" s="65"/>
      <c r="Q1154" s="65"/>
      <c r="R1154" s="65"/>
    </row>
    <row r="1155" spans="1:18" x14ac:dyDescent="0.2">
      <c r="A1155" s="97" t="s">
        <v>436</v>
      </c>
      <c r="B1155" s="127" t="s">
        <v>434</v>
      </c>
      <c r="C1155" s="126">
        <v>0.5</v>
      </c>
      <c r="D1155" s="250" t="s">
        <v>9435</v>
      </c>
      <c r="E1155" s="129">
        <v>68</v>
      </c>
      <c r="F1155" s="129">
        <f>_sp94</f>
        <v>6520030940</v>
      </c>
      <c r="G1155" s="129">
        <v>94</v>
      </c>
      <c r="H1155" s="129" t="s">
        <v>2784</v>
      </c>
      <c r="I1155" s="129" t="s">
        <v>2784</v>
      </c>
      <c r="J1155" s="5">
        <v>137</v>
      </c>
      <c r="K1155" s="157">
        <v>6604100243</v>
      </c>
      <c r="L1155" s="145">
        <v>0</v>
      </c>
      <c r="M1155" s="65" t="s">
        <v>626</v>
      </c>
      <c r="N1155" s="65"/>
      <c r="O1155" s="65"/>
      <c r="P1155" s="65"/>
      <c r="Q1155" s="65"/>
      <c r="R1155" s="65"/>
    </row>
    <row r="1156" spans="1:18" x14ac:dyDescent="0.2">
      <c r="A1156" s="97"/>
      <c r="B1156" s="127" t="s">
        <v>1539</v>
      </c>
      <c r="C1156" s="126">
        <v>0.5</v>
      </c>
      <c r="D1156" s="250" t="s">
        <v>2297</v>
      </c>
      <c r="E1156" s="129">
        <v>65</v>
      </c>
      <c r="F1156" s="129">
        <f>_sp90</f>
        <v>6520030900</v>
      </c>
      <c r="G1156" s="129">
        <v>90</v>
      </c>
      <c r="H1156" s="129" t="s">
        <v>2784</v>
      </c>
      <c r="I1156" s="129" t="s">
        <v>2784</v>
      </c>
      <c r="J1156" s="129">
        <v>133</v>
      </c>
      <c r="K1156" s="157">
        <v>6604100274</v>
      </c>
      <c r="L1156" s="145">
        <v>0</v>
      </c>
      <c r="M1156" s="65"/>
      <c r="N1156" s="65"/>
      <c r="O1156" s="65"/>
      <c r="P1156" s="65"/>
      <c r="Q1156" s="65"/>
      <c r="R1156" s="65"/>
    </row>
    <row r="1157" spans="1:18" x14ac:dyDescent="0.2">
      <c r="A1157" s="97"/>
      <c r="B1157" s="126" t="s">
        <v>1539</v>
      </c>
      <c r="C1157" s="126">
        <v>0.5</v>
      </c>
      <c r="D1157" s="250" t="s">
        <v>2878</v>
      </c>
      <c r="E1157" s="129">
        <v>65</v>
      </c>
      <c r="F1157" s="129">
        <f>_sp90</f>
        <v>6520030900</v>
      </c>
      <c r="G1157" s="129">
        <v>90</v>
      </c>
      <c r="H1157" s="129" t="s">
        <v>2784</v>
      </c>
      <c r="I1157" s="129" t="s">
        <v>2784</v>
      </c>
      <c r="J1157" s="129">
        <v>133</v>
      </c>
      <c r="K1157" s="157">
        <v>6604100274</v>
      </c>
      <c r="L1157" s="145">
        <v>0</v>
      </c>
      <c r="M1157" s="65"/>
      <c r="N1157" s="65"/>
      <c r="O1157" s="65"/>
      <c r="P1157" s="65"/>
      <c r="Q1157" s="65"/>
      <c r="R1157" s="65"/>
    </row>
    <row r="1158" spans="1:18" x14ac:dyDescent="0.2">
      <c r="A1158" s="97"/>
      <c r="B1158" s="127" t="s">
        <v>1539</v>
      </c>
      <c r="C1158" s="126">
        <v>0.5</v>
      </c>
      <c r="D1158" s="250" t="s">
        <v>597</v>
      </c>
      <c r="E1158" s="129">
        <v>64</v>
      </c>
      <c r="F1158" s="129">
        <f>_sp88</f>
        <v>6520030880</v>
      </c>
      <c r="G1158" s="129">
        <v>88</v>
      </c>
      <c r="H1158" s="129" t="s">
        <v>2784</v>
      </c>
      <c r="I1158" s="129" t="s">
        <v>2784</v>
      </c>
      <c r="J1158" s="129">
        <v>131</v>
      </c>
      <c r="K1158" s="157">
        <v>6604100229</v>
      </c>
      <c r="L1158" s="445" t="s">
        <v>518</v>
      </c>
      <c r="M1158" s="65"/>
      <c r="N1158" s="65"/>
      <c r="O1158" s="65"/>
      <c r="P1158" s="65"/>
      <c r="Q1158" s="65"/>
      <c r="R1158" s="65"/>
    </row>
    <row r="1159" spans="1:18" x14ac:dyDescent="0.2">
      <c r="A1159" s="97"/>
      <c r="B1159" s="127" t="s">
        <v>1019</v>
      </c>
      <c r="C1159" s="126">
        <v>0.5</v>
      </c>
      <c r="D1159" s="250" t="s">
        <v>7616</v>
      </c>
      <c r="E1159" s="129">
        <v>65</v>
      </c>
      <c r="F1159" s="129">
        <f>_sp92</f>
        <v>6520030920</v>
      </c>
      <c r="G1159" s="129">
        <v>92</v>
      </c>
      <c r="H1159" s="129" t="s">
        <v>2784</v>
      </c>
      <c r="I1159" s="129" t="s">
        <v>2784</v>
      </c>
      <c r="J1159" s="129">
        <v>135</v>
      </c>
      <c r="K1159" s="157">
        <v>6604100262</v>
      </c>
      <c r="L1159" s="145">
        <v>0</v>
      </c>
      <c r="M1159" s="65" t="s">
        <v>2308</v>
      </c>
      <c r="N1159" s="65"/>
      <c r="O1159" s="65"/>
      <c r="P1159" s="65"/>
      <c r="Q1159" s="65"/>
      <c r="R1159" s="65"/>
    </row>
    <row r="1160" spans="1:18" x14ac:dyDescent="0.2">
      <c r="A1160" s="97" t="s">
        <v>7872</v>
      </c>
      <c r="B1160" s="127" t="s">
        <v>1019</v>
      </c>
      <c r="C1160" s="126">
        <v>0.5</v>
      </c>
      <c r="D1160" s="250" t="s">
        <v>3242</v>
      </c>
      <c r="E1160" s="129">
        <v>66</v>
      </c>
      <c r="F1160" s="129">
        <f>_sp90</f>
        <v>6520030900</v>
      </c>
      <c r="G1160" s="129">
        <v>90</v>
      </c>
      <c r="H1160" s="129" t="s">
        <v>2784</v>
      </c>
      <c r="I1160" s="129" t="s">
        <v>2784</v>
      </c>
      <c r="J1160" s="129">
        <v>133</v>
      </c>
      <c r="K1160" s="157">
        <v>6604100281</v>
      </c>
      <c r="L1160" s="157">
        <v>0</v>
      </c>
      <c r="M1160" s="65" t="s">
        <v>131</v>
      </c>
      <c r="N1160" s="65"/>
      <c r="O1160" s="65"/>
      <c r="P1160" s="65"/>
      <c r="Q1160" s="65"/>
      <c r="R1160" s="65"/>
    </row>
    <row r="1161" spans="1:18" x14ac:dyDescent="0.2">
      <c r="A1161" s="97"/>
      <c r="B1161" s="127" t="s">
        <v>1019</v>
      </c>
      <c r="C1161" s="126">
        <v>0.5</v>
      </c>
      <c r="D1161" s="250" t="s">
        <v>2035</v>
      </c>
      <c r="E1161" s="129">
        <v>64</v>
      </c>
      <c r="F1161" s="129">
        <f>_sp88</f>
        <v>6520030880</v>
      </c>
      <c r="G1161" s="129">
        <v>88</v>
      </c>
      <c r="H1161" s="129" t="s">
        <v>2784</v>
      </c>
      <c r="I1161" s="129" t="s">
        <v>2784</v>
      </c>
      <c r="J1161" s="129">
        <v>131</v>
      </c>
      <c r="K1161" s="157">
        <v>6604100244</v>
      </c>
      <c r="L1161" s="145">
        <v>0</v>
      </c>
      <c r="M1161" s="65"/>
      <c r="N1161" s="65"/>
      <c r="O1161" s="65"/>
      <c r="P1161" s="65"/>
      <c r="Q1161" s="65"/>
      <c r="R1161" s="65"/>
    </row>
    <row r="1162" spans="1:18" x14ac:dyDescent="0.2">
      <c r="A1162" s="97"/>
      <c r="B1162" s="127" t="s">
        <v>1019</v>
      </c>
      <c r="C1162" s="126">
        <v>0.5</v>
      </c>
      <c r="D1162" s="250" t="s">
        <v>6609</v>
      </c>
      <c r="E1162" s="129">
        <v>66</v>
      </c>
      <c r="F1162" s="129">
        <f>_sp92</f>
        <v>6520030920</v>
      </c>
      <c r="G1162" s="129">
        <v>92</v>
      </c>
      <c r="H1162" s="129" t="s">
        <v>2784</v>
      </c>
      <c r="I1162" s="129" t="s">
        <v>2784</v>
      </c>
      <c r="J1162" s="129">
        <v>135</v>
      </c>
      <c r="K1162" s="157">
        <v>6604100227</v>
      </c>
      <c r="L1162" s="145">
        <v>0</v>
      </c>
      <c r="M1162" s="65"/>
      <c r="N1162" s="65"/>
      <c r="O1162" s="65"/>
      <c r="P1162" s="65"/>
      <c r="Q1162" s="65"/>
      <c r="R1162" s="65"/>
    </row>
    <row r="1163" spans="1:18" x14ac:dyDescent="0.2">
      <c r="A1163" s="97"/>
      <c r="B1163" s="127" t="s">
        <v>1019</v>
      </c>
      <c r="C1163" s="126">
        <v>0.5</v>
      </c>
      <c r="D1163" s="250" t="s">
        <v>10436</v>
      </c>
      <c r="E1163" s="129">
        <v>67</v>
      </c>
      <c r="F1163" s="129">
        <f>_sp92</f>
        <v>6520030920</v>
      </c>
      <c r="G1163" s="129">
        <v>92</v>
      </c>
      <c r="H1163" s="129" t="s">
        <v>2784</v>
      </c>
      <c r="I1163" s="129" t="s">
        <v>2784</v>
      </c>
      <c r="J1163" s="129">
        <v>135</v>
      </c>
      <c r="K1163" s="157">
        <v>6604100291</v>
      </c>
      <c r="L1163" s="445" t="s">
        <v>518</v>
      </c>
      <c r="M1163" s="65"/>
      <c r="N1163" s="65"/>
      <c r="O1163" s="65"/>
      <c r="P1163" s="65"/>
      <c r="Q1163" s="65"/>
      <c r="R1163" s="65"/>
    </row>
    <row r="1164" spans="1:18" x14ac:dyDescent="0.2">
      <c r="A1164" s="97"/>
      <c r="B1164" s="127" t="s">
        <v>1019</v>
      </c>
      <c r="C1164" s="126">
        <v>0.5</v>
      </c>
      <c r="D1164" s="250" t="s">
        <v>4779</v>
      </c>
      <c r="E1164" s="129">
        <v>67</v>
      </c>
      <c r="F1164" s="129">
        <f>_sp92</f>
        <v>6520030920</v>
      </c>
      <c r="G1164" s="129">
        <v>92</v>
      </c>
      <c r="H1164" s="129" t="s">
        <v>2784</v>
      </c>
      <c r="I1164" s="129" t="s">
        <v>2784</v>
      </c>
      <c r="J1164" s="129">
        <v>135</v>
      </c>
      <c r="K1164" s="157">
        <v>6604100291</v>
      </c>
      <c r="L1164" s="445" t="s">
        <v>518</v>
      </c>
      <c r="M1164" s="65"/>
      <c r="N1164" s="65"/>
      <c r="O1164" s="65"/>
      <c r="P1164" s="65"/>
      <c r="Q1164" s="65"/>
      <c r="R1164" s="65"/>
    </row>
    <row r="1165" spans="1:18" x14ac:dyDescent="0.2">
      <c r="A1165" s="97"/>
      <c r="B1165" s="127" t="s">
        <v>1019</v>
      </c>
      <c r="C1165" s="126">
        <v>0.5</v>
      </c>
      <c r="D1165" s="250" t="s">
        <v>8906</v>
      </c>
      <c r="E1165" s="129">
        <v>65</v>
      </c>
      <c r="F1165" s="129">
        <f>_sp86</f>
        <v>6520030860</v>
      </c>
      <c r="G1165" s="129">
        <v>86</v>
      </c>
      <c r="H1165" s="129" t="s">
        <v>2784</v>
      </c>
      <c r="I1165" s="129" t="s">
        <v>2784</v>
      </c>
      <c r="J1165" s="129">
        <v>129</v>
      </c>
      <c r="K1165" s="157">
        <v>6604100273</v>
      </c>
      <c r="L1165" s="145">
        <v>0</v>
      </c>
      <c r="M1165" s="65"/>
      <c r="N1165" s="65"/>
      <c r="O1165" s="65"/>
      <c r="P1165" s="65"/>
      <c r="Q1165" s="65"/>
      <c r="R1165" s="65"/>
    </row>
    <row r="1166" spans="1:18" x14ac:dyDescent="0.2">
      <c r="A1166" s="97"/>
      <c r="B1166" s="127" t="s">
        <v>8042</v>
      </c>
      <c r="C1166" s="126">
        <v>0.5</v>
      </c>
      <c r="D1166" s="250" t="s">
        <v>10501</v>
      </c>
      <c r="E1166" s="129">
        <v>67</v>
      </c>
      <c r="F1166" s="129">
        <f t="shared" ref="F1166:F1176" si="12">_sp92</f>
        <v>6520030920</v>
      </c>
      <c r="G1166" s="129">
        <v>92</v>
      </c>
      <c r="H1166" s="129" t="s">
        <v>2784</v>
      </c>
      <c r="I1166" s="129" t="s">
        <v>2784</v>
      </c>
      <c r="J1166" s="129">
        <v>135</v>
      </c>
      <c r="K1166" s="157">
        <v>6604100227</v>
      </c>
      <c r="L1166" s="145">
        <v>0</v>
      </c>
      <c r="M1166" s="65"/>
      <c r="N1166" s="65"/>
      <c r="O1166" s="65"/>
      <c r="P1166" s="65"/>
      <c r="Q1166" s="65"/>
      <c r="R1166" s="65"/>
    </row>
    <row r="1167" spans="1:18" x14ac:dyDescent="0.2">
      <c r="A1167" s="558" t="s">
        <v>12352</v>
      </c>
      <c r="B1167" s="574" t="s">
        <v>8272</v>
      </c>
      <c r="C1167" s="126">
        <v>0.5</v>
      </c>
      <c r="D1167" s="591" t="s">
        <v>12354</v>
      </c>
      <c r="E1167" s="129">
        <v>65</v>
      </c>
      <c r="F1167" s="600">
        <v>6520030900</v>
      </c>
      <c r="G1167" s="600">
        <v>90</v>
      </c>
      <c r="H1167" s="600" t="s">
        <v>2784</v>
      </c>
      <c r="I1167" s="600" t="s">
        <v>2784</v>
      </c>
      <c r="J1167" s="600">
        <v>133</v>
      </c>
      <c r="K1167" s="570">
        <v>6604100203</v>
      </c>
      <c r="L1167" s="588">
        <v>0</v>
      </c>
      <c r="M1167" s="559" t="s">
        <v>12356</v>
      </c>
      <c r="N1167" s="65"/>
      <c r="O1167" s="65"/>
      <c r="P1167" s="65"/>
      <c r="Q1167" s="65"/>
      <c r="R1167" s="65"/>
    </row>
    <row r="1168" spans="1:18" x14ac:dyDescent="0.2">
      <c r="A1168" s="97" t="s">
        <v>10656</v>
      </c>
      <c r="B1168" s="127" t="s">
        <v>3009</v>
      </c>
      <c r="C1168" s="126">
        <v>0.5</v>
      </c>
      <c r="D1168" s="250" t="s">
        <v>10691</v>
      </c>
      <c r="E1168" s="129">
        <v>64</v>
      </c>
      <c r="F1168" s="129">
        <f>_sp84</f>
        <v>6520030840</v>
      </c>
      <c r="G1168" s="129">
        <v>84</v>
      </c>
      <c r="H1168" s="129" t="s">
        <v>2784</v>
      </c>
      <c r="I1168" s="129" t="s">
        <v>2784</v>
      </c>
      <c r="J1168" s="129">
        <v>137</v>
      </c>
      <c r="K1168" s="157">
        <v>6604100261</v>
      </c>
      <c r="L1168" s="145">
        <v>0</v>
      </c>
      <c r="M1168" s="65" t="s">
        <v>10655</v>
      </c>
      <c r="N1168" s="65"/>
      <c r="O1168" s="65"/>
      <c r="P1168" s="65"/>
      <c r="Q1168" s="65"/>
      <c r="R1168" s="65"/>
    </row>
    <row r="1169" spans="1:18" x14ac:dyDescent="0.2">
      <c r="A1169" s="97" t="s">
        <v>3012</v>
      </c>
      <c r="B1169" s="127" t="s">
        <v>3009</v>
      </c>
      <c r="C1169" s="126">
        <v>0.5</v>
      </c>
      <c r="D1169" s="250" t="s">
        <v>3010</v>
      </c>
      <c r="E1169" s="129">
        <v>64</v>
      </c>
      <c r="F1169" s="129">
        <f>_sp86</f>
        <v>6520030860</v>
      </c>
      <c r="G1169" s="129">
        <v>86</v>
      </c>
      <c r="H1169" s="129" t="s">
        <v>2784</v>
      </c>
      <c r="I1169" s="129" t="s">
        <v>2784</v>
      </c>
      <c r="J1169" s="129">
        <v>129</v>
      </c>
      <c r="K1169" s="157">
        <v>6604100290</v>
      </c>
      <c r="L1169" s="145">
        <v>0</v>
      </c>
      <c r="M1169" s="65" t="s">
        <v>2131</v>
      </c>
      <c r="N1169" s="65"/>
      <c r="O1169" s="65"/>
      <c r="P1169" s="65"/>
      <c r="Q1169" s="65"/>
      <c r="R1169" s="65"/>
    </row>
    <row r="1170" spans="1:18" x14ac:dyDescent="0.2">
      <c r="A1170" s="97" t="s">
        <v>5426</v>
      </c>
      <c r="B1170" s="127" t="s">
        <v>6096</v>
      </c>
      <c r="C1170" s="126">
        <v>0.5</v>
      </c>
      <c r="D1170" s="250" t="s">
        <v>3259</v>
      </c>
      <c r="E1170" s="129">
        <v>64</v>
      </c>
      <c r="F1170" s="129">
        <f>_sp86</f>
        <v>6520030860</v>
      </c>
      <c r="G1170" s="129">
        <v>86</v>
      </c>
      <c r="H1170" s="129" t="s">
        <v>2784</v>
      </c>
      <c r="I1170" s="129" t="s">
        <v>2784</v>
      </c>
      <c r="J1170" s="129">
        <v>129</v>
      </c>
      <c r="K1170" s="157"/>
      <c r="L1170" s="157">
        <v>0</v>
      </c>
      <c r="M1170" s="65" t="s">
        <v>5484</v>
      </c>
      <c r="N1170" s="65"/>
      <c r="O1170" s="65"/>
      <c r="P1170" s="65"/>
      <c r="Q1170" s="65"/>
      <c r="R1170" s="65"/>
    </row>
    <row r="1171" spans="1:18" x14ac:dyDescent="0.2">
      <c r="A1171" s="97"/>
      <c r="B1171" s="127" t="s">
        <v>6331</v>
      </c>
      <c r="C1171" s="126">
        <v>0.5</v>
      </c>
      <c r="D1171" s="250" t="s">
        <v>311</v>
      </c>
      <c r="E1171" s="129">
        <v>65</v>
      </c>
      <c r="F1171" s="129">
        <f t="shared" si="12"/>
        <v>6520030920</v>
      </c>
      <c r="G1171" s="129">
        <v>92</v>
      </c>
      <c r="H1171" s="129" t="s">
        <v>2784</v>
      </c>
      <c r="I1171" s="129" t="s">
        <v>2784</v>
      </c>
      <c r="J1171" s="129">
        <v>135</v>
      </c>
      <c r="K1171" s="157">
        <v>6604100202</v>
      </c>
      <c r="L1171" s="145">
        <v>0</v>
      </c>
      <c r="M1171" s="65"/>
      <c r="N1171" s="65"/>
      <c r="O1171" s="65"/>
      <c r="P1171" s="65"/>
      <c r="Q1171" s="65"/>
      <c r="R1171" s="65"/>
    </row>
    <row r="1172" spans="1:18" x14ac:dyDescent="0.2">
      <c r="A1172" s="97"/>
      <c r="B1172" s="127" t="s">
        <v>6331</v>
      </c>
      <c r="C1172" s="126">
        <v>0.5</v>
      </c>
      <c r="D1172" s="250" t="s">
        <v>6335</v>
      </c>
      <c r="E1172" s="129">
        <v>65</v>
      </c>
      <c r="F1172" s="129">
        <f t="shared" si="12"/>
        <v>6520030920</v>
      </c>
      <c r="G1172" s="129">
        <v>92</v>
      </c>
      <c r="H1172" s="129" t="s">
        <v>2784</v>
      </c>
      <c r="I1172" s="129" t="s">
        <v>2784</v>
      </c>
      <c r="J1172" s="129">
        <v>135</v>
      </c>
      <c r="K1172" s="157">
        <v>6604100202</v>
      </c>
      <c r="L1172" s="145">
        <v>0</v>
      </c>
      <c r="M1172" s="65"/>
      <c r="N1172" s="65"/>
      <c r="O1172" s="65"/>
      <c r="P1172" s="65"/>
      <c r="Q1172" s="65"/>
      <c r="R1172" s="65"/>
    </row>
    <row r="1173" spans="1:18" x14ac:dyDescent="0.2">
      <c r="A1173" s="97"/>
      <c r="B1173" s="127" t="s">
        <v>6331</v>
      </c>
      <c r="C1173" s="126">
        <v>0.5</v>
      </c>
      <c r="D1173" s="250" t="s">
        <v>6336</v>
      </c>
      <c r="E1173" s="129">
        <v>65</v>
      </c>
      <c r="F1173" s="129">
        <f t="shared" si="12"/>
        <v>6520030920</v>
      </c>
      <c r="G1173" s="129">
        <v>92</v>
      </c>
      <c r="H1173" s="129" t="s">
        <v>2784</v>
      </c>
      <c r="I1173" s="129" t="s">
        <v>2784</v>
      </c>
      <c r="J1173" s="129">
        <v>135</v>
      </c>
      <c r="K1173" s="157">
        <v>6604100202</v>
      </c>
      <c r="L1173" s="145">
        <v>0</v>
      </c>
      <c r="M1173" s="65"/>
      <c r="N1173" s="65"/>
      <c r="O1173" s="65"/>
      <c r="P1173" s="65"/>
      <c r="Q1173" s="65"/>
      <c r="R1173" s="65"/>
    </row>
    <row r="1174" spans="1:18" x14ac:dyDescent="0.2">
      <c r="A1174" s="97"/>
      <c r="B1174" s="127" t="s">
        <v>6331</v>
      </c>
      <c r="C1174" s="126">
        <v>0.5</v>
      </c>
      <c r="D1174" s="250" t="s">
        <v>1721</v>
      </c>
      <c r="E1174" s="129">
        <v>65</v>
      </c>
      <c r="F1174" s="129">
        <f t="shared" si="12"/>
        <v>6520030920</v>
      </c>
      <c r="G1174" s="129">
        <v>92</v>
      </c>
      <c r="H1174" s="129" t="s">
        <v>2784</v>
      </c>
      <c r="I1174" s="129" t="s">
        <v>2784</v>
      </c>
      <c r="J1174" s="129">
        <v>135</v>
      </c>
      <c r="K1174" s="157">
        <v>6604100202</v>
      </c>
      <c r="L1174" s="145">
        <v>0</v>
      </c>
      <c r="M1174" s="65"/>
      <c r="N1174" s="65"/>
      <c r="O1174" s="65"/>
      <c r="P1174" s="65"/>
      <c r="Q1174" s="65"/>
      <c r="R1174" s="65"/>
    </row>
    <row r="1175" spans="1:18" x14ac:dyDescent="0.2">
      <c r="A1175" s="97"/>
      <c r="B1175" s="127" t="s">
        <v>5948</v>
      </c>
      <c r="C1175" s="126">
        <v>0.5</v>
      </c>
      <c r="D1175" s="250" t="s">
        <v>9242</v>
      </c>
      <c r="E1175" s="129">
        <v>65</v>
      </c>
      <c r="F1175" s="129">
        <f t="shared" si="12"/>
        <v>6520030920</v>
      </c>
      <c r="G1175" s="129">
        <v>92</v>
      </c>
      <c r="H1175" s="129" t="s">
        <v>2784</v>
      </c>
      <c r="I1175" s="129" t="s">
        <v>2784</v>
      </c>
      <c r="J1175" s="129">
        <v>135</v>
      </c>
      <c r="K1175" s="157">
        <v>6604100227</v>
      </c>
      <c r="L1175" s="157">
        <v>0</v>
      </c>
      <c r="M1175" s="65"/>
      <c r="N1175" s="65"/>
      <c r="O1175" s="65"/>
      <c r="P1175" s="65"/>
      <c r="Q1175" s="65"/>
      <c r="R1175" s="65"/>
    </row>
    <row r="1176" spans="1:18" x14ac:dyDescent="0.2">
      <c r="A1176" s="97"/>
      <c r="B1176" s="127" t="s">
        <v>68</v>
      </c>
      <c r="C1176" s="126">
        <v>0.5</v>
      </c>
      <c r="D1176" s="127" t="s">
        <v>9569</v>
      </c>
      <c r="E1176" s="129">
        <v>66</v>
      </c>
      <c r="F1176" s="129">
        <f t="shared" si="12"/>
        <v>6520030920</v>
      </c>
      <c r="G1176" s="129">
        <v>92</v>
      </c>
      <c r="H1176" s="129" t="s">
        <v>2784</v>
      </c>
      <c r="I1176" s="129" t="s">
        <v>2784</v>
      </c>
      <c r="J1176" s="129">
        <v>135</v>
      </c>
      <c r="K1176" s="157">
        <v>6604100202</v>
      </c>
      <c r="L1176" s="157">
        <v>0</v>
      </c>
      <c r="M1176" s="65"/>
      <c r="N1176" s="65"/>
      <c r="O1176" s="65"/>
      <c r="P1176" s="65"/>
      <c r="Q1176" s="65"/>
      <c r="R1176" s="65"/>
    </row>
    <row r="1177" spans="1:18" x14ac:dyDescent="0.2">
      <c r="A1177" s="97"/>
      <c r="B1177" s="127" t="s">
        <v>68</v>
      </c>
      <c r="C1177" s="126">
        <v>0.5</v>
      </c>
      <c r="D1177" s="250" t="s">
        <v>2297</v>
      </c>
      <c r="E1177" s="129">
        <v>65</v>
      </c>
      <c r="F1177" s="129">
        <f>_sp90</f>
        <v>6520030900</v>
      </c>
      <c r="G1177" s="129">
        <v>90</v>
      </c>
      <c r="H1177" s="129" t="s">
        <v>2784</v>
      </c>
      <c r="I1177" s="129" t="s">
        <v>2784</v>
      </c>
      <c r="J1177" s="129">
        <v>133</v>
      </c>
      <c r="K1177" s="157">
        <v>6604100274</v>
      </c>
      <c r="L1177" s="445" t="s">
        <v>518</v>
      </c>
      <c r="M1177" s="65"/>
      <c r="N1177" s="65"/>
      <c r="O1177" s="65"/>
      <c r="P1177" s="65"/>
      <c r="Q1177" s="65"/>
      <c r="R1177" s="65"/>
    </row>
    <row r="1178" spans="1:18" x14ac:dyDescent="0.2">
      <c r="A1178" s="97"/>
      <c r="B1178" s="127" t="s">
        <v>68</v>
      </c>
      <c r="C1178" s="126">
        <v>0.5</v>
      </c>
      <c r="D1178" s="250" t="s">
        <v>7760</v>
      </c>
      <c r="E1178" s="129">
        <v>65</v>
      </c>
      <c r="F1178" s="129">
        <f>_sp92</f>
        <v>6520030920</v>
      </c>
      <c r="G1178" s="129">
        <v>92</v>
      </c>
      <c r="H1178" s="129" t="s">
        <v>2784</v>
      </c>
      <c r="I1178" s="129" t="s">
        <v>2784</v>
      </c>
      <c r="J1178" s="129">
        <v>135</v>
      </c>
      <c r="K1178" s="157">
        <v>6604100262</v>
      </c>
      <c r="L1178" s="145">
        <v>0</v>
      </c>
      <c r="M1178" s="65" t="s">
        <v>9901</v>
      </c>
      <c r="N1178" s="65"/>
      <c r="O1178" s="65"/>
      <c r="P1178" s="65"/>
      <c r="Q1178" s="65"/>
      <c r="R1178" s="65"/>
    </row>
    <row r="1179" spans="1:18" x14ac:dyDescent="0.2">
      <c r="A1179" s="97"/>
      <c r="B1179" s="127" t="s">
        <v>68</v>
      </c>
      <c r="C1179" s="126">
        <v>0.5</v>
      </c>
      <c r="D1179" s="250" t="s">
        <v>6329</v>
      </c>
      <c r="E1179" s="129">
        <v>65</v>
      </c>
      <c r="F1179" s="129">
        <f>_sp92</f>
        <v>6520030920</v>
      </c>
      <c r="G1179" s="129">
        <v>92</v>
      </c>
      <c r="H1179" s="129" t="s">
        <v>2784</v>
      </c>
      <c r="I1179" s="129" t="s">
        <v>2784</v>
      </c>
      <c r="J1179" s="129">
        <v>135</v>
      </c>
      <c r="K1179" s="157">
        <v>6604100202</v>
      </c>
      <c r="L1179" s="157">
        <v>0</v>
      </c>
      <c r="M1179" s="65"/>
      <c r="N1179" s="65"/>
      <c r="O1179" s="65"/>
      <c r="P1179" s="65"/>
      <c r="Q1179" s="65"/>
      <c r="R1179" s="65"/>
    </row>
    <row r="1180" spans="1:18" x14ac:dyDescent="0.2">
      <c r="A1180" s="97"/>
      <c r="B1180" s="126" t="s">
        <v>68</v>
      </c>
      <c r="C1180" s="126">
        <v>0.5</v>
      </c>
      <c r="D1180" s="250" t="s">
        <v>2878</v>
      </c>
      <c r="E1180" s="129">
        <v>65</v>
      </c>
      <c r="F1180" s="129">
        <f>_sp90</f>
        <v>6520030900</v>
      </c>
      <c r="G1180" s="129">
        <v>90</v>
      </c>
      <c r="H1180" s="129" t="s">
        <v>2784</v>
      </c>
      <c r="I1180" s="129" t="s">
        <v>2784</v>
      </c>
      <c r="J1180" s="129">
        <v>133</v>
      </c>
      <c r="K1180" s="157">
        <v>6604100274</v>
      </c>
      <c r="L1180" s="445" t="s">
        <v>518</v>
      </c>
      <c r="M1180" s="65" t="s">
        <v>7775</v>
      </c>
      <c r="N1180" s="65"/>
      <c r="O1180" s="65"/>
      <c r="P1180" s="65"/>
      <c r="Q1180" s="65"/>
      <c r="R1180" s="65"/>
    </row>
    <row r="1181" spans="1:18" x14ac:dyDescent="0.2">
      <c r="A1181" s="97"/>
      <c r="B1181" s="127" t="s">
        <v>10061</v>
      </c>
      <c r="C1181" s="126">
        <v>0.5</v>
      </c>
      <c r="D1181" s="250" t="s">
        <v>6531</v>
      </c>
      <c r="E1181" s="129">
        <v>64</v>
      </c>
      <c r="F1181" s="5">
        <f>_sp90</f>
        <v>6520030900</v>
      </c>
      <c r="G1181" s="5">
        <v>90</v>
      </c>
      <c r="H1181" s="129" t="s">
        <v>2784</v>
      </c>
      <c r="I1181" s="129" t="s">
        <v>2784</v>
      </c>
      <c r="J1181" s="5">
        <v>133</v>
      </c>
      <c r="K1181" s="157">
        <v>6604100242</v>
      </c>
      <c r="L1181" s="157">
        <v>0</v>
      </c>
      <c r="M1181" s="65"/>
      <c r="N1181" s="65"/>
      <c r="O1181" s="65"/>
      <c r="P1181" s="65"/>
      <c r="Q1181" s="65"/>
      <c r="R1181" s="65"/>
    </row>
    <row r="1182" spans="1:18" x14ac:dyDescent="0.2">
      <c r="A1182" s="97" t="s">
        <v>918</v>
      </c>
      <c r="B1182" s="127" t="s">
        <v>683</v>
      </c>
      <c r="C1182" s="126">
        <v>0.5</v>
      </c>
      <c r="D1182" s="250" t="s">
        <v>8541</v>
      </c>
      <c r="E1182" s="129">
        <v>65</v>
      </c>
      <c r="F1182" s="5">
        <f>_sp90</f>
        <v>6520030900</v>
      </c>
      <c r="G1182" s="5">
        <v>90</v>
      </c>
      <c r="H1182" s="129" t="s">
        <v>2784</v>
      </c>
      <c r="I1182" s="129" t="s">
        <v>2784</v>
      </c>
      <c r="J1182" s="5">
        <v>133</v>
      </c>
      <c r="K1182" s="157" t="s">
        <v>2266</v>
      </c>
      <c r="L1182" s="157">
        <v>0</v>
      </c>
      <c r="M1182" s="65" t="s">
        <v>4562</v>
      </c>
      <c r="N1182" s="65"/>
      <c r="O1182" s="65"/>
      <c r="P1182" s="65"/>
      <c r="Q1182" s="65"/>
      <c r="R1182" s="65"/>
    </row>
    <row r="1183" spans="1:18" x14ac:dyDescent="0.2">
      <c r="A1183" s="97"/>
      <c r="B1183" s="127" t="s">
        <v>8232</v>
      </c>
      <c r="C1183" s="126">
        <v>0.5</v>
      </c>
      <c r="D1183" s="127" t="s">
        <v>9569</v>
      </c>
      <c r="E1183" s="129">
        <v>66</v>
      </c>
      <c r="F1183" s="129">
        <f>_sp92</f>
        <v>6520030920</v>
      </c>
      <c r="G1183" s="129">
        <v>92</v>
      </c>
      <c r="H1183" s="129" t="s">
        <v>2784</v>
      </c>
      <c r="I1183" s="129" t="s">
        <v>2784</v>
      </c>
      <c r="J1183" s="129">
        <v>135</v>
      </c>
      <c r="K1183" s="157">
        <v>6604100202</v>
      </c>
      <c r="L1183" s="157">
        <v>0</v>
      </c>
      <c r="M1183" s="65"/>
      <c r="N1183" s="65"/>
      <c r="O1183" s="65"/>
      <c r="P1183" s="65"/>
      <c r="Q1183" s="65"/>
      <c r="R1183" s="65"/>
    </row>
    <row r="1184" spans="1:18" x14ac:dyDescent="0.2">
      <c r="A1184" s="97"/>
      <c r="B1184" s="126" t="s">
        <v>8232</v>
      </c>
      <c r="C1184" s="126">
        <v>0.5</v>
      </c>
      <c r="D1184" s="250" t="s">
        <v>8424</v>
      </c>
      <c r="E1184" s="129">
        <v>65</v>
      </c>
      <c r="F1184" s="129">
        <f>_sp92</f>
        <v>6520030920</v>
      </c>
      <c r="G1184" s="129">
        <v>92</v>
      </c>
      <c r="H1184" s="129" t="s">
        <v>2784</v>
      </c>
      <c r="I1184" s="129" t="s">
        <v>2784</v>
      </c>
      <c r="J1184" s="129">
        <v>135</v>
      </c>
      <c r="K1184" s="157">
        <v>6604100262</v>
      </c>
      <c r="L1184" s="445" t="s">
        <v>518</v>
      </c>
      <c r="M1184" s="65"/>
      <c r="N1184" s="65"/>
      <c r="O1184" s="65"/>
      <c r="P1184" s="65"/>
      <c r="Q1184" s="65"/>
      <c r="R1184" s="65"/>
    </row>
    <row r="1185" spans="1:18" x14ac:dyDescent="0.2">
      <c r="A1185" s="97"/>
      <c r="B1185" s="127" t="s">
        <v>6437</v>
      </c>
      <c r="C1185" s="126">
        <v>0.5</v>
      </c>
      <c r="D1185" s="127" t="s">
        <v>9569</v>
      </c>
      <c r="E1185" s="129">
        <v>66</v>
      </c>
      <c r="F1185" s="129">
        <f>_sp92</f>
        <v>6520030920</v>
      </c>
      <c r="G1185" s="129">
        <v>92</v>
      </c>
      <c r="H1185" s="129" t="s">
        <v>2784</v>
      </c>
      <c r="I1185" s="129" t="s">
        <v>2784</v>
      </c>
      <c r="J1185" s="129">
        <v>135</v>
      </c>
      <c r="K1185" s="157">
        <v>6604100202</v>
      </c>
      <c r="L1185" s="157">
        <v>0</v>
      </c>
      <c r="M1185" s="65"/>
      <c r="N1185" s="65"/>
      <c r="O1185" s="65"/>
      <c r="P1185" s="65"/>
      <c r="Q1185" s="65"/>
      <c r="R1185" s="65"/>
    </row>
    <row r="1186" spans="1:18" x14ac:dyDescent="0.2">
      <c r="A1186" s="97"/>
      <c r="B1186" s="127" t="s">
        <v>6437</v>
      </c>
      <c r="C1186" s="126">
        <v>0.5</v>
      </c>
      <c r="D1186" s="250" t="s">
        <v>3701</v>
      </c>
      <c r="E1186" s="129">
        <v>64</v>
      </c>
      <c r="F1186" s="129">
        <f>_sp86</f>
        <v>6520030860</v>
      </c>
      <c r="G1186" s="129">
        <v>86</v>
      </c>
      <c r="H1186" s="129" t="s">
        <v>2784</v>
      </c>
      <c r="I1186" s="129" t="s">
        <v>2784</v>
      </c>
      <c r="J1186" s="129">
        <v>129</v>
      </c>
      <c r="K1186" s="157">
        <v>6604100277</v>
      </c>
      <c r="L1186" s="445" t="s">
        <v>518</v>
      </c>
      <c r="M1186" s="65"/>
      <c r="N1186" s="65"/>
      <c r="O1186" s="65"/>
      <c r="P1186" s="65"/>
      <c r="Q1186" s="65"/>
      <c r="R1186" s="65"/>
    </row>
    <row r="1187" spans="1:18" x14ac:dyDescent="0.2">
      <c r="A1187" s="97" t="s">
        <v>1093</v>
      </c>
      <c r="B1187" s="127" t="s">
        <v>6437</v>
      </c>
      <c r="C1187" s="126">
        <v>0.5</v>
      </c>
      <c r="D1187" s="250" t="s">
        <v>6563</v>
      </c>
      <c r="E1187" s="129">
        <v>63</v>
      </c>
      <c r="F1187" s="129">
        <f>_sp82</f>
        <v>6520030820</v>
      </c>
      <c r="G1187" s="129">
        <v>82</v>
      </c>
      <c r="H1187" s="129" t="s">
        <v>2784</v>
      </c>
      <c r="I1187" s="129" t="s">
        <v>2784</v>
      </c>
      <c r="J1187" s="189">
        <v>125</v>
      </c>
      <c r="K1187" s="157">
        <v>6604100295</v>
      </c>
      <c r="L1187" s="445" t="s">
        <v>518</v>
      </c>
      <c r="M1187" s="65" t="s">
        <v>5581</v>
      </c>
      <c r="N1187" s="65"/>
      <c r="O1187" s="65"/>
      <c r="P1187" s="65"/>
      <c r="Q1187" s="65"/>
      <c r="R1187" s="65"/>
    </row>
    <row r="1188" spans="1:18" x14ac:dyDescent="0.2">
      <c r="A1188" s="97" t="s">
        <v>5537</v>
      </c>
      <c r="B1188" s="127" t="s">
        <v>6437</v>
      </c>
      <c r="C1188" s="126">
        <v>0.5</v>
      </c>
      <c r="D1188" s="250" t="s">
        <v>5967</v>
      </c>
      <c r="E1188" s="129">
        <v>62</v>
      </c>
      <c r="F1188" s="129">
        <f>_sp82</f>
        <v>6520030820</v>
      </c>
      <c r="G1188" s="129">
        <v>82</v>
      </c>
      <c r="H1188" s="129" t="s">
        <v>2784</v>
      </c>
      <c r="I1188" s="129" t="s">
        <v>2784</v>
      </c>
      <c r="J1188" s="189">
        <v>125</v>
      </c>
      <c r="K1188" s="157">
        <v>6604100298</v>
      </c>
      <c r="L1188" s="157">
        <v>0</v>
      </c>
      <c r="M1188" s="65"/>
      <c r="N1188" s="65"/>
      <c r="O1188" s="65"/>
      <c r="P1188" s="65"/>
      <c r="Q1188" s="65"/>
      <c r="R1188" s="65"/>
    </row>
    <row r="1189" spans="1:18" x14ac:dyDescent="0.2">
      <c r="A1189" s="97"/>
      <c r="B1189" s="127" t="s">
        <v>6437</v>
      </c>
      <c r="C1189" s="126">
        <v>0.5</v>
      </c>
      <c r="D1189" s="250" t="s">
        <v>5578</v>
      </c>
      <c r="E1189" s="129">
        <v>64</v>
      </c>
      <c r="F1189" s="129">
        <f>_sp88</f>
        <v>6520030880</v>
      </c>
      <c r="G1189" s="129">
        <v>88</v>
      </c>
      <c r="H1189" s="129" t="s">
        <v>2784</v>
      </c>
      <c r="I1189" s="129" t="s">
        <v>2784</v>
      </c>
      <c r="J1189" s="129">
        <v>131</v>
      </c>
      <c r="K1189" s="157">
        <v>6604100229</v>
      </c>
      <c r="L1189" s="157">
        <v>0</v>
      </c>
      <c r="M1189" s="65" t="s">
        <v>2333</v>
      </c>
      <c r="N1189" s="65"/>
      <c r="O1189" s="65"/>
      <c r="P1189" s="65"/>
      <c r="Q1189" s="65"/>
      <c r="R1189" s="65"/>
    </row>
    <row r="1190" spans="1:18" x14ac:dyDescent="0.2">
      <c r="A1190" s="97"/>
      <c r="B1190" s="127"/>
      <c r="C1190" s="126">
        <v>0.5</v>
      </c>
      <c r="D1190" s="127" t="s">
        <v>4790</v>
      </c>
      <c r="E1190" s="129">
        <v>66</v>
      </c>
      <c r="F1190" s="129">
        <f>_sp93</f>
        <v>6520030930</v>
      </c>
      <c r="G1190" s="129">
        <v>93</v>
      </c>
      <c r="H1190" s="129" t="s">
        <v>2784</v>
      </c>
      <c r="I1190" s="129" t="s">
        <v>2784</v>
      </c>
      <c r="J1190" s="129">
        <v>136</v>
      </c>
      <c r="K1190" s="157">
        <v>6604100219</v>
      </c>
      <c r="L1190" s="157">
        <v>0</v>
      </c>
      <c r="M1190" s="65"/>
      <c r="N1190" s="65"/>
      <c r="O1190" s="65"/>
      <c r="P1190" s="65"/>
      <c r="Q1190" s="65"/>
      <c r="R1190" s="65"/>
    </row>
    <row r="1191" spans="1:18" x14ac:dyDescent="0.2">
      <c r="A1191" s="97"/>
      <c r="B1191" s="127"/>
      <c r="C1191" s="126"/>
      <c r="D1191" s="127"/>
      <c r="E1191" s="129"/>
      <c r="F1191" s="129"/>
      <c r="G1191" s="129"/>
      <c r="H1191" s="129"/>
      <c r="I1191" s="129"/>
      <c r="J1191" s="129"/>
      <c r="K1191" s="157"/>
      <c r="L1191" s="157">
        <v>0</v>
      </c>
      <c r="M1191" s="65"/>
      <c r="N1191" s="65"/>
      <c r="O1191" s="65"/>
      <c r="P1191" s="65"/>
      <c r="Q1191" s="65"/>
      <c r="R1191" s="65"/>
    </row>
    <row r="1192" spans="1:18" x14ac:dyDescent="0.2">
      <c r="A1192" s="97"/>
      <c r="B1192" s="127" t="s">
        <v>1978</v>
      </c>
      <c r="C1192" s="126">
        <v>0.6</v>
      </c>
      <c r="D1192" s="250" t="s">
        <v>311</v>
      </c>
      <c r="E1192" s="129">
        <v>72</v>
      </c>
      <c r="F1192" s="129">
        <f>_sp105</f>
        <v>6520031050</v>
      </c>
      <c r="G1192" s="129">
        <v>105</v>
      </c>
      <c r="H1192" s="129" t="s">
        <v>2784</v>
      </c>
      <c r="I1192" s="129" t="s">
        <v>2784</v>
      </c>
      <c r="J1192" s="5">
        <v>148</v>
      </c>
      <c r="K1192" s="157">
        <v>6604100275</v>
      </c>
      <c r="L1192" s="445" t="s">
        <v>518</v>
      </c>
      <c r="M1192" s="65"/>
      <c r="N1192" s="65"/>
      <c r="O1192" s="65"/>
      <c r="P1192" s="65"/>
      <c r="Q1192" s="65"/>
      <c r="R1192" s="65"/>
    </row>
    <row r="1193" spans="1:18" x14ac:dyDescent="0.2">
      <c r="A1193" s="558" t="s">
        <v>11868</v>
      </c>
      <c r="B1193" s="574" t="s">
        <v>1978</v>
      </c>
      <c r="C1193" s="126">
        <v>0.6</v>
      </c>
      <c r="D1193" s="591" t="s">
        <v>11872</v>
      </c>
      <c r="E1193" s="129">
        <v>70</v>
      </c>
      <c r="F1193" s="129">
        <v>6520030940</v>
      </c>
      <c r="G1193" s="129">
        <v>94</v>
      </c>
      <c r="H1193" s="600" t="s">
        <v>8971</v>
      </c>
      <c r="I1193" s="600" t="s">
        <v>8971</v>
      </c>
      <c r="J1193" s="5">
        <v>137</v>
      </c>
      <c r="K1193" s="570">
        <v>6604100236</v>
      </c>
      <c r="L1193" s="157">
        <v>0</v>
      </c>
      <c r="M1193" s="559" t="s">
        <v>11840</v>
      </c>
      <c r="N1193" s="65"/>
      <c r="O1193" s="65"/>
      <c r="P1193" s="65"/>
      <c r="Q1193" s="65"/>
      <c r="R1193" s="65"/>
    </row>
    <row r="1194" spans="1:18" x14ac:dyDescent="0.2">
      <c r="A1194" s="558" t="s">
        <v>12171</v>
      </c>
      <c r="B1194" s="574" t="s">
        <v>8490</v>
      </c>
      <c r="C1194" s="126">
        <v>0.6</v>
      </c>
      <c r="D1194" s="591" t="s">
        <v>12175</v>
      </c>
      <c r="E1194" s="129">
        <v>66</v>
      </c>
      <c r="F1194" s="129">
        <f>_sp92</f>
        <v>6520030920</v>
      </c>
      <c r="G1194" s="129">
        <v>92</v>
      </c>
      <c r="H1194" s="129" t="s">
        <v>2784</v>
      </c>
      <c r="I1194" s="129" t="s">
        <v>2784</v>
      </c>
      <c r="J1194" s="129">
        <v>135</v>
      </c>
      <c r="K1194" s="157">
        <v>6534100255</v>
      </c>
      <c r="L1194" s="157">
        <v>0</v>
      </c>
      <c r="M1194" s="559" t="s">
        <v>12165</v>
      </c>
      <c r="N1194" s="65"/>
      <c r="O1194" s="65"/>
      <c r="P1194" s="65"/>
      <c r="Q1194" s="65"/>
      <c r="R1194" s="65"/>
    </row>
    <row r="1195" spans="1:18" x14ac:dyDescent="0.2">
      <c r="A1195" s="558" t="s">
        <v>11802</v>
      </c>
      <c r="B1195" s="574" t="s">
        <v>2785</v>
      </c>
      <c r="C1195" s="126">
        <v>0.6</v>
      </c>
      <c r="D1195" s="591" t="s">
        <v>11808</v>
      </c>
      <c r="E1195" s="5">
        <v>67</v>
      </c>
      <c r="F1195" s="5">
        <v>6520030900</v>
      </c>
      <c r="G1195" s="5">
        <v>90</v>
      </c>
      <c r="H1195" s="600" t="s">
        <v>8971</v>
      </c>
      <c r="I1195" s="600" t="s">
        <v>8971</v>
      </c>
      <c r="J1195" s="5">
        <v>133</v>
      </c>
      <c r="K1195" s="157">
        <v>6604100274</v>
      </c>
      <c r="L1195" s="157">
        <v>0</v>
      </c>
      <c r="M1195" s="559" t="s">
        <v>11779</v>
      </c>
      <c r="N1195" s="65"/>
      <c r="O1195" s="65"/>
      <c r="P1195" s="65"/>
      <c r="Q1195" s="65"/>
      <c r="R1195" s="65"/>
    </row>
    <row r="1196" spans="1:18" x14ac:dyDescent="0.2">
      <c r="A1196" s="558" t="s">
        <v>12240</v>
      </c>
      <c r="B1196" s="559" t="s">
        <v>8490</v>
      </c>
      <c r="C1196" s="126">
        <v>0.65</v>
      </c>
      <c r="D1196" s="591" t="s">
        <v>12244</v>
      </c>
      <c r="E1196" s="757">
        <v>68</v>
      </c>
      <c r="F1196" s="129">
        <f>_sp97</f>
        <v>6520030970</v>
      </c>
      <c r="G1196" s="757">
        <v>97</v>
      </c>
      <c r="H1196" s="600" t="s">
        <v>8971</v>
      </c>
      <c r="I1196" s="600" t="s">
        <v>8971</v>
      </c>
      <c r="J1196" s="757">
        <v>140</v>
      </c>
      <c r="K1196" s="250">
        <v>6604100273</v>
      </c>
      <c r="L1196" s="687" t="s">
        <v>518</v>
      </c>
      <c r="M1196" s="559" t="s">
        <v>12241</v>
      </c>
      <c r="N1196" s="65"/>
      <c r="O1196" s="65"/>
      <c r="P1196" s="65"/>
      <c r="Q1196" s="65"/>
      <c r="R1196" s="65"/>
    </row>
    <row r="1197" spans="1:18" x14ac:dyDescent="0.2">
      <c r="A1197" s="97"/>
      <c r="B1197" s="127"/>
      <c r="C1197" s="126"/>
      <c r="D1197" s="250"/>
      <c r="E1197" s="129"/>
      <c r="F1197" s="157"/>
      <c r="G1197" s="157"/>
      <c r="H1197" s="129"/>
      <c r="I1197" s="129"/>
      <c r="J1197" s="5"/>
      <c r="K1197" s="157"/>
      <c r="L1197" s="445" t="s">
        <v>518</v>
      </c>
      <c r="M1197" s="65"/>
      <c r="N1197" s="65"/>
      <c r="O1197" s="65"/>
      <c r="P1197" s="65"/>
      <c r="Q1197" s="65"/>
      <c r="R1197" s="65"/>
    </row>
    <row r="1198" spans="1:18" x14ac:dyDescent="0.2">
      <c r="A1198" s="97"/>
      <c r="B1198" s="127"/>
      <c r="C1198" s="65"/>
      <c r="E1198" s="65"/>
      <c r="F1198" s="65"/>
      <c r="G1198" s="65"/>
      <c r="H1198" s="65"/>
      <c r="I1198" s="65"/>
      <c r="J1198" s="127"/>
      <c r="K1198" s="250"/>
      <c r="L1198" s="157">
        <v>0</v>
      </c>
      <c r="M1198" s="65"/>
      <c r="N1198" s="65"/>
      <c r="O1198" s="65"/>
      <c r="P1198" s="65"/>
      <c r="Q1198" s="65"/>
      <c r="R1198" s="65"/>
    </row>
    <row r="1199" spans="1:18" ht="20.25" x14ac:dyDescent="0.3">
      <c r="A1199" s="97"/>
      <c r="B1199" s="689" t="s">
        <v>8685</v>
      </c>
      <c r="C1199" s="126"/>
      <c r="D1199" s="127"/>
      <c r="E1199" s="127"/>
      <c r="F1199" s="127"/>
      <c r="G1199" s="127"/>
      <c r="H1199" s="127"/>
      <c r="I1199" s="127"/>
      <c r="J1199" s="127"/>
      <c r="K1199" s="250"/>
      <c r="L1199" s="157">
        <v>0</v>
      </c>
      <c r="M1199" s="65"/>
      <c r="N1199" s="65"/>
      <c r="O1199" s="65"/>
      <c r="P1199" s="65"/>
      <c r="Q1199" s="65"/>
      <c r="R1199" s="65"/>
    </row>
    <row r="1200" spans="1:18" ht="20.25" x14ac:dyDescent="0.3">
      <c r="A1200" s="97"/>
      <c r="B1200" s="65"/>
      <c r="C1200" s="689" t="s">
        <v>6615</v>
      </c>
      <c r="D1200" s="127"/>
      <c r="E1200" s="127"/>
      <c r="F1200" s="127"/>
      <c r="G1200" s="127"/>
      <c r="H1200" s="127"/>
      <c r="I1200" s="127"/>
      <c r="J1200" s="127"/>
      <c r="K1200" s="250"/>
      <c r="L1200" s="157">
        <v>0</v>
      </c>
      <c r="M1200" s="65"/>
      <c r="N1200" s="65"/>
      <c r="O1200" s="65"/>
      <c r="P1200" s="65"/>
      <c r="Q1200" s="65"/>
      <c r="R1200" s="65"/>
    </row>
    <row r="1201" spans="1:18" ht="20.25" x14ac:dyDescent="0.3">
      <c r="A1201" s="97"/>
      <c r="B1201" s="689"/>
      <c r="C1201" s="674" t="s">
        <v>9450</v>
      </c>
      <c r="D1201" s="127"/>
      <c r="E1201" s="127"/>
      <c r="F1201" s="127"/>
      <c r="G1201" s="127"/>
      <c r="H1201" s="127"/>
      <c r="I1201" s="127"/>
      <c r="J1201" s="127"/>
      <c r="K1201" s="250"/>
      <c r="L1201" s="157">
        <v>0</v>
      </c>
      <c r="M1201" s="65"/>
      <c r="N1201" s="65"/>
      <c r="O1201" s="65"/>
      <c r="P1201" s="65"/>
      <c r="Q1201" s="65"/>
      <c r="R1201" s="65"/>
    </row>
    <row r="1202" spans="1:18" ht="20.25" x14ac:dyDescent="0.3">
      <c r="A1202" s="97"/>
      <c r="B1202" s="689"/>
      <c r="C1202" s="674"/>
      <c r="D1202" s="127"/>
      <c r="E1202" s="127"/>
      <c r="F1202" s="127"/>
      <c r="G1202" s="127"/>
      <c r="H1202" s="127"/>
      <c r="I1202" s="127"/>
      <c r="J1202" s="127"/>
      <c r="K1202" s="250"/>
      <c r="L1202" s="157">
        <v>0</v>
      </c>
      <c r="M1202" s="65"/>
      <c r="N1202" s="65"/>
      <c r="O1202" s="65"/>
      <c r="P1202" s="65"/>
      <c r="Q1202" s="65"/>
      <c r="R1202" s="65"/>
    </row>
    <row r="1203" spans="1:18" ht="20.25" x14ac:dyDescent="0.3">
      <c r="A1203" s="97"/>
      <c r="B1203" s="689"/>
      <c r="C1203" s="126"/>
      <c r="D1203" s="127"/>
      <c r="E1203" s="127"/>
      <c r="F1203" s="127"/>
      <c r="G1203" s="127"/>
      <c r="H1203" s="127"/>
      <c r="I1203" s="127"/>
      <c r="J1203" s="127"/>
      <c r="K1203" s="250"/>
      <c r="L1203" s="157">
        <v>0</v>
      </c>
      <c r="M1203" s="65"/>
      <c r="N1203" s="65"/>
      <c r="O1203" s="65"/>
      <c r="P1203" s="65"/>
      <c r="Q1203" s="65"/>
      <c r="R1203" s="65"/>
    </row>
    <row r="1204" spans="1:18" ht="18.75" x14ac:dyDescent="0.3">
      <c r="A1204" s="97"/>
      <c r="B1204" s="690" t="s">
        <v>7916</v>
      </c>
      <c r="C1204" s="126"/>
      <c r="D1204" s="250"/>
      <c r="E1204" s="129"/>
      <c r="F1204" s="157"/>
      <c r="G1204" s="157"/>
      <c r="H1204" s="129"/>
      <c r="I1204" s="129"/>
      <c r="J1204" s="5"/>
      <c r="K1204" s="157"/>
      <c r="L1204" s="157">
        <v>0</v>
      </c>
      <c r="M1204" s="65"/>
      <c r="N1204" s="65"/>
      <c r="O1204" s="65"/>
      <c r="P1204" s="65"/>
      <c r="Q1204" s="65"/>
      <c r="R1204" s="65"/>
    </row>
    <row r="1205" spans="1:18" x14ac:dyDescent="0.2">
      <c r="A1205" s="97"/>
      <c r="B1205" s="127"/>
      <c r="C1205" s="126"/>
      <c r="D1205" s="127"/>
      <c r="E1205" s="127"/>
      <c r="F1205" s="127"/>
      <c r="G1205" s="127"/>
      <c r="H1205" s="127"/>
      <c r="I1205" s="127"/>
      <c r="J1205" s="127"/>
      <c r="K1205" s="157"/>
      <c r="L1205" s="157">
        <v>0</v>
      </c>
      <c r="M1205" s="65"/>
      <c r="N1205" s="65"/>
      <c r="O1205" s="65"/>
      <c r="P1205" s="65"/>
      <c r="Q1205" s="65"/>
      <c r="R1205" s="65"/>
    </row>
    <row r="1206" spans="1:18" ht="18.75" x14ac:dyDescent="0.3">
      <c r="A1206" s="97"/>
      <c r="B1206" s="690" t="s">
        <v>4667</v>
      </c>
      <c r="C1206" s="678"/>
      <c r="D1206" s="235"/>
      <c r="E1206" s="235"/>
      <c r="F1206" s="679" t="s">
        <v>6865</v>
      </c>
      <c r="G1206" s="680"/>
      <c r="H1206" s="681" t="s">
        <v>2771</v>
      </c>
      <c r="I1206" s="235"/>
      <c r="J1206" s="681" t="s">
        <v>10542</v>
      </c>
      <c r="K1206" s="682" t="s">
        <v>182</v>
      </c>
      <c r="L1206" s="157">
        <v>0</v>
      </c>
      <c r="M1206" s="65"/>
      <c r="N1206" s="65"/>
      <c r="O1206" s="65"/>
      <c r="P1206" s="65"/>
      <c r="Q1206" s="65"/>
      <c r="R1206" s="65"/>
    </row>
    <row r="1207" spans="1:18" x14ac:dyDescent="0.2">
      <c r="A1207" s="97"/>
      <c r="B1207" s="119" t="s">
        <v>6344</v>
      </c>
      <c r="C1207" s="683" t="s">
        <v>6345</v>
      </c>
      <c r="D1207" s="236" t="s">
        <v>6346</v>
      </c>
      <c r="E1207" s="683" t="s">
        <v>6347</v>
      </c>
      <c r="F1207" s="684" t="s">
        <v>6866</v>
      </c>
      <c r="G1207" s="684" t="s">
        <v>5718</v>
      </c>
      <c r="H1207" s="685" t="s">
        <v>5719</v>
      </c>
      <c r="I1207" s="236" t="s">
        <v>5720</v>
      </c>
      <c r="J1207" s="685" t="s">
        <v>525</v>
      </c>
      <c r="K1207" s="686" t="s">
        <v>5780</v>
      </c>
      <c r="L1207" s="157">
        <v>0</v>
      </c>
      <c r="M1207" s="65"/>
      <c r="N1207" s="65"/>
      <c r="O1207" s="65"/>
      <c r="P1207" s="65"/>
      <c r="Q1207" s="65"/>
      <c r="R1207" s="65"/>
    </row>
    <row r="1208" spans="1:18" x14ac:dyDescent="0.2">
      <c r="A1208" s="97"/>
      <c r="B1208" s="65"/>
      <c r="C1208" s="126">
        <v>0.33</v>
      </c>
      <c r="D1208" s="250" t="s">
        <v>8449</v>
      </c>
      <c r="E1208" s="129">
        <v>66</v>
      </c>
      <c r="F1208" s="157">
        <f>_sp98</f>
        <v>6520030980</v>
      </c>
      <c r="G1208" s="157">
        <v>98</v>
      </c>
      <c r="H1208" s="129" t="s">
        <v>2784</v>
      </c>
      <c r="I1208" s="129" t="s">
        <v>2784</v>
      </c>
      <c r="J1208" s="5">
        <v>141</v>
      </c>
      <c r="K1208" s="157">
        <v>6604100301</v>
      </c>
      <c r="L1208" s="157">
        <v>0</v>
      </c>
      <c r="M1208" s="65"/>
      <c r="N1208" s="65"/>
      <c r="O1208" s="65"/>
      <c r="P1208" s="65"/>
      <c r="Q1208" s="65"/>
      <c r="R1208" s="65"/>
    </row>
    <row r="1209" spans="1:18" x14ac:dyDescent="0.2">
      <c r="A1209" s="97"/>
      <c r="B1209" s="127"/>
      <c r="C1209" s="126">
        <v>0.33</v>
      </c>
      <c r="D1209" s="250" t="s">
        <v>5813</v>
      </c>
      <c r="E1209" s="129">
        <v>66</v>
      </c>
      <c r="F1209" s="157">
        <f>_sp98</f>
        <v>6520030980</v>
      </c>
      <c r="G1209" s="157">
        <v>98</v>
      </c>
      <c r="H1209" s="129" t="s">
        <v>2784</v>
      </c>
      <c r="I1209" s="129" t="s">
        <v>2784</v>
      </c>
      <c r="J1209" s="5">
        <v>141</v>
      </c>
      <c r="K1209" s="157">
        <v>6604100302</v>
      </c>
      <c r="L1209" s="157">
        <v>0</v>
      </c>
      <c r="M1209" s="65"/>
      <c r="N1209" s="65"/>
      <c r="O1209" s="65"/>
      <c r="P1209" s="65"/>
      <c r="Q1209" s="65"/>
      <c r="R1209" s="65"/>
    </row>
    <row r="1210" spans="1:18" x14ac:dyDescent="0.2">
      <c r="A1210" s="97"/>
      <c r="B1210" s="127"/>
      <c r="C1210" s="126"/>
      <c r="D1210" s="127"/>
      <c r="E1210" s="127"/>
      <c r="F1210" s="127"/>
      <c r="G1210" s="127"/>
      <c r="H1210" s="127"/>
      <c r="I1210" s="127"/>
      <c r="J1210" s="127"/>
      <c r="K1210" s="250"/>
      <c r="L1210" s="157"/>
      <c r="M1210" s="65"/>
      <c r="N1210" s="65"/>
      <c r="O1210" s="65"/>
      <c r="P1210" s="65"/>
      <c r="Q1210" s="65"/>
      <c r="R1210" s="65"/>
    </row>
    <row r="1211" spans="1:18" x14ac:dyDescent="0.2">
      <c r="A1211" s="97"/>
      <c r="B1211" s="127"/>
      <c r="C1211" s="65"/>
      <c r="E1211" s="65"/>
      <c r="F1211" s="65"/>
      <c r="G1211" s="65"/>
      <c r="H1211" s="65"/>
      <c r="I1211" s="65"/>
      <c r="J1211" s="127"/>
      <c r="K1211" s="250"/>
      <c r="L1211" s="250"/>
      <c r="M1211" s="65"/>
      <c r="N1211" s="65"/>
      <c r="O1211" s="65"/>
      <c r="P1211" s="65"/>
      <c r="Q1211" s="65"/>
      <c r="R1211" s="65"/>
    </row>
    <row r="1212" spans="1:18" x14ac:dyDescent="0.2">
      <c r="A1212" s="97"/>
      <c r="B1212" s="9"/>
      <c r="C1212" s="9" t="s">
        <v>2338</v>
      </c>
      <c r="D1212" s="9"/>
      <c r="E1212" s="5"/>
      <c r="F1212" s="5"/>
      <c r="G1212" s="5"/>
      <c r="H1212" s="5"/>
      <c r="I1212" s="127"/>
      <c r="J1212" s="127"/>
      <c r="K1212" s="250"/>
      <c r="L1212" s="250"/>
      <c r="M1212" s="65"/>
      <c r="N1212" s="65"/>
      <c r="O1212" s="65"/>
      <c r="P1212" s="65"/>
      <c r="Q1212" s="65"/>
      <c r="R1212" s="65"/>
    </row>
    <row r="1213" spans="1:18" x14ac:dyDescent="0.2">
      <c r="A1213" s="97"/>
      <c r="B1213" s="65"/>
      <c r="C1213" s="126"/>
      <c r="D1213" s="127"/>
      <c r="E1213" s="127"/>
      <c r="F1213" s="127"/>
      <c r="G1213" s="127"/>
      <c r="H1213" s="127"/>
      <c r="I1213" s="127"/>
      <c r="J1213" s="127"/>
      <c r="K1213" s="250"/>
      <c r="L1213" s="250"/>
      <c r="M1213" s="65"/>
      <c r="N1213" s="65"/>
      <c r="O1213" s="65"/>
      <c r="P1213" s="65"/>
      <c r="Q1213" s="65"/>
      <c r="R1213" s="65"/>
    </row>
    <row r="1214" spans="1:18" x14ac:dyDescent="0.2">
      <c r="A1214" s="67" t="s">
        <v>8360</v>
      </c>
      <c r="B1214" s="127"/>
      <c r="C1214" s="126"/>
      <c r="D1214" s="127"/>
      <c r="E1214" s="127"/>
      <c r="F1214" s="127"/>
      <c r="G1214" s="127"/>
      <c r="H1214" s="127"/>
      <c r="I1214" s="127"/>
      <c r="J1214" s="127"/>
      <c r="K1214" s="250"/>
      <c r="L1214" s="250"/>
      <c r="M1214" s="65"/>
      <c r="N1214" s="65"/>
      <c r="O1214" s="65"/>
      <c r="P1214" s="65"/>
      <c r="Q1214" s="65"/>
      <c r="R1214" s="65"/>
    </row>
    <row r="1215" spans="1:18" x14ac:dyDescent="0.2">
      <c r="A1215" s="97"/>
      <c r="B1215" s="127"/>
      <c r="C1215" s="126"/>
      <c r="D1215" s="127"/>
      <c r="E1215" s="127"/>
      <c r="F1215" s="127"/>
      <c r="G1215" s="127"/>
      <c r="H1215" s="127"/>
      <c r="I1215" s="127"/>
      <c r="J1215" s="127"/>
      <c r="K1215" s="250"/>
      <c r="L1215" s="250"/>
      <c r="M1215" s="65"/>
      <c r="N1215" s="65"/>
      <c r="O1215" s="65"/>
      <c r="P1215" s="65"/>
      <c r="Q1215" s="65"/>
      <c r="R1215" s="65"/>
    </row>
    <row r="1216" spans="1:18" x14ac:dyDescent="0.2">
      <c r="A1216" s="97"/>
      <c r="B1216" s="127"/>
      <c r="C1216" s="126"/>
      <c r="D1216" s="127"/>
      <c r="E1216" s="127"/>
      <c r="F1216" s="127"/>
      <c r="G1216" s="127"/>
      <c r="H1216" s="127"/>
      <c r="I1216" s="127"/>
      <c r="J1216" s="127"/>
      <c r="K1216" s="250"/>
      <c r="L1216" s="250"/>
      <c r="M1216" s="65"/>
      <c r="N1216" s="65"/>
      <c r="O1216" s="65"/>
      <c r="P1216" s="65"/>
      <c r="Q1216" s="65"/>
      <c r="R1216" s="65"/>
    </row>
    <row r="1217" spans="1:18" x14ac:dyDescent="0.2">
      <c r="A1217" s="97"/>
      <c r="B1217" s="127"/>
      <c r="C1217" s="126"/>
      <c r="D1217" s="127"/>
      <c r="E1217" s="127"/>
      <c r="F1217" s="127"/>
      <c r="G1217" s="127"/>
      <c r="H1217" s="127"/>
      <c r="I1217" s="127"/>
      <c r="J1217" s="127"/>
      <c r="K1217" s="250"/>
      <c r="L1217" s="250"/>
      <c r="M1217" s="65"/>
      <c r="N1217" s="65"/>
      <c r="O1217" s="65"/>
      <c r="P1217" s="65"/>
      <c r="Q1217" s="65"/>
      <c r="R1217" s="65"/>
    </row>
    <row r="1218" spans="1:18" x14ac:dyDescent="0.2">
      <c r="A1218" s="97"/>
      <c r="B1218" s="127"/>
      <c r="C1218" s="126"/>
      <c r="D1218" s="127"/>
      <c r="E1218" s="127"/>
      <c r="F1218" s="127"/>
      <c r="G1218" s="127"/>
      <c r="H1218" s="127"/>
      <c r="I1218" s="127"/>
      <c r="J1218" s="127"/>
      <c r="K1218" s="250"/>
      <c r="L1218" s="250"/>
      <c r="M1218" s="65"/>
      <c r="N1218" s="65"/>
      <c r="O1218" s="65"/>
      <c r="P1218" s="65"/>
      <c r="Q1218" s="65"/>
      <c r="R1218" s="65"/>
    </row>
    <row r="1219" spans="1:18" x14ac:dyDescent="0.2">
      <c r="A1219" s="97"/>
      <c r="B1219" s="127"/>
      <c r="C1219" s="65"/>
      <c r="E1219" s="65"/>
      <c r="F1219" s="65"/>
      <c r="G1219" s="65"/>
      <c r="H1219" s="65"/>
      <c r="I1219" s="65"/>
      <c r="J1219" s="65"/>
      <c r="K1219" s="250"/>
      <c r="L1219" s="250"/>
      <c r="P1219" s="65"/>
      <c r="Q1219" s="65"/>
      <c r="R1219" s="65"/>
    </row>
    <row r="1220" spans="1:18" x14ac:dyDescent="0.2">
      <c r="A1220" s="97"/>
      <c r="B1220" s="65"/>
      <c r="C1220" s="126"/>
      <c r="D1220" s="127"/>
      <c r="E1220" s="127"/>
      <c r="F1220" s="127"/>
      <c r="G1220" s="127"/>
      <c r="H1220" s="127"/>
      <c r="I1220" s="127"/>
      <c r="J1220" s="127"/>
      <c r="K1220" s="250"/>
      <c r="L1220" s="250"/>
      <c r="P1220" s="65"/>
      <c r="Q1220" s="65"/>
      <c r="R1220" s="65"/>
    </row>
    <row r="1221" spans="1:18" x14ac:dyDescent="0.2">
      <c r="A1221" s="97"/>
      <c r="B1221" s="127"/>
      <c r="C1221" s="124"/>
      <c r="D1221" s="125"/>
      <c r="E1221" s="125"/>
      <c r="F1221" s="125"/>
      <c r="G1221" s="125"/>
      <c r="H1221" s="125"/>
      <c r="I1221" s="125"/>
      <c r="J1221" s="125"/>
      <c r="K1221" s="267"/>
      <c r="L1221" s="267"/>
    </row>
    <row r="1222" spans="1:18" x14ac:dyDescent="0.2">
      <c r="A1222" s="97"/>
      <c r="B1222" s="125"/>
      <c r="C1222" s="124"/>
      <c r="D1222" s="125"/>
      <c r="E1222" s="125"/>
      <c r="F1222" s="125"/>
      <c r="G1222" s="125"/>
      <c r="H1222" s="125"/>
      <c r="I1222" s="125"/>
      <c r="J1222" s="125"/>
      <c r="K1222" s="267"/>
      <c r="L1222" s="267"/>
    </row>
    <row r="1223" spans="1:18" x14ac:dyDescent="0.2">
      <c r="A1223" s="97"/>
      <c r="B1223" s="125"/>
      <c r="C1223" s="124"/>
      <c r="D1223" s="125"/>
      <c r="E1223" s="125"/>
      <c r="F1223" s="125"/>
      <c r="G1223" s="125"/>
      <c r="H1223" s="125"/>
      <c r="I1223" s="125"/>
      <c r="J1223" s="125"/>
      <c r="K1223" s="267"/>
      <c r="L1223" s="267"/>
    </row>
    <row r="1224" spans="1:18" x14ac:dyDescent="0.2">
      <c r="A1224" s="97"/>
      <c r="B1224" s="125"/>
      <c r="C1224" s="124"/>
      <c r="D1224" s="125"/>
      <c r="E1224" s="125"/>
      <c r="F1224" s="125"/>
      <c r="G1224" s="125"/>
      <c r="H1224" s="125"/>
      <c r="I1224" s="125"/>
      <c r="J1224" s="125"/>
      <c r="K1224" s="267"/>
      <c r="L1224" s="267"/>
    </row>
    <row r="1225" spans="1:18" x14ac:dyDescent="0.2">
      <c r="A1225" s="97"/>
      <c r="B1225" s="125"/>
      <c r="C1225" s="124"/>
      <c r="D1225" s="125"/>
      <c r="E1225" s="125"/>
      <c r="F1225" s="125"/>
      <c r="G1225" s="125"/>
      <c r="H1225" s="125"/>
      <c r="I1225" s="125"/>
      <c r="J1225" s="125"/>
      <c r="K1225" s="267"/>
      <c r="L1225" s="267"/>
    </row>
    <row r="1226" spans="1:18" x14ac:dyDescent="0.2">
      <c r="A1226" s="97"/>
      <c r="B1226" s="125"/>
      <c r="C1226" s="124"/>
      <c r="D1226" s="125"/>
      <c r="E1226" s="125"/>
      <c r="F1226" s="125"/>
      <c r="G1226" s="125"/>
      <c r="H1226" s="125"/>
      <c r="I1226" s="125"/>
      <c r="J1226" s="125"/>
      <c r="K1226" s="267"/>
      <c r="L1226" s="267"/>
    </row>
    <row r="1227" spans="1:18" x14ac:dyDescent="0.2">
      <c r="A1227" s="97"/>
      <c r="B1227" s="125"/>
      <c r="C1227" s="124"/>
      <c r="D1227" s="125"/>
      <c r="E1227" s="125"/>
      <c r="F1227" s="125"/>
      <c r="G1227" s="125"/>
      <c r="H1227" s="125"/>
      <c r="I1227" s="125"/>
      <c r="J1227" s="125"/>
      <c r="K1227" s="267"/>
      <c r="L1227" s="267"/>
    </row>
    <row r="1228" spans="1:18" x14ac:dyDescent="0.2">
      <c r="A1228" s="97"/>
      <c r="B1228" s="125"/>
      <c r="C1228" s="124"/>
      <c r="D1228" s="125"/>
      <c r="E1228" s="125"/>
      <c r="F1228" s="125"/>
      <c r="G1228" s="125"/>
      <c r="H1228" s="125"/>
      <c r="I1228" s="125"/>
      <c r="J1228" s="125"/>
      <c r="K1228" s="267"/>
      <c r="L1228" s="267"/>
    </row>
    <row r="1229" spans="1:18" x14ac:dyDescent="0.2">
      <c r="A1229" s="97"/>
      <c r="B1229" s="125"/>
      <c r="C1229" s="124"/>
      <c r="D1229" s="125"/>
      <c r="E1229" s="125"/>
      <c r="F1229" s="125"/>
      <c r="G1229" s="125"/>
      <c r="H1229" s="125"/>
      <c r="I1229" s="125"/>
      <c r="J1229" s="125"/>
      <c r="K1229" s="267"/>
      <c r="L1229" s="267"/>
    </row>
    <row r="1230" spans="1:18" x14ac:dyDescent="0.2">
      <c r="A1230" s="97"/>
      <c r="B1230" s="125"/>
      <c r="C1230" s="124"/>
      <c r="D1230" s="125"/>
      <c r="E1230" s="125"/>
      <c r="F1230" s="125"/>
      <c r="G1230" s="125"/>
      <c r="H1230" s="125"/>
      <c r="I1230" s="125"/>
      <c r="J1230" s="125"/>
      <c r="K1230" s="267"/>
      <c r="L1230" s="267"/>
    </row>
    <row r="1231" spans="1:18" x14ac:dyDescent="0.2">
      <c r="A1231" s="97"/>
      <c r="B1231" s="125"/>
      <c r="C1231" s="124"/>
      <c r="D1231" s="125"/>
      <c r="E1231" s="125"/>
      <c r="F1231" s="125"/>
      <c r="G1231" s="125"/>
      <c r="H1231" s="125"/>
      <c r="I1231" s="125"/>
      <c r="J1231" s="125"/>
      <c r="K1231" s="267"/>
      <c r="L1231" s="267"/>
    </row>
    <row r="1232" spans="1:18" x14ac:dyDescent="0.2">
      <c r="A1232" s="97"/>
      <c r="B1232" s="125"/>
      <c r="C1232" s="124"/>
      <c r="D1232" s="125"/>
      <c r="E1232" s="125"/>
      <c r="F1232" s="125"/>
      <c r="G1232" s="125"/>
      <c r="H1232" s="125"/>
      <c r="I1232" s="125"/>
      <c r="J1232" s="125"/>
      <c r="K1232" s="267"/>
      <c r="L1232" s="267"/>
    </row>
    <row r="1233" spans="1:16" x14ac:dyDescent="0.2">
      <c r="A1233" s="97"/>
      <c r="B1233" s="125"/>
      <c r="C1233" s="124"/>
      <c r="D1233" s="125"/>
      <c r="E1233" s="125"/>
      <c r="F1233" s="125"/>
      <c r="G1233" s="125"/>
      <c r="H1233" s="125"/>
      <c r="I1233" s="125"/>
      <c r="J1233" s="125"/>
      <c r="K1233" s="267"/>
      <c r="L1233" s="267"/>
    </row>
    <row r="1234" spans="1:16" x14ac:dyDescent="0.2">
      <c r="A1234" s="97"/>
      <c r="B1234" s="125"/>
      <c r="C1234" s="124"/>
      <c r="D1234" s="125"/>
      <c r="E1234" s="125"/>
      <c r="F1234" s="125"/>
      <c r="G1234" s="125"/>
      <c r="H1234" s="125"/>
      <c r="I1234" s="125"/>
      <c r="J1234" s="125"/>
      <c r="K1234" s="267"/>
      <c r="L1234" s="267"/>
      <c r="M1234" s="100"/>
      <c r="N1234" s="100"/>
    </row>
    <row r="1235" spans="1:16" x14ac:dyDescent="0.2">
      <c r="A1235" s="97"/>
      <c r="B1235" s="125"/>
      <c r="C1235" s="124"/>
      <c r="D1235" s="125"/>
      <c r="E1235" s="125"/>
      <c r="F1235" s="125"/>
      <c r="G1235" s="125"/>
      <c r="H1235" s="125"/>
      <c r="I1235" s="125"/>
      <c r="J1235" s="125"/>
      <c r="K1235" s="267"/>
      <c r="L1235" s="267"/>
      <c r="M1235" s="100"/>
      <c r="N1235" s="100"/>
    </row>
    <row r="1236" spans="1:16" x14ac:dyDescent="0.2">
      <c r="A1236" s="97"/>
      <c r="B1236" s="125"/>
      <c r="C1236" s="124"/>
      <c r="D1236" s="125"/>
      <c r="E1236" s="125"/>
      <c r="F1236" s="125"/>
      <c r="G1236" s="125"/>
      <c r="H1236" s="125"/>
      <c r="I1236" s="125"/>
      <c r="J1236" s="125"/>
      <c r="K1236" s="267"/>
      <c r="L1236" s="267"/>
      <c r="M1236" s="100"/>
      <c r="N1236" s="100"/>
    </row>
    <row r="1237" spans="1:16" x14ac:dyDescent="0.2">
      <c r="A1237" s="97"/>
      <c r="B1237" s="125"/>
      <c r="C1237" s="124"/>
      <c r="D1237" s="125"/>
      <c r="E1237" s="125"/>
      <c r="F1237" s="125"/>
      <c r="G1237" s="125"/>
      <c r="H1237" s="125"/>
      <c r="I1237" s="125"/>
      <c r="J1237" s="125"/>
      <c r="K1237" s="267"/>
      <c r="L1237" s="267"/>
      <c r="M1237" s="84"/>
      <c r="N1237" s="84"/>
      <c r="O1237" s="100"/>
    </row>
    <row r="1238" spans="1:16" x14ac:dyDescent="0.2">
      <c r="A1238" s="97"/>
      <c r="B1238" s="125"/>
      <c r="C1238" s="124"/>
      <c r="D1238" s="125"/>
      <c r="E1238" s="125"/>
      <c r="F1238" s="125"/>
      <c r="G1238" s="125"/>
      <c r="H1238" s="125"/>
      <c r="I1238" s="125"/>
      <c r="J1238" s="125"/>
      <c r="K1238" s="267"/>
      <c r="L1238" s="267"/>
      <c r="M1238" s="84"/>
      <c r="N1238" s="84"/>
      <c r="O1238" s="100"/>
    </row>
    <row r="1239" spans="1:16" x14ac:dyDescent="0.2">
      <c r="A1239" s="97"/>
      <c r="B1239" s="125"/>
      <c r="C1239" s="124"/>
      <c r="D1239" s="125"/>
      <c r="E1239" s="125"/>
      <c r="F1239" s="125"/>
      <c r="G1239" s="125"/>
      <c r="H1239" s="125"/>
      <c r="I1239" s="125"/>
      <c r="J1239" s="125"/>
      <c r="K1239" s="267"/>
      <c r="L1239" s="267"/>
      <c r="M1239" s="84"/>
      <c r="N1239" s="84"/>
      <c r="O1239" s="100"/>
      <c r="P1239" s="100"/>
    </row>
    <row r="1240" spans="1:16" x14ac:dyDescent="0.2">
      <c r="A1240" s="97"/>
      <c r="B1240" s="125"/>
      <c r="C1240" s="124"/>
      <c r="D1240" s="125"/>
      <c r="E1240" s="125"/>
      <c r="F1240" s="125"/>
      <c r="G1240" s="125"/>
      <c r="H1240" s="125"/>
      <c r="I1240" s="125"/>
      <c r="J1240" s="125"/>
      <c r="K1240" s="267"/>
      <c r="L1240" s="267"/>
      <c r="M1240" s="84"/>
      <c r="N1240" s="84"/>
      <c r="O1240" s="84"/>
      <c r="P1240" s="100"/>
    </row>
    <row r="1241" spans="1:16" x14ac:dyDescent="0.2">
      <c r="A1241" s="97"/>
      <c r="B1241" s="125"/>
      <c r="C1241" s="124"/>
      <c r="D1241" s="125"/>
      <c r="E1241" s="125"/>
      <c r="F1241" s="125"/>
      <c r="G1241" s="125"/>
      <c r="H1241" s="125"/>
      <c r="I1241" s="125"/>
      <c r="J1241" s="125"/>
      <c r="K1241" s="267"/>
      <c r="L1241" s="267"/>
      <c r="M1241" s="84"/>
      <c r="N1241" s="84"/>
      <c r="O1241" s="84"/>
      <c r="P1241" s="100"/>
    </row>
    <row r="1242" spans="1:16" x14ac:dyDescent="0.2">
      <c r="A1242" s="97"/>
      <c r="B1242" s="125"/>
      <c r="C1242" s="124"/>
      <c r="D1242" s="125"/>
      <c r="E1242" s="125"/>
      <c r="F1242" s="125"/>
      <c r="G1242" s="125"/>
      <c r="H1242" s="125"/>
      <c r="I1242" s="125"/>
      <c r="J1242" s="125"/>
      <c r="K1242" s="267"/>
      <c r="L1242" s="267"/>
      <c r="M1242" s="84"/>
      <c r="N1242" s="84"/>
      <c r="O1242" s="84"/>
    </row>
    <row r="1243" spans="1:16" x14ac:dyDescent="0.2">
      <c r="A1243" s="97"/>
      <c r="B1243" s="125"/>
      <c r="C1243" s="124"/>
      <c r="D1243" s="125"/>
      <c r="E1243" s="125"/>
      <c r="F1243" s="125"/>
      <c r="G1243" s="125"/>
      <c r="H1243" s="125"/>
      <c r="I1243" s="125"/>
      <c r="J1243" s="125"/>
      <c r="K1243" s="267"/>
      <c r="L1243" s="267"/>
      <c r="M1243" s="84"/>
      <c r="N1243" s="84"/>
      <c r="O1243" s="84"/>
      <c r="P1243" s="100"/>
    </row>
    <row r="1244" spans="1:16" x14ac:dyDescent="0.2">
      <c r="A1244" s="97"/>
      <c r="B1244" s="125"/>
      <c r="C1244" s="124"/>
      <c r="D1244" s="125"/>
      <c r="E1244" s="125"/>
      <c r="F1244" s="125"/>
      <c r="G1244" s="125"/>
      <c r="H1244" s="125"/>
      <c r="I1244" s="125"/>
      <c r="J1244" s="125"/>
      <c r="K1244" s="267"/>
      <c r="L1244" s="267"/>
      <c r="M1244" s="84"/>
      <c r="N1244" s="84"/>
      <c r="O1244" s="84"/>
      <c r="P1244" s="100"/>
    </row>
    <row r="1245" spans="1:16" x14ac:dyDescent="0.2">
      <c r="A1245" s="97"/>
      <c r="B1245" s="125"/>
      <c r="C1245" s="124"/>
      <c r="D1245" s="125"/>
      <c r="E1245" s="125"/>
      <c r="F1245" s="125"/>
      <c r="G1245" s="125"/>
      <c r="H1245" s="125"/>
      <c r="I1245" s="125"/>
      <c r="J1245" s="125"/>
      <c r="K1245" s="267"/>
      <c r="L1245" s="267"/>
      <c r="M1245" s="84"/>
      <c r="N1245" s="84"/>
      <c r="O1245" s="84"/>
      <c r="P1245" s="100"/>
    </row>
    <row r="1246" spans="1:16" x14ac:dyDescent="0.2">
      <c r="A1246" s="97"/>
      <c r="B1246" s="125"/>
      <c r="C1246" s="124"/>
      <c r="D1246" s="125"/>
      <c r="E1246" s="125"/>
      <c r="F1246" s="125"/>
      <c r="G1246" s="125"/>
      <c r="H1246" s="125"/>
      <c r="I1246" s="125"/>
      <c r="J1246" s="125"/>
      <c r="K1246" s="267"/>
      <c r="L1246" s="267"/>
      <c r="M1246" s="84"/>
      <c r="N1246" s="84"/>
      <c r="O1246" s="84"/>
      <c r="P1246" s="100"/>
    </row>
    <row r="1247" spans="1:16" x14ac:dyDescent="0.2">
      <c r="A1247" s="97"/>
      <c r="B1247" s="125"/>
      <c r="C1247" s="124"/>
      <c r="D1247" s="125"/>
      <c r="E1247" s="125"/>
      <c r="F1247" s="125"/>
      <c r="G1247" s="125"/>
      <c r="H1247" s="125"/>
      <c r="I1247" s="125"/>
      <c r="J1247" s="125"/>
      <c r="K1247" s="267"/>
      <c r="L1247" s="267"/>
      <c r="M1247" s="84"/>
      <c r="N1247" s="84"/>
      <c r="O1247" s="84"/>
      <c r="P1247" s="100"/>
    </row>
    <row r="1248" spans="1:16" x14ac:dyDescent="0.2">
      <c r="A1248" s="97"/>
      <c r="B1248" s="125"/>
      <c r="C1248" s="124"/>
      <c r="D1248" s="125"/>
      <c r="E1248" s="125"/>
      <c r="F1248" s="125"/>
      <c r="G1248" s="125"/>
      <c r="H1248" s="125"/>
      <c r="I1248" s="125"/>
      <c r="J1248" s="125"/>
      <c r="K1248" s="267"/>
      <c r="L1248" s="267"/>
      <c r="M1248" s="84"/>
      <c r="N1248" s="84"/>
      <c r="O1248" s="84"/>
      <c r="P1248" s="100"/>
    </row>
    <row r="1249" spans="1:16" x14ac:dyDescent="0.2">
      <c r="A1249" s="97"/>
      <c r="B1249" s="125"/>
      <c r="C1249" s="124"/>
      <c r="D1249" s="125"/>
      <c r="E1249" s="125"/>
      <c r="F1249" s="125"/>
      <c r="G1249" s="125"/>
      <c r="H1249" s="125"/>
      <c r="I1249" s="125"/>
      <c r="J1249" s="125"/>
      <c r="K1249" s="267"/>
      <c r="L1249" s="267"/>
      <c r="M1249" s="84"/>
      <c r="N1249" s="84"/>
      <c r="O1249" s="84"/>
      <c r="P1249" s="100"/>
    </row>
    <row r="1250" spans="1:16" x14ac:dyDescent="0.2">
      <c r="A1250" s="97"/>
      <c r="B1250" s="125"/>
      <c r="C1250" s="124"/>
      <c r="D1250" s="125"/>
      <c r="E1250" s="125"/>
      <c r="F1250" s="125"/>
      <c r="G1250" s="125"/>
      <c r="H1250" s="125"/>
      <c r="I1250" s="125"/>
      <c r="J1250" s="125"/>
      <c r="K1250" s="267"/>
      <c r="L1250" s="267"/>
      <c r="M1250" s="84"/>
      <c r="N1250" s="84"/>
      <c r="O1250" s="84"/>
      <c r="P1250" s="100"/>
    </row>
    <row r="1251" spans="1:16" x14ac:dyDescent="0.2">
      <c r="A1251" s="97"/>
      <c r="B1251" s="125"/>
      <c r="C1251" s="124"/>
      <c r="D1251" s="125"/>
      <c r="E1251" s="125"/>
      <c r="F1251" s="125"/>
      <c r="G1251" s="125"/>
      <c r="H1251" s="125"/>
      <c r="I1251" s="125"/>
      <c r="J1251" s="125"/>
      <c r="K1251" s="267"/>
      <c r="L1251" s="267"/>
      <c r="M1251" s="84"/>
      <c r="N1251" s="84"/>
      <c r="O1251" s="84"/>
      <c r="P1251" s="100"/>
    </row>
    <row r="1252" spans="1:16" x14ac:dyDescent="0.2">
      <c r="A1252" s="97"/>
      <c r="B1252" s="125"/>
      <c r="C1252" s="124"/>
      <c r="D1252" s="125"/>
      <c r="E1252" s="125"/>
      <c r="F1252" s="125"/>
      <c r="G1252" s="125"/>
      <c r="H1252" s="125"/>
      <c r="I1252" s="125"/>
      <c r="J1252" s="125"/>
      <c r="K1252" s="267"/>
      <c r="L1252" s="267"/>
      <c r="M1252" s="84"/>
      <c r="N1252" s="84"/>
      <c r="O1252" s="84"/>
      <c r="P1252" s="100"/>
    </row>
    <row r="1253" spans="1:16" x14ac:dyDescent="0.2">
      <c r="A1253" s="97"/>
      <c r="B1253" s="125"/>
      <c r="C1253" s="124"/>
      <c r="D1253" s="125"/>
      <c r="E1253" s="125"/>
      <c r="F1253" s="125"/>
      <c r="G1253" s="125"/>
      <c r="H1253" s="125"/>
      <c r="I1253" s="125"/>
      <c r="J1253" s="125"/>
      <c r="K1253" s="267"/>
      <c r="L1253" s="267"/>
      <c r="M1253" s="84"/>
      <c r="N1253" s="84"/>
      <c r="O1253" s="84"/>
      <c r="P1253" s="100"/>
    </row>
    <row r="1254" spans="1:16" x14ac:dyDescent="0.2">
      <c r="A1254" s="97"/>
      <c r="B1254" s="125"/>
      <c r="C1254" s="124"/>
      <c r="D1254" s="125"/>
      <c r="E1254" s="125"/>
      <c r="F1254" s="125"/>
      <c r="G1254" s="125"/>
      <c r="H1254" s="125"/>
      <c r="I1254" s="125"/>
      <c r="J1254" s="125"/>
      <c r="K1254" s="267"/>
      <c r="L1254" s="267"/>
      <c r="M1254" s="84"/>
      <c r="N1254" s="84"/>
      <c r="O1254" s="84"/>
      <c r="P1254" s="100"/>
    </row>
    <row r="1255" spans="1:16" x14ac:dyDescent="0.2">
      <c r="A1255" s="97"/>
      <c r="B1255" s="125"/>
      <c r="C1255" s="124"/>
      <c r="D1255" s="125"/>
      <c r="E1255" s="125"/>
      <c r="F1255" s="125"/>
      <c r="G1255" s="125"/>
      <c r="H1255" s="125"/>
      <c r="I1255" s="125"/>
      <c r="J1255" s="125"/>
      <c r="K1255" s="267"/>
      <c r="L1255" s="267"/>
      <c r="M1255" s="84"/>
      <c r="N1255" s="84"/>
      <c r="O1255" s="84"/>
      <c r="P1255" s="100"/>
    </row>
    <row r="1256" spans="1:16" x14ac:dyDescent="0.2">
      <c r="A1256" s="97"/>
      <c r="B1256" s="125"/>
      <c r="C1256" s="124"/>
      <c r="D1256" s="125"/>
      <c r="E1256" s="125"/>
      <c r="F1256" s="125"/>
      <c r="G1256" s="125"/>
      <c r="H1256" s="125"/>
      <c r="I1256" s="125"/>
      <c r="J1256" s="125"/>
      <c r="K1256" s="267"/>
      <c r="L1256" s="267"/>
      <c r="M1256" s="84"/>
      <c r="N1256" s="84"/>
      <c r="O1256" s="84"/>
      <c r="P1256" s="100"/>
    </row>
    <row r="1257" spans="1:16" x14ac:dyDescent="0.2">
      <c r="A1257" s="97"/>
      <c r="B1257" s="125"/>
      <c r="C1257" s="124"/>
      <c r="D1257" s="125"/>
      <c r="E1257" s="125"/>
      <c r="F1257" s="125"/>
      <c r="G1257" s="125"/>
      <c r="H1257" s="125"/>
      <c r="I1257" s="125"/>
      <c r="J1257" s="125"/>
      <c r="K1257" s="267"/>
      <c r="L1257" s="267"/>
      <c r="M1257" s="84"/>
      <c r="N1257" s="84"/>
      <c r="O1257" s="84"/>
      <c r="P1257" s="100"/>
    </row>
    <row r="1258" spans="1:16" x14ac:dyDescent="0.2">
      <c r="A1258" s="97"/>
      <c r="B1258" s="125"/>
      <c r="C1258" s="124"/>
      <c r="D1258" s="125"/>
      <c r="E1258" s="125"/>
      <c r="F1258" s="125"/>
      <c r="G1258" s="125"/>
      <c r="H1258" s="125"/>
      <c r="I1258" s="125"/>
      <c r="J1258" s="125"/>
      <c r="K1258" s="267"/>
      <c r="L1258" s="267"/>
      <c r="M1258" s="84"/>
      <c r="N1258" s="84"/>
      <c r="O1258" s="84"/>
      <c r="P1258" s="100"/>
    </row>
    <row r="1259" spans="1:16" x14ac:dyDescent="0.2">
      <c r="A1259" s="97"/>
      <c r="B1259" s="125"/>
      <c r="C1259" s="124"/>
      <c r="D1259" s="125"/>
      <c r="E1259" s="125"/>
      <c r="F1259" s="125"/>
      <c r="G1259" s="125"/>
      <c r="H1259" s="125"/>
      <c r="I1259" s="125"/>
      <c r="J1259" s="125"/>
      <c r="K1259" s="267"/>
      <c r="L1259" s="267"/>
      <c r="M1259" s="84"/>
      <c r="N1259" s="84"/>
      <c r="O1259" s="84"/>
      <c r="P1259" s="100"/>
    </row>
    <row r="1260" spans="1:16" x14ac:dyDescent="0.2">
      <c r="A1260" s="97"/>
      <c r="B1260" s="125"/>
      <c r="C1260" s="124"/>
      <c r="D1260" s="125"/>
      <c r="E1260" s="125"/>
      <c r="F1260" s="125"/>
      <c r="G1260" s="125"/>
      <c r="H1260" s="125"/>
      <c r="I1260" s="125"/>
      <c r="J1260" s="125"/>
      <c r="K1260" s="267"/>
      <c r="L1260" s="267"/>
      <c r="M1260" s="84"/>
      <c r="N1260" s="84"/>
      <c r="O1260" s="84"/>
      <c r="P1260" s="100"/>
    </row>
    <row r="1261" spans="1:16" x14ac:dyDescent="0.2">
      <c r="A1261" s="97"/>
      <c r="B1261" s="125"/>
      <c r="C1261" s="124"/>
      <c r="D1261" s="125"/>
      <c r="E1261" s="125"/>
      <c r="F1261" s="125"/>
      <c r="G1261" s="125"/>
      <c r="H1261" s="125"/>
      <c r="I1261" s="125"/>
      <c r="J1261" s="125"/>
      <c r="K1261" s="267"/>
      <c r="L1261" s="267"/>
      <c r="M1261" s="84"/>
      <c r="N1261" s="84"/>
      <c r="O1261" s="84"/>
      <c r="P1261" s="100"/>
    </row>
    <row r="1262" spans="1:16" x14ac:dyDescent="0.2">
      <c r="A1262" s="97"/>
      <c r="B1262" s="125"/>
      <c r="C1262" s="124"/>
      <c r="D1262" s="125"/>
      <c r="E1262" s="125"/>
      <c r="F1262" s="125"/>
      <c r="G1262" s="125"/>
      <c r="H1262" s="125"/>
      <c r="I1262" s="125"/>
      <c r="J1262" s="125"/>
      <c r="K1262" s="267"/>
      <c r="L1262" s="267"/>
      <c r="M1262" s="84"/>
      <c r="N1262" s="84"/>
      <c r="O1262" s="84"/>
      <c r="P1262" s="100"/>
    </row>
    <row r="1263" spans="1:16" x14ac:dyDescent="0.2">
      <c r="A1263" s="97"/>
      <c r="B1263" s="125"/>
      <c r="C1263" s="124"/>
      <c r="D1263" s="125"/>
      <c r="E1263" s="125"/>
      <c r="F1263" s="125"/>
      <c r="G1263" s="125"/>
      <c r="H1263" s="125"/>
      <c r="I1263" s="125"/>
      <c r="J1263" s="125"/>
      <c r="K1263" s="267"/>
      <c r="L1263" s="267"/>
      <c r="M1263" s="84"/>
      <c r="N1263" s="84"/>
      <c r="O1263" s="84"/>
      <c r="P1263" s="100"/>
    </row>
    <row r="1264" spans="1:16" x14ac:dyDescent="0.2">
      <c r="A1264" s="97"/>
      <c r="B1264" s="125"/>
      <c r="C1264" s="124"/>
      <c r="D1264" s="125"/>
      <c r="E1264" s="125"/>
      <c r="F1264" s="125"/>
      <c r="G1264" s="125"/>
      <c r="H1264" s="125"/>
      <c r="I1264" s="125"/>
      <c r="J1264" s="125"/>
      <c r="K1264" s="267"/>
      <c r="L1264" s="267"/>
      <c r="M1264" s="84"/>
      <c r="N1264" s="84"/>
      <c r="O1264" s="84"/>
      <c r="P1264" s="100"/>
    </row>
    <row r="1265" spans="1:16" x14ac:dyDescent="0.2">
      <c r="A1265" s="97"/>
      <c r="B1265" s="125"/>
      <c r="C1265" s="124"/>
      <c r="D1265" s="125"/>
      <c r="E1265" s="125"/>
      <c r="F1265" s="125"/>
      <c r="G1265" s="125"/>
      <c r="H1265" s="125"/>
      <c r="I1265" s="125"/>
      <c r="J1265" s="125"/>
      <c r="K1265" s="267"/>
      <c r="L1265" s="267"/>
      <c r="M1265" s="84"/>
      <c r="N1265" s="84"/>
      <c r="O1265" s="84"/>
      <c r="P1265" s="100"/>
    </row>
    <row r="1266" spans="1:16" x14ac:dyDescent="0.2">
      <c r="A1266" s="97"/>
      <c r="B1266" s="125"/>
      <c r="C1266" s="124"/>
      <c r="D1266" s="125"/>
      <c r="E1266" s="125"/>
      <c r="F1266" s="125"/>
      <c r="G1266" s="125"/>
      <c r="H1266" s="125"/>
      <c r="I1266" s="125"/>
      <c r="J1266" s="125"/>
      <c r="K1266" s="267"/>
      <c r="L1266" s="267"/>
      <c r="M1266" s="84"/>
      <c r="N1266" s="84"/>
      <c r="O1266" s="84"/>
      <c r="P1266" s="100"/>
    </row>
    <row r="1267" spans="1:16" x14ac:dyDescent="0.2">
      <c r="A1267" s="97"/>
      <c r="B1267" s="125"/>
      <c r="C1267" s="124"/>
      <c r="D1267" s="125"/>
      <c r="E1267" s="125"/>
      <c r="F1267" s="125"/>
      <c r="G1267" s="125"/>
      <c r="H1267" s="125"/>
      <c r="I1267" s="125"/>
      <c r="J1267" s="125"/>
      <c r="K1267" s="267"/>
      <c r="L1267" s="267"/>
      <c r="M1267" s="84"/>
      <c r="N1267" s="84"/>
      <c r="O1267" s="84"/>
      <c r="P1267" s="100"/>
    </row>
    <row r="1268" spans="1:16" x14ac:dyDescent="0.2">
      <c r="A1268" s="97"/>
      <c r="B1268" s="125"/>
      <c r="C1268" s="124"/>
      <c r="D1268" s="125"/>
      <c r="E1268" s="125"/>
      <c r="F1268" s="125"/>
      <c r="G1268" s="125"/>
      <c r="H1268" s="125"/>
      <c r="I1268" s="125"/>
      <c r="J1268" s="125"/>
      <c r="K1268" s="267"/>
      <c r="L1268" s="267"/>
      <c r="M1268" s="84"/>
      <c r="N1268" s="84"/>
      <c r="O1268" s="84"/>
      <c r="P1268" s="100"/>
    </row>
    <row r="1269" spans="1:16" x14ac:dyDescent="0.2">
      <c r="A1269" s="97"/>
      <c r="B1269" s="125"/>
      <c r="C1269" s="124"/>
      <c r="D1269" s="125"/>
      <c r="E1269" s="125"/>
      <c r="F1269" s="125"/>
      <c r="G1269" s="125"/>
      <c r="H1269" s="125"/>
      <c r="I1269" s="125"/>
      <c r="J1269" s="125"/>
      <c r="K1269" s="267"/>
      <c r="L1269" s="267"/>
      <c r="M1269" s="84"/>
      <c r="N1269" s="84"/>
      <c r="O1269" s="84"/>
      <c r="P1269" s="100"/>
    </row>
    <row r="1270" spans="1:16" x14ac:dyDescent="0.2">
      <c r="A1270" s="97"/>
      <c r="B1270" s="125"/>
      <c r="C1270" s="124"/>
      <c r="D1270" s="125"/>
      <c r="E1270" s="125"/>
      <c r="F1270" s="125"/>
      <c r="G1270" s="125"/>
      <c r="H1270" s="125"/>
      <c r="I1270" s="125"/>
      <c r="J1270" s="125"/>
      <c r="K1270" s="267"/>
      <c r="L1270" s="267"/>
      <c r="M1270" s="84"/>
      <c r="N1270" s="84"/>
      <c r="O1270" s="84"/>
      <c r="P1270" s="100"/>
    </row>
    <row r="1271" spans="1:16" x14ac:dyDescent="0.2">
      <c r="A1271" s="97"/>
      <c r="B1271" s="125"/>
      <c r="C1271" s="124"/>
      <c r="D1271" s="125"/>
      <c r="E1271" s="125"/>
      <c r="F1271" s="125"/>
      <c r="G1271" s="125"/>
      <c r="H1271" s="125"/>
      <c r="I1271" s="125"/>
      <c r="J1271" s="125"/>
      <c r="K1271" s="267"/>
      <c r="L1271" s="267"/>
      <c r="M1271" s="84"/>
      <c r="N1271" s="84"/>
      <c r="O1271" s="84"/>
      <c r="P1271" s="100"/>
    </row>
    <row r="1272" spans="1:16" x14ac:dyDescent="0.2">
      <c r="A1272" s="97"/>
      <c r="B1272" s="125"/>
      <c r="C1272" s="124"/>
      <c r="D1272" s="125"/>
      <c r="E1272" s="125"/>
      <c r="F1272" s="125"/>
      <c r="G1272" s="125"/>
      <c r="H1272" s="125"/>
      <c r="I1272" s="125"/>
      <c r="J1272" s="125"/>
      <c r="K1272" s="267"/>
      <c r="L1272" s="267"/>
      <c r="M1272" s="84"/>
      <c r="N1272" s="84"/>
      <c r="O1272" s="84"/>
      <c r="P1272" s="100"/>
    </row>
    <row r="1273" spans="1:16" x14ac:dyDescent="0.2">
      <c r="A1273" s="97"/>
      <c r="B1273" s="125"/>
      <c r="C1273" s="124"/>
      <c r="D1273" s="125"/>
      <c r="E1273" s="125"/>
      <c r="F1273" s="125"/>
      <c r="G1273" s="125"/>
      <c r="H1273" s="125"/>
      <c r="I1273" s="125"/>
      <c r="J1273" s="125"/>
      <c r="K1273" s="267"/>
      <c r="L1273" s="267"/>
      <c r="M1273" s="84"/>
      <c r="N1273" s="84"/>
      <c r="O1273" s="84"/>
      <c r="P1273" s="100"/>
    </row>
    <row r="1274" spans="1:16" x14ac:dyDescent="0.2">
      <c r="A1274" s="97"/>
      <c r="B1274" s="125"/>
      <c r="C1274" s="124"/>
      <c r="D1274" s="125"/>
      <c r="E1274" s="125"/>
      <c r="F1274" s="125"/>
      <c r="G1274" s="125"/>
      <c r="H1274" s="125"/>
      <c r="I1274" s="125"/>
      <c r="J1274" s="125"/>
      <c r="K1274" s="267"/>
      <c r="L1274" s="267"/>
      <c r="M1274" s="84"/>
      <c r="N1274" s="84"/>
      <c r="O1274" s="84"/>
      <c r="P1274" s="100"/>
    </row>
    <row r="1275" spans="1:16" x14ac:dyDescent="0.2">
      <c r="A1275" s="97"/>
      <c r="B1275" s="125"/>
      <c r="C1275" s="124"/>
      <c r="D1275" s="125"/>
      <c r="E1275" s="125"/>
      <c r="F1275" s="125"/>
      <c r="G1275" s="125"/>
      <c r="H1275" s="125"/>
      <c r="I1275" s="125"/>
      <c r="J1275" s="125"/>
      <c r="K1275" s="267"/>
      <c r="L1275" s="267"/>
      <c r="M1275" s="84"/>
      <c r="N1275" s="84"/>
      <c r="O1275" s="84"/>
      <c r="P1275" s="100"/>
    </row>
    <row r="1276" spans="1:16" x14ac:dyDescent="0.2">
      <c r="A1276" s="97"/>
      <c r="B1276" s="125"/>
      <c r="C1276" s="124"/>
      <c r="D1276" s="125"/>
      <c r="E1276" s="125"/>
      <c r="F1276" s="125"/>
      <c r="G1276" s="125"/>
      <c r="H1276" s="125"/>
      <c r="I1276" s="125"/>
      <c r="J1276" s="125"/>
      <c r="K1276" s="267"/>
      <c r="L1276" s="267"/>
      <c r="M1276" s="84"/>
      <c r="N1276" s="84"/>
      <c r="O1276" s="84"/>
      <c r="P1276" s="100"/>
    </row>
    <row r="1277" spans="1:16" x14ac:dyDescent="0.2">
      <c r="A1277" s="97"/>
      <c r="B1277" s="125"/>
      <c r="C1277" s="124"/>
      <c r="D1277" s="125"/>
      <c r="E1277" s="125"/>
      <c r="F1277" s="125"/>
      <c r="G1277" s="125"/>
      <c r="H1277" s="125"/>
      <c r="I1277" s="125"/>
      <c r="J1277" s="125"/>
      <c r="K1277" s="267"/>
      <c r="L1277" s="267"/>
      <c r="M1277" s="84"/>
      <c r="N1277" s="84"/>
      <c r="O1277" s="84"/>
      <c r="P1277" s="100"/>
    </row>
    <row r="1278" spans="1:16" x14ac:dyDescent="0.2">
      <c r="A1278" s="97"/>
      <c r="B1278" s="125"/>
      <c r="C1278" s="124"/>
      <c r="D1278" s="125"/>
      <c r="E1278" s="125"/>
      <c r="F1278" s="125"/>
      <c r="G1278" s="125"/>
      <c r="H1278" s="125"/>
      <c r="I1278" s="125"/>
      <c r="J1278" s="125"/>
      <c r="K1278" s="267"/>
      <c r="L1278" s="267"/>
      <c r="M1278" s="84"/>
      <c r="N1278" s="84"/>
      <c r="O1278" s="84"/>
      <c r="P1278" s="100"/>
    </row>
    <row r="1279" spans="1:16" x14ac:dyDescent="0.2">
      <c r="A1279" s="97"/>
      <c r="B1279" s="125"/>
      <c r="C1279" s="124"/>
      <c r="D1279" s="125"/>
      <c r="E1279" s="125"/>
      <c r="F1279" s="125"/>
      <c r="G1279" s="125"/>
      <c r="H1279" s="125"/>
      <c r="I1279" s="125"/>
      <c r="J1279" s="125"/>
      <c r="K1279" s="267"/>
      <c r="L1279" s="267"/>
      <c r="M1279" s="84"/>
      <c r="N1279" s="84"/>
      <c r="O1279" s="84"/>
      <c r="P1279" s="100"/>
    </row>
    <row r="1280" spans="1:16" x14ac:dyDescent="0.2">
      <c r="A1280" s="97"/>
      <c r="B1280" s="125"/>
      <c r="C1280" s="124"/>
      <c r="D1280" s="125"/>
      <c r="E1280" s="125"/>
      <c r="F1280" s="125"/>
      <c r="G1280" s="125"/>
      <c r="H1280" s="125"/>
      <c r="I1280" s="125"/>
      <c r="J1280" s="125"/>
      <c r="K1280" s="267"/>
      <c r="L1280" s="267"/>
      <c r="M1280" s="84"/>
      <c r="N1280" s="84"/>
      <c r="O1280" s="84"/>
      <c r="P1280" s="100"/>
    </row>
    <row r="1281" spans="1:16" x14ac:dyDescent="0.2">
      <c r="A1281" s="97"/>
      <c r="B1281" s="125"/>
      <c r="C1281" s="124"/>
      <c r="D1281" s="125"/>
      <c r="E1281" s="125"/>
      <c r="F1281" s="125"/>
      <c r="G1281" s="125"/>
      <c r="H1281" s="125"/>
      <c r="I1281" s="125"/>
      <c r="J1281" s="125"/>
      <c r="K1281" s="267"/>
      <c r="L1281" s="267"/>
      <c r="M1281" s="84"/>
      <c r="N1281" s="84"/>
      <c r="O1281" s="84"/>
      <c r="P1281" s="100"/>
    </row>
    <row r="1282" spans="1:16" x14ac:dyDescent="0.2">
      <c r="A1282" s="97"/>
      <c r="B1282" s="125"/>
      <c r="C1282" s="124"/>
      <c r="D1282" s="125"/>
      <c r="E1282" s="125"/>
      <c r="F1282" s="125"/>
      <c r="G1282" s="125"/>
      <c r="H1282" s="125"/>
      <c r="I1282" s="125"/>
      <c r="J1282" s="125"/>
      <c r="K1282" s="267"/>
      <c r="L1282" s="267"/>
      <c r="M1282" s="84"/>
      <c r="N1282" s="84"/>
      <c r="O1282" s="84"/>
      <c r="P1282" s="100"/>
    </row>
    <row r="1283" spans="1:16" x14ac:dyDescent="0.2">
      <c r="A1283" s="97"/>
      <c r="B1283" s="125"/>
      <c r="C1283" s="124"/>
      <c r="D1283" s="125"/>
      <c r="E1283" s="125"/>
      <c r="F1283" s="125"/>
      <c r="G1283" s="125"/>
      <c r="H1283" s="125"/>
      <c r="I1283" s="125"/>
      <c r="J1283" s="125"/>
      <c r="K1283" s="267"/>
      <c r="L1283" s="267"/>
      <c r="M1283" s="84"/>
      <c r="N1283" s="84"/>
      <c r="O1283" s="84"/>
      <c r="P1283" s="100"/>
    </row>
    <row r="1284" spans="1:16" x14ac:dyDescent="0.2">
      <c r="A1284" s="97"/>
      <c r="B1284" s="125"/>
      <c r="C1284" s="124"/>
      <c r="D1284" s="125"/>
      <c r="E1284" s="125"/>
      <c r="F1284" s="125"/>
      <c r="G1284" s="125"/>
      <c r="H1284" s="125"/>
      <c r="I1284" s="125"/>
      <c r="J1284" s="125"/>
      <c r="K1284" s="267"/>
      <c r="L1284" s="267"/>
      <c r="M1284" s="84"/>
      <c r="N1284" s="84"/>
      <c r="O1284" s="84"/>
      <c r="P1284" s="100"/>
    </row>
    <row r="1285" spans="1:16" x14ac:dyDescent="0.2">
      <c r="A1285" s="97"/>
      <c r="B1285" s="125"/>
      <c r="C1285" s="124"/>
      <c r="D1285" s="125"/>
      <c r="E1285" s="125"/>
      <c r="F1285" s="125"/>
      <c r="G1285" s="125"/>
      <c r="H1285" s="125"/>
      <c r="I1285" s="125"/>
      <c r="J1285" s="125"/>
      <c r="K1285" s="267"/>
      <c r="L1285" s="267"/>
      <c r="M1285" s="84"/>
      <c r="N1285" s="84"/>
      <c r="O1285" s="84"/>
      <c r="P1285" s="100"/>
    </row>
    <row r="1286" spans="1:16" x14ac:dyDescent="0.2">
      <c r="A1286" s="97"/>
      <c r="B1286" s="125"/>
      <c r="C1286" s="124"/>
      <c r="D1286" s="125"/>
      <c r="E1286" s="125"/>
      <c r="F1286" s="125"/>
      <c r="G1286" s="125"/>
      <c r="H1286" s="125"/>
      <c r="I1286" s="125"/>
      <c r="J1286" s="125"/>
      <c r="K1286" s="267"/>
      <c r="L1286" s="267"/>
      <c r="M1286" s="84"/>
      <c r="N1286" s="84"/>
      <c r="O1286" s="84"/>
      <c r="P1286" s="100"/>
    </row>
    <row r="1287" spans="1:16" x14ac:dyDescent="0.2">
      <c r="A1287" s="97"/>
      <c r="B1287" s="125"/>
      <c r="C1287" s="124"/>
      <c r="D1287" s="125"/>
      <c r="E1287" s="125"/>
      <c r="F1287" s="125"/>
      <c r="G1287" s="125"/>
      <c r="H1287" s="125"/>
      <c r="I1287" s="125"/>
      <c r="J1287" s="125"/>
      <c r="K1287" s="267"/>
      <c r="L1287" s="267"/>
      <c r="M1287" s="84"/>
      <c r="N1287" s="84"/>
      <c r="O1287" s="84"/>
      <c r="P1287" s="100"/>
    </row>
    <row r="1288" spans="1:16" x14ac:dyDescent="0.2">
      <c r="A1288" s="97"/>
      <c r="B1288" s="125"/>
      <c r="C1288" s="124"/>
      <c r="D1288" s="125"/>
      <c r="E1288" s="125"/>
      <c r="F1288" s="125"/>
      <c r="G1288" s="125"/>
      <c r="H1288" s="125"/>
      <c r="I1288" s="125"/>
      <c r="J1288" s="125"/>
      <c r="K1288" s="267"/>
      <c r="L1288" s="267"/>
      <c r="M1288" s="84"/>
      <c r="N1288" s="84"/>
      <c r="O1288" s="84"/>
      <c r="P1288" s="100"/>
    </row>
    <row r="1289" spans="1:16" x14ac:dyDescent="0.2">
      <c r="A1289" s="97"/>
      <c r="B1289" s="125"/>
      <c r="C1289" s="124"/>
      <c r="D1289" s="125"/>
      <c r="E1289" s="125"/>
      <c r="F1289" s="125"/>
      <c r="G1289" s="125"/>
      <c r="H1289" s="125"/>
      <c r="I1289" s="125"/>
      <c r="J1289" s="125"/>
      <c r="K1289" s="267"/>
      <c r="L1289" s="267"/>
      <c r="M1289" s="84"/>
      <c r="N1289" s="84"/>
      <c r="O1289" s="84"/>
      <c r="P1289" s="100"/>
    </row>
    <row r="1290" spans="1:16" x14ac:dyDescent="0.2">
      <c r="A1290" s="97"/>
      <c r="B1290" s="125"/>
      <c r="C1290" s="124"/>
      <c r="D1290" s="125"/>
      <c r="E1290" s="125"/>
      <c r="F1290" s="125"/>
      <c r="G1290" s="125"/>
      <c r="H1290" s="125"/>
      <c r="I1290" s="125"/>
      <c r="J1290" s="125"/>
      <c r="K1290" s="267"/>
      <c r="L1290" s="267"/>
      <c r="M1290" s="84"/>
      <c r="N1290" s="84"/>
      <c r="O1290" s="84"/>
      <c r="P1290" s="100"/>
    </row>
    <row r="1291" spans="1:16" x14ac:dyDescent="0.2">
      <c r="A1291" s="97"/>
      <c r="B1291" s="125"/>
      <c r="C1291" s="124"/>
      <c r="D1291" s="125"/>
      <c r="E1291" s="125"/>
      <c r="F1291" s="125"/>
      <c r="G1291" s="125"/>
      <c r="H1291" s="125"/>
      <c r="I1291" s="125"/>
      <c r="J1291" s="125"/>
      <c r="K1291" s="267"/>
      <c r="L1291" s="267"/>
      <c r="M1291" s="84"/>
      <c r="N1291" s="84"/>
      <c r="O1291" s="84"/>
      <c r="P1291" s="100"/>
    </row>
    <row r="1292" spans="1:16" x14ac:dyDescent="0.2">
      <c r="A1292" s="97"/>
      <c r="B1292" s="125"/>
      <c r="C1292" s="124"/>
      <c r="D1292" s="125"/>
      <c r="E1292" s="125"/>
      <c r="F1292" s="125"/>
      <c r="G1292" s="125"/>
      <c r="H1292" s="125"/>
      <c r="I1292" s="125"/>
      <c r="J1292" s="125"/>
      <c r="K1292" s="267"/>
      <c r="L1292" s="267"/>
      <c r="M1292" s="84"/>
      <c r="N1292" s="84"/>
      <c r="O1292" s="84"/>
      <c r="P1292" s="100"/>
    </row>
    <row r="1293" spans="1:16" x14ac:dyDescent="0.2">
      <c r="A1293" s="97"/>
      <c r="B1293" s="125"/>
      <c r="C1293" s="124"/>
      <c r="D1293" s="125"/>
      <c r="E1293" s="125"/>
      <c r="F1293" s="125"/>
      <c r="G1293" s="125"/>
      <c r="H1293" s="125"/>
      <c r="I1293" s="125"/>
      <c r="J1293" s="125"/>
      <c r="K1293" s="267"/>
      <c r="L1293" s="267"/>
      <c r="M1293" s="84"/>
      <c r="N1293" s="84"/>
      <c r="O1293" s="84"/>
      <c r="P1293" s="100"/>
    </row>
    <row r="1294" spans="1:16" x14ac:dyDescent="0.2">
      <c r="A1294" s="97"/>
      <c r="B1294" s="125"/>
      <c r="C1294" s="124"/>
      <c r="D1294" s="125"/>
      <c r="E1294" s="125"/>
      <c r="F1294" s="125"/>
      <c r="G1294" s="125"/>
      <c r="H1294" s="125"/>
      <c r="I1294" s="125"/>
      <c r="J1294" s="125"/>
      <c r="K1294" s="267"/>
      <c r="L1294" s="267"/>
      <c r="M1294" s="84"/>
      <c r="N1294" s="84"/>
      <c r="O1294" s="84"/>
      <c r="P1294" s="100"/>
    </row>
    <row r="1295" spans="1:16" x14ac:dyDescent="0.2">
      <c r="A1295" s="97"/>
      <c r="B1295" s="125"/>
      <c r="C1295" s="124"/>
      <c r="D1295" s="125"/>
      <c r="E1295" s="125"/>
      <c r="F1295" s="125"/>
      <c r="G1295" s="125"/>
      <c r="H1295" s="125"/>
      <c r="I1295" s="125"/>
      <c r="J1295" s="125"/>
      <c r="K1295" s="267"/>
      <c r="L1295" s="267"/>
      <c r="M1295" s="84"/>
      <c r="N1295" s="84"/>
      <c r="O1295" s="84"/>
      <c r="P1295" s="100"/>
    </row>
    <row r="1296" spans="1:16" x14ac:dyDescent="0.2">
      <c r="A1296" s="97"/>
      <c r="B1296" s="125"/>
      <c r="C1296" s="124"/>
      <c r="D1296" s="125"/>
      <c r="E1296" s="125"/>
      <c r="F1296" s="125"/>
      <c r="G1296" s="125"/>
      <c r="H1296" s="125"/>
      <c r="I1296" s="125"/>
      <c r="J1296" s="125"/>
      <c r="K1296" s="267"/>
      <c r="L1296" s="267"/>
      <c r="M1296" s="84"/>
      <c r="N1296" s="84"/>
      <c r="O1296" s="84"/>
    </row>
    <row r="1297" spans="1:15" x14ac:dyDescent="0.2">
      <c r="A1297" s="97"/>
      <c r="B1297" s="125"/>
      <c r="C1297" s="124"/>
      <c r="D1297" s="125"/>
      <c r="E1297" s="125"/>
      <c r="F1297" s="125"/>
      <c r="G1297" s="125"/>
      <c r="H1297" s="125"/>
      <c r="I1297" s="125"/>
      <c r="J1297" s="125"/>
      <c r="K1297" s="267"/>
      <c r="L1297" s="267"/>
      <c r="M1297" s="84"/>
      <c r="N1297" s="84"/>
      <c r="O1297" s="84"/>
    </row>
    <row r="1298" spans="1:15" x14ac:dyDescent="0.2">
      <c r="A1298" s="97"/>
      <c r="B1298" s="125"/>
      <c r="C1298" s="124"/>
      <c r="D1298" s="125"/>
      <c r="E1298" s="125"/>
      <c r="F1298" s="125"/>
      <c r="G1298" s="125"/>
      <c r="H1298" s="125"/>
      <c r="I1298" s="125"/>
      <c r="J1298" s="125"/>
      <c r="K1298" s="267"/>
      <c r="L1298" s="267"/>
      <c r="M1298" s="84"/>
      <c r="N1298" s="84"/>
      <c r="O1298" s="84"/>
    </row>
    <row r="1299" spans="1:15" x14ac:dyDescent="0.2">
      <c r="A1299" s="97"/>
      <c r="B1299" s="125"/>
      <c r="C1299" s="124"/>
      <c r="D1299" s="125"/>
      <c r="E1299" s="125"/>
      <c r="F1299" s="125"/>
      <c r="G1299" s="125"/>
      <c r="H1299" s="125"/>
      <c r="I1299" s="125"/>
      <c r="J1299" s="125"/>
      <c r="K1299" s="267"/>
      <c r="L1299" s="267"/>
      <c r="M1299" s="84"/>
      <c r="N1299" s="84"/>
      <c r="O1299" s="84"/>
    </row>
    <row r="1300" spans="1:15" x14ac:dyDescent="0.2">
      <c r="A1300" s="97"/>
      <c r="B1300" s="125"/>
      <c r="C1300" s="124"/>
      <c r="D1300" s="125"/>
      <c r="E1300" s="125"/>
      <c r="F1300" s="125"/>
      <c r="G1300" s="125"/>
      <c r="H1300" s="125"/>
      <c r="I1300" s="125"/>
      <c r="J1300" s="125"/>
      <c r="K1300" s="267"/>
      <c r="L1300" s="267"/>
      <c r="M1300" s="84"/>
      <c r="N1300" s="84"/>
      <c r="O1300" s="84"/>
    </row>
    <row r="1301" spans="1:15" x14ac:dyDescent="0.2">
      <c r="A1301" s="97"/>
      <c r="B1301" s="125"/>
      <c r="C1301" s="124"/>
      <c r="D1301" s="125"/>
      <c r="E1301" s="125"/>
      <c r="F1301" s="125"/>
      <c r="G1301" s="125"/>
      <c r="H1301" s="125"/>
      <c r="I1301" s="125"/>
      <c r="J1301" s="125"/>
      <c r="K1301" s="267"/>
      <c r="L1301" s="267"/>
      <c r="M1301" s="84"/>
      <c r="N1301" s="84"/>
      <c r="O1301" s="84"/>
    </row>
    <row r="1302" spans="1:15" x14ac:dyDescent="0.2">
      <c r="A1302" s="97"/>
      <c r="B1302" s="125"/>
      <c r="C1302" s="124"/>
      <c r="D1302" s="125"/>
      <c r="E1302" s="125"/>
      <c r="F1302" s="125"/>
      <c r="G1302" s="125"/>
      <c r="H1302" s="125"/>
      <c r="I1302" s="125"/>
      <c r="J1302" s="125"/>
      <c r="K1302" s="267"/>
      <c r="L1302" s="267"/>
      <c r="M1302" s="84"/>
      <c r="N1302" s="84"/>
      <c r="O1302" s="84"/>
    </row>
    <row r="1303" spans="1:15" x14ac:dyDescent="0.2">
      <c r="A1303" s="97"/>
      <c r="B1303" s="125"/>
      <c r="C1303" s="124"/>
      <c r="D1303" s="125"/>
      <c r="E1303" s="125"/>
      <c r="F1303" s="125"/>
      <c r="G1303" s="125"/>
      <c r="H1303" s="125"/>
      <c r="I1303" s="125"/>
      <c r="J1303" s="125"/>
      <c r="K1303" s="267"/>
      <c r="L1303" s="267"/>
      <c r="M1303" s="84"/>
      <c r="N1303" s="84"/>
      <c r="O1303" s="84"/>
    </row>
    <row r="1304" spans="1:15" x14ac:dyDescent="0.2">
      <c r="A1304" s="97"/>
      <c r="B1304" s="125"/>
      <c r="C1304" s="124"/>
      <c r="D1304" s="125"/>
      <c r="E1304" s="125"/>
      <c r="F1304" s="125"/>
      <c r="G1304" s="125"/>
      <c r="H1304" s="125"/>
      <c r="I1304" s="125"/>
      <c r="J1304" s="125"/>
      <c r="K1304" s="267"/>
      <c r="L1304" s="267"/>
      <c r="M1304" s="84"/>
      <c r="N1304" s="84"/>
      <c r="O1304" s="84"/>
    </row>
    <row r="1305" spans="1:15" x14ac:dyDescent="0.2">
      <c r="A1305" s="97"/>
      <c r="B1305" s="125"/>
      <c r="C1305" s="124"/>
      <c r="D1305" s="125"/>
      <c r="E1305" s="125"/>
      <c r="F1305" s="125"/>
      <c r="G1305" s="125"/>
      <c r="H1305" s="125"/>
      <c r="I1305" s="125"/>
      <c r="J1305" s="125"/>
      <c r="K1305" s="267"/>
      <c r="L1305" s="267"/>
      <c r="M1305" s="84"/>
      <c r="N1305" s="84"/>
      <c r="O1305" s="84"/>
    </row>
    <row r="1306" spans="1:15" x14ac:dyDescent="0.2">
      <c r="A1306" s="97"/>
      <c r="B1306" s="125"/>
      <c r="C1306" s="124"/>
      <c r="D1306" s="125"/>
      <c r="E1306" s="125"/>
      <c r="F1306" s="125"/>
      <c r="G1306" s="125"/>
      <c r="H1306" s="125"/>
      <c r="I1306" s="125"/>
      <c r="J1306" s="125"/>
      <c r="K1306" s="267"/>
      <c r="L1306" s="267"/>
      <c r="M1306" s="84"/>
      <c r="N1306" s="84"/>
      <c r="O1306" s="84"/>
    </row>
    <row r="1307" spans="1:15" x14ac:dyDescent="0.2">
      <c r="A1307" s="97"/>
      <c r="B1307" s="125"/>
      <c r="C1307" s="124"/>
      <c r="D1307" s="125"/>
      <c r="E1307" s="125"/>
      <c r="F1307" s="125"/>
      <c r="G1307" s="125"/>
      <c r="H1307" s="125"/>
      <c r="I1307" s="125"/>
      <c r="J1307" s="125"/>
      <c r="K1307" s="267"/>
      <c r="L1307" s="267"/>
      <c r="M1307" s="84"/>
      <c r="N1307" s="84"/>
      <c r="O1307" s="84"/>
    </row>
    <row r="1308" spans="1:15" x14ac:dyDescent="0.2">
      <c r="A1308" s="97"/>
      <c r="B1308" s="125"/>
      <c r="C1308" s="124"/>
      <c r="D1308" s="125"/>
      <c r="E1308" s="125"/>
      <c r="F1308" s="125"/>
      <c r="G1308" s="125"/>
      <c r="H1308" s="125"/>
      <c r="I1308" s="125"/>
      <c r="J1308" s="125"/>
      <c r="K1308" s="267"/>
      <c r="L1308" s="267"/>
      <c r="M1308" s="84"/>
      <c r="N1308" s="84"/>
      <c r="O1308" s="84"/>
    </row>
    <row r="1309" spans="1:15" x14ac:dyDescent="0.2">
      <c r="A1309" s="97"/>
      <c r="B1309" s="125"/>
      <c r="C1309" s="124"/>
      <c r="D1309" s="125"/>
      <c r="E1309" s="125"/>
      <c r="F1309" s="125"/>
      <c r="G1309" s="125"/>
      <c r="H1309" s="125"/>
      <c r="I1309" s="125"/>
      <c r="J1309" s="125"/>
      <c r="K1309" s="267"/>
      <c r="L1309" s="267"/>
      <c r="M1309" s="84"/>
      <c r="N1309" s="84"/>
      <c r="O1309" s="84"/>
    </row>
    <row r="1310" spans="1:15" x14ac:dyDescent="0.2">
      <c r="A1310" s="97"/>
      <c r="B1310" s="125"/>
      <c r="C1310" s="124"/>
      <c r="D1310" s="125"/>
      <c r="E1310" s="125"/>
      <c r="F1310" s="125"/>
      <c r="G1310" s="125"/>
      <c r="H1310" s="125"/>
      <c r="I1310" s="125"/>
      <c r="J1310" s="125"/>
      <c r="K1310" s="267"/>
      <c r="L1310" s="267"/>
      <c r="M1310" s="84"/>
      <c r="N1310" s="84"/>
      <c r="O1310" s="84"/>
    </row>
    <row r="1311" spans="1:15" x14ac:dyDescent="0.2">
      <c r="A1311" s="97"/>
      <c r="B1311" s="125"/>
      <c r="C1311" s="124"/>
      <c r="D1311" s="125"/>
      <c r="E1311" s="125"/>
      <c r="F1311" s="125"/>
      <c r="G1311" s="125"/>
      <c r="H1311" s="125"/>
      <c r="I1311" s="125"/>
      <c r="J1311" s="125"/>
      <c r="K1311" s="267"/>
      <c r="L1311" s="267"/>
      <c r="M1311" s="84"/>
      <c r="N1311" s="84"/>
      <c r="O1311" s="84"/>
    </row>
    <row r="1312" spans="1:15" x14ac:dyDescent="0.2">
      <c r="A1312" s="97"/>
      <c r="B1312" s="125"/>
      <c r="C1312" s="124"/>
      <c r="D1312" s="125"/>
      <c r="E1312" s="125"/>
      <c r="F1312" s="125"/>
      <c r="G1312" s="125"/>
      <c r="H1312" s="125"/>
      <c r="I1312" s="125"/>
      <c r="J1312" s="125"/>
      <c r="K1312" s="267"/>
      <c r="L1312" s="267"/>
      <c r="M1312" s="84"/>
      <c r="N1312" s="84"/>
      <c r="O1312" s="84"/>
    </row>
    <row r="1313" spans="1:15" x14ac:dyDescent="0.2">
      <c r="A1313" s="97"/>
      <c r="B1313" s="125"/>
      <c r="C1313" s="124"/>
      <c r="D1313" s="125"/>
      <c r="E1313" s="125"/>
      <c r="F1313" s="125"/>
      <c r="G1313" s="125"/>
      <c r="H1313" s="125"/>
      <c r="I1313" s="125"/>
      <c r="J1313" s="125"/>
      <c r="K1313" s="267"/>
      <c r="L1313" s="267"/>
      <c r="M1313" s="84"/>
      <c r="N1313" s="84"/>
      <c r="O1313" s="84"/>
    </row>
    <row r="1314" spans="1:15" x14ac:dyDescent="0.2">
      <c r="A1314" s="97"/>
      <c r="B1314" s="125"/>
      <c r="C1314" s="124"/>
      <c r="D1314" s="125"/>
      <c r="E1314" s="125"/>
      <c r="F1314" s="125"/>
      <c r="G1314" s="125"/>
      <c r="H1314" s="125"/>
      <c r="I1314" s="125"/>
      <c r="J1314" s="125"/>
      <c r="K1314" s="267"/>
      <c r="L1314" s="267"/>
      <c r="M1314" s="84"/>
      <c r="N1314" s="84"/>
      <c r="O1314" s="84"/>
    </row>
    <row r="1315" spans="1:15" x14ac:dyDescent="0.2">
      <c r="A1315" s="97"/>
      <c r="B1315" s="125"/>
      <c r="C1315" s="124"/>
      <c r="D1315" s="125"/>
      <c r="E1315" s="125"/>
      <c r="F1315" s="125"/>
      <c r="G1315" s="125"/>
      <c r="H1315" s="125"/>
      <c r="I1315" s="125"/>
      <c r="J1315" s="125"/>
      <c r="K1315" s="267"/>
      <c r="L1315" s="267"/>
      <c r="O1315" s="84"/>
    </row>
    <row r="1316" spans="1:15" x14ac:dyDescent="0.2">
      <c r="A1316" s="97"/>
      <c r="B1316" s="125"/>
      <c r="C1316" s="124"/>
      <c r="D1316" s="125"/>
      <c r="E1316" s="125"/>
      <c r="F1316" s="125"/>
      <c r="G1316" s="125"/>
      <c r="H1316" s="125"/>
      <c r="I1316" s="125"/>
      <c r="J1316" s="125"/>
      <c r="K1316" s="267"/>
      <c r="L1316" s="267"/>
      <c r="O1316" s="84"/>
    </row>
    <row r="1317" spans="1:15" x14ac:dyDescent="0.2">
      <c r="A1317" s="97"/>
      <c r="B1317" s="125"/>
      <c r="C1317" s="124"/>
      <c r="D1317" s="125"/>
      <c r="E1317" s="125"/>
      <c r="F1317" s="125"/>
      <c r="G1317" s="125"/>
      <c r="H1317" s="125"/>
      <c r="I1317" s="125"/>
      <c r="J1317" s="125"/>
      <c r="K1317" s="267"/>
      <c r="L1317" s="267"/>
      <c r="O1317" s="84"/>
    </row>
    <row r="1318" spans="1:15" x14ac:dyDescent="0.2">
      <c r="A1318" s="97"/>
      <c r="B1318" s="125"/>
      <c r="C1318" s="124"/>
      <c r="D1318" s="125"/>
      <c r="E1318" s="125"/>
      <c r="F1318" s="125"/>
      <c r="G1318" s="125"/>
      <c r="H1318" s="125"/>
      <c r="I1318" s="125"/>
      <c r="J1318" s="125"/>
      <c r="K1318" s="267"/>
      <c r="L1318" s="267"/>
    </row>
    <row r="1319" spans="1:15" x14ac:dyDescent="0.2">
      <c r="A1319" s="97"/>
      <c r="B1319" s="125"/>
      <c r="C1319" s="124"/>
      <c r="D1319" s="125"/>
      <c r="E1319" s="125"/>
      <c r="F1319" s="125"/>
      <c r="G1319" s="125"/>
      <c r="H1319" s="125"/>
      <c r="I1319" s="125"/>
      <c r="J1319" s="125"/>
      <c r="K1319" s="267"/>
      <c r="L1319" s="267"/>
    </row>
    <row r="1320" spans="1:15" x14ac:dyDescent="0.2">
      <c r="A1320" s="97"/>
      <c r="B1320" s="125"/>
      <c r="C1320" s="124"/>
      <c r="D1320" s="125"/>
      <c r="E1320" s="125"/>
      <c r="F1320" s="125"/>
      <c r="G1320" s="125"/>
      <c r="H1320" s="125"/>
      <c r="I1320" s="125"/>
      <c r="J1320" s="125"/>
      <c r="K1320" s="267"/>
      <c r="L1320" s="267"/>
    </row>
    <row r="1321" spans="1:15" x14ac:dyDescent="0.2">
      <c r="A1321" s="97"/>
      <c r="B1321" s="125"/>
      <c r="C1321" s="124"/>
      <c r="D1321" s="125"/>
      <c r="E1321" s="125"/>
      <c r="F1321" s="125"/>
      <c r="G1321" s="125"/>
      <c r="H1321" s="125"/>
      <c r="I1321" s="125"/>
      <c r="J1321" s="125"/>
      <c r="K1321" s="267"/>
      <c r="L1321" s="267"/>
    </row>
    <row r="1322" spans="1:15" x14ac:dyDescent="0.2">
      <c r="A1322" s="97"/>
      <c r="B1322" s="125"/>
      <c r="C1322" s="124"/>
      <c r="D1322" s="125"/>
      <c r="E1322" s="125"/>
      <c r="F1322" s="125"/>
      <c r="G1322" s="125"/>
      <c r="H1322" s="125"/>
      <c r="I1322" s="125"/>
      <c r="J1322" s="125"/>
      <c r="K1322" s="267"/>
      <c r="L1322" s="267"/>
    </row>
    <row r="1323" spans="1:15" x14ac:dyDescent="0.2">
      <c r="A1323" s="97"/>
      <c r="B1323" s="125"/>
      <c r="C1323" s="124"/>
      <c r="D1323" s="125"/>
      <c r="E1323" s="125"/>
      <c r="F1323" s="125"/>
      <c r="G1323" s="125"/>
      <c r="H1323" s="125"/>
      <c r="I1323" s="125"/>
      <c r="J1323" s="125"/>
      <c r="K1323" s="267"/>
      <c r="L1323" s="267"/>
    </row>
    <row r="1324" spans="1:15" x14ac:dyDescent="0.2">
      <c r="A1324" s="97"/>
      <c r="B1324" s="125"/>
      <c r="C1324" s="124"/>
      <c r="D1324" s="125"/>
      <c r="E1324" s="125"/>
      <c r="F1324" s="125"/>
      <c r="G1324" s="125"/>
      <c r="H1324" s="125"/>
      <c r="I1324" s="125"/>
      <c r="J1324" s="125"/>
      <c r="K1324" s="267"/>
      <c r="L1324" s="267"/>
    </row>
    <row r="1325" spans="1:15" x14ac:dyDescent="0.2">
      <c r="A1325" s="97"/>
      <c r="B1325" s="125"/>
      <c r="C1325" s="124"/>
      <c r="D1325" s="125"/>
      <c r="E1325" s="125"/>
      <c r="F1325" s="125"/>
      <c r="G1325" s="125"/>
      <c r="H1325" s="125"/>
      <c r="I1325" s="125"/>
      <c r="J1325" s="125"/>
      <c r="K1325" s="267"/>
      <c r="L1325" s="267"/>
    </row>
    <row r="1326" spans="1:15" x14ac:dyDescent="0.2">
      <c r="A1326" s="97"/>
      <c r="B1326" s="125"/>
      <c r="C1326" s="124"/>
      <c r="D1326" s="125"/>
      <c r="E1326" s="125"/>
      <c r="F1326" s="125"/>
      <c r="G1326" s="125"/>
      <c r="H1326" s="125"/>
      <c r="I1326" s="125"/>
      <c r="J1326" s="125"/>
      <c r="K1326" s="267"/>
      <c r="L1326" s="267"/>
    </row>
    <row r="1327" spans="1:15" x14ac:dyDescent="0.2">
      <c r="A1327" s="97"/>
      <c r="B1327" s="125"/>
      <c r="C1327" s="124"/>
      <c r="D1327" s="125"/>
      <c r="E1327" s="125"/>
      <c r="F1327" s="125"/>
      <c r="G1327" s="125"/>
      <c r="H1327" s="125"/>
      <c r="I1327" s="125"/>
      <c r="J1327" s="125"/>
      <c r="K1327" s="267"/>
      <c r="L1327" s="267"/>
    </row>
    <row r="1328" spans="1:15" x14ac:dyDescent="0.2">
      <c r="A1328" s="97"/>
      <c r="B1328" s="125"/>
      <c r="C1328" s="124"/>
      <c r="D1328" s="125"/>
      <c r="E1328" s="125"/>
      <c r="F1328" s="125"/>
      <c r="G1328" s="125"/>
      <c r="H1328" s="125"/>
      <c r="I1328" s="125"/>
      <c r="J1328" s="125"/>
      <c r="K1328" s="267"/>
      <c r="L1328" s="267"/>
    </row>
    <row r="1329" spans="1:12" x14ac:dyDescent="0.2">
      <c r="A1329" s="97"/>
      <c r="B1329" s="125"/>
      <c r="C1329" s="124"/>
      <c r="D1329" s="125"/>
      <c r="E1329" s="125"/>
      <c r="F1329" s="125"/>
      <c r="G1329" s="125"/>
      <c r="H1329" s="125"/>
      <c r="I1329" s="125"/>
      <c r="J1329" s="125"/>
      <c r="K1329" s="267"/>
      <c r="L1329" s="267"/>
    </row>
    <row r="1330" spans="1:12" x14ac:dyDescent="0.2">
      <c r="A1330" s="97"/>
      <c r="B1330" s="125"/>
      <c r="C1330" s="124"/>
      <c r="D1330" s="125"/>
      <c r="E1330" s="125"/>
      <c r="F1330" s="125"/>
      <c r="G1330" s="125"/>
      <c r="H1330" s="125"/>
      <c r="I1330" s="125"/>
      <c r="J1330" s="125"/>
      <c r="K1330" s="267"/>
      <c r="L1330" s="267"/>
    </row>
    <row r="1331" spans="1:12" x14ac:dyDescent="0.2">
      <c r="A1331" s="97"/>
      <c r="B1331" s="125"/>
      <c r="C1331" s="124"/>
      <c r="D1331" s="125"/>
      <c r="E1331" s="125"/>
      <c r="F1331" s="125"/>
      <c r="G1331" s="125"/>
      <c r="H1331" s="125"/>
      <c r="I1331" s="125"/>
      <c r="J1331" s="125"/>
      <c r="K1331" s="267"/>
      <c r="L1331" s="267"/>
    </row>
    <row r="1332" spans="1:12" x14ac:dyDescent="0.2">
      <c r="A1332" s="97"/>
      <c r="B1332" s="125"/>
      <c r="C1332" s="124"/>
      <c r="D1332" s="125"/>
      <c r="E1332" s="125"/>
      <c r="F1332" s="125"/>
      <c r="G1332" s="125"/>
      <c r="H1332" s="125"/>
      <c r="I1332" s="125"/>
      <c r="J1332" s="125"/>
      <c r="K1332" s="267"/>
      <c r="L1332" s="267"/>
    </row>
    <row r="1333" spans="1:12" x14ac:dyDescent="0.2">
      <c r="A1333" s="97"/>
      <c r="B1333" s="125"/>
      <c r="C1333" s="124"/>
      <c r="D1333" s="125"/>
      <c r="E1333" s="125"/>
      <c r="F1333" s="125"/>
      <c r="G1333" s="125"/>
      <c r="H1333" s="125"/>
      <c r="I1333" s="125"/>
      <c r="J1333" s="125"/>
      <c r="K1333" s="267"/>
      <c r="L1333" s="267"/>
    </row>
    <row r="1334" spans="1:12" x14ac:dyDescent="0.2">
      <c r="A1334" s="97"/>
      <c r="B1334" s="125"/>
      <c r="C1334" s="124"/>
      <c r="D1334" s="125"/>
      <c r="E1334" s="125"/>
      <c r="F1334" s="125"/>
      <c r="G1334" s="125"/>
      <c r="H1334" s="125"/>
      <c r="I1334" s="125"/>
      <c r="J1334" s="125"/>
      <c r="K1334" s="267"/>
      <c r="L1334" s="267"/>
    </row>
    <row r="1335" spans="1:12" x14ac:dyDescent="0.2">
      <c r="A1335" s="97"/>
      <c r="B1335" s="125"/>
      <c r="C1335" s="124"/>
      <c r="D1335" s="125"/>
      <c r="E1335" s="125"/>
      <c r="F1335" s="125"/>
      <c r="G1335" s="125"/>
      <c r="H1335" s="125"/>
      <c r="I1335" s="125"/>
      <c r="J1335" s="125"/>
      <c r="K1335" s="267"/>
      <c r="L1335" s="267"/>
    </row>
    <row r="1336" spans="1:12" x14ac:dyDescent="0.2">
      <c r="A1336" s="97"/>
      <c r="B1336" s="125"/>
      <c r="C1336" s="124"/>
      <c r="D1336" s="125"/>
      <c r="E1336" s="125"/>
      <c r="F1336" s="125"/>
      <c r="G1336" s="125"/>
      <c r="H1336" s="125"/>
      <c r="I1336" s="125"/>
      <c r="J1336" s="125"/>
      <c r="K1336" s="267"/>
      <c r="L1336" s="267"/>
    </row>
    <row r="1337" spans="1:12" x14ac:dyDescent="0.2">
      <c r="A1337" s="97"/>
      <c r="B1337" s="125"/>
      <c r="C1337" s="124"/>
      <c r="D1337" s="125"/>
      <c r="E1337" s="125"/>
      <c r="F1337" s="125"/>
      <c r="G1337" s="125"/>
      <c r="H1337" s="125"/>
      <c r="I1337" s="125"/>
      <c r="J1337" s="125"/>
      <c r="K1337" s="267"/>
      <c r="L1337" s="267"/>
    </row>
    <row r="1338" spans="1:12" x14ac:dyDescent="0.2">
      <c r="A1338" s="97"/>
      <c r="B1338" s="125"/>
      <c r="C1338" s="124"/>
      <c r="D1338" s="125"/>
      <c r="E1338" s="125"/>
      <c r="F1338" s="125"/>
      <c r="G1338" s="125"/>
      <c r="H1338" s="125"/>
      <c r="I1338" s="125"/>
      <c r="J1338" s="125"/>
      <c r="K1338" s="267"/>
      <c r="L1338" s="267"/>
    </row>
    <row r="1339" spans="1:12" x14ac:dyDescent="0.2">
      <c r="A1339" s="97"/>
      <c r="B1339" s="125"/>
      <c r="C1339" s="124"/>
      <c r="D1339" s="125"/>
      <c r="E1339" s="125"/>
      <c r="F1339" s="125"/>
      <c r="G1339" s="125"/>
      <c r="H1339" s="125"/>
      <c r="I1339" s="125"/>
      <c r="J1339" s="125"/>
      <c r="K1339" s="267"/>
      <c r="L1339" s="267"/>
    </row>
    <row r="1340" spans="1:12" x14ac:dyDescent="0.2">
      <c r="A1340" s="97"/>
      <c r="B1340" s="125"/>
      <c r="C1340" s="124"/>
      <c r="D1340" s="125"/>
      <c r="E1340" s="125"/>
      <c r="F1340" s="125"/>
      <c r="G1340" s="125"/>
      <c r="H1340" s="125"/>
      <c r="I1340" s="125"/>
      <c r="J1340" s="125"/>
      <c r="K1340" s="267"/>
      <c r="L1340" s="267"/>
    </row>
    <row r="1341" spans="1:12" x14ac:dyDescent="0.2">
      <c r="A1341" s="97"/>
      <c r="B1341" s="125"/>
      <c r="C1341" s="124"/>
      <c r="D1341" s="125"/>
      <c r="E1341" s="125"/>
      <c r="F1341" s="125"/>
      <c r="G1341" s="125"/>
      <c r="H1341" s="125"/>
      <c r="I1341" s="125"/>
      <c r="J1341" s="125"/>
      <c r="K1341" s="267"/>
      <c r="L1341" s="267"/>
    </row>
    <row r="1342" spans="1:12" x14ac:dyDescent="0.2">
      <c r="A1342" s="97"/>
      <c r="B1342" s="125"/>
      <c r="C1342" s="124"/>
      <c r="D1342" s="125"/>
      <c r="E1342" s="125"/>
      <c r="F1342" s="125"/>
      <c r="G1342" s="125"/>
      <c r="H1342" s="125"/>
      <c r="I1342" s="125"/>
      <c r="J1342" s="125"/>
      <c r="K1342" s="267"/>
      <c r="L1342" s="267"/>
    </row>
    <row r="1343" spans="1:12" x14ac:dyDescent="0.2">
      <c r="A1343" s="97"/>
      <c r="B1343" s="125"/>
      <c r="C1343" s="124"/>
      <c r="D1343" s="125"/>
      <c r="E1343" s="125"/>
      <c r="F1343" s="125"/>
      <c r="G1343" s="125"/>
      <c r="H1343" s="125"/>
      <c r="I1343" s="125"/>
      <c r="J1343" s="125"/>
      <c r="K1343" s="267"/>
      <c r="L1343" s="267"/>
    </row>
    <row r="1344" spans="1:12" x14ac:dyDescent="0.2">
      <c r="A1344" s="97"/>
      <c r="B1344" s="125"/>
      <c r="C1344" s="124"/>
      <c r="D1344" s="125"/>
      <c r="E1344" s="125"/>
      <c r="F1344" s="125"/>
      <c r="G1344" s="125"/>
      <c r="H1344" s="125"/>
      <c r="I1344" s="125"/>
      <c r="J1344" s="125"/>
      <c r="K1344" s="267"/>
      <c r="L1344" s="267"/>
    </row>
    <row r="1345" spans="1:12" x14ac:dyDescent="0.2">
      <c r="A1345" s="97"/>
      <c r="B1345" s="125"/>
      <c r="C1345" s="124"/>
      <c r="D1345" s="125"/>
      <c r="E1345" s="125"/>
      <c r="F1345" s="125"/>
      <c r="G1345" s="125"/>
      <c r="H1345" s="125"/>
      <c r="I1345" s="125"/>
      <c r="J1345" s="125"/>
      <c r="K1345" s="267"/>
      <c r="L1345" s="267"/>
    </row>
    <row r="1346" spans="1:12" x14ac:dyDescent="0.2">
      <c r="A1346" s="97"/>
      <c r="B1346" s="125"/>
      <c r="C1346" s="124"/>
      <c r="D1346" s="125"/>
      <c r="E1346" s="125"/>
      <c r="F1346" s="125"/>
      <c r="G1346" s="125"/>
      <c r="H1346" s="125"/>
      <c r="I1346" s="125"/>
      <c r="J1346" s="125"/>
      <c r="K1346" s="267"/>
      <c r="L1346" s="267"/>
    </row>
    <row r="1347" spans="1:12" x14ac:dyDescent="0.2">
      <c r="A1347" s="97"/>
      <c r="B1347" s="125"/>
      <c r="C1347" s="124"/>
      <c r="D1347" s="125"/>
      <c r="E1347" s="125"/>
      <c r="F1347" s="125"/>
      <c r="G1347" s="125"/>
      <c r="H1347" s="125"/>
      <c r="I1347" s="125"/>
      <c r="J1347" s="125"/>
      <c r="K1347" s="267"/>
      <c r="L1347" s="267"/>
    </row>
    <row r="1348" spans="1:12" x14ac:dyDescent="0.2">
      <c r="A1348" s="97"/>
      <c r="B1348" s="125"/>
      <c r="C1348" s="124"/>
      <c r="D1348" s="125"/>
      <c r="E1348" s="125"/>
      <c r="F1348" s="125"/>
      <c r="G1348" s="125"/>
      <c r="H1348" s="125"/>
      <c r="I1348" s="125"/>
      <c r="J1348" s="125"/>
      <c r="K1348" s="267"/>
      <c r="L1348" s="267"/>
    </row>
    <row r="1349" spans="1:12" x14ac:dyDescent="0.2">
      <c r="A1349" s="97"/>
      <c r="B1349" s="125"/>
      <c r="C1349" s="124"/>
      <c r="D1349" s="125"/>
      <c r="E1349" s="125"/>
      <c r="F1349" s="125"/>
      <c r="G1349" s="125"/>
      <c r="H1349" s="125"/>
      <c r="I1349" s="125"/>
      <c r="J1349" s="125"/>
      <c r="K1349" s="267"/>
      <c r="L1349" s="267"/>
    </row>
    <row r="1350" spans="1:12" x14ac:dyDescent="0.2">
      <c r="A1350" s="97"/>
      <c r="B1350" s="125"/>
      <c r="C1350" s="124"/>
      <c r="D1350" s="125"/>
      <c r="E1350" s="125"/>
      <c r="F1350" s="125"/>
      <c r="G1350" s="125"/>
      <c r="H1350" s="125"/>
      <c r="I1350" s="125"/>
      <c r="J1350" s="125"/>
      <c r="K1350" s="267"/>
      <c r="L1350" s="267"/>
    </row>
    <row r="1351" spans="1:12" x14ac:dyDescent="0.2">
      <c r="A1351" s="97"/>
      <c r="B1351" s="125"/>
      <c r="C1351" s="124"/>
      <c r="D1351" s="125"/>
      <c r="E1351" s="125"/>
      <c r="F1351" s="125"/>
      <c r="G1351" s="125"/>
      <c r="H1351" s="125"/>
      <c r="I1351" s="125"/>
      <c r="J1351" s="125"/>
      <c r="K1351" s="267"/>
      <c r="L1351" s="267"/>
    </row>
    <row r="1352" spans="1:12" x14ac:dyDescent="0.2">
      <c r="A1352" s="97"/>
      <c r="B1352" s="125"/>
      <c r="C1352" s="124"/>
      <c r="D1352" s="125"/>
      <c r="E1352" s="125"/>
      <c r="F1352" s="125"/>
      <c r="G1352" s="125"/>
      <c r="H1352" s="125"/>
      <c r="I1352" s="125"/>
      <c r="J1352" s="125"/>
      <c r="K1352" s="267"/>
      <c r="L1352" s="267"/>
    </row>
    <row r="1353" spans="1:12" x14ac:dyDescent="0.2">
      <c r="A1353" s="97"/>
      <c r="B1353" s="125"/>
      <c r="C1353" s="124"/>
      <c r="D1353" s="125"/>
      <c r="E1353" s="125"/>
      <c r="F1353" s="125"/>
      <c r="G1353" s="125"/>
      <c r="H1353" s="125"/>
      <c r="I1353" s="125"/>
      <c r="J1353" s="125"/>
      <c r="K1353" s="267"/>
      <c r="L1353" s="267"/>
    </row>
    <row r="1354" spans="1:12" x14ac:dyDescent="0.2">
      <c r="A1354" s="97"/>
      <c r="B1354" s="125"/>
      <c r="C1354" s="124"/>
      <c r="D1354" s="125"/>
      <c r="E1354" s="125"/>
      <c r="F1354" s="125"/>
      <c r="G1354" s="125"/>
      <c r="H1354" s="125"/>
      <c r="I1354" s="125"/>
      <c r="J1354" s="125"/>
      <c r="K1354" s="267"/>
      <c r="L1354" s="267"/>
    </row>
    <row r="1355" spans="1:12" x14ac:dyDescent="0.2">
      <c r="A1355" s="97"/>
      <c r="B1355" s="125"/>
      <c r="C1355" s="124"/>
      <c r="D1355" s="125"/>
      <c r="E1355" s="125"/>
      <c r="F1355" s="125"/>
      <c r="G1355" s="125"/>
      <c r="H1355" s="125"/>
      <c r="I1355" s="125"/>
      <c r="J1355" s="125"/>
      <c r="K1355" s="267"/>
      <c r="L1355" s="267"/>
    </row>
    <row r="1356" spans="1:12" x14ac:dyDescent="0.2">
      <c r="A1356" s="97"/>
      <c r="B1356" s="125"/>
      <c r="C1356" s="124"/>
      <c r="D1356" s="125"/>
      <c r="E1356" s="125"/>
      <c r="F1356" s="125"/>
      <c r="G1356" s="125"/>
      <c r="H1356" s="125"/>
      <c r="I1356" s="125"/>
      <c r="J1356" s="125"/>
      <c r="K1356" s="267"/>
      <c r="L1356" s="267"/>
    </row>
    <row r="1357" spans="1:12" x14ac:dyDescent="0.2">
      <c r="A1357" s="97"/>
      <c r="B1357" s="125"/>
      <c r="C1357" s="124"/>
      <c r="D1357" s="125"/>
      <c r="E1357" s="125"/>
      <c r="F1357" s="125"/>
      <c r="G1357" s="125"/>
      <c r="H1357" s="125"/>
      <c r="I1357" s="125"/>
      <c r="J1357" s="125"/>
      <c r="K1357" s="267"/>
      <c r="L1357" s="267"/>
    </row>
    <row r="1358" spans="1:12" x14ac:dyDescent="0.2">
      <c r="B1358" s="84"/>
      <c r="C1358" s="123"/>
      <c r="D1358" s="125"/>
      <c r="E1358" s="84"/>
      <c r="F1358" s="84"/>
      <c r="G1358" s="84"/>
      <c r="H1358" s="84"/>
      <c r="I1358" s="84"/>
      <c r="J1358" s="84"/>
      <c r="K1358" s="92"/>
      <c r="L1358" s="92"/>
    </row>
    <row r="1359" spans="1:12" x14ac:dyDescent="0.2">
      <c r="B1359" s="84"/>
      <c r="C1359" s="123"/>
      <c r="D1359" s="125"/>
      <c r="E1359" s="84"/>
      <c r="F1359" s="84"/>
      <c r="G1359" s="84"/>
      <c r="H1359" s="84"/>
      <c r="I1359" s="84"/>
      <c r="J1359" s="84"/>
      <c r="K1359" s="92"/>
      <c r="L1359" s="92"/>
    </row>
    <row r="1360" spans="1:12" x14ac:dyDescent="0.2">
      <c r="B1360" s="84"/>
      <c r="C1360" s="123"/>
      <c r="D1360" s="125"/>
      <c r="E1360" s="84"/>
      <c r="F1360" s="84"/>
      <c r="G1360" s="84"/>
      <c r="H1360" s="84"/>
      <c r="I1360" s="84"/>
      <c r="J1360" s="84"/>
      <c r="K1360" s="92"/>
      <c r="L1360" s="92"/>
    </row>
    <row r="1361" spans="2:12" x14ac:dyDescent="0.2">
      <c r="B1361" s="84"/>
      <c r="C1361" s="123"/>
      <c r="D1361" s="125"/>
      <c r="E1361" s="84"/>
      <c r="F1361" s="84"/>
      <c r="G1361" s="84"/>
      <c r="H1361" s="84"/>
      <c r="I1361" s="84"/>
      <c r="J1361" s="84"/>
      <c r="K1361" s="92"/>
      <c r="L1361" s="92"/>
    </row>
    <row r="1362" spans="2:12" x14ac:dyDescent="0.2">
      <c r="B1362" s="84"/>
      <c r="C1362" s="123"/>
      <c r="D1362" s="125"/>
      <c r="E1362" s="84"/>
      <c r="F1362" s="84"/>
      <c r="G1362" s="84"/>
      <c r="H1362" s="84"/>
      <c r="I1362" s="84"/>
      <c r="J1362" s="84"/>
      <c r="K1362" s="92"/>
      <c r="L1362" s="92"/>
    </row>
    <row r="1363" spans="2:12" x14ac:dyDescent="0.2">
      <c r="B1363" s="84"/>
      <c r="C1363" s="123"/>
      <c r="D1363" s="125"/>
      <c r="E1363" s="84"/>
      <c r="F1363" s="84"/>
      <c r="G1363" s="84"/>
      <c r="H1363" s="84"/>
      <c r="I1363" s="84"/>
      <c r="J1363" s="84"/>
      <c r="K1363" s="92"/>
      <c r="L1363" s="92"/>
    </row>
    <row r="1364" spans="2:12" x14ac:dyDescent="0.2">
      <c r="B1364" s="84"/>
      <c r="C1364" s="123"/>
      <c r="D1364" s="125"/>
      <c r="E1364" s="84"/>
      <c r="F1364" s="84"/>
      <c r="G1364" s="84"/>
      <c r="H1364" s="84"/>
      <c r="I1364" s="84"/>
      <c r="J1364" s="84"/>
      <c r="K1364" s="92"/>
      <c r="L1364" s="92"/>
    </row>
    <row r="1365" spans="2:12" x14ac:dyDescent="0.2">
      <c r="B1365" s="84"/>
      <c r="C1365" s="123"/>
      <c r="D1365" s="125"/>
      <c r="E1365" s="84"/>
      <c r="F1365" s="84"/>
      <c r="G1365" s="84"/>
      <c r="H1365" s="84"/>
      <c r="I1365" s="84"/>
      <c r="J1365" s="84"/>
      <c r="K1365" s="92"/>
      <c r="L1365" s="92"/>
    </row>
    <row r="1366" spans="2:12" x14ac:dyDescent="0.2">
      <c r="B1366" s="84"/>
      <c r="C1366" s="123"/>
      <c r="D1366" s="125"/>
      <c r="E1366" s="84"/>
      <c r="F1366" s="84"/>
      <c r="G1366" s="84"/>
      <c r="H1366" s="84"/>
      <c r="I1366" s="84"/>
      <c r="J1366" s="84"/>
      <c r="K1366" s="92"/>
      <c r="L1366" s="92"/>
    </row>
    <row r="1367" spans="2:12" x14ac:dyDescent="0.2">
      <c r="B1367" s="84"/>
      <c r="C1367" s="123"/>
      <c r="D1367" s="125"/>
      <c r="E1367" s="84"/>
      <c r="F1367" s="84"/>
      <c r="G1367" s="84"/>
      <c r="H1367" s="84"/>
      <c r="I1367" s="84"/>
      <c r="J1367" s="84"/>
      <c r="K1367" s="92"/>
      <c r="L1367" s="92"/>
    </row>
    <row r="1368" spans="2:12" x14ac:dyDescent="0.2">
      <c r="B1368" s="84"/>
      <c r="C1368" s="123"/>
      <c r="D1368" s="125"/>
      <c r="E1368" s="84"/>
      <c r="F1368" s="84"/>
      <c r="G1368" s="84"/>
      <c r="H1368" s="84"/>
      <c r="I1368" s="84"/>
      <c r="J1368" s="84"/>
      <c r="K1368" s="92"/>
      <c r="L1368" s="92"/>
    </row>
    <row r="1369" spans="2:12" x14ac:dyDescent="0.2">
      <c r="B1369" s="84"/>
      <c r="C1369" s="123"/>
      <c r="D1369" s="125"/>
      <c r="E1369" s="84"/>
      <c r="F1369" s="84"/>
      <c r="G1369" s="84"/>
      <c r="H1369" s="84"/>
      <c r="I1369" s="84"/>
      <c r="J1369" s="84"/>
      <c r="K1369" s="92"/>
      <c r="L1369" s="92"/>
    </row>
    <row r="1370" spans="2:12" x14ac:dyDescent="0.2">
      <c r="B1370" s="84"/>
      <c r="C1370" s="123"/>
      <c r="D1370" s="125"/>
      <c r="E1370" s="84"/>
      <c r="F1370" s="84"/>
      <c r="G1370" s="84"/>
      <c r="H1370" s="84"/>
      <c r="I1370" s="84"/>
      <c r="J1370" s="84"/>
      <c r="K1370" s="92"/>
      <c r="L1370" s="92"/>
    </row>
    <row r="1371" spans="2:12" x14ac:dyDescent="0.2">
      <c r="B1371" s="84"/>
      <c r="C1371" s="123"/>
      <c r="D1371" s="125"/>
      <c r="E1371" s="84"/>
      <c r="F1371" s="84"/>
      <c r="G1371" s="84"/>
      <c r="H1371" s="84"/>
      <c r="I1371" s="84"/>
      <c r="J1371" s="84"/>
      <c r="K1371" s="92"/>
      <c r="L1371" s="92"/>
    </row>
    <row r="1372" spans="2:12" x14ac:dyDescent="0.2">
      <c r="B1372" s="84"/>
      <c r="C1372" s="123"/>
      <c r="D1372" s="125"/>
      <c r="E1372" s="84"/>
      <c r="F1372" s="84"/>
      <c r="G1372" s="84"/>
      <c r="H1372" s="84"/>
      <c r="I1372" s="84"/>
      <c r="J1372" s="84"/>
      <c r="K1372" s="92"/>
      <c r="L1372" s="92"/>
    </row>
    <row r="1373" spans="2:12" x14ac:dyDescent="0.2">
      <c r="B1373" s="84"/>
      <c r="C1373" s="123"/>
      <c r="D1373" s="125"/>
      <c r="E1373" s="84"/>
      <c r="F1373" s="84"/>
      <c r="G1373" s="84"/>
      <c r="H1373" s="84"/>
      <c r="I1373" s="84"/>
      <c r="J1373" s="84"/>
      <c r="K1373" s="92"/>
      <c r="L1373" s="92"/>
    </row>
    <row r="1374" spans="2:12" x14ac:dyDescent="0.2">
      <c r="B1374" s="84"/>
      <c r="C1374" s="123"/>
      <c r="D1374" s="125"/>
      <c r="E1374" s="84"/>
      <c r="F1374" s="84"/>
      <c r="G1374" s="84"/>
      <c r="H1374" s="84"/>
      <c r="I1374" s="84"/>
      <c r="J1374" s="84"/>
      <c r="K1374" s="92"/>
      <c r="L1374" s="92"/>
    </row>
    <row r="1375" spans="2:12" x14ac:dyDescent="0.2">
      <c r="B1375" s="84"/>
      <c r="C1375" s="123"/>
      <c r="D1375" s="125"/>
      <c r="E1375" s="84"/>
      <c r="F1375" s="84"/>
      <c r="G1375" s="84"/>
      <c r="H1375" s="84"/>
      <c r="I1375" s="84"/>
      <c r="J1375" s="84"/>
      <c r="K1375" s="92"/>
      <c r="L1375" s="92"/>
    </row>
    <row r="1376" spans="2:12" x14ac:dyDescent="0.2">
      <c r="B1376" s="84"/>
      <c r="C1376" s="123"/>
      <c r="D1376" s="125"/>
      <c r="E1376" s="84"/>
      <c r="F1376" s="84"/>
      <c r="G1376" s="84"/>
      <c r="H1376" s="84"/>
      <c r="I1376" s="84"/>
      <c r="J1376" s="84"/>
      <c r="K1376" s="92"/>
      <c r="L1376" s="92"/>
    </row>
    <row r="1377" spans="2:12" x14ac:dyDescent="0.2">
      <c r="B1377" s="84"/>
      <c r="C1377" s="123"/>
      <c r="D1377" s="125"/>
      <c r="E1377" s="84"/>
      <c r="F1377" s="84"/>
      <c r="G1377" s="84"/>
      <c r="H1377" s="84"/>
      <c r="I1377" s="84"/>
      <c r="J1377" s="84"/>
      <c r="K1377" s="92"/>
      <c r="L1377" s="92"/>
    </row>
    <row r="1378" spans="2:12" x14ac:dyDescent="0.2">
      <c r="B1378" s="84"/>
      <c r="C1378" s="123"/>
      <c r="D1378" s="125"/>
      <c r="E1378" s="84"/>
      <c r="F1378" s="84"/>
      <c r="G1378" s="84"/>
      <c r="H1378" s="84"/>
      <c r="I1378" s="84"/>
      <c r="J1378" s="84"/>
      <c r="K1378" s="92"/>
      <c r="L1378" s="92"/>
    </row>
    <row r="1379" spans="2:12" x14ac:dyDescent="0.2">
      <c r="B1379" s="84"/>
      <c r="C1379" s="123"/>
      <c r="D1379" s="125"/>
      <c r="E1379" s="84"/>
      <c r="F1379" s="84"/>
      <c r="G1379" s="84"/>
      <c r="H1379" s="84"/>
      <c r="I1379" s="84"/>
      <c r="J1379" s="84"/>
      <c r="K1379" s="92"/>
      <c r="L1379" s="92"/>
    </row>
    <row r="1380" spans="2:12" x14ac:dyDescent="0.2">
      <c r="B1380" s="84"/>
      <c r="C1380" s="123"/>
      <c r="D1380" s="125"/>
      <c r="E1380" s="84"/>
      <c r="F1380" s="84"/>
      <c r="G1380" s="84"/>
      <c r="H1380" s="84"/>
      <c r="I1380" s="84"/>
      <c r="J1380" s="84"/>
      <c r="K1380" s="92"/>
      <c r="L1380" s="92"/>
    </row>
    <row r="1381" spans="2:12" x14ac:dyDescent="0.2">
      <c r="B1381" s="84"/>
      <c r="C1381" s="123"/>
      <c r="D1381" s="125"/>
      <c r="E1381" s="84"/>
      <c r="F1381" s="84"/>
      <c r="G1381" s="84"/>
      <c r="H1381" s="84"/>
      <c r="I1381" s="84"/>
      <c r="J1381" s="84"/>
      <c r="K1381" s="92"/>
      <c r="L1381" s="92"/>
    </row>
    <row r="1382" spans="2:12" x14ac:dyDescent="0.2">
      <c r="B1382" s="84"/>
      <c r="C1382" s="123"/>
      <c r="D1382" s="125"/>
      <c r="E1382" s="84"/>
      <c r="F1382" s="84"/>
      <c r="G1382" s="84"/>
      <c r="H1382" s="84"/>
      <c r="I1382" s="84"/>
      <c r="J1382" s="84"/>
      <c r="K1382" s="92"/>
      <c r="L1382" s="92"/>
    </row>
    <row r="1383" spans="2:12" x14ac:dyDescent="0.2">
      <c r="B1383" s="84"/>
      <c r="C1383" s="123"/>
      <c r="D1383" s="125"/>
      <c r="E1383" s="84"/>
      <c r="F1383" s="84"/>
      <c r="G1383" s="84"/>
      <c r="H1383" s="84"/>
      <c r="I1383" s="84"/>
      <c r="J1383" s="84"/>
      <c r="K1383" s="92"/>
      <c r="L1383" s="92"/>
    </row>
    <row r="1384" spans="2:12" x14ac:dyDescent="0.2">
      <c r="B1384" s="84"/>
      <c r="C1384" s="123"/>
      <c r="D1384" s="125"/>
      <c r="E1384" s="84"/>
      <c r="F1384" s="84"/>
      <c r="G1384" s="84"/>
      <c r="H1384" s="84"/>
      <c r="I1384" s="84"/>
      <c r="J1384" s="84"/>
      <c r="K1384" s="92"/>
      <c r="L1384" s="92"/>
    </row>
    <row r="1385" spans="2:12" x14ac:dyDescent="0.2">
      <c r="B1385" s="84"/>
      <c r="C1385" s="123"/>
      <c r="D1385" s="125"/>
      <c r="E1385" s="84"/>
      <c r="F1385" s="84"/>
      <c r="G1385" s="84"/>
      <c r="H1385" s="84"/>
      <c r="I1385" s="84"/>
      <c r="J1385" s="84"/>
      <c r="K1385" s="92"/>
      <c r="L1385" s="92"/>
    </row>
    <row r="1386" spans="2:12" x14ac:dyDescent="0.2">
      <c r="B1386" s="84"/>
      <c r="C1386" s="123"/>
      <c r="D1386" s="125"/>
      <c r="E1386" s="84"/>
      <c r="F1386" s="84"/>
      <c r="G1386" s="84"/>
      <c r="H1386" s="84"/>
      <c r="I1386" s="84"/>
      <c r="J1386" s="84"/>
      <c r="K1386" s="92"/>
      <c r="L1386" s="92"/>
    </row>
    <row r="1387" spans="2:12" x14ac:dyDescent="0.2">
      <c r="B1387" s="84"/>
      <c r="C1387" s="123"/>
      <c r="D1387" s="125"/>
      <c r="E1387" s="84"/>
      <c r="F1387" s="84"/>
      <c r="G1387" s="84"/>
      <c r="H1387" s="84"/>
      <c r="I1387" s="84"/>
      <c r="J1387" s="84"/>
      <c r="K1387" s="92"/>
      <c r="L1387" s="92"/>
    </row>
    <row r="1388" spans="2:12" x14ac:dyDescent="0.2">
      <c r="B1388" s="84"/>
      <c r="C1388" s="123"/>
      <c r="D1388" s="125"/>
      <c r="E1388" s="84"/>
      <c r="F1388" s="84"/>
      <c r="G1388" s="84"/>
      <c r="H1388" s="84"/>
      <c r="I1388" s="84"/>
      <c r="J1388" s="84"/>
      <c r="K1388" s="92"/>
      <c r="L1388" s="92"/>
    </row>
    <row r="1389" spans="2:12" x14ac:dyDescent="0.2">
      <c r="B1389" s="84"/>
      <c r="C1389" s="123"/>
      <c r="D1389" s="125"/>
      <c r="E1389" s="84"/>
      <c r="F1389" s="84"/>
      <c r="G1389" s="84"/>
      <c r="H1389" s="84"/>
      <c r="I1389" s="84"/>
      <c r="J1389" s="84"/>
      <c r="K1389" s="92"/>
      <c r="L1389" s="92"/>
    </row>
    <row r="1390" spans="2:12" x14ac:dyDescent="0.2">
      <c r="B1390" s="84"/>
      <c r="C1390" s="123"/>
      <c r="D1390" s="125"/>
      <c r="E1390" s="84"/>
      <c r="F1390" s="84"/>
      <c r="G1390" s="84"/>
      <c r="H1390" s="84"/>
      <c r="I1390" s="84"/>
      <c r="J1390" s="84"/>
      <c r="K1390" s="92"/>
      <c r="L1390" s="92"/>
    </row>
    <row r="1391" spans="2:12" x14ac:dyDescent="0.2">
      <c r="B1391" s="84"/>
      <c r="C1391" s="123"/>
      <c r="D1391" s="125"/>
      <c r="E1391" s="84"/>
      <c r="F1391" s="84"/>
      <c r="G1391" s="84"/>
      <c r="H1391" s="84"/>
      <c r="I1391" s="84"/>
      <c r="J1391" s="84"/>
      <c r="K1391" s="92"/>
      <c r="L1391" s="92"/>
    </row>
    <row r="1392" spans="2:12" x14ac:dyDescent="0.2">
      <c r="B1392" s="84"/>
      <c r="C1392" s="123"/>
      <c r="D1392" s="125"/>
      <c r="E1392" s="84"/>
      <c r="F1392" s="84"/>
      <c r="G1392" s="84"/>
      <c r="H1392" s="84"/>
      <c r="I1392" s="84"/>
      <c r="J1392" s="84"/>
      <c r="K1392" s="92"/>
      <c r="L1392" s="92"/>
    </row>
    <row r="1393" spans="2:12" x14ac:dyDescent="0.2">
      <c r="B1393" s="84"/>
      <c r="C1393" s="123"/>
      <c r="D1393" s="125"/>
      <c r="E1393" s="84"/>
      <c r="F1393" s="84"/>
      <c r="G1393" s="84"/>
      <c r="H1393" s="84"/>
      <c r="I1393" s="84"/>
      <c r="J1393" s="84"/>
      <c r="K1393" s="92"/>
      <c r="L1393" s="92"/>
    </row>
    <row r="1394" spans="2:12" x14ac:dyDescent="0.2">
      <c r="B1394" s="84"/>
      <c r="C1394" s="84"/>
      <c r="D1394" s="125"/>
      <c r="E1394" s="84"/>
      <c r="F1394" s="84"/>
      <c r="G1394" s="84"/>
      <c r="H1394" s="84"/>
      <c r="I1394" s="84"/>
      <c r="J1394" s="84"/>
      <c r="K1394" s="92"/>
      <c r="L1394" s="92"/>
    </row>
    <row r="1395" spans="2:12" x14ac:dyDescent="0.2">
      <c r="B1395" s="84"/>
      <c r="C1395" s="84"/>
      <c r="D1395" s="125"/>
      <c r="E1395" s="84"/>
      <c r="F1395" s="84"/>
      <c r="G1395" s="84"/>
      <c r="H1395" s="84"/>
      <c r="I1395" s="84"/>
      <c r="J1395" s="84"/>
      <c r="K1395" s="92"/>
      <c r="L1395" s="92"/>
    </row>
    <row r="1396" spans="2:12" x14ac:dyDescent="0.2">
      <c r="B1396" s="84"/>
      <c r="C1396" s="84"/>
      <c r="D1396" s="125"/>
      <c r="E1396" s="84"/>
      <c r="F1396" s="84"/>
      <c r="G1396" s="84"/>
      <c r="H1396" s="84"/>
      <c r="I1396" s="84"/>
      <c r="J1396" s="84"/>
      <c r="K1396" s="92"/>
      <c r="L1396" s="92"/>
    </row>
    <row r="1397" spans="2:12" x14ac:dyDescent="0.2">
      <c r="B1397" s="84"/>
      <c r="C1397" s="84"/>
      <c r="D1397" s="125"/>
      <c r="E1397" s="84"/>
      <c r="F1397" s="84"/>
      <c r="G1397" s="84"/>
      <c r="H1397" s="84"/>
      <c r="I1397" s="84"/>
      <c r="J1397" s="84"/>
      <c r="K1397" s="92"/>
      <c r="L1397" s="92"/>
    </row>
    <row r="1398" spans="2:12" x14ac:dyDescent="0.2">
      <c r="B1398" s="84"/>
      <c r="C1398" s="84"/>
      <c r="D1398" s="125"/>
      <c r="E1398" s="84"/>
      <c r="F1398" s="84"/>
      <c r="G1398" s="84"/>
      <c r="H1398" s="84"/>
      <c r="I1398" s="84"/>
      <c r="J1398" s="84"/>
      <c r="K1398" s="92"/>
      <c r="L1398" s="92"/>
    </row>
    <row r="1399" spans="2:12" x14ac:dyDescent="0.2">
      <c r="B1399" s="84"/>
      <c r="C1399" s="84"/>
      <c r="D1399" s="125"/>
      <c r="E1399" s="84"/>
      <c r="F1399" s="84"/>
      <c r="G1399" s="84"/>
      <c r="H1399" s="84"/>
      <c r="I1399" s="84"/>
      <c r="J1399" s="84"/>
      <c r="K1399" s="92"/>
      <c r="L1399" s="92"/>
    </row>
    <row r="1400" spans="2:12" x14ac:dyDescent="0.2">
      <c r="B1400" s="84"/>
      <c r="C1400" s="84"/>
      <c r="D1400" s="125"/>
      <c r="E1400" s="84"/>
      <c r="F1400" s="84"/>
      <c r="G1400" s="84"/>
      <c r="H1400" s="84"/>
      <c r="I1400" s="84"/>
      <c r="J1400" s="84"/>
      <c r="K1400" s="92"/>
      <c r="L1400" s="92"/>
    </row>
    <row r="1401" spans="2:12" x14ac:dyDescent="0.2">
      <c r="B1401" s="84"/>
      <c r="C1401" s="84"/>
      <c r="D1401" s="125"/>
      <c r="E1401" s="84"/>
      <c r="F1401" s="84"/>
      <c r="G1401" s="84"/>
      <c r="H1401" s="84"/>
      <c r="I1401" s="84"/>
      <c r="J1401" s="84"/>
      <c r="K1401" s="92"/>
      <c r="L1401" s="92"/>
    </row>
    <row r="1402" spans="2:12" x14ac:dyDescent="0.2">
      <c r="B1402" s="84"/>
      <c r="C1402" s="84"/>
      <c r="D1402" s="125"/>
      <c r="E1402" s="84"/>
      <c r="F1402" s="84"/>
      <c r="G1402" s="84"/>
      <c r="H1402" s="84"/>
      <c r="I1402" s="84"/>
      <c r="J1402" s="84"/>
      <c r="K1402" s="92"/>
      <c r="L1402" s="92"/>
    </row>
    <row r="1403" spans="2:12" x14ac:dyDescent="0.2">
      <c r="B1403" s="84"/>
      <c r="C1403" s="84"/>
      <c r="D1403" s="125"/>
      <c r="E1403" s="84"/>
      <c r="F1403" s="84"/>
      <c r="G1403" s="84"/>
      <c r="H1403" s="84"/>
      <c r="I1403" s="84"/>
      <c r="J1403" s="84"/>
      <c r="K1403" s="92"/>
      <c r="L1403" s="92"/>
    </row>
    <row r="1404" spans="2:12" x14ac:dyDescent="0.2">
      <c r="B1404" s="84"/>
      <c r="C1404" s="84"/>
      <c r="D1404" s="125"/>
      <c r="E1404" s="84"/>
      <c r="F1404" s="84"/>
      <c r="G1404" s="84"/>
      <c r="H1404" s="84"/>
      <c r="I1404" s="84"/>
      <c r="J1404" s="84"/>
      <c r="K1404" s="92"/>
      <c r="L1404" s="92"/>
    </row>
    <row r="1405" spans="2:12" x14ac:dyDescent="0.2">
      <c r="B1405" s="84"/>
      <c r="C1405" s="84"/>
      <c r="D1405" s="125"/>
      <c r="E1405" s="84"/>
      <c r="F1405" s="84"/>
      <c r="G1405" s="84"/>
      <c r="H1405" s="84"/>
      <c r="I1405" s="84"/>
      <c r="J1405" s="84"/>
      <c r="K1405" s="92"/>
      <c r="L1405" s="92"/>
    </row>
    <row r="1406" spans="2:12" x14ac:dyDescent="0.2">
      <c r="B1406" s="84"/>
      <c r="C1406" s="84"/>
      <c r="D1406" s="125"/>
      <c r="E1406" s="84"/>
      <c r="F1406" s="84"/>
      <c r="G1406" s="84"/>
      <c r="H1406" s="84"/>
      <c r="I1406" s="84"/>
      <c r="J1406" s="84"/>
      <c r="K1406" s="92"/>
      <c r="L1406" s="92"/>
    </row>
    <row r="1407" spans="2:12" x14ac:dyDescent="0.2">
      <c r="B1407" s="84"/>
      <c r="C1407" s="84"/>
      <c r="D1407" s="125"/>
      <c r="E1407" s="84"/>
      <c r="F1407" s="84"/>
      <c r="G1407" s="84"/>
      <c r="H1407" s="84"/>
      <c r="I1407" s="84"/>
      <c r="J1407" s="84"/>
      <c r="K1407" s="92"/>
      <c r="L1407" s="92"/>
    </row>
    <row r="1408" spans="2:12" x14ac:dyDescent="0.2">
      <c r="B1408" s="84"/>
      <c r="C1408" s="84"/>
      <c r="D1408" s="125"/>
      <c r="E1408" s="84"/>
      <c r="F1408" s="84"/>
      <c r="G1408" s="84"/>
      <c r="H1408" s="84"/>
      <c r="I1408" s="84"/>
      <c r="J1408" s="84"/>
      <c r="K1408" s="92"/>
      <c r="L1408" s="92"/>
    </row>
    <row r="1409" spans="2:12" x14ac:dyDescent="0.2">
      <c r="B1409" s="84"/>
      <c r="C1409" s="84"/>
      <c r="D1409" s="125"/>
      <c r="E1409" s="84"/>
      <c r="F1409" s="84"/>
      <c r="G1409" s="84"/>
      <c r="H1409" s="84"/>
      <c r="I1409" s="84"/>
      <c r="J1409" s="84"/>
      <c r="K1409" s="92"/>
      <c r="L1409" s="92"/>
    </row>
    <row r="1410" spans="2:12" x14ac:dyDescent="0.2">
      <c r="B1410" s="84"/>
      <c r="C1410" s="84"/>
      <c r="D1410" s="125"/>
      <c r="E1410" s="84"/>
      <c r="F1410" s="84"/>
      <c r="G1410" s="84"/>
      <c r="H1410" s="84"/>
      <c r="I1410" s="84"/>
      <c r="J1410" s="84"/>
      <c r="K1410" s="92"/>
      <c r="L1410" s="92"/>
    </row>
    <row r="1411" spans="2:12" x14ac:dyDescent="0.2">
      <c r="B1411" s="84"/>
      <c r="C1411" s="84"/>
      <c r="D1411" s="125"/>
      <c r="E1411" s="84"/>
      <c r="F1411" s="84"/>
      <c r="G1411" s="84"/>
      <c r="H1411" s="84"/>
      <c r="I1411" s="84"/>
      <c r="J1411" s="84"/>
      <c r="K1411" s="92"/>
      <c r="L1411" s="92"/>
    </row>
    <row r="1412" spans="2:12" x14ac:dyDescent="0.2">
      <c r="B1412" s="84"/>
      <c r="C1412" s="84"/>
      <c r="D1412" s="125"/>
      <c r="E1412" s="84"/>
      <c r="F1412" s="84"/>
      <c r="G1412" s="84"/>
      <c r="H1412" s="84"/>
      <c r="I1412" s="84"/>
      <c r="J1412" s="84"/>
      <c r="K1412" s="92"/>
      <c r="L1412" s="92"/>
    </row>
    <row r="1413" spans="2:12" x14ac:dyDescent="0.2">
      <c r="B1413" s="84"/>
      <c r="C1413" s="84"/>
      <c r="D1413" s="125"/>
      <c r="E1413" s="84"/>
      <c r="F1413" s="84"/>
      <c r="G1413" s="84"/>
      <c r="H1413" s="84"/>
      <c r="I1413" s="84"/>
      <c r="J1413" s="84"/>
      <c r="K1413" s="92"/>
      <c r="L1413" s="92"/>
    </row>
    <row r="1414" spans="2:12" x14ac:dyDescent="0.2">
      <c r="B1414" s="84"/>
      <c r="C1414" s="84"/>
      <c r="D1414" s="125"/>
      <c r="E1414" s="84"/>
      <c r="F1414" s="84"/>
      <c r="G1414" s="84"/>
      <c r="H1414" s="84"/>
      <c r="I1414" s="84"/>
      <c r="J1414" s="84"/>
      <c r="K1414" s="92"/>
      <c r="L1414" s="92"/>
    </row>
    <row r="1415" spans="2:12" x14ac:dyDescent="0.2">
      <c r="B1415" s="84"/>
      <c r="C1415" s="84"/>
      <c r="D1415" s="125"/>
      <c r="E1415" s="84"/>
      <c r="F1415" s="84"/>
      <c r="G1415" s="84"/>
      <c r="H1415" s="84"/>
      <c r="I1415" s="84"/>
      <c r="J1415" s="84"/>
      <c r="K1415" s="92"/>
      <c r="L1415" s="92"/>
    </row>
    <row r="1416" spans="2:12" x14ac:dyDescent="0.2">
      <c r="B1416" s="84"/>
      <c r="C1416" s="84"/>
      <c r="D1416" s="125"/>
      <c r="E1416" s="84"/>
      <c r="F1416" s="84"/>
      <c r="G1416" s="84"/>
      <c r="H1416" s="84"/>
      <c r="I1416" s="84"/>
      <c r="J1416" s="84"/>
      <c r="K1416" s="92"/>
      <c r="L1416" s="92"/>
    </row>
    <row r="1417" spans="2:12" x14ac:dyDescent="0.2">
      <c r="B1417" s="84"/>
      <c r="C1417" s="84"/>
      <c r="D1417" s="125"/>
      <c r="E1417" s="84"/>
      <c r="F1417" s="84"/>
      <c r="G1417" s="84"/>
      <c r="H1417" s="84"/>
      <c r="I1417" s="84"/>
      <c r="J1417" s="84"/>
      <c r="K1417" s="92"/>
      <c r="L1417" s="92"/>
    </row>
    <row r="1418" spans="2:12" x14ac:dyDescent="0.2">
      <c r="B1418" s="84"/>
      <c r="C1418" s="84"/>
      <c r="D1418" s="125"/>
      <c r="E1418" s="84"/>
      <c r="F1418" s="84"/>
      <c r="G1418" s="84"/>
      <c r="H1418" s="84"/>
      <c r="I1418" s="84"/>
      <c r="J1418" s="84"/>
      <c r="K1418" s="92"/>
      <c r="L1418" s="92"/>
    </row>
    <row r="1419" spans="2:12" x14ac:dyDescent="0.2">
      <c r="B1419" s="84"/>
      <c r="C1419" s="84"/>
      <c r="D1419" s="125"/>
      <c r="E1419" s="84"/>
      <c r="F1419" s="84"/>
      <c r="G1419" s="84"/>
      <c r="H1419" s="84"/>
      <c r="I1419" s="84"/>
      <c r="J1419" s="84"/>
      <c r="K1419" s="92"/>
      <c r="L1419" s="92"/>
    </row>
    <row r="1420" spans="2:12" x14ac:dyDescent="0.2">
      <c r="B1420" s="84"/>
      <c r="C1420" s="84"/>
      <c r="D1420" s="125"/>
      <c r="E1420" s="84"/>
      <c r="F1420" s="84"/>
      <c r="G1420" s="84"/>
      <c r="H1420" s="84"/>
      <c r="I1420" s="84"/>
      <c r="J1420" s="84"/>
      <c r="K1420" s="92"/>
      <c r="L1420" s="92"/>
    </row>
    <row r="1421" spans="2:12" x14ac:dyDescent="0.2">
      <c r="B1421" s="84"/>
      <c r="C1421" s="84"/>
      <c r="D1421" s="125"/>
      <c r="E1421" s="84"/>
      <c r="F1421" s="84"/>
      <c r="G1421" s="84"/>
      <c r="H1421" s="84"/>
      <c r="I1421" s="84"/>
      <c r="J1421" s="84"/>
      <c r="K1421" s="92"/>
      <c r="L1421" s="92"/>
    </row>
    <row r="1422" spans="2:12" x14ac:dyDescent="0.2">
      <c r="B1422" s="84"/>
      <c r="C1422" s="84"/>
      <c r="D1422" s="125"/>
      <c r="E1422" s="84"/>
      <c r="F1422" s="84"/>
      <c r="G1422" s="84"/>
      <c r="H1422" s="84"/>
      <c r="I1422" s="84"/>
      <c r="J1422" s="84"/>
      <c r="K1422" s="92"/>
      <c r="L1422" s="92"/>
    </row>
    <row r="1423" spans="2:12" x14ac:dyDescent="0.2">
      <c r="B1423" s="84"/>
      <c r="C1423" s="84"/>
      <c r="D1423" s="125"/>
      <c r="E1423" s="84"/>
      <c r="F1423" s="84"/>
      <c r="G1423" s="84"/>
      <c r="H1423" s="84"/>
      <c r="I1423" s="84"/>
      <c r="J1423" s="84"/>
      <c r="K1423" s="92"/>
      <c r="L1423" s="92"/>
    </row>
    <row r="1424" spans="2:12" x14ac:dyDescent="0.2">
      <c r="B1424" s="84"/>
      <c r="C1424" s="84"/>
      <c r="D1424" s="125"/>
      <c r="E1424" s="84"/>
      <c r="F1424" s="84"/>
      <c r="G1424" s="84"/>
      <c r="H1424" s="84"/>
      <c r="I1424" s="84"/>
      <c r="J1424" s="84"/>
      <c r="K1424" s="92"/>
      <c r="L1424" s="92"/>
    </row>
    <row r="1425" spans="2:12" x14ac:dyDescent="0.2">
      <c r="B1425" s="84"/>
      <c r="C1425" s="84"/>
      <c r="D1425" s="125"/>
      <c r="E1425" s="84"/>
      <c r="F1425" s="84"/>
      <c r="G1425" s="84"/>
      <c r="H1425" s="84"/>
      <c r="I1425" s="84"/>
      <c r="J1425" s="84"/>
      <c r="K1425" s="92"/>
      <c r="L1425" s="92"/>
    </row>
    <row r="1426" spans="2:12" x14ac:dyDescent="0.2">
      <c r="B1426" s="84"/>
      <c r="C1426" s="84"/>
      <c r="D1426" s="125"/>
      <c r="E1426" s="84"/>
      <c r="F1426" s="84"/>
      <c r="G1426" s="84"/>
      <c r="H1426" s="84"/>
      <c r="I1426" s="84"/>
      <c r="J1426" s="84"/>
      <c r="K1426" s="92"/>
      <c r="L1426" s="92"/>
    </row>
    <row r="1427" spans="2:12" x14ac:dyDescent="0.2">
      <c r="B1427" s="84"/>
      <c r="C1427" s="84"/>
      <c r="D1427" s="125"/>
      <c r="E1427" s="84"/>
      <c r="F1427" s="84"/>
      <c r="G1427" s="84"/>
      <c r="H1427" s="84"/>
      <c r="I1427" s="84"/>
      <c r="J1427" s="84"/>
      <c r="K1427" s="92"/>
      <c r="L1427" s="92"/>
    </row>
    <row r="1428" spans="2:12" x14ac:dyDescent="0.2">
      <c r="B1428" s="84"/>
      <c r="C1428" s="84"/>
      <c r="D1428" s="125"/>
      <c r="E1428" s="84"/>
      <c r="F1428" s="84"/>
      <c r="G1428" s="84"/>
      <c r="H1428" s="84"/>
      <c r="I1428" s="84"/>
      <c r="J1428" s="84"/>
      <c r="K1428" s="92"/>
      <c r="L1428" s="92"/>
    </row>
    <row r="1429" spans="2:12" x14ac:dyDescent="0.2">
      <c r="B1429" s="84"/>
      <c r="C1429" s="84"/>
      <c r="D1429" s="125"/>
      <c r="E1429" s="84"/>
      <c r="F1429" s="84"/>
      <c r="G1429" s="84"/>
      <c r="H1429" s="84"/>
      <c r="I1429" s="84"/>
      <c r="J1429" s="84"/>
      <c r="K1429" s="92"/>
      <c r="L1429" s="92"/>
    </row>
    <row r="1430" spans="2:12" x14ac:dyDescent="0.2">
      <c r="B1430" s="84"/>
      <c r="C1430" s="84"/>
      <c r="D1430" s="125"/>
      <c r="E1430" s="84"/>
      <c r="F1430" s="84"/>
      <c r="G1430" s="84"/>
      <c r="H1430" s="84"/>
      <c r="I1430" s="84"/>
      <c r="J1430" s="84"/>
      <c r="K1430" s="92"/>
      <c r="L1430" s="92"/>
    </row>
    <row r="1431" spans="2:12" x14ac:dyDescent="0.2">
      <c r="B1431" s="84"/>
      <c r="C1431" s="84"/>
      <c r="D1431" s="125"/>
      <c r="E1431" s="84"/>
      <c r="F1431" s="84"/>
      <c r="G1431" s="84"/>
      <c r="H1431" s="84"/>
      <c r="I1431" s="84"/>
      <c r="J1431" s="84"/>
      <c r="K1431" s="92"/>
      <c r="L1431" s="92"/>
    </row>
    <row r="1432" spans="2:12" x14ac:dyDescent="0.2">
      <c r="B1432" s="84"/>
      <c r="C1432" s="84"/>
      <c r="D1432" s="125"/>
      <c r="E1432" s="84"/>
      <c r="F1432" s="84"/>
      <c r="G1432" s="84"/>
      <c r="H1432" s="84"/>
      <c r="I1432" s="84"/>
      <c r="J1432" s="84"/>
      <c r="K1432" s="92"/>
      <c r="L1432" s="92"/>
    </row>
    <row r="1433" spans="2:12" x14ac:dyDescent="0.2">
      <c r="B1433" s="84"/>
      <c r="C1433" s="84"/>
      <c r="D1433" s="125"/>
      <c r="E1433" s="84"/>
      <c r="F1433" s="84"/>
      <c r="G1433" s="84"/>
      <c r="H1433" s="84"/>
      <c r="I1433" s="84"/>
      <c r="J1433" s="84"/>
      <c r="K1433" s="92"/>
      <c r="L1433" s="92"/>
    </row>
    <row r="1434" spans="2:12" x14ac:dyDescent="0.2">
      <c r="B1434" s="84"/>
      <c r="C1434" s="84"/>
      <c r="D1434" s="125"/>
      <c r="E1434" s="84"/>
      <c r="F1434" s="84"/>
      <c r="G1434" s="84"/>
      <c r="H1434" s="84"/>
      <c r="I1434" s="84"/>
      <c r="J1434" s="84"/>
      <c r="K1434" s="92"/>
      <c r="L1434" s="92"/>
    </row>
    <row r="1435" spans="2:12" x14ac:dyDescent="0.2">
      <c r="B1435" s="84"/>
      <c r="C1435" s="84"/>
      <c r="D1435" s="125"/>
      <c r="E1435" s="84"/>
      <c r="F1435" s="84"/>
      <c r="G1435" s="84"/>
      <c r="H1435" s="84"/>
      <c r="I1435" s="84"/>
      <c r="J1435" s="84"/>
      <c r="K1435" s="92"/>
      <c r="L1435" s="92"/>
    </row>
    <row r="1436" spans="2:12" x14ac:dyDescent="0.2">
      <c r="B1436" s="84"/>
      <c r="C1436" s="84"/>
      <c r="D1436" s="125"/>
      <c r="E1436" s="84"/>
      <c r="F1436" s="84"/>
      <c r="G1436" s="84"/>
      <c r="H1436" s="84"/>
      <c r="I1436" s="84"/>
      <c r="J1436" s="84"/>
      <c r="K1436" s="92"/>
      <c r="L1436" s="92"/>
    </row>
    <row r="1437" spans="2:12" x14ac:dyDescent="0.2">
      <c r="B1437" s="84"/>
      <c r="C1437" s="84"/>
      <c r="D1437" s="125"/>
      <c r="E1437" s="84"/>
      <c r="F1437" s="84"/>
      <c r="G1437" s="84"/>
      <c r="H1437" s="84"/>
      <c r="I1437" s="84"/>
      <c r="J1437" s="84"/>
      <c r="K1437" s="92"/>
      <c r="L1437" s="92"/>
    </row>
    <row r="1438" spans="2:12" x14ac:dyDescent="0.2">
      <c r="B1438" s="84"/>
      <c r="C1438" s="84"/>
      <c r="D1438" s="125"/>
      <c r="E1438" s="84"/>
      <c r="F1438" s="84"/>
      <c r="G1438" s="84"/>
      <c r="H1438" s="84"/>
      <c r="I1438" s="84"/>
      <c r="J1438" s="84"/>
      <c r="K1438" s="92"/>
      <c r="L1438" s="92"/>
    </row>
    <row r="1439" spans="2:12" x14ac:dyDescent="0.2">
      <c r="B1439" s="84"/>
      <c r="C1439" s="84"/>
      <c r="D1439" s="125"/>
      <c r="E1439" s="84"/>
      <c r="F1439" s="84"/>
      <c r="G1439" s="84"/>
      <c r="H1439" s="84"/>
      <c r="I1439" s="84"/>
      <c r="J1439" s="84"/>
      <c r="K1439" s="92"/>
      <c r="L1439" s="92"/>
    </row>
    <row r="1440" spans="2:12" x14ac:dyDescent="0.2">
      <c r="B1440" s="84"/>
      <c r="C1440" s="84"/>
      <c r="D1440" s="125"/>
      <c r="E1440" s="84"/>
      <c r="F1440" s="84"/>
      <c r="G1440" s="84"/>
      <c r="H1440" s="84"/>
      <c r="I1440" s="84"/>
      <c r="J1440" s="84"/>
      <c r="K1440" s="92"/>
      <c r="L1440" s="92"/>
    </row>
    <row r="1441" spans="2:12" x14ac:dyDescent="0.2">
      <c r="B1441" s="84"/>
      <c r="C1441" s="84"/>
      <c r="D1441" s="125"/>
      <c r="E1441" s="84"/>
      <c r="F1441" s="84"/>
      <c r="G1441" s="84"/>
      <c r="H1441" s="84"/>
      <c r="I1441" s="84"/>
      <c r="J1441" s="84"/>
      <c r="K1441" s="92"/>
      <c r="L1441" s="92"/>
    </row>
    <row r="1442" spans="2:12" x14ac:dyDescent="0.2">
      <c r="B1442" s="84"/>
      <c r="C1442" s="84"/>
      <c r="D1442" s="125"/>
      <c r="E1442" s="84"/>
      <c r="F1442" s="84"/>
      <c r="G1442" s="84"/>
      <c r="H1442" s="84"/>
      <c r="I1442" s="84"/>
      <c r="J1442" s="84"/>
      <c r="K1442" s="92"/>
      <c r="L1442" s="92"/>
    </row>
    <row r="1443" spans="2:12" x14ac:dyDescent="0.2">
      <c r="B1443" s="84"/>
      <c r="C1443" s="84"/>
      <c r="D1443" s="125"/>
      <c r="E1443" s="84"/>
      <c r="F1443" s="84"/>
      <c r="G1443" s="84"/>
      <c r="H1443" s="84"/>
      <c r="I1443" s="84"/>
      <c r="J1443" s="84"/>
      <c r="K1443" s="92"/>
      <c r="L1443" s="92"/>
    </row>
    <row r="1444" spans="2:12" x14ac:dyDescent="0.2">
      <c r="B1444" s="84"/>
      <c r="C1444" s="84"/>
      <c r="D1444" s="125"/>
      <c r="E1444" s="84"/>
      <c r="F1444" s="84"/>
      <c r="G1444" s="84"/>
      <c r="H1444" s="84"/>
      <c r="I1444" s="84"/>
      <c r="J1444" s="84"/>
      <c r="K1444" s="92"/>
      <c r="L1444" s="92"/>
    </row>
    <row r="1445" spans="2:12" x14ac:dyDescent="0.2">
      <c r="B1445" s="84"/>
      <c r="C1445" s="84"/>
      <c r="D1445" s="125"/>
      <c r="E1445" s="84"/>
      <c r="F1445" s="84"/>
      <c r="G1445" s="84"/>
      <c r="H1445" s="84"/>
      <c r="I1445" s="84"/>
      <c r="J1445" s="84"/>
      <c r="K1445" s="92"/>
      <c r="L1445" s="92"/>
    </row>
    <row r="1446" spans="2:12" x14ac:dyDescent="0.2">
      <c r="B1446" s="84"/>
      <c r="C1446" s="84"/>
      <c r="D1446" s="125"/>
      <c r="E1446" s="84"/>
      <c r="F1446" s="84"/>
      <c r="G1446" s="84"/>
      <c r="H1446" s="84"/>
      <c r="I1446" s="84"/>
      <c r="J1446" s="84"/>
      <c r="K1446" s="92"/>
      <c r="L1446" s="92"/>
    </row>
    <row r="1447" spans="2:12" x14ac:dyDescent="0.2">
      <c r="B1447" s="84"/>
      <c r="C1447" s="84"/>
      <c r="D1447" s="125"/>
      <c r="E1447" s="84"/>
      <c r="F1447" s="84"/>
      <c r="G1447" s="84"/>
      <c r="H1447" s="84"/>
      <c r="I1447" s="84"/>
      <c r="J1447" s="84"/>
      <c r="K1447" s="92"/>
      <c r="L1447" s="92"/>
    </row>
    <row r="1448" spans="2:12" x14ac:dyDescent="0.2">
      <c r="B1448" s="84"/>
      <c r="C1448" s="84"/>
      <c r="D1448" s="125"/>
      <c r="E1448" s="84"/>
      <c r="F1448" s="84"/>
      <c r="G1448" s="84"/>
      <c r="H1448" s="84"/>
      <c r="I1448" s="84"/>
      <c r="J1448" s="84"/>
      <c r="K1448" s="92"/>
      <c r="L1448" s="92"/>
    </row>
    <row r="1449" spans="2:12" x14ac:dyDescent="0.2">
      <c r="B1449" s="84"/>
      <c r="C1449" s="84"/>
      <c r="D1449" s="125"/>
      <c r="E1449" s="84"/>
      <c r="F1449" s="84"/>
      <c r="G1449" s="84"/>
      <c r="H1449" s="84"/>
      <c r="I1449" s="84"/>
      <c r="J1449" s="84"/>
      <c r="K1449" s="92"/>
      <c r="L1449" s="92"/>
    </row>
    <row r="1450" spans="2:12" x14ac:dyDescent="0.2">
      <c r="B1450" s="84"/>
      <c r="C1450" s="84"/>
      <c r="D1450" s="125"/>
      <c r="E1450" s="84"/>
      <c r="F1450" s="84"/>
      <c r="G1450" s="84"/>
      <c r="H1450" s="84"/>
      <c r="I1450" s="84"/>
      <c r="J1450" s="84"/>
      <c r="K1450" s="92"/>
      <c r="L1450" s="92"/>
    </row>
    <row r="1451" spans="2:12" x14ac:dyDescent="0.2">
      <c r="B1451" s="84"/>
      <c r="C1451" s="84"/>
      <c r="D1451" s="125"/>
      <c r="E1451" s="84"/>
      <c r="F1451" s="84"/>
      <c r="G1451" s="84"/>
      <c r="H1451" s="84"/>
      <c r="I1451" s="84"/>
      <c r="J1451" s="84"/>
      <c r="K1451" s="92"/>
      <c r="L1451" s="92"/>
    </row>
    <row r="1452" spans="2:12" x14ac:dyDescent="0.2">
      <c r="B1452" s="84"/>
      <c r="C1452" s="84"/>
      <c r="D1452" s="125"/>
      <c r="E1452" s="84"/>
      <c r="F1452" s="84"/>
      <c r="G1452" s="84"/>
      <c r="H1452" s="84"/>
      <c r="I1452" s="84"/>
      <c r="J1452" s="84"/>
      <c r="K1452" s="92"/>
      <c r="L1452" s="92"/>
    </row>
    <row r="1453" spans="2:12" x14ac:dyDescent="0.2">
      <c r="B1453" s="84"/>
      <c r="C1453" s="84"/>
      <c r="D1453" s="125"/>
      <c r="E1453" s="84"/>
      <c r="F1453" s="84"/>
      <c r="G1453" s="84"/>
      <c r="H1453" s="84"/>
      <c r="I1453" s="84"/>
      <c r="J1453" s="84"/>
      <c r="K1453" s="92"/>
      <c r="L1453" s="92"/>
    </row>
    <row r="1454" spans="2:12" x14ac:dyDescent="0.2">
      <c r="B1454" s="84"/>
      <c r="C1454" s="84"/>
      <c r="D1454" s="125"/>
      <c r="E1454" s="84"/>
      <c r="F1454" s="84"/>
      <c r="G1454" s="84"/>
      <c r="H1454" s="84"/>
      <c r="I1454" s="84"/>
      <c r="J1454" s="84"/>
      <c r="K1454" s="92"/>
      <c r="L1454" s="92"/>
    </row>
    <row r="1455" spans="2:12" x14ac:dyDescent="0.2">
      <c r="B1455" s="84"/>
      <c r="C1455" s="84"/>
      <c r="D1455" s="125"/>
      <c r="E1455" s="84"/>
      <c r="F1455" s="84"/>
      <c r="G1455" s="84"/>
      <c r="H1455" s="84"/>
      <c r="I1455" s="84"/>
      <c r="J1455" s="84"/>
      <c r="K1455" s="92"/>
      <c r="L1455" s="92"/>
    </row>
    <row r="1456" spans="2:12" x14ac:dyDescent="0.2">
      <c r="B1456" s="84"/>
      <c r="C1456" s="84"/>
      <c r="D1456" s="125"/>
      <c r="E1456" s="84"/>
      <c r="F1456" s="84"/>
      <c r="G1456" s="84"/>
      <c r="H1456" s="84"/>
      <c r="I1456" s="84"/>
      <c r="J1456" s="84"/>
      <c r="K1456" s="92"/>
      <c r="L1456" s="92"/>
    </row>
    <row r="1457" spans="2:2" x14ac:dyDescent="0.2">
      <c r="B1457" s="84"/>
    </row>
  </sheetData>
  <autoFilter ref="A4:N1209" xr:uid="{00000000-0009-0000-0000-000003000000}"/>
  <phoneticPr fontId="0" type="noConversion"/>
  <printOptions gridLines="1" gridLinesSet="0"/>
  <pageMargins left="0.59055118110236227" right="0" top="0.98425196850393704" bottom="0.98425196850393704" header="0.51181102362204722" footer="0.51181102362204722"/>
  <pageSetup paperSize="9" fitToHeight="0" orientation="portrait" r:id="rId1"/>
  <headerFooter alignWithMargins="0">
    <oddHeader>&amp;C&amp;A</oddHeader>
    <oddFooter>&amp;L&amp;Z&amp;F
Ersteller : Stiepan Ralf&amp;CSeite &amp;P&amp;Rgedruckt am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pageSetUpPr fitToPage="1"/>
  </sheetPr>
  <dimension ref="A45:T499"/>
  <sheetViews>
    <sheetView topLeftCell="A40" zoomScaleNormal="100" workbookViewId="0">
      <pane ySplit="8" topLeftCell="A48" activePane="bottomLeft" state="frozen"/>
      <selection activeCell="A40" sqref="A40"/>
      <selection pane="bottomLeft" activeCell="J61" sqref="J61"/>
    </sheetView>
  </sheetViews>
  <sheetFormatPr baseColWidth="10" defaultRowHeight="12.75" x14ac:dyDescent="0.2"/>
  <cols>
    <col min="1" max="1" width="10.6640625" bestFit="1" customWidth="1"/>
    <col min="2" max="3" width="7" customWidth="1"/>
    <col min="4" max="4" width="30.5" style="6" customWidth="1"/>
    <col min="5" max="5" width="17.1640625" customWidth="1"/>
    <col min="6" max="6" width="25.33203125" customWidth="1"/>
    <col min="7" max="8" width="34.6640625" customWidth="1"/>
    <col min="9" max="9" width="27.6640625" customWidth="1"/>
    <col min="10" max="10" width="24.33203125" customWidth="1"/>
    <col min="11" max="15" width="7" customWidth="1"/>
    <col min="16" max="17" width="15.83203125" customWidth="1"/>
    <col min="18" max="24" width="7" customWidth="1"/>
  </cols>
  <sheetData>
    <row r="45" spans="1:17" ht="18.75" x14ac:dyDescent="0.3">
      <c r="B45" s="801" t="s">
        <v>1929</v>
      </c>
      <c r="C45" s="801"/>
      <c r="D45" s="801"/>
      <c r="E45" s="801"/>
      <c r="F45" s="801"/>
      <c r="G45" s="801"/>
      <c r="H45" s="801"/>
      <c r="I45" s="801"/>
      <c r="J45" s="752"/>
      <c r="P45" t="s">
        <v>12052</v>
      </c>
    </row>
    <row r="46" spans="1:17" ht="15" customHeight="1" thickBot="1" x14ac:dyDescent="0.25"/>
    <row r="47" spans="1:17" ht="26.25" thickBot="1" x14ac:dyDescent="0.25">
      <c r="B47" s="245" t="s">
        <v>6344</v>
      </c>
      <c r="C47" s="246" t="s">
        <v>6345</v>
      </c>
      <c r="D47" s="230" t="s">
        <v>6346</v>
      </c>
      <c r="E47" s="246" t="s">
        <v>8475</v>
      </c>
      <c r="F47" s="211" t="s">
        <v>5193</v>
      </c>
      <c r="G47" s="247" t="s">
        <v>10072</v>
      </c>
      <c r="H47" s="211" t="s">
        <v>1141</v>
      </c>
      <c r="I47" s="248" t="s">
        <v>10183</v>
      </c>
      <c r="J47" s="211" t="s">
        <v>12057</v>
      </c>
      <c r="P47" t="s">
        <v>12058</v>
      </c>
      <c r="Q47" t="s">
        <v>12054</v>
      </c>
    </row>
    <row r="48" spans="1:17" ht="25.5" x14ac:dyDescent="0.2">
      <c r="A48" s="6"/>
      <c r="B48" s="6" t="s">
        <v>1019</v>
      </c>
      <c r="C48" s="6" t="s">
        <v>2288</v>
      </c>
      <c r="D48" s="6" t="s">
        <v>7750</v>
      </c>
      <c r="E48" s="174" t="s">
        <v>600</v>
      </c>
      <c r="F48" s="145" t="s">
        <v>8570</v>
      </c>
      <c r="G48" s="6" t="s">
        <v>2408</v>
      </c>
      <c r="H48" s="145" t="s">
        <v>27</v>
      </c>
      <c r="I48" s="145" t="s">
        <v>8371</v>
      </c>
      <c r="J48" s="145" t="str">
        <f>Q48&amp; "mm"</f>
        <v>497mm</v>
      </c>
      <c r="P48">
        <v>385</v>
      </c>
      <c r="Q48">
        <f>P48+112</f>
        <v>497</v>
      </c>
    </row>
    <row r="49" spans="1:17" ht="25.5" x14ac:dyDescent="0.2">
      <c r="A49" s="6"/>
      <c r="B49" s="6" t="s">
        <v>4416</v>
      </c>
      <c r="C49" s="6" t="s">
        <v>2288</v>
      </c>
      <c r="D49" s="6" t="s">
        <v>1444</v>
      </c>
      <c r="E49" s="174" t="s">
        <v>600</v>
      </c>
      <c r="F49" s="145" t="s">
        <v>687</v>
      </c>
      <c r="G49" s="6" t="s">
        <v>2408</v>
      </c>
      <c r="H49" s="145" t="s">
        <v>8307</v>
      </c>
      <c r="I49" s="145" t="s">
        <v>8371</v>
      </c>
      <c r="J49" s="145" t="str">
        <f t="shared" ref="J49:J116" si="0">Q49&amp; "mm"</f>
        <v>530mm</v>
      </c>
      <c r="P49">
        <v>418</v>
      </c>
      <c r="Q49">
        <f t="shared" ref="Q49:Q116" si="1">P49+112</f>
        <v>530</v>
      </c>
    </row>
    <row r="50" spans="1:17" ht="25.5" x14ac:dyDescent="0.2">
      <c r="A50" s="6"/>
      <c r="B50" s="6" t="s">
        <v>4416</v>
      </c>
      <c r="C50" s="6" t="s">
        <v>2288</v>
      </c>
      <c r="D50" s="6" t="s">
        <v>201</v>
      </c>
      <c r="E50" s="174" t="s">
        <v>601</v>
      </c>
      <c r="F50" s="145" t="s">
        <v>8027</v>
      </c>
      <c r="G50" s="145" t="s">
        <v>2110</v>
      </c>
      <c r="H50" s="145" t="s">
        <v>244</v>
      </c>
      <c r="I50" s="145" t="s">
        <v>8371</v>
      </c>
      <c r="J50" s="145" t="str">
        <f t="shared" si="0"/>
        <v>530mm</v>
      </c>
      <c r="P50">
        <v>418</v>
      </c>
      <c r="Q50">
        <f t="shared" si="1"/>
        <v>530</v>
      </c>
    </row>
    <row r="51" spans="1:17" ht="25.5" x14ac:dyDescent="0.2">
      <c r="A51" s="6"/>
      <c r="B51" s="6" t="s">
        <v>4416</v>
      </c>
      <c r="C51" s="6" t="s">
        <v>2288</v>
      </c>
      <c r="D51" s="6" t="s">
        <v>10099</v>
      </c>
      <c r="E51" s="174" t="s">
        <v>602</v>
      </c>
      <c r="F51" s="145" t="s">
        <v>7383</v>
      </c>
      <c r="G51" s="145" t="s">
        <v>10527</v>
      </c>
      <c r="H51" s="145" t="s">
        <v>5342</v>
      </c>
      <c r="I51" s="145" t="s">
        <v>8371</v>
      </c>
      <c r="J51" s="145" t="str">
        <f t="shared" si="0"/>
        <v>535mm</v>
      </c>
      <c r="P51">
        <v>423</v>
      </c>
      <c r="Q51">
        <f t="shared" si="1"/>
        <v>535</v>
      </c>
    </row>
    <row r="52" spans="1:17" ht="25.5" x14ac:dyDescent="0.2">
      <c r="A52" s="6"/>
      <c r="B52" s="6" t="s">
        <v>4416</v>
      </c>
      <c r="C52" s="6" t="s">
        <v>2288</v>
      </c>
      <c r="D52" s="6" t="s">
        <v>1619</v>
      </c>
      <c r="E52" s="174" t="s">
        <v>602</v>
      </c>
      <c r="F52" s="145" t="s">
        <v>7383</v>
      </c>
      <c r="G52" s="145" t="s">
        <v>10527</v>
      </c>
      <c r="H52" s="145" t="s">
        <v>5342</v>
      </c>
      <c r="I52" s="145" t="s">
        <v>8371</v>
      </c>
      <c r="J52" s="145" t="str">
        <f t="shared" si="0"/>
        <v>535mm</v>
      </c>
      <c r="P52">
        <v>423</v>
      </c>
      <c r="Q52">
        <f t="shared" si="1"/>
        <v>535</v>
      </c>
    </row>
    <row r="53" spans="1:17" ht="25.5" x14ac:dyDescent="0.2">
      <c r="A53" s="6"/>
      <c r="B53" s="6" t="s">
        <v>8490</v>
      </c>
      <c r="C53" s="6" t="s">
        <v>2288</v>
      </c>
      <c r="D53" s="136" t="s">
        <v>9891</v>
      </c>
      <c r="E53" s="174" t="s">
        <v>603</v>
      </c>
      <c r="F53" s="145" t="s">
        <v>8570</v>
      </c>
      <c r="G53" s="6" t="s">
        <v>2408</v>
      </c>
      <c r="H53" s="145" t="s">
        <v>27</v>
      </c>
      <c r="I53" s="145" t="s">
        <v>8371</v>
      </c>
      <c r="J53" s="145" t="str">
        <f t="shared" si="0"/>
        <v>497mm</v>
      </c>
      <c r="P53">
        <v>385</v>
      </c>
      <c r="Q53">
        <f t="shared" si="1"/>
        <v>497</v>
      </c>
    </row>
    <row r="54" spans="1:17" ht="25.5" x14ac:dyDescent="0.2">
      <c r="A54" s="6"/>
      <c r="B54" s="6" t="s">
        <v>8490</v>
      </c>
      <c r="C54" s="6" t="s">
        <v>2288</v>
      </c>
      <c r="D54" s="6" t="s">
        <v>201</v>
      </c>
      <c r="E54" s="174" t="s">
        <v>601</v>
      </c>
      <c r="F54" s="145" t="s">
        <v>8027</v>
      </c>
      <c r="G54" s="145" t="s">
        <v>2110</v>
      </c>
      <c r="H54" s="145" t="s">
        <v>244</v>
      </c>
      <c r="I54" s="145" t="s">
        <v>8371</v>
      </c>
      <c r="J54" s="145" t="str">
        <f t="shared" si="0"/>
        <v>530mm</v>
      </c>
      <c r="P54">
        <v>418</v>
      </c>
      <c r="Q54">
        <f t="shared" si="1"/>
        <v>530</v>
      </c>
    </row>
    <row r="55" spans="1:17" ht="25.5" x14ac:dyDescent="0.2">
      <c r="A55" s="6"/>
      <c r="B55" s="6" t="s">
        <v>8490</v>
      </c>
      <c r="C55" s="6" t="s">
        <v>2288</v>
      </c>
      <c r="D55" s="575" t="s">
        <v>4861</v>
      </c>
      <c r="E55" s="174" t="s">
        <v>3172</v>
      </c>
      <c r="F55" s="145" t="s">
        <v>6395</v>
      </c>
      <c r="G55" s="6" t="s">
        <v>2408</v>
      </c>
      <c r="H55" s="145" t="s">
        <v>3063</v>
      </c>
      <c r="I55" s="145" t="s">
        <v>8371</v>
      </c>
      <c r="J55" s="145" t="str">
        <f t="shared" si="0"/>
        <v>557mm</v>
      </c>
      <c r="P55">
        <v>445</v>
      </c>
      <c r="Q55">
        <f t="shared" si="1"/>
        <v>557</v>
      </c>
    </row>
    <row r="56" spans="1:17" ht="25.5" x14ac:dyDescent="0.2">
      <c r="A56" s="575" t="s">
        <v>11714</v>
      </c>
      <c r="B56" s="575" t="s">
        <v>4957</v>
      </c>
      <c r="C56" s="575" t="s">
        <v>2288</v>
      </c>
      <c r="D56" s="575" t="s">
        <v>11718</v>
      </c>
      <c r="E56" s="576" t="s">
        <v>11721</v>
      </c>
      <c r="F56" s="145" t="s">
        <v>5737</v>
      </c>
      <c r="G56" s="6" t="s">
        <v>2408</v>
      </c>
      <c r="H56" s="145" t="s">
        <v>8016</v>
      </c>
      <c r="I56" s="145" t="s">
        <v>8371</v>
      </c>
      <c r="J56" s="145" t="str">
        <f t="shared" si="0"/>
        <v>524mm</v>
      </c>
      <c r="P56">
        <v>412</v>
      </c>
      <c r="Q56">
        <f t="shared" si="1"/>
        <v>524</v>
      </c>
    </row>
    <row r="57" spans="1:17" ht="25.5" x14ac:dyDescent="0.2">
      <c r="A57" s="6"/>
      <c r="B57" s="6" t="s">
        <v>5948</v>
      </c>
      <c r="C57" s="6" t="s">
        <v>2288</v>
      </c>
      <c r="D57" s="136" t="s">
        <v>2744</v>
      </c>
      <c r="E57" s="174" t="s">
        <v>3173</v>
      </c>
      <c r="F57" s="145" t="s">
        <v>8662</v>
      </c>
      <c r="G57" s="6" t="s">
        <v>2408</v>
      </c>
      <c r="H57" s="145" t="s">
        <v>2101</v>
      </c>
      <c r="I57" s="145" t="s">
        <v>8371</v>
      </c>
      <c r="J57" s="145" t="str">
        <f t="shared" si="0"/>
        <v>517mm</v>
      </c>
      <c r="P57">
        <v>405</v>
      </c>
      <c r="Q57">
        <f t="shared" si="1"/>
        <v>517</v>
      </c>
    </row>
    <row r="58" spans="1:17" x14ac:dyDescent="0.2">
      <c r="A58" s="6"/>
      <c r="B58" s="6"/>
      <c r="C58" s="6"/>
      <c r="E58" s="174"/>
      <c r="F58" s="145"/>
      <c r="G58" s="145"/>
      <c r="H58" s="145"/>
      <c r="I58" s="145"/>
      <c r="J58" s="145"/>
    </row>
    <row r="59" spans="1:17" ht="25.5" x14ac:dyDescent="0.2">
      <c r="A59" s="6"/>
      <c r="B59" s="6" t="s">
        <v>1423</v>
      </c>
      <c r="C59" s="6" t="s">
        <v>6393</v>
      </c>
      <c r="D59" s="6" t="s">
        <v>666</v>
      </c>
      <c r="E59" s="174"/>
      <c r="F59" s="145" t="s">
        <v>3097</v>
      </c>
      <c r="G59" s="6" t="s">
        <v>2408</v>
      </c>
      <c r="H59" s="145" t="s">
        <v>2120</v>
      </c>
      <c r="I59" s="145" t="s">
        <v>8371</v>
      </c>
      <c r="J59" s="145" t="str">
        <f t="shared" si="0"/>
        <v>522mm</v>
      </c>
      <c r="P59">
        <v>410</v>
      </c>
      <c r="Q59">
        <f t="shared" si="1"/>
        <v>522</v>
      </c>
    </row>
    <row r="60" spans="1:17" ht="25.5" x14ac:dyDescent="0.2">
      <c r="A60" s="6"/>
      <c r="B60" s="6" t="s">
        <v>4416</v>
      </c>
      <c r="C60" s="6" t="s">
        <v>6393</v>
      </c>
      <c r="D60" s="136" t="s">
        <v>6449</v>
      </c>
      <c r="E60" s="174" t="s">
        <v>3174</v>
      </c>
      <c r="F60" s="145" t="s">
        <v>2306</v>
      </c>
      <c r="G60" s="6" t="s">
        <v>2408</v>
      </c>
      <c r="H60" s="145" t="s">
        <v>4005</v>
      </c>
      <c r="I60" s="145" t="s">
        <v>8371</v>
      </c>
      <c r="J60" s="145" t="str">
        <f t="shared" si="0"/>
        <v>534mm</v>
      </c>
      <c r="P60">
        <v>422</v>
      </c>
      <c r="Q60">
        <f t="shared" si="1"/>
        <v>534</v>
      </c>
    </row>
    <row r="61" spans="1:17" ht="25.5" x14ac:dyDescent="0.2">
      <c r="A61" s="6"/>
      <c r="B61" s="6" t="s">
        <v>8490</v>
      </c>
      <c r="C61" s="6" t="s">
        <v>6393</v>
      </c>
      <c r="D61" s="6" t="s">
        <v>12607</v>
      </c>
      <c r="E61" s="174" t="s">
        <v>175</v>
      </c>
      <c r="F61" s="145" t="s">
        <v>5737</v>
      </c>
      <c r="G61" s="145" t="s">
        <v>12608</v>
      </c>
      <c r="H61" s="145" t="s">
        <v>12609</v>
      </c>
      <c r="I61" s="145" t="s">
        <v>8371</v>
      </c>
      <c r="J61" s="145" t="str">
        <f t="shared" ref="J61" si="2">Q61&amp; "mm"</f>
        <v>524mm</v>
      </c>
      <c r="P61">
        <v>412</v>
      </c>
      <c r="Q61">
        <f t="shared" ref="Q61" si="3">P61+112</f>
        <v>524</v>
      </c>
    </row>
    <row r="62" spans="1:17" ht="25.5" x14ac:dyDescent="0.2">
      <c r="A62" s="6"/>
      <c r="B62" s="6" t="s">
        <v>8490</v>
      </c>
      <c r="C62" s="6" t="s">
        <v>6393</v>
      </c>
      <c r="D62" s="6" t="s">
        <v>10144</v>
      </c>
      <c r="E62" s="174" t="s">
        <v>175</v>
      </c>
      <c r="F62" s="145" t="s">
        <v>1742</v>
      </c>
      <c r="G62" s="145" t="s">
        <v>410</v>
      </c>
      <c r="H62" s="145" t="s">
        <v>7370</v>
      </c>
      <c r="I62" s="145" t="s">
        <v>8371</v>
      </c>
      <c r="J62" s="145" t="str">
        <f t="shared" si="0"/>
        <v>519mm</v>
      </c>
      <c r="P62">
        <v>407</v>
      </c>
      <c r="Q62">
        <f t="shared" si="1"/>
        <v>519</v>
      </c>
    </row>
    <row r="63" spans="1:17" ht="25.5" x14ac:dyDescent="0.2">
      <c r="A63" s="6"/>
      <c r="B63" s="6" t="s">
        <v>8490</v>
      </c>
      <c r="C63" s="6" t="s">
        <v>6393</v>
      </c>
      <c r="D63" s="6" t="s">
        <v>2721</v>
      </c>
      <c r="E63" s="174" t="s">
        <v>176</v>
      </c>
      <c r="F63" s="145" t="s">
        <v>5737</v>
      </c>
      <c r="G63" s="6" t="s">
        <v>2408</v>
      </c>
      <c r="H63" s="145" t="s">
        <v>8016</v>
      </c>
      <c r="I63" s="145" t="s">
        <v>8371</v>
      </c>
      <c r="J63" s="145" t="str">
        <f t="shared" si="0"/>
        <v>524mm</v>
      </c>
      <c r="P63">
        <v>412</v>
      </c>
      <c r="Q63">
        <f t="shared" si="1"/>
        <v>524</v>
      </c>
    </row>
    <row r="64" spans="1:17" ht="25.5" x14ac:dyDescent="0.2">
      <c r="A64" s="6"/>
      <c r="B64" s="6" t="s">
        <v>8490</v>
      </c>
      <c r="C64" s="6" t="s">
        <v>6393</v>
      </c>
      <c r="D64" s="6" t="s">
        <v>1619</v>
      </c>
      <c r="E64" s="174" t="s">
        <v>175</v>
      </c>
      <c r="F64" s="145" t="s">
        <v>1742</v>
      </c>
      <c r="G64" s="145" t="s">
        <v>410</v>
      </c>
      <c r="H64" s="145" t="s">
        <v>7370</v>
      </c>
      <c r="I64" s="145" t="s">
        <v>8371</v>
      </c>
      <c r="J64" s="145" t="str">
        <f t="shared" si="0"/>
        <v>519mm</v>
      </c>
      <c r="P64">
        <v>407</v>
      </c>
      <c r="Q64">
        <f t="shared" si="1"/>
        <v>519</v>
      </c>
    </row>
    <row r="65" spans="1:17" ht="25.5" x14ac:dyDescent="0.2">
      <c r="A65" s="6" t="s">
        <v>1556</v>
      </c>
      <c r="B65" s="6" t="s">
        <v>8490</v>
      </c>
      <c r="C65" s="6" t="s">
        <v>6393</v>
      </c>
      <c r="D65" s="174" t="s">
        <v>9953</v>
      </c>
      <c r="E65" s="174" t="s">
        <v>3434</v>
      </c>
      <c r="F65" s="145" t="s">
        <v>5733</v>
      </c>
      <c r="G65" s="145" t="s">
        <v>245</v>
      </c>
      <c r="H65" s="145" t="s">
        <v>3063</v>
      </c>
      <c r="I65" s="145" t="s">
        <v>8371</v>
      </c>
      <c r="J65" s="145" t="str">
        <f t="shared" si="0"/>
        <v>564mm</v>
      </c>
      <c r="P65">
        <v>452</v>
      </c>
      <c r="Q65">
        <f t="shared" si="1"/>
        <v>564</v>
      </c>
    </row>
    <row r="66" spans="1:17" ht="25.5" x14ac:dyDescent="0.2">
      <c r="A66" s="6"/>
      <c r="B66" s="6" t="s">
        <v>8490</v>
      </c>
      <c r="C66" s="6" t="s">
        <v>6393</v>
      </c>
      <c r="D66" s="174" t="s">
        <v>7695</v>
      </c>
      <c r="E66" s="174" t="s">
        <v>3434</v>
      </c>
      <c r="F66" s="145" t="s">
        <v>5733</v>
      </c>
      <c r="G66" s="145" t="s">
        <v>245</v>
      </c>
      <c r="H66" s="145" t="s">
        <v>3063</v>
      </c>
      <c r="I66" s="145" t="s">
        <v>8371</v>
      </c>
      <c r="J66" s="145" t="str">
        <f t="shared" si="0"/>
        <v>564mm</v>
      </c>
      <c r="P66">
        <v>452</v>
      </c>
      <c r="Q66">
        <f t="shared" si="1"/>
        <v>564</v>
      </c>
    </row>
    <row r="67" spans="1:17" ht="25.5" x14ac:dyDescent="0.2">
      <c r="A67" s="6"/>
      <c r="B67" s="6" t="s">
        <v>8490</v>
      </c>
      <c r="C67" s="6" t="s">
        <v>6393</v>
      </c>
      <c r="D67" s="6" t="s">
        <v>5158</v>
      </c>
      <c r="E67" s="174" t="s">
        <v>3434</v>
      </c>
      <c r="F67" s="145" t="s">
        <v>5733</v>
      </c>
      <c r="G67" s="145" t="s">
        <v>245</v>
      </c>
      <c r="H67" s="145" t="s">
        <v>3063</v>
      </c>
      <c r="I67" s="145" t="s">
        <v>8371</v>
      </c>
      <c r="J67" s="145" t="str">
        <f t="shared" si="0"/>
        <v>564mm</v>
      </c>
      <c r="P67">
        <v>452</v>
      </c>
      <c r="Q67">
        <f t="shared" si="1"/>
        <v>564</v>
      </c>
    </row>
    <row r="68" spans="1:17" ht="25.5" x14ac:dyDescent="0.2">
      <c r="A68" s="6"/>
      <c r="B68" s="6" t="s">
        <v>5305</v>
      </c>
      <c r="C68" s="6" t="s">
        <v>6393</v>
      </c>
      <c r="D68" s="6" t="s">
        <v>8875</v>
      </c>
      <c r="E68" s="174" t="s">
        <v>3435</v>
      </c>
      <c r="F68" s="145" t="s">
        <v>5734</v>
      </c>
      <c r="G68" s="145" t="s">
        <v>9001</v>
      </c>
      <c r="H68" s="145" t="s">
        <v>198</v>
      </c>
      <c r="I68" s="145" t="s">
        <v>8371</v>
      </c>
      <c r="J68" s="145" t="str">
        <f t="shared" si="0"/>
        <v>595mm</v>
      </c>
      <c r="P68">
        <v>483</v>
      </c>
      <c r="Q68">
        <f t="shared" si="1"/>
        <v>595</v>
      </c>
    </row>
    <row r="69" spans="1:17" ht="25.5" x14ac:dyDescent="0.2">
      <c r="A69" s="6"/>
      <c r="B69" s="6" t="s">
        <v>5305</v>
      </c>
      <c r="C69" s="6" t="s">
        <v>6393</v>
      </c>
      <c r="D69" s="6" t="s">
        <v>9793</v>
      </c>
      <c r="E69" s="174" t="s">
        <v>7489</v>
      </c>
      <c r="F69" s="145" t="s">
        <v>4070</v>
      </c>
      <c r="G69" s="6" t="s">
        <v>2408</v>
      </c>
      <c r="H69" s="145" t="s">
        <v>10406</v>
      </c>
      <c r="I69" s="145" t="s">
        <v>8371</v>
      </c>
      <c r="J69" s="145" t="str">
        <f t="shared" si="0"/>
        <v>577mm</v>
      </c>
      <c r="P69">
        <v>465</v>
      </c>
      <c r="Q69">
        <f t="shared" si="1"/>
        <v>577</v>
      </c>
    </row>
    <row r="70" spans="1:17" ht="25.5" x14ac:dyDescent="0.2">
      <c r="A70" s="6"/>
      <c r="B70" s="6" t="s">
        <v>9948</v>
      </c>
      <c r="C70" s="6" t="s">
        <v>6393</v>
      </c>
      <c r="D70" s="6" t="s">
        <v>2409</v>
      </c>
      <c r="E70" s="174" t="s">
        <v>7490</v>
      </c>
      <c r="F70" s="145" t="s">
        <v>2306</v>
      </c>
      <c r="G70" s="6" t="s">
        <v>2408</v>
      </c>
      <c r="H70" s="145" t="s">
        <v>8016</v>
      </c>
      <c r="I70" s="145" t="s">
        <v>8371</v>
      </c>
      <c r="J70" s="145" t="str">
        <f t="shared" si="0"/>
        <v>534mm</v>
      </c>
      <c r="P70">
        <v>422</v>
      </c>
      <c r="Q70">
        <f t="shared" si="1"/>
        <v>534</v>
      </c>
    </row>
    <row r="71" spans="1:17" ht="25.5" x14ac:dyDescent="0.2">
      <c r="A71" s="6"/>
      <c r="B71" s="6" t="s">
        <v>1539</v>
      </c>
      <c r="C71" s="6" t="s">
        <v>6393</v>
      </c>
      <c r="D71" s="6" t="s">
        <v>7684</v>
      </c>
      <c r="E71" s="174" t="s">
        <v>7491</v>
      </c>
      <c r="F71" s="145" t="s">
        <v>3610</v>
      </c>
      <c r="G71" s="6" t="s">
        <v>2408</v>
      </c>
      <c r="H71" s="145" t="s">
        <v>10016</v>
      </c>
      <c r="I71" s="145" t="s">
        <v>8371</v>
      </c>
      <c r="J71" s="145" t="str">
        <f t="shared" si="0"/>
        <v>612mm</v>
      </c>
      <c r="P71">
        <v>500</v>
      </c>
      <c r="Q71">
        <f t="shared" si="1"/>
        <v>612</v>
      </c>
    </row>
    <row r="72" spans="1:17" ht="25.5" x14ac:dyDescent="0.2">
      <c r="A72" s="6"/>
      <c r="B72" s="6" t="s">
        <v>1539</v>
      </c>
      <c r="C72" s="6" t="s">
        <v>6393</v>
      </c>
      <c r="D72" s="6" t="s">
        <v>7683</v>
      </c>
      <c r="E72" s="174" t="s">
        <v>10115</v>
      </c>
      <c r="F72" s="145" t="s">
        <v>3611</v>
      </c>
      <c r="G72" s="6" t="s">
        <v>2408</v>
      </c>
      <c r="H72" s="145" t="s">
        <v>6173</v>
      </c>
      <c r="I72" s="145" t="s">
        <v>8371</v>
      </c>
      <c r="J72" s="145" t="str">
        <f t="shared" si="0"/>
        <v>612mm</v>
      </c>
      <c r="P72">
        <v>500</v>
      </c>
      <c r="Q72">
        <f t="shared" si="1"/>
        <v>612</v>
      </c>
    </row>
    <row r="73" spans="1:17" x14ac:dyDescent="0.2">
      <c r="A73" s="6"/>
      <c r="B73" s="6"/>
      <c r="C73" s="6"/>
      <c r="E73" s="174"/>
      <c r="F73" s="145"/>
      <c r="G73" s="6"/>
      <c r="H73" s="145"/>
      <c r="I73" s="145"/>
      <c r="J73" s="145"/>
      <c r="K73" t="s">
        <v>8263</v>
      </c>
    </row>
    <row r="74" spans="1:17" ht="25.5" x14ac:dyDescent="0.2">
      <c r="A74" s="6" t="s">
        <v>11359</v>
      </c>
      <c r="B74" s="6" t="s">
        <v>8490</v>
      </c>
      <c r="C74" s="6" t="s">
        <v>5115</v>
      </c>
      <c r="D74" s="174" t="s">
        <v>12436</v>
      </c>
      <c r="E74" s="576" t="s">
        <v>11360</v>
      </c>
      <c r="F74" s="145" t="s">
        <v>12301</v>
      </c>
      <c r="G74" s="6" t="s">
        <v>2408</v>
      </c>
      <c r="H74" s="145" t="s">
        <v>3063</v>
      </c>
      <c r="I74" s="145"/>
      <c r="J74" s="145" t="str">
        <f t="shared" si="0"/>
        <v>572mm</v>
      </c>
      <c r="P74">
        <v>460</v>
      </c>
      <c r="Q74">
        <f t="shared" si="1"/>
        <v>572</v>
      </c>
    </row>
    <row r="75" spans="1:17" ht="25.5" x14ac:dyDescent="0.2">
      <c r="A75" s="6" t="s">
        <v>12437</v>
      </c>
      <c r="B75" s="6" t="s">
        <v>8490</v>
      </c>
      <c r="C75" s="6" t="s">
        <v>5115</v>
      </c>
      <c r="D75" s="174" t="s">
        <v>12441</v>
      </c>
      <c r="E75" s="576" t="s">
        <v>11360</v>
      </c>
      <c r="F75" s="145" t="s">
        <v>12301</v>
      </c>
      <c r="G75" s="6" t="s">
        <v>2408</v>
      </c>
      <c r="H75" s="145" t="s">
        <v>3063</v>
      </c>
      <c r="I75" s="145"/>
      <c r="J75" s="145" t="str">
        <f>Q75&amp; "mm"</f>
        <v>572mm</v>
      </c>
      <c r="P75">
        <v>460</v>
      </c>
      <c r="Q75">
        <f>P75+112</f>
        <v>572</v>
      </c>
    </row>
    <row r="76" spans="1:17" ht="25.5" x14ac:dyDescent="0.2">
      <c r="A76" s="6"/>
      <c r="B76" s="6" t="s">
        <v>1423</v>
      </c>
      <c r="C76" s="6" t="s">
        <v>5115</v>
      </c>
      <c r="D76" s="6" t="s">
        <v>8246</v>
      </c>
      <c r="E76" s="174" t="s">
        <v>10116</v>
      </c>
      <c r="F76" s="145" t="s">
        <v>8354</v>
      </c>
      <c r="G76" s="6" t="s">
        <v>2408</v>
      </c>
      <c r="H76" s="145" t="s">
        <v>5079</v>
      </c>
      <c r="I76" s="145" t="s">
        <v>8371</v>
      </c>
      <c r="J76" s="145" t="str">
        <f t="shared" si="0"/>
        <v>582mm</v>
      </c>
      <c r="P76">
        <v>470</v>
      </c>
      <c r="Q76">
        <f t="shared" si="1"/>
        <v>582</v>
      </c>
    </row>
    <row r="77" spans="1:17" ht="25.5" x14ac:dyDescent="0.2">
      <c r="A77" s="6"/>
      <c r="B77" s="6" t="s">
        <v>1423</v>
      </c>
      <c r="C77" s="6" t="s">
        <v>5115</v>
      </c>
      <c r="D77" s="6" t="s">
        <v>2387</v>
      </c>
      <c r="E77" s="174" t="s">
        <v>7489</v>
      </c>
      <c r="F77" s="145" t="s">
        <v>4070</v>
      </c>
      <c r="G77" s="6" t="s">
        <v>2408</v>
      </c>
      <c r="H77" s="145" t="s">
        <v>10406</v>
      </c>
      <c r="I77" s="145" t="s">
        <v>8371</v>
      </c>
      <c r="J77" s="145" t="str">
        <f t="shared" si="0"/>
        <v>577mm</v>
      </c>
      <c r="P77">
        <v>465</v>
      </c>
      <c r="Q77">
        <f t="shared" si="1"/>
        <v>577</v>
      </c>
    </row>
    <row r="78" spans="1:17" ht="15" customHeight="1" x14ac:dyDescent="0.2">
      <c r="A78" s="6"/>
      <c r="B78" s="6"/>
      <c r="C78" s="6"/>
      <c r="E78" s="174"/>
      <c r="F78" s="6"/>
      <c r="G78" s="6"/>
      <c r="H78" s="6"/>
      <c r="I78" s="6"/>
      <c r="J78" s="145"/>
      <c r="K78" t="s">
        <v>8263</v>
      </c>
    </row>
    <row r="79" spans="1:17" x14ac:dyDescent="0.2">
      <c r="A79" s="6"/>
      <c r="B79" s="6" t="s">
        <v>3365</v>
      </c>
      <c r="C79" s="6" t="s">
        <v>8322</v>
      </c>
      <c r="D79" s="6" t="s">
        <v>7966</v>
      </c>
      <c r="E79" s="174" t="s">
        <v>10123</v>
      </c>
      <c r="F79" s="145" t="s">
        <v>5420</v>
      </c>
      <c r="G79" s="6" t="s">
        <v>2408</v>
      </c>
      <c r="H79" s="6" t="s">
        <v>2408</v>
      </c>
      <c r="I79" s="145" t="s">
        <v>8371</v>
      </c>
      <c r="J79" s="145" t="str">
        <f t="shared" si="0"/>
        <v>512mm</v>
      </c>
      <c r="P79">
        <v>400</v>
      </c>
      <c r="Q79">
        <f t="shared" si="1"/>
        <v>512</v>
      </c>
    </row>
    <row r="80" spans="1:17" ht="25.5" x14ac:dyDescent="0.2">
      <c r="A80" s="6"/>
      <c r="B80" s="6" t="s">
        <v>3365</v>
      </c>
      <c r="C80" s="6" t="s">
        <v>8322</v>
      </c>
      <c r="D80" s="6" t="s">
        <v>201</v>
      </c>
      <c r="E80" s="174" t="s">
        <v>10124</v>
      </c>
      <c r="F80" s="588" t="s">
        <v>3455</v>
      </c>
      <c r="G80" s="145" t="s">
        <v>3766</v>
      </c>
      <c r="H80" s="145" t="s">
        <v>8724</v>
      </c>
      <c r="I80" s="145" t="s">
        <v>10266</v>
      </c>
      <c r="J80" s="145" t="str">
        <f t="shared" si="0"/>
        <v>590mm</v>
      </c>
      <c r="P80">
        <v>478</v>
      </c>
      <c r="Q80">
        <f t="shared" si="1"/>
        <v>590</v>
      </c>
    </row>
    <row r="81" spans="1:17" ht="25.5" x14ac:dyDescent="0.2">
      <c r="A81" s="6"/>
      <c r="B81" s="6" t="s">
        <v>3365</v>
      </c>
      <c r="C81" s="6" t="s">
        <v>8322</v>
      </c>
      <c r="D81" s="6" t="s">
        <v>9311</v>
      </c>
      <c r="E81" s="174" t="s">
        <v>10125</v>
      </c>
      <c r="F81" s="145" t="s">
        <v>8391</v>
      </c>
      <c r="G81" s="6" t="s">
        <v>2408</v>
      </c>
      <c r="H81" s="145" t="s">
        <v>9008</v>
      </c>
      <c r="I81" s="145" t="s">
        <v>8371</v>
      </c>
      <c r="J81" s="145" t="str">
        <f t="shared" si="0"/>
        <v>617mm</v>
      </c>
      <c r="P81">
        <v>505</v>
      </c>
      <c r="Q81">
        <f t="shared" si="1"/>
        <v>617</v>
      </c>
    </row>
    <row r="82" spans="1:17" ht="25.5" x14ac:dyDescent="0.2">
      <c r="A82" s="6" t="s">
        <v>11083</v>
      </c>
      <c r="B82" s="6" t="s">
        <v>3365</v>
      </c>
      <c r="C82" s="6" t="s">
        <v>8322</v>
      </c>
      <c r="D82" s="6" t="s">
        <v>11084</v>
      </c>
      <c r="E82" s="174" t="s">
        <v>8178</v>
      </c>
      <c r="F82" s="145" t="s">
        <v>11088</v>
      </c>
      <c r="G82" s="6" t="s">
        <v>2408</v>
      </c>
      <c r="H82" s="145" t="s">
        <v>9440</v>
      </c>
      <c r="I82" s="145" t="s">
        <v>8371</v>
      </c>
      <c r="J82" s="145" t="str">
        <f t="shared" si="0"/>
        <v>564mm</v>
      </c>
      <c r="K82" t="s">
        <v>11085</v>
      </c>
      <c r="P82">
        <v>452</v>
      </c>
      <c r="Q82">
        <f t="shared" si="1"/>
        <v>564</v>
      </c>
    </row>
    <row r="83" spans="1:17" x14ac:dyDescent="0.2">
      <c r="A83" s="6"/>
      <c r="B83" s="6" t="s">
        <v>3365</v>
      </c>
      <c r="C83" s="6" t="s">
        <v>8322</v>
      </c>
      <c r="D83" s="6" t="s">
        <v>4927</v>
      </c>
      <c r="E83" s="174" t="s">
        <v>10126</v>
      </c>
      <c r="F83" s="145" t="s">
        <v>3054</v>
      </c>
      <c r="G83" s="6" t="s">
        <v>2408</v>
      </c>
      <c r="H83" s="6" t="s">
        <v>2408</v>
      </c>
      <c r="I83" s="145" t="s">
        <v>8371</v>
      </c>
      <c r="J83" s="145" t="str">
        <f t="shared" si="0"/>
        <v>487mm</v>
      </c>
      <c r="P83">
        <v>375</v>
      </c>
      <c r="Q83">
        <f t="shared" si="1"/>
        <v>487</v>
      </c>
    </row>
    <row r="84" spans="1:17" ht="25.5" x14ac:dyDescent="0.2">
      <c r="A84" s="6" t="s">
        <v>11086</v>
      </c>
      <c r="B84" s="6" t="s">
        <v>3365</v>
      </c>
      <c r="C84" s="6" t="s">
        <v>8322</v>
      </c>
      <c r="D84" s="6" t="s">
        <v>11087</v>
      </c>
      <c r="E84" s="174" t="s">
        <v>8178</v>
      </c>
      <c r="F84" s="145" t="s">
        <v>11088</v>
      </c>
      <c r="G84" s="6" t="s">
        <v>2408</v>
      </c>
      <c r="H84" s="145" t="s">
        <v>9440</v>
      </c>
      <c r="I84" s="145" t="s">
        <v>8371</v>
      </c>
      <c r="J84" s="145" t="str">
        <f t="shared" si="0"/>
        <v>564mm</v>
      </c>
      <c r="K84" t="s">
        <v>11085</v>
      </c>
      <c r="P84">
        <v>452</v>
      </c>
      <c r="Q84">
        <f t="shared" si="1"/>
        <v>564</v>
      </c>
    </row>
    <row r="85" spans="1:17" ht="25.5" x14ac:dyDescent="0.2">
      <c r="A85" s="6"/>
      <c r="B85" s="6" t="s">
        <v>3365</v>
      </c>
      <c r="C85" s="6" t="s">
        <v>8322</v>
      </c>
      <c r="D85" s="6" t="s">
        <v>8856</v>
      </c>
      <c r="E85" s="174" t="s">
        <v>10127</v>
      </c>
      <c r="F85" s="145" t="s">
        <v>3455</v>
      </c>
      <c r="G85" s="6" t="s">
        <v>2408</v>
      </c>
      <c r="H85" s="145" t="s">
        <v>9440</v>
      </c>
      <c r="I85" s="145" t="s">
        <v>8371</v>
      </c>
      <c r="J85" s="145" t="str">
        <f t="shared" si="0"/>
        <v>590mm</v>
      </c>
      <c r="P85">
        <v>478</v>
      </c>
      <c r="Q85">
        <f t="shared" si="1"/>
        <v>590</v>
      </c>
    </row>
    <row r="86" spans="1:17" ht="25.5" x14ac:dyDescent="0.2">
      <c r="A86" s="6"/>
      <c r="B86" s="6" t="s">
        <v>2193</v>
      </c>
      <c r="C86" s="6" t="s">
        <v>8322</v>
      </c>
      <c r="D86" s="6" t="s">
        <v>422</v>
      </c>
      <c r="E86" s="174" t="s">
        <v>10128</v>
      </c>
      <c r="F86" s="145" t="s">
        <v>8206</v>
      </c>
      <c r="G86" s="6" t="s">
        <v>2408</v>
      </c>
      <c r="H86" s="145" t="s">
        <v>9937</v>
      </c>
      <c r="I86" s="145" t="s">
        <v>8371</v>
      </c>
      <c r="J86" s="145" t="str">
        <f t="shared" si="0"/>
        <v>462mm</v>
      </c>
      <c r="P86">
        <v>350</v>
      </c>
      <c r="Q86">
        <f t="shared" si="1"/>
        <v>462</v>
      </c>
    </row>
    <row r="87" spans="1:17" ht="25.5" x14ac:dyDescent="0.2">
      <c r="A87" s="6" t="s">
        <v>4539</v>
      </c>
      <c r="B87" s="6" t="s">
        <v>4416</v>
      </c>
      <c r="C87" s="6" t="s">
        <v>8322</v>
      </c>
      <c r="D87" s="6" t="s">
        <v>7504</v>
      </c>
      <c r="E87" s="174" t="s">
        <v>10129</v>
      </c>
      <c r="F87" s="145" t="s">
        <v>7908</v>
      </c>
      <c r="G87" s="6" t="s">
        <v>2408</v>
      </c>
      <c r="H87" s="145" t="s">
        <v>7909</v>
      </c>
      <c r="I87" s="145" t="s">
        <v>8371</v>
      </c>
      <c r="J87" s="145" t="str">
        <f t="shared" si="0"/>
        <v>507mm</v>
      </c>
      <c r="P87">
        <v>395</v>
      </c>
      <c r="Q87">
        <f t="shared" si="1"/>
        <v>507</v>
      </c>
    </row>
    <row r="88" spans="1:17" x14ac:dyDescent="0.2">
      <c r="A88" s="6" t="s">
        <v>11880</v>
      </c>
      <c r="B88" s="6" t="s">
        <v>4416</v>
      </c>
      <c r="C88" s="6" t="s">
        <v>8322</v>
      </c>
      <c r="D88" s="6" t="s">
        <v>11878</v>
      </c>
      <c r="E88" s="174" t="s">
        <v>180</v>
      </c>
      <c r="F88" s="145" t="s">
        <v>11881</v>
      </c>
      <c r="G88" s="6" t="s">
        <v>2408</v>
      </c>
      <c r="H88" s="6" t="s">
        <v>2408</v>
      </c>
      <c r="I88" s="145" t="s">
        <v>8371</v>
      </c>
      <c r="J88" s="145" t="str">
        <f t="shared" si="0"/>
        <v>447mm</v>
      </c>
      <c r="K88" t="s">
        <v>11882</v>
      </c>
      <c r="P88">
        <v>335</v>
      </c>
      <c r="Q88">
        <f t="shared" si="1"/>
        <v>447</v>
      </c>
    </row>
    <row r="89" spans="1:17" ht="25.5" x14ac:dyDescent="0.2">
      <c r="A89" s="6" t="s">
        <v>11052</v>
      </c>
      <c r="B89" s="6" t="s">
        <v>1423</v>
      </c>
      <c r="C89" s="6" t="s">
        <v>8322</v>
      </c>
      <c r="D89" s="6" t="s">
        <v>11055</v>
      </c>
      <c r="E89" s="174" t="s">
        <v>10125</v>
      </c>
      <c r="F89" s="145" t="s">
        <v>3455</v>
      </c>
      <c r="G89" s="6" t="s">
        <v>2408</v>
      </c>
      <c r="H89" s="145" t="s">
        <v>11056</v>
      </c>
      <c r="I89" s="145" t="s">
        <v>8371</v>
      </c>
      <c r="J89" s="145" t="str">
        <f t="shared" si="0"/>
        <v>590mm</v>
      </c>
      <c r="K89" t="s">
        <v>11027</v>
      </c>
      <c r="P89">
        <v>478</v>
      </c>
      <c r="Q89">
        <f t="shared" si="1"/>
        <v>590</v>
      </c>
    </row>
    <row r="90" spans="1:17" ht="27" customHeight="1" x14ac:dyDescent="0.2">
      <c r="A90" s="6"/>
      <c r="B90" s="6" t="s">
        <v>1423</v>
      </c>
      <c r="C90" s="6" t="s">
        <v>8322</v>
      </c>
      <c r="D90" s="6" t="s">
        <v>6092</v>
      </c>
      <c r="E90" s="174" t="s">
        <v>10130</v>
      </c>
      <c r="F90" s="145" t="s">
        <v>8732</v>
      </c>
      <c r="G90" s="6" t="s">
        <v>2408</v>
      </c>
      <c r="H90" s="145" t="s">
        <v>2924</v>
      </c>
      <c r="I90" s="145" t="s">
        <v>8371</v>
      </c>
      <c r="J90" s="145" t="str">
        <f t="shared" si="0"/>
        <v>487mm</v>
      </c>
      <c r="P90">
        <v>375</v>
      </c>
      <c r="Q90">
        <f t="shared" si="1"/>
        <v>487</v>
      </c>
    </row>
    <row r="91" spans="1:17" ht="27" customHeight="1" x14ac:dyDescent="0.2">
      <c r="A91" s="6"/>
      <c r="B91" s="6" t="s">
        <v>1423</v>
      </c>
      <c r="C91" s="6" t="s">
        <v>8322</v>
      </c>
      <c r="D91" s="6" t="s">
        <v>2914</v>
      </c>
      <c r="E91" s="174" t="s">
        <v>10130</v>
      </c>
      <c r="F91" s="145" t="s">
        <v>8732</v>
      </c>
      <c r="G91" s="6" t="s">
        <v>2408</v>
      </c>
      <c r="H91" s="145" t="s">
        <v>2924</v>
      </c>
      <c r="I91" s="145" t="s">
        <v>8371</v>
      </c>
      <c r="J91" s="145" t="str">
        <f t="shared" si="0"/>
        <v>487mm</v>
      </c>
      <c r="P91">
        <v>375</v>
      </c>
      <c r="Q91">
        <f t="shared" si="1"/>
        <v>487</v>
      </c>
    </row>
    <row r="92" spans="1:17" ht="27" customHeight="1" x14ac:dyDescent="0.2">
      <c r="A92" s="6"/>
      <c r="B92" s="6" t="s">
        <v>1423</v>
      </c>
      <c r="C92" s="6" t="s">
        <v>8322</v>
      </c>
      <c r="D92" s="6" t="s">
        <v>4023</v>
      </c>
      <c r="E92" s="174" t="s">
        <v>5168</v>
      </c>
      <c r="F92" s="145" t="s">
        <v>8732</v>
      </c>
      <c r="G92" s="6" t="s">
        <v>2408</v>
      </c>
      <c r="H92" s="145" t="s">
        <v>2924</v>
      </c>
      <c r="I92" s="145" t="s">
        <v>8371</v>
      </c>
      <c r="J92" s="145" t="str">
        <f t="shared" si="0"/>
        <v>487mm</v>
      </c>
      <c r="P92">
        <v>375</v>
      </c>
      <c r="Q92">
        <f t="shared" si="1"/>
        <v>487</v>
      </c>
    </row>
    <row r="93" spans="1:17" ht="27" customHeight="1" x14ac:dyDescent="0.2">
      <c r="A93" s="6" t="s">
        <v>6583</v>
      </c>
      <c r="B93" s="6" t="s">
        <v>4892</v>
      </c>
      <c r="C93" s="6" t="s">
        <v>8322</v>
      </c>
      <c r="D93" s="6" t="s">
        <v>685</v>
      </c>
      <c r="E93" s="174" t="s">
        <v>2554</v>
      </c>
      <c r="F93" s="145" t="s">
        <v>2555</v>
      </c>
      <c r="G93" s="6" t="s">
        <v>2408</v>
      </c>
      <c r="H93" s="145" t="s">
        <v>7044</v>
      </c>
      <c r="I93" s="145" t="s">
        <v>8371</v>
      </c>
      <c r="J93" s="145" t="str">
        <f t="shared" si="0"/>
        <v>572mm</v>
      </c>
      <c r="P93">
        <v>460</v>
      </c>
      <c r="Q93">
        <f t="shared" si="1"/>
        <v>572</v>
      </c>
    </row>
    <row r="94" spans="1:17" ht="27" customHeight="1" x14ac:dyDescent="0.2">
      <c r="A94" s="6" t="s">
        <v>11292</v>
      </c>
      <c r="B94" s="6" t="s">
        <v>8490</v>
      </c>
      <c r="C94" s="6" t="s">
        <v>8322</v>
      </c>
      <c r="D94" s="6" t="s">
        <v>11293</v>
      </c>
      <c r="E94" s="174" t="s">
        <v>1193</v>
      </c>
      <c r="F94" s="145" t="s">
        <v>3322</v>
      </c>
      <c r="G94" s="6" t="s">
        <v>2408</v>
      </c>
      <c r="H94" s="145" t="s">
        <v>11295</v>
      </c>
      <c r="I94" s="145" t="s">
        <v>8371</v>
      </c>
      <c r="J94" s="145" t="str">
        <f t="shared" si="0"/>
        <v>582mm</v>
      </c>
      <c r="K94" t="s">
        <v>11263</v>
      </c>
      <c r="P94">
        <v>470</v>
      </c>
      <c r="Q94">
        <f t="shared" si="1"/>
        <v>582</v>
      </c>
    </row>
    <row r="95" spans="1:17" ht="25.5" x14ac:dyDescent="0.2">
      <c r="A95" s="6"/>
      <c r="B95" s="6" t="s">
        <v>8490</v>
      </c>
      <c r="C95" s="6" t="s">
        <v>8322</v>
      </c>
      <c r="D95" s="6" t="s">
        <v>5577</v>
      </c>
      <c r="E95" s="174" t="s">
        <v>5169</v>
      </c>
      <c r="F95" s="145" t="s">
        <v>1398</v>
      </c>
      <c r="G95" s="6" t="s">
        <v>2408</v>
      </c>
      <c r="H95" s="145" t="s">
        <v>10532</v>
      </c>
      <c r="I95" s="145" t="s">
        <v>8371</v>
      </c>
      <c r="J95" s="145" t="str">
        <f t="shared" si="0"/>
        <v>607mm</v>
      </c>
      <c r="P95">
        <v>495</v>
      </c>
      <c r="Q95">
        <f t="shared" si="1"/>
        <v>607</v>
      </c>
    </row>
    <row r="96" spans="1:17" ht="25.5" x14ac:dyDescent="0.2">
      <c r="A96" s="6" t="s">
        <v>3671</v>
      </c>
      <c r="B96" s="6" t="s">
        <v>8490</v>
      </c>
      <c r="C96" s="6" t="s">
        <v>8322</v>
      </c>
      <c r="D96" s="6" t="s">
        <v>3675</v>
      </c>
      <c r="E96" s="174" t="s">
        <v>5170</v>
      </c>
      <c r="F96" s="145" t="s">
        <v>1398</v>
      </c>
      <c r="G96" s="6" t="s">
        <v>2408</v>
      </c>
      <c r="H96" s="145" t="s">
        <v>10532</v>
      </c>
      <c r="I96" s="145" t="s">
        <v>8371</v>
      </c>
      <c r="J96" s="145" t="str">
        <f t="shared" si="0"/>
        <v>607mm</v>
      </c>
      <c r="P96">
        <v>495</v>
      </c>
      <c r="Q96">
        <f t="shared" si="1"/>
        <v>607</v>
      </c>
    </row>
    <row r="97" spans="1:17" ht="25.5" x14ac:dyDescent="0.2">
      <c r="A97" s="6"/>
      <c r="B97" s="6" t="s">
        <v>8490</v>
      </c>
      <c r="C97" s="6" t="s">
        <v>8322</v>
      </c>
      <c r="D97" s="6" t="s">
        <v>5428</v>
      </c>
      <c r="E97" s="174" t="s">
        <v>5170</v>
      </c>
      <c r="F97" s="145" t="s">
        <v>1398</v>
      </c>
      <c r="G97" s="6" t="s">
        <v>2408</v>
      </c>
      <c r="H97" s="145" t="s">
        <v>10532</v>
      </c>
      <c r="I97" s="145" t="s">
        <v>8371</v>
      </c>
      <c r="J97" s="145" t="str">
        <f t="shared" si="0"/>
        <v>607mm</v>
      </c>
      <c r="P97">
        <v>495</v>
      </c>
      <c r="Q97">
        <f t="shared" si="1"/>
        <v>607</v>
      </c>
    </row>
    <row r="98" spans="1:17" ht="25.5" x14ac:dyDescent="0.2">
      <c r="A98" s="6" t="s">
        <v>871</v>
      </c>
      <c r="B98" s="6" t="s">
        <v>8490</v>
      </c>
      <c r="C98" s="6" t="s">
        <v>8322</v>
      </c>
      <c r="D98" s="6" t="s">
        <v>3559</v>
      </c>
      <c r="E98" s="174" t="s">
        <v>5170</v>
      </c>
      <c r="F98" s="145" t="s">
        <v>1398</v>
      </c>
      <c r="G98" s="6" t="s">
        <v>2408</v>
      </c>
      <c r="H98" s="145" t="s">
        <v>10532</v>
      </c>
      <c r="I98" s="145" t="s">
        <v>8371</v>
      </c>
      <c r="J98" s="145" t="str">
        <f t="shared" si="0"/>
        <v>607mm</v>
      </c>
      <c r="P98">
        <v>495</v>
      </c>
      <c r="Q98">
        <f t="shared" si="1"/>
        <v>607</v>
      </c>
    </row>
    <row r="99" spans="1:17" ht="25.5" x14ac:dyDescent="0.2">
      <c r="A99" s="6" t="s">
        <v>11048</v>
      </c>
      <c r="B99" s="6" t="s">
        <v>8490</v>
      </c>
      <c r="C99" s="6" t="s">
        <v>8322</v>
      </c>
      <c r="D99" s="6" t="s">
        <v>11294</v>
      </c>
      <c r="E99" s="174" t="s">
        <v>1193</v>
      </c>
      <c r="F99" s="145" t="s">
        <v>3322</v>
      </c>
      <c r="G99" s="6" t="s">
        <v>2408</v>
      </c>
      <c r="H99" s="145" t="s">
        <v>11295</v>
      </c>
      <c r="I99" s="145" t="s">
        <v>8371</v>
      </c>
      <c r="J99" s="145" t="str">
        <f t="shared" si="0"/>
        <v>582mm</v>
      </c>
      <c r="K99" t="s">
        <v>11263</v>
      </c>
      <c r="P99">
        <v>470</v>
      </c>
      <c r="Q99">
        <f t="shared" si="1"/>
        <v>582</v>
      </c>
    </row>
    <row r="100" spans="1:17" x14ac:dyDescent="0.2">
      <c r="A100" s="6" t="s">
        <v>8814</v>
      </c>
      <c r="B100" s="6" t="s">
        <v>8490</v>
      </c>
      <c r="C100" s="6" t="s">
        <v>8322</v>
      </c>
      <c r="D100" s="6" t="s">
        <v>8815</v>
      </c>
      <c r="E100" s="174" t="s">
        <v>5171</v>
      </c>
      <c r="F100" s="145" t="s">
        <v>8827</v>
      </c>
      <c r="G100" s="6" t="s">
        <v>2408</v>
      </c>
      <c r="H100" s="6" t="s">
        <v>2408</v>
      </c>
      <c r="I100" s="145" t="s">
        <v>8371</v>
      </c>
      <c r="J100" s="145" t="str">
        <f t="shared" si="0"/>
        <v>469mm</v>
      </c>
      <c r="P100">
        <v>357</v>
      </c>
      <c r="Q100">
        <f t="shared" si="1"/>
        <v>469</v>
      </c>
    </row>
    <row r="101" spans="1:17" ht="25.5" x14ac:dyDescent="0.2">
      <c r="A101" s="6"/>
      <c r="B101" s="6" t="s">
        <v>8490</v>
      </c>
      <c r="C101" s="6" t="s">
        <v>8322</v>
      </c>
      <c r="D101" s="6" t="s">
        <v>7248</v>
      </c>
      <c r="E101" s="174" t="s">
        <v>5172</v>
      </c>
      <c r="F101" s="145" t="s">
        <v>4775</v>
      </c>
      <c r="G101" s="6" t="s">
        <v>2408</v>
      </c>
      <c r="H101" s="145" t="s">
        <v>4774</v>
      </c>
      <c r="I101" s="145" t="s">
        <v>8371</v>
      </c>
      <c r="J101" s="145" t="str">
        <f t="shared" si="0"/>
        <v>472mm</v>
      </c>
      <c r="P101">
        <v>360</v>
      </c>
      <c r="Q101">
        <f t="shared" si="1"/>
        <v>472</v>
      </c>
    </row>
    <row r="102" spans="1:17" ht="25.5" x14ac:dyDescent="0.2">
      <c r="A102" s="6"/>
      <c r="B102" s="6" t="s">
        <v>8490</v>
      </c>
      <c r="C102" s="6" t="s">
        <v>8322</v>
      </c>
      <c r="D102" s="6" t="s">
        <v>8875</v>
      </c>
      <c r="E102" s="174" t="s">
        <v>5173</v>
      </c>
      <c r="F102" s="145" t="s">
        <v>293</v>
      </c>
      <c r="G102" s="145" t="s">
        <v>2879</v>
      </c>
      <c r="H102" s="145" t="s">
        <v>1642</v>
      </c>
      <c r="I102" s="145" t="s">
        <v>10266</v>
      </c>
      <c r="J102" s="145" t="str">
        <f t="shared" si="0"/>
        <v>620mm</v>
      </c>
      <c r="P102">
        <v>508</v>
      </c>
      <c r="Q102">
        <f t="shared" si="1"/>
        <v>620</v>
      </c>
    </row>
    <row r="103" spans="1:17" ht="25.5" x14ac:dyDescent="0.2">
      <c r="A103" s="6"/>
      <c r="B103" s="6" t="s">
        <v>8490</v>
      </c>
      <c r="C103" s="6" t="s">
        <v>8322</v>
      </c>
      <c r="D103" s="6" t="s">
        <v>9241</v>
      </c>
      <c r="E103" s="174" t="s">
        <v>5174</v>
      </c>
      <c r="F103" s="145" t="s">
        <v>8391</v>
      </c>
      <c r="G103" s="6" t="s">
        <v>2408</v>
      </c>
      <c r="H103" s="145" t="s">
        <v>10016</v>
      </c>
      <c r="I103" s="145" t="s">
        <v>8371</v>
      </c>
      <c r="J103" s="145" t="str">
        <f t="shared" si="0"/>
        <v>617mm</v>
      </c>
      <c r="P103">
        <v>505</v>
      </c>
      <c r="Q103">
        <f t="shared" si="1"/>
        <v>617</v>
      </c>
    </row>
    <row r="104" spans="1:17" ht="25.5" x14ac:dyDescent="0.2">
      <c r="A104" s="6"/>
      <c r="B104" s="6" t="s">
        <v>8490</v>
      </c>
      <c r="C104" s="6" t="s">
        <v>8322</v>
      </c>
      <c r="D104" s="6" t="s">
        <v>4630</v>
      </c>
      <c r="E104" s="174" t="s">
        <v>10124</v>
      </c>
      <c r="F104" s="145" t="s">
        <v>9243</v>
      </c>
      <c r="G104" s="6" t="s">
        <v>2408</v>
      </c>
      <c r="H104" s="145" t="s">
        <v>9930</v>
      </c>
      <c r="I104" s="145" t="s">
        <v>8371</v>
      </c>
      <c r="J104" s="145" t="str">
        <f t="shared" si="0"/>
        <v>480mm</v>
      </c>
      <c r="P104">
        <v>368</v>
      </c>
      <c r="Q104">
        <f t="shared" si="1"/>
        <v>480</v>
      </c>
    </row>
    <row r="105" spans="1:17" ht="25.5" x14ac:dyDescent="0.2">
      <c r="A105" s="6"/>
      <c r="B105" s="6" t="s">
        <v>8490</v>
      </c>
      <c r="C105" s="6" t="s">
        <v>8322</v>
      </c>
      <c r="D105" s="6" t="s">
        <v>2349</v>
      </c>
      <c r="E105" s="174" t="s">
        <v>3906</v>
      </c>
      <c r="F105" s="145" t="s">
        <v>572</v>
      </c>
      <c r="G105" s="6" t="s">
        <v>2408</v>
      </c>
      <c r="H105" s="145" t="s">
        <v>4612</v>
      </c>
      <c r="I105" s="145" t="s">
        <v>8371</v>
      </c>
      <c r="J105" s="145" t="str">
        <f t="shared" si="0"/>
        <v>557mm</v>
      </c>
      <c r="P105">
        <v>445</v>
      </c>
      <c r="Q105">
        <f t="shared" si="1"/>
        <v>557</v>
      </c>
    </row>
    <row r="106" spans="1:17" ht="25.5" x14ac:dyDescent="0.2">
      <c r="A106" s="6" t="s">
        <v>7554</v>
      </c>
      <c r="B106" s="6" t="s">
        <v>8490</v>
      </c>
      <c r="C106" s="6" t="s">
        <v>8322</v>
      </c>
      <c r="D106" s="6" t="s">
        <v>7553</v>
      </c>
      <c r="E106" s="174" t="s">
        <v>5169</v>
      </c>
      <c r="F106" s="145" t="s">
        <v>3610</v>
      </c>
      <c r="G106" s="6" t="s">
        <v>2408</v>
      </c>
      <c r="H106" s="145" t="s">
        <v>8261</v>
      </c>
      <c r="I106" s="145" t="s">
        <v>8371</v>
      </c>
      <c r="J106" s="145" t="str">
        <f t="shared" si="0"/>
        <v>612mm</v>
      </c>
      <c r="P106">
        <v>500</v>
      </c>
      <c r="Q106">
        <f t="shared" si="1"/>
        <v>612</v>
      </c>
    </row>
    <row r="107" spans="1:17" ht="25.5" x14ac:dyDescent="0.2">
      <c r="A107" s="6" t="s">
        <v>1199</v>
      </c>
      <c r="B107" s="6" t="s">
        <v>8490</v>
      </c>
      <c r="C107" s="6" t="s">
        <v>8322</v>
      </c>
      <c r="D107" s="174" t="s">
        <v>1202</v>
      </c>
      <c r="E107" s="174" t="s">
        <v>5169</v>
      </c>
      <c r="F107" s="145" t="s">
        <v>3610</v>
      </c>
      <c r="G107" s="6" t="s">
        <v>2408</v>
      </c>
      <c r="H107" s="145" t="s">
        <v>8261</v>
      </c>
      <c r="I107" s="145" t="s">
        <v>8371</v>
      </c>
      <c r="J107" s="145" t="str">
        <f t="shared" si="0"/>
        <v>612mm</v>
      </c>
      <c r="P107">
        <v>500</v>
      </c>
      <c r="Q107">
        <f t="shared" si="1"/>
        <v>612</v>
      </c>
    </row>
    <row r="108" spans="1:17" x14ac:dyDescent="0.2">
      <c r="A108" s="6" t="s">
        <v>9013</v>
      </c>
      <c r="B108" s="6" t="s">
        <v>8490</v>
      </c>
      <c r="C108" s="6" t="s">
        <v>8322</v>
      </c>
      <c r="D108" s="202" t="s">
        <v>4057</v>
      </c>
      <c r="E108" s="576" t="s">
        <v>11721</v>
      </c>
      <c r="F108" s="145" t="s">
        <v>1739</v>
      </c>
      <c r="G108" s="6" t="s">
        <v>2408</v>
      </c>
      <c r="H108" s="6" t="s">
        <v>2408</v>
      </c>
      <c r="I108" s="145" t="s">
        <v>8371</v>
      </c>
      <c r="J108" s="145" t="str">
        <f t="shared" si="0"/>
        <v>502mm</v>
      </c>
      <c r="P108">
        <v>390</v>
      </c>
      <c r="Q108">
        <f t="shared" si="1"/>
        <v>502</v>
      </c>
    </row>
    <row r="109" spans="1:17" ht="25.5" x14ac:dyDescent="0.2">
      <c r="A109" s="6" t="s">
        <v>2460</v>
      </c>
      <c r="B109" s="6" t="s">
        <v>8490</v>
      </c>
      <c r="C109" s="6" t="s">
        <v>8322</v>
      </c>
      <c r="D109" s="174" t="s">
        <v>3419</v>
      </c>
      <c r="E109" s="174" t="s">
        <v>3909</v>
      </c>
      <c r="F109" s="145" t="s">
        <v>3610</v>
      </c>
      <c r="G109" s="6" t="s">
        <v>2408</v>
      </c>
      <c r="H109" s="145" t="s">
        <v>8261</v>
      </c>
      <c r="I109" s="145" t="s">
        <v>8371</v>
      </c>
      <c r="J109" s="145" t="str">
        <f t="shared" si="0"/>
        <v>612mm</v>
      </c>
      <c r="P109">
        <v>500</v>
      </c>
      <c r="Q109">
        <f t="shared" si="1"/>
        <v>612</v>
      </c>
    </row>
    <row r="110" spans="1:17" ht="25.5" x14ac:dyDescent="0.2">
      <c r="A110" s="6" t="s">
        <v>5299</v>
      </c>
      <c r="B110" s="6" t="s">
        <v>8490</v>
      </c>
      <c r="C110" s="6" t="s">
        <v>8322</v>
      </c>
      <c r="D110" s="202" t="s">
        <v>3749</v>
      </c>
      <c r="E110" s="174" t="s">
        <v>3908</v>
      </c>
      <c r="F110" s="145" t="s">
        <v>6687</v>
      </c>
      <c r="G110" s="6" t="s">
        <v>2408</v>
      </c>
      <c r="H110" s="145" t="s">
        <v>5291</v>
      </c>
      <c r="I110" s="145" t="s">
        <v>8371</v>
      </c>
      <c r="J110" s="145" t="str">
        <f t="shared" si="0"/>
        <v>587mm</v>
      </c>
      <c r="P110">
        <v>475</v>
      </c>
      <c r="Q110">
        <f t="shared" si="1"/>
        <v>587</v>
      </c>
    </row>
    <row r="111" spans="1:17" ht="38.25" x14ac:dyDescent="0.2">
      <c r="A111" s="6" t="s">
        <v>12097</v>
      </c>
      <c r="B111" s="6" t="s">
        <v>8490</v>
      </c>
      <c r="C111" s="6" t="s">
        <v>8322</v>
      </c>
      <c r="D111" s="602" t="s">
        <v>12101</v>
      </c>
      <c r="E111" s="174" t="s">
        <v>5707</v>
      </c>
      <c r="F111" s="145" t="s">
        <v>2306</v>
      </c>
      <c r="G111" s="6" t="s">
        <v>2408</v>
      </c>
      <c r="H111" s="6" t="s">
        <v>2408</v>
      </c>
      <c r="I111" s="145" t="s">
        <v>8371</v>
      </c>
      <c r="J111" s="145" t="s">
        <v>12103</v>
      </c>
      <c r="K111" s="145" t="s">
        <v>12099</v>
      </c>
    </row>
    <row r="112" spans="1:17" ht="25.5" x14ac:dyDescent="0.2">
      <c r="A112" s="575" t="s">
        <v>10173</v>
      </c>
      <c r="B112" s="575" t="s">
        <v>8490</v>
      </c>
      <c r="C112" s="575" t="s">
        <v>8322</v>
      </c>
      <c r="D112" s="602" t="s">
        <v>11396</v>
      </c>
      <c r="E112" s="174" t="s">
        <v>3909</v>
      </c>
      <c r="F112" s="145" t="s">
        <v>3610</v>
      </c>
      <c r="G112" s="6" t="s">
        <v>2408</v>
      </c>
      <c r="H112" s="145" t="s">
        <v>8261</v>
      </c>
      <c r="I112" s="145" t="s">
        <v>8371</v>
      </c>
      <c r="J112" s="145" t="str">
        <f t="shared" si="0"/>
        <v>612mm</v>
      </c>
      <c r="K112" t="s">
        <v>11388</v>
      </c>
      <c r="P112">
        <v>500</v>
      </c>
      <c r="Q112">
        <f t="shared" si="1"/>
        <v>612</v>
      </c>
    </row>
    <row r="113" spans="1:17" ht="25.5" x14ac:dyDescent="0.2">
      <c r="A113" s="575" t="s">
        <v>11494</v>
      </c>
      <c r="B113" s="575" t="s">
        <v>8490</v>
      </c>
      <c r="C113" s="575" t="s">
        <v>8322</v>
      </c>
      <c r="D113" s="602" t="s">
        <v>12328</v>
      </c>
      <c r="E113" s="576" t="s">
        <v>10692</v>
      </c>
      <c r="F113" s="145" t="s">
        <v>7989</v>
      </c>
      <c r="G113" s="6" t="s">
        <v>2408</v>
      </c>
      <c r="H113" s="145" t="s">
        <v>4612</v>
      </c>
      <c r="I113" s="145" t="s">
        <v>8371</v>
      </c>
      <c r="J113" s="145" t="str">
        <f t="shared" si="0"/>
        <v>545mm</v>
      </c>
      <c r="P113">
        <v>433</v>
      </c>
      <c r="Q113">
        <f t="shared" si="1"/>
        <v>545</v>
      </c>
    </row>
    <row r="114" spans="1:17" ht="25.5" x14ac:dyDescent="0.2">
      <c r="A114" s="6"/>
      <c r="B114" s="6" t="s">
        <v>8490</v>
      </c>
      <c r="C114" s="6" t="s">
        <v>8322</v>
      </c>
      <c r="D114" s="174" t="s">
        <v>3679</v>
      </c>
      <c r="E114" s="174" t="s">
        <v>3909</v>
      </c>
      <c r="F114" s="145" t="s">
        <v>3610</v>
      </c>
      <c r="G114" s="6" t="s">
        <v>2408</v>
      </c>
      <c r="H114" s="145" t="s">
        <v>8261</v>
      </c>
      <c r="I114" s="145" t="s">
        <v>8371</v>
      </c>
      <c r="J114" s="145" t="str">
        <f t="shared" si="0"/>
        <v>612mm</v>
      </c>
      <c r="P114">
        <v>500</v>
      </c>
      <c r="Q114">
        <f t="shared" si="1"/>
        <v>612</v>
      </c>
    </row>
    <row r="115" spans="1:17" ht="25.5" x14ac:dyDescent="0.2">
      <c r="A115" s="6"/>
      <c r="B115" s="6" t="s">
        <v>8490</v>
      </c>
      <c r="C115" s="6" t="s">
        <v>8322</v>
      </c>
      <c r="D115" s="174" t="s">
        <v>1809</v>
      </c>
      <c r="E115" s="174" t="s">
        <v>7186</v>
      </c>
      <c r="F115" s="145" t="s">
        <v>3610</v>
      </c>
      <c r="G115" s="6" t="s">
        <v>2408</v>
      </c>
      <c r="H115" s="145" t="s">
        <v>8261</v>
      </c>
      <c r="I115" s="145" t="s">
        <v>8371</v>
      </c>
      <c r="J115" s="145" t="str">
        <f t="shared" si="0"/>
        <v>612mm</v>
      </c>
      <c r="P115">
        <v>500</v>
      </c>
      <c r="Q115">
        <f t="shared" si="1"/>
        <v>612</v>
      </c>
    </row>
    <row r="116" spans="1:17" x14ac:dyDescent="0.2">
      <c r="A116" s="6" t="s">
        <v>8814</v>
      </c>
      <c r="B116" s="6" t="s">
        <v>8490</v>
      </c>
      <c r="C116" s="6" t="s">
        <v>8322</v>
      </c>
      <c r="D116" s="6" t="s">
        <v>7225</v>
      </c>
      <c r="E116" s="174" t="s">
        <v>7187</v>
      </c>
      <c r="F116" s="145" t="s">
        <v>8827</v>
      </c>
      <c r="G116" s="6" t="s">
        <v>2408</v>
      </c>
      <c r="H116" s="6" t="s">
        <v>2408</v>
      </c>
      <c r="I116" s="145" t="s">
        <v>8371</v>
      </c>
      <c r="J116" s="145" t="str">
        <f t="shared" si="0"/>
        <v>469mm</v>
      </c>
      <c r="P116">
        <v>357</v>
      </c>
      <c r="Q116">
        <f t="shared" si="1"/>
        <v>469</v>
      </c>
    </row>
    <row r="117" spans="1:17" ht="25.5" x14ac:dyDescent="0.2">
      <c r="A117" s="6" t="s">
        <v>11468</v>
      </c>
      <c r="B117" s="6" t="s">
        <v>8490</v>
      </c>
      <c r="C117" s="6" t="s">
        <v>8322</v>
      </c>
      <c r="D117" s="6" t="s">
        <v>12503</v>
      </c>
      <c r="E117" s="174" t="s">
        <v>5172</v>
      </c>
      <c r="F117" s="145" t="s">
        <v>5132</v>
      </c>
      <c r="G117" s="6" t="s">
        <v>2408</v>
      </c>
      <c r="H117" s="145" t="s">
        <v>2924</v>
      </c>
      <c r="I117" s="145" t="s">
        <v>8371</v>
      </c>
      <c r="J117" s="145" t="str">
        <f>Q117&amp; "mm"</f>
        <v>477mm</v>
      </c>
      <c r="P117">
        <v>365</v>
      </c>
      <c r="Q117">
        <f>P117+112</f>
        <v>477</v>
      </c>
    </row>
    <row r="118" spans="1:17" ht="25.5" x14ac:dyDescent="0.2">
      <c r="A118" s="6" t="s">
        <v>2258</v>
      </c>
      <c r="B118" s="6" t="s">
        <v>8490</v>
      </c>
      <c r="C118" s="6" t="s">
        <v>8322</v>
      </c>
      <c r="D118" s="174" t="s">
        <v>8553</v>
      </c>
      <c r="E118" s="174" t="s">
        <v>7186</v>
      </c>
      <c r="F118" s="145" t="s">
        <v>3610</v>
      </c>
      <c r="G118" s="6" t="s">
        <v>2408</v>
      </c>
      <c r="H118" s="145" t="s">
        <v>8261</v>
      </c>
      <c r="I118" s="145" t="s">
        <v>8371</v>
      </c>
      <c r="J118" s="145" t="str">
        <f t="shared" ref="J118:J186" si="4">Q118&amp; "mm"</f>
        <v>612mm</v>
      </c>
      <c r="K118" t="s">
        <v>2763</v>
      </c>
      <c r="P118">
        <v>500</v>
      </c>
      <c r="Q118">
        <f t="shared" ref="Q118:Q186" si="5">P118+112</f>
        <v>612</v>
      </c>
    </row>
    <row r="119" spans="1:17" ht="25.5" x14ac:dyDescent="0.2">
      <c r="A119" s="6" t="s">
        <v>1190</v>
      </c>
      <c r="B119" s="6" t="s">
        <v>8490</v>
      </c>
      <c r="C119" s="6" t="s">
        <v>8322</v>
      </c>
      <c r="D119" s="6" t="s">
        <v>4861</v>
      </c>
      <c r="E119" s="174" t="s">
        <v>1193</v>
      </c>
      <c r="F119" s="145" t="s">
        <v>1194</v>
      </c>
      <c r="G119" s="6" t="s">
        <v>2408</v>
      </c>
      <c r="H119" s="145" t="s">
        <v>10532</v>
      </c>
      <c r="I119" s="145" t="s">
        <v>8371</v>
      </c>
      <c r="J119" s="145" t="str">
        <f t="shared" si="4"/>
        <v>597mm</v>
      </c>
      <c r="P119">
        <v>485</v>
      </c>
      <c r="Q119">
        <f t="shared" si="5"/>
        <v>597</v>
      </c>
    </row>
    <row r="120" spans="1:17" ht="25.5" x14ac:dyDescent="0.2">
      <c r="A120" s="6"/>
      <c r="B120" s="6" t="s">
        <v>8490</v>
      </c>
      <c r="C120" s="6" t="s">
        <v>8322</v>
      </c>
      <c r="D120" s="6" t="s">
        <v>2153</v>
      </c>
      <c r="E120" s="174" t="s">
        <v>7188</v>
      </c>
      <c r="F120" s="145" t="s">
        <v>2154</v>
      </c>
      <c r="G120" s="6" t="s">
        <v>2408</v>
      </c>
      <c r="H120" s="145" t="s">
        <v>894</v>
      </c>
      <c r="I120" s="145" t="s">
        <v>8371</v>
      </c>
      <c r="J120" s="145" t="str">
        <f t="shared" si="4"/>
        <v>457mm</v>
      </c>
      <c r="P120">
        <v>345</v>
      </c>
      <c r="Q120">
        <f t="shared" si="5"/>
        <v>457</v>
      </c>
    </row>
    <row r="121" spans="1:17" ht="25.5" x14ac:dyDescent="0.2">
      <c r="A121" s="6" t="s">
        <v>10420</v>
      </c>
      <c r="B121" s="6" t="s">
        <v>8490</v>
      </c>
      <c r="C121" s="6" t="s">
        <v>8322</v>
      </c>
      <c r="D121" s="174" t="s">
        <v>759</v>
      </c>
      <c r="E121" s="174" t="s">
        <v>7186</v>
      </c>
      <c r="F121" s="145" t="s">
        <v>4670</v>
      </c>
      <c r="G121" s="6" t="s">
        <v>2408</v>
      </c>
      <c r="H121" s="145" t="s">
        <v>3284</v>
      </c>
      <c r="I121" s="145" t="s">
        <v>8371</v>
      </c>
      <c r="J121" s="145" t="str">
        <f t="shared" si="4"/>
        <v>602mm</v>
      </c>
      <c r="P121">
        <v>490</v>
      </c>
      <c r="Q121">
        <f t="shared" si="5"/>
        <v>602</v>
      </c>
    </row>
    <row r="122" spans="1:17" ht="25.5" x14ac:dyDescent="0.2">
      <c r="A122" s="6" t="s">
        <v>7581</v>
      </c>
      <c r="B122" s="6" t="s">
        <v>8490</v>
      </c>
      <c r="C122" s="6" t="s">
        <v>8322</v>
      </c>
      <c r="D122" s="174" t="s">
        <v>759</v>
      </c>
      <c r="E122" s="174" t="s">
        <v>7186</v>
      </c>
      <c r="F122" s="145" t="s">
        <v>4670</v>
      </c>
      <c r="G122" s="6" t="s">
        <v>2408</v>
      </c>
      <c r="H122" s="145" t="s">
        <v>3284</v>
      </c>
      <c r="I122" s="145" t="s">
        <v>8371</v>
      </c>
      <c r="J122" s="145" t="str">
        <f t="shared" si="4"/>
        <v>602mm</v>
      </c>
      <c r="P122">
        <v>490</v>
      </c>
      <c r="Q122">
        <f t="shared" si="5"/>
        <v>602</v>
      </c>
    </row>
    <row r="123" spans="1:17" ht="25.5" x14ac:dyDescent="0.2">
      <c r="A123" s="6"/>
      <c r="B123" s="6" t="s">
        <v>8490</v>
      </c>
      <c r="C123" s="6" t="s">
        <v>8322</v>
      </c>
      <c r="D123" s="6" t="s">
        <v>7838</v>
      </c>
      <c r="E123" s="174" t="s">
        <v>6924</v>
      </c>
      <c r="F123" s="145" t="s">
        <v>293</v>
      </c>
      <c r="G123" s="6" t="s">
        <v>2408</v>
      </c>
      <c r="H123" s="145" t="s">
        <v>9505</v>
      </c>
      <c r="I123" s="145" t="s">
        <v>8371</v>
      </c>
      <c r="J123" s="145" t="str">
        <f t="shared" si="4"/>
        <v>620mm</v>
      </c>
      <c r="P123">
        <v>508</v>
      </c>
      <c r="Q123">
        <f t="shared" si="5"/>
        <v>620</v>
      </c>
    </row>
    <row r="124" spans="1:17" ht="25.5" x14ac:dyDescent="0.2">
      <c r="A124" s="6"/>
      <c r="B124" s="6" t="s">
        <v>8490</v>
      </c>
      <c r="C124" s="6" t="s">
        <v>8322</v>
      </c>
      <c r="D124" s="6" t="s">
        <v>7770</v>
      </c>
      <c r="E124" s="174" t="s">
        <v>5169</v>
      </c>
      <c r="F124" s="145" t="s">
        <v>10562</v>
      </c>
      <c r="G124" s="6" t="s">
        <v>2408</v>
      </c>
      <c r="H124" s="145" t="s">
        <v>3284</v>
      </c>
      <c r="I124" s="145" t="s">
        <v>8371</v>
      </c>
      <c r="J124" s="145" t="str">
        <f t="shared" si="4"/>
        <v>605mm</v>
      </c>
      <c r="P124">
        <v>493</v>
      </c>
      <c r="Q124">
        <f t="shared" si="5"/>
        <v>605</v>
      </c>
    </row>
    <row r="125" spans="1:17" ht="25.5" x14ac:dyDescent="0.2">
      <c r="A125" s="6" t="s">
        <v>635</v>
      </c>
      <c r="B125" s="6" t="s">
        <v>8490</v>
      </c>
      <c r="C125" s="6" t="s">
        <v>8322</v>
      </c>
      <c r="D125" s="6" t="s">
        <v>6448</v>
      </c>
      <c r="E125" s="174" t="s">
        <v>6929</v>
      </c>
      <c r="F125" s="145" t="s">
        <v>5942</v>
      </c>
      <c r="G125" s="6" t="s">
        <v>2408</v>
      </c>
      <c r="H125" s="145" t="s">
        <v>6309</v>
      </c>
      <c r="I125" s="145" t="s">
        <v>8371</v>
      </c>
      <c r="J125" s="145" t="str">
        <f t="shared" si="4"/>
        <v>482mm</v>
      </c>
      <c r="P125">
        <v>370</v>
      </c>
      <c r="Q125">
        <f t="shared" si="5"/>
        <v>482</v>
      </c>
    </row>
    <row r="126" spans="1:17" ht="25.5" x14ac:dyDescent="0.2">
      <c r="A126" s="6" t="s">
        <v>10496</v>
      </c>
      <c r="B126" s="6" t="s">
        <v>8490</v>
      </c>
      <c r="C126" s="6" t="s">
        <v>8322</v>
      </c>
      <c r="D126" s="6" t="s">
        <v>5158</v>
      </c>
      <c r="E126" s="174" t="s">
        <v>10116</v>
      </c>
      <c r="F126" s="145" t="s">
        <v>10562</v>
      </c>
      <c r="G126" s="6" t="s">
        <v>2408</v>
      </c>
      <c r="H126" s="145" t="s">
        <v>10532</v>
      </c>
      <c r="I126" s="145" t="s">
        <v>8371</v>
      </c>
      <c r="J126" s="145" t="str">
        <f t="shared" si="4"/>
        <v>605mm</v>
      </c>
      <c r="P126">
        <v>493</v>
      </c>
      <c r="Q126">
        <f t="shared" si="5"/>
        <v>605</v>
      </c>
    </row>
    <row r="127" spans="1:17" ht="25.5" x14ac:dyDescent="0.2">
      <c r="A127" s="6"/>
      <c r="B127" s="6" t="s">
        <v>8490</v>
      </c>
      <c r="C127" s="6" t="s">
        <v>8322</v>
      </c>
      <c r="D127" s="174" t="s">
        <v>2229</v>
      </c>
      <c r="E127" s="174" t="s">
        <v>3909</v>
      </c>
      <c r="F127" s="145" t="s">
        <v>3610</v>
      </c>
      <c r="G127" s="6" t="s">
        <v>2408</v>
      </c>
      <c r="H127" s="145" t="s">
        <v>8261</v>
      </c>
      <c r="I127" s="145" t="s">
        <v>8371</v>
      </c>
      <c r="J127" s="145" t="str">
        <f t="shared" si="4"/>
        <v>612mm</v>
      </c>
      <c r="P127">
        <v>500</v>
      </c>
      <c r="Q127">
        <f t="shared" si="5"/>
        <v>612</v>
      </c>
    </row>
    <row r="128" spans="1:17" ht="25.5" x14ac:dyDescent="0.2">
      <c r="A128" s="6" t="s">
        <v>853</v>
      </c>
      <c r="B128" s="6" t="s">
        <v>8490</v>
      </c>
      <c r="C128" s="6" t="s">
        <v>8322</v>
      </c>
      <c r="D128" s="174" t="s">
        <v>861</v>
      </c>
      <c r="E128" s="174" t="s">
        <v>3909</v>
      </c>
      <c r="F128" s="145" t="s">
        <v>3610</v>
      </c>
      <c r="G128" s="6" t="s">
        <v>2408</v>
      </c>
      <c r="H128" s="145" t="s">
        <v>8261</v>
      </c>
      <c r="I128" s="145" t="s">
        <v>8371</v>
      </c>
      <c r="J128" s="145" t="str">
        <f t="shared" si="4"/>
        <v>612mm</v>
      </c>
      <c r="P128">
        <v>500</v>
      </c>
      <c r="Q128">
        <f t="shared" si="5"/>
        <v>612</v>
      </c>
    </row>
    <row r="129" spans="1:17" ht="25.5" x14ac:dyDescent="0.2">
      <c r="A129" s="6"/>
      <c r="B129" s="6" t="s">
        <v>8490</v>
      </c>
      <c r="C129" s="6" t="s">
        <v>8322</v>
      </c>
      <c r="D129" s="6" t="s">
        <v>808</v>
      </c>
      <c r="E129" s="174" t="s">
        <v>3909</v>
      </c>
      <c r="F129" s="145" t="s">
        <v>10562</v>
      </c>
      <c r="G129" s="6" t="s">
        <v>2408</v>
      </c>
      <c r="H129" s="145" t="s">
        <v>3284</v>
      </c>
      <c r="I129" s="145" t="s">
        <v>8371</v>
      </c>
      <c r="J129" s="145" t="str">
        <f t="shared" si="4"/>
        <v>605mm</v>
      </c>
      <c r="P129">
        <v>493</v>
      </c>
      <c r="Q129">
        <f t="shared" si="5"/>
        <v>605</v>
      </c>
    </row>
    <row r="130" spans="1:17" ht="25.5" x14ac:dyDescent="0.2">
      <c r="A130" s="6"/>
      <c r="B130" s="6" t="s">
        <v>5305</v>
      </c>
      <c r="C130" s="6" t="s">
        <v>8322</v>
      </c>
      <c r="D130" s="6" t="s">
        <v>4880</v>
      </c>
      <c r="E130" s="174" t="s">
        <v>6925</v>
      </c>
      <c r="F130" s="145" t="s">
        <v>3361</v>
      </c>
      <c r="G130" s="6" t="s">
        <v>2408</v>
      </c>
      <c r="H130" s="145" t="s">
        <v>8126</v>
      </c>
      <c r="I130" s="145" t="s">
        <v>8371</v>
      </c>
      <c r="J130" s="145" t="str">
        <f t="shared" si="4"/>
        <v>587mm</v>
      </c>
      <c r="P130">
        <v>475</v>
      </c>
      <c r="Q130">
        <f t="shared" si="5"/>
        <v>587</v>
      </c>
    </row>
    <row r="131" spans="1:17" x14ac:dyDescent="0.2">
      <c r="A131" s="6" t="s">
        <v>9731</v>
      </c>
      <c r="B131" s="6" t="s">
        <v>5305</v>
      </c>
      <c r="C131" s="6" t="s">
        <v>766</v>
      </c>
      <c r="D131" s="202" t="s">
        <v>9732</v>
      </c>
      <c r="E131" s="174" t="s">
        <v>3907</v>
      </c>
      <c r="F131" s="145" t="s">
        <v>1739</v>
      </c>
      <c r="G131" s="6" t="s">
        <v>2408</v>
      </c>
      <c r="H131" s="6" t="s">
        <v>2408</v>
      </c>
      <c r="I131" s="145" t="s">
        <v>8371</v>
      </c>
      <c r="J131" s="145" t="str">
        <f t="shared" si="4"/>
        <v>502mm</v>
      </c>
      <c r="P131">
        <v>390</v>
      </c>
      <c r="Q131">
        <f t="shared" si="5"/>
        <v>502</v>
      </c>
    </row>
    <row r="132" spans="1:17" ht="25.5" x14ac:dyDescent="0.2">
      <c r="A132" s="6"/>
      <c r="B132" s="6" t="s">
        <v>2125</v>
      </c>
      <c r="C132" s="6" t="s">
        <v>8322</v>
      </c>
      <c r="D132" s="6" t="s">
        <v>7375</v>
      </c>
      <c r="E132" s="174" t="s">
        <v>6926</v>
      </c>
      <c r="F132" s="145" t="s">
        <v>5794</v>
      </c>
      <c r="G132" s="145" t="s">
        <v>3525</v>
      </c>
      <c r="H132" s="145" t="s">
        <v>984</v>
      </c>
      <c r="I132" s="145" t="s">
        <v>10266</v>
      </c>
      <c r="J132" s="145" t="str">
        <f t="shared" si="4"/>
        <v>539mm</v>
      </c>
      <c r="P132">
        <v>427</v>
      </c>
      <c r="Q132">
        <f t="shared" si="5"/>
        <v>539</v>
      </c>
    </row>
    <row r="133" spans="1:17" ht="25.5" x14ac:dyDescent="0.2">
      <c r="A133" s="6"/>
      <c r="B133" s="6" t="s">
        <v>2125</v>
      </c>
      <c r="C133" s="6" t="s">
        <v>8322</v>
      </c>
      <c r="D133" s="6" t="s">
        <v>7078</v>
      </c>
      <c r="E133" s="174" t="s">
        <v>6927</v>
      </c>
      <c r="F133" s="145" t="s">
        <v>8827</v>
      </c>
      <c r="G133" s="6" t="s">
        <v>2408</v>
      </c>
      <c r="H133" s="145" t="s">
        <v>5934</v>
      </c>
      <c r="I133" s="145" t="s">
        <v>8371</v>
      </c>
      <c r="J133" s="145" t="str">
        <f t="shared" si="4"/>
        <v>469mm</v>
      </c>
      <c r="P133">
        <v>357</v>
      </c>
      <c r="Q133">
        <f t="shared" si="5"/>
        <v>469</v>
      </c>
    </row>
    <row r="134" spans="1:17" ht="27" customHeight="1" x14ac:dyDescent="0.2">
      <c r="A134" s="6"/>
      <c r="B134" s="6" t="s">
        <v>2125</v>
      </c>
      <c r="C134" s="6" t="s">
        <v>8322</v>
      </c>
      <c r="D134" s="6" t="s">
        <v>8447</v>
      </c>
      <c r="E134" s="174" t="s">
        <v>6928</v>
      </c>
      <c r="F134" s="145" t="s">
        <v>8827</v>
      </c>
      <c r="G134" s="145" t="s">
        <v>3968</v>
      </c>
      <c r="H134" s="145" t="s">
        <v>5934</v>
      </c>
      <c r="I134" s="145" t="s">
        <v>8371</v>
      </c>
      <c r="J134" s="145" t="str">
        <f t="shared" si="4"/>
        <v>469mm</v>
      </c>
      <c r="P134">
        <v>357</v>
      </c>
      <c r="Q134">
        <f t="shared" si="5"/>
        <v>469</v>
      </c>
    </row>
    <row r="135" spans="1:17" ht="27" customHeight="1" x14ac:dyDescent="0.2">
      <c r="A135" s="6"/>
      <c r="B135" s="6" t="s">
        <v>2125</v>
      </c>
      <c r="C135" s="6" t="s">
        <v>6884</v>
      </c>
      <c r="D135" s="6" t="s">
        <v>1687</v>
      </c>
      <c r="E135" s="174" t="s">
        <v>6929</v>
      </c>
      <c r="F135" s="145" t="s">
        <v>6885</v>
      </c>
      <c r="G135" s="6" t="s">
        <v>2408</v>
      </c>
      <c r="H135" s="145" t="s">
        <v>4632</v>
      </c>
      <c r="I135" s="145" t="s">
        <v>8371</v>
      </c>
      <c r="J135" s="145" t="str">
        <f t="shared" si="4"/>
        <v>492mm</v>
      </c>
      <c r="P135">
        <v>380</v>
      </c>
      <c r="Q135">
        <f t="shared" si="5"/>
        <v>492</v>
      </c>
    </row>
    <row r="136" spans="1:17" ht="27" customHeight="1" x14ac:dyDescent="0.2">
      <c r="A136" s="6" t="s">
        <v>12069</v>
      </c>
      <c r="B136" s="6" t="s">
        <v>2125</v>
      </c>
      <c r="C136" s="6" t="s">
        <v>8322</v>
      </c>
      <c r="D136" s="6" t="s">
        <v>11770</v>
      </c>
      <c r="E136" s="174" t="s">
        <v>11771</v>
      </c>
      <c r="F136" s="145" t="s">
        <v>2050</v>
      </c>
      <c r="G136" s="6" t="s">
        <v>2408</v>
      </c>
      <c r="H136" s="6" t="s">
        <v>2408</v>
      </c>
      <c r="I136" s="145" t="s">
        <v>8371</v>
      </c>
      <c r="J136" s="145" t="str">
        <f t="shared" si="4"/>
        <v>507mm</v>
      </c>
      <c r="P136">
        <v>395</v>
      </c>
      <c r="Q136">
        <f t="shared" si="5"/>
        <v>507</v>
      </c>
    </row>
    <row r="137" spans="1:17" ht="25.5" x14ac:dyDescent="0.2">
      <c r="A137" s="6"/>
      <c r="B137" s="6" t="s">
        <v>1539</v>
      </c>
      <c r="C137" s="6" t="s">
        <v>8322</v>
      </c>
      <c r="D137" s="6" t="s">
        <v>6900</v>
      </c>
      <c r="E137" s="174" t="s">
        <v>4509</v>
      </c>
      <c r="F137" s="145" t="s">
        <v>8941</v>
      </c>
      <c r="G137" s="6" t="s">
        <v>2408</v>
      </c>
      <c r="H137" s="145" t="s">
        <v>8499</v>
      </c>
      <c r="I137" s="145" t="s">
        <v>10266</v>
      </c>
      <c r="J137" s="145" t="str">
        <f t="shared" si="4"/>
        <v>572mm</v>
      </c>
      <c r="P137">
        <v>460</v>
      </c>
      <c r="Q137">
        <f t="shared" si="5"/>
        <v>572</v>
      </c>
    </row>
    <row r="138" spans="1:17" ht="25.5" x14ac:dyDescent="0.2">
      <c r="A138" s="6"/>
      <c r="B138" s="6" t="s">
        <v>5948</v>
      </c>
      <c r="C138" s="6" t="s">
        <v>8322</v>
      </c>
      <c r="D138" s="6" t="s">
        <v>6948</v>
      </c>
      <c r="E138" s="174" t="s">
        <v>5168</v>
      </c>
      <c r="F138" s="145" t="s">
        <v>5132</v>
      </c>
      <c r="G138" s="145"/>
      <c r="H138" s="145" t="s">
        <v>6309</v>
      </c>
      <c r="I138" s="145" t="s">
        <v>8371</v>
      </c>
      <c r="J138" s="145" t="str">
        <f t="shared" si="4"/>
        <v>477mm</v>
      </c>
      <c r="P138">
        <v>365</v>
      </c>
      <c r="Q138">
        <f t="shared" si="5"/>
        <v>477</v>
      </c>
    </row>
    <row r="139" spans="1:17" x14ac:dyDescent="0.2">
      <c r="A139" s="6"/>
      <c r="B139" s="6"/>
      <c r="C139" s="6"/>
      <c r="E139" s="174"/>
      <c r="F139" s="145"/>
      <c r="G139" s="6"/>
      <c r="H139" s="145"/>
      <c r="I139" s="145"/>
      <c r="J139" s="145"/>
      <c r="K139" t="s">
        <v>8263</v>
      </c>
    </row>
    <row r="140" spans="1:17" ht="25.5" x14ac:dyDescent="0.2">
      <c r="A140" s="6"/>
      <c r="B140" s="6" t="s">
        <v>3365</v>
      </c>
      <c r="C140" s="6" t="s">
        <v>3807</v>
      </c>
      <c r="D140" s="145" t="s">
        <v>5118</v>
      </c>
      <c r="E140" s="174" t="s">
        <v>4510</v>
      </c>
      <c r="F140" s="145" t="s">
        <v>9482</v>
      </c>
      <c r="G140" s="6" t="s">
        <v>2408</v>
      </c>
      <c r="H140" s="145" t="s">
        <v>4644</v>
      </c>
      <c r="I140" s="145" t="s">
        <v>8371</v>
      </c>
      <c r="J140" s="145" t="str">
        <f t="shared" si="4"/>
        <v>574mm</v>
      </c>
      <c r="P140">
        <v>462</v>
      </c>
      <c r="Q140">
        <f t="shared" si="5"/>
        <v>574</v>
      </c>
    </row>
    <row r="141" spans="1:17" ht="25.5" x14ac:dyDescent="0.2">
      <c r="A141" s="6"/>
      <c r="B141" s="6" t="s">
        <v>3365</v>
      </c>
      <c r="C141" s="6" t="s">
        <v>3807</v>
      </c>
      <c r="D141" s="6" t="s">
        <v>480</v>
      </c>
      <c r="E141" s="174" t="s">
        <v>10125</v>
      </c>
      <c r="F141" s="145" t="s">
        <v>3455</v>
      </c>
      <c r="G141" s="6" t="s">
        <v>2408</v>
      </c>
      <c r="H141" s="145" t="s">
        <v>1032</v>
      </c>
      <c r="I141" s="145" t="s">
        <v>8371</v>
      </c>
      <c r="J141" s="145" t="str">
        <f t="shared" si="4"/>
        <v>590mm</v>
      </c>
      <c r="P141">
        <v>478</v>
      </c>
      <c r="Q141">
        <f t="shared" si="5"/>
        <v>590</v>
      </c>
    </row>
    <row r="142" spans="1:17" ht="25.5" x14ac:dyDescent="0.2">
      <c r="A142" s="6"/>
      <c r="B142" s="6" t="s">
        <v>3365</v>
      </c>
      <c r="C142" s="6" t="s">
        <v>3807</v>
      </c>
      <c r="D142" s="6" t="s">
        <v>480</v>
      </c>
      <c r="E142" s="174"/>
      <c r="F142" s="145" t="s">
        <v>3455</v>
      </c>
      <c r="G142" s="145" t="s">
        <v>3766</v>
      </c>
      <c r="H142" s="145" t="s">
        <v>5412</v>
      </c>
      <c r="I142" s="145" t="s">
        <v>10266</v>
      </c>
      <c r="J142" s="145" t="str">
        <f t="shared" si="4"/>
        <v>590mm</v>
      </c>
      <c r="P142">
        <v>478</v>
      </c>
      <c r="Q142">
        <f t="shared" si="5"/>
        <v>590</v>
      </c>
    </row>
    <row r="143" spans="1:17" ht="25.5" x14ac:dyDescent="0.2">
      <c r="A143" s="6"/>
      <c r="B143" s="6" t="s">
        <v>3365</v>
      </c>
      <c r="C143" s="6" t="s">
        <v>3807</v>
      </c>
      <c r="D143" s="6" t="s">
        <v>5549</v>
      </c>
      <c r="E143" s="174" t="s">
        <v>4511</v>
      </c>
      <c r="F143" s="145" t="s">
        <v>8354</v>
      </c>
      <c r="G143" s="6" t="s">
        <v>2408</v>
      </c>
      <c r="H143" s="145" t="s">
        <v>8767</v>
      </c>
      <c r="I143" s="145" t="s">
        <v>8371</v>
      </c>
      <c r="J143" s="145" t="str">
        <f t="shared" si="4"/>
        <v>582mm</v>
      </c>
      <c r="P143">
        <v>470</v>
      </c>
      <c r="Q143">
        <f t="shared" si="5"/>
        <v>582</v>
      </c>
    </row>
    <row r="144" spans="1:17" ht="25.5" x14ac:dyDescent="0.2">
      <c r="A144" s="6"/>
      <c r="B144" s="6" t="s">
        <v>3365</v>
      </c>
      <c r="C144" s="6" t="s">
        <v>3807</v>
      </c>
      <c r="D144" s="6" t="s">
        <v>4381</v>
      </c>
      <c r="E144" s="174"/>
      <c r="F144" s="145" t="s">
        <v>293</v>
      </c>
      <c r="G144" s="145" t="s">
        <v>1473</v>
      </c>
      <c r="H144" s="145" t="s">
        <v>8731</v>
      </c>
      <c r="I144" s="145" t="s">
        <v>10266</v>
      </c>
      <c r="J144" s="145" t="str">
        <f t="shared" si="4"/>
        <v>620mm</v>
      </c>
      <c r="P144">
        <v>508</v>
      </c>
      <c r="Q144">
        <f t="shared" si="5"/>
        <v>620</v>
      </c>
    </row>
    <row r="145" spans="1:17" x14ac:dyDescent="0.2">
      <c r="A145" s="6"/>
      <c r="B145" s="6"/>
      <c r="C145" s="6"/>
      <c r="E145" s="174"/>
      <c r="F145" s="145"/>
      <c r="G145" s="145"/>
      <c r="H145" s="145"/>
      <c r="I145" s="145"/>
      <c r="J145" s="145"/>
      <c r="K145" t="s">
        <v>8263</v>
      </c>
    </row>
    <row r="146" spans="1:17" x14ac:dyDescent="0.2">
      <c r="A146" s="6"/>
      <c r="B146" s="6" t="s">
        <v>2785</v>
      </c>
      <c r="C146" s="6" t="s">
        <v>2033</v>
      </c>
      <c r="D146" s="6" t="s">
        <v>2034</v>
      </c>
      <c r="E146" s="174" t="s">
        <v>5707</v>
      </c>
      <c r="F146" s="145" t="s">
        <v>7989</v>
      </c>
      <c r="G146" s="6" t="s">
        <v>2408</v>
      </c>
      <c r="H146" s="6" t="s">
        <v>2408</v>
      </c>
      <c r="I146" s="145" t="s">
        <v>8371</v>
      </c>
      <c r="J146" s="145" t="str">
        <f t="shared" si="4"/>
        <v>545mm</v>
      </c>
      <c r="P146">
        <v>433</v>
      </c>
      <c r="Q146">
        <f t="shared" si="5"/>
        <v>545</v>
      </c>
    </row>
    <row r="147" spans="1:17" x14ac:dyDescent="0.2">
      <c r="A147" s="6"/>
      <c r="B147" s="6"/>
      <c r="C147" s="6"/>
      <c r="E147" s="174"/>
      <c r="F147" s="145"/>
      <c r="G147" s="6"/>
      <c r="H147" s="6"/>
      <c r="I147" s="145"/>
      <c r="J147" s="145"/>
      <c r="Q147">
        <f t="shared" si="5"/>
        <v>112</v>
      </c>
    </row>
    <row r="148" spans="1:17" ht="25.5" x14ac:dyDescent="0.2">
      <c r="A148" s="6" t="s">
        <v>11883</v>
      </c>
      <c r="B148" s="6" t="s">
        <v>1978</v>
      </c>
      <c r="C148" s="6" t="s">
        <v>11886</v>
      </c>
      <c r="D148" s="6" t="s">
        <v>11887</v>
      </c>
      <c r="E148" s="174" t="s">
        <v>11888</v>
      </c>
      <c r="F148" s="145" t="s">
        <v>11889</v>
      </c>
      <c r="G148" s="6" t="s">
        <v>2408</v>
      </c>
      <c r="H148" s="145" t="s">
        <v>11890</v>
      </c>
      <c r="I148" s="145" t="s">
        <v>8371</v>
      </c>
      <c r="J148" s="145" t="str">
        <f t="shared" si="4"/>
        <v>537mm</v>
      </c>
      <c r="K148" t="s">
        <v>11840</v>
      </c>
      <c r="P148">
        <v>425</v>
      </c>
      <c r="Q148">
        <f t="shared" si="5"/>
        <v>537</v>
      </c>
    </row>
    <row r="149" spans="1:17" x14ac:dyDescent="0.2">
      <c r="A149" s="6"/>
      <c r="B149" s="6"/>
      <c r="C149" s="6"/>
      <c r="E149" s="174"/>
      <c r="F149" s="145"/>
      <c r="G149" s="6"/>
      <c r="H149" s="6"/>
      <c r="I149" s="145"/>
      <c r="J149" s="145"/>
    </row>
    <row r="150" spans="1:17" x14ac:dyDescent="0.2">
      <c r="A150" s="6" t="s">
        <v>11655</v>
      </c>
      <c r="B150" s="6" t="s">
        <v>8490</v>
      </c>
      <c r="C150" s="6" t="s">
        <v>7951</v>
      </c>
      <c r="D150" s="6" t="s">
        <v>11658</v>
      </c>
      <c r="E150" s="174" t="s">
        <v>11662</v>
      </c>
      <c r="F150" s="145" t="s">
        <v>5737</v>
      </c>
      <c r="G150" s="6" t="s">
        <v>2408</v>
      </c>
      <c r="H150" s="6" t="s">
        <v>2408</v>
      </c>
      <c r="I150" s="145" t="s">
        <v>8371</v>
      </c>
      <c r="J150" s="145" t="str">
        <f t="shared" si="4"/>
        <v>524mm</v>
      </c>
      <c r="K150" s="561" t="s">
        <v>11657</v>
      </c>
      <c r="P150">
        <v>412</v>
      </c>
      <c r="Q150">
        <f t="shared" si="5"/>
        <v>524</v>
      </c>
    </row>
    <row r="151" spans="1:17" x14ac:dyDescent="0.2">
      <c r="A151" s="6"/>
      <c r="B151" s="6"/>
      <c r="C151" s="6"/>
      <c r="E151" s="174"/>
      <c r="F151" s="145"/>
      <c r="G151" s="6"/>
      <c r="H151" s="6"/>
      <c r="I151" s="145"/>
      <c r="J151" s="145"/>
      <c r="K151" s="561"/>
    </row>
    <row r="152" spans="1:17" ht="25.5" x14ac:dyDescent="0.2">
      <c r="A152" s="6" t="s">
        <v>12177</v>
      </c>
      <c r="B152" s="6" t="s">
        <v>1423</v>
      </c>
      <c r="C152" s="6" t="s">
        <v>8493</v>
      </c>
      <c r="D152" s="6" t="s">
        <v>2349</v>
      </c>
      <c r="E152" s="174" t="s">
        <v>9026</v>
      </c>
      <c r="F152" s="145" t="s">
        <v>3383</v>
      </c>
      <c r="G152" s="6" t="s">
        <v>2408</v>
      </c>
      <c r="H152" s="145" t="s">
        <v>4612</v>
      </c>
      <c r="I152" s="145" t="s">
        <v>8371</v>
      </c>
      <c r="J152" s="145" t="str">
        <f>Q152&amp; "mm"</f>
        <v>562mm</v>
      </c>
      <c r="P152">
        <v>450</v>
      </c>
      <c r="Q152">
        <f>P152+112</f>
        <v>562</v>
      </c>
    </row>
    <row r="153" spans="1:17" x14ac:dyDescent="0.2">
      <c r="A153" s="6"/>
      <c r="B153" s="6"/>
      <c r="C153" s="6"/>
      <c r="E153" s="174"/>
      <c r="F153" s="145"/>
      <c r="G153" s="6"/>
      <c r="H153" s="6"/>
      <c r="I153" s="145"/>
      <c r="J153" s="145"/>
    </row>
    <row r="154" spans="1:17" x14ac:dyDescent="0.2">
      <c r="A154" s="6"/>
      <c r="B154" s="6" t="s">
        <v>2785</v>
      </c>
      <c r="C154" s="6" t="s">
        <v>4870</v>
      </c>
      <c r="D154" s="6" t="s">
        <v>2049</v>
      </c>
      <c r="E154" s="174" t="s">
        <v>5708</v>
      </c>
      <c r="F154" s="145" t="s">
        <v>2050</v>
      </c>
      <c r="G154" s="6" t="s">
        <v>2408</v>
      </c>
      <c r="H154" s="6" t="s">
        <v>2408</v>
      </c>
      <c r="I154" s="145" t="s">
        <v>8371</v>
      </c>
      <c r="J154" s="145" t="str">
        <f t="shared" si="4"/>
        <v>507mm</v>
      </c>
      <c r="P154">
        <v>395</v>
      </c>
      <c r="Q154">
        <f t="shared" si="5"/>
        <v>507</v>
      </c>
    </row>
    <row r="155" spans="1:17" x14ac:dyDescent="0.2">
      <c r="A155" s="6"/>
      <c r="B155" s="6"/>
      <c r="C155" s="6"/>
      <c r="E155" s="174"/>
      <c r="F155" s="145"/>
      <c r="G155" s="6"/>
      <c r="H155" s="145"/>
      <c r="I155" s="145"/>
      <c r="J155" s="145"/>
      <c r="K155" t="s">
        <v>8263</v>
      </c>
    </row>
    <row r="156" spans="1:17" ht="25.5" x14ac:dyDescent="0.2">
      <c r="A156" s="6" t="s">
        <v>12224</v>
      </c>
      <c r="B156" s="6" t="s">
        <v>2193</v>
      </c>
      <c r="C156" s="6" t="s">
        <v>2637</v>
      </c>
      <c r="D156" s="6" t="s">
        <v>12226</v>
      </c>
      <c r="E156" s="174" t="s">
        <v>4553</v>
      </c>
      <c r="F156" s="145" t="s">
        <v>5289</v>
      </c>
      <c r="G156" s="6" t="s">
        <v>2408</v>
      </c>
      <c r="H156" s="145" t="s">
        <v>8767</v>
      </c>
      <c r="I156" s="145" t="s">
        <v>8371</v>
      </c>
      <c r="J156" s="145" t="str">
        <f>Q156&amp; "mm"</f>
        <v>582mm</v>
      </c>
      <c r="P156">
        <v>470</v>
      </c>
      <c r="Q156">
        <f>P156+112</f>
        <v>582</v>
      </c>
    </row>
    <row r="157" spans="1:17" x14ac:dyDescent="0.2">
      <c r="A157" s="6"/>
      <c r="B157" s="6"/>
      <c r="C157" s="6"/>
      <c r="E157" s="174"/>
      <c r="F157" s="145"/>
      <c r="G157" s="6"/>
      <c r="H157" s="145"/>
      <c r="I157" s="145"/>
      <c r="J157" s="145"/>
    </row>
    <row r="158" spans="1:17" ht="25.5" x14ac:dyDescent="0.2">
      <c r="A158" s="6" t="s">
        <v>3539</v>
      </c>
      <c r="B158" s="6" t="s">
        <v>3365</v>
      </c>
      <c r="C158" s="6" t="s">
        <v>2637</v>
      </c>
      <c r="D158" s="6" t="s">
        <v>6313</v>
      </c>
      <c r="E158" s="174" t="s">
        <v>5709</v>
      </c>
      <c r="F158" s="145" t="s">
        <v>7963</v>
      </c>
      <c r="G158" s="6" t="s">
        <v>2408</v>
      </c>
      <c r="H158" s="145" t="s">
        <v>8767</v>
      </c>
      <c r="I158" s="145" t="s">
        <v>8371</v>
      </c>
      <c r="J158" s="145" t="str">
        <f t="shared" si="4"/>
        <v>602mm</v>
      </c>
      <c r="P158">
        <v>490</v>
      </c>
      <c r="Q158">
        <f t="shared" si="5"/>
        <v>602</v>
      </c>
    </row>
    <row r="159" spans="1:17" ht="25.5" x14ac:dyDescent="0.2">
      <c r="A159" s="6" t="s">
        <v>2564</v>
      </c>
      <c r="B159" s="6" t="s">
        <v>3365</v>
      </c>
      <c r="C159" s="6" t="s">
        <v>2637</v>
      </c>
      <c r="D159" s="252" t="s">
        <v>4273</v>
      </c>
      <c r="E159" s="174" t="s">
        <v>5710</v>
      </c>
      <c r="F159" s="145" t="s">
        <v>9363</v>
      </c>
      <c r="G159" s="145" t="s">
        <v>7444</v>
      </c>
      <c r="H159" s="145" t="s">
        <v>4066</v>
      </c>
      <c r="I159" s="145" t="s">
        <v>8371</v>
      </c>
      <c r="J159" s="145" t="str">
        <f t="shared" si="4"/>
        <v>567mm</v>
      </c>
      <c r="P159">
        <v>455</v>
      </c>
      <c r="Q159">
        <f t="shared" si="5"/>
        <v>567</v>
      </c>
    </row>
    <row r="160" spans="1:17" ht="25.5" x14ac:dyDescent="0.2">
      <c r="A160" s="6"/>
      <c r="B160" s="6" t="s">
        <v>3365</v>
      </c>
      <c r="C160" s="6" t="s">
        <v>2637</v>
      </c>
      <c r="D160" s="6" t="s">
        <v>7539</v>
      </c>
      <c r="E160" s="174" t="s">
        <v>6074</v>
      </c>
      <c r="F160" s="145" t="s">
        <v>7963</v>
      </c>
      <c r="G160" s="6" t="s">
        <v>2408</v>
      </c>
      <c r="H160" s="145" t="s">
        <v>8767</v>
      </c>
      <c r="I160" s="145" t="s">
        <v>8371</v>
      </c>
      <c r="J160" s="145" t="str">
        <f t="shared" si="4"/>
        <v>602mm</v>
      </c>
      <c r="P160">
        <v>490</v>
      </c>
      <c r="Q160">
        <f t="shared" si="5"/>
        <v>602</v>
      </c>
    </row>
    <row r="161" spans="1:17" ht="25.5" x14ac:dyDescent="0.2">
      <c r="A161" s="6"/>
      <c r="B161" s="6" t="s">
        <v>3365</v>
      </c>
      <c r="C161" s="6" t="s">
        <v>2637</v>
      </c>
      <c r="D161" s="252" t="s">
        <v>5958</v>
      </c>
      <c r="E161" s="174" t="s">
        <v>9026</v>
      </c>
      <c r="F161" s="145" t="s">
        <v>8941</v>
      </c>
      <c r="G161" s="6" t="s">
        <v>2408</v>
      </c>
      <c r="H161" s="145" t="s">
        <v>7301</v>
      </c>
      <c r="I161" s="145" t="s">
        <v>8371</v>
      </c>
      <c r="J161" s="145" t="str">
        <f t="shared" si="4"/>
        <v>572mm</v>
      </c>
      <c r="P161">
        <v>460</v>
      </c>
      <c r="Q161">
        <f t="shared" si="5"/>
        <v>572</v>
      </c>
    </row>
    <row r="162" spans="1:17" ht="25.5" x14ac:dyDescent="0.2">
      <c r="A162" s="6"/>
      <c r="B162" s="6" t="s">
        <v>3365</v>
      </c>
      <c r="C162" s="6" t="s">
        <v>2637</v>
      </c>
      <c r="D162" s="252" t="s">
        <v>2317</v>
      </c>
      <c r="E162" s="174" t="s">
        <v>9027</v>
      </c>
      <c r="F162" s="145" t="s">
        <v>7708</v>
      </c>
      <c r="G162" s="6" t="s">
        <v>2408</v>
      </c>
      <c r="H162" s="145" t="s">
        <v>1686</v>
      </c>
      <c r="I162" s="145" t="s">
        <v>8371</v>
      </c>
      <c r="J162" s="145" t="str">
        <f t="shared" si="4"/>
        <v>597mm</v>
      </c>
      <c r="P162">
        <v>485</v>
      </c>
      <c r="Q162">
        <f t="shared" si="5"/>
        <v>597</v>
      </c>
    </row>
    <row r="163" spans="1:17" ht="25.5" x14ac:dyDescent="0.2">
      <c r="A163" s="6" t="s">
        <v>11938</v>
      </c>
      <c r="B163" s="6" t="s">
        <v>3365</v>
      </c>
      <c r="C163" s="6" t="s">
        <v>2637</v>
      </c>
      <c r="D163" s="252" t="s">
        <v>11916</v>
      </c>
      <c r="E163" s="174" t="s">
        <v>11939</v>
      </c>
      <c r="F163" s="145" t="s">
        <v>624</v>
      </c>
      <c r="G163" s="6" t="s">
        <v>2408</v>
      </c>
      <c r="H163" s="145" t="s">
        <v>8767</v>
      </c>
      <c r="I163" s="145" t="s">
        <v>8371</v>
      </c>
      <c r="J163" s="145" t="str">
        <f t="shared" si="4"/>
        <v>577mm</v>
      </c>
      <c r="K163" s="802" t="s">
        <v>11937</v>
      </c>
      <c r="L163" s="803"/>
      <c r="P163">
        <v>465</v>
      </c>
      <c r="Q163">
        <f t="shared" si="5"/>
        <v>577</v>
      </c>
    </row>
    <row r="164" spans="1:17" ht="25.5" x14ac:dyDescent="0.2">
      <c r="A164" s="6"/>
      <c r="B164" s="6" t="s">
        <v>3365</v>
      </c>
      <c r="C164" s="6" t="s">
        <v>2637</v>
      </c>
      <c r="D164" s="252" t="s">
        <v>5864</v>
      </c>
      <c r="E164" s="174" t="s">
        <v>9026</v>
      </c>
      <c r="F164" s="145" t="s">
        <v>624</v>
      </c>
      <c r="G164" s="6" t="s">
        <v>2408</v>
      </c>
      <c r="H164" s="145" t="s">
        <v>7301</v>
      </c>
      <c r="I164" s="145" t="s">
        <v>8371</v>
      </c>
      <c r="J164" s="145" t="str">
        <f t="shared" si="4"/>
        <v>577mm</v>
      </c>
      <c r="P164">
        <v>465</v>
      </c>
      <c r="Q164">
        <f t="shared" si="5"/>
        <v>577</v>
      </c>
    </row>
    <row r="165" spans="1:17" x14ac:dyDescent="0.2">
      <c r="A165" s="6"/>
      <c r="B165" s="6" t="s">
        <v>3365</v>
      </c>
      <c r="C165" s="6" t="s">
        <v>2637</v>
      </c>
      <c r="D165" s="252" t="s">
        <v>1022</v>
      </c>
      <c r="E165" s="174"/>
      <c r="F165" s="145" t="s">
        <v>7989</v>
      </c>
      <c r="G165" s="6" t="s">
        <v>2408</v>
      </c>
      <c r="H165" s="6" t="s">
        <v>2408</v>
      </c>
      <c r="I165" s="145" t="s">
        <v>8371</v>
      </c>
      <c r="J165" s="145" t="str">
        <f t="shared" si="4"/>
        <v>545mm</v>
      </c>
      <c r="P165">
        <v>433</v>
      </c>
      <c r="Q165">
        <f t="shared" si="5"/>
        <v>545</v>
      </c>
    </row>
    <row r="166" spans="1:17" ht="25.5" x14ac:dyDescent="0.2">
      <c r="A166" s="6"/>
      <c r="B166" s="6" t="s">
        <v>3365</v>
      </c>
      <c r="C166" s="6" t="s">
        <v>2637</v>
      </c>
      <c r="D166" s="252" t="s">
        <v>2878</v>
      </c>
      <c r="E166" s="174" t="s">
        <v>9028</v>
      </c>
      <c r="F166" s="145" t="s">
        <v>7989</v>
      </c>
      <c r="G166" s="6" t="s">
        <v>2408</v>
      </c>
      <c r="H166" s="145" t="s">
        <v>10561</v>
      </c>
      <c r="I166" s="145" t="s">
        <v>8371</v>
      </c>
      <c r="J166" s="145" t="str">
        <f t="shared" si="4"/>
        <v>545mm</v>
      </c>
      <c r="P166">
        <v>433</v>
      </c>
      <c r="Q166">
        <f t="shared" si="5"/>
        <v>545</v>
      </c>
    </row>
    <row r="167" spans="1:17" x14ac:dyDescent="0.2">
      <c r="A167" s="6"/>
      <c r="B167" s="6" t="s">
        <v>3365</v>
      </c>
      <c r="C167" s="6" t="s">
        <v>2637</v>
      </c>
      <c r="D167" s="252" t="s">
        <v>10087</v>
      </c>
      <c r="E167" s="174" t="s">
        <v>9029</v>
      </c>
      <c r="F167" s="145" t="s">
        <v>624</v>
      </c>
      <c r="G167" s="6" t="s">
        <v>2408</v>
      </c>
      <c r="H167" s="6" t="s">
        <v>2408</v>
      </c>
      <c r="I167" s="145" t="s">
        <v>8371</v>
      </c>
      <c r="J167" s="145" t="str">
        <f t="shared" si="4"/>
        <v>577mm</v>
      </c>
      <c r="P167">
        <v>465</v>
      </c>
      <c r="Q167">
        <f t="shared" si="5"/>
        <v>577</v>
      </c>
    </row>
    <row r="168" spans="1:17" x14ac:dyDescent="0.2">
      <c r="A168" s="6" t="s">
        <v>6038</v>
      </c>
      <c r="B168" s="6" t="s">
        <v>3365</v>
      </c>
      <c r="C168" s="6" t="s">
        <v>2637</v>
      </c>
      <c r="D168" s="252" t="s">
        <v>1776</v>
      </c>
      <c r="E168" s="174" t="s">
        <v>2371</v>
      </c>
      <c r="F168" s="145" t="s">
        <v>8354</v>
      </c>
      <c r="G168" s="6" t="s">
        <v>2408</v>
      </c>
      <c r="H168" s="6" t="s">
        <v>2408</v>
      </c>
      <c r="I168" s="145" t="s">
        <v>8371</v>
      </c>
      <c r="J168" s="145" t="str">
        <f t="shared" si="4"/>
        <v>582mm</v>
      </c>
      <c r="P168">
        <v>470</v>
      </c>
      <c r="Q168">
        <f t="shared" si="5"/>
        <v>582</v>
      </c>
    </row>
    <row r="169" spans="1:17" ht="25.5" x14ac:dyDescent="0.2">
      <c r="A169" s="6"/>
      <c r="B169" s="6" t="s">
        <v>3365</v>
      </c>
      <c r="C169" s="6" t="s">
        <v>2637</v>
      </c>
      <c r="D169" s="252" t="s">
        <v>10365</v>
      </c>
      <c r="E169" s="174" t="s">
        <v>6061</v>
      </c>
      <c r="F169" s="145" t="s">
        <v>572</v>
      </c>
      <c r="G169" s="6" t="s">
        <v>2408</v>
      </c>
      <c r="H169" s="145" t="s">
        <v>4612</v>
      </c>
      <c r="I169" s="145" t="s">
        <v>8371</v>
      </c>
      <c r="J169" s="145" t="str">
        <f t="shared" si="4"/>
        <v>557mm</v>
      </c>
      <c r="P169">
        <v>445</v>
      </c>
      <c r="Q169">
        <f t="shared" si="5"/>
        <v>557</v>
      </c>
    </row>
    <row r="170" spans="1:17" ht="25.5" x14ac:dyDescent="0.2">
      <c r="A170" s="6" t="s">
        <v>8183</v>
      </c>
      <c r="B170" s="6" t="s">
        <v>3365</v>
      </c>
      <c r="C170" s="6" t="s">
        <v>2637</v>
      </c>
      <c r="D170" s="252" t="s">
        <v>1018</v>
      </c>
      <c r="E170" s="174" t="s">
        <v>6062</v>
      </c>
      <c r="F170" s="145" t="s">
        <v>3610</v>
      </c>
      <c r="G170" s="6" t="s">
        <v>2408</v>
      </c>
      <c r="H170" s="145" t="s">
        <v>3413</v>
      </c>
      <c r="I170" s="145" t="s">
        <v>8371</v>
      </c>
      <c r="J170" s="145" t="str">
        <f t="shared" si="4"/>
        <v>612mm</v>
      </c>
      <c r="K170" t="s">
        <v>10306</v>
      </c>
      <c r="P170">
        <v>500</v>
      </c>
      <c r="Q170">
        <f t="shared" si="5"/>
        <v>612</v>
      </c>
    </row>
    <row r="171" spans="1:17" ht="25.5" x14ac:dyDescent="0.2">
      <c r="A171" s="6" t="s">
        <v>8808</v>
      </c>
      <c r="B171" s="6" t="s">
        <v>3365</v>
      </c>
      <c r="C171" s="6" t="s">
        <v>2637</v>
      </c>
      <c r="D171" s="252" t="s">
        <v>4160</v>
      </c>
      <c r="E171" s="174" t="s">
        <v>6063</v>
      </c>
      <c r="F171" s="145" t="s">
        <v>7708</v>
      </c>
      <c r="G171" s="145" t="s">
        <v>4163</v>
      </c>
      <c r="H171" s="145" t="s">
        <v>1686</v>
      </c>
      <c r="I171" s="145" t="s">
        <v>8371</v>
      </c>
      <c r="J171" s="145" t="str">
        <f t="shared" si="4"/>
        <v>597mm</v>
      </c>
      <c r="P171">
        <v>485</v>
      </c>
      <c r="Q171">
        <f t="shared" si="5"/>
        <v>597</v>
      </c>
    </row>
    <row r="172" spans="1:17" x14ac:dyDescent="0.2">
      <c r="A172" s="6" t="s">
        <v>1957</v>
      </c>
      <c r="B172" s="6" t="s">
        <v>3365</v>
      </c>
      <c r="C172" s="6" t="s">
        <v>2637</v>
      </c>
      <c r="D172" s="252" t="s">
        <v>6231</v>
      </c>
      <c r="E172" s="174" t="s">
        <v>6964</v>
      </c>
      <c r="F172" s="145" t="s">
        <v>572</v>
      </c>
      <c r="G172" s="6" t="s">
        <v>2408</v>
      </c>
      <c r="H172" s="6" t="s">
        <v>2408</v>
      </c>
      <c r="I172" s="145" t="s">
        <v>8371</v>
      </c>
      <c r="J172" s="145" t="str">
        <f t="shared" si="4"/>
        <v>557mm</v>
      </c>
      <c r="K172" t="s">
        <v>604</v>
      </c>
      <c r="P172">
        <v>445</v>
      </c>
      <c r="Q172">
        <f t="shared" si="5"/>
        <v>557</v>
      </c>
    </row>
    <row r="173" spans="1:17" x14ac:dyDescent="0.2">
      <c r="A173" s="575" t="s">
        <v>11303</v>
      </c>
      <c r="B173" s="575" t="s">
        <v>3365</v>
      </c>
      <c r="C173" s="575" t="s">
        <v>2637</v>
      </c>
      <c r="D173" s="592" t="s">
        <v>11309</v>
      </c>
      <c r="E173" s="576" t="s">
        <v>2371</v>
      </c>
      <c r="F173" s="145" t="s">
        <v>1521</v>
      </c>
      <c r="G173" s="6" t="s">
        <v>2408</v>
      </c>
      <c r="H173" s="6" t="s">
        <v>2408</v>
      </c>
      <c r="I173" s="145" t="s">
        <v>8371</v>
      </c>
      <c r="J173" s="145" t="str">
        <f t="shared" si="4"/>
        <v>577mm</v>
      </c>
      <c r="K173" s="561" t="s">
        <v>11297</v>
      </c>
      <c r="P173">
        <v>465</v>
      </c>
      <c r="Q173">
        <f t="shared" si="5"/>
        <v>577</v>
      </c>
    </row>
    <row r="174" spans="1:17" x14ac:dyDescent="0.2">
      <c r="A174" s="575" t="s">
        <v>12258</v>
      </c>
      <c r="B174" s="575" t="s">
        <v>3365</v>
      </c>
      <c r="C174" s="575" t="s">
        <v>2637</v>
      </c>
      <c r="D174" s="592" t="s">
        <v>12262</v>
      </c>
      <c r="E174" s="174" t="s">
        <v>12246</v>
      </c>
      <c r="F174" s="145" t="s">
        <v>8354</v>
      </c>
      <c r="G174" s="6" t="s">
        <v>2408</v>
      </c>
      <c r="H174" s="6" t="s">
        <v>2408</v>
      </c>
      <c r="I174" s="145" t="s">
        <v>8371</v>
      </c>
      <c r="J174" s="145" t="str">
        <f>Q174&amp; "mm"</f>
        <v>582mm</v>
      </c>
      <c r="P174">
        <v>470</v>
      </c>
      <c r="Q174">
        <f>P174+112</f>
        <v>582</v>
      </c>
    </row>
    <row r="175" spans="1:17" x14ac:dyDescent="0.2">
      <c r="A175" s="6" t="s">
        <v>5142</v>
      </c>
      <c r="B175" s="6" t="s">
        <v>3365</v>
      </c>
      <c r="C175" s="6"/>
      <c r="D175" s="252" t="s">
        <v>3756</v>
      </c>
      <c r="E175" s="174" t="s">
        <v>6064</v>
      </c>
      <c r="F175" s="145" t="s">
        <v>6885</v>
      </c>
      <c r="G175" s="6" t="s">
        <v>2408</v>
      </c>
      <c r="H175" s="6" t="s">
        <v>2408</v>
      </c>
      <c r="I175" s="145" t="s">
        <v>8371</v>
      </c>
      <c r="J175" s="145" t="str">
        <f t="shared" si="4"/>
        <v>492mm</v>
      </c>
      <c r="P175">
        <v>380</v>
      </c>
      <c r="Q175">
        <f t="shared" si="5"/>
        <v>492</v>
      </c>
    </row>
    <row r="176" spans="1:17" ht="25.5" x14ac:dyDescent="0.2">
      <c r="A176" s="6"/>
      <c r="B176" s="6" t="s">
        <v>4416</v>
      </c>
      <c r="C176" s="6" t="s">
        <v>2637</v>
      </c>
      <c r="D176" s="252" t="s">
        <v>517</v>
      </c>
      <c r="E176" s="174" t="s">
        <v>6065</v>
      </c>
      <c r="F176" s="145" t="s">
        <v>265</v>
      </c>
      <c r="G176" s="6" t="s">
        <v>2408</v>
      </c>
      <c r="H176" s="145" t="s">
        <v>3413</v>
      </c>
      <c r="I176" s="145" t="s">
        <v>8371</v>
      </c>
      <c r="J176" s="145" t="str">
        <f t="shared" si="4"/>
        <v>619mm</v>
      </c>
      <c r="P176">
        <v>507</v>
      </c>
      <c r="Q176">
        <f t="shared" si="5"/>
        <v>619</v>
      </c>
    </row>
    <row r="177" spans="1:17" ht="25.5" x14ac:dyDescent="0.2">
      <c r="A177" s="6"/>
      <c r="B177" s="6" t="s">
        <v>4416</v>
      </c>
      <c r="C177" s="6" t="s">
        <v>2637</v>
      </c>
      <c r="D177" s="6" t="s">
        <v>7539</v>
      </c>
      <c r="E177" s="174" t="s">
        <v>6066</v>
      </c>
      <c r="F177" s="145" t="s">
        <v>7963</v>
      </c>
      <c r="G177" s="6" t="s">
        <v>2408</v>
      </c>
      <c r="H177" s="145" t="s">
        <v>8767</v>
      </c>
      <c r="I177" s="145" t="s">
        <v>8371</v>
      </c>
      <c r="J177" s="145" t="str">
        <f t="shared" si="4"/>
        <v>602mm</v>
      </c>
      <c r="P177">
        <v>490</v>
      </c>
      <c r="Q177">
        <f t="shared" si="5"/>
        <v>602</v>
      </c>
    </row>
    <row r="178" spans="1:17" ht="25.5" x14ac:dyDescent="0.2">
      <c r="A178" s="6" t="s">
        <v>3379</v>
      </c>
      <c r="B178" s="6" t="s">
        <v>4416</v>
      </c>
      <c r="C178" s="6" t="s">
        <v>2637</v>
      </c>
      <c r="D178" s="252" t="s">
        <v>7259</v>
      </c>
      <c r="E178" s="174" t="s">
        <v>6067</v>
      </c>
      <c r="F178" s="145" t="s">
        <v>4212</v>
      </c>
      <c r="G178" s="6" t="s">
        <v>2408</v>
      </c>
      <c r="H178" s="6" t="s">
        <v>2408</v>
      </c>
      <c r="I178" s="145" t="s">
        <v>8371</v>
      </c>
      <c r="J178" s="145" t="str">
        <f t="shared" si="4"/>
        <v>557mm</v>
      </c>
      <c r="P178">
        <v>445</v>
      </c>
      <c r="Q178">
        <f t="shared" si="5"/>
        <v>557</v>
      </c>
    </row>
    <row r="179" spans="1:17" ht="25.5" x14ac:dyDescent="0.2">
      <c r="A179" s="6"/>
      <c r="B179" s="6" t="s">
        <v>4416</v>
      </c>
      <c r="C179" s="6" t="s">
        <v>2637</v>
      </c>
      <c r="D179" s="252" t="s">
        <v>8258</v>
      </c>
      <c r="E179" s="174" t="s">
        <v>6068</v>
      </c>
      <c r="F179" s="145" t="s">
        <v>7963</v>
      </c>
      <c r="G179" s="6" t="s">
        <v>2408</v>
      </c>
      <c r="H179" s="145" t="s">
        <v>8767</v>
      </c>
      <c r="I179" s="145" t="s">
        <v>8371</v>
      </c>
      <c r="J179" s="145" t="str">
        <f t="shared" si="4"/>
        <v>602mm</v>
      </c>
      <c r="P179">
        <v>490</v>
      </c>
      <c r="Q179">
        <f t="shared" si="5"/>
        <v>602</v>
      </c>
    </row>
    <row r="180" spans="1:17" ht="25.5" x14ac:dyDescent="0.2">
      <c r="A180" s="6" t="s">
        <v>6306</v>
      </c>
      <c r="B180" s="6" t="s">
        <v>4416</v>
      </c>
      <c r="C180" s="6" t="s">
        <v>2637</v>
      </c>
      <c r="D180" s="252" t="s">
        <v>3727</v>
      </c>
      <c r="E180" s="174" t="s">
        <v>6069</v>
      </c>
      <c r="F180" s="145" t="s">
        <v>7708</v>
      </c>
      <c r="G180" s="6" t="s">
        <v>2408</v>
      </c>
      <c r="H180" s="145" t="s">
        <v>8767</v>
      </c>
      <c r="I180" s="145" t="s">
        <v>8371</v>
      </c>
      <c r="J180" s="145" t="str">
        <f t="shared" si="4"/>
        <v>597mm</v>
      </c>
      <c r="P180">
        <v>485</v>
      </c>
      <c r="Q180">
        <f t="shared" si="5"/>
        <v>597</v>
      </c>
    </row>
    <row r="181" spans="1:17" ht="25.5" x14ac:dyDescent="0.2">
      <c r="A181" s="6" t="s">
        <v>9476</v>
      </c>
      <c r="B181" s="6" t="s">
        <v>4416</v>
      </c>
      <c r="C181" s="6" t="s">
        <v>2637</v>
      </c>
      <c r="D181" s="252" t="s">
        <v>7363</v>
      </c>
      <c r="E181" s="174"/>
      <c r="F181" s="145" t="s">
        <v>265</v>
      </c>
      <c r="G181" s="6" t="s">
        <v>2408</v>
      </c>
      <c r="H181" s="145" t="s">
        <v>3413</v>
      </c>
      <c r="I181" s="145" t="s">
        <v>8371</v>
      </c>
      <c r="J181" s="145" t="str">
        <f t="shared" si="4"/>
        <v>619mm</v>
      </c>
      <c r="P181">
        <v>507</v>
      </c>
      <c r="Q181">
        <f t="shared" si="5"/>
        <v>619</v>
      </c>
    </row>
    <row r="182" spans="1:17" ht="25.5" x14ac:dyDescent="0.2">
      <c r="A182" s="6" t="s">
        <v>3623</v>
      </c>
      <c r="B182" s="6" t="s">
        <v>4416</v>
      </c>
      <c r="C182" s="6" t="s">
        <v>2637</v>
      </c>
      <c r="D182" s="252" t="s">
        <v>3259</v>
      </c>
      <c r="E182" s="174" t="s">
        <v>7442</v>
      </c>
      <c r="F182" s="145" t="s">
        <v>7708</v>
      </c>
      <c r="G182" s="6" t="s">
        <v>2408</v>
      </c>
      <c r="H182" s="145" t="s">
        <v>8767</v>
      </c>
      <c r="I182" s="145" t="s">
        <v>8371</v>
      </c>
      <c r="J182" s="145" t="str">
        <f t="shared" si="4"/>
        <v>597mm</v>
      </c>
      <c r="P182">
        <v>485</v>
      </c>
      <c r="Q182">
        <f t="shared" si="5"/>
        <v>597</v>
      </c>
    </row>
    <row r="183" spans="1:17" ht="25.5" x14ac:dyDescent="0.2">
      <c r="A183" s="6" t="s">
        <v>9474</v>
      </c>
      <c r="B183" s="6" t="s">
        <v>4416</v>
      </c>
      <c r="C183" s="6" t="s">
        <v>2637</v>
      </c>
      <c r="D183" s="252" t="s">
        <v>9165</v>
      </c>
      <c r="E183" s="174" t="s">
        <v>7442</v>
      </c>
      <c r="F183" s="145" t="s">
        <v>4963</v>
      </c>
      <c r="G183" s="6" t="s">
        <v>2408</v>
      </c>
      <c r="H183" s="145" t="s">
        <v>5039</v>
      </c>
      <c r="I183" s="145" t="s">
        <v>8371</v>
      </c>
      <c r="J183" s="145" t="str">
        <f t="shared" si="4"/>
        <v>612mm</v>
      </c>
      <c r="P183">
        <v>500</v>
      </c>
      <c r="Q183">
        <f t="shared" si="5"/>
        <v>612</v>
      </c>
    </row>
    <row r="184" spans="1:17" ht="25.5" x14ac:dyDescent="0.2">
      <c r="A184" s="6" t="s">
        <v>2738</v>
      </c>
      <c r="B184" s="6" t="s">
        <v>4416</v>
      </c>
      <c r="C184" s="6" t="s">
        <v>2637</v>
      </c>
      <c r="D184" s="252" t="s">
        <v>770</v>
      </c>
      <c r="E184" s="174" t="s">
        <v>7442</v>
      </c>
      <c r="F184" s="145" t="s">
        <v>7963</v>
      </c>
      <c r="G184" s="6" t="s">
        <v>2408</v>
      </c>
      <c r="H184" s="145" t="s">
        <v>8767</v>
      </c>
      <c r="I184" s="145" t="s">
        <v>8371</v>
      </c>
      <c r="J184" s="145" t="str">
        <f t="shared" si="4"/>
        <v>602mm</v>
      </c>
      <c r="P184">
        <v>490</v>
      </c>
      <c r="Q184">
        <f t="shared" si="5"/>
        <v>602</v>
      </c>
    </row>
    <row r="185" spans="1:17" ht="25.5" x14ac:dyDescent="0.2">
      <c r="A185" s="6"/>
      <c r="B185" s="6" t="s">
        <v>4416</v>
      </c>
      <c r="C185" s="6" t="s">
        <v>2637</v>
      </c>
      <c r="D185" s="252" t="s">
        <v>10243</v>
      </c>
      <c r="E185" s="174"/>
      <c r="F185" s="145" t="s">
        <v>7158</v>
      </c>
      <c r="G185" s="6" t="s">
        <v>2408</v>
      </c>
      <c r="H185" s="145" t="s">
        <v>5315</v>
      </c>
      <c r="I185" s="145" t="s">
        <v>8371</v>
      </c>
      <c r="J185" s="145" t="str">
        <f t="shared" si="4"/>
        <v>572mm</v>
      </c>
      <c r="P185">
        <v>460</v>
      </c>
      <c r="Q185">
        <f t="shared" si="5"/>
        <v>572</v>
      </c>
    </row>
    <row r="186" spans="1:17" ht="25.5" x14ac:dyDescent="0.2">
      <c r="A186" s="6"/>
      <c r="B186" s="6" t="s">
        <v>4416</v>
      </c>
      <c r="C186" s="6" t="s">
        <v>2637</v>
      </c>
      <c r="D186" s="252" t="s">
        <v>516</v>
      </c>
      <c r="E186" s="174"/>
      <c r="F186" s="145" t="s">
        <v>3383</v>
      </c>
      <c r="G186" s="6" t="s">
        <v>2408</v>
      </c>
      <c r="H186" s="145" t="s">
        <v>3063</v>
      </c>
      <c r="I186" s="145" t="s">
        <v>8371</v>
      </c>
      <c r="J186" s="145" t="str">
        <f t="shared" si="4"/>
        <v>564mm</v>
      </c>
      <c r="P186">
        <v>452</v>
      </c>
      <c r="Q186">
        <f t="shared" si="5"/>
        <v>564</v>
      </c>
    </row>
    <row r="187" spans="1:17" ht="25.5" x14ac:dyDescent="0.2">
      <c r="A187" s="6" t="s">
        <v>4917</v>
      </c>
      <c r="B187" s="6" t="s">
        <v>4416</v>
      </c>
      <c r="C187" s="6" t="s">
        <v>2637</v>
      </c>
      <c r="D187" s="252" t="s">
        <v>2064</v>
      </c>
      <c r="E187" s="174" t="s">
        <v>5709</v>
      </c>
      <c r="F187" s="145" t="s">
        <v>1521</v>
      </c>
      <c r="G187" s="6" t="s">
        <v>2408</v>
      </c>
      <c r="H187" s="145" t="s">
        <v>10044</v>
      </c>
      <c r="I187" s="145" t="s">
        <v>8371</v>
      </c>
      <c r="J187" s="145" t="str">
        <f t="shared" ref="J187:J251" si="6">Q187&amp; "mm"</f>
        <v>577mm</v>
      </c>
      <c r="P187">
        <v>465</v>
      </c>
      <c r="Q187">
        <f t="shared" ref="Q187:Q251" si="7">P187+112</f>
        <v>577</v>
      </c>
    </row>
    <row r="188" spans="1:17" x14ac:dyDescent="0.2">
      <c r="A188" s="6" t="s">
        <v>2739</v>
      </c>
      <c r="B188" s="6" t="s">
        <v>4416</v>
      </c>
      <c r="C188" s="6" t="s">
        <v>2637</v>
      </c>
      <c r="D188" s="252" t="s">
        <v>9531</v>
      </c>
      <c r="E188" s="174" t="s">
        <v>6067</v>
      </c>
      <c r="F188" s="145" t="s">
        <v>3455</v>
      </c>
      <c r="G188" s="6" t="s">
        <v>2408</v>
      </c>
      <c r="H188" s="6" t="s">
        <v>2408</v>
      </c>
      <c r="I188" s="145" t="s">
        <v>8371</v>
      </c>
      <c r="J188" s="145" t="str">
        <f t="shared" si="6"/>
        <v>590mm</v>
      </c>
      <c r="K188" t="s">
        <v>9309</v>
      </c>
      <c r="P188">
        <v>478</v>
      </c>
      <c r="Q188">
        <f t="shared" si="7"/>
        <v>590</v>
      </c>
    </row>
    <row r="189" spans="1:17" x14ac:dyDescent="0.2">
      <c r="A189" s="6" t="s">
        <v>2740</v>
      </c>
      <c r="B189" s="6" t="s">
        <v>4416</v>
      </c>
      <c r="C189" s="6" t="s">
        <v>2637</v>
      </c>
      <c r="D189" s="252" t="s">
        <v>4580</v>
      </c>
      <c r="E189" s="174" t="s">
        <v>6067</v>
      </c>
      <c r="F189" s="145" t="s">
        <v>624</v>
      </c>
      <c r="G189" s="6" t="s">
        <v>2408</v>
      </c>
      <c r="H189" s="6" t="s">
        <v>2408</v>
      </c>
      <c r="I189" s="145" t="s">
        <v>8371</v>
      </c>
      <c r="J189" s="145" t="str">
        <f t="shared" si="6"/>
        <v>577mm</v>
      </c>
      <c r="K189" t="s">
        <v>9309</v>
      </c>
      <c r="P189">
        <v>465</v>
      </c>
      <c r="Q189">
        <f t="shared" si="7"/>
        <v>577</v>
      </c>
    </row>
    <row r="190" spans="1:17" x14ac:dyDescent="0.2">
      <c r="A190" s="6" t="s">
        <v>11528</v>
      </c>
      <c r="B190" s="6" t="s">
        <v>4416</v>
      </c>
      <c r="C190" s="6" t="s">
        <v>2637</v>
      </c>
      <c r="D190" s="252" t="s">
        <v>11533</v>
      </c>
      <c r="E190" s="174" t="s">
        <v>11535</v>
      </c>
      <c r="F190" s="145" t="s">
        <v>3455</v>
      </c>
      <c r="G190" s="6" t="s">
        <v>2408</v>
      </c>
      <c r="H190" s="6" t="s">
        <v>2408</v>
      </c>
      <c r="I190" s="145" t="s">
        <v>8371</v>
      </c>
      <c r="J190" s="145" t="str">
        <f t="shared" si="6"/>
        <v>590mm</v>
      </c>
      <c r="K190" t="s">
        <v>11511</v>
      </c>
      <c r="P190">
        <v>478</v>
      </c>
      <c r="Q190">
        <f t="shared" si="7"/>
        <v>590</v>
      </c>
    </row>
    <row r="191" spans="1:17" x14ac:dyDescent="0.2">
      <c r="A191" s="6" t="s">
        <v>2477</v>
      </c>
      <c r="B191" s="6" t="s">
        <v>4416</v>
      </c>
      <c r="C191" s="6" t="s">
        <v>2637</v>
      </c>
      <c r="D191" s="252" t="s">
        <v>10661</v>
      </c>
      <c r="E191" s="174" t="s">
        <v>6070</v>
      </c>
      <c r="F191" s="145" t="s">
        <v>3455</v>
      </c>
      <c r="G191" s="6" t="s">
        <v>2408</v>
      </c>
      <c r="H191" s="6" t="s">
        <v>2408</v>
      </c>
      <c r="I191" s="145" t="s">
        <v>8371</v>
      </c>
      <c r="J191" s="145" t="str">
        <f t="shared" si="6"/>
        <v>590mm</v>
      </c>
      <c r="K191" t="s">
        <v>2479</v>
      </c>
      <c r="P191">
        <v>478</v>
      </c>
      <c r="Q191">
        <f t="shared" si="7"/>
        <v>590</v>
      </c>
    </row>
    <row r="192" spans="1:17" x14ac:dyDescent="0.2">
      <c r="A192" s="6"/>
      <c r="B192" s="6" t="s">
        <v>4416</v>
      </c>
      <c r="C192" s="6" t="s">
        <v>2637</v>
      </c>
      <c r="D192" s="6" t="s">
        <v>6603</v>
      </c>
      <c r="E192" s="174" t="s">
        <v>6071</v>
      </c>
      <c r="F192" s="145" t="s">
        <v>2173</v>
      </c>
      <c r="G192" s="6" t="s">
        <v>2408</v>
      </c>
      <c r="H192" s="6" t="s">
        <v>2408</v>
      </c>
      <c r="I192" s="145" t="s">
        <v>8371</v>
      </c>
      <c r="J192" s="145" t="str">
        <f t="shared" si="6"/>
        <v>529mm</v>
      </c>
      <c r="P192">
        <v>417</v>
      </c>
      <c r="Q192">
        <f t="shared" si="7"/>
        <v>529</v>
      </c>
    </row>
    <row r="193" spans="1:17" ht="25.5" x14ac:dyDescent="0.2">
      <c r="A193" s="6" t="s">
        <v>2323</v>
      </c>
      <c r="B193" s="6" t="s">
        <v>1423</v>
      </c>
      <c r="C193" s="6" t="s">
        <v>2637</v>
      </c>
      <c r="D193" s="6" t="s">
        <v>6313</v>
      </c>
      <c r="E193" s="174" t="s">
        <v>6072</v>
      </c>
      <c r="F193" s="145" t="s">
        <v>7963</v>
      </c>
      <c r="G193" s="6" t="s">
        <v>2408</v>
      </c>
      <c r="H193" s="145" t="s">
        <v>8767</v>
      </c>
      <c r="I193" s="145" t="s">
        <v>8371</v>
      </c>
      <c r="J193" s="145" t="str">
        <f t="shared" si="6"/>
        <v>602mm</v>
      </c>
      <c r="P193">
        <v>490</v>
      </c>
      <c r="Q193">
        <f t="shared" si="7"/>
        <v>602</v>
      </c>
    </row>
    <row r="194" spans="1:17" ht="25.5" x14ac:dyDescent="0.2">
      <c r="A194" s="6"/>
      <c r="B194" s="6" t="s">
        <v>1423</v>
      </c>
      <c r="C194" s="6" t="s">
        <v>2637</v>
      </c>
      <c r="D194" s="6" t="s">
        <v>9169</v>
      </c>
      <c r="E194" s="174" t="s">
        <v>6073</v>
      </c>
      <c r="F194" s="145" t="s">
        <v>9393</v>
      </c>
      <c r="G194" s="6" t="s">
        <v>2408</v>
      </c>
      <c r="H194" s="145" t="s">
        <v>3413</v>
      </c>
      <c r="I194" s="145" t="s">
        <v>8371</v>
      </c>
      <c r="J194" s="145" t="str">
        <f t="shared" si="6"/>
        <v>607mm</v>
      </c>
      <c r="P194">
        <v>495</v>
      </c>
      <c r="Q194">
        <f t="shared" si="7"/>
        <v>607</v>
      </c>
    </row>
    <row r="195" spans="1:17" ht="25.5" x14ac:dyDescent="0.2">
      <c r="A195" s="6"/>
      <c r="B195" s="6" t="s">
        <v>1423</v>
      </c>
      <c r="C195" s="6" t="s">
        <v>2637</v>
      </c>
      <c r="D195" s="6" t="s">
        <v>7539</v>
      </c>
      <c r="E195" s="174" t="s">
        <v>6074</v>
      </c>
      <c r="F195" s="145" t="s">
        <v>7963</v>
      </c>
      <c r="G195" s="6" t="s">
        <v>2408</v>
      </c>
      <c r="H195" s="145" t="s">
        <v>8767</v>
      </c>
      <c r="I195" s="145" t="s">
        <v>8371</v>
      </c>
      <c r="J195" s="145" t="str">
        <f t="shared" si="6"/>
        <v>602mm</v>
      </c>
      <c r="P195">
        <v>490</v>
      </c>
      <c r="Q195">
        <f t="shared" si="7"/>
        <v>602</v>
      </c>
    </row>
    <row r="196" spans="1:17" ht="25.5" x14ac:dyDescent="0.2">
      <c r="A196" s="6"/>
      <c r="B196" s="6" t="s">
        <v>1423</v>
      </c>
      <c r="C196" s="6" t="s">
        <v>2637</v>
      </c>
      <c r="D196" s="252" t="s">
        <v>6782</v>
      </c>
      <c r="E196" s="174" t="s">
        <v>6075</v>
      </c>
      <c r="F196" s="145" t="s">
        <v>7708</v>
      </c>
      <c r="G196" s="6" t="s">
        <v>2408</v>
      </c>
      <c r="H196" s="145" t="s">
        <v>1686</v>
      </c>
      <c r="I196" s="145" t="s">
        <v>8371</v>
      </c>
      <c r="J196" s="145" t="str">
        <f t="shared" si="6"/>
        <v>597mm</v>
      </c>
      <c r="P196">
        <v>485</v>
      </c>
      <c r="Q196">
        <f t="shared" si="7"/>
        <v>597</v>
      </c>
    </row>
    <row r="197" spans="1:17" ht="25.5" x14ac:dyDescent="0.2">
      <c r="A197" s="6"/>
      <c r="B197" s="6" t="s">
        <v>1423</v>
      </c>
      <c r="C197" s="6" t="s">
        <v>2637</v>
      </c>
      <c r="D197" s="252" t="s">
        <v>3339</v>
      </c>
      <c r="E197" s="174" t="s">
        <v>6061</v>
      </c>
      <c r="F197" s="145" t="s">
        <v>3338</v>
      </c>
      <c r="G197" s="6" t="s">
        <v>2408</v>
      </c>
      <c r="H197" s="145" t="s">
        <v>4612</v>
      </c>
      <c r="I197" s="145" t="s">
        <v>8371</v>
      </c>
      <c r="J197" s="145" t="str">
        <f t="shared" si="6"/>
        <v>552mm</v>
      </c>
      <c r="P197">
        <v>440</v>
      </c>
      <c r="Q197">
        <f t="shared" si="7"/>
        <v>552</v>
      </c>
    </row>
    <row r="198" spans="1:17" ht="25.5" x14ac:dyDescent="0.2">
      <c r="A198" s="6"/>
      <c r="B198" s="6" t="s">
        <v>1423</v>
      </c>
      <c r="C198" s="6" t="s">
        <v>2637</v>
      </c>
      <c r="D198" s="252" t="s">
        <v>7729</v>
      </c>
      <c r="E198" s="174" t="s">
        <v>6076</v>
      </c>
      <c r="F198" s="145" t="s">
        <v>3455</v>
      </c>
      <c r="G198" s="6" t="s">
        <v>2408</v>
      </c>
      <c r="H198" s="145" t="s">
        <v>2375</v>
      </c>
      <c r="I198" s="145" t="s">
        <v>8371</v>
      </c>
      <c r="J198" s="145" t="str">
        <f t="shared" si="6"/>
        <v>590mm</v>
      </c>
      <c r="P198">
        <v>478</v>
      </c>
      <c r="Q198">
        <f t="shared" si="7"/>
        <v>590</v>
      </c>
    </row>
    <row r="199" spans="1:17" ht="25.5" x14ac:dyDescent="0.2">
      <c r="A199" s="6"/>
      <c r="B199" s="6" t="s">
        <v>1423</v>
      </c>
      <c r="C199" s="6" t="s">
        <v>2637</v>
      </c>
      <c r="D199" s="6" t="s">
        <v>6082</v>
      </c>
      <c r="E199" s="174" t="s">
        <v>4511</v>
      </c>
      <c r="F199" s="145" t="s">
        <v>8358</v>
      </c>
      <c r="G199" s="6" t="s">
        <v>2408</v>
      </c>
      <c r="H199" s="145" t="s">
        <v>8767</v>
      </c>
      <c r="I199" s="145" t="s">
        <v>8371</v>
      </c>
      <c r="J199" s="145" t="str">
        <f t="shared" si="6"/>
        <v>592mm</v>
      </c>
      <c r="P199">
        <v>480</v>
      </c>
      <c r="Q199">
        <f t="shared" si="7"/>
        <v>592</v>
      </c>
    </row>
    <row r="200" spans="1:17" ht="25.5" x14ac:dyDescent="0.2">
      <c r="A200" s="6"/>
      <c r="B200" s="6" t="s">
        <v>1423</v>
      </c>
      <c r="C200" s="6" t="s">
        <v>2637</v>
      </c>
      <c r="D200" s="252" t="s">
        <v>2025</v>
      </c>
      <c r="E200" s="174" t="s">
        <v>9026</v>
      </c>
      <c r="F200" s="145" t="s">
        <v>572</v>
      </c>
      <c r="G200" s="6" t="s">
        <v>2408</v>
      </c>
      <c r="H200" s="145" t="s">
        <v>4612</v>
      </c>
      <c r="I200" s="145" t="s">
        <v>8371</v>
      </c>
      <c r="J200" s="145" t="str">
        <f t="shared" si="6"/>
        <v>557mm</v>
      </c>
      <c r="P200">
        <v>445</v>
      </c>
      <c r="Q200">
        <f t="shared" si="7"/>
        <v>557</v>
      </c>
    </row>
    <row r="201" spans="1:17" ht="25.5" x14ac:dyDescent="0.2">
      <c r="A201" s="575" t="s">
        <v>10231</v>
      </c>
      <c r="B201" s="6" t="s">
        <v>1423</v>
      </c>
      <c r="C201" s="6" t="s">
        <v>2637</v>
      </c>
      <c r="D201" s="252" t="s">
        <v>7003</v>
      </c>
      <c r="E201" s="174" t="s">
        <v>6925</v>
      </c>
      <c r="F201" s="145" t="s">
        <v>1521</v>
      </c>
      <c r="G201" s="6" t="s">
        <v>2408</v>
      </c>
      <c r="H201" s="145" t="s">
        <v>10044</v>
      </c>
      <c r="I201" s="145" t="s">
        <v>8371</v>
      </c>
      <c r="J201" s="145" t="str">
        <f t="shared" si="6"/>
        <v>577mm</v>
      </c>
      <c r="P201">
        <v>465</v>
      </c>
      <c r="Q201">
        <f t="shared" si="7"/>
        <v>577</v>
      </c>
    </row>
    <row r="202" spans="1:17" ht="25.5" x14ac:dyDescent="0.2">
      <c r="A202" s="6"/>
      <c r="B202" s="6" t="s">
        <v>1423</v>
      </c>
      <c r="C202" s="6" t="s">
        <v>2637</v>
      </c>
      <c r="D202" s="252" t="s">
        <v>11432</v>
      </c>
      <c r="E202" s="174" t="s">
        <v>9219</v>
      </c>
      <c r="F202" s="145" t="s">
        <v>7158</v>
      </c>
      <c r="G202" s="6" t="s">
        <v>2408</v>
      </c>
      <c r="H202" s="145" t="s">
        <v>4644</v>
      </c>
      <c r="I202" s="145" t="s">
        <v>8371</v>
      </c>
      <c r="J202" s="145" t="str">
        <f t="shared" si="6"/>
        <v>572mm</v>
      </c>
      <c r="P202">
        <v>460</v>
      </c>
      <c r="Q202">
        <f t="shared" si="7"/>
        <v>572</v>
      </c>
    </row>
    <row r="203" spans="1:17" ht="25.5" x14ac:dyDescent="0.2">
      <c r="A203" s="6"/>
      <c r="B203" s="6" t="s">
        <v>1423</v>
      </c>
      <c r="C203" s="6" t="s">
        <v>2637</v>
      </c>
      <c r="D203" s="252" t="s">
        <v>4244</v>
      </c>
      <c r="E203" s="174" t="s">
        <v>9028</v>
      </c>
      <c r="F203" s="145" t="s">
        <v>7989</v>
      </c>
      <c r="G203" s="6" t="s">
        <v>2408</v>
      </c>
      <c r="H203" s="145" t="s">
        <v>10561</v>
      </c>
      <c r="I203" s="145" t="s">
        <v>8371</v>
      </c>
      <c r="J203" s="145" t="str">
        <f t="shared" si="6"/>
        <v>545mm</v>
      </c>
      <c r="P203">
        <v>433</v>
      </c>
      <c r="Q203">
        <f t="shared" si="7"/>
        <v>545</v>
      </c>
    </row>
    <row r="204" spans="1:17" x14ac:dyDescent="0.2">
      <c r="A204" s="575" t="s">
        <v>11003</v>
      </c>
      <c r="B204" s="575" t="s">
        <v>1423</v>
      </c>
      <c r="C204" s="575" t="s">
        <v>2637</v>
      </c>
      <c r="D204" s="592" t="s">
        <v>11153</v>
      </c>
      <c r="E204" s="174"/>
      <c r="F204" s="588" t="s">
        <v>3338</v>
      </c>
      <c r="G204" s="6" t="s">
        <v>2408</v>
      </c>
      <c r="H204" s="6" t="s">
        <v>2408</v>
      </c>
      <c r="I204" s="145" t="s">
        <v>8371</v>
      </c>
      <c r="J204" s="145" t="str">
        <f t="shared" si="6"/>
        <v>552mm</v>
      </c>
      <c r="K204" t="s">
        <v>11128</v>
      </c>
      <c r="P204">
        <v>440</v>
      </c>
      <c r="Q204">
        <f t="shared" si="7"/>
        <v>552</v>
      </c>
    </row>
    <row r="205" spans="1:17" ht="25.5" x14ac:dyDescent="0.2">
      <c r="A205" s="6"/>
      <c r="B205" s="6" t="s">
        <v>1423</v>
      </c>
      <c r="C205" s="6" t="s">
        <v>2637</v>
      </c>
      <c r="D205" s="252" t="s">
        <v>9165</v>
      </c>
      <c r="E205" s="174" t="s">
        <v>9220</v>
      </c>
      <c r="F205" s="145" t="s">
        <v>9393</v>
      </c>
      <c r="G205" s="6" t="s">
        <v>2408</v>
      </c>
      <c r="H205" s="145" t="s">
        <v>5039</v>
      </c>
      <c r="I205" s="145" t="s">
        <v>8371</v>
      </c>
      <c r="J205" s="145" t="str">
        <f t="shared" si="6"/>
        <v>607mm</v>
      </c>
      <c r="P205">
        <v>495</v>
      </c>
      <c r="Q205">
        <f t="shared" si="7"/>
        <v>607</v>
      </c>
    </row>
    <row r="206" spans="1:17" ht="25.5" x14ac:dyDescent="0.2">
      <c r="A206" s="6"/>
      <c r="B206" s="6" t="s">
        <v>1423</v>
      </c>
      <c r="C206" s="6" t="s">
        <v>2637</v>
      </c>
      <c r="D206" s="252" t="s">
        <v>9332</v>
      </c>
      <c r="E206" s="174" t="s">
        <v>6077</v>
      </c>
      <c r="F206" s="145" t="s">
        <v>3383</v>
      </c>
      <c r="G206" s="6" t="s">
        <v>2408</v>
      </c>
      <c r="H206" s="145" t="s">
        <v>4612</v>
      </c>
      <c r="I206" s="145" t="s">
        <v>8371</v>
      </c>
      <c r="J206" s="145" t="str">
        <f t="shared" si="6"/>
        <v>564mm</v>
      </c>
      <c r="P206">
        <v>452</v>
      </c>
      <c r="Q206">
        <f t="shared" si="7"/>
        <v>564</v>
      </c>
    </row>
    <row r="207" spans="1:17" x14ac:dyDescent="0.2">
      <c r="A207" s="6" t="s">
        <v>11195</v>
      </c>
      <c r="B207" s="6" t="s">
        <v>1423</v>
      </c>
      <c r="C207" s="6" t="s">
        <v>2637</v>
      </c>
      <c r="D207" s="252" t="s">
        <v>11221</v>
      </c>
      <c r="E207" s="174" t="s">
        <v>3590</v>
      </c>
      <c r="F207" s="145" t="s">
        <v>4670</v>
      </c>
      <c r="G207" s="6" t="s">
        <v>2408</v>
      </c>
      <c r="H207" s="6" t="s">
        <v>2408</v>
      </c>
      <c r="I207" s="145" t="s">
        <v>8371</v>
      </c>
      <c r="J207" s="145" t="str">
        <f t="shared" si="6"/>
        <v>602mm</v>
      </c>
      <c r="K207" t="s">
        <v>11224</v>
      </c>
      <c r="P207">
        <v>490</v>
      </c>
      <c r="Q207">
        <f t="shared" si="7"/>
        <v>602</v>
      </c>
    </row>
    <row r="208" spans="1:17" ht="25.5" x14ac:dyDescent="0.2">
      <c r="A208" s="6"/>
      <c r="B208" s="6" t="s">
        <v>1423</v>
      </c>
      <c r="C208" s="6" t="s">
        <v>2637</v>
      </c>
      <c r="D208" s="252" t="s">
        <v>8947</v>
      </c>
      <c r="E208" s="174" t="s">
        <v>6068</v>
      </c>
      <c r="F208" s="145" t="s">
        <v>7817</v>
      </c>
      <c r="G208" s="6" t="s">
        <v>2408</v>
      </c>
      <c r="H208" s="145" t="s">
        <v>8767</v>
      </c>
      <c r="I208" s="145" t="s">
        <v>8371</v>
      </c>
      <c r="J208" s="145" t="str">
        <f t="shared" si="6"/>
        <v>597mm</v>
      </c>
      <c r="P208">
        <v>485</v>
      </c>
      <c r="Q208">
        <f t="shared" si="7"/>
        <v>597</v>
      </c>
    </row>
    <row r="209" spans="1:17" ht="25.5" x14ac:dyDescent="0.2">
      <c r="A209" s="6"/>
      <c r="B209" s="6" t="s">
        <v>1423</v>
      </c>
      <c r="C209" s="6" t="s">
        <v>2637</v>
      </c>
      <c r="D209" s="252" t="s">
        <v>8051</v>
      </c>
      <c r="E209" s="174" t="s">
        <v>9221</v>
      </c>
      <c r="F209" s="145" t="s">
        <v>7708</v>
      </c>
      <c r="G209" s="6" t="s">
        <v>2408</v>
      </c>
      <c r="H209" s="145" t="s">
        <v>8767</v>
      </c>
      <c r="I209" s="145" t="s">
        <v>8371</v>
      </c>
      <c r="J209" s="145" t="str">
        <f t="shared" si="6"/>
        <v>597mm</v>
      </c>
      <c r="P209">
        <v>485</v>
      </c>
      <c r="Q209">
        <f t="shared" si="7"/>
        <v>597</v>
      </c>
    </row>
    <row r="210" spans="1:17" ht="25.5" x14ac:dyDescent="0.2">
      <c r="A210" s="6"/>
      <c r="B210" s="6" t="s">
        <v>1423</v>
      </c>
      <c r="C210" s="6" t="s">
        <v>2637</v>
      </c>
      <c r="D210" s="252" t="s">
        <v>4305</v>
      </c>
      <c r="E210" s="174" t="s">
        <v>6072</v>
      </c>
      <c r="F210" s="145" t="s">
        <v>7963</v>
      </c>
      <c r="G210" s="6" t="s">
        <v>2408</v>
      </c>
      <c r="H210" s="145" t="s">
        <v>8767</v>
      </c>
      <c r="I210" s="145" t="s">
        <v>8371</v>
      </c>
      <c r="J210" s="145" t="str">
        <f t="shared" si="6"/>
        <v>602mm</v>
      </c>
      <c r="P210">
        <v>490</v>
      </c>
      <c r="Q210">
        <f t="shared" si="7"/>
        <v>602</v>
      </c>
    </row>
    <row r="211" spans="1:17" x14ac:dyDescent="0.2">
      <c r="A211" s="6"/>
      <c r="B211" s="6" t="s">
        <v>1423</v>
      </c>
      <c r="C211" s="6" t="s">
        <v>2637</v>
      </c>
      <c r="D211" s="252" t="s">
        <v>7319</v>
      </c>
      <c r="E211" s="174" t="s">
        <v>9222</v>
      </c>
      <c r="F211" s="145" t="s">
        <v>3383</v>
      </c>
      <c r="G211" s="6" t="s">
        <v>2408</v>
      </c>
      <c r="H211" s="6" t="s">
        <v>2408</v>
      </c>
      <c r="I211" s="145" t="s">
        <v>8371</v>
      </c>
      <c r="J211" s="145" t="str">
        <f t="shared" si="6"/>
        <v>564mm</v>
      </c>
      <c r="P211">
        <v>452</v>
      </c>
      <c r="Q211">
        <f t="shared" si="7"/>
        <v>564</v>
      </c>
    </row>
    <row r="212" spans="1:17" ht="25.5" x14ac:dyDescent="0.2">
      <c r="A212" s="6"/>
      <c r="B212" s="6" t="s">
        <v>1423</v>
      </c>
      <c r="C212" s="6" t="s">
        <v>2637</v>
      </c>
      <c r="D212" s="252" t="s">
        <v>10501</v>
      </c>
      <c r="E212" s="174" t="s">
        <v>6061</v>
      </c>
      <c r="F212" s="145" t="s">
        <v>3383</v>
      </c>
      <c r="G212" s="6" t="s">
        <v>2408</v>
      </c>
      <c r="H212" s="145" t="s">
        <v>4612</v>
      </c>
      <c r="I212" s="145" t="s">
        <v>8371</v>
      </c>
      <c r="J212" s="145" t="str">
        <f t="shared" si="6"/>
        <v>564mm</v>
      </c>
      <c r="P212">
        <v>452</v>
      </c>
      <c r="Q212">
        <f t="shared" si="7"/>
        <v>564</v>
      </c>
    </row>
    <row r="213" spans="1:17" ht="25.5" x14ac:dyDescent="0.2">
      <c r="A213" s="6"/>
      <c r="B213" s="6" t="s">
        <v>4892</v>
      </c>
      <c r="C213" s="6" t="s">
        <v>2637</v>
      </c>
      <c r="D213" s="252" t="s">
        <v>10041</v>
      </c>
      <c r="E213" s="174" t="s">
        <v>6072</v>
      </c>
      <c r="F213" s="145" t="s">
        <v>9974</v>
      </c>
      <c r="G213" s="6" t="s">
        <v>2408</v>
      </c>
      <c r="H213" s="145" t="s">
        <v>4155</v>
      </c>
      <c r="I213" s="145" t="s">
        <v>8371</v>
      </c>
      <c r="J213" s="145" t="str">
        <f t="shared" si="6"/>
        <v>577mm</v>
      </c>
      <c r="P213">
        <v>465</v>
      </c>
      <c r="Q213">
        <f t="shared" si="7"/>
        <v>577</v>
      </c>
    </row>
    <row r="214" spans="1:17" ht="25.5" x14ac:dyDescent="0.2">
      <c r="A214" s="6"/>
      <c r="B214" s="6" t="s">
        <v>4892</v>
      </c>
      <c r="C214" s="6" t="s">
        <v>2637</v>
      </c>
      <c r="D214" s="6" t="s">
        <v>7539</v>
      </c>
      <c r="E214" s="174" t="s">
        <v>6074</v>
      </c>
      <c r="F214" s="145" t="s">
        <v>7963</v>
      </c>
      <c r="G214" s="6" t="s">
        <v>2408</v>
      </c>
      <c r="H214" s="145" t="s">
        <v>8767</v>
      </c>
      <c r="I214" s="145" t="s">
        <v>8371</v>
      </c>
      <c r="J214" s="145" t="str">
        <f t="shared" si="6"/>
        <v>602mm</v>
      </c>
      <c r="P214">
        <v>490</v>
      </c>
      <c r="Q214">
        <f t="shared" si="7"/>
        <v>602</v>
      </c>
    </row>
    <row r="215" spans="1:17" ht="25.5" x14ac:dyDescent="0.2">
      <c r="A215" s="6"/>
      <c r="B215" s="6" t="s">
        <v>4892</v>
      </c>
      <c r="C215" s="6" t="s">
        <v>2637</v>
      </c>
      <c r="D215" s="252" t="s">
        <v>2370</v>
      </c>
      <c r="E215" s="174" t="s">
        <v>9223</v>
      </c>
      <c r="F215" s="145" t="s">
        <v>7708</v>
      </c>
      <c r="G215" s="6" t="s">
        <v>2408</v>
      </c>
      <c r="H215" s="145" t="s">
        <v>1686</v>
      </c>
      <c r="I215" s="145" t="s">
        <v>8371</v>
      </c>
      <c r="J215" s="145" t="str">
        <f t="shared" si="6"/>
        <v>597mm</v>
      </c>
      <c r="P215">
        <v>485</v>
      </c>
      <c r="Q215">
        <f t="shared" si="7"/>
        <v>597</v>
      </c>
    </row>
    <row r="216" spans="1:17" ht="25.5" x14ac:dyDescent="0.2">
      <c r="A216" s="6" t="s">
        <v>2148</v>
      </c>
      <c r="B216" s="6" t="s">
        <v>4892</v>
      </c>
      <c r="C216" s="6" t="s">
        <v>2637</v>
      </c>
      <c r="D216" s="252" t="s">
        <v>8006</v>
      </c>
      <c r="E216" s="174" t="s">
        <v>9514</v>
      </c>
      <c r="F216" s="145" t="s">
        <v>7963</v>
      </c>
      <c r="G216" s="6" t="s">
        <v>2408</v>
      </c>
      <c r="H216" s="145" t="s">
        <v>12013</v>
      </c>
      <c r="I216" s="145" t="s">
        <v>8371</v>
      </c>
      <c r="J216" s="145" t="str">
        <f t="shared" si="6"/>
        <v>602mm</v>
      </c>
      <c r="K216" t="s">
        <v>12011</v>
      </c>
      <c r="P216">
        <v>490</v>
      </c>
      <c r="Q216">
        <f t="shared" si="7"/>
        <v>602</v>
      </c>
    </row>
    <row r="217" spans="1:17" ht="25.5" x14ac:dyDescent="0.2">
      <c r="A217" s="6" t="s">
        <v>9496</v>
      </c>
      <c r="B217" s="6" t="s">
        <v>4892</v>
      </c>
      <c r="C217" s="6" t="s">
        <v>2637</v>
      </c>
      <c r="D217" s="252" t="s">
        <v>5000</v>
      </c>
      <c r="E217" s="174" t="s">
        <v>9220</v>
      </c>
      <c r="F217" s="145" t="s">
        <v>7708</v>
      </c>
      <c r="G217" s="6" t="s">
        <v>2408</v>
      </c>
      <c r="H217" s="145" t="s">
        <v>8767</v>
      </c>
      <c r="I217" s="145" t="s">
        <v>8371</v>
      </c>
      <c r="J217" s="145" t="str">
        <f t="shared" si="6"/>
        <v>597mm</v>
      </c>
      <c r="P217">
        <v>485</v>
      </c>
      <c r="Q217">
        <f t="shared" si="7"/>
        <v>597</v>
      </c>
    </row>
    <row r="218" spans="1:17" ht="25.5" x14ac:dyDescent="0.2">
      <c r="A218" s="6" t="s">
        <v>2136</v>
      </c>
      <c r="B218" s="6" t="s">
        <v>4892</v>
      </c>
      <c r="C218" s="6" t="s">
        <v>2637</v>
      </c>
      <c r="D218" s="252" t="s">
        <v>9799</v>
      </c>
      <c r="E218" s="174" t="s">
        <v>9224</v>
      </c>
      <c r="F218" s="145" t="s">
        <v>7158</v>
      </c>
      <c r="G218" s="6" t="s">
        <v>2408</v>
      </c>
      <c r="H218" s="145" t="s">
        <v>4644</v>
      </c>
      <c r="I218" s="145" t="s">
        <v>8371</v>
      </c>
      <c r="J218" s="145" t="str">
        <f t="shared" si="6"/>
        <v>572mm</v>
      </c>
      <c r="P218">
        <v>460</v>
      </c>
      <c r="Q218">
        <f t="shared" si="7"/>
        <v>572</v>
      </c>
    </row>
    <row r="219" spans="1:17" ht="25.5" x14ac:dyDescent="0.2">
      <c r="A219" s="6" t="s">
        <v>9497</v>
      </c>
      <c r="B219" s="6" t="s">
        <v>4892</v>
      </c>
      <c r="C219" s="6" t="s">
        <v>2637</v>
      </c>
      <c r="D219" s="252" t="s">
        <v>5283</v>
      </c>
      <c r="E219" s="174" t="s">
        <v>7442</v>
      </c>
      <c r="F219" s="145" t="s">
        <v>9393</v>
      </c>
      <c r="G219" s="6" t="s">
        <v>2408</v>
      </c>
      <c r="H219" s="145" t="s">
        <v>4615</v>
      </c>
      <c r="I219" s="145" t="s">
        <v>8371</v>
      </c>
      <c r="J219" s="145" t="str">
        <f t="shared" si="6"/>
        <v>607mm</v>
      </c>
      <c r="P219">
        <v>495</v>
      </c>
      <c r="Q219">
        <f t="shared" si="7"/>
        <v>607</v>
      </c>
    </row>
    <row r="220" spans="1:17" ht="25.5" x14ac:dyDescent="0.2">
      <c r="A220" s="6"/>
      <c r="B220" s="6" t="s">
        <v>4892</v>
      </c>
      <c r="C220" s="6" t="s">
        <v>2637</v>
      </c>
      <c r="D220" s="252" t="s">
        <v>2878</v>
      </c>
      <c r="E220" s="174" t="s">
        <v>9028</v>
      </c>
      <c r="F220" s="145" t="s">
        <v>7989</v>
      </c>
      <c r="G220" s="6" t="s">
        <v>2408</v>
      </c>
      <c r="H220" s="145" t="s">
        <v>4612</v>
      </c>
      <c r="I220" s="145" t="s">
        <v>8371</v>
      </c>
      <c r="J220" s="145" t="str">
        <f t="shared" si="6"/>
        <v>545mm</v>
      </c>
      <c r="P220">
        <v>433</v>
      </c>
      <c r="Q220">
        <f t="shared" si="7"/>
        <v>545</v>
      </c>
    </row>
    <row r="221" spans="1:17" ht="25.5" x14ac:dyDescent="0.2">
      <c r="A221" s="6" t="s">
        <v>9493</v>
      </c>
      <c r="B221" s="6" t="s">
        <v>4892</v>
      </c>
      <c r="C221" s="6" t="s">
        <v>2637</v>
      </c>
      <c r="D221" s="252" t="s">
        <v>9165</v>
      </c>
      <c r="E221" s="174" t="s">
        <v>6761</v>
      </c>
      <c r="F221" s="145" t="s">
        <v>7708</v>
      </c>
      <c r="G221" s="6" t="s">
        <v>2408</v>
      </c>
      <c r="H221" s="145" t="s">
        <v>8767</v>
      </c>
      <c r="I221" s="145" t="s">
        <v>8371</v>
      </c>
      <c r="J221" s="145" t="str">
        <f t="shared" si="6"/>
        <v>597mm</v>
      </c>
      <c r="P221">
        <v>485</v>
      </c>
      <c r="Q221">
        <f t="shared" si="7"/>
        <v>597</v>
      </c>
    </row>
    <row r="222" spans="1:17" ht="25.5" x14ac:dyDescent="0.2">
      <c r="A222" s="6" t="s">
        <v>10450</v>
      </c>
      <c r="B222" s="6" t="s">
        <v>4892</v>
      </c>
      <c r="C222" s="6" t="s">
        <v>2637</v>
      </c>
      <c r="D222" s="252" t="s">
        <v>5282</v>
      </c>
      <c r="E222" s="174" t="s">
        <v>6072</v>
      </c>
      <c r="F222" s="145" t="s">
        <v>9393</v>
      </c>
      <c r="G222" s="6" t="s">
        <v>2408</v>
      </c>
      <c r="H222" s="145" t="s">
        <v>8767</v>
      </c>
      <c r="I222" s="145" t="s">
        <v>8371</v>
      </c>
      <c r="J222" s="145" t="str">
        <f t="shared" si="6"/>
        <v>607mm</v>
      </c>
      <c r="P222">
        <v>495</v>
      </c>
      <c r="Q222">
        <f t="shared" si="7"/>
        <v>607</v>
      </c>
    </row>
    <row r="223" spans="1:17" x14ac:dyDescent="0.2">
      <c r="A223" s="6" t="s">
        <v>9494</v>
      </c>
      <c r="B223" s="6" t="s">
        <v>4892</v>
      </c>
      <c r="C223" s="6" t="s">
        <v>2637</v>
      </c>
      <c r="D223" s="252" t="s">
        <v>5281</v>
      </c>
      <c r="E223" s="174" t="s">
        <v>6762</v>
      </c>
      <c r="F223" s="145" t="s">
        <v>7708</v>
      </c>
      <c r="G223" s="6" t="s">
        <v>2408</v>
      </c>
      <c r="H223" s="6" t="s">
        <v>2408</v>
      </c>
      <c r="I223" s="145" t="s">
        <v>8371</v>
      </c>
      <c r="J223" s="145" t="str">
        <f t="shared" si="6"/>
        <v>597mm</v>
      </c>
      <c r="P223">
        <v>485</v>
      </c>
      <c r="Q223">
        <f t="shared" si="7"/>
        <v>597</v>
      </c>
    </row>
    <row r="224" spans="1:17" ht="25.5" x14ac:dyDescent="0.2">
      <c r="A224" s="6"/>
      <c r="B224" s="6" t="s">
        <v>4892</v>
      </c>
      <c r="C224" s="6" t="s">
        <v>2637</v>
      </c>
      <c r="D224" s="252" t="s">
        <v>1472</v>
      </c>
      <c r="E224" s="174" t="s">
        <v>9224</v>
      </c>
      <c r="F224" s="145" t="s">
        <v>5535</v>
      </c>
      <c r="G224" s="6" t="s">
        <v>2408</v>
      </c>
      <c r="H224" s="145" t="s">
        <v>5470</v>
      </c>
      <c r="I224" s="145" t="s">
        <v>8371</v>
      </c>
      <c r="J224" s="145" t="str">
        <f t="shared" si="6"/>
        <v>579mm</v>
      </c>
      <c r="P224">
        <v>467</v>
      </c>
      <c r="Q224">
        <f t="shared" si="7"/>
        <v>579</v>
      </c>
    </row>
    <row r="225" spans="1:17" ht="25.5" x14ac:dyDescent="0.2">
      <c r="A225" s="125" t="s">
        <v>10653</v>
      </c>
      <c r="B225" s="125" t="s">
        <v>8490</v>
      </c>
      <c r="C225" s="125" t="s">
        <v>2637</v>
      </c>
      <c r="D225" s="545" t="s">
        <v>10726</v>
      </c>
      <c r="E225" s="174" t="s">
        <v>6072</v>
      </c>
      <c r="F225" s="145" t="s">
        <v>7708</v>
      </c>
      <c r="G225" s="6" t="s">
        <v>2408</v>
      </c>
      <c r="H225" s="145" t="s">
        <v>8767</v>
      </c>
      <c r="I225" s="145" t="s">
        <v>8371</v>
      </c>
      <c r="J225" s="145" t="str">
        <f t="shared" si="6"/>
        <v>597mm</v>
      </c>
      <c r="K225" t="s">
        <v>10683</v>
      </c>
      <c r="P225">
        <v>485</v>
      </c>
      <c r="Q225">
        <f t="shared" si="7"/>
        <v>597</v>
      </c>
    </row>
    <row r="226" spans="1:17" x14ac:dyDescent="0.2">
      <c r="A226" s="575" t="s">
        <v>11507</v>
      </c>
      <c r="B226" s="125" t="s">
        <v>8490</v>
      </c>
      <c r="C226" s="125" t="s">
        <v>2637</v>
      </c>
      <c r="D226" s="545" t="s">
        <v>10393</v>
      </c>
      <c r="E226" s="576" t="s">
        <v>11604</v>
      </c>
      <c r="F226" s="145" t="s">
        <v>3455</v>
      </c>
      <c r="G226" s="6" t="s">
        <v>2408</v>
      </c>
      <c r="H226" s="145" t="s">
        <v>2408</v>
      </c>
      <c r="I226" s="145" t="s">
        <v>8371</v>
      </c>
      <c r="J226" s="145" t="str">
        <f t="shared" si="6"/>
        <v>590mm</v>
      </c>
      <c r="K226" s="561" t="s">
        <v>11602</v>
      </c>
      <c r="P226">
        <v>478</v>
      </c>
      <c r="Q226">
        <f t="shared" si="7"/>
        <v>590</v>
      </c>
    </row>
    <row r="227" spans="1:17" ht="25.5" x14ac:dyDescent="0.2">
      <c r="A227" s="6" t="s">
        <v>1195</v>
      </c>
      <c r="B227" s="6" t="s">
        <v>8490</v>
      </c>
      <c r="C227" s="6" t="s">
        <v>2637</v>
      </c>
      <c r="D227" s="252" t="s">
        <v>9126</v>
      </c>
      <c r="E227" s="174" t="s">
        <v>6965</v>
      </c>
      <c r="F227" s="145" t="s">
        <v>4963</v>
      </c>
      <c r="G227" s="145" t="s">
        <v>8928</v>
      </c>
      <c r="H227" s="145" t="s">
        <v>4608</v>
      </c>
      <c r="I227" s="145" t="s">
        <v>8371</v>
      </c>
      <c r="J227" s="145" t="str">
        <f t="shared" si="6"/>
        <v>612mm</v>
      </c>
      <c r="P227">
        <v>500</v>
      </c>
      <c r="Q227">
        <f t="shared" si="7"/>
        <v>612</v>
      </c>
    </row>
    <row r="228" spans="1:17" ht="25.5" x14ac:dyDescent="0.2">
      <c r="A228" s="575" t="s">
        <v>10862</v>
      </c>
      <c r="B228" s="575" t="s">
        <v>8490</v>
      </c>
      <c r="C228" s="575" t="s">
        <v>2637</v>
      </c>
      <c r="D228" s="592" t="s">
        <v>10918</v>
      </c>
      <c r="E228" s="576" t="s">
        <v>10920</v>
      </c>
      <c r="F228" s="588" t="s">
        <v>10921</v>
      </c>
      <c r="G228" s="6" t="s">
        <v>2408</v>
      </c>
      <c r="H228" s="145" t="s">
        <v>12501</v>
      </c>
      <c r="I228" s="145" t="s">
        <v>8371</v>
      </c>
      <c r="J228" s="145" t="str">
        <f t="shared" si="6"/>
        <v>622mm</v>
      </c>
      <c r="P228">
        <v>510</v>
      </c>
      <c r="Q228">
        <f t="shared" si="7"/>
        <v>622</v>
      </c>
    </row>
    <row r="229" spans="1:17" ht="25.5" x14ac:dyDescent="0.2">
      <c r="A229" s="6" t="s">
        <v>10770</v>
      </c>
      <c r="B229" s="6" t="s">
        <v>8490</v>
      </c>
      <c r="C229" s="6" t="s">
        <v>2637</v>
      </c>
      <c r="D229" s="252" t="s">
        <v>4807</v>
      </c>
      <c r="E229" s="174" t="s">
        <v>7442</v>
      </c>
      <c r="F229" s="145" t="s">
        <v>4670</v>
      </c>
      <c r="G229" s="6" t="s">
        <v>2408</v>
      </c>
      <c r="H229" s="145" t="s">
        <v>8767</v>
      </c>
      <c r="I229" s="145" t="s">
        <v>8371</v>
      </c>
      <c r="J229" s="145" t="str">
        <f t="shared" si="6"/>
        <v>602mm</v>
      </c>
      <c r="P229">
        <v>490</v>
      </c>
      <c r="Q229">
        <f t="shared" si="7"/>
        <v>602</v>
      </c>
    </row>
    <row r="230" spans="1:17" ht="25.5" x14ac:dyDescent="0.2">
      <c r="A230" s="6" t="s">
        <v>11181</v>
      </c>
      <c r="B230" s="6" t="s">
        <v>8490</v>
      </c>
      <c r="C230" s="6" t="s">
        <v>2637</v>
      </c>
      <c r="D230" s="252" t="s">
        <v>11180</v>
      </c>
      <c r="E230" s="174" t="s">
        <v>7442</v>
      </c>
      <c r="F230" s="145" t="s">
        <v>4670</v>
      </c>
      <c r="G230" s="6" t="s">
        <v>2408</v>
      </c>
      <c r="H230" s="145" t="s">
        <v>8767</v>
      </c>
      <c r="I230" s="145" t="s">
        <v>8371</v>
      </c>
      <c r="J230" s="145" t="str">
        <f t="shared" si="6"/>
        <v>602mm</v>
      </c>
      <c r="K230" t="s">
        <v>10791</v>
      </c>
      <c r="P230">
        <v>490</v>
      </c>
      <c r="Q230">
        <f t="shared" si="7"/>
        <v>602</v>
      </c>
    </row>
    <row r="231" spans="1:17" ht="25.5" x14ac:dyDescent="0.2">
      <c r="A231" s="6" t="s">
        <v>11154</v>
      </c>
      <c r="B231" s="6" t="s">
        <v>8490</v>
      </c>
      <c r="C231" s="6" t="s">
        <v>2637</v>
      </c>
      <c r="D231" s="252" t="s">
        <v>11182</v>
      </c>
      <c r="E231" s="174" t="s">
        <v>953</v>
      </c>
      <c r="F231" s="145" t="s">
        <v>265</v>
      </c>
      <c r="G231" s="6" t="s">
        <v>2408</v>
      </c>
      <c r="H231" s="145" t="s">
        <v>9505</v>
      </c>
      <c r="I231" s="145" t="s">
        <v>8371</v>
      </c>
      <c r="J231" s="145" t="str">
        <f t="shared" si="6"/>
        <v>619mm</v>
      </c>
      <c r="K231" t="s">
        <v>11198</v>
      </c>
      <c r="P231">
        <v>507</v>
      </c>
      <c r="Q231">
        <f t="shared" si="7"/>
        <v>619</v>
      </c>
    </row>
    <row r="232" spans="1:17" ht="25.5" x14ac:dyDescent="0.2">
      <c r="A232" s="6"/>
      <c r="B232" s="6" t="s">
        <v>8490</v>
      </c>
      <c r="C232" s="6" t="s">
        <v>2637</v>
      </c>
      <c r="D232" s="252" t="s">
        <v>5001</v>
      </c>
      <c r="E232" s="174" t="s">
        <v>6440</v>
      </c>
      <c r="F232" s="145" t="s">
        <v>9974</v>
      </c>
      <c r="G232" s="6" t="s">
        <v>2408</v>
      </c>
      <c r="H232" s="145" t="s">
        <v>4155</v>
      </c>
      <c r="I232" s="145" t="s">
        <v>8371</v>
      </c>
      <c r="J232" s="145" t="str">
        <f t="shared" si="6"/>
        <v>577mm</v>
      </c>
      <c r="P232">
        <v>465</v>
      </c>
      <c r="Q232">
        <f t="shared" si="7"/>
        <v>577</v>
      </c>
    </row>
    <row r="233" spans="1:17" ht="25.5" x14ac:dyDescent="0.2">
      <c r="A233" s="6" t="s">
        <v>3184</v>
      </c>
      <c r="B233" s="6" t="s">
        <v>8490</v>
      </c>
      <c r="C233" s="6" t="s">
        <v>2637</v>
      </c>
      <c r="D233" s="252" t="s">
        <v>3185</v>
      </c>
      <c r="E233" s="174" t="s">
        <v>6074</v>
      </c>
      <c r="F233" s="145" t="s">
        <v>7963</v>
      </c>
      <c r="G233" s="6" t="s">
        <v>2408</v>
      </c>
      <c r="H233" s="145" t="s">
        <v>8767</v>
      </c>
      <c r="I233" s="145" t="s">
        <v>8371</v>
      </c>
      <c r="J233" s="145" t="str">
        <f t="shared" si="6"/>
        <v>602mm</v>
      </c>
      <c r="P233">
        <v>490</v>
      </c>
      <c r="Q233">
        <f t="shared" si="7"/>
        <v>602</v>
      </c>
    </row>
    <row r="234" spans="1:17" ht="38.25" x14ac:dyDescent="0.2">
      <c r="A234" s="6" t="s">
        <v>11504</v>
      </c>
      <c r="B234" s="6" t="s">
        <v>8490</v>
      </c>
      <c r="C234" s="6" t="s">
        <v>2637</v>
      </c>
      <c r="D234" s="252" t="s">
        <v>11520</v>
      </c>
      <c r="E234" s="174" t="s">
        <v>11813</v>
      </c>
      <c r="F234" s="145" t="s">
        <v>7817</v>
      </c>
      <c r="G234" s="6" t="s">
        <v>2408</v>
      </c>
      <c r="H234" s="145" t="s">
        <v>11814</v>
      </c>
      <c r="I234" s="145" t="s">
        <v>8371</v>
      </c>
      <c r="J234" s="145" t="str">
        <f t="shared" si="6"/>
        <v>597mm</v>
      </c>
      <c r="K234" s="139" t="s">
        <v>11779</v>
      </c>
      <c r="L234" s="655"/>
      <c r="P234">
        <v>485</v>
      </c>
      <c r="Q234">
        <f t="shared" si="7"/>
        <v>597</v>
      </c>
    </row>
    <row r="235" spans="1:17" ht="25.5" x14ac:dyDescent="0.2">
      <c r="A235" s="6"/>
      <c r="B235" s="6" t="s">
        <v>8490</v>
      </c>
      <c r="C235" s="6" t="s">
        <v>2637</v>
      </c>
      <c r="D235" s="252" t="s">
        <v>2926</v>
      </c>
      <c r="E235" s="174" t="s">
        <v>9219</v>
      </c>
      <c r="F235" s="145" t="s">
        <v>3383</v>
      </c>
      <c r="G235" s="6" t="s">
        <v>2408</v>
      </c>
      <c r="H235" s="145" t="s">
        <v>4612</v>
      </c>
      <c r="I235" s="145" t="s">
        <v>8371</v>
      </c>
      <c r="J235" s="145" t="str">
        <f t="shared" si="6"/>
        <v>564mm</v>
      </c>
      <c r="P235">
        <v>452</v>
      </c>
      <c r="Q235">
        <f t="shared" si="7"/>
        <v>564</v>
      </c>
    </row>
    <row r="236" spans="1:17" ht="25.5" x14ac:dyDescent="0.2">
      <c r="A236" s="6" t="s">
        <v>1450</v>
      </c>
      <c r="B236" s="6" t="s">
        <v>8490</v>
      </c>
      <c r="C236" s="6" t="s">
        <v>2637</v>
      </c>
      <c r="D236" s="252" t="s">
        <v>11636</v>
      </c>
      <c r="E236" s="174" t="s">
        <v>372</v>
      </c>
      <c r="F236" s="145" t="s">
        <v>3383</v>
      </c>
      <c r="G236" s="6" t="s">
        <v>2408</v>
      </c>
      <c r="H236" s="145" t="s">
        <v>1452</v>
      </c>
      <c r="I236" s="145" t="s">
        <v>8371</v>
      </c>
      <c r="J236" s="145" t="str">
        <f t="shared" si="6"/>
        <v>564mm</v>
      </c>
      <c r="P236">
        <v>452</v>
      </c>
      <c r="Q236">
        <f t="shared" si="7"/>
        <v>564</v>
      </c>
    </row>
    <row r="237" spans="1:17" ht="25.5" x14ac:dyDescent="0.2">
      <c r="A237" s="6" t="s">
        <v>4218</v>
      </c>
      <c r="B237" s="6" t="s">
        <v>8490</v>
      </c>
      <c r="C237" s="6" t="s">
        <v>2637</v>
      </c>
      <c r="D237" s="252" t="s">
        <v>8529</v>
      </c>
      <c r="E237" s="174" t="s">
        <v>9219</v>
      </c>
      <c r="F237" s="145" t="s">
        <v>3455</v>
      </c>
      <c r="G237" s="6" t="s">
        <v>2408</v>
      </c>
      <c r="H237" s="145" t="s">
        <v>8767</v>
      </c>
      <c r="I237" s="145" t="s">
        <v>8371</v>
      </c>
      <c r="J237" s="145" t="str">
        <f t="shared" si="6"/>
        <v>590mm</v>
      </c>
      <c r="P237">
        <v>478</v>
      </c>
      <c r="Q237">
        <f t="shared" si="7"/>
        <v>590</v>
      </c>
    </row>
    <row r="238" spans="1:17" ht="25.5" x14ac:dyDescent="0.2">
      <c r="A238" s="6"/>
      <c r="B238" s="6" t="s">
        <v>8490</v>
      </c>
      <c r="C238" s="6" t="s">
        <v>2637</v>
      </c>
      <c r="D238" s="252" t="s">
        <v>5692</v>
      </c>
      <c r="E238" s="174" t="s">
        <v>4511</v>
      </c>
      <c r="F238" s="145" t="s">
        <v>3383</v>
      </c>
      <c r="G238" s="6" t="s">
        <v>2408</v>
      </c>
      <c r="H238" s="145" t="s">
        <v>4612</v>
      </c>
      <c r="I238" s="145" t="s">
        <v>8371</v>
      </c>
      <c r="J238" s="145" t="str">
        <f t="shared" si="6"/>
        <v>564mm</v>
      </c>
      <c r="P238">
        <v>452</v>
      </c>
      <c r="Q238">
        <f t="shared" si="7"/>
        <v>564</v>
      </c>
    </row>
    <row r="239" spans="1:17" ht="25.5" x14ac:dyDescent="0.2">
      <c r="A239" s="6"/>
      <c r="B239" s="6" t="s">
        <v>8490</v>
      </c>
      <c r="C239" s="6" t="s">
        <v>2637</v>
      </c>
      <c r="D239" s="252" t="s">
        <v>5693</v>
      </c>
      <c r="E239" s="174" t="s">
        <v>9605</v>
      </c>
      <c r="F239" s="145" t="s">
        <v>9974</v>
      </c>
      <c r="G239" s="6" t="s">
        <v>2408</v>
      </c>
      <c r="H239" s="145" t="s">
        <v>4155</v>
      </c>
      <c r="I239" s="145" t="s">
        <v>8371</v>
      </c>
      <c r="J239" s="145" t="str">
        <f t="shared" si="6"/>
        <v>577mm</v>
      </c>
      <c r="P239">
        <v>465</v>
      </c>
      <c r="Q239">
        <f t="shared" si="7"/>
        <v>577</v>
      </c>
    </row>
    <row r="240" spans="1:17" ht="25.5" x14ac:dyDescent="0.2">
      <c r="A240" s="6"/>
      <c r="B240" s="6" t="s">
        <v>8490</v>
      </c>
      <c r="C240" s="6" t="s">
        <v>2637</v>
      </c>
      <c r="D240" s="252" t="s">
        <v>3162</v>
      </c>
      <c r="E240" s="174" t="s">
        <v>6072</v>
      </c>
      <c r="F240" s="145" t="s">
        <v>3455</v>
      </c>
      <c r="G240" s="6" t="s">
        <v>2408</v>
      </c>
      <c r="H240" s="145" t="s">
        <v>8767</v>
      </c>
      <c r="I240" s="145" t="s">
        <v>8371</v>
      </c>
      <c r="J240" s="145" t="str">
        <f t="shared" si="6"/>
        <v>590mm</v>
      </c>
      <c r="P240">
        <v>478</v>
      </c>
      <c r="Q240">
        <f t="shared" si="7"/>
        <v>590</v>
      </c>
    </row>
    <row r="241" spans="1:17" x14ac:dyDescent="0.2">
      <c r="A241" s="6" t="s">
        <v>12518</v>
      </c>
      <c r="B241" s="6" t="s">
        <v>8490</v>
      </c>
      <c r="C241" s="6" t="s">
        <v>12002</v>
      </c>
      <c r="D241" s="252" t="s">
        <v>12520</v>
      </c>
      <c r="E241" s="174" t="s">
        <v>7442</v>
      </c>
      <c r="F241" s="145" t="s">
        <v>12522</v>
      </c>
      <c r="G241" s="6" t="s">
        <v>2408</v>
      </c>
      <c r="H241" s="145" t="s">
        <v>12523</v>
      </c>
      <c r="I241" s="145" t="s">
        <v>8371</v>
      </c>
      <c r="J241" s="145" t="str">
        <f t="shared" si="6"/>
        <v>627mm</v>
      </c>
      <c r="P241">
        <v>515</v>
      </c>
      <c r="Q241">
        <f t="shared" si="7"/>
        <v>627</v>
      </c>
    </row>
    <row r="242" spans="1:17" ht="25.5" x14ac:dyDescent="0.2">
      <c r="A242" s="6" t="s">
        <v>8378</v>
      </c>
      <c r="B242" s="6" t="s">
        <v>8490</v>
      </c>
      <c r="C242" s="6" t="s">
        <v>2637</v>
      </c>
      <c r="D242" s="252" t="s">
        <v>2650</v>
      </c>
      <c r="E242" s="174" t="s">
        <v>9606</v>
      </c>
      <c r="F242" s="145" t="s">
        <v>4963</v>
      </c>
      <c r="G242" s="6" t="s">
        <v>2408</v>
      </c>
      <c r="H242" s="145" t="s">
        <v>2649</v>
      </c>
      <c r="I242" s="145" t="s">
        <v>8371</v>
      </c>
      <c r="J242" s="145" t="str">
        <f t="shared" si="6"/>
        <v>612mm</v>
      </c>
      <c r="P242">
        <v>500</v>
      </c>
      <c r="Q242">
        <f t="shared" si="7"/>
        <v>612</v>
      </c>
    </row>
    <row r="243" spans="1:17" ht="25.5" x14ac:dyDescent="0.2">
      <c r="A243" s="6" t="s">
        <v>5566</v>
      </c>
      <c r="B243" s="6" t="s">
        <v>8490</v>
      </c>
      <c r="C243" s="6" t="s">
        <v>2637</v>
      </c>
      <c r="D243" s="545" t="s">
        <v>10595</v>
      </c>
      <c r="E243" s="174" t="s">
        <v>5709</v>
      </c>
      <c r="F243" s="145" t="s">
        <v>4670</v>
      </c>
      <c r="G243" s="6" t="s">
        <v>2408</v>
      </c>
      <c r="H243" s="145" t="s">
        <v>8767</v>
      </c>
      <c r="I243" s="145" t="s">
        <v>8371</v>
      </c>
      <c r="J243" s="145" t="str">
        <f t="shared" si="6"/>
        <v>602mm</v>
      </c>
      <c r="P243">
        <v>490</v>
      </c>
      <c r="Q243">
        <f t="shared" si="7"/>
        <v>602</v>
      </c>
    </row>
    <row r="244" spans="1:17" x14ac:dyDescent="0.2">
      <c r="A244" s="6"/>
      <c r="B244" s="6" t="s">
        <v>8490</v>
      </c>
      <c r="C244" s="6" t="s">
        <v>2637</v>
      </c>
      <c r="D244" s="252" t="s">
        <v>10060</v>
      </c>
      <c r="E244" s="174" t="s">
        <v>9607</v>
      </c>
      <c r="F244" s="145" t="s">
        <v>3383</v>
      </c>
      <c r="G244" s="6" t="s">
        <v>2408</v>
      </c>
      <c r="H244" s="6" t="s">
        <v>2408</v>
      </c>
      <c r="I244" s="145" t="s">
        <v>8371</v>
      </c>
      <c r="J244" s="145" t="str">
        <f t="shared" si="6"/>
        <v>564mm</v>
      </c>
      <c r="P244">
        <v>452</v>
      </c>
      <c r="Q244">
        <f t="shared" si="7"/>
        <v>564</v>
      </c>
    </row>
    <row r="245" spans="1:17" ht="25.5" x14ac:dyDescent="0.2">
      <c r="A245" s="6"/>
      <c r="B245" s="6" t="s">
        <v>8490</v>
      </c>
      <c r="C245" s="6" t="s">
        <v>2637</v>
      </c>
      <c r="D245" s="252" t="s">
        <v>4376</v>
      </c>
      <c r="E245" s="174" t="s">
        <v>6077</v>
      </c>
      <c r="F245" s="145" t="s">
        <v>3383</v>
      </c>
      <c r="G245" s="6" t="s">
        <v>2408</v>
      </c>
      <c r="H245" s="145" t="s">
        <v>4612</v>
      </c>
      <c r="I245" s="145" t="s">
        <v>8371</v>
      </c>
      <c r="J245" s="145" t="str">
        <f t="shared" si="6"/>
        <v>564mm</v>
      </c>
      <c r="P245">
        <v>452</v>
      </c>
      <c r="Q245">
        <f t="shared" si="7"/>
        <v>564</v>
      </c>
    </row>
    <row r="246" spans="1:17" ht="25.5" x14ac:dyDescent="0.2">
      <c r="A246" s="6"/>
      <c r="B246" s="6" t="s">
        <v>8490</v>
      </c>
      <c r="C246" s="6" t="s">
        <v>2637</v>
      </c>
      <c r="D246" s="252" t="s">
        <v>2393</v>
      </c>
      <c r="E246" s="174" t="s">
        <v>757</v>
      </c>
      <c r="F246" s="145" t="s">
        <v>7963</v>
      </c>
      <c r="G246" s="6" t="s">
        <v>2408</v>
      </c>
      <c r="H246" s="145" t="s">
        <v>8767</v>
      </c>
      <c r="I246" s="145" t="s">
        <v>8371</v>
      </c>
      <c r="J246" s="145" t="str">
        <f t="shared" si="6"/>
        <v>602mm</v>
      </c>
      <c r="P246">
        <v>490</v>
      </c>
      <c r="Q246">
        <f t="shared" si="7"/>
        <v>602</v>
      </c>
    </row>
    <row r="247" spans="1:17" ht="25.5" x14ac:dyDescent="0.2">
      <c r="A247" s="6" t="s">
        <v>4378</v>
      </c>
      <c r="B247" s="6" t="s">
        <v>8490</v>
      </c>
      <c r="C247" s="6" t="s">
        <v>2637</v>
      </c>
      <c r="D247" s="252" t="s">
        <v>1189</v>
      </c>
      <c r="E247" s="174" t="s">
        <v>9514</v>
      </c>
      <c r="F247" s="145" t="s">
        <v>7963</v>
      </c>
      <c r="G247" s="6" t="s">
        <v>2408</v>
      </c>
      <c r="H247" s="145" t="s">
        <v>8767</v>
      </c>
      <c r="I247" s="145" t="s">
        <v>8371</v>
      </c>
      <c r="J247" s="145" t="str">
        <f t="shared" si="6"/>
        <v>602mm</v>
      </c>
      <c r="P247">
        <v>490</v>
      </c>
      <c r="Q247">
        <f t="shared" si="7"/>
        <v>602</v>
      </c>
    </row>
    <row r="248" spans="1:17" ht="25.5" x14ac:dyDescent="0.2">
      <c r="A248" s="6" t="s">
        <v>10780</v>
      </c>
      <c r="B248" s="6" t="s">
        <v>8490</v>
      </c>
      <c r="C248" s="6" t="s">
        <v>2637</v>
      </c>
      <c r="D248" s="252" t="s">
        <v>10784</v>
      </c>
      <c r="E248" s="174" t="s">
        <v>10789</v>
      </c>
      <c r="F248" s="145" t="s">
        <v>8391</v>
      </c>
      <c r="G248" s="6" t="s">
        <v>2408</v>
      </c>
      <c r="H248" s="145" t="s">
        <v>10790</v>
      </c>
      <c r="I248" s="145" t="s">
        <v>8371</v>
      </c>
      <c r="J248" s="145" t="str">
        <f t="shared" si="6"/>
        <v>617mm</v>
      </c>
      <c r="K248" t="s">
        <v>10791</v>
      </c>
      <c r="P248">
        <v>505</v>
      </c>
      <c r="Q248">
        <f t="shared" si="7"/>
        <v>617</v>
      </c>
    </row>
    <row r="249" spans="1:17" ht="25.5" x14ac:dyDescent="0.2">
      <c r="A249" s="6" t="s">
        <v>10943</v>
      </c>
      <c r="B249" s="6" t="s">
        <v>8490</v>
      </c>
      <c r="C249" s="6" t="s">
        <v>2637</v>
      </c>
      <c r="D249" s="252" t="s">
        <v>2134</v>
      </c>
      <c r="E249" s="174" t="s">
        <v>10893</v>
      </c>
      <c r="F249" s="145" t="s">
        <v>3383</v>
      </c>
      <c r="G249" s="6" t="s">
        <v>2408</v>
      </c>
      <c r="H249" s="6" t="s">
        <v>2408</v>
      </c>
      <c r="I249" s="145" t="s">
        <v>8371</v>
      </c>
      <c r="J249" s="145" t="str">
        <f t="shared" si="6"/>
        <v>564mm</v>
      </c>
      <c r="K249" t="s">
        <v>11128</v>
      </c>
      <c r="P249">
        <v>452</v>
      </c>
      <c r="Q249">
        <f t="shared" si="7"/>
        <v>564</v>
      </c>
    </row>
    <row r="250" spans="1:17" ht="25.5" x14ac:dyDescent="0.2">
      <c r="A250" s="6" t="s">
        <v>6907</v>
      </c>
      <c r="B250" s="6" t="s">
        <v>8490</v>
      </c>
      <c r="C250" s="6" t="s">
        <v>2637</v>
      </c>
      <c r="D250" s="252" t="s">
        <v>7613</v>
      </c>
      <c r="E250" s="174" t="s">
        <v>9607</v>
      </c>
      <c r="F250" s="145" t="s">
        <v>3361</v>
      </c>
      <c r="G250" s="6" t="s">
        <v>2408</v>
      </c>
      <c r="H250" s="6" t="s">
        <v>2408</v>
      </c>
      <c r="I250" s="145" t="s">
        <v>8371</v>
      </c>
      <c r="J250" s="145" t="str">
        <f t="shared" si="6"/>
        <v>582mm</v>
      </c>
      <c r="P250">
        <v>470</v>
      </c>
      <c r="Q250">
        <f t="shared" si="7"/>
        <v>582</v>
      </c>
    </row>
    <row r="251" spans="1:17" ht="25.5" x14ac:dyDescent="0.2">
      <c r="A251" s="6" t="s">
        <v>9004</v>
      </c>
      <c r="B251" s="6" t="s">
        <v>8490</v>
      </c>
      <c r="C251" s="6" t="s">
        <v>2637</v>
      </c>
      <c r="D251" s="252" t="s">
        <v>707</v>
      </c>
      <c r="E251" s="174" t="s">
        <v>9606</v>
      </c>
      <c r="F251" s="145" t="s">
        <v>4963</v>
      </c>
      <c r="G251" s="6" t="s">
        <v>2408</v>
      </c>
      <c r="H251" s="145" t="s">
        <v>2649</v>
      </c>
      <c r="I251" s="145" t="s">
        <v>8371</v>
      </c>
      <c r="J251" s="145" t="str">
        <f t="shared" si="6"/>
        <v>612mm</v>
      </c>
      <c r="P251">
        <v>500</v>
      </c>
      <c r="Q251">
        <f t="shared" si="7"/>
        <v>612</v>
      </c>
    </row>
    <row r="252" spans="1:17" x14ac:dyDescent="0.2">
      <c r="A252" s="125" t="s">
        <v>6476</v>
      </c>
      <c r="B252" s="6" t="s">
        <v>8490</v>
      </c>
      <c r="C252" s="6" t="s">
        <v>2637</v>
      </c>
      <c r="D252" s="252" t="s">
        <v>10158</v>
      </c>
      <c r="E252" s="174" t="s">
        <v>3480</v>
      </c>
      <c r="F252" s="145" t="s">
        <v>8941</v>
      </c>
      <c r="G252" s="6" t="s">
        <v>2408</v>
      </c>
      <c r="H252" s="6" t="s">
        <v>2408</v>
      </c>
      <c r="I252" s="145" t="s">
        <v>8371</v>
      </c>
      <c r="J252" s="145" t="str">
        <f t="shared" ref="J252:J318" si="8">Q252&amp; "mm"</f>
        <v>572mm</v>
      </c>
      <c r="K252" t="s">
        <v>10619</v>
      </c>
      <c r="P252">
        <v>460</v>
      </c>
      <c r="Q252">
        <f t="shared" ref="Q252:Q318" si="9">P252+112</f>
        <v>572</v>
      </c>
    </row>
    <row r="253" spans="1:17" ht="25.5" x14ac:dyDescent="0.2">
      <c r="A253" s="6"/>
      <c r="B253" s="6" t="s">
        <v>8490</v>
      </c>
      <c r="C253" s="6" t="s">
        <v>2637</v>
      </c>
      <c r="D253" s="252" t="s">
        <v>7790</v>
      </c>
      <c r="E253" s="174" t="s">
        <v>6065</v>
      </c>
      <c r="F253" s="145" t="s">
        <v>3610</v>
      </c>
      <c r="G253" s="6" t="s">
        <v>2408</v>
      </c>
      <c r="H253" s="145" t="s">
        <v>9505</v>
      </c>
      <c r="I253" s="145" t="s">
        <v>8371</v>
      </c>
      <c r="J253" s="145" t="str">
        <f t="shared" si="8"/>
        <v>612mm</v>
      </c>
      <c r="P253">
        <v>500</v>
      </c>
      <c r="Q253">
        <f t="shared" si="9"/>
        <v>612</v>
      </c>
    </row>
    <row r="254" spans="1:17" ht="25.5" x14ac:dyDescent="0.2">
      <c r="A254" s="6"/>
      <c r="B254" s="6" t="s">
        <v>8490</v>
      </c>
      <c r="C254" s="6" t="s">
        <v>2637</v>
      </c>
      <c r="D254" s="252" t="s">
        <v>6020</v>
      </c>
      <c r="E254" s="174" t="s">
        <v>4578</v>
      </c>
      <c r="F254" s="145" t="s">
        <v>9395</v>
      </c>
      <c r="G254" s="6" t="s">
        <v>2408</v>
      </c>
      <c r="H254" s="145" t="s">
        <v>8767</v>
      </c>
      <c r="I254" s="145" t="s">
        <v>8371</v>
      </c>
      <c r="J254" s="145" t="str">
        <f t="shared" si="8"/>
        <v>592mm</v>
      </c>
      <c r="P254">
        <v>480</v>
      </c>
      <c r="Q254">
        <f t="shared" si="9"/>
        <v>592</v>
      </c>
    </row>
    <row r="255" spans="1:17" ht="25.5" x14ac:dyDescent="0.2">
      <c r="A255" s="6" t="s">
        <v>10765</v>
      </c>
      <c r="B255" s="6" t="s">
        <v>8490</v>
      </c>
      <c r="C255" s="6" t="s">
        <v>2637</v>
      </c>
      <c r="D255" s="252" t="s">
        <v>4808</v>
      </c>
      <c r="E255" s="174" t="s">
        <v>373</v>
      </c>
      <c r="F255" s="145" t="s">
        <v>7963</v>
      </c>
      <c r="G255" s="6" t="s">
        <v>2408</v>
      </c>
      <c r="H255" s="145" t="s">
        <v>8767</v>
      </c>
      <c r="I255" s="145" t="s">
        <v>8371</v>
      </c>
      <c r="J255" s="145" t="str">
        <f t="shared" si="8"/>
        <v>602mm</v>
      </c>
      <c r="P255">
        <v>490</v>
      </c>
      <c r="Q255">
        <f t="shared" si="9"/>
        <v>602</v>
      </c>
    </row>
    <row r="256" spans="1:17" ht="25.5" x14ac:dyDescent="0.2">
      <c r="A256" s="6" t="s">
        <v>11185</v>
      </c>
      <c r="B256" s="6" t="s">
        <v>8490</v>
      </c>
      <c r="C256" s="6" t="s">
        <v>2637</v>
      </c>
      <c r="D256" s="252" t="s">
        <v>11187</v>
      </c>
      <c r="E256" s="174" t="s">
        <v>373</v>
      </c>
      <c r="F256" s="145" t="s">
        <v>7963</v>
      </c>
      <c r="G256" s="6" t="s">
        <v>2408</v>
      </c>
      <c r="H256" s="145" t="s">
        <v>8767</v>
      </c>
      <c r="I256" s="145" t="s">
        <v>8371</v>
      </c>
      <c r="J256" s="145" t="str">
        <f t="shared" si="8"/>
        <v>602mm</v>
      </c>
      <c r="K256" t="s">
        <v>11175</v>
      </c>
      <c r="P256">
        <v>490</v>
      </c>
      <c r="Q256">
        <f t="shared" si="9"/>
        <v>602</v>
      </c>
    </row>
    <row r="257" spans="1:17" ht="25.5" x14ac:dyDescent="0.2">
      <c r="A257" s="6" t="s">
        <v>11217</v>
      </c>
      <c r="B257" s="6" t="s">
        <v>8490</v>
      </c>
      <c r="C257" s="6" t="s">
        <v>2637</v>
      </c>
      <c r="D257" s="252" t="s">
        <v>11196</v>
      </c>
      <c r="E257" s="174" t="s">
        <v>953</v>
      </c>
      <c r="F257" s="145" t="s">
        <v>265</v>
      </c>
      <c r="G257" s="6" t="s">
        <v>2408</v>
      </c>
      <c r="H257" s="145" t="s">
        <v>9505</v>
      </c>
      <c r="I257" s="145" t="s">
        <v>8371</v>
      </c>
      <c r="J257" s="145" t="str">
        <f t="shared" si="8"/>
        <v>619mm</v>
      </c>
      <c r="K257" t="s">
        <v>11198</v>
      </c>
      <c r="P257">
        <v>507</v>
      </c>
      <c r="Q257">
        <f t="shared" si="9"/>
        <v>619</v>
      </c>
    </row>
    <row r="258" spans="1:17" ht="25.5" x14ac:dyDescent="0.2">
      <c r="A258" s="6"/>
      <c r="B258" s="6" t="s">
        <v>8490</v>
      </c>
      <c r="C258" s="6" t="s">
        <v>2637</v>
      </c>
      <c r="D258" s="252" t="s">
        <v>4796</v>
      </c>
      <c r="E258" s="174" t="s">
        <v>4579</v>
      </c>
      <c r="F258" s="145" t="s">
        <v>9394</v>
      </c>
      <c r="G258" s="145" t="s">
        <v>3769</v>
      </c>
      <c r="H258" s="145" t="s">
        <v>8767</v>
      </c>
      <c r="I258" s="145" t="s">
        <v>8371</v>
      </c>
      <c r="J258" s="145" t="str">
        <f t="shared" si="8"/>
        <v>594mm</v>
      </c>
      <c r="P258">
        <v>482</v>
      </c>
      <c r="Q258">
        <f t="shared" si="9"/>
        <v>594</v>
      </c>
    </row>
    <row r="259" spans="1:17" ht="25.5" x14ac:dyDescent="0.2">
      <c r="A259" s="6"/>
      <c r="B259" s="6" t="s">
        <v>8490</v>
      </c>
      <c r="C259" s="6" t="s">
        <v>2637</v>
      </c>
      <c r="D259" s="252" t="s">
        <v>6295</v>
      </c>
      <c r="E259" s="174" t="s">
        <v>6953</v>
      </c>
      <c r="F259" s="145" t="s">
        <v>3455</v>
      </c>
      <c r="G259" s="6" t="s">
        <v>2408</v>
      </c>
      <c r="H259" s="145" t="s">
        <v>8767</v>
      </c>
      <c r="I259" s="145" t="s">
        <v>8371</v>
      </c>
      <c r="J259" s="145" t="str">
        <f t="shared" si="8"/>
        <v>590mm</v>
      </c>
      <c r="P259">
        <v>478</v>
      </c>
      <c r="Q259">
        <f t="shared" si="9"/>
        <v>590</v>
      </c>
    </row>
    <row r="260" spans="1:17" ht="25.5" x14ac:dyDescent="0.2">
      <c r="A260" s="6"/>
      <c r="B260" s="6" t="s">
        <v>8490</v>
      </c>
      <c r="C260" s="6" t="s">
        <v>2637</v>
      </c>
      <c r="D260" s="252" t="s">
        <v>6263</v>
      </c>
      <c r="E260" s="174" t="s">
        <v>6954</v>
      </c>
      <c r="F260" s="145" t="s">
        <v>9974</v>
      </c>
      <c r="G260" s="6" t="s">
        <v>2408</v>
      </c>
      <c r="H260" s="145" t="s">
        <v>4155</v>
      </c>
      <c r="I260" s="145" t="s">
        <v>8371</v>
      </c>
      <c r="J260" s="145" t="str">
        <f t="shared" si="8"/>
        <v>577mm</v>
      </c>
      <c r="P260">
        <v>465</v>
      </c>
      <c r="Q260">
        <f t="shared" si="9"/>
        <v>577</v>
      </c>
    </row>
    <row r="261" spans="1:17" ht="25.5" x14ac:dyDescent="0.2">
      <c r="A261" s="6" t="s">
        <v>11695</v>
      </c>
      <c r="B261" s="6" t="s">
        <v>8490</v>
      </c>
      <c r="C261" s="6" t="s">
        <v>2637</v>
      </c>
      <c r="D261" s="592" t="s">
        <v>8082</v>
      </c>
      <c r="E261" s="576" t="s">
        <v>4510</v>
      </c>
      <c r="F261" s="588" t="s">
        <v>4070</v>
      </c>
      <c r="G261" s="6" t="s">
        <v>2408</v>
      </c>
      <c r="H261" s="588" t="s">
        <v>12389</v>
      </c>
      <c r="I261" s="145" t="s">
        <v>8371</v>
      </c>
      <c r="J261" s="145" t="str">
        <f t="shared" si="8"/>
        <v>577mm</v>
      </c>
      <c r="K261" s="561" t="s">
        <v>12390</v>
      </c>
      <c r="P261">
        <v>465</v>
      </c>
      <c r="Q261">
        <f t="shared" si="9"/>
        <v>577</v>
      </c>
    </row>
    <row r="262" spans="1:17" ht="25.5" x14ac:dyDescent="0.2">
      <c r="A262" s="575" t="s">
        <v>10917</v>
      </c>
      <c r="B262" s="6" t="s">
        <v>8490</v>
      </c>
      <c r="C262" s="6" t="s">
        <v>2637</v>
      </c>
      <c r="D262" s="252" t="s">
        <v>753</v>
      </c>
      <c r="E262" s="174" t="s">
        <v>6955</v>
      </c>
      <c r="F262" s="588" t="s">
        <v>11040</v>
      </c>
      <c r="G262" s="6" t="s">
        <v>2408</v>
      </c>
      <c r="H262" s="6" t="s">
        <v>2408</v>
      </c>
      <c r="I262" s="145" t="s">
        <v>8371</v>
      </c>
      <c r="J262" s="145" t="str">
        <f t="shared" si="8"/>
        <v>552mm</v>
      </c>
      <c r="K262" t="s">
        <v>11036</v>
      </c>
      <c r="P262">
        <v>440</v>
      </c>
      <c r="Q262">
        <f t="shared" si="9"/>
        <v>552</v>
      </c>
    </row>
    <row r="263" spans="1:17" ht="25.5" x14ac:dyDescent="0.2">
      <c r="A263" s="6" t="s">
        <v>7934</v>
      </c>
      <c r="B263" s="6" t="s">
        <v>8490</v>
      </c>
      <c r="C263" s="6" t="s">
        <v>2637</v>
      </c>
      <c r="D263" s="252" t="s">
        <v>7441</v>
      </c>
      <c r="E263" s="174" t="s">
        <v>7442</v>
      </c>
      <c r="F263" s="145" t="s">
        <v>7708</v>
      </c>
      <c r="G263" s="6" t="s">
        <v>2408</v>
      </c>
      <c r="H263" s="145" t="s">
        <v>8767</v>
      </c>
      <c r="I263" s="145" t="s">
        <v>8371</v>
      </c>
      <c r="J263" s="145" t="str">
        <f t="shared" si="8"/>
        <v>597mm</v>
      </c>
      <c r="P263">
        <v>485</v>
      </c>
      <c r="Q263">
        <f t="shared" si="9"/>
        <v>597</v>
      </c>
    </row>
    <row r="264" spans="1:17" x14ac:dyDescent="0.2">
      <c r="A264" s="6" t="s">
        <v>4040</v>
      </c>
      <c r="B264" s="6" t="s">
        <v>8490</v>
      </c>
      <c r="C264" s="6" t="s">
        <v>2637</v>
      </c>
      <c r="D264" s="252" t="s">
        <v>9887</v>
      </c>
      <c r="E264" s="174" t="s">
        <v>6956</v>
      </c>
      <c r="F264" s="145" t="s">
        <v>10260</v>
      </c>
      <c r="G264" s="6" t="s">
        <v>2408</v>
      </c>
      <c r="H264" s="6" t="s">
        <v>2408</v>
      </c>
      <c r="I264" s="145" t="s">
        <v>8371</v>
      </c>
      <c r="J264" s="145" t="str">
        <f t="shared" si="8"/>
        <v>567mm</v>
      </c>
      <c r="P264">
        <v>455</v>
      </c>
      <c r="Q264">
        <f t="shared" si="9"/>
        <v>567</v>
      </c>
    </row>
    <row r="265" spans="1:17" s="561" customFormat="1" ht="25.5" x14ac:dyDescent="0.2">
      <c r="A265" s="575" t="s">
        <v>10739</v>
      </c>
      <c r="B265" s="575" t="s">
        <v>8490</v>
      </c>
      <c r="C265" s="575" t="s">
        <v>2637</v>
      </c>
      <c r="D265" s="576" t="s">
        <v>10442</v>
      </c>
      <c r="E265" s="576" t="s">
        <v>6066</v>
      </c>
      <c r="F265" s="588" t="s">
        <v>7817</v>
      </c>
      <c r="G265" s="575" t="s">
        <v>2408</v>
      </c>
      <c r="H265" s="588" t="s">
        <v>8767</v>
      </c>
      <c r="I265" s="588" t="s">
        <v>8371</v>
      </c>
      <c r="J265" s="145" t="str">
        <f t="shared" si="8"/>
        <v>597mm</v>
      </c>
      <c r="K265" t="s">
        <v>10755</v>
      </c>
      <c r="P265" s="561">
        <v>485</v>
      </c>
      <c r="Q265">
        <f t="shared" si="9"/>
        <v>597</v>
      </c>
    </row>
    <row r="266" spans="1:17" ht="25.5" x14ac:dyDescent="0.2">
      <c r="A266" s="6"/>
      <c r="B266" s="6" t="s">
        <v>8490</v>
      </c>
      <c r="C266" s="6" t="s">
        <v>2637</v>
      </c>
      <c r="D266" s="174" t="s">
        <v>2390</v>
      </c>
      <c r="E266" s="174" t="s">
        <v>6066</v>
      </c>
      <c r="F266" s="145" t="s">
        <v>7963</v>
      </c>
      <c r="G266" s="6" t="s">
        <v>2408</v>
      </c>
      <c r="H266" s="145" t="s">
        <v>8767</v>
      </c>
      <c r="I266" s="145" t="s">
        <v>8371</v>
      </c>
      <c r="J266" s="145" t="str">
        <f t="shared" si="8"/>
        <v>602mm</v>
      </c>
      <c r="P266" s="561">
        <v>490</v>
      </c>
      <c r="Q266">
        <f t="shared" si="9"/>
        <v>602</v>
      </c>
    </row>
    <row r="267" spans="1:17" x14ac:dyDescent="0.2">
      <c r="A267" s="125" t="s">
        <v>10631</v>
      </c>
      <c r="B267" s="125" t="s">
        <v>8490</v>
      </c>
      <c r="C267" s="125" t="s">
        <v>2637</v>
      </c>
      <c r="D267" s="267" t="s">
        <v>7009</v>
      </c>
      <c r="E267" s="267" t="s">
        <v>10632</v>
      </c>
      <c r="F267" s="145" t="s">
        <v>3455</v>
      </c>
      <c r="G267" s="6" t="s">
        <v>2408</v>
      </c>
      <c r="H267" s="6" t="s">
        <v>2408</v>
      </c>
      <c r="I267" s="145" t="s">
        <v>8371</v>
      </c>
      <c r="J267" s="145" t="str">
        <f t="shared" si="8"/>
        <v>590mm</v>
      </c>
      <c r="K267" t="s">
        <v>10626</v>
      </c>
      <c r="P267" s="561">
        <v>478</v>
      </c>
      <c r="Q267">
        <f t="shared" si="9"/>
        <v>590</v>
      </c>
    </row>
    <row r="268" spans="1:17" ht="25.5" x14ac:dyDescent="0.2">
      <c r="A268" s="575" t="s">
        <v>11095</v>
      </c>
      <c r="B268" s="6" t="s">
        <v>8490</v>
      </c>
      <c r="C268" s="6" t="s">
        <v>2637</v>
      </c>
      <c r="D268" s="174" t="s">
        <v>11119</v>
      </c>
      <c r="E268" s="174" t="s">
        <v>6964</v>
      </c>
      <c r="F268" s="145" t="s">
        <v>4212</v>
      </c>
      <c r="G268" s="6" t="s">
        <v>2408</v>
      </c>
      <c r="H268" s="6" t="s">
        <v>2408</v>
      </c>
      <c r="I268" s="145" t="s">
        <v>8371</v>
      </c>
      <c r="J268" s="145" t="str">
        <f t="shared" si="8"/>
        <v>557mm</v>
      </c>
      <c r="K268" t="s">
        <v>11115</v>
      </c>
      <c r="P268" s="561">
        <v>445</v>
      </c>
      <c r="Q268">
        <f t="shared" si="9"/>
        <v>557</v>
      </c>
    </row>
    <row r="269" spans="1:17" ht="25.5" x14ac:dyDescent="0.2">
      <c r="A269" s="6" t="s">
        <v>5568</v>
      </c>
      <c r="B269" s="6" t="s">
        <v>8490</v>
      </c>
      <c r="C269" s="6" t="s">
        <v>2637</v>
      </c>
      <c r="D269" s="252" t="s">
        <v>6459</v>
      </c>
      <c r="E269" s="174" t="s">
        <v>6953</v>
      </c>
      <c r="F269" s="145" t="s">
        <v>7817</v>
      </c>
      <c r="G269" s="6" t="s">
        <v>2408</v>
      </c>
      <c r="H269" s="145" t="s">
        <v>8767</v>
      </c>
      <c r="I269" s="145" t="s">
        <v>8371</v>
      </c>
      <c r="J269" s="145" t="str">
        <f t="shared" si="8"/>
        <v>597mm</v>
      </c>
      <c r="P269" s="561">
        <v>485</v>
      </c>
      <c r="Q269">
        <f t="shared" si="9"/>
        <v>597</v>
      </c>
    </row>
    <row r="270" spans="1:17" ht="25.5" x14ac:dyDescent="0.2">
      <c r="A270" s="6" t="s">
        <v>670</v>
      </c>
      <c r="B270" s="6" t="s">
        <v>8490</v>
      </c>
      <c r="C270" s="6" t="s">
        <v>2637</v>
      </c>
      <c r="D270" s="174" t="s">
        <v>8405</v>
      </c>
      <c r="E270" s="174" t="s">
        <v>6065</v>
      </c>
      <c r="F270" s="145" t="s">
        <v>7817</v>
      </c>
      <c r="G270" s="6" t="s">
        <v>2408</v>
      </c>
      <c r="H270" s="145" t="s">
        <v>8767</v>
      </c>
      <c r="I270" s="145" t="s">
        <v>8371</v>
      </c>
      <c r="J270" s="145" t="str">
        <f t="shared" si="8"/>
        <v>597mm</v>
      </c>
      <c r="K270" t="s">
        <v>472</v>
      </c>
      <c r="P270" s="561">
        <v>485</v>
      </c>
      <c r="Q270">
        <f t="shared" si="9"/>
        <v>597</v>
      </c>
    </row>
    <row r="271" spans="1:17" ht="25.5" x14ac:dyDescent="0.2">
      <c r="A271" s="125" t="s">
        <v>6475</v>
      </c>
      <c r="B271" s="6" t="s">
        <v>8490</v>
      </c>
      <c r="C271" s="6" t="s">
        <v>2637</v>
      </c>
      <c r="D271" s="545" t="s">
        <v>10621</v>
      </c>
      <c r="E271" s="174" t="s">
        <v>3480</v>
      </c>
      <c r="F271" s="145" t="s">
        <v>8941</v>
      </c>
      <c r="G271" s="6" t="s">
        <v>2408</v>
      </c>
      <c r="H271" s="6" t="s">
        <v>2408</v>
      </c>
      <c r="I271" s="145" t="s">
        <v>8371</v>
      </c>
      <c r="J271" s="145" t="str">
        <f t="shared" si="8"/>
        <v>572mm</v>
      </c>
      <c r="K271" t="s">
        <v>10606</v>
      </c>
      <c r="P271" s="561">
        <v>460</v>
      </c>
      <c r="Q271">
        <f t="shared" si="9"/>
        <v>572</v>
      </c>
    </row>
    <row r="272" spans="1:17" ht="25.5" x14ac:dyDescent="0.2">
      <c r="A272" s="6"/>
      <c r="B272" s="6" t="s">
        <v>8490</v>
      </c>
      <c r="C272" s="6" t="s">
        <v>2637</v>
      </c>
      <c r="D272" s="252" t="s">
        <v>8139</v>
      </c>
      <c r="E272" s="174" t="s">
        <v>6957</v>
      </c>
      <c r="F272" s="145" t="s">
        <v>3455</v>
      </c>
      <c r="G272" s="6" t="s">
        <v>2408</v>
      </c>
      <c r="H272" s="145" t="s">
        <v>7845</v>
      </c>
      <c r="I272" s="145" t="s">
        <v>8371</v>
      </c>
      <c r="J272" s="145" t="str">
        <f t="shared" si="8"/>
        <v>590mm</v>
      </c>
      <c r="P272" s="561">
        <v>478</v>
      </c>
      <c r="Q272">
        <f t="shared" si="9"/>
        <v>590</v>
      </c>
    </row>
    <row r="273" spans="1:17" ht="25.5" x14ac:dyDescent="0.2">
      <c r="A273" s="6" t="s">
        <v>10958</v>
      </c>
      <c r="B273" s="6" t="s">
        <v>8490</v>
      </c>
      <c r="C273" s="6" t="s">
        <v>2637</v>
      </c>
      <c r="D273" s="781" t="s">
        <v>10969</v>
      </c>
      <c r="E273" s="174" t="s">
        <v>2554</v>
      </c>
      <c r="F273" s="145" t="s">
        <v>4070</v>
      </c>
      <c r="G273" s="6" t="s">
        <v>2408</v>
      </c>
      <c r="H273" s="588" t="s">
        <v>12389</v>
      </c>
      <c r="I273" s="145" t="s">
        <v>8371</v>
      </c>
      <c r="J273" s="145" t="str">
        <f t="shared" si="8"/>
        <v>577mm</v>
      </c>
      <c r="K273" t="s">
        <v>12526</v>
      </c>
      <c r="P273" s="561">
        <v>465</v>
      </c>
      <c r="Q273">
        <f t="shared" si="9"/>
        <v>577</v>
      </c>
    </row>
    <row r="274" spans="1:17" ht="25.5" x14ac:dyDescent="0.2">
      <c r="A274" s="6"/>
      <c r="B274" s="6" t="s">
        <v>8490</v>
      </c>
      <c r="C274" s="6" t="s">
        <v>2637</v>
      </c>
      <c r="D274" s="252" t="s">
        <v>10937</v>
      </c>
      <c r="E274" s="174" t="s">
        <v>6077</v>
      </c>
      <c r="F274" s="145" t="s">
        <v>9363</v>
      </c>
      <c r="G274" s="6" t="s">
        <v>2408</v>
      </c>
      <c r="H274" s="145" t="s">
        <v>5079</v>
      </c>
      <c r="I274" s="145" t="s">
        <v>8371</v>
      </c>
      <c r="J274" s="145" t="str">
        <f t="shared" si="8"/>
        <v>557mm</v>
      </c>
      <c r="P274" s="561">
        <v>445</v>
      </c>
      <c r="Q274">
        <f t="shared" si="9"/>
        <v>557</v>
      </c>
    </row>
    <row r="275" spans="1:17" ht="25.5" x14ac:dyDescent="0.2">
      <c r="A275" s="6" t="s">
        <v>10759</v>
      </c>
      <c r="B275" s="6" t="s">
        <v>8490</v>
      </c>
      <c r="C275" s="6" t="s">
        <v>2637</v>
      </c>
      <c r="D275" s="252" t="s">
        <v>4629</v>
      </c>
      <c r="E275" s="174" t="s">
        <v>9027</v>
      </c>
      <c r="F275" s="145" t="s">
        <v>7708</v>
      </c>
      <c r="G275" s="6" t="s">
        <v>2408</v>
      </c>
      <c r="H275" s="145" t="s">
        <v>1686</v>
      </c>
      <c r="I275" s="145" t="s">
        <v>8371</v>
      </c>
      <c r="J275" s="145" t="str">
        <f t="shared" si="8"/>
        <v>597mm</v>
      </c>
      <c r="K275" t="s">
        <v>10747</v>
      </c>
      <c r="P275" s="561">
        <v>485</v>
      </c>
      <c r="Q275">
        <f t="shared" si="9"/>
        <v>597</v>
      </c>
    </row>
    <row r="276" spans="1:17" ht="25.5" x14ac:dyDescent="0.2">
      <c r="A276" s="575" t="s">
        <v>11670</v>
      </c>
      <c r="B276" s="575" t="s">
        <v>8490</v>
      </c>
      <c r="C276" s="575" t="s">
        <v>2637</v>
      </c>
      <c r="D276" s="592" t="s">
        <v>11688</v>
      </c>
      <c r="E276" s="174" t="s">
        <v>9027</v>
      </c>
      <c r="F276" s="145" t="s">
        <v>7708</v>
      </c>
      <c r="G276" s="6" t="s">
        <v>2408</v>
      </c>
      <c r="H276" s="145" t="s">
        <v>1686</v>
      </c>
      <c r="I276" s="145" t="s">
        <v>8371</v>
      </c>
      <c r="J276" s="145" t="str">
        <f t="shared" si="8"/>
        <v>597mm</v>
      </c>
      <c r="K276" t="s">
        <v>11657</v>
      </c>
      <c r="P276" s="561">
        <v>485</v>
      </c>
      <c r="Q276">
        <f t="shared" si="9"/>
        <v>597</v>
      </c>
    </row>
    <row r="277" spans="1:17" ht="25.5" x14ac:dyDescent="0.2">
      <c r="A277" s="6" t="s">
        <v>3620</v>
      </c>
      <c r="B277" s="6" t="s">
        <v>8490</v>
      </c>
      <c r="C277" s="6" t="s">
        <v>2637</v>
      </c>
      <c r="D277" s="252" t="s">
        <v>1238</v>
      </c>
      <c r="E277" s="174" t="s">
        <v>6065</v>
      </c>
      <c r="F277" s="145" t="s">
        <v>7817</v>
      </c>
      <c r="G277" s="6" t="s">
        <v>2408</v>
      </c>
      <c r="H277" s="145" t="s">
        <v>8767</v>
      </c>
      <c r="I277" s="145" t="s">
        <v>8371</v>
      </c>
      <c r="J277" s="145" t="str">
        <f t="shared" si="8"/>
        <v>597mm</v>
      </c>
      <c r="P277" s="561">
        <v>485</v>
      </c>
      <c r="Q277">
        <f t="shared" si="9"/>
        <v>597</v>
      </c>
    </row>
    <row r="278" spans="1:17" ht="25.5" x14ac:dyDescent="0.2">
      <c r="A278" s="6" t="s">
        <v>12333</v>
      </c>
      <c r="B278" s="6" t="s">
        <v>8490</v>
      </c>
      <c r="C278" s="6" t="s">
        <v>2637</v>
      </c>
      <c r="D278" s="252" t="s">
        <v>12341</v>
      </c>
      <c r="E278" s="174" t="s">
        <v>12342</v>
      </c>
      <c r="F278" s="145" t="s">
        <v>12343</v>
      </c>
      <c r="G278" s="6" t="s">
        <v>2408</v>
      </c>
      <c r="H278" s="145" t="s">
        <v>12344</v>
      </c>
      <c r="I278" s="145" t="s">
        <v>8371</v>
      </c>
      <c r="J278" s="145" t="str">
        <f t="shared" si="8"/>
        <v>627mm</v>
      </c>
      <c r="P278" s="561">
        <v>515</v>
      </c>
      <c r="Q278">
        <f t="shared" si="9"/>
        <v>627</v>
      </c>
    </row>
    <row r="279" spans="1:17" ht="25.5" x14ac:dyDescent="0.2">
      <c r="A279" s="6" t="s">
        <v>7950</v>
      </c>
      <c r="B279" s="6" t="s">
        <v>8490</v>
      </c>
      <c r="C279" s="6" t="s">
        <v>2637</v>
      </c>
      <c r="D279" s="252" t="s">
        <v>12340</v>
      </c>
      <c r="E279" s="174" t="s">
        <v>6074</v>
      </c>
      <c r="F279" s="145" t="s">
        <v>7963</v>
      </c>
      <c r="G279" s="6" t="s">
        <v>2408</v>
      </c>
      <c r="H279" s="145" t="s">
        <v>8767</v>
      </c>
      <c r="I279" s="145" t="s">
        <v>8371</v>
      </c>
      <c r="J279" s="145" t="str">
        <f t="shared" si="8"/>
        <v>602mm</v>
      </c>
      <c r="P279" s="561">
        <v>490</v>
      </c>
      <c r="Q279">
        <f t="shared" si="9"/>
        <v>602</v>
      </c>
    </row>
    <row r="280" spans="1:17" ht="25.5" x14ac:dyDescent="0.2">
      <c r="A280" s="6"/>
      <c r="B280" s="6" t="s">
        <v>8490</v>
      </c>
      <c r="C280" s="6" t="s">
        <v>2637</v>
      </c>
      <c r="D280" s="252" t="s">
        <v>9628</v>
      </c>
      <c r="E280" s="174" t="s">
        <v>6077</v>
      </c>
      <c r="F280" s="145" t="s">
        <v>3455</v>
      </c>
      <c r="G280" s="6" t="s">
        <v>2408</v>
      </c>
      <c r="H280" s="145" t="s">
        <v>7845</v>
      </c>
      <c r="I280" s="145" t="s">
        <v>8371</v>
      </c>
      <c r="J280" s="145" t="str">
        <f t="shared" si="8"/>
        <v>590mm</v>
      </c>
      <c r="P280" s="561">
        <v>478</v>
      </c>
      <c r="Q280">
        <f t="shared" si="9"/>
        <v>590</v>
      </c>
    </row>
    <row r="281" spans="1:17" x14ac:dyDescent="0.2">
      <c r="A281" s="6" t="s">
        <v>3001</v>
      </c>
      <c r="B281" s="6" t="s">
        <v>8490</v>
      </c>
      <c r="C281" s="6" t="s">
        <v>2637</v>
      </c>
      <c r="D281" s="252" t="s">
        <v>12186</v>
      </c>
      <c r="E281" s="174" t="s">
        <v>8040</v>
      </c>
      <c r="F281" s="145" t="s">
        <v>9643</v>
      </c>
      <c r="G281" s="6" t="s">
        <v>2408</v>
      </c>
      <c r="H281" s="6" t="s">
        <v>2408</v>
      </c>
      <c r="I281" s="145" t="s">
        <v>8371</v>
      </c>
      <c r="J281" s="145" t="str">
        <f t="shared" si="8"/>
        <v>557mm</v>
      </c>
      <c r="P281" s="561">
        <v>445</v>
      </c>
      <c r="Q281">
        <f t="shared" si="9"/>
        <v>557</v>
      </c>
    </row>
    <row r="282" spans="1:17" ht="25.5" x14ac:dyDescent="0.2">
      <c r="A282" s="6"/>
      <c r="B282" s="6" t="s">
        <v>8490</v>
      </c>
      <c r="C282" s="6" t="s">
        <v>2637</v>
      </c>
      <c r="D282" s="252" t="s">
        <v>3520</v>
      </c>
      <c r="E282" s="174" t="s">
        <v>6958</v>
      </c>
      <c r="F282" s="145" t="s">
        <v>9974</v>
      </c>
      <c r="G282" s="6" t="s">
        <v>2408</v>
      </c>
      <c r="H282" s="145" t="s">
        <v>4155</v>
      </c>
      <c r="I282" s="145" t="s">
        <v>8371</v>
      </c>
      <c r="J282" s="145" t="str">
        <f t="shared" si="8"/>
        <v>577mm</v>
      </c>
      <c r="P282" s="561">
        <v>465</v>
      </c>
      <c r="Q282">
        <f t="shared" si="9"/>
        <v>577</v>
      </c>
    </row>
    <row r="283" spans="1:17" x14ac:dyDescent="0.2">
      <c r="A283" s="575" t="s">
        <v>10858</v>
      </c>
      <c r="B283" s="6" t="s">
        <v>8490</v>
      </c>
      <c r="C283" s="6" t="s">
        <v>2637</v>
      </c>
      <c r="D283" s="252" t="s">
        <v>3371</v>
      </c>
      <c r="E283" s="576" t="s">
        <v>2371</v>
      </c>
      <c r="F283" s="588" t="s">
        <v>11416</v>
      </c>
      <c r="G283" s="6" t="s">
        <v>2408</v>
      </c>
      <c r="H283" s="6" t="s">
        <v>2408</v>
      </c>
      <c r="I283" s="145" t="s">
        <v>8371</v>
      </c>
      <c r="J283" s="145" t="str">
        <f t="shared" si="8"/>
        <v>567mm</v>
      </c>
      <c r="K283" s="561" t="s">
        <v>11417</v>
      </c>
      <c r="P283" s="561">
        <v>455</v>
      </c>
      <c r="Q283">
        <f t="shared" si="9"/>
        <v>567</v>
      </c>
    </row>
    <row r="284" spans="1:17" ht="25.5" x14ac:dyDescent="0.2">
      <c r="A284" s="6"/>
      <c r="B284" s="6" t="s">
        <v>8490</v>
      </c>
      <c r="C284" s="6" t="s">
        <v>2637</v>
      </c>
      <c r="D284" s="252" t="s">
        <v>5639</v>
      </c>
      <c r="E284" s="174" t="s">
        <v>6959</v>
      </c>
      <c r="F284" s="145" t="s">
        <v>3322</v>
      </c>
      <c r="G284" s="6" t="s">
        <v>2408</v>
      </c>
      <c r="H284" s="145" t="s">
        <v>6899</v>
      </c>
      <c r="I284" s="145" t="s">
        <v>8371</v>
      </c>
      <c r="J284" s="145" t="str">
        <f t="shared" si="8"/>
        <v>582mm</v>
      </c>
      <c r="P284" s="561">
        <v>470</v>
      </c>
      <c r="Q284">
        <f t="shared" si="9"/>
        <v>582</v>
      </c>
    </row>
    <row r="285" spans="1:17" ht="25.5" x14ac:dyDescent="0.2">
      <c r="A285" s="6" t="s">
        <v>10407</v>
      </c>
      <c r="B285" s="6" t="s">
        <v>8490</v>
      </c>
      <c r="C285" s="6" t="s">
        <v>2637</v>
      </c>
      <c r="D285" s="174" t="s">
        <v>9697</v>
      </c>
      <c r="E285" s="174" t="s">
        <v>6074</v>
      </c>
      <c r="F285" s="145" t="s">
        <v>7963</v>
      </c>
      <c r="G285" s="6" t="s">
        <v>2408</v>
      </c>
      <c r="H285" s="145" t="s">
        <v>8767</v>
      </c>
      <c r="I285" s="145" t="s">
        <v>8371</v>
      </c>
      <c r="J285" s="145" t="str">
        <f t="shared" si="8"/>
        <v>602mm</v>
      </c>
      <c r="P285" s="561">
        <v>490</v>
      </c>
      <c r="Q285">
        <f t="shared" si="9"/>
        <v>602</v>
      </c>
    </row>
    <row r="286" spans="1:17" ht="25.5" x14ac:dyDescent="0.2">
      <c r="A286" s="6"/>
      <c r="B286" s="6" t="s">
        <v>8490</v>
      </c>
      <c r="C286" s="6" t="s">
        <v>2637</v>
      </c>
      <c r="D286" s="6" t="s">
        <v>9083</v>
      </c>
      <c r="E286" s="174" t="s">
        <v>6072</v>
      </c>
      <c r="F286" s="145" t="s">
        <v>7817</v>
      </c>
      <c r="G286" s="6" t="s">
        <v>2408</v>
      </c>
      <c r="H286" s="145" t="s">
        <v>8767</v>
      </c>
      <c r="I286" s="145" t="s">
        <v>8371</v>
      </c>
      <c r="J286" s="145" t="str">
        <f t="shared" si="8"/>
        <v>597mm</v>
      </c>
      <c r="P286" s="561">
        <v>485</v>
      </c>
      <c r="Q286">
        <f t="shared" si="9"/>
        <v>597</v>
      </c>
    </row>
    <row r="287" spans="1:17" ht="25.5" x14ac:dyDescent="0.2">
      <c r="A287" s="6" t="s">
        <v>11945</v>
      </c>
      <c r="B287" s="6" t="s">
        <v>8490</v>
      </c>
      <c r="C287" s="575" t="s">
        <v>2637</v>
      </c>
      <c r="D287" s="252" t="s">
        <v>11946</v>
      </c>
      <c r="E287" s="174" t="s">
        <v>11958</v>
      </c>
      <c r="F287" s="145" t="s">
        <v>7817</v>
      </c>
      <c r="G287" s="6" t="s">
        <v>2408</v>
      </c>
      <c r="H287" s="145" t="s">
        <v>11814</v>
      </c>
      <c r="I287" s="145" t="s">
        <v>8371</v>
      </c>
      <c r="J287" s="145" t="str">
        <f t="shared" si="8"/>
        <v>597mm</v>
      </c>
      <c r="K287" s="561" t="s">
        <v>11951</v>
      </c>
      <c r="P287" s="561">
        <v>485</v>
      </c>
      <c r="Q287">
        <f t="shared" si="9"/>
        <v>597</v>
      </c>
    </row>
    <row r="288" spans="1:17" ht="25.5" x14ac:dyDescent="0.2">
      <c r="A288" s="6"/>
      <c r="B288" s="6" t="s">
        <v>8490</v>
      </c>
      <c r="C288" s="6" t="s">
        <v>2637</v>
      </c>
      <c r="D288" s="252" t="s">
        <v>5681</v>
      </c>
      <c r="E288" s="174" t="s">
        <v>6960</v>
      </c>
      <c r="F288" s="145" t="s">
        <v>5682</v>
      </c>
      <c r="G288" s="145" t="s">
        <v>4910</v>
      </c>
      <c r="H288" s="145" t="s">
        <v>4814</v>
      </c>
      <c r="I288" s="145" t="s">
        <v>8371</v>
      </c>
      <c r="J288" s="145" t="str">
        <f t="shared" si="8"/>
        <v>582mm</v>
      </c>
      <c r="P288" s="561">
        <v>470</v>
      </c>
      <c r="Q288">
        <f t="shared" si="9"/>
        <v>582</v>
      </c>
    </row>
    <row r="289" spans="1:17" ht="25.5" x14ac:dyDescent="0.2">
      <c r="A289" s="575" t="s">
        <v>11130</v>
      </c>
      <c r="B289" s="575" t="s">
        <v>8490</v>
      </c>
      <c r="C289" s="575" t="s">
        <v>2637</v>
      </c>
      <c r="D289" s="592" t="s">
        <v>11139</v>
      </c>
      <c r="E289" s="174" t="s">
        <v>375</v>
      </c>
      <c r="F289" s="145" t="s">
        <v>265</v>
      </c>
      <c r="G289" s="6" t="s">
        <v>2408</v>
      </c>
      <c r="H289" s="145" t="s">
        <v>11125</v>
      </c>
      <c r="I289" s="145" t="s">
        <v>8371</v>
      </c>
      <c r="J289" s="145" t="str">
        <f t="shared" si="8"/>
        <v>619mm</v>
      </c>
      <c r="K289" t="s">
        <v>11128</v>
      </c>
      <c r="P289" s="561">
        <v>507</v>
      </c>
      <c r="Q289">
        <f t="shared" si="9"/>
        <v>619</v>
      </c>
    </row>
    <row r="290" spans="1:17" ht="25.5" x14ac:dyDescent="0.2">
      <c r="A290" s="6" t="s">
        <v>5382</v>
      </c>
      <c r="B290" s="6" t="s">
        <v>8490</v>
      </c>
      <c r="C290" s="6" t="s">
        <v>2637</v>
      </c>
      <c r="D290" s="252" t="s">
        <v>4568</v>
      </c>
      <c r="E290" s="174" t="s">
        <v>6961</v>
      </c>
      <c r="F290" s="145" t="s">
        <v>10260</v>
      </c>
      <c r="G290" s="6" t="s">
        <v>2408</v>
      </c>
      <c r="H290" s="6" t="s">
        <v>2408</v>
      </c>
      <c r="I290" s="145" t="s">
        <v>8371</v>
      </c>
      <c r="J290" s="145" t="str">
        <f t="shared" si="8"/>
        <v>567mm</v>
      </c>
      <c r="P290" s="561">
        <v>455</v>
      </c>
      <c r="Q290">
        <f t="shared" si="9"/>
        <v>567</v>
      </c>
    </row>
    <row r="291" spans="1:17" ht="25.5" x14ac:dyDescent="0.2">
      <c r="A291" s="6" t="s">
        <v>263</v>
      </c>
      <c r="B291" s="6" t="s">
        <v>8490</v>
      </c>
      <c r="C291" s="6" t="s">
        <v>2637</v>
      </c>
      <c r="D291" s="252" t="s">
        <v>10293</v>
      </c>
      <c r="E291" s="174" t="s">
        <v>4510</v>
      </c>
      <c r="F291" s="145" t="s">
        <v>9974</v>
      </c>
      <c r="G291" s="6" t="s">
        <v>2408</v>
      </c>
      <c r="H291" s="145" t="s">
        <v>6899</v>
      </c>
      <c r="I291" s="145" t="s">
        <v>8371</v>
      </c>
      <c r="J291" s="145" t="str">
        <f t="shared" si="8"/>
        <v>577mm</v>
      </c>
      <c r="P291" s="561">
        <v>465</v>
      </c>
      <c r="Q291">
        <f t="shared" si="9"/>
        <v>577</v>
      </c>
    </row>
    <row r="292" spans="1:17" ht="25.5" x14ac:dyDescent="0.2">
      <c r="A292" s="6"/>
      <c r="B292" s="6" t="s">
        <v>8490</v>
      </c>
      <c r="C292" s="6" t="s">
        <v>2637</v>
      </c>
      <c r="D292" s="252" t="s">
        <v>8500</v>
      </c>
      <c r="E292" s="174" t="s">
        <v>6962</v>
      </c>
      <c r="F292" s="145" t="s">
        <v>265</v>
      </c>
      <c r="G292" s="6" t="s">
        <v>2408</v>
      </c>
      <c r="H292" s="145" t="s">
        <v>9505</v>
      </c>
      <c r="I292" s="145" t="s">
        <v>8371</v>
      </c>
      <c r="J292" s="145" t="str">
        <f t="shared" si="8"/>
        <v>619mm</v>
      </c>
      <c r="P292" s="561">
        <v>507</v>
      </c>
      <c r="Q292">
        <f t="shared" si="9"/>
        <v>619</v>
      </c>
    </row>
    <row r="293" spans="1:17" ht="25.5" x14ac:dyDescent="0.2">
      <c r="A293" s="6" t="s">
        <v>7165</v>
      </c>
      <c r="B293" s="6" t="s">
        <v>8490</v>
      </c>
      <c r="C293" s="6" t="s">
        <v>2637</v>
      </c>
      <c r="D293" s="252" t="s">
        <v>5644</v>
      </c>
      <c r="E293" s="174" t="s">
        <v>4510</v>
      </c>
      <c r="F293" s="145" t="s">
        <v>3322</v>
      </c>
      <c r="G293" s="6" t="s">
        <v>2408</v>
      </c>
      <c r="H293" s="145" t="s">
        <v>6899</v>
      </c>
      <c r="I293" s="145" t="s">
        <v>8371</v>
      </c>
      <c r="J293" s="145" t="str">
        <f t="shared" si="8"/>
        <v>582mm</v>
      </c>
      <c r="P293" s="561">
        <v>470</v>
      </c>
      <c r="Q293">
        <f t="shared" si="9"/>
        <v>582</v>
      </c>
    </row>
    <row r="294" spans="1:17" ht="25.5" x14ac:dyDescent="0.2">
      <c r="A294" s="6" t="s">
        <v>1064</v>
      </c>
      <c r="B294" s="6" t="s">
        <v>8490</v>
      </c>
      <c r="C294" s="6" t="s">
        <v>2637</v>
      </c>
      <c r="D294" s="252" t="s">
        <v>2972</v>
      </c>
      <c r="E294" s="174" t="s">
        <v>2974</v>
      </c>
      <c r="F294" s="145" t="s">
        <v>265</v>
      </c>
      <c r="G294" s="6" t="s">
        <v>2408</v>
      </c>
      <c r="H294" s="145" t="s">
        <v>9505</v>
      </c>
      <c r="I294" s="145" t="s">
        <v>8371</v>
      </c>
      <c r="J294" s="145" t="str">
        <f t="shared" si="8"/>
        <v>619mm</v>
      </c>
      <c r="P294" s="561">
        <v>507</v>
      </c>
      <c r="Q294">
        <f t="shared" si="9"/>
        <v>619</v>
      </c>
    </row>
    <row r="295" spans="1:17" ht="38.25" x14ac:dyDescent="0.2">
      <c r="A295" s="6" t="s">
        <v>11897</v>
      </c>
      <c r="B295" s="6" t="s">
        <v>8490</v>
      </c>
      <c r="C295" s="6" t="s">
        <v>2637</v>
      </c>
      <c r="D295" s="252" t="s">
        <v>11900</v>
      </c>
      <c r="E295" s="174" t="s">
        <v>9514</v>
      </c>
      <c r="F295" s="145" t="s">
        <v>10308</v>
      </c>
      <c r="G295" s="6" t="s">
        <v>2408</v>
      </c>
      <c r="H295" s="145" t="s">
        <v>9505</v>
      </c>
      <c r="I295" s="145" t="s">
        <v>8371</v>
      </c>
      <c r="J295" s="145" t="str">
        <f t="shared" si="8"/>
        <v>612mm</v>
      </c>
      <c r="K295" s="139" t="s">
        <v>11840</v>
      </c>
      <c r="P295" s="561">
        <v>500</v>
      </c>
      <c r="Q295">
        <f t="shared" si="9"/>
        <v>612</v>
      </c>
    </row>
    <row r="296" spans="1:17" ht="25.5" x14ac:dyDescent="0.2">
      <c r="A296" s="6" t="s">
        <v>4709</v>
      </c>
      <c r="B296" s="6" t="s">
        <v>8490</v>
      </c>
      <c r="C296" s="6" t="s">
        <v>2637</v>
      </c>
      <c r="D296" s="252" t="s">
        <v>6674</v>
      </c>
      <c r="E296" s="174" t="s">
        <v>6955</v>
      </c>
      <c r="F296" s="145" t="s">
        <v>3383</v>
      </c>
      <c r="G296" s="6" t="s">
        <v>2408</v>
      </c>
      <c r="H296" s="6" t="s">
        <v>2408</v>
      </c>
      <c r="I296" s="145" t="s">
        <v>8371</v>
      </c>
      <c r="J296" s="145" t="str">
        <f t="shared" si="8"/>
        <v>564mm</v>
      </c>
      <c r="P296" s="561">
        <v>452</v>
      </c>
      <c r="Q296">
        <f t="shared" si="9"/>
        <v>564</v>
      </c>
    </row>
    <row r="297" spans="1:17" x14ac:dyDescent="0.2">
      <c r="A297" s="6"/>
      <c r="B297" s="6" t="s">
        <v>8490</v>
      </c>
      <c r="C297" s="6" t="s">
        <v>2637</v>
      </c>
      <c r="D297" s="252" t="s">
        <v>5419</v>
      </c>
      <c r="E297" s="174" t="s">
        <v>6963</v>
      </c>
      <c r="F297" s="145" t="s">
        <v>7817</v>
      </c>
      <c r="G297" s="6" t="s">
        <v>2408</v>
      </c>
      <c r="H297" s="6" t="s">
        <v>2408</v>
      </c>
      <c r="I297" s="145" t="s">
        <v>8371</v>
      </c>
      <c r="J297" s="145" t="str">
        <f t="shared" si="8"/>
        <v>597mm</v>
      </c>
      <c r="P297" s="561">
        <v>485</v>
      </c>
      <c r="Q297">
        <f t="shared" si="9"/>
        <v>597</v>
      </c>
    </row>
    <row r="298" spans="1:17" ht="25.5" x14ac:dyDescent="0.2">
      <c r="A298" s="6"/>
      <c r="B298" s="6" t="s">
        <v>8490</v>
      </c>
      <c r="C298" s="6" t="s">
        <v>2637</v>
      </c>
      <c r="D298" s="252" t="s">
        <v>3608</v>
      </c>
      <c r="E298" s="174" t="s">
        <v>6964</v>
      </c>
      <c r="F298" s="145" t="s">
        <v>265</v>
      </c>
      <c r="G298" s="6" t="s">
        <v>2408</v>
      </c>
      <c r="H298" s="145" t="s">
        <v>9505</v>
      </c>
      <c r="I298" s="145" t="s">
        <v>8371</v>
      </c>
      <c r="J298" s="145" t="str">
        <f t="shared" si="8"/>
        <v>619mm</v>
      </c>
      <c r="P298" s="561">
        <v>507</v>
      </c>
      <c r="Q298">
        <f t="shared" si="9"/>
        <v>619</v>
      </c>
    </row>
    <row r="299" spans="1:17" ht="25.5" x14ac:dyDescent="0.2">
      <c r="A299" s="6"/>
      <c r="B299" s="6" t="s">
        <v>8490</v>
      </c>
      <c r="C299" s="6" t="s">
        <v>2637</v>
      </c>
      <c r="D299" s="252" t="s">
        <v>7627</v>
      </c>
      <c r="E299" s="174" t="s">
        <v>6965</v>
      </c>
      <c r="F299" s="145" t="s">
        <v>2181</v>
      </c>
      <c r="G299" s="145" t="s">
        <v>267</v>
      </c>
      <c r="H299" s="145" t="s">
        <v>1711</v>
      </c>
      <c r="I299" s="145" t="s">
        <v>8371</v>
      </c>
      <c r="J299" s="145" t="str">
        <f t="shared" si="8"/>
        <v>547mm</v>
      </c>
      <c r="P299" s="561">
        <v>435</v>
      </c>
      <c r="Q299">
        <f t="shared" si="9"/>
        <v>547</v>
      </c>
    </row>
    <row r="300" spans="1:17" ht="25.5" x14ac:dyDescent="0.2">
      <c r="A300" s="6" t="s">
        <v>10428</v>
      </c>
      <c r="B300" s="6" t="s">
        <v>8490</v>
      </c>
      <c r="C300" s="6" t="s">
        <v>2637</v>
      </c>
      <c r="D300" s="252" t="s">
        <v>10307</v>
      </c>
      <c r="E300" s="174" t="s">
        <v>10257</v>
      </c>
      <c r="F300" s="145" t="s">
        <v>10308</v>
      </c>
      <c r="G300" s="145" t="s">
        <v>8641</v>
      </c>
      <c r="H300" s="145" t="s">
        <v>8767</v>
      </c>
      <c r="I300" s="145" t="s">
        <v>8371</v>
      </c>
      <c r="J300" s="145" t="str">
        <f t="shared" si="8"/>
        <v>612mm</v>
      </c>
      <c r="P300" s="561">
        <v>500</v>
      </c>
      <c r="Q300">
        <f t="shared" si="9"/>
        <v>612</v>
      </c>
    </row>
    <row r="301" spans="1:17" ht="25.5" x14ac:dyDescent="0.2">
      <c r="A301" s="6" t="s">
        <v>12107</v>
      </c>
      <c r="B301" s="6" t="s">
        <v>8490</v>
      </c>
      <c r="C301" s="6" t="s">
        <v>2637</v>
      </c>
      <c r="D301" s="252" t="s">
        <v>12121</v>
      </c>
      <c r="E301" s="174" t="s">
        <v>9219</v>
      </c>
      <c r="F301" s="145" t="s">
        <v>9363</v>
      </c>
      <c r="G301" s="6" t="s">
        <v>2408</v>
      </c>
      <c r="H301" s="145" t="s">
        <v>5079</v>
      </c>
      <c r="I301" s="145" t="s">
        <v>8371</v>
      </c>
      <c r="J301" s="145" t="str">
        <f t="shared" si="8"/>
        <v>567mm</v>
      </c>
      <c r="P301" s="575">
        <v>455</v>
      </c>
      <c r="Q301">
        <f t="shared" si="9"/>
        <v>567</v>
      </c>
    </row>
    <row r="302" spans="1:17" x14ac:dyDescent="0.2">
      <c r="A302" s="6" t="s">
        <v>9287</v>
      </c>
      <c r="B302" s="6" t="s">
        <v>8490</v>
      </c>
      <c r="C302" s="6" t="s">
        <v>2637</v>
      </c>
      <c r="D302" s="252" t="s">
        <v>12113</v>
      </c>
      <c r="E302" s="174" t="s">
        <v>9607</v>
      </c>
      <c r="F302" s="145" t="s">
        <v>12114</v>
      </c>
      <c r="G302" s="6" t="s">
        <v>2408</v>
      </c>
      <c r="H302" s="6" t="s">
        <v>2408</v>
      </c>
      <c r="I302" s="145" t="s">
        <v>8371</v>
      </c>
      <c r="J302" s="145" t="str">
        <f>Q302&amp; "mm"</f>
        <v>567mm</v>
      </c>
      <c r="P302" s="575">
        <v>455</v>
      </c>
      <c r="Q302">
        <f>P302+112</f>
        <v>567</v>
      </c>
    </row>
    <row r="303" spans="1:17" x14ac:dyDescent="0.2">
      <c r="A303" s="6" t="s">
        <v>4223</v>
      </c>
      <c r="B303" s="6" t="s">
        <v>8490</v>
      </c>
      <c r="C303" s="6" t="s">
        <v>2637</v>
      </c>
      <c r="D303" s="252" t="s">
        <v>4388</v>
      </c>
      <c r="E303" s="174" t="s">
        <v>12118</v>
      </c>
      <c r="F303" s="145" t="s">
        <v>9483</v>
      </c>
      <c r="G303" s="6" t="s">
        <v>2408</v>
      </c>
      <c r="H303" s="6" t="s">
        <v>2408</v>
      </c>
      <c r="I303" s="145" t="s">
        <v>8371</v>
      </c>
      <c r="J303" s="145" t="str">
        <f t="shared" si="8"/>
        <v>590mm</v>
      </c>
      <c r="K303" t="s">
        <v>9484</v>
      </c>
      <c r="P303" s="561">
        <v>478</v>
      </c>
      <c r="Q303">
        <f t="shared" si="9"/>
        <v>590</v>
      </c>
    </row>
    <row r="304" spans="1:17" ht="25.5" x14ac:dyDescent="0.2">
      <c r="A304" s="575" t="s">
        <v>10929</v>
      </c>
      <c r="B304" s="6" t="s">
        <v>8490</v>
      </c>
      <c r="C304" s="6" t="s">
        <v>2637</v>
      </c>
      <c r="D304" s="252" t="s">
        <v>10576</v>
      </c>
      <c r="E304" s="174" t="s">
        <v>5709</v>
      </c>
      <c r="F304" s="588" t="s">
        <v>8358</v>
      </c>
      <c r="G304" s="6" t="s">
        <v>2408</v>
      </c>
      <c r="H304" s="145" t="s">
        <v>8767</v>
      </c>
      <c r="I304" s="145" t="s">
        <v>8371</v>
      </c>
      <c r="J304" s="145" t="str">
        <f t="shared" si="8"/>
        <v>592mm</v>
      </c>
      <c r="K304" t="s">
        <v>11350</v>
      </c>
      <c r="P304" s="561">
        <v>480</v>
      </c>
      <c r="Q304">
        <f t="shared" si="9"/>
        <v>592</v>
      </c>
    </row>
    <row r="305" spans="1:20" x14ac:dyDescent="0.2">
      <c r="A305" s="575" t="s">
        <v>11103</v>
      </c>
      <c r="B305" s="575" t="s">
        <v>8490</v>
      </c>
      <c r="C305" s="575" t="s">
        <v>2637</v>
      </c>
      <c r="D305" s="592" t="s">
        <v>11142</v>
      </c>
      <c r="E305" s="576" t="s">
        <v>6964</v>
      </c>
      <c r="F305" s="588" t="s">
        <v>4070</v>
      </c>
      <c r="G305" s="575" t="s">
        <v>2408</v>
      </c>
      <c r="H305" s="6" t="s">
        <v>2408</v>
      </c>
      <c r="I305" s="588" t="s">
        <v>8371</v>
      </c>
      <c r="J305" s="145" t="str">
        <f t="shared" si="8"/>
        <v>577mm</v>
      </c>
      <c r="P305" s="561">
        <v>465</v>
      </c>
      <c r="Q305">
        <f t="shared" si="9"/>
        <v>577</v>
      </c>
    </row>
    <row r="306" spans="1:20" ht="25.5" x14ac:dyDescent="0.2">
      <c r="A306" s="6" t="s">
        <v>7252</v>
      </c>
      <c r="B306" s="6" t="s">
        <v>8490</v>
      </c>
      <c r="C306" s="6" t="s">
        <v>2637</v>
      </c>
      <c r="D306" s="252" t="s">
        <v>6795</v>
      </c>
      <c r="E306" s="174" t="s">
        <v>5709</v>
      </c>
      <c r="F306" s="145" t="s">
        <v>10308</v>
      </c>
      <c r="G306" s="6" t="s">
        <v>2408</v>
      </c>
      <c r="H306" s="145" t="s">
        <v>756</v>
      </c>
      <c r="I306" s="145" t="s">
        <v>8371</v>
      </c>
      <c r="J306" s="145" t="str">
        <f t="shared" si="8"/>
        <v>612mm</v>
      </c>
      <c r="P306" s="561">
        <v>500</v>
      </c>
      <c r="Q306">
        <f t="shared" si="9"/>
        <v>612</v>
      </c>
    </row>
    <row r="307" spans="1:20" ht="25.5" x14ac:dyDescent="0.2">
      <c r="A307" s="6"/>
      <c r="B307" s="6" t="s">
        <v>8490</v>
      </c>
      <c r="C307" s="6" t="s">
        <v>2637</v>
      </c>
      <c r="D307" s="252" t="s">
        <v>6328</v>
      </c>
      <c r="E307" s="174" t="s">
        <v>10258</v>
      </c>
      <c r="F307" s="145" t="s">
        <v>4963</v>
      </c>
      <c r="G307" s="6" t="s">
        <v>2408</v>
      </c>
      <c r="H307" s="145" t="s">
        <v>9505</v>
      </c>
      <c r="I307" s="145" t="s">
        <v>8371</v>
      </c>
      <c r="J307" s="145" t="str">
        <f t="shared" si="8"/>
        <v>612mm</v>
      </c>
      <c r="L307" s="6"/>
      <c r="M307" s="6"/>
      <c r="N307" s="6"/>
      <c r="O307" s="6"/>
      <c r="P307" s="575">
        <v>500</v>
      </c>
      <c r="Q307">
        <f t="shared" si="9"/>
        <v>612</v>
      </c>
      <c r="R307" s="6"/>
      <c r="S307" s="6"/>
      <c r="T307" s="6"/>
    </row>
    <row r="308" spans="1:20" x14ac:dyDescent="0.2">
      <c r="A308" s="6" t="s">
        <v>6205</v>
      </c>
      <c r="B308" s="6" t="s">
        <v>8490</v>
      </c>
      <c r="C308" s="6" t="s">
        <v>2637</v>
      </c>
      <c r="D308" s="545" t="s">
        <v>5216</v>
      </c>
      <c r="E308" s="174" t="s">
        <v>10259</v>
      </c>
      <c r="F308" s="145" t="s">
        <v>8941</v>
      </c>
      <c r="G308" s="6" t="s">
        <v>2408</v>
      </c>
      <c r="H308" s="6" t="s">
        <v>2408</v>
      </c>
      <c r="I308" s="145" t="s">
        <v>8371</v>
      </c>
      <c r="J308" s="145" t="str">
        <f t="shared" si="8"/>
        <v>572mm</v>
      </c>
      <c r="L308" s="6"/>
      <c r="M308" s="6"/>
      <c r="N308" s="6"/>
      <c r="O308" s="6"/>
      <c r="P308" s="575">
        <v>460</v>
      </c>
      <c r="Q308">
        <f t="shared" si="9"/>
        <v>572</v>
      </c>
      <c r="R308" s="6"/>
      <c r="S308" s="6"/>
      <c r="T308" s="6"/>
    </row>
    <row r="309" spans="1:20" ht="25.5" x14ac:dyDescent="0.2">
      <c r="A309" s="6" t="s">
        <v>8084</v>
      </c>
      <c r="B309" s="6" t="s">
        <v>8490</v>
      </c>
      <c r="C309" s="6" t="s">
        <v>2637</v>
      </c>
      <c r="D309" s="252" t="s">
        <v>5914</v>
      </c>
      <c r="E309" s="174" t="s">
        <v>9606</v>
      </c>
      <c r="F309" s="145" t="s">
        <v>7963</v>
      </c>
      <c r="G309" s="6" t="s">
        <v>2408</v>
      </c>
      <c r="H309" s="145" t="s">
        <v>8767</v>
      </c>
      <c r="I309" s="145" t="s">
        <v>8371</v>
      </c>
      <c r="J309" s="145" t="str">
        <f t="shared" si="8"/>
        <v>602mm</v>
      </c>
      <c r="L309" s="6"/>
      <c r="M309" s="6"/>
      <c r="N309" s="6"/>
      <c r="O309" s="6"/>
      <c r="P309" s="575">
        <v>490</v>
      </c>
      <c r="Q309">
        <f t="shared" si="9"/>
        <v>602</v>
      </c>
      <c r="R309" s="6"/>
      <c r="S309" s="6"/>
      <c r="T309" s="6"/>
    </row>
    <row r="310" spans="1:20" ht="38.25" x14ac:dyDescent="0.2">
      <c r="A310" s="556" t="s">
        <v>12251</v>
      </c>
      <c r="B310" s="556" t="s">
        <v>8490</v>
      </c>
      <c r="C310" s="556" t="s">
        <v>2637</v>
      </c>
      <c r="D310" s="592" t="s">
        <v>5334</v>
      </c>
      <c r="E310" s="576" t="s">
        <v>9514</v>
      </c>
      <c r="F310" s="588" t="s">
        <v>7817</v>
      </c>
      <c r="G310" s="6" t="s">
        <v>2408</v>
      </c>
      <c r="H310" s="145" t="s">
        <v>8767</v>
      </c>
      <c r="I310" s="145" t="s">
        <v>8371</v>
      </c>
      <c r="J310" s="145" t="str">
        <f t="shared" si="8"/>
        <v>597mm</v>
      </c>
      <c r="K310" s="758" t="s">
        <v>12254</v>
      </c>
      <c r="L310" s="6"/>
      <c r="M310" s="6"/>
      <c r="N310" s="6"/>
      <c r="O310" s="6"/>
      <c r="P310" s="575">
        <v>485</v>
      </c>
      <c r="Q310">
        <f t="shared" si="9"/>
        <v>597</v>
      </c>
      <c r="R310" s="6"/>
      <c r="S310" s="6"/>
      <c r="T310" s="6"/>
    </row>
    <row r="311" spans="1:20" ht="25.5" x14ac:dyDescent="0.2">
      <c r="A311" s="556" t="s">
        <v>11954</v>
      </c>
      <c r="B311" s="556" t="s">
        <v>8490</v>
      </c>
      <c r="C311" s="556" t="s">
        <v>9009</v>
      </c>
      <c r="D311" s="592" t="s">
        <v>1650</v>
      </c>
      <c r="E311" s="576" t="s">
        <v>11959</v>
      </c>
      <c r="F311" s="588" t="s">
        <v>9393</v>
      </c>
      <c r="G311" s="6" t="s">
        <v>2408</v>
      </c>
      <c r="H311" s="145" t="s">
        <v>11814</v>
      </c>
      <c r="I311" s="145" t="s">
        <v>8371</v>
      </c>
      <c r="J311" s="145" t="str">
        <f t="shared" si="8"/>
        <v>607mm</v>
      </c>
      <c r="K311" s="561" t="s">
        <v>11951</v>
      </c>
      <c r="L311" s="744"/>
      <c r="M311" s="6"/>
      <c r="N311" s="6"/>
      <c r="O311" s="6"/>
      <c r="P311" s="575">
        <v>495</v>
      </c>
      <c r="Q311">
        <f t="shared" si="9"/>
        <v>607</v>
      </c>
      <c r="R311" s="6"/>
      <c r="S311" s="6"/>
      <c r="T311" s="6"/>
    </row>
    <row r="312" spans="1:20" ht="25.5" x14ac:dyDescent="0.2">
      <c r="A312" s="575" t="s">
        <v>11241</v>
      </c>
      <c r="B312" s="6" t="s">
        <v>8490</v>
      </c>
      <c r="C312" s="6" t="s">
        <v>2637</v>
      </c>
      <c r="D312" s="592" t="s">
        <v>11249</v>
      </c>
      <c r="E312" s="174" t="s">
        <v>3480</v>
      </c>
      <c r="F312" s="145" t="s">
        <v>4070</v>
      </c>
      <c r="G312" s="6" t="s">
        <v>2408</v>
      </c>
      <c r="H312" s="6" t="s">
        <v>2408</v>
      </c>
      <c r="I312" s="6" t="s">
        <v>6460</v>
      </c>
      <c r="J312" s="145" t="str">
        <f t="shared" si="8"/>
        <v>577mm</v>
      </c>
      <c r="K312" s="561" t="s">
        <v>11198</v>
      </c>
      <c r="P312" s="575">
        <v>465</v>
      </c>
      <c r="Q312">
        <f t="shared" si="9"/>
        <v>577</v>
      </c>
    </row>
    <row r="313" spans="1:20" ht="25.5" x14ac:dyDescent="0.2">
      <c r="A313" s="575" t="s">
        <v>11403</v>
      </c>
      <c r="B313" s="6" t="s">
        <v>8490</v>
      </c>
      <c r="C313" s="6" t="s">
        <v>2637</v>
      </c>
      <c r="D313" s="252" t="s">
        <v>11404</v>
      </c>
      <c r="E313" s="174" t="s">
        <v>7442</v>
      </c>
      <c r="F313" s="145" t="s">
        <v>4963</v>
      </c>
      <c r="G313" s="6" t="s">
        <v>2408</v>
      </c>
      <c r="H313" s="145" t="s">
        <v>5039</v>
      </c>
      <c r="I313" s="145" t="s">
        <v>8371</v>
      </c>
      <c r="J313" s="145" t="str">
        <f t="shared" si="8"/>
        <v>612mm</v>
      </c>
      <c r="K313" s="561" t="s">
        <v>11399</v>
      </c>
      <c r="P313" s="575">
        <v>500</v>
      </c>
      <c r="Q313">
        <f t="shared" si="9"/>
        <v>612</v>
      </c>
    </row>
    <row r="314" spans="1:20" ht="25.5" x14ac:dyDescent="0.2">
      <c r="A314" s="575" t="s">
        <v>11218</v>
      </c>
      <c r="B314" s="6" t="s">
        <v>8490</v>
      </c>
      <c r="C314" s="6" t="s">
        <v>2637</v>
      </c>
      <c r="D314" s="592" t="s">
        <v>11314</v>
      </c>
      <c r="E314" s="174" t="s">
        <v>953</v>
      </c>
      <c r="F314" s="145" t="s">
        <v>265</v>
      </c>
      <c r="G314" s="6" t="s">
        <v>2408</v>
      </c>
      <c r="H314" s="145" t="s">
        <v>9505</v>
      </c>
      <c r="I314" s="145" t="s">
        <v>8371</v>
      </c>
      <c r="J314" s="145" t="str">
        <f t="shared" si="8"/>
        <v>619mm</v>
      </c>
      <c r="K314" t="s">
        <v>11198</v>
      </c>
      <c r="P314" s="575">
        <v>507</v>
      </c>
      <c r="Q314">
        <f t="shared" si="9"/>
        <v>619</v>
      </c>
    </row>
    <row r="315" spans="1:20" ht="25.5" x14ac:dyDescent="0.2">
      <c r="A315" s="6"/>
      <c r="B315" s="6" t="s">
        <v>8490</v>
      </c>
      <c r="C315" s="6" t="s">
        <v>2637</v>
      </c>
      <c r="D315" s="252" t="s">
        <v>2878</v>
      </c>
      <c r="E315" s="174" t="s">
        <v>951</v>
      </c>
      <c r="F315" s="145" t="s">
        <v>7989</v>
      </c>
      <c r="G315" s="6" t="s">
        <v>2408</v>
      </c>
      <c r="H315" s="145" t="s">
        <v>10561</v>
      </c>
      <c r="I315" s="145" t="s">
        <v>8371</v>
      </c>
      <c r="J315" s="145" t="str">
        <f t="shared" si="8"/>
        <v>545mm</v>
      </c>
      <c r="K315" t="s">
        <v>7403</v>
      </c>
      <c r="P315" s="575">
        <v>433</v>
      </c>
      <c r="Q315">
        <f t="shared" si="9"/>
        <v>545</v>
      </c>
    </row>
    <row r="316" spans="1:20" x14ac:dyDescent="0.2">
      <c r="A316" s="6" t="s">
        <v>11423</v>
      </c>
      <c r="B316" s="6" t="s">
        <v>8490</v>
      </c>
      <c r="C316" s="6" t="s">
        <v>2637</v>
      </c>
      <c r="D316" s="252" t="s">
        <v>11435</v>
      </c>
      <c r="E316" s="174" t="s">
        <v>2371</v>
      </c>
      <c r="F316" s="145" t="s">
        <v>10260</v>
      </c>
      <c r="G316" s="6" t="s">
        <v>2408</v>
      </c>
      <c r="H316" s="6" t="s">
        <v>2408</v>
      </c>
      <c r="I316" s="145" t="s">
        <v>8371</v>
      </c>
      <c r="J316" s="145" t="str">
        <f t="shared" si="8"/>
        <v>567mm</v>
      </c>
      <c r="K316" t="s">
        <v>11399</v>
      </c>
      <c r="P316" s="575">
        <v>455</v>
      </c>
      <c r="Q316">
        <f t="shared" si="9"/>
        <v>567</v>
      </c>
    </row>
    <row r="317" spans="1:20" x14ac:dyDescent="0.2">
      <c r="A317" s="6" t="s">
        <v>11424</v>
      </c>
      <c r="B317" s="6" t="s">
        <v>8490</v>
      </c>
      <c r="C317" s="6" t="s">
        <v>2637</v>
      </c>
      <c r="D317" s="252" t="s">
        <v>11436</v>
      </c>
      <c r="E317" s="174" t="s">
        <v>6964</v>
      </c>
      <c r="F317" s="145" t="s">
        <v>5733</v>
      </c>
      <c r="G317" s="6" t="s">
        <v>2408</v>
      </c>
      <c r="H317" s="6" t="s">
        <v>2408</v>
      </c>
      <c r="I317" s="145" t="s">
        <v>8371</v>
      </c>
      <c r="J317" s="145" t="str">
        <f t="shared" si="8"/>
        <v>564mm</v>
      </c>
      <c r="K317" t="s">
        <v>11399</v>
      </c>
      <c r="P317" s="575">
        <v>452</v>
      </c>
      <c r="Q317">
        <f t="shared" si="9"/>
        <v>564</v>
      </c>
    </row>
    <row r="318" spans="1:20" x14ac:dyDescent="0.2">
      <c r="A318" s="6" t="s">
        <v>7658</v>
      </c>
      <c r="B318" s="6" t="s">
        <v>8490</v>
      </c>
      <c r="C318" s="6" t="s">
        <v>2637</v>
      </c>
      <c r="D318" s="252" t="s">
        <v>4666</v>
      </c>
      <c r="E318" s="174" t="s">
        <v>6964</v>
      </c>
      <c r="F318" s="145" t="s">
        <v>10260</v>
      </c>
      <c r="G318" s="6" t="s">
        <v>2408</v>
      </c>
      <c r="H318" s="6" t="s">
        <v>2408</v>
      </c>
      <c r="I318" s="145" t="s">
        <v>8371</v>
      </c>
      <c r="J318" s="145" t="str">
        <f t="shared" si="8"/>
        <v>567mm</v>
      </c>
      <c r="P318" s="575">
        <v>455</v>
      </c>
      <c r="Q318">
        <f t="shared" si="9"/>
        <v>567</v>
      </c>
    </row>
    <row r="319" spans="1:20" x14ac:dyDescent="0.2">
      <c r="A319" s="6" t="s">
        <v>4618</v>
      </c>
      <c r="B319" s="6" t="s">
        <v>8490</v>
      </c>
      <c r="C319" s="6" t="s">
        <v>2637</v>
      </c>
      <c r="D319" s="252" t="s">
        <v>4624</v>
      </c>
      <c r="E319" s="174" t="s">
        <v>9607</v>
      </c>
      <c r="F319" s="145" t="s">
        <v>8354</v>
      </c>
      <c r="G319" s="6" t="s">
        <v>2408</v>
      </c>
      <c r="H319" s="6" t="s">
        <v>2408</v>
      </c>
      <c r="I319" s="145" t="s">
        <v>8371</v>
      </c>
      <c r="J319" s="145" t="str">
        <f t="shared" ref="J319:J385" si="10">Q319&amp; "mm"</f>
        <v>582mm</v>
      </c>
      <c r="P319" s="575">
        <v>470</v>
      </c>
      <c r="Q319">
        <f t="shared" ref="Q319:Q385" si="11">P319+112</f>
        <v>582</v>
      </c>
    </row>
    <row r="320" spans="1:20" ht="25.5" x14ac:dyDescent="0.2">
      <c r="A320" s="575" t="s">
        <v>12500</v>
      </c>
      <c r="B320" s="575" t="s">
        <v>8490</v>
      </c>
      <c r="C320" s="575" t="s">
        <v>2637</v>
      </c>
      <c r="D320" s="592" t="s">
        <v>12350</v>
      </c>
      <c r="E320" s="576" t="s">
        <v>9224</v>
      </c>
      <c r="F320" s="145" t="s">
        <v>4963</v>
      </c>
      <c r="G320" s="575" t="s">
        <v>2408</v>
      </c>
      <c r="H320" s="145" t="s">
        <v>9505</v>
      </c>
      <c r="I320" s="588" t="s">
        <v>8371</v>
      </c>
      <c r="J320" s="588" t="str">
        <f t="shared" si="10"/>
        <v>612mm</v>
      </c>
      <c r="K320" s="561" t="s">
        <v>12348</v>
      </c>
      <c r="L320" s="561"/>
      <c r="M320" s="561"/>
      <c r="N320" s="561"/>
      <c r="O320" s="561"/>
      <c r="P320" s="575">
        <v>500</v>
      </c>
      <c r="Q320" s="561">
        <f t="shared" si="11"/>
        <v>612</v>
      </c>
      <c r="R320" s="561"/>
    </row>
    <row r="321" spans="1:20" ht="25.5" x14ac:dyDescent="0.2">
      <c r="A321" s="6" t="s">
        <v>2026</v>
      </c>
      <c r="B321" s="6" t="s">
        <v>8490</v>
      </c>
      <c r="C321" s="6" t="s">
        <v>2637</v>
      </c>
      <c r="D321" s="252" t="s">
        <v>2028</v>
      </c>
      <c r="E321" s="174" t="s">
        <v>4578</v>
      </c>
      <c r="F321" s="145" t="s">
        <v>3455</v>
      </c>
      <c r="G321" s="6" t="s">
        <v>2408</v>
      </c>
      <c r="H321" s="145" t="s">
        <v>8767</v>
      </c>
      <c r="I321" s="145" t="s">
        <v>8371</v>
      </c>
      <c r="J321" s="145" t="str">
        <f t="shared" si="10"/>
        <v>590mm</v>
      </c>
      <c r="P321" s="575">
        <v>478</v>
      </c>
      <c r="Q321">
        <f t="shared" si="11"/>
        <v>590</v>
      </c>
    </row>
    <row r="322" spans="1:20" ht="25.5" x14ac:dyDescent="0.2">
      <c r="A322" s="6" t="s">
        <v>1204</v>
      </c>
      <c r="B322" s="6" t="s">
        <v>8490</v>
      </c>
      <c r="C322" s="6" t="s">
        <v>2637</v>
      </c>
      <c r="D322" s="252" t="s">
        <v>4911</v>
      </c>
      <c r="E322" s="174" t="s">
        <v>9632</v>
      </c>
      <c r="F322" s="145" t="s">
        <v>3455</v>
      </c>
      <c r="G322" s="6" t="s">
        <v>2408</v>
      </c>
      <c r="H322" s="145" t="s">
        <v>7845</v>
      </c>
      <c r="I322" s="145" t="s">
        <v>8371</v>
      </c>
      <c r="J322" s="145" t="str">
        <f t="shared" si="10"/>
        <v>590mm</v>
      </c>
      <c r="K322" t="s">
        <v>4912</v>
      </c>
      <c r="P322" s="575">
        <v>478</v>
      </c>
      <c r="Q322">
        <f t="shared" si="11"/>
        <v>590</v>
      </c>
    </row>
    <row r="323" spans="1:20" ht="25.5" x14ac:dyDescent="0.2">
      <c r="A323" s="6" t="s">
        <v>5427</v>
      </c>
      <c r="B323" s="6" t="s">
        <v>8490</v>
      </c>
      <c r="C323" s="6" t="s">
        <v>2637</v>
      </c>
      <c r="D323" s="252" t="s">
        <v>12085</v>
      </c>
      <c r="E323" s="174" t="s">
        <v>7442</v>
      </c>
      <c r="F323" s="145" t="s">
        <v>4963</v>
      </c>
      <c r="G323" s="6" t="s">
        <v>2408</v>
      </c>
      <c r="H323" s="145" t="s">
        <v>9505</v>
      </c>
      <c r="I323" s="145" t="s">
        <v>8371</v>
      </c>
      <c r="J323" s="145" t="str">
        <f>Q323&amp; "mm"</f>
        <v>612mm</v>
      </c>
      <c r="K323" t="s">
        <v>12079</v>
      </c>
      <c r="L323" s="6"/>
      <c r="M323" s="6"/>
      <c r="N323" s="6"/>
      <c r="O323" s="6"/>
      <c r="P323" s="575">
        <v>500</v>
      </c>
      <c r="Q323">
        <f>P323+112</f>
        <v>612</v>
      </c>
    </row>
    <row r="324" spans="1:20" ht="25.5" x14ac:dyDescent="0.2">
      <c r="A324" s="6" t="s">
        <v>5002</v>
      </c>
      <c r="B324" s="6" t="s">
        <v>8490</v>
      </c>
      <c r="C324" s="6" t="s">
        <v>2637</v>
      </c>
      <c r="D324" s="252" t="s">
        <v>1983</v>
      </c>
      <c r="E324" s="174" t="s">
        <v>952</v>
      </c>
      <c r="F324" s="145" t="s">
        <v>7963</v>
      </c>
      <c r="G324" s="6" t="s">
        <v>2408</v>
      </c>
      <c r="H324" s="145" t="s">
        <v>8767</v>
      </c>
      <c r="I324" s="145" t="s">
        <v>8371</v>
      </c>
      <c r="J324" s="145" t="str">
        <f t="shared" si="10"/>
        <v>602mm</v>
      </c>
      <c r="P324" s="575">
        <v>490</v>
      </c>
      <c r="Q324">
        <f t="shared" si="11"/>
        <v>602</v>
      </c>
    </row>
    <row r="325" spans="1:20" ht="25.5" x14ac:dyDescent="0.2">
      <c r="A325" s="575" t="s">
        <v>10992</v>
      </c>
      <c r="B325" s="6" t="s">
        <v>8490</v>
      </c>
      <c r="C325" s="6" t="s">
        <v>2637</v>
      </c>
      <c r="D325" s="252" t="s">
        <v>9165</v>
      </c>
      <c r="E325" s="174" t="s">
        <v>7442</v>
      </c>
      <c r="F325" s="145" t="s">
        <v>7817</v>
      </c>
      <c r="G325" s="6" t="s">
        <v>2408</v>
      </c>
      <c r="H325" s="145" t="s">
        <v>8767</v>
      </c>
      <c r="I325" s="145" t="s">
        <v>8371</v>
      </c>
      <c r="J325" s="145" t="str">
        <f t="shared" si="10"/>
        <v>597mm</v>
      </c>
      <c r="K325" t="s">
        <v>12414</v>
      </c>
      <c r="P325" s="575">
        <v>485</v>
      </c>
      <c r="Q325">
        <f t="shared" si="11"/>
        <v>597</v>
      </c>
    </row>
    <row r="326" spans="1:20" ht="25.5" x14ac:dyDescent="0.2">
      <c r="A326" s="6" t="s">
        <v>4043</v>
      </c>
      <c r="B326" s="6" t="s">
        <v>8490</v>
      </c>
      <c r="C326" s="6" t="s">
        <v>2637</v>
      </c>
      <c r="D326" s="252" t="s">
        <v>2698</v>
      </c>
      <c r="E326" s="174" t="s">
        <v>7442</v>
      </c>
      <c r="F326" s="145" t="s">
        <v>4963</v>
      </c>
      <c r="G326" s="6" t="s">
        <v>2408</v>
      </c>
      <c r="H326" s="145" t="s">
        <v>5039</v>
      </c>
      <c r="I326" s="145" t="s">
        <v>8371</v>
      </c>
      <c r="J326" s="145" t="str">
        <f t="shared" si="10"/>
        <v>612mm</v>
      </c>
      <c r="K326" t="s">
        <v>1596</v>
      </c>
      <c r="L326" s="6"/>
      <c r="M326" s="6"/>
      <c r="N326" s="6"/>
      <c r="O326" s="6"/>
      <c r="P326" s="575">
        <v>500</v>
      </c>
      <c r="Q326">
        <f t="shared" si="11"/>
        <v>612</v>
      </c>
      <c r="R326" s="6"/>
      <c r="S326" s="6"/>
      <c r="T326" s="6"/>
    </row>
    <row r="327" spans="1:20" ht="25.5" x14ac:dyDescent="0.2">
      <c r="A327" s="6"/>
      <c r="B327" s="6" t="s">
        <v>8490</v>
      </c>
      <c r="C327" s="6" t="s">
        <v>2637</v>
      </c>
      <c r="D327" s="252" t="s">
        <v>598</v>
      </c>
      <c r="E327" s="174" t="s">
        <v>953</v>
      </c>
      <c r="F327" s="145" t="s">
        <v>4963</v>
      </c>
      <c r="G327" s="6" t="s">
        <v>2408</v>
      </c>
      <c r="H327" s="145" t="s">
        <v>9505</v>
      </c>
      <c r="I327" s="145" t="s">
        <v>8371</v>
      </c>
      <c r="J327" s="145" t="str">
        <f t="shared" si="10"/>
        <v>612mm</v>
      </c>
      <c r="L327" s="6"/>
      <c r="M327" s="6"/>
      <c r="N327" s="6"/>
      <c r="O327" s="6"/>
      <c r="P327" s="575">
        <v>500</v>
      </c>
      <c r="Q327">
        <f t="shared" si="11"/>
        <v>612</v>
      </c>
      <c r="R327" s="6"/>
      <c r="S327" s="6"/>
      <c r="T327" s="6"/>
    </row>
    <row r="328" spans="1:20" ht="25.5" x14ac:dyDescent="0.2">
      <c r="A328" s="6"/>
      <c r="B328" s="6" t="s">
        <v>8490</v>
      </c>
      <c r="C328" s="6" t="s">
        <v>2637</v>
      </c>
      <c r="D328" s="252" t="s">
        <v>548</v>
      </c>
      <c r="E328" s="174" t="s">
        <v>6077</v>
      </c>
      <c r="F328" s="145" t="s">
        <v>8354</v>
      </c>
      <c r="G328" s="6" t="s">
        <v>2408</v>
      </c>
      <c r="H328" s="145" t="s">
        <v>637</v>
      </c>
      <c r="I328" s="145" t="s">
        <v>8371</v>
      </c>
      <c r="J328" s="145" t="str">
        <f t="shared" si="10"/>
        <v>582mm</v>
      </c>
      <c r="L328" s="6"/>
      <c r="M328" s="6"/>
      <c r="N328" s="6"/>
      <c r="O328" s="6"/>
      <c r="P328" s="575">
        <v>470</v>
      </c>
      <c r="Q328">
        <f t="shared" si="11"/>
        <v>582</v>
      </c>
      <c r="R328" s="6"/>
      <c r="S328" s="6"/>
      <c r="T328" s="6"/>
    </row>
    <row r="329" spans="1:20" ht="25.5" x14ac:dyDescent="0.2">
      <c r="A329" s="6" t="s">
        <v>9486</v>
      </c>
      <c r="B329" s="6" t="s">
        <v>8490</v>
      </c>
      <c r="C329" s="6" t="s">
        <v>2637</v>
      </c>
      <c r="D329" s="252" t="s">
        <v>6763</v>
      </c>
      <c r="E329" s="174" t="s">
        <v>9490</v>
      </c>
      <c r="F329" s="145" t="s">
        <v>4963</v>
      </c>
      <c r="G329" s="6" t="s">
        <v>2408</v>
      </c>
      <c r="H329" s="145" t="s">
        <v>212</v>
      </c>
      <c r="I329" s="145" t="s">
        <v>8371</v>
      </c>
      <c r="J329" s="145" t="str">
        <f t="shared" si="10"/>
        <v>612mm</v>
      </c>
      <c r="K329" t="s">
        <v>9488</v>
      </c>
      <c r="L329" s="6"/>
      <c r="M329" s="6"/>
      <c r="N329" s="6"/>
      <c r="O329" s="6"/>
      <c r="P329" s="575">
        <v>500</v>
      </c>
      <c r="Q329">
        <f t="shared" si="11"/>
        <v>612</v>
      </c>
      <c r="R329" s="6"/>
      <c r="S329" s="6"/>
      <c r="T329" s="6"/>
    </row>
    <row r="330" spans="1:20" ht="25.5" x14ac:dyDescent="0.2">
      <c r="A330" s="6"/>
      <c r="B330" s="6" t="s">
        <v>8490</v>
      </c>
      <c r="C330" s="6" t="s">
        <v>2637</v>
      </c>
      <c r="D330" s="252" t="s">
        <v>2035</v>
      </c>
      <c r="E330" s="174" t="s">
        <v>3478</v>
      </c>
      <c r="F330" s="145" t="s">
        <v>9394</v>
      </c>
      <c r="G330" s="145" t="s">
        <v>8319</v>
      </c>
      <c r="H330" s="145" t="s">
        <v>10310</v>
      </c>
      <c r="I330" s="145" t="s">
        <v>8371</v>
      </c>
      <c r="J330" s="145" t="str">
        <f t="shared" si="10"/>
        <v>594mm</v>
      </c>
      <c r="P330" s="575">
        <v>482</v>
      </c>
      <c r="Q330">
        <f t="shared" si="11"/>
        <v>594</v>
      </c>
    </row>
    <row r="331" spans="1:20" x14ac:dyDescent="0.2">
      <c r="A331" s="6"/>
      <c r="B331" s="6" t="s">
        <v>8490</v>
      </c>
      <c r="C331" s="6" t="s">
        <v>2637</v>
      </c>
      <c r="D331" s="252" t="s">
        <v>10204</v>
      </c>
      <c r="E331" s="174" t="s">
        <v>9607</v>
      </c>
      <c r="F331" s="145" t="s">
        <v>4070</v>
      </c>
      <c r="G331" s="6" t="s">
        <v>2408</v>
      </c>
      <c r="H331" s="6" t="s">
        <v>2408</v>
      </c>
      <c r="I331" s="145" t="s">
        <v>8371</v>
      </c>
      <c r="J331" s="145" t="str">
        <f t="shared" si="10"/>
        <v>577mm</v>
      </c>
      <c r="P331" s="575">
        <v>465</v>
      </c>
      <c r="Q331">
        <f t="shared" si="11"/>
        <v>577</v>
      </c>
    </row>
    <row r="332" spans="1:20" ht="25.5" x14ac:dyDescent="0.2">
      <c r="A332" s="6" t="s">
        <v>9924</v>
      </c>
      <c r="B332" s="6" t="s">
        <v>8490</v>
      </c>
      <c r="C332" s="6" t="s">
        <v>2637</v>
      </c>
      <c r="D332" s="252" t="s">
        <v>1934</v>
      </c>
      <c r="E332" s="174" t="s">
        <v>952</v>
      </c>
      <c r="F332" s="145" t="s">
        <v>7963</v>
      </c>
      <c r="G332" s="6" t="s">
        <v>2408</v>
      </c>
      <c r="H332" s="145" t="s">
        <v>8767</v>
      </c>
      <c r="I332" s="145" t="s">
        <v>8371</v>
      </c>
      <c r="J332" s="145" t="str">
        <f t="shared" si="10"/>
        <v>602mm</v>
      </c>
      <c r="P332" s="575">
        <v>490</v>
      </c>
      <c r="Q332">
        <f t="shared" si="11"/>
        <v>602</v>
      </c>
    </row>
    <row r="333" spans="1:20" ht="25.5" x14ac:dyDescent="0.2">
      <c r="A333" s="6"/>
      <c r="B333" s="6" t="s">
        <v>8490</v>
      </c>
      <c r="C333" s="6" t="s">
        <v>2637</v>
      </c>
      <c r="D333" s="252" t="s">
        <v>3300</v>
      </c>
      <c r="E333" s="174" t="s">
        <v>9219</v>
      </c>
      <c r="F333" s="145" t="s">
        <v>9363</v>
      </c>
      <c r="G333" s="6" t="s">
        <v>2408</v>
      </c>
      <c r="H333" s="145" t="s">
        <v>5079</v>
      </c>
      <c r="I333" s="145" t="s">
        <v>8371</v>
      </c>
      <c r="J333" s="145" t="str">
        <f t="shared" si="10"/>
        <v>567mm</v>
      </c>
      <c r="P333" s="575">
        <v>455</v>
      </c>
      <c r="Q333">
        <f t="shared" si="11"/>
        <v>567</v>
      </c>
    </row>
    <row r="334" spans="1:20" ht="25.5" x14ac:dyDescent="0.2">
      <c r="A334" s="6"/>
      <c r="B334" s="6" t="s">
        <v>8490</v>
      </c>
      <c r="C334" s="6" t="s">
        <v>2637</v>
      </c>
      <c r="D334" s="252" t="s">
        <v>3301</v>
      </c>
      <c r="E334" s="174" t="s">
        <v>757</v>
      </c>
      <c r="F334" s="145" t="s">
        <v>3455</v>
      </c>
      <c r="G334" s="6" t="s">
        <v>2408</v>
      </c>
      <c r="H334" s="145" t="s">
        <v>637</v>
      </c>
      <c r="I334" s="145" t="s">
        <v>8371</v>
      </c>
      <c r="J334" s="145" t="str">
        <f t="shared" si="10"/>
        <v>590mm</v>
      </c>
      <c r="P334" s="575">
        <v>478</v>
      </c>
      <c r="Q334">
        <f t="shared" si="11"/>
        <v>590</v>
      </c>
    </row>
    <row r="335" spans="1:20" s="561" customFormat="1" x14ac:dyDescent="0.2">
      <c r="A335" s="575" t="s">
        <v>11496</v>
      </c>
      <c r="B335" s="575" t="s">
        <v>8490</v>
      </c>
      <c r="C335" s="575" t="s">
        <v>2637</v>
      </c>
      <c r="D335" s="592" t="s">
        <v>11492</v>
      </c>
      <c r="E335" s="576" t="s">
        <v>6964</v>
      </c>
      <c r="F335" s="588" t="s">
        <v>9643</v>
      </c>
      <c r="G335" s="575" t="s">
        <v>2408</v>
      </c>
      <c r="H335" s="575" t="s">
        <v>2408</v>
      </c>
      <c r="I335" s="588" t="s">
        <v>8371</v>
      </c>
      <c r="J335" s="145" t="str">
        <f t="shared" si="10"/>
        <v>557mm</v>
      </c>
      <c r="K335" s="561" t="s">
        <v>11471</v>
      </c>
      <c r="M335" s="609"/>
      <c r="P335" s="575">
        <v>445</v>
      </c>
      <c r="Q335">
        <f t="shared" si="11"/>
        <v>557</v>
      </c>
    </row>
    <row r="336" spans="1:20" ht="25.5" x14ac:dyDescent="0.2">
      <c r="A336" s="6" t="s">
        <v>4498</v>
      </c>
      <c r="B336" s="6" t="s">
        <v>8490</v>
      </c>
      <c r="C336" s="6" t="s">
        <v>2637</v>
      </c>
      <c r="D336" s="252" t="s">
        <v>2107</v>
      </c>
      <c r="E336" s="174" t="s">
        <v>6074</v>
      </c>
      <c r="F336" s="145" t="s">
        <v>7963</v>
      </c>
      <c r="G336" s="6" t="s">
        <v>2408</v>
      </c>
      <c r="H336" s="145" t="s">
        <v>8767</v>
      </c>
      <c r="I336" s="145" t="s">
        <v>8371</v>
      </c>
      <c r="J336" s="145" t="str">
        <f t="shared" si="10"/>
        <v>602mm</v>
      </c>
      <c r="P336" s="575">
        <v>490</v>
      </c>
      <c r="Q336">
        <f t="shared" si="11"/>
        <v>602</v>
      </c>
    </row>
    <row r="337" spans="1:20" ht="25.5" x14ac:dyDescent="0.2">
      <c r="A337" s="6" t="s">
        <v>11100</v>
      </c>
      <c r="B337" s="6" t="s">
        <v>8490</v>
      </c>
      <c r="C337" s="6" t="s">
        <v>2637</v>
      </c>
      <c r="D337" s="252" t="s">
        <v>11124</v>
      </c>
      <c r="E337" s="174" t="s">
        <v>12399</v>
      </c>
      <c r="F337" s="145" t="s">
        <v>12403</v>
      </c>
      <c r="G337" s="6" t="s">
        <v>2408</v>
      </c>
      <c r="H337" s="145" t="s">
        <v>12400</v>
      </c>
      <c r="I337" s="145" t="s">
        <v>8371</v>
      </c>
      <c r="J337" s="145" t="str">
        <f t="shared" si="10"/>
        <v>612mm</v>
      </c>
      <c r="K337" s="561" t="s">
        <v>12393</v>
      </c>
      <c r="P337" s="561">
        <v>500</v>
      </c>
      <c r="Q337">
        <f t="shared" si="11"/>
        <v>612</v>
      </c>
    </row>
    <row r="338" spans="1:20" ht="25.5" x14ac:dyDescent="0.2">
      <c r="A338" s="6" t="s">
        <v>2242</v>
      </c>
      <c r="B338" s="6" t="s">
        <v>8490</v>
      </c>
      <c r="C338" s="6" t="s">
        <v>2637</v>
      </c>
      <c r="D338" s="252" t="s">
        <v>5310</v>
      </c>
      <c r="E338" s="174" t="s">
        <v>12223</v>
      </c>
      <c r="F338" s="145" t="s">
        <v>4963</v>
      </c>
      <c r="G338" s="6" t="s">
        <v>2408</v>
      </c>
      <c r="H338" s="145" t="s">
        <v>11125</v>
      </c>
      <c r="I338" s="145" t="s">
        <v>8371</v>
      </c>
      <c r="J338" s="145" t="str">
        <f t="shared" si="10"/>
        <v>612mm</v>
      </c>
      <c r="P338" s="575">
        <v>500</v>
      </c>
      <c r="Q338">
        <f t="shared" si="11"/>
        <v>612</v>
      </c>
    </row>
    <row r="339" spans="1:20" ht="25.5" x14ac:dyDescent="0.2">
      <c r="A339" s="6"/>
      <c r="B339" s="6" t="s">
        <v>8490</v>
      </c>
      <c r="C339" s="6" t="s">
        <v>2637</v>
      </c>
      <c r="D339" s="252" t="s">
        <v>9357</v>
      </c>
      <c r="E339" s="174" t="s">
        <v>953</v>
      </c>
      <c r="F339" s="145" t="s">
        <v>4963</v>
      </c>
      <c r="G339" s="6" t="s">
        <v>2408</v>
      </c>
      <c r="H339" s="145" t="s">
        <v>9505</v>
      </c>
      <c r="I339" s="145" t="s">
        <v>8371</v>
      </c>
      <c r="J339" s="145" t="str">
        <f t="shared" si="10"/>
        <v>612mm</v>
      </c>
      <c r="L339" s="6"/>
      <c r="M339" s="6"/>
      <c r="N339" s="6"/>
      <c r="O339" s="6"/>
      <c r="P339" s="575">
        <v>500</v>
      </c>
      <c r="Q339">
        <f t="shared" si="11"/>
        <v>612</v>
      </c>
      <c r="R339" s="6"/>
      <c r="S339" s="6"/>
      <c r="T339" s="6"/>
    </row>
    <row r="340" spans="1:20" x14ac:dyDescent="0.2">
      <c r="A340" s="125" t="s">
        <v>6091</v>
      </c>
      <c r="B340" s="6" t="s">
        <v>8490</v>
      </c>
      <c r="C340" s="6" t="s">
        <v>2637</v>
      </c>
      <c r="D340" s="545" t="s">
        <v>10622</v>
      </c>
      <c r="E340" s="174" t="s">
        <v>3480</v>
      </c>
      <c r="F340" s="145" t="s">
        <v>8941</v>
      </c>
      <c r="G340" s="6" t="s">
        <v>2408</v>
      </c>
      <c r="H340" s="6" t="s">
        <v>2408</v>
      </c>
      <c r="I340" s="145" t="s">
        <v>8371</v>
      </c>
      <c r="J340" s="145" t="str">
        <f t="shared" si="10"/>
        <v>572mm</v>
      </c>
      <c r="P340" s="575">
        <v>460</v>
      </c>
      <c r="Q340">
        <f t="shared" si="11"/>
        <v>572</v>
      </c>
    </row>
    <row r="341" spans="1:20" ht="25.5" x14ac:dyDescent="0.2">
      <c r="A341" s="6"/>
      <c r="B341" s="6" t="s">
        <v>8490</v>
      </c>
      <c r="C341" s="6" t="s">
        <v>2637</v>
      </c>
      <c r="D341" s="252" t="s">
        <v>8804</v>
      </c>
      <c r="E341" s="174" t="s">
        <v>372</v>
      </c>
      <c r="F341" s="145" t="s">
        <v>4670</v>
      </c>
      <c r="G341" s="145" t="s">
        <v>7879</v>
      </c>
      <c r="H341" s="145" t="s">
        <v>8767</v>
      </c>
      <c r="I341" s="145" t="s">
        <v>8371</v>
      </c>
      <c r="J341" s="145" t="str">
        <f t="shared" si="10"/>
        <v>602mm</v>
      </c>
      <c r="P341" s="575">
        <v>490</v>
      </c>
      <c r="Q341">
        <f t="shared" si="11"/>
        <v>602</v>
      </c>
    </row>
    <row r="342" spans="1:20" x14ac:dyDescent="0.2">
      <c r="A342" s="6" t="s">
        <v>6523</v>
      </c>
      <c r="B342" s="6" t="s">
        <v>8490</v>
      </c>
      <c r="C342" s="6" t="s">
        <v>2637</v>
      </c>
      <c r="D342" s="252" t="s">
        <v>1344</v>
      </c>
      <c r="E342" s="174" t="s">
        <v>1345</v>
      </c>
      <c r="F342" s="145" t="s">
        <v>8941</v>
      </c>
      <c r="G342" s="6" t="s">
        <v>2408</v>
      </c>
      <c r="H342" s="6" t="s">
        <v>2408</v>
      </c>
      <c r="I342" s="145" t="s">
        <v>8371</v>
      </c>
      <c r="J342" s="145" t="str">
        <f t="shared" si="10"/>
        <v>572mm</v>
      </c>
      <c r="P342" s="575">
        <v>460</v>
      </c>
      <c r="Q342">
        <f t="shared" si="11"/>
        <v>572</v>
      </c>
    </row>
    <row r="343" spans="1:20" x14ac:dyDescent="0.2">
      <c r="A343" s="575" t="s">
        <v>10939</v>
      </c>
      <c r="B343" s="6" t="s">
        <v>8490</v>
      </c>
      <c r="C343" s="6" t="s">
        <v>2637</v>
      </c>
      <c r="D343" s="592" t="s">
        <v>11348</v>
      </c>
      <c r="E343" s="174" t="s">
        <v>1345</v>
      </c>
      <c r="F343" s="145" t="s">
        <v>8941</v>
      </c>
      <c r="G343" s="6" t="s">
        <v>2408</v>
      </c>
      <c r="H343" s="6" t="s">
        <v>2408</v>
      </c>
      <c r="I343" s="145" t="s">
        <v>8371</v>
      </c>
      <c r="J343" s="145" t="str">
        <f t="shared" si="10"/>
        <v>572mm</v>
      </c>
      <c r="K343" s="561" t="s">
        <v>11318</v>
      </c>
      <c r="P343" s="575">
        <v>460</v>
      </c>
      <c r="Q343">
        <f t="shared" si="11"/>
        <v>572</v>
      </c>
    </row>
    <row r="344" spans="1:20" ht="25.5" x14ac:dyDescent="0.2">
      <c r="A344" s="6"/>
      <c r="B344" s="6" t="s">
        <v>8490</v>
      </c>
      <c r="C344" s="6" t="s">
        <v>2637</v>
      </c>
      <c r="D344" s="252" t="s">
        <v>6740</v>
      </c>
      <c r="E344" s="174" t="s">
        <v>9026</v>
      </c>
      <c r="F344" s="145" t="s">
        <v>9363</v>
      </c>
      <c r="G344" s="6" t="s">
        <v>2408</v>
      </c>
      <c r="H344" s="145" t="s">
        <v>5079</v>
      </c>
      <c r="I344" s="145" t="s">
        <v>8371</v>
      </c>
      <c r="J344" s="145" t="str">
        <f t="shared" si="10"/>
        <v>567mm</v>
      </c>
      <c r="P344" s="575">
        <v>455</v>
      </c>
      <c r="Q344">
        <f t="shared" si="11"/>
        <v>567</v>
      </c>
    </row>
    <row r="345" spans="1:20" x14ac:dyDescent="0.2">
      <c r="A345" s="6" t="s">
        <v>2857</v>
      </c>
      <c r="B345" s="6" t="s">
        <v>8490</v>
      </c>
      <c r="C345" s="6" t="s">
        <v>2637</v>
      </c>
      <c r="D345" s="252" t="s">
        <v>1413</v>
      </c>
      <c r="E345" s="174" t="s">
        <v>8040</v>
      </c>
      <c r="F345" s="145" t="s">
        <v>5733</v>
      </c>
      <c r="G345" s="6" t="s">
        <v>2408</v>
      </c>
      <c r="H345" s="6" t="s">
        <v>2408</v>
      </c>
      <c r="I345" s="145" t="s">
        <v>8371</v>
      </c>
      <c r="J345" s="145" t="str">
        <f t="shared" si="10"/>
        <v>564mm</v>
      </c>
      <c r="P345" s="575">
        <v>452</v>
      </c>
      <c r="Q345">
        <f t="shared" si="11"/>
        <v>564</v>
      </c>
    </row>
    <row r="346" spans="1:20" ht="25.5" x14ac:dyDescent="0.2">
      <c r="A346" s="6" t="s">
        <v>493</v>
      </c>
      <c r="B346" s="6" t="s">
        <v>8490</v>
      </c>
      <c r="C346" s="6" t="s">
        <v>2637</v>
      </c>
      <c r="D346" s="252" t="s">
        <v>9644</v>
      </c>
      <c r="E346" s="174" t="s">
        <v>1646</v>
      </c>
      <c r="F346" s="145" t="s">
        <v>5733</v>
      </c>
      <c r="G346" s="6" t="s">
        <v>2408</v>
      </c>
      <c r="H346" s="6" t="s">
        <v>2408</v>
      </c>
      <c r="I346" s="145" t="s">
        <v>8371</v>
      </c>
      <c r="J346" s="145" t="str">
        <f t="shared" si="10"/>
        <v>564mm</v>
      </c>
      <c r="P346" s="575">
        <v>452</v>
      </c>
      <c r="Q346">
        <f t="shared" si="11"/>
        <v>564</v>
      </c>
    </row>
    <row r="347" spans="1:20" x14ac:dyDescent="0.2">
      <c r="A347" s="6" t="s">
        <v>10832</v>
      </c>
      <c r="B347" s="6" t="s">
        <v>8490</v>
      </c>
      <c r="C347" s="6" t="s">
        <v>2637</v>
      </c>
      <c r="D347" s="252" t="s">
        <v>12127</v>
      </c>
      <c r="E347" s="174" t="s">
        <v>6955</v>
      </c>
      <c r="F347" s="145" t="s">
        <v>5733</v>
      </c>
      <c r="G347" s="6" t="s">
        <v>2408</v>
      </c>
      <c r="H347" s="6" t="s">
        <v>2408</v>
      </c>
      <c r="I347" s="145" t="s">
        <v>8371</v>
      </c>
      <c r="J347" s="145" t="str">
        <f>Q347&amp; "mm"</f>
        <v>564mm</v>
      </c>
      <c r="P347" s="575">
        <v>452</v>
      </c>
      <c r="Q347">
        <f>P347+112</f>
        <v>564</v>
      </c>
    </row>
    <row r="348" spans="1:20" ht="25.5" x14ac:dyDescent="0.2">
      <c r="A348" s="6" t="s">
        <v>10865</v>
      </c>
      <c r="B348" s="6" t="s">
        <v>8490</v>
      </c>
      <c r="C348" s="6" t="s">
        <v>2637</v>
      </c>
      <c r="D348" s="252" t="s">
        <v>12128</v>
      </c>
      <c r="E348" s="174" t="s">
        <v>1646</v>
      </c>
      <c r="F348" s="145" t="s">
        <v>5733</v>
      </c>
      <c r="G348" s="6" t="s">
        <v>2408</v>
      </c>
      <c r="H348" s="6" t="s">
        <v>2408</v>
      </c>
      <c r="I348" s="145" t="s">
        <v>8371</v>
      </c>
      <c r="J348" s="145" t="str">
        <f>Q348&amp; "mm"</f>
        <v>564mm</v>
      </c>
      <c r="P348" s="575">
        <v>452</v>
      </c>
      <c r="Q348">
        <f>P348+112</f>
        <v>564</v>
      </c>
    </row>
    <row r="349" spans="1:20" ht="25.5" x14ac:dyDescent="0.2">
      <c r="A349" s="6"/>
      <c r="B349" s="6" t="s">
        <v>8490</v>
      </c>
      <c r="C349" s="6" t="s">
        <v>2637</v>
      </c>
      <c r="D349" s="252" t="s">
        <v>7696</v>
      </c>
      <c r="E349" s="174" t="s">
        <v>9026</v>
      </c>
      <c r="F349" s="145" t="s">
        <v>3455</v>
      </c>
      <c r="G349" s="6" t="s">
        <v>2408</v>
      </c>
      <c r="H349" s="145" t="s">
        <v>4669</v>
      </c>
      <c r="I349" s="145" t="s">
        <v>8371</v>
      </c>
      <c r="J349" s="145" t="str">
        <f t="shared" si="10"/>
        <v>590mm</v>
      </c>
      <c r="P349" s="575">
        <v>478</v>
      </c>
      <c r="Q349">
        <f t="shared" si="11"/>
        <v>590</v>
      </c>
    </row>
    <row r="350" spans="1:20" ht="25.5" x14ac:dyDescent="0.2">
      <c r="A350" s="6" t="s">
        <v>10066</v>
      </c>
      <c r="B350" s="6" t="s">
        <v>8490</v>
      </c>
      <c r="C350" s="6" t="s">
        <v>2637</v>
      </c>
      <c r="D350" s="252" t="s">
        <v>6060</v>
      </c>
      <c r="E350" s="174" t="s">
        <v>7442</v>
      </c>
      <c r="F350" s="145" t="s">
        <v>5289</v>
      </c>
      <c r="G350" s="6" t="s">
        <v>2408</v>
      </c>
      <c r="H350" s="145" t="s">
        <v>6059</v>
      </c>
      <c r="I350" s="145" t="s">
        <v>8371</v>
      </c>
      <c r="J350" s="145" t="str">
        <f t="shared" si="10"/>
        <v>582mm</v>
      </c>
      <c r="P350" s="575">
        <v>470</v>
      </c>
      <c r="Q350">
        <f t="shared" si="11"/>
        <v>582</v>
      </c>
    </row>
    <row r="351" spans="1:20" x14ac:dyDescent="0.2">
      <c r="A351" s="575" t="s">
        <v>11597</v>
      </c>
      <c r="B351" s="6" t="s">
        <v>8490</v>
      </c>
      <c r="C351" s="6" t="s">
        <v>2637</v>
      </c>
      <c r="D351" s="252" t="s">
        <v>10568</v>
      </c>
      <c r="E351" s="576" t="s">
        <v>11535</v>
      </c>
      <c r="F351" s="145" t="s">
        <v>7708</v>
      </c>
      <c r="G351" s="6" t="s">
        <v>2408</v>
      </c>
      <c r="H351" s="6" t="s">
        <v>2408</v>
      </c>
      <c r="I351" s="145" t="s">
        <v>8371</v>
      </c>
      <c r="J351" s="145" t="str">
        <f t="shared" si="10"/>
        <v>597mm</v>
      </c>
      <c r="K351" s="561" t="s">
        <v>11605</v>
      </c>
      <c r="P351" s="575">
        <v>485</v>
      </c>
      <c r="Q351">
        <f t="shared" si="11"/>
        <v>597</v>
      </c>
    </row>
    <row r="352" spans="1:20" ht="25.5" x14ac:dyDescent="0.2">
      <c r="A352" s="6"/>
      <c r="B352" s="6" t="s">
        <v>8490</v>
      </c>
      <c r="C352" s="6" t="s">
        <v>2637</v>
      </c>
      <c r="D352" s="252" t="s">
        <v>9225</v>
      </c>
      <c r="E352" s="174" t="s">
        <v>9028</v>
      </c>
      <c r="F352" s="145" t="s">
        <v>5682</v>
      </c>
      <c r="G352" s="6" t="s">
        <v>2408</v>
      </c>
      <c r="H352" s="145" t="s">
        <v>2723</v>
      </c>
      <c r="I352" s="145" t="s">
        <v>8371</v>
      </c>
      <c r="J352" s="145" t="str">
        <f t="shared" si="10"/>
        <v>582mm</v>
      </c>
      <c r="P352" s="575">
        <v>470</v>
      </c>
      <c r="Q352">
        <f t="shared" si="11"/>
        <v>582</v>
      </c>
    </row>
    <row r="353" spans="1:17" ht="25.5" x14ac:dyDescent="0.2">
      <c r="A353" s="6" t="s">
        <v>2260</v>
      </c>
      <c r="B353" s="6" t="s">
        <v>8490</v>
      </c>
      <c r="C353" s="6" t="s">
        <v>2637</v>
      </c>
      <c r="D353" s="592" t="s">
        <v>11111</v>
      </c>
      <c r="E353" s="174" t="s">
        <v>9026</v>
      </c>
      <c r="F353" s="145" t="s">
        <v>5682</v>
      </c>
      <c r="G353" s="6" t="s">
        <v>2408</v>
      </c>
      <c r="H353" s="145" t="s">
        <v>4669</v>
      </c>
      <c r="I353" s="145" t="s">
        <v>8371</v>
      </c>
      <c r="J353" s="145" t="str">
        <f t="shared" si="10"/>
        <v>582mm</v>
      </c>
      <c r="P353" s="575">
        <v>470</v>
      </c>
      <c r="Q353">
        <f t="shared" si="11"/>
        <v>582</v>
      </c>
    </row>
    <row r="354" spans="1:17" x14ac:dyDescent="0.2">
      <c r="A354" s="6" t="s">
        <v>6801</v>
      </c>
      <c r="B354" s="6" t="s">
        <v>8490</v>
      </c>
      <c r="C354" s="6" t="s">
        <v>2637</v>
      </c>
      <c r="D354" s="252" t="s">
        <v>1582</v>
      </c>
      <c r="E354" s="174" t="s">
        <v>5658</v>
      </c>
      <c r="F354" s="145" t="s">
        <v>5682</v>
      </c>
      <c r="G354" s="6" t="s">
        <v>2408</v>
      </c>
      <c r="H354" s="6" t="s">
        <v>2408</v>
      </c>
      <c r="I354" s="145" t="s">
        <v>8371</v>
      </c>
      <c r="J354" s="145" t="str">
        <f t="shared" si="10"/>
        <v>4862mm</v>
      </c>
      <c r="P354" s="575">
        <v>4750</v>
      </c>
      <c r="Q354">
        <f t="shared" si="11"/>
        <v>4862</v>
      </c>
    </row>
    <row r="355" spans="1:17" ht="25.5" x14ac:dyDescent="0.2">
      <c r="A355" s="6" t="s">
        <v>8378</v>
      </c>
      <c r="B355" s="6" t="s">
        <v>8490</v>
      </c>
      <c r="C355" s="6" t="s">
        <v>2637</v>
      </c>
      <c r="D355" s="252" t="s">
        <v>8260</v>
      </c>
      <c r="E355" s="174" t="s">
        <v>374</v>
      </c>
      <c r="F355" s="145" t="s">
        <v>4963</v>
      </c>
      <c r="G355" s="6" t="s">
        <v>2408</v>
      </c>
      <c r="H355" s="145" t="s">
        <v>2649</v>
      </c>
      <c r="I355" s="145" t="s">
        <v>8371</v>
      </c>
      <c r="J355" s="145" t="str">
        <f t="shared" si="10"/>
        <v>612mm</v>
      </c>
      <c r="P355" s="575">
        <v>500</v>
      </c>
      <c r="Q355">
        <f t="shared" si="11"/>
        <v>612</v>
      </c>
    </row>
    <row r="356" spans="1:17" ht="25.5" x14ac:dyDescent="0.2">
      <c r="A356" s="6"/>
      <c r="B356" s="6" t="s">
        <v>8490</v>
      </c>
      <c r="C356" s="6" t="s">
        <v>2637</v>
      </c>
      <c r="D356" s="252" t="s">
        <v>9874</v>
      </c>
      <c r="E356" s="174" t="s">
        <v>5709</v>
      </c>
      <c r="F356" s="145" t="s">
        <v>4070</v>
      </c>
      <c r="G356" s="6" t="s">
        <v>2408</v>
      </c>
      <c r="H356" s="145" t="s">
        <v>5079</v>
      </c>
      <c r="I356" s="145" t="s">
        <v>8371</v>
      </c>
      <c r="J356" s="145" t="str">
        <f t="shared" si="10"/>
        <v>577mm</v>
      </c>
      <c r="P356" s="575">
        <v>465</v>
      </c>
      <c r="Q356">
        <f t="shared" si="11"/>
        <v>577</v>
      </c>
    </row>
    <row r="357" spans="1:17" ht="25.5" x14ac:dyDescent="0.2">
      <c r="A357" s="6" t="s">
        <v>7107</v>
      </c>
      <c r="B357" s="6" t="s">
        <v>8490</v>
      </c>
      <c r="C357" s="6" t="s">
        <v>2637</v>
      </c>
      <c r="D357" s="252" t="s">
        <v>7108</v>
      </c>
      <c r="E357" s="174" t="s">
        <v>6074</v>
      </c>
      <c r="F357" s="145" t="s">
        <v>7963</v>
      </c>
      <c r="G357" s="6" t="s">
        <v>2408</v>
      </c>
      <c r="H357" s="145" t="s">
        <v>8767</v>
      </c>
      <c r="I357" s="145" t="s">
        <v>8371</v>
      </c>
      <c r="J357" s="145" t="str">
        <f t="shared" si="10"/>
        <v>602mm</v>
      </c>
      <c r="P357" s="575">
        <v>490</v>
      </c>
      <c r="Q357">
        <f t="shared" si="11"/>
        <v>602</v>
      </c>
    </row>
    <row r="358" spans="1:17" ht="25.5" x14ac:dyDescent="0.2">
      <c r="A358" s="6"/>
      <c r="B358" s="6" t="s">
        <v>8490</v>
      </c>
      <c r="C358" s="6" t="s">
        <v>2637</v>
      </c>
      <c r="D358" s="765" t="s">
        <v>4305</v>
      </c>
      <c r="E358" s="174" t="s">
        <v>6074</v>
      </c>
      <c r="F358" s="145" t="s">
        <v>7963</v>
      </c>
      <c r="G358" s="6" t="s">
        <v>2408</v>
      </c>
      <c r="H358" s="145" t="s">
        <v>8767</v>
      </c>
      <c r="I358" s="145" t="s">
        <v>8371</v>
      </c>
      <c r="J358" s="145" t="str">
        <f t="shared" si="10"/>
        <v>602mm</v>
      </c>
      <c r="P358" s="575">
        <v>490</v>
      </c>
      <c r="Q358">
        <f t="shared" si="11"/>
        <v>602</v>
      </c>
    </row>
    <row r="359" spans="1:17" ht="25.5" x14ac:dyDescent="0.2">
      <c r="A359" s="575" t="s">
        <v>11239</v>
      </c>
      <c r="B359" s="6" t="s">
        <v>8490</v>
      </c>
      <c r="C359" s="6" t="s">
        <v>2637</v>
      </c>
      <c r="D359" s="765" t="s">
        <v>11248</v>
      </c>
      <c r="E359" s="174" t="s">
        <v>3480</v>
      </c>
      <c r="F359" s="145" t="s">
        <v>4070</v>
      </c>
      <c r="G359" s="6" t="s">
        <v>2408</v>
      </c>
      <c r="H359" s="6" t="s">
        <v>2408</v>
      </c>
      <c r="I359" s="6" t="s">
        <v>6460</v>
      </c>
      <c r="J359" s="145" t="str">
        <f t="shared" si="10"/>
        <v>577mm</v>
      </c>
      <c r="K359" s="561" t="s">
        <v>11198</v>
      </c>
      <c r="P359" s="575">
        <v>465</v>
      </c>
      <c r="Q359">
        <f t="shared" si="11"/>
        <v>577</v>
      </c>
    </row>
    <row r="360" spans="1:17" ht="25.5" x14ac:dyDescent="0.2">
      <c r="A360" s="6" t="s">
        <v>118</v>
      </c>
      <c r="B360" s="6" t="s">
        <v>8490</v>
      </c>
      <c r="C360" s="6" t="s">
        <v>2637</v>
      </c>
      <c r="D360" s="765" t="s">
        <v>12548</v>
      </c>
      <c r="E360" s="174" t="s">
        <v>375</v>
      </c>
      <c r="F360" s="145" t="s">
        <v>3510</v>
      </c>
      <c r="G360" s="6" t="s">
        <v>2408</v>
      </c>
      <c r="H360" s="145" t="s">
        <v>9505</v>
      </c>
      <c r="I360" s="145" t="s">
        <v>8371</v>
      </c>
      <c r="J360" s="145" t="str">
        <f t="shared" si="10"/>
        <v>627mm</v>
      </c>
      <c r="P360" s="575">
        <v>515</v>
      </c>
      <c r="Q360">
        <f t="shared" si="11"/>
        <v>627</v>
      </c>
    </row>
    <row r="361" spans="1:17" ht="25.5" x14ac:dyDescent="0.2">
      <c r="A361" s="6" t="s">
        <v>10877</v>
      </c>
      <c r="B361" s="6" t="s">
        <v>8490</v>
      </c>
      <c r="C361" s="6" t="s">
        <v>2637</v>
      </c>
      <c r="D361" s="174" t="s">
        <v>12549</v>
      </c>
      <c r="E361" s="174" t="s">
        <v>6066</v>
      </c>
      <c r="F361" s="145" t="s">
        <v>7963</v>
      </c>
      <c r="G361" s="6" t="s">
        <v>2408</v>
      </c>
      <c r="H361" s="145" t="s">
        <v>8767</v>
      </c>
      <c r="I361" s="145" t="s">
        <v>8371</v>
      </c>
      <c r="J361" s="145" t="str">
        <f t="shared" si="10"/>
        <v>602mm</v>
      </c>
      <c r="K361" t="s">
        <v>10968</v>
      </c>
      <c r="P361" s="575">
        <v>490</v>
      </c>
      <c r="Q361">
        <f t="shared" si="11"/>
        <v>602</v>
      </c>
    </row>
    <row r="362" spans="1:17" ht="25.5" x14ac:dyDescent="0.2">
      <c r="A362" s="575" t="s">
        <v>11361</v>
      </c>
      <c r="B362" s="6" t="s">
        <v>8490</v>
      </c>
      <c r="C362" s="6" t="s">
        <v>2637</v>
      </c>
      <c r="D362" s="252" t="s">
        <v>9319</v>
      </c>
      <c r="E362" s="174" t="s">
        <v>376</v>
      </c>
      <c r="F362" s="145" t="s">
        <v>4070</v>
      </c>
      <c r="G362" s="6" t="s">
        <v>2408</v>
      </c>
      <c r="H362" s="145" t="s">
        <v>5079</v>
      </c>
      <c r="I362" s="145" t="s">
        <v>8371</v>
      </c>
      <c r="J362" s="145" t="str">
        <f t="shared" si="10"/>
        <v>577mm</v>
      </c>
      <c r="P362" s="575">
        <v>465</v>
      </c>
      <c r="Q362">
        <f t="shared" si="11"/>
        <v>577</v>
      </c>
    </row>
    <row r="363" spans="1:17" x14ac:dyDescent="0.2">
      <c r="A363" s="6" t="s">
        <v>4618</v>
      </c>
      <c r="B363" s="6" t="s">
        <v>8490</v>
      </c>
      <c r="C363" s="6" t="s">
        <v>2637</v>
      </c>
      <c r="D363" s="252" t="s">
        <v>5149</v>
      </c>
      <c r="E363" s="174" t="s">
        <v>9607</v>
      </c>
      <c r="F363" s="145" t="s">
        <v>8354</v>
      </c>
      <c r="G363" s="6" t="s">
        <v>2408</v>
      </c>
      <c r="H363" s="6" t="s">
        <v>2408</v>
      </c>
      <c r="I363" s="145" t="s">
        <v>8371</v>
      </c>
      <c r="J363" s="145" t="str">
        <f t="shared" si="10"/>
        <v>582mm</v>
      </c>
      <c r="P363" s="575">
        <v>470</v>
      </c>
      <c r="Q363">
        <f t="shared" si="11"/>
        <v>582</v>
      </c>
    </row>
    <row r="364" spans="1:17" x14ac:dyDescent="0.2">
      <c r="A364" s="6" t="s">
        <v>4620</v>
      </c>
      <c r="B364" s="6" t="s">
        <v>8490</v>
      </c>
      <c r="C364" s="6" t="s">
        <v>2637</v>
      </c>
      <c r="D364" s="252" t="s">
        <v>5150</v>
      </c>
      <c r="E364" s="174" t="s">
        <v>9607</v>
      </c>
      <c r="F364" s="145" t="s">
        <v>5733</v>
      </c>
      <c r="G364" s="6" t="s">
        <v>2408</v>
      </c>
      <c r="H364" s="6" t="s">
        <v>2408</v>
      </c>
      <c r="I364" s="145" t="s">
        <v>8371</v>
      </c>
      <c r="J364" s="145" t="str">
        <f t="shared" si="10"/>
        <v>564mm</v>
      </c>
      <c r="P364" s="575">
        <v>452</v>
      </c>
      <c r="Q364">
        <f t="shared" si="11"/>
        <v>564</v>
      </c>
    </row>
    <row r="365" spans="1:17" ht="25.5" x14ac:dyDescent="0.2">
      <c r="A365" s="6" t="s">
        <v>3167</v>
      </c>
      <c r="B365" s="6" t="s">
        <v>8490</v>
      </c>
      <c r="C365" s="6" t="s">
        <v>2637</v>
      </c>
      <c r="D365" s="252" t="s">
        <v>7443</v>
      </c>
      <c r="E365" s="174" t="s">
        <v>7442</v>
      </c>
      <c r="F365" s="145" t="s">
        <v>3361</v>
      </c>
      <c r="G365" s="6" t="s">
        <v>2408</v>
      </c>
      <c r="H365" s="145" t="s">
        <v>4669</v>
      </c>
      <c r="I365" s="145" t="s">
        <v>8371</v>
      </c>
      <c r="J365" s="145" t="str">
        <f t="shared" si="10"/>
        <v>587mm</v>
      </c>
      <c r="P365" s="575">
        <v>475</v>
      </c>
      <c r="Q365">
        <f t="shared" si="11"/>
        <v>587</v>
      </c>
    </row>
    <row r="366" spans="1:17" ht="25.5" x14ac:dyDescent="0.2">
      <c r="A366" s="575" t="s">
        <v>11162</v>
      </c>
      <c r="B366" s="6" t="s">
        <v>8490</v>
      </c>
      <c r="C366" s="6" t="s">
        <v>2637</v>
      </c>
      <c r="D366" s="592" t="s">
        <v>11165</v>
      </c>
      <c r="E366" s="174" t="s">
        <v>3480</v>
      </c>
      <c r="F366" s="145" t="s">
        <v>8941</v>
      </c>
      <c r="G366" s="6" t="s">
        <v>2408</v>
      </c>
      <c r="H366" s="6" t="s">
        <v>2408</v>
      </c>
      <c r="I366" s="145" t="s">
        <v>8371</v>
      </c>
      <c r="J366" s="145" t="str">
        <f t="shared" si="10"/>
        <v>572mm</v>
      </c>
      <c r="K366" t="s">
        <v>11128</v>
      </c>
      <c r="P366" s="575">
        <v>460</v>
      </c>
      <c r="Q366">
        <f t="shared" si="11"/>
        <v>572</v>
      </c>
    </row>
    <row r="367" spans="1:17" x14ac:dyDescent="0.2">
      <c r="A367" s="575" t="s">
        <v>11013</v>
      </c>
      <c r="B367" s="575" t="s">
        <v>8490</v>
      </c>
      <c r="C367" s="575" t="s">
        <v>2637</v>
      </c>
      <c r="D367" s="592" t="s">
        <v>11058</v>
      </c>
      <c r="E367" s="576" t="s">
        <v>6964</v>
      </c>
      <c r="F367" s="588" t="s">
        <v>3338</v>
      </c>
      <c r="G367" s="6" t="s">
        <v>2408</v>
      </c>
      <c r="H367" s="6" t="s">
        <v>2408</v>
      </c>
      <c r="I367" s="145" t="s">
        <v>8371</v>
      </c>
      <c r="J367" s="145" t="str">
        <f t="shared" si="10"/>
        <v>552mm</v>
      </c>
      <c r="P367" s="575">
        <v>440</v>
      </c>
      <c r="Q367">
        <f t="shared" si="11"/>
        <v>552</v>
      </c>
    </row>
    <row r="368" spans="1:17" ht="25.5" x14ac:dyDescent="0.2">
      <c r="A368" s="6" t="s">
        <v>2662</v>
      </c>
      <c r="B368" s="6" t="s">
        <v>8490</v>
      </c>
      <c r="C368" s="6" t="s">
        <v>2637</v>
      </c>
      <c r="D368" s="252" t="s">
        <v>8871</v>
      </c>
      <c r="E368" s="174" t="s">
        <v>373</v>
      </c>
      <c r="F368" s="145" t="s">
        <v>7708</v>
      </c>
      <c r="G368" s="6" t="s">
        <v>2408</v>
      </c>
      <c r="H368" s="145" t="s">
        <v>8767</v>
      </c>
      <c r="I368" s="145" t="s">
        <v>8371</v>
      </c>
      <c r="J368" s="145" t="str">
        <f t="shared" si="10"/>
        <v>597mm</v>
      </c>
      <c r="P368" s="575">
        <v>485</v>
      </c>
      <c r="Q368">
        <f t="shared" si="11"/>
        <v>597</v>
      </c>
    </row>
    <row r="369" spans="1:17" ht="25.5" x14ac:dyDescent="0.2">
      <c r="A369" s="6"/>
      <c r="B369" s="6" t="s">
        <v>8490</v>
      </c>
      <c r="C369" s="6" t="s">
        <v>2637</v>
      </c>
      <c r="D369" s="252" t="s">
        <v>9071</v>
      </c>
      <c r="E369" s="174" t="s">
        <v>3479</v>
      </c>
      <c r="F369" s="145" t="s">
        <v>4963</v>
      </c>
      <c r="G369" s="6" t="s">
        <v>2408</v>
      </c>
      <c r="H369" s="145" t="s">
        <v>9505</v>
      </c>
      <c r="I369" s="145" t="s">
        <v>8371</v>
      </c>
      <c r="J369" s="145" t="str">
        <f t="shared" si="10"/>
        <v>612mm</v>
      </c>
      <c r="P369" s="575">
        <v>500</v>
      </c>
      <c r="Q369">
        <f t="shared" si="11"/>
        <v>612</v>
      </c>
    </row>
    <row r="370" spans="1:17" ht="25.5" x14ac:dyDescent="0.2">
      <c r="A370" s="6"/>
      <c r="B370" s="6" t="s">
        <v>8490</v>
      </c>
      <c r="C370" s="6" t="s">
        <v>2637</v>
      </c>
      <c r="D370" s="252" t="s">
        <v>9116</v>
      </c>
      <c r="E370" s="174" t="s">
        <v>6072</v>
      </c>
      <c r="F370" s="145" t="s">
        <v>4670</v>
      </c>
      <c r="G370" s="6" t="s">
        <v>2408</v>
      </c>
      <c r="H370" s="145" t="s">
        <v>8767</v>
      </c>
      <c r="I370" s="145" t="s">
        <v>8371</v>
      </c>
      <c r="J370" s="145" t="str">
        <f t="shared" si="10"/>
        <v>602mm</v>
      </c>
      <c r="P370" s="575">
        <v>490</v>
      </c>
      <c r="Q370">
        <f t="shared" si="11"/>
        <v>602</v>
      </c>
    </row>
    <row r="371" spans="1:17" x14ac:dyDescent="0.2">
      <c r="A371" s="6"/>
      <c r="B371" s="6" t="s">
        <v>8490</v>
      </c>
      <c r="C371" s="6" t="s">
        <v>2637</v>
      </c>
      <c r="D371" s="252" t="s">
        <v>9200</v>
      </c>
      <c r="E371" s="174" t="s">
        <v>377</v>
      </c>
      <c r="F371" s="145" t="s">
        <v>9363</v>
      </c>
      <c r="G371" s="6" t="s">
        <v>2408</v>
      </c>
      <c r="H371" s="6" t="s">
        <v>2408</v>
      </c>
      <c r="I371" s="145" t="s">
        <v>8371</v>
      </c>
      <c r="J371" s="145" t="str">
        <f t="shared" si="10"/>
        <v>567mm</v>
      </c>
      <c r="P371" s="575">
        <v>455</v>
      </c>
      <c r="Q371">
        <f t="shared" si="11"/>
        <v>567</v>
      </c>
    </row>
    <row r="372" spans="1:17" ht="25.5" x14ac:dyDescent="0.2">
      <c r="A372" s="6" t="s">
        <v>9867</v>
      </c>
      <c r="B372" s="6" t="s">
        <v>8490</v>
      </c>
      <c r="C372" s="6" t="s">
        <v>2637</v>
      </c>
      <c r="D372" s="252" t="s">
        <v>9897</v>
      </c>
      <c r="E372" s="174" t="s">
        <v>7442</v>
      </c>
      <c r="F372" s="145" t="s">
        <v>7708</v>
      </c>
      <c r="G372" s="6" t="s">
        <v>2408</v>
      </c>
      <c r="H372" s="145" t="s">
        <v>8767</v>
      </c>
      <c r="I372" s="145" t="s">
        <v>8371</v>
      </c>
      <c r="J372" s="145" t="str">
        <f t="shared" si="10"/>
        <v>597mm</v>
      </c>
      <c r="P372" s="575">
        <v>485</v>
      </c>
      <c r="Q372">
        <f t="shared" si="11"/>
        <v>597</v>
      </c>
    </row>
    <row r="373" spans="1:17" ht="25.5" x14ac:dyDescent="0.2">
      <c r="A373" s="6" t="s">
        <v>495</v>
      </c>
      <c r="B373" s="6" t="s">
        <v>8490</v>
      </c>
      <c r="C373" s="6" t="s">
        <v>2637</v>
      </c>
      <c r="D373" s="252" t="s">
        <v>9645</v>
      </c>
      <c r="E373" s="174" t="s">
        <v>1460</v>
      </c>
      <c r="F373" s="145" t="s">
        <v>8662</v>
      </c>
      <c r="G373" s="6" t="s">
        <v>2408</v>
      </c>
      <c r="H373" s="145" t="s">
        <v>1458</v>
      </c>
      <c r="I373" s="145" t="s">
        <v>8371</v>
      </c>
      <c r="J373" s="145" t="str">
        <f t="shared" si="10"/>
        <v>517mm</v>
      </c>
      <c r="K373" t="s">
        <v>1459</v>
      </c>
      <c r="P373" s="575">
        <v>405</v>
      </c>
      <c r="Q373">
        <f t="shared" si="11"/>
        <v>517</v>
      </c>
    </row>
    <row r="374" spans="1:17" ht="25.5" x14ac:dyDescent="0.2">
      <c r="A374" s="6" t="s">
        <v>7119</v>
      </c>
      <c r="B374" s="6" t="s">
        <v>8490</v>
      </c>
      <c r="C374" s="6" t="s">
        <v>2637</v>
      </c>
      <c r="D374" s="252" t="s">
        <v>11848</v>
      </c>
      <c r="E374" s="174" t="s">
        <v>9514</v>
      </c>
      <c r="F374" s="145" t="s">
        <v>7963</v>
      </c>
      <c r="G374" s="6" t="s">
        <v>2408</v>
      </c>
      <c r="H374" s="145" t="s">
        <v>8767</v>
      </c>
      <c r="I374" s="145" t="s">
        <v>8371</v>
      </c>
      <c r="J374" s="145" t="str">
        <f t="shared" si="10"/>
        <v>602mm</v>
      </c>
      <c r="K374" t="s">
        <v>11849</v>
      </c>
      <c r="P374" s="575">
        <v>490</v>
      </c>
      <c r="Q374">
        <f t="shared" si="11"/>
        <v>602</v>
      </c>
    </row>
    <row r="375" spans="1:17" ht="25.5" x14ac:dyDescent="0.2">
      <c r="A375" s="6" t="s">
        <v>5467</v>
      </c>
      <c r="B375" s="6" t="s">
        <v>8490</v>
      </c>
      <c r="C375" s="6" t="s">
        <v>2637</v>
      </c>
      <c r="D375" s="252" t="s">
        <v>8177</v>
      </c>
      <c r="E375" s="174" t="s">
        <v>8178</v>
      </c>
      <c r="F375" s="145" t="s">
        <v>4070</v>
      </c>
      <c r="G375" s="6" t="s">
        <v>2408</v>
      </c>
      <c r="H375" s="145" t="s">
        <v>4781</v>
      </c>
      <c r="I375" s="145" t="s">
        <v>8371</v>
      </c>
      <c r="J375" s="145" t="str">
        <f t="shared" si="10"/>
        <v>577mm</v>
      </c>
      <c r="P375" s="575">
        <v>465</v>
      </c>
      <c r="Q375">
        <f t="shared" si="11"/>
        <v>577</v>
      </c>
    </row>
    <row r="376" spans="1:17" x14ac:dyDescent="0.2">
      <c r="A376" s="575" t="s">
        <v>11238</v>
      </c>
      <c r="B376" s="6" t="s">
        <v>8490</v>
      </c>
      <c r="C376" s="6" t="s">
        <v>2637</v>
      </c>
      <c r="D376" s="252" t="s">
        <v>7520</v>
      </c>
      <c r="E376" s="174" t="s">
        <v>3480</v>
      </c>
      <c r="F376" s="145" t="s">
        <v>4070</v>
      </c>
      <c r="G376" s="6" t="s">
        <v>2408</v>
      </c>
      <c r="H376" s="6" t="s">
        <v>2408</v>
      </c>
      <c r="I376" s="6" t="s">
        <v>6460</v>
      </c>
      <c r="J376" s="145" t="str">
        <f t="shared" si="10"/>
        <v>577mm</v>
      </c>
      <c r="K376" s="561" t="s">
        <v>11246</v>
      </c>
      <c r="P376" s="575">
        <v>465</v>
      </c>
      <c r="Q376">
        <f t="shared" si="11"/>
        <v>577</v>
      </c>
    </row>
    <row r="377" spans="1:17" ht="25.5" x14ac:dyDescent="0.2">
      <c r="A377" s="6"/>
      <c r="B377" s="6" t="s">
        <v>8490</v>
      </c>
      <c r="C377" s="6" t="s">
        <v>2637</v>
      </c>
      <c r="D377" s="252" t="s">
        <v>6910</v>
      </c>
      <c r="E377" s="174" t="s">
        <v>9026</v>
      </c>
      <c r="F377" s="145" t="s">
        <v>3455</v>
      </c>
      <c r="G377" s="6" t="s">
        <v>2408</v>
      </c>
      <c r="H377" s="145" t="s">
        <v>4669</v>
      </c>
      <c r="I377" s="145" t="s">
        <v>8371</v>
      </c>
      <c r="J377" s="145" t="str">
        <f t="shared" si="10"/>
        <v>590mm</v>
      </c>
      <c r="P377" s="575">
        <v>478</v>
      </c>
      <c r="Q377">
        <f t="shared" si="11"/>
        <v>590</v>
      </c>
    </row>
    <row r="378" spans="1:17" ht="25.5" x14ac:dyDescent="0.2">
      <c r="A378" s="6" t="s">
        <v>3672</v>
      </c>
      <c r="B378" s="6" t="s">
        <v>8490</v>
      </c>
      <c r="C378" s="6" t="s">
        <v>2637</v>
      </c>
      <c r="D378" s="252" t="s">
        <v>3674</v>
      </c>
      <c r="E378" s="174" t="s">
        <v>6074</v>
      </c>
      <c r="F378" s="145" t="s">
        <v>7963</v>
      </c>
      <c r="G378" s="6" t="s">
        <v>2408</v>
      </c>
      <c r="H378" s="145" t="s">
        <v>8767</v>
      </c>
      <c r="I378" s="145" t="s">
        <v>8371</v>
      </c>
      <c r="J378" s="145" t="str">
        <f t="shared" si="10"/>
        <v>602mm</v>
      </c>
      <c r="P378" s="575">
        <v>490</v>
      </c>
      <c r="Q378">
        <f t="shared" si="11"/>
        <v>602</v>
      </c>
    </row>
    <row r="379" spans="1:17" ht="25.5" x14ac:dyDescent="0.2">
      <c r="A379" s="6"/>
      <c r="B379" s="6" t="s">
        <v>8490</v>
      </c>
      <c r="C379" s="6" t="s">
        <v>2637</v>
      </c>
      <c r="D379" s="252" t="s">
        <v>2679</v>
      </c>
      <c r="E379" s="174" t="s">
        <v>6077</v>
      </c>
      <c r="F379" s="145" t="s">
        <v>9363</v>
      </c>
      <c r="G379" s="6" t="s">
        <v>2408</v>
      </c>
      <c r="H379" s="145" t="s">
        <v>5079</v>
      </c>
      <c r="I379" s="145" t="s">
        <v>8371</v>
      </c>
      <c r="J379" s="145" t="str">
        <f t="shared" si="10"/>
        <v>567mm</v>
      </c>
      <c r="P379" s="575">
        <v>455</v>
      </c>
      <c r="Q379">
        <f t="shared" si="11"/>
        <v>567</v>
      </c>
    </row>
    <row r="380" spans="1:17" ht="25.5" x14ac:dyDescent="0.2">
      <c r="A380" s="6"/>
      <c r="B380" s="6" t="s">
        <v>5305</v>
      </c>
      <c r="C380" s="6" t="s">
        <v>2637</v>
      </c>
      <c r="D380" s="252" t="s">
        <v>1466</v>
      </c>
      <c r="E380" s="174" t="s">
        <v>3591</v>
      </c>
      <c r="F380" s="145" t="s">
        <v>3455</v>
      </c>
      <c r="G380" s="6" t="s">
        <v>2408</v>
      </c>
      <c r="H380" s="145" t="s">
        <v>7516</v>
      </c>
      <c r="I380" s="145" t="s">
        <v>8371</v>
      </c>
      <c r="J380" s="145" t="str">
        <f t="shared" si="10"/>
        <v>590mm</v>
      </c>
      <c r="P380" s="575">
        <v>478</v>
      </c>
      <c r="Q380">
        <f t="shared" si="11"/>
        <v>590</v>
      </c>
    </row>
    <row r="381" spans="1:17" ht="25.5" x14ac:dyDescent="0.2">
      <c r="A381" s="6"/>
      <c r="B381" s="6" t="s">
        <v>5305</v>
      </c>
      <c r="C381" s="6" t="s">
        <v>2637</v>
      </c>
      <c r="D381" s="252" t="s">
        <v>6163</v>
      </c>
      <c r="E381" s="174" t="s">
        <v>3592</v>
      </c>
      <c r="F381" s="145" t="s">
        <v>4070</v>
      </c>
      <c r="G381" s="6" t="s">
        <v>2408</v>
      </c>
      <c r="H381" s="145" t="s">
        <v>5079</v>
      </c>
      <c r="I381" s="145" t="s">
        <v>8371</v>
      </c>
      <c r="J381" s="145" t="str">
        <f t="shared" si="10"/>
        <v>577mm</v>
      </c>
      <c r="P381" s="575">
        <v>465</v>
      </c>
      <c r="Q381">
        <f t="shared" si="11"/>
        <v>577</v>
      </c>
    </row>
    <row r="382" spans="1:17" ht="25.5" x14ac:dyDescent="0.2">
      <c r="A382" s="6"/>
      <c r="B382" s="6" t="s">
        <v>4957</v>
      </c>
      <c r="C382" s="6" t="s">
        <v>2637</v>
      </c>
      <c r="D382" s="252" t="s">
        <v>737</v>
      </c>
      <c r="E382" s="174" t="s">
        <v>8710</v>
      </c>
      <c r="F382" s="145" t="s">
        <v>1739</v>
      </c>
      <c r="G382" s="6" t="s">
        <v>2408</v>
      </c>
      <c r="H382" s="145" t="s">
        <v>9602</v>
      </c>
      <c r="I382" s="145" t="s">
        <v>8371</v>
      </c>
      <c r="J382" s="145" t="str">
        <f t="shared" si="10"/>
        <v>502mm</v>
      </c>
      <c r="P382" s="575">
        <v>390</v>
      </c>
      <c r="Q382">
        <f t="shared" si="11"/>
        <v>502</v>
      </c>
    </row>
    <row r="383" spans="1:17" x14ac:dyDescent="0.2">
      <c r="A383" s="6" t="s">
        <v>6105</v>
      </c>
      <c r="B383" s="6" t="s">
        <v>4957</v>
      </c>
      <c r="C383" s="6" t="s">
        <v>2637</v>
      </c>
      <c r="D383" s="252" t="s">
        <v>7847</v>
      </c>
      <c r="E383" s="174" t="s">
        <v>8948</v>
      </c>
      <c r="F383" s="145" t="s">
        <v>5733</v>
      </c>
      <c r="G383" s="6" t="s">
        <v>2408</v>
      </c>
      <c r="H383" s="6" t="s">
        <v>2408</v>
      </c>
      <c r="I383" s="145" t="s">
        <v>8371</v>
      </c>
      <c r="J383" s="145" t="str">
        <f t="shared" si="10"/>
        <v>564mm</v>
      </c>
      <c r="P383" s="575">
        <v>452</v>
      </c>
      <c r="Q383">
        <f t="shared" si="11"/>
        <v>564</v>
      </c>
    </row>
    <row r="384" spans="1:17" ht="25.5" x14ac:dyDescent="0.2">
      <c r="A384" s="6" t="s">
        <v>11188</v>
      </c>
      <c r="B384" s="6" t="s">
        <v>2125</v>
      </c>
      <c r="C384" s="6" t="s">
        <v>2637</v>
      </c>
      <c r="D384" s="252" t="s">
        <v>11219</v>
      </c>
      <c r="E384" s="174" t="s">
        <v>7442</v>
      </c>
      <c r="F384" s="145" t="s">
        <v>4670</v>
      </c>
      <c r="G384" s="6" t="s">
        <v>2408</v>
      </c>
      <c r="H384" s="145" t="s">
        <v>8767</v>
      </c>
      <c r="I384" s="145" t="s">
        <v>8371</v>
      </c>
      <c r="J384" s="145" t="str">
        <f t="shared" si="10"/>
        <v>602mm</v>
      </c>
      <c r="K384" t="s">
        <v>11198</v>
      </c>
      <c r="P384" s="575">
        <v>490</v>
      </c>
      <c r="Q384">
        <f t="shared" si="11"/>
        <v>602</v>
      </c>
    </row>
    <row r="385" spans="1:17" x14ac:dyDescent="0.2">
      <c r="A385" s="6" t="s">
        <v>10674</v>
      </c>
      <c r="B385" s="6" t="s">
        <v>2125</v>
      </c>
      <c r="C385" s="6" t="s">
        <v>2637</v>
      </c>
      <c r="D385" s="765" t="s">
        <v>1875</v>
      </c>
      <c r="E385" s="174" t="s">
        <v>10720</v>
      </c>
      <c r="F385" s="145" t="s">
        <v>10719</v>
      </c>
      <c r="G385" s="6" t="s">
        <v>2408</v>
      </c>
      <c r="H385" s="6" t="s">
        <v>2408</v>
      </c>
      <c r="I385" s="145" t="s">
        <v>8371</v>
      </c>
      <c r="J385" s="145" t="str">
        <f t="shared" si="10"/>
        <v>507mm</v>
      </c>
      <c r="K385" t="s">
        <v>10695</v>
      </c>
      <c r="P385" s="575">
        <v>395</v>
      </c>
      <c r="Q385">
        <f t="shared" si="11"/>
        <v>507</v>
      </c>
    </row>
    <row r="386" spans="1:17" ht="25.5" x14ac:dyDescent="0.2">
      <c r="A386" s="6"/>
      <c r="B386" s="6" t="s">
        <v>2125</v>
      </c>
      <c r="C386" s="6" t="s">
        <v>2637</v>
      </c>
      <c r="D386" s="252" t="s">
        <v>8447</v>
      </c>
      <c r="E386" s="174" t="s">
        <v>7384</v>
      </c>
      <c r="F386" s="145" t="s">
        <v>5733</v>
      </c>
      <c r="G386" s="145" t="s">
        <v>3625</v>
      </c>
      <c r="H386" s="145" t="s">
        <v>4612</v>
      </c>
      <c r="I386" s="145" t="s">
        <v>8371</v>
      </c>
      <c r="J386" s="145" t="str">
        <f t="shared" ref="J386:J449" si="12">Q386&amp; "mm"</f>
        <v>564mm</v>
      </c>
      <c r="P386" s="575">
        <v>452</v>
      </c>
      <c r="Q386">
        <f t="shared" ref="Q386:Q449" si="13">P386+112</f>
        <v>564</v>
      </c>
    </row>
    <row r="387" spans="1:17" ht="25.5" x14ac:dyDescent="0.2">
      <c r="A387" s="6"/>
      <c r="B387" s="6" t="s">
        <v>2125</v>
      </c>
      <c r="C387" s="6" t="s">
        <v>2637</v>
      </c>
      <c r="D387" s="252" t="s">
        <v>4629</v>
      </c>
      <c r="E387" s="174" t="s">
        <v>9146</v>
      </c>
      <c r="F387" s="145" t="s">
        <v>3610</v>
      </c>
      <c r="G387" s="145" t="s">
        <v>9376</v>
      </c>
      <c r="H387" s="145" t="s">
        <v>9354</v>
      </c>
      <c r="I387" s="145" t="s">
        <v>8371</v>
      </c>
      <c r="J387" s="145" t="str">
        <f t="shared" si="12"/>
        <v>612mm</v>
      </c>
      <c r="P387" s="575">
        <v>500</v>
      </c>
      <c r="Q387">
        <f t="shared" si="13"/>
        <v>612</v>
      </c>
    </row>
    <row r="388" spans="1:17" x14ac:dyDescent="0.2">
      <c r="A388" s="6" t="s">
        <v>6105</v>
      </c>
      <c r="B388" s="6" t="s">
        <v>2125</v>
      </c>
      <c r="C388" s="6" t="s">
        <v>2637</v>
      </c>
      <c r="D388" s="252" t="s">
        <v>7847</v>
      </c>
      <c r="E388" s="174" t="s">
        <v>8948</v>
      </c>
      <c r="F388" s="145" t="s">
        <v>5733</v>
      </c>
      <c r="G388" s="6" t="s">
        <v>2408</v>
      </c>
      <c r="H388" s="6" t="s">
        <v>2408</v>
      </c>
      <c r="I388" s="145" t="s">
        <v>8371</v>
      </c>
      <c r="J388" s="145" t="str">
        <f t="shared" si="12"/>
        <v>564mm</v>
      </c>
      <c r="P388" s="575">
        <v>452</v>
      </c>
      <c r="Q388">
        <f t="shared" si="13"/>
        <v>564</v>
      </c>
    </row>
    <row r="389" spans="1:17" ht="38.25" x14ac:dyDescent="0.2">
      <c r="A389" s="6" t="s">
        <v>11725</v>
      </c>
      <c r="B389" s="6" t="s">
        <v>2125</v>
      </c>
      <c r="C389" s="6" t="s">
        <v>2637</v>
      </c>
      <c r="D389" s="252" t="s">
        <v>11727</v>
      </c>
      <c r="E389" s="174" t="s">
        <v>11728</v>
      </c>
      <c r="F389" s="145" t="s">
        <v>7708</v>
      </c>
      <c r="G389" s="6" t="s">
        <v>2408</v>
      </c>
      <c r="H389" s="145" t="s">
        <v>8767</v>
      </c>
      <c r="I389" s="145" t="s">
        <v>8371</v>
      </c>
      <c r="J389" s="145" t="str">
        <f t="shared" si="12"/>
        <v>597mm</v>
      </c>
      <c r="K389" s="139" t="s">
        <v>11723</v>
      </c>
      <c r="P389" s="575">
        <v>485</v>
      </c>
      <c r="Q389">
        <f t="shared" si="13"/>
        <v>597</v>
      </c>
    </row>
    <row r="390" spans="1:17" ht="25.5" x14ac:dyDescent="0.2">
      <c r="A390" s="6" t="s">
        <v>9864</v>
      </c>
      <c r="B390" s="6" t="s">
        <v>2125</v>
      </c>
      <c r="C390" s="6" t="s">
        <v>2637</v>
      </c>
      <c r="D390" s="252" t="s">
        <v>9530</v>
      </c>
      <c r="E390" s="174" t="s">
        <v>9026</v>
      </c>
      <c r="F390" s="145" t="s">
        <v>4070</v>
      </c>
      <c r="G390" s="6" t="s">
        <v>2408</v>
      </c>
      <c r="H390" s="145" t="s">
        <v>4669</v>
      </c>
      <c r="I390" s="145" t="s">
        <v>8371</v>
      </c>
      <c r="J390" s="145" t="str">
        <f t="shared" si="12"/>
        <v>577mm</v>
      </c>
      <c r="P390" s="575">
        <v>465</v>
      </c>
      <c r="Q390">
        <f t="shared" si="13"/>
        <v>577</v>
      </c>
    </row>
    <row r="391" spans="1:17" x14ac:dyDescent="0.2">
      <c r="A391" s="6" t="s">
        <v>5425</v>
      </c>
      <c r="B391" s="6" t="s">
        <v>2125</v>
      </c>
      <c r="C391" s="6" t="s">
        <v>2637</v>
      </c>
      <c r="D391" s="252" t="s">
        <v>3259</v>
      </c>
      <c r="E391" s="174"/>
      <c r="F391" s="145"/>
      <c r="G391" s="6" t="s">
        <v>2408</v>
      </c>
      <c r="H391" s="6" t="s">
        <v>2408</v>
      </c>
      <c r="I391" s="145" t="s">
        <v>8371</v>
      </c>
      <c r="J391" s="145" t="str">
        <f t="shared" si="12"/>
        <v>112mm</v>
      </c>
      <c r="Q391">
        <f t="shared" si="13"/>
        <v>112</v>
      </c>
    </row>
    <row r="392" spans="1:17" ht="25.5" x14ac:dyDescent="0.2">
      <c r="A392" s="6"/>
      <c r="B392" s="6" t="s">
        <v>2125</v>
      </c>
      <c r="C392" s="6" t="s">
        <v>2637</v>
      </c>
      <c r="D392" s="252" t="s">
        <v>7705</v>
      </c>
      <c r="E392" s="174" t="s">
        <v>9219</v>
      </c>
      <c r="F392" s="145" t="s">
        <v>4212</v>
      </c>
      <c r="G392" s="6" t="s">
        <v>2408</v>
      </c>
      <c r="H392" s="145" t="s">
        <v>4612</v>
      </c>
      <c r="I392" s="145" t="s">
        <v>8371</v>
      </c>
      <c r="J392" s="145" t="str">
        <f t="shared" si="12"/>
        <v>557mm</v>
      </c>
      <c r="P392">
        <v>445</v>
      </c>
      <c r="Q392">
        <f t="shared" si="13"/>
        <v>557</v>
      </c>
    </row>
    <row r="393" spans="1:17" x14ac:dyDescent="0.2">
      <c r="A393" s="6"/>
      <c r="B393" s="6" t="s">
        <v>2125</v>
      </c>
      <c r="C393" s="6" t="s">
        <v>2637</v>
      </c>
      <c r="D393" s="252" t="s">
        <v>7302</v>
      </c>
      <c r="E393" s="174"/>
      <c r="F393" s="145"/>
      <c r="G393" s="6"/>
      <c r="H393" s="145"/>
      <c r="I393" s="145"/>
      <c r="J393" s="145" t="str">
        <f t="shared" si="12"/>
        <v>112mm</v>
      </c>
      <c r="Q393">
        <f t="shared" si="13"/>
        <v>112</v>
      </c>
    </row>
    <row r="394" spans="1:17" ht="25.5" x14ac:dyDescent="0.2">
      <c r="A394" s="6"/>
      <c r="B394" s="6" t="s">
        <v>2125</v>
      </c>
      <c r="C394" s="6" t="s">
        <v>2637</v>
      </c>
      <c r="D394" s="252" t="s">
        <v>10165</v>
      </c>
      <c r="E394" s="174" t="s">
        <v>9606</v>
      </c>
      <c r="F394" s="145" t="s">
        <v>7708</v>
      </c>
      <c r="G394" s="6" t="s">
        <v>2408</v>
      </c>
      <c r="H394" s="145" t="s">
        <v>8767</v>
      </c>
      <c r="I394" s="145" t="s">
        <v>8371</v>
      </c>
      <c r="J394" s="145" t="str">
        <f t="shared" si="12"/>
        <v>597mm</v>
      </c>
      <c r="P394">
        <v>485</v>
      </c>
      <c r="Q394">
        <f t="shared" si="13"/>
        <v>597</v>
      </c>
    </row>
    <row r="395" spans="1:17" ht="25.5" x14ac:dyDescent="0.2">
      <c r="A395" s="6"/>
      <c r="B395" s="6" t="s">
        <v>2125</v>
      </c>
      <c r="C395" s="6" t="s">
        <v>2637</v>
      </c>
      <c r="D395" s="252" t="s">
        <v>2671</v>
      </c>
      <c r="E395" s="174" t="s">
        <v>3479</v>
      </c>
      <c r="F395" s="145" t="s">
        <v>9393</v>
      </c>
      <c r="G395" s="6" t="s">
        <v>2408</v>
      </c>
      <c r="H395" s="145" t="s">
        <v>5039</v>
      </c>
      <c r="I395" s="145" t="s">
        <v>8371</v>
      </c>
      <c r="J395" s="145" t="str">
        <f t="shared" si="12"/>
        <v>607mm</v>
      </c>
      <c r="P395">
        <v>495</v>
      </c>
      <c r="Q395">
        <f t="shared" si="13"/>
        <v>607</v>
      </c>
    </row>
    <row r="396" spans="1:17" ht="25.5" x14ac:dyDescent="0.2">
      <c r="A396" s="6"/>
      <c r="B396" s="6" t="s">
        <v>2125</v>
      </c>
      <c r="C396" s="6" t="s">
        <v>2637</v>
      </c>
      <c r="D396" s="252" t="s">
        <v>2035</v>
      </c>
      <c r="E396" s="174" t="s">
        <v>7353</v>
      </c>
      <c r="F396" s="145" t="s">
        <v>9394</v>
      </c>
      <c r="G396" s="145" t="s">
        <v>3769</v>
      </c>
      <c r="H396" s="145" t="s">
        <v>8767</v>
      </c>
      <c r="I396" s="145" t="s">
        <v>8371</v>
      </c>
      <c r="J396" s="145" t="str">
        <f t="shared" si="12"/>
        <v>594mm</v>
      </c>
      <c r="P396">
        <v>482</v>
      </c>
      <c r="Q396">
        <f t="shared" si="13"/>
        <v>594</v>
      </c>
    </row>
    <row r="397" spans="1:17" ht="25.5" x14ac:dyDescent="0.2">
      <c r="A397" s="6"/>
      <c r="B397" s="6" t="s">
        <v>2125</v>
      </c>
      <c r="C397" s="6" t="s">
        <v>2637</v>
      </c>
      <c r="D397" s="252" t="s">
        <v>8051</v>
      </c>
      <c r="E397" s="174" t="s">
        <v>5741</v>
      </c>
      <c r="F397" s="145" t="s">
        <v>7708</v>
      </c>
      <c r="G397" s="6" t="s">
        <v>2408</v>
      </c>
      <c r="H397" s="145" t="s">
        <v>8767</v>
      </c>
      <c r="I397" s="145" t="s">
        <v>8371</v>
      </c>
      <c r="J397" s="145" t="str">
        <f t="shared" si="12"/>
        <v>597mm</v>
      </c>
      <c r="P397">
        <v>485</v>
      </c>
      <c r="Q397">
        <f t="shared" si="13"/>
        <v>597</v>
      </c>
    </row>
    <row r="398" spans="1:17" x14ac:dyDescent="0.2">
      <c r="A398" s="6"/>
      <c r="B398" s="6" t="s">
        <v>2125</v>
      </c>
      <c r="C398" s="6" t="s">
        <v>2637</v>
      </c>
      <c r="D398" s="252" t="s">
        <v>6356</v>
      </c>
      <c r="E398" s="174" t="s">
        <v>5742</v>
      </c>
      <c r="F398" s="145" t="s">
        <v>5737</v>
      </c>
      <c r="G398" s="6" t="s">
        <v>2408</v>
      </c>
      <c r="H398" s="6" t="s">
        <v>2408</v>
      </c>
      <c r="I398" s="145" t="s">
        <v>8371</v>
      </c>
      <c r="J398" s="145" t="str">
        <f t="shared" si="12"/>
        <v>524mm</v>
      </c>
      <c r="P398">
        <v>412</v>
      </c>
      <c r="Q398">
        <f t="shared" si="13"/>
        <v>524</v>
      </c>
    </row>
    <row r="399" spans="1:17" x14ac:dyDescent="0.2">
      <c r="A399" s="6"/>
      <c r="B399" s="6" t="s">
        <v>2125</v>
      </c>
      <c r="C399" s="6" t="s">
        <v>2637</v>
      </c>
      <c r="D399" s="252" t="s">
        <v>3297</v>
      </c>
      <c r="E399" s="174" t="s">
        <v>5743</v>
      </c>
      <c r="F399" s="145" t="s">
        <v>4212</v>
      </c>
      <c r="G399" s="6" t="s">
        <v>2408</v>
      </c>
      <c r="H399" s="6" t="s">
        <v>2408</v>
      </c>
      <c r="I399" s="145" t="s">
        <v>8371</v>
      </c>
      <c r="J399" s="145" t="str">
        <f t="shared" si="12"/>
        <v>557mm</v>
      </c>
      <c r="P399">
        <v>445</v>
      </c>
      <c r="Q399">
        <f t="shared" si="13"/>
        <v>557</v>
      </c>
    </row>
    <row r="400" spans="1:17" ht="25.5" x14ac:dyDescent="0.2">
      <c r="A400" s="575" t="s">
        <v>11673</v>
      </c>
      <c r="B400" s="6" t="s">
        <v>2125</v>
      </c>
      <c r="C400" s="6" t="s">
        <v>2637</v>
      </c>
      <c r="D400" s="592" t="s">
        <v>7887</v>
      </c>
      <c r="E400" s="576" t="s">
        <v>8178</v>
      </c>
      <c r="F400" s="145" t="s">
        <v>3455</v>
      </c>
      <c r="G400" s="6" t="s">
        <v>2408</v>
      </c>
      <c r="H400" s="588" t="s">
        <v>2375</v>
      </c>
      <c r="I400" s="145" t="s">
        <v>8371</v>
      </c>
      <c r="J400" s="145" t="str">
        <f t="shared" si="12"/>
        <v>590mm</v>
      </c>
      <c r="K400" t="s">
        <v>11680</v>
      </c>
      <c r="P400">
        <v>478</v>
      </c>
      <c r="Q400">
        <f t="shared" si="13"/>
        <v>590</v>
      </c>
    </row>
    <row r="401" spans="1:17" x14ac:dyDescent="0.2">
      <c r="A401" s="6" t="s">
        <v>10880</v>
      </c>
      <c r="B401" s="6" t="s">
        <v>2125</v>
      </c>
      <c r="C401" s="6" t="s">
        <v>2637</v>
      </c>
      <c r="D401" s="252" t="s">
        <v>10892</v>
      </c>
      <c r="E401" s="174" t="s">
        <v>10893</v>
      </c>
      <c r="F401" s="145" t="s">
        <v>7989</v>
      </c>
      <c r="G401" s="6" t="s">
        <v>2408</v>
      </c>
      <c r="H401" s="6" t="s">
        <v>2408</v>
      </c>
      <c r="I401" s="145" t="s">
        <v>8371</v>
      </c>
      <c r="J401" s="145" t="str">
        <f t="shared" si="12"/>
        <v>545mm</v>
      </c>
      <c r="K401" t="s">
        <v>10891</v>
      </c>
      <c r="P401">
        <v>433</v>
      </c>
      <c r="Q401">
        <f t="shared" si="13"/>
        <v>545</v>
      </c>
    </row>
    <row r="402" spans="1:17" ht="25.5" x14ac:dyDescent="0.2">
      <c r="A402" s="6"/>
      <c r="B402" s="6" t="s">
        <v>3135</v>
      </c>
      <c r="C402" s="6" t="s">
        <v>2637</v>
      </c>
      <c r="D402" s="252" t="s">
        <v>743</v>
      </c>
      <c r="E402" s="174" t="s">
        <v>6074</v>
      </c>
      <c r="F402" s="145" t="s">
        <v>7963</v>
      </c>
      <c r="G402" s="6" t="s">
        <v>2408</v>
      </c>
      <c r="H402" s="145" t="s">
        <v>8767</v>
      </c>
      <c r="I402" s="145" t="s">
        <v>8371</v>
      </c>
      <c r="J402" s="145" t="str">
        <f t="shared" si="12"/>
        <v>602mm</v>
      </c>
      <c r="P402">
        <v>490</v>
      </c>
      <c r="Q402">
        <f t="shared" si="13"/>
        <v>602</v>
      </c>
    </row>
    <row r="403" spans="1:17" ht="25.5" x14ac:dyDescent="0.2">
      <c r="A403" s="6"/>
      <c r="B403" s="6" t="s">
        <v>3135</v>
      </c>
      <c r="C403" s="6" t="s">
        <v>2637</v>
      </c>
      <c r="D403" s="252" t="s">
        <v>3688</v>
      </c>
      <c r="E403" s="174" t="s">
        <v>6068</v>
      </c>
      <c r="F403" s="145" t="s">
        <v>7963</v>
      </c>
      <c r="G403" s="6" t="s">
        <v>2408</v>
      </c>
      <c r="H403" s="145" t="s">
        <v>8767</v>
      </c>
      <c r="I403" s="145" t="s">
        <v>8371</v>
      </c>
      <c r="J403" s="145" t="str">
        <f t="shared" si="12"/>
        <v>602mm</v>
      </c>
      <c r="P403">
        <v>490</v>
      </c>
      <c r="Q403">
        <f t="shared" si="13"/>
        <v>602</v>
      </c>
    </row>
    <row r="404" spans="1:17" ht="25.5" x14ac:dyDescent="0.2">
      <c r="A404" s="6"/>
      <c r="B404" s="6" t="s">
        <v>3135</v>
      </c>
      <c r="C404" s="6" t="s">
        <v>2637</v>
      </c>
      <c r="D404" s="252" t="s">
        <v>3689</v>
      </c>
      <c r="E404" s="174" t="s">
        <v>6074</v>
      </c>
      <c r="F404" s="145" t="s">
        <v>7963</v>
      </c>
      <c r="G404" s="6" t="s">
        <v>2408</v>
      </c>
      <c r="H404" s="145" t="s">
        <v>8767</v>
      </c>
      <c r="I404" s="145" t="s">
        <v>8371</v>
      </c>
      <c r="J404" s="145" t="str">
        <f t="shared" si="12"/>
        <v>602mm</v>
      </c>
      <c r="P404">
        <v>490</v>
      </c>
      <c r="Q404">
        <f t="shared" si="13"/>
        <v>602</v>
      </c>
    </row>
    <row r="405" spans="1:17" ht="25.5" x14ac:dyDescent="0.2">
      <c r="A405" s="6"/>
      <c r="B405" s="6" t="s">
        <v>2785</v>
      </c>
      <c r="C405" s="6" t="s">
        <v>2637</v>
      </c>
      <c r="D405" s="252" t="s">
        <v>3513</v>
      </c>
      <c r="E405" s="174" t="s">
        <v>374</v>
      </c>
      <c r="F405" s="145" t="s">
        <v>7963</v>
      </c>
      <c r="G405" s="6" t="s">
        <v>2408</v>
      </c>
      <c r="H405" s="145" t="s">
        <v>8953</v>
      </c>
      <c r="I405" s="145" t="s">
        <v>8371</v>
      </c>
      <c r="J405" s="145" t="str">
        <f t="shared" si="12"/>
        <v>602mm</v>
      </c>
      <c r="P405">
        <v>490</v>
      </c>
      <c r="Q405">
        <f t="shared" si="13"/>
        <v>602</v>
      </c>
    </row>
    <row r="406" spans="1:17" ht="25.5" x14ac:dyDescent="0.2">
      <c r="A406" s="6"/>
      <c r="B406" s="6" t="s">
        <v>2785</v>
      </c>
      <c r="C406" s="6" t="s">
        <v>2637</v>
      </c>
      <c r="D406" s="174" t="s">
        <v>10442</v>
      </c>
      <c r="E406" s="174" t="s">
        <v>6074</v>
      </c>
      <c r="F406" s="145" t="s">
        <v>7963</v>
      </c>
      <c r="G406" s="6" t="s">
        <v>2408</v>
      </c>
      <c r="H406" s="145" t="s">
        <v>8767</v>
      </c>
      <c r="I406" s="145" t="s">
        <v>8371</v>
      </c>
      <c r="J406" s="145" t="str">
        <f t="shared" si="12"/>
        <v>602mm</v>
      </c>
      <c r="P406">
        <v>490</v>
      </c>
      <c r="Q406">
        <f t="shared" si="13"/>
        <v>602</v>
      </c>
    </row>
    <row r="407" spans="1:17" ht="25.5" x14ac:dyDescent="0.2">
      <c r="A407" s="6"/>
      <c r="B407" s="6" t="s">
        <v>2785</v>
      </c>
      <c r="C407" s="6" t="s">
        <v>2637</v>
      </c>
      <c r="D407" s="174" t="s">
        <v>9754</v>
      </c>
      <c r="E407" s="174" t="s">
        <v>6066</v>
      </c>
      <c r="F407" s="145" t="s">
        <v>9393</v>
      </c>
      <c r="G407" s="6" t="s">
        <v>2408</v>
      </c>
      <c r="H407" s="145" t="s">
        <v>8767</v>
      </c>
      <c r="I407" s="145" t="s">
        <v>8371</v>
      </c>
      <c r="J407" s="145" t="str">
        <f t="shared" si="12"/>
        <v>607mm</v>
      </c>
      <c r="P407">
        <v>495</v>
      </c>
      <c r="Q407">
        <f t="shared" si="13"/>
        <v>607</v>
      </c>
    </row>
    <row r="408" spans="1:17" ht="25.5" x14ac:dyDescent="0.2">
      <c r="A408" s="6"/>
      <c r="B408" s="6" t="s">
        <v>2785</v>
      </c>
      <c r="C408" s="6" t="s">
        <v>2637</v>
      </c>
      <c r="D408" s="174" t="s">
        <v>9593</v>
      </c>
      <c r="E408" s="174" t="s">
        <v>3908</v>
      </c>
      <c r="F408" s="145" t="s">
        <v>624</v>
      </c>
      <c r="G408" s="6" t="s">
        <v>2408</v>
      </c>
      <c r="H408" s="145" t="s">
        <v>5079</v>
      </c>
      <c r="I408" s="145" t="s">
        <v>8371</v>
      </c>
      <c r="J408" s="145" t="str">
        <f t="shared" si="12"/>
        <v>577mm</v>
      </c>
      <c r="P408">
        <v>465</v>
      </c>
      <c r="Q408">
        <f t="shared" si="13"/>
        <v>577</v>
      </c>
    </row>
    <row r="409" spans="1:17" ht="25.5" x14ac:dyDescent="0.2">
      <c r="A409" s="6"/>
      <c r="B409" s="6" t="s">
        <v>2785</v>
      </c>
      <c r="C409" s="6" t="s">
        <v>2637</v>
      </c>
      <c r="D409" s="174" t="s">
        <v>469</v>
      </c>
      <c r="E409" s="174" t="s">
        <v>374</v>
      </c>
      <c r="F409" s="145" t="s">
        <v>265</v>
      </c>
      <c r="G409" s="6" t="s">
        <v>2408</v>
      </c>
      <c r="H409" s="145" t="s">
        <v>9505</v>
      </c>
      <c r="I409" s="145" t="s">
        <v>8371</v>
      </c>
      <c r="J409" s="145" t="str">
        <f t="shared" si="12"/>
        <v>619mm</v>
      </c>
      <c r="P409">
        <v>507</v>
      </c>
      <c r="Q409">
        <f t="shared" si="13"/>
        <v>619</v>
      </c>
    </row>
    <row r="410" spans="1:17" ht="25.5" x14ac:dyDescent="0.2">
      <c r="A410" s="6"/>
      <c r="B410" s="6" t="s">
        <v>2785</v>
      </c>
      <c r="C410" s="6" t="s">
        <v>2637</v>
      </c>
      <c r="D410" s="174" t="s">
        <v>3304</v>
      </c>
      <c r="E410" s="174" t="s">
        <v>6069</v>
      </c>
      <c r="F410" s="145" t="s">
        <v>7708</v>
      </c>
      <c r="G410" s="6" t="s">
        <v>2408</v>
      </c>
      <c r="H410" s="145" t="s">
        <v>8767</v>
      </c>
      <c r="I410" s="145" t="s">
        <v>8371</v>
      </c>
      <c r="J410" s="145" t="str">
        <f t="shared" si="12"/>
        <v>597mm</v>
      </c>
      <c r="P410">
        <v>485</v>
      </c>
      <c r="Q410">
        <f t="shared" si="13"/>
        <v>597</v>
      </c>
    </row>
    <row r="411" spans="1:17" ht="25.5" x14ac:dyDescent="0.2">
      <c r="A411" s="6"/>
      <c r="B411" s="6" t="s">
        <v>2785</v>
      </c>
      <c r="C411" s="6" t="s">
        <v>2637</v>
      </c>
      <c r="D411" s="252" t="s">
        <v>9892</v>
      </c>
      <c r="E411" s="174"/>
      <c r="F411" s="145" t="s">
        <v>7390</v>
      </c>
      <c r="G411" s="6" t="s">
        <v>2408</v>
      </c>
      <c r="H411" s="145" t="s">
        <v>9670</v>
      </c>
      <c r="I411" s="145" t="s">
        <v>8371</v>
      </c>
      <c r="J411" s="145" t="str">
        <f t="shared" si="12"/>
        <v>554mm</v>
      </c>
      <c r="P411">
        <v>442</v>
      </c>
      <c r="Q411">
        <f t="shared" si="13"/>
        <v>554</v>
      </c>
    </row>
    <row r="412" spans="1:17" ht="25.5" x14ac:dyDescent="0.2">
      <c r="A412" s="6"/>
      <c r="B412" s="6" t="s">
        <v>2785</v>
      </c>
      <c r="C412" s="6" t="s">
        <v>2637</v>
      </c>
      <c r="D412" s="252" t="s">
        <v>764</v>
      </c>
      <c r="E412" s="174" t="s">
        <v>951</v>
      </c>
      <c r="F412" s="145" t="s">
        <v>7989</v>
      </c>
      <c r="G412" s="6" t="s">
        <v>2408</v>
      </c>
      <c r="H412" s="145" t="s">
        <v>5030</v>
      </c>
      <c r="I412" s="145" t="s">
        <v>8371</v>
      </c>
      <c r="J412" s="145" t="str">
        <f t="shared" si="12"/>
        <v>545mm</v>
      </c>
      <c r="P412">
        <v>433</v>
      </c>
      <c r="Q412">
        <f t="shared" si="13"/>
        <v>545</v>
      </c>
    </row>
    <row r="413" spans="1:17" ht="25.5" x14ac:dyDescent="0.2">
      <c r="A413" s="6"/>
      <c r="B413" s="6" t="s">
        <v>2785</v>
      </c>
      <c r="C413" s="6" t="s">
        <v>2637</v>
      </c>
      <c r="D413" s="252" t="s">
        <v>3639</v>
      </c>
      <c r="E413" s="174" t="s">
        <v>6065</v>
      </c>
      <c r="F413" s="145" t="s">
        <v>3610</v>
      </c>
      <c r="G413" s="6" t="s">
        <v>2408</v>
      </c>
      <c r="H413" s="145" t="s">
        <v>1632</v>
      </c>
      <c r="I413" s="145" t="s">
        <v>8371</v>
      </c>
      <c r="J413" s="145" t="str">
        <f t="shared" si="12"/>
        <v>612mm</v>
      </c>
      <c r="P413">
        <v>500</v>
      </c>
      <c r="Q413">
        <f t="shared" si="13"/>
        <v>612</v>
      </c>
    </row>
    <row r="414" spans="1:17" ht="25.5" x14ac:dyDescent="0.2">
      <c r="A414" s="6"/>
      <c r="B414" s="6" t="s">
        <v>2785</v>
      </c>
      <c r="C414" s="6" t="s">
        <v>2637</v>
      </c>
      <c r="D414" s="252" t="s">
        <v>152</v>
      </c>
      <c r="E414" s="174" t="s">
        <v>178</v>
      </c>
      <c r="F414" s="145" t="s">
        <v>7963</v>
      </c>
      <c r="G414" s="6" t="s">
        <v>2408</v>
      </c>
      <c r="H414" s="145" t="s">
        <v>1549</v>
      </c>
      <c r="I414" s="145" t="s">
        <v>8371</v>
      </c>
      <c r="J414" s="145" t="str">
        <f t="shared" si="12"/>
        <v>602mm</v>
      </c>
      <c r="P414">
        <v>490</v>
      </c>
      <c r="Q414">
        <f t="shared" si="13"/>
        <v>602</v>
      </c>
    </row>
    <row r="415" spans="1:17" ht="25.5" x14ac:dyDescent="0.2">
      <c r="A415" s="6"/>
      <c r="B415" s="6" t="s">
        <v>2785</v>
      </c>
      <c r="C415" s="6" t="s">
        <v>2637</v>
      </c>
      <c r="D415" s="252" t="s">
        <v>4795</v>
      </c>
      <c r="E415" s="174" t="s">
        <v>179</v>
      </c>
      <c r="F415" s="145" t="s">
        <v>7963</v>
      </c>
      <c r="G415" s="6" t="s">
        <v>2408</v>
      </c>
      <c r="H415" s="145" t="s">
        <v>8767</v>
      </c>
      <c r="I415" s="145" t="s">
        <v>8371</v>
      </c>
      <c r="J415" s="145" t="str">
        <f t="shared" si="12"/>
        <v>602mm</v>
      </c>
      <c r="P415">
        <v>490</v>
      </c>
      <c r="Q415">
        <f t="shared" si="13"/>
        <v>602</v>
      </c>
    </row>
    <row r="416" spans="1:17" x14ac:dyDescent="0.2">
      <c r="A416" s="6"/>
      <c r="B416" s="6" t="s">
        <v>2785</v>
      </c>
      <c r="C416" s="6" t="s">
        <v>2637</v>
      </c>
      <c r="D416" s="252" t="s">
        <v>932</v>
      </c>
      <c r="E416" s="174" t="s">
        <v>180</v>
      </c>
      <c r="F416" s="145" t="s">
        <v>7708</v>
      </c>
      <c r="G416" s="6" t="s">
        <v>2408</v>
      </c>
      <c r="H416" s="6" t="s">
        <v>2408</v>
      </c>
      <c r="I416" s="145" t="s">
        <v>8371</v>
      </c>
      <c r="J416" s="145" t="str">
        <f t="shared" si="12"/>
        <v>597mm</v>
      </c>
      <c r="P416">
        <v>485</v>
      </c>
      <c r="Q416">
        <f t="shared" si="13"/>
        <v>597</v>
      </c>
    </row>
    <row r="417" spans="1:17" ht="25.5" x14ac:dyDescent="0.2">
      <c r="A417" s="6"/>
      <c r="B417" s="6" t="s">
        <v>2574</v>
      </c>
      <c r="C417" s="6" t="s">
        <v>2637</v>
      </c>
      <c r="D417" s="252" t="s">
        <v>10402</v>
      </c>
      <c r="E417" s="174" t="s">
        <v>9605</v>
      </c>
      <c r="F417" s="145" t="s">
        <v>5733</v>
      </c>
      <c r="G417" s="6" t="s">
        <v>2408</v>
      </c>
      <c r="H417" s="145" t="s">
        <v>5079</v>
      </c>
      <c r="I417" s="145" t="s">
        <v>8371</v>
      </c>
      <c r="J417" s="145" t="str">
        <f t="shared" si="12"/>
        <v>564mm</v>
      </c>
      <c r="P417">
        <v>452</v>
      </c>
      <c r="Q417">
        <f t="shared" si="13"/>
        <v>564</v>
      </c>
    </row>
    <row r="418" spans="1:17" ht="25.5" x14ac:dyDescent="0.2">
      <c r="A418" s="6" t="s">
        <v>435</v>
      </c>
      <c r="B418" s="6" t="s">
        <v>434</v>
      </c>
      <c r="C418" s="6" t="s">
        <v>2637</v>
      </c>
      <c r="D418" s="252" t="s">
        <v>2349</v>
      </c>
      <c r="E418" s="174" t="s">
        <v>3592</v>
      </c>
      <c r="F418" s="145" t="s">
        <v>9436</v>
      </c>
      <c r="G418" s="6" t="s">
        <v>2408</v>
      </c>
      <c r="H418" s="145" t="s">
        <v>5291</v>
      </c>
      <c r="I418" s="145" t="s">
        <v>8371</v>
      </c>
      <c r="J418" s="145" t="str">
        <f t="shared" si="12"/>
        <v>587mm</v>
      </c>
      <c r="P418">
        <v>475</v>
      </c>
      <c r="Q418">
        <f t="shared" si="13"/>
        <v>587</v>
      </c>
    </row>
    <row r="419" spans="1:17" ht="25.5" x14ac:dyDescent="0.2">
      <c r="A419" s="6" t="s">
        <v>436</v>
      </c>
      <c r="B419" s="6" t="s">
        <v>434</v>
      </c>
      <c r="C419" s="6" t="s">
        <v>2637</v>
      </c>
      <c r="D419" s="252" t="s">
        <v>9435</v>
      </c>
      <c r="E419" s="174" t="s">
        <v>3592</v>
      </c>
      <c r="F419" s="145" t="s">
        <v>9436</v>
      </c>
      <c r="G419" s="6" t="s">
        <v>2408</v>
      </c>
      <c r="H419" s="145" t="s">
        <v>5291</v>
      </c>
      <c r="I419" s="145" t="s">
        <v>8371</v>
      </c>
      <c r="J419" s="145" t="str">
        <f t="shared" si="12"/>
        <v>587mm</v>
      </c>
      <c r="P419">
        <v>475</v>
      </c>
      <c r="Q419">
        <f t="shared" si="13"/>
        <v>587</v>
      </c>
    </row>
    <row r="420" spans="1:17" ht="25.5" x14ac:dyDescent="0.2">
      <c r="A420" s="6"/>
      <c r="B420" s="6" t="s">
        <v>1539</v>
      </c>
      <c r="C420" s="6" t="s">
        <v>2637</v>
      </c>
      <c r="D420" s="252" t="s">
        <v>9165</v>
      </c>
      <c r="E420" s="174" t="s">
        <v>9220</v>
      </c>
      <c r="F420" s="145" t="s">
        <v>9393</v>
      </c>
      <c r="G420" s="6" t="s">
        <v>2408</v>
      </c>
      <c r="H420" s="145" t="s">
        <v>5039</v>
      </c>
      <c r="I420" s="145" t="s">
        <v>8371</v>
      </c>
      <c r="J420" s="145" t="str">
        <f t="shared" si="12"/>
        <v>607mm</v>
      </c>
      <c r="P420">
        <v>495</v>
      </c>
      <c r="Q420">
        <f t="shared" si="13"/>
        <v>607</v>
      </c>
    </row>
    <row r="421" spans="1:17" ht="25.5" x14ac:dyDescent="0.2">
      <c r="A421" s="6"/>
      <c r="B421" s="6" t="s">
        <v>68</v>
      </c>
      <c r="C421" s="6" t="s">
        <v>2637</v>
      </c>
      <c r="D421" s="252" t="s">
        <v>2297</v>
      </c>
      <c r="E421" s="174" t="s">
        <v>951</v>
      </c>
      <c r="F421" s="145" t="s">
        <v>572</v>
      </c>
      <c r="G421" s="6" t="s">
        <v>2408</v>
      </c>
      <c r="H421" s="145" t="s">
        <v>6921</v>
      </c>
      <c r="I421" s="145" t="s">
        <v>8371</v>
      </c>
      <c r="J421" s="145" t="str">
        <f t="shared" si="12"/>
        <v>557mm</v>
      </c>
      <c r="P421">
        <v>445</v>
      </c>
      <c r="Q421">
        <f t="shared" si="13"/>
        <v>557</v>
      </c>
    </row>
    <row r="422" spans="1:17" ht="25.5" x14ac:dyDescent="0.2">
      <c r="A422" s="6"/>
      <c r="B422" s="6" t="s">
        <v>68</v>
      </c>
      <c r="C422" s="6" t="s">
        <v>2637</v>
      </c>
      <c r="D422" s="252" t="s">
        <v>2878</v>
      </c>
      <c r="E422" s="174" t="s">
        <v>4027</v>
      </c>
      <c r="F422" s="145" t="s">
        <v>7989</v>
      </c>
      <c r="G422" s="6" t="s">
        <v>2408</v>
      </c>
      <c r="H422" s="145" t="s">
        <v>3975</v>
      </c>
      <c r="I422" s="145" t="s">
        <v>8371</v>
      </c>
      <c r="J422" s="145" t="str">
        <f t="shared" si="12"/>
        <v>545mm</v>
      </c>
      <c r="K422" t="s">
        <v>7403</v>
      </c>
      <c r="P422">
        <v>433</v>
      </c>
      <c r="Q422">
        <f t="shared" si="13"/>
        <v>545</v>
      </c>
    </row>
    <row r="423" spans="1:17" ht="25.5" x14ac:dyDescent="0.2">
      <c r="A423" s="6"/>
      <c r="B423" s="6" t="s">
        <v>8042</v>
      </c>
      <c r="C423" s="6" t="s">
        <v>2637</v>
      </c>
      <c r="D423" s="252" t="s">
        <v>2317</v>
      </c>
      <c r="E423" s="174" t="s">
        <v>9027</v>
      </c>
      <c r="F423" s="145" t="s">
        <v>7708</v>
      </c>
      <c r="G423" s="6" t="s">
        <v>2408</v>
      </c>
      <c r="H423" s="145" t="s">
        <v>1686</v>
      </c>
      <c r="I423" s="145" t="s">
        <v>8371</v>
      </c>
      <c r="J423" s="145" t="str">
        <f t="shared" si="12"/>
        <v>597mm</v>
      </c>
      <c r="P423">
        <v>485</v>
      </c>
      <c r="Q423">
        <f t="shared" si="13"/>
        <v>597</v>
      </c>
    </row>
    <row r="424" spans="1:17" ht="25.5" x14ac:dyDescent="0.2">
      <c r="A424" s="6" t="s">
        <v>7872</v>
      </c>
      <c r="B424" s="6" t="s">
        <v>1019</v>
      </c>
      <c r="C424" s="6" t="s">
        <v>2637</v>
      </c>
      <c r="D424" s="252" t="s">
        <v>3242</v>
      </c>
      <c r="E424" s="174" t="s">
        <v>1644</v>
      </c>
      <c r="F424" s="145" t="s">
        <v>7989</v>
      </c>
      <c r="G424" s="6" t="s">
        <v>2408</v>
      </c>
      <c r="H424" s="145" t="s">
        <v>3910</v>
      </c>
      <c r="I424" s="145"/>
      <c r="J424" s="145" t="str">
        <f t="shared" si="12"/>
        <v>545mm</v>
      </c>
      <c r="K424" t="s">
        <v>8263</v>
      </c>
      <c r="P424">
        <v>433</v>
      </c>
      <c r="Q424">
        <f t="shared" si="13"/>
        <v>545</v>
      </c>
    </row>
    <row r="425" spans="1:17" ht="25.5" x14ac:dyDescent="0.2">
      <c r="A425" s="6"/>
      <c r="B425" s="6" t="s">
        <v>1019</v>
      </c>
      <c r="C425" s="6" t="s">
        <v>2637</v>
      </c>
      <c r="D425" s="252" t="s">
        <v>2035</v>
      </c>
      <c r="E425" s="174" t="s">
        <v>1645</v>
      </c>
      <c r="F425" s="145" t="s">
        <v>9394</v>
      </c>
      <c r="G425" s="145" t="s">
        <v>3769</v>
      </c>
      <c r="H425" s="145" t="s">
        <v>8767</v>
      </c>
      <c r="I425" s="145" t="s">
        <v>8371</v>
      </c>
      <c r="J425" s="145" t="str">
        <f t="shared" si="12"/>
        <v>594mm</v>
      </c>
      <c r="P425">
        <v>482</v>
      </c>
      <c r="Q425">
        <f t="shared" si="13"/>
        <v>594</v>
      </c>
    </row>
    <row r="426" spans="1:17" ht="25.5" x14ac:dyDescent="0.2">
      <c r="A426" s="6"/>
      <c r="B426" s="6" t="s">
        <v>8042</v>
      </c>
      <c r="C426" s="6" t="s">
        <v>2637</v>
      </c>
      <c r="D426" s="252" t="s">
        <v>2195</v>
      </c>
      <c r="E426" s="174" t="s">
        <v>9026</v>
      </c>
      <c r="F426" s="145" t="s">
        <v>9363</v>
      </c>
      <c r="G426" s="6" t="s">
        <v>2408</v>
      </c>
      <c r="H426" s="145" t="s">
        <v>5291</v>
      </c>
      <c r="I426" s="145" t="s">
        <v>8371</v>
      </c>
      <c r="J426" s="145" t="str">
        <f t="shared" si="12"/>
        <v>567mm</v>
      </c>
      <c r="P426">
        <v>455</v>
      </c>
      <c r="Q426">
        <f t="shared" si="13"/>
        <v>567</v>
      </c>
    </row>
    <row r="427" spans="1:17" ht="25.5" x14ac:dyDescent="0.2">
      <c r="A427" s="6"/>
      <c r="B427" s="6" t="s">
        <v>1019</v>
      </c>
      <c r="C427" s="6" t="s">
        <v>2637</v>
      </c>
      <c r="D427" s="252" t="s">
        <v>7532</v>
      </c>
      <c r="E427" s="174" t="s">
        <v>1646</v>
      </c>
      <c r="F427" s="145" t="s">
        <v>3338</v>
      </c>
      <c r="G427" s="6" t="s">
        <v>2408</v>
      </c>
      <c r="H427" s="6" t="s">
        <v>2408</v>
      </c>
      <c r="I427" s="145" t="s">
        <v>8371</v>
      </c>
      <c r="J427" s="145" t="str">
        <f t="shared" si="12"/>
        <v>552mm</v>
      </c>
      <c r="P427">
        <v>440</v>
      </c>
      <c r="Q427">
        <f t="shared" si="13"/>
        <v>552</v>
      </c>
    </row>
    <row r="428" spans="1:17" ht="25.5" x14ac:dyDescent="0.2">
      <c r="A428" s="6"/>
      <c r="B428" s="6" t="s">
        <v>1019</v>
      </c>
      <c r="C428" s="6" t="s">
        <v>2637</v>
      </c>
      <c r="D428" s="252" t="s">
        <v>3228</v>
      </c>
      <c r="E428" s="174" t="s">
        <v>1646</v>
      </c>
      <c r="F428" s="145" t="s">
        <v>3338</v>
      </c>
      <c r="G428" s="6" t="s">
        <v>2408</v>
      </c>
      <c r="H428" s="6" t="s">
        <v>2408</v>
      </c>
      <c r="I428" s="145" t="s">
        <v>8371</v>
      </c>
      <c r="J428" s="145" t="str">
        <f t="shared" si="12"/>
        <v>552mm</v>
      </c>
      <c r="P428">
        <v>440</v>
      </c>
      <c r="Q428">
        <f t="shared" si="13"/>
        <v>552</v>
      </c>
    </row>
    <row r="429" spans="1:17" ht="25.5" x14ac:dyDescent="0.2">
      <c r="A429" s="6"/>
      <c r="B429" s="6" t="s">
        <v>1019</v>
      </c>
      <c r="C429" s="6" t="s">
        <v>2637</v>
      </c>
      <c r="D429" s="252" t="s">
        <v>8906</v>
      </c>
      <c r="E429" s="174" t="s">
        <v>4549</v>
      </c>
      <c r="F429" s="145" t="s">
        <v>5737</v>
      </c>
      <c r="G429" s="6" t="s">
        <v>2408</v>
      </c>
      <c r="H429" s="6" t="s">
        <v>2408</v>
      </c>
      <c r="I429" s="145" t="s">
        <v>8371</v>
      </c>
      <c r="J429" s="145" t="str">
        <f t="shared" si="12"/>
        <v>524mm</v>
      </c>
      <c r="P429">
        <v>412</v>
      </c>
      <c r="Q429">
        <f t="shared" si="13"/>
        <v>524</v>
      </c>
    </row>
    <row r="430" spans="1:17" ht="25.5" x14ac:dyDescent="0.2">
      <c r="A430" s="6"/>
      <c r="B430" s="6" t="s">
        <v>8042</v>
      </c>
      <c r="C430" s="6" t="s">
        <v>2637</v>
      </c>
      <c r="D430" s="252" t="s">
        <v>10501</v>
      </c>
      <c r="E430" s="174" t="s">
        <v>9026</v>
      </c>
      <c r="F430" s="145" t="s">
        <v>3383</v>
      </c>
      <c r="G430" s="6" t="s">
        <v>2408</v>
      </c>
      <c r="H430" s="145" t="s">
        <v>4612</v>
      </c>
      <c r="I430" s="145" t="s">
        <v>8371</v>
      </c>
      <c r="J430" s="145" t="str">
        <f t="shared" si="12"/>
        <v>564mm</v>
      </c>
      <c r="P430">
        <v>452</v>
      </c>
      <c r="Q430">
        <f t="shared" si="13"/>
        <v>564</v>
      </c>
    </row>
    <row r="431" spans="1:17" ht="25.5" x14ac:dyDescent="0.2">
      <c r="A431" s="6"/>
      <c r="B431" s="6" t="s">
        <v>8272</v>
      </c>
      <c r="C431" s="6" t="s">
        <v>2637</v>
      </c>
      <c r="D431" s="252" t="s">
        <v>12354</v>
      </c>
      <c r="E431" s="174" t="s">
        <v>12355</v>
      </c>
      <c r="F431" s="145" t="s">
        <v>8354</v>
      </c>
      <c r="G431" s="6" t="s">
        <v>2408</v>
      </c>
      <c r="H431" s="145" t="s">
        <v>8767</v>
      </c>
      <c r="I431" s="145" t="s">
        <v>8371</v>
      </c>
      <c r="J431" s="145" t="str">
        <f t="shared" si="12"/>
        <v>582mm</v>
      </c>
      <c r="K431" t="s">
        <v>12356</v>
      </c>
      <c r="P431">
        <v>470</v>
      </c>
      <c r="Q431">
        <f t="shared" si="13"/>
        <v>582</v>
      </c>
    </row>
    <row r="432" spans="1:17" x14ac:dyDescent="0.2">
      <c r="A432" s="6"/>
      <c r="B432" s="6" t="s">
        <v>8272</v>
      </c>
      <c r="C432" s="6" t="s">
        <v>2637</v>
      </c>
      <c r="D432" s="252" t="s">
        <v>7574</v>
      </c>
      <c r="E432" s="174" t="s">
        <v>4550</v>
      </c>
      <c r="F432" s="145" t="s">
        <v>5420</v>
      </c>
      <c r="G432" s="6" t="s">
        <v>2408</v>
      </c>
      <c r="H432" s="6" t="s">
        <v>2408</v>
      </c>
      <c r="I432" s="145" t="s">
        <v>8371</v>
      </c>
      <c r="J432" s="145" t="str">
        <f t="shared" si="12"/>
        <v>512mm</v>
      </c>
      <c r="P432">
        <v>400</v>
      </c>
      <c r="Q432">
        <f t="shared" si="13"/>
        <v>512</v>
      </c>
    </row>
    <row r="433" spans="1:17" ht="25.5" x14ac:dyDescent="0.2">
      <c r="A433" s="6" t="s">
        <v>10656</v>
      </c>
      <c r="B433" s="6" t="s">
        <v>3009</v>
      </c>
      <c r="C433" s="6" t="s">
        <v>2637</v>
      </c>
      <c r="D433" s="252" t="s">
        <v>10691</v>
      </c>
      <c r="E433" s="174" t="s">
        <v>10692</v>
      </c>
      <c r="F433" s="145" t="s">
        <v>572</v>
      </c>
      <c r="G433" s="6" t="s">
        <v>2408</v>
      </c>
      <c r="H433" s="145" t="s">
        <v>10693</v>
      </c>
      <c r="I433" s="145" t="s">
        <v>8371</v>
      </c>
      <c r="J433" s="145" t="str">
        <f t="shared" si="12"/>
        <v>557mm</v>
      </c>
      <c r="K433" t="s">
        <v>10655</v>
      </c>
      <c r="P433">
        <v>445</v>
      </c>
      <c r="Q433">
        <f t="shared" si="13"/>
        <v>557</v>
      </c>
    </row>
    <row r="434" spans="1:17" x14ac:dyDescent="0.2">
      <c r="A434" s="6" t="s">
        <v>3012</v>
      </c>
      <c r="B434" s="6" t="s">
        <v>3009</v>
      </c>
      <c r="C434" s="6" t="s">
        <v>2637</v>
      </c>
      <c r="D434" s="252" t="s">
        <v>3010</v>
      </c>
      <c r="E434" s="174" t="s">
        <v>1464</v>
      </c>
      <c r="F434" s="145" t="s">
        <v>687</v>
      </c>
      <c r="G434" s="6" t="s">
        <v>2408</v>
      </c>
      <c r="H434" s="6" t="s">
        <v>2408</v>
      </c>
      <c r="I434" s="145" t="s">
        <v>8371</v>
      </c>
      <c r="J434" s="145" t="str">
        <f t="shared" si="12"/>
        <v>530mm</v>
      </c>
      <c r="K434" t="s">
        <v>2131</v>
      </c>
      <c r="P434">
        <v>418</v>
      </c>
      <c r="Q434">
        <f t="shared" si="13"/>
        <v>530</v>
      </c>
    </row>
    <row r="435" spans="1:17" ht="25.5" x14ac:dyDescent="0.2">
      <c r="A435" s="6"/>
      <c r="B435" s="6" t="s">
        <v>6331</v>
      </c>
      <c r="C435" s="6" t="s">
        <v>2637</v>
      </c>
      <c r="D435" s="252" t="s">
        <v>311</v>
      </c>
      <c r="E435" s="174" t="s">
        <v>6068</v>
      </c>
      <c r="F435" s="145" t="s">
        <v>7963</v>
      </c>
      <c r="G435" s="6" t="s">
        <v>2408</v>
      </c>
      <c r="H435" s="145" t="s">
        <v>8767</v>
      </c>
      <c r="I435" s="145" t="s">
        <v>8371</v>
      </c>
      <c r="J435" s="145" t="str">
        <f t="shared" si="12"/>
        <v>602mm</v>
      </c>
      <c r="P435">
        <v>490</v>
      </c>
      <c r="Q435">
        <f t="shared" si="13"/>
        <v>602</v>
      </c>
    </row>
    <row r="436" spans="1:17" ht="25.5" x14ac:dyDescent="0.2">
      <c r="A436" s="6"/>
      <c r="B436" s="6" t="s">
        <v>6331</v>
      </c>
      <c r="C436" s="6" t="s">
        <v>2637</v>
      </c>
      <c r="D436" s="252" t="s">
        <v>6335</v>
      </c>
      <c r="E436" s="174" t="s">
        <v>6066</v>
      </c>
      <c r="F436" s="145" t="s">
        <v>7963</v>
      </c>
      <c r="G436" s="6" t="s">
        <v>2408</v>
      </c>
      <c r="H436" s="145" t="s">
        <v>8767</v>
      </c>
      <c r="I436" s="145" t="s">
        <v>8371</v>
      </c>
      <c r="J436" s="145" t="str">
        <f t="shared" si="12"/>
        <v>602mm</v>
      </c>
      <c r="P436">
        <v>490</v>
      </c>
      <c r="Q436">
        <f t="shared" si="13"/>
        <v>602</v>
      </c>
    </row>
    <row r="437" spans="1:17" ht="25.5" x14ac:dyDescent="0.2">
      <c r="A437" s="6"/>
      <c r="B437" s="6" t="s">
        <v>6331</v>
      </c>
      <c r="C437" s="6" t="s">
        <v>2637</v>
      </c>
      <c r="D437" s="252" t="s">
        <v>6336</v>
      </c>
      <c r="E437" s="174" t="s">
        <v>6066</v>
      </c>
      <c r="F437" s="145" t="s">
        <v>7963</v>
      </c>
      <c r="G437" s="6" t="s">
        <v>2408</v>
      </c>
      <c r="H437" s="145" t="s">
        <v>8767</v>
      </c>
      <c r="I437" s="145" t="s">
        <v>8371</v>
      </c>
      <c r="J437" s="145" t="str">
        <f t="shared" si="12"/>
        <v>602mm</v>
      </c>
      <c r="P437">
        <v>490</v>
      </c>
      <c r="Q437">
        <f t="shared" si="13"/>
        <v>602</v>
      </c>
    </row>
    <row r="438" spans="1:17" ht="25.5" x14ac:dyDescent="0.2">
      <c r="A438" s="6"/>
      <c r="B438" s="6" t="s">
        <v>6331</v>
      </c>
      <c r="C438" s="6" t="s">
        <v>2637</v>
      </c>
      <c r="D438" s="252" t="s">
        <v>1721</v>
      </c>
      <c r="E438" s="174" t="s">
        <v>6066</v>
      </c>
      <c r="F438" s="145" t="s">
        <v>7963</v>
      </c>
      <c r="G438" s="6" t="s">
        <v>2408</v>
      </c>
      <c r="H438" s="145" t="s">
        <v>8767</v>
      </c>
      <c r="I438" s="145" t="s">
        <v>8371</v>
      </c>
      <c r="J438" s="145" t="str">
        <f t="shared" si="12"/>
        <v>602mm</v>
      </c>
      <c r="P438">
        <v>490</v>
      </c>
      <c r="Q438">
        <f t="shared" si="13"/>
        <v>602</v>
      </c>
    </row>
    <row r="439" spans="1:17" ht="25.5" x14ac:dyDescent="0.2">
      <c r="A439" s="6"/>
      <c r="B439" s="6" t="s">
        <v>5948</v>
      </c>
      <c r="C439" s="6" t="s">
        <v>2637</v>
      </c>
      <c r="D439" s="252" t="s">
        <v>6588</v>
      </c>
      <c r="E439" s="174" t="s">
        <v>9026</v>
      </c>
      <c r="F439" s="145" t="s">
        <v>3361</v>
      </c>
      <c r="G439" s="6" t="s">
        <v>2408</v>
      </c>
      <c r="H439" s="145" t="s">
        <v>4669</v>
      </c>
      <c r="I439" s="145" t="s">
        <v>8371</v>
      </c>
      <c r="J439" s="145" t="str">
        <f t="shared" si="12"/>
        <v>587mm</v>
      </c>
      <c r="P439">
        <v>475</v>
      </c>
      <c r="Q439">
        <f t="shared" si="13"/>
        <v>587</v>
      </c>
    </row>
    <row r="440" spans="1:17" ht="25.5" x14ac:dyDescent="0.2">
      <c r="A440" s="6"/>
      <c r="B440" s="6" t="s">
        <v>68</v>
      </c>
      <c r="C440" s="6" t="s">
        <v>2637</v>
      </c>
      <c r="D440" s="252" t="s">
        <v>2297</v>
      </c>
      <c r="E440" s="174" t="s">
        <v>9028</v>
      </c>
      <c r="F440" s="145" t="s">
        <v>572</v>
      </c>
      <c r="G440" s="6" t="s">
        <v>2408</v>
      </c>
      <c r="H440" s="145" t="s">
        <v>6921</v>
      </c>
      <c r="I440" s="145" t="s">
        <v>8371</v>
      </c>
      <c r="J440" s="145" t="str">
        <f t="shared" si="12"/>
        <v>557mm</v>
      </c>
      <c r="P440">
        <v>445</v>
      </c>
      <c r="Q440">
        <f t="shared" si="13"/>
        <v>557</v>
      </c>
    </row>
    <row r="441" spans="1:17" ht="25.5" x14ac:dyDescent="0.2">
      <c r="A441" s="6"/>
      <c r="B441" s="6" t="s">
        <v>68</v>
      </c>
      <c r="C441" s="6" t="s">
        <v>2637</v>
      </c>
      <c r="D441" s="252" t="s">
        <v>7648</v>
      </c>
      <c r="E441" s="174" t="s">
        <v>6066</v>
      </c>
      <c r="F441" s="145" t="s">
        <v>3455</v>
      </c>
      <c r="G441" s="6" t="s">
        <v>2408</v>
      </c>
      <c r="H441" s="145" t="s">
        <v>8767</v>
      </c>
      <c r="I441" s="145" t="s">
        <v>8371</v>
      </c>
      <c r="J441" s="145" t="str">
        <f t="shared" si="12"/>
        <v>590mm</v>
      </c>
      <c r="P441">
        <v>478</v>
      </c>
      <c r="Q441">
        <f t="shared" si="13"/>
        <v>590</v>
      </c>
    </row>
    <row r="442" spans="1:17" ht="25.5" x14ac:dyDescent="0.2">
      <c r="A442" s="6"/>
      <c r="B442" s="6" t="s">
        <v>68</v>
      </c>
      <c r="C442" s="6" t="s">
        <v>2637</v>
      </c>
      <c r="D442" s="252" t="s">
        <v>2878</v>
      </c>
      <c r="E442" s="174" t="s">
        <v>9028</v>
      </c>
      <c r="F442" s="145" t="s">
        <v>7989</v>
      </c>
      <c r="G442" s="6" t="s">
        <v>2408</v>
      </c>
      <c r="H442" s="145" t="s">
        <v>3975</v>
      </c>
      <c r="I442" s="145" t="s">
        <v>8371</v>
      </c>
      <c r="J442" s="145" t="str">
        <f t="shared" si="12"/>
        <v>545mm</v>
      </c>
      <c r="K442" t="s">
        <v>7403</v>
      </c>
      <c r="P442">
        <v>433</v>
      </c>
      <c r="Q442">
        <f t="shared" si="13"/>
        <v>545</v>
      </c>
    </row>
    <row r="443" spans="1:17" ht="25.5" x14ac:dyDescent="0.2">
      <c r="A443" s="6"/>
      <c r="B443" s="6" t="s">
        <v>68</v>
      </c>
      <c r="C443" s="6" t="s">
        <v>2637</v>
      </c>
      <c r="D443" s="252" t="s">
        <v>6782</v>
      </c>
      <c r="E443" s="174" t="s">
        <v>4551</v>
      </c>
      <c r="F443" s="145" t="s">
        <v>7708</v>
      </c>
      <c r="G443" s="6" t="s">
        <v>2408</v>
      </c>
      <c r="H443" s="145" t="s">
        <v>1686</v>
      </c>
      <c r="I443" s="145" t="s">
        <v>8371</v>
      </c>
      <c r="J443" s="145" t="str">
        <f t="shared" si="12"/>
        <v>597mm</v>
      </c>
      <c r="P443">
        <v>485</v>
      </c>
      <c r="Q443">
        <f t="shared" si="13"/>
        <v>597</v>
      </c>
    </row>
    <row r="444" spans="1:17" x14ac:dyDescent="0.2">
      <c r="A444" s="6"/>
      <c r="B444" s="6" t="s">
        <v>683</v>
      </c>
      <c r="C444" s="6" t="s">
        <v>2637</v>
      </c>
      <c r="D444" s="252" t="s">
        <v>10060</v>
      </c>
      <c r="E444" s="174" t="s">
        <v>6955</v>
      </c>
      <c r="F444" s="145" t="s">
        <v>3383</v>
      </c>
      <c r="G444" s="6" t="s">
        <v>2408</v>
      </c>
      <c r="H444" s="6" t="s">
        <v>2408</v>
      </c>
      <c r="I444" s="145" t="s">
        <v>8371</v>
      </c>
      <c r="J444" s="145" t="str">
        <f t="shared" si="12"/>
        <v>564mm</v>
      </c>
      <c r="P444">
        <v>452</v>
      </c>
      <c r="Q444">
        <f t="shared" si="13"/>
        <v>564</v>
      </c>
    </row>
    <row r="445" spans="1:17" ht="25.5" x14ac:dyDescent="0.2">
      <c r="A445" s="6" t="s">
        <v>918</v>
      </c>
      <c r="B445" s="6" t="s">
        <v>683</v>
      </c>
      <c r="C445" s="6" t="s">
        <v>2637</v>
      </c>
      <c r="D445" s="252" t="s">
        <v>2263</v>
      </c>
      <c r="E445" s="174"/>
      <c r="F445" s="145" t="s">
        <v>2306</v>
      </c>
      <c r="G445" s="6" t="s">
        <v>2408</v>
      </c>
      <c r="H445" s="145" t="s">
        <v>2264</v>
      </c>
      <c r="I445" s="145" t="s">
        <v>8371</v>
      </c>
      <c r="J445" s="145" t="str">
        <f t="shared" si="12"/>
        <v>534mm</v>
      </c>
      <c r="K445" t="s">
        <v>2265</v>
      </c>
      <c r="P445">
        <v>422</v>
      </c>
      <c r="Q445">
        <f t="shared" si="13"/>
        <v>534</v>
      </c>
    </row>
    <row r="446" spans="1:17" ht="25.5" x14ac:dyDescent="0.2">
      <c r="A446" s="6"/>
      <c r="B446" s="6" t="s">
        <v>6437</v>
      </c>
      <c r="C446" s="6" t="s">
        <v>2637</v>
      </c>
      <c r="D446" s="252" t="s">
        <v>3701</v>
      </c>
      <c r="E446" s="174" t="s">
        <v>4552</v>
      </c>
      <c r="F446" s="145" t="s">
        <v>5289</v>
      </c>
      <c r="G446" s="145" t="s">
        <v>4910</v>
      </c>
      <c r="H446" s="145" t="s">
        <v>5291</v>
      </c>
      <c r="I446" s="145" t="s">
        <v>8371</v>
      </c>
      <c r="J446" s="145" t="str">
        <f t="shared" si="12"/>
        <v>582mm</v>
      </c>
      <c r="P446">
        <v>470</v>
      </c>
      <c r="Q446">
        <f t="shared" si="13"/>
        <v>582</v>
      </c>
    </row>
    <row r="447" spans="1:17" ht="25.5" x14ac:dyDescent="0.2">
      <c r="A447" s="6" t="s">
        <v>5537</v>
      </c>
      <c r="B447" s="6" t="s">
        <v>6437</v>
      </c>
      <c r="C447" s="6" t="s">
        <v>2637</v>
      </c>
      <c r="D447" s="252" t="s">
        <v>5966</v>
      </c>
      <c r="E447" s="174" t="s">
        <v>4553</v>
      </c>
      <c r="F447" s="145" t="s">
        <v>5289</v>
      </c>
      <c r="G447" s="6" t="s">
        <v>2408</v>
      </c>
      <c r="H447" s="145" t="s">
        <v>3541</v>
      </c>
      <c r="I447" s="145" t="s">
        <v>8371</v>
      </c>
      <c r="J447" s="145" t="str">
        <f t="shared" si="12"/>
        <v>582mm</v>
      </c>
      <c r="P447">
        <v>470</v>
      </c>
      <c r="Q447">
        <f t="shared" si="13"/>
        <v>582</v>
      </c>
    </row>
    <row r="448" spans="1:17" ht="25.5" x14ac:dyDescent="0.2">
      <c r="A448" s="6"/>
      <c r="B448" s="6" t="s">
        <v>6437</v>
      </c>
      <c r="C448" s="6" t="s">
        <v>2637</v>
      </c>
      <c r="D448" s="252" t="s">
        <v>5578</v>
      </c>
      <c r="E448" s="174" t="s">
        <v>3479</v>
      </c>
      <c r="F448" s="145" t="s">
        <v>5421</v>
      </c>
      <c r="G448" s="6" t="s">
        <v>2408</v>
      </c>
      <c r="H448" s="145" t="s">
        <v>7962</v>
      </c>
      <c r="I448" s="145" t="s">
        <v>8371</v>
      </c>
      <c r="J448" s="145" t="str">
        <f t="shared" si="12"/>
        <v>599mm</v>
      </c>
      <c r="P448">
        <v>487</v>
      </c>
      <c r="Q448">
        <f t="shared" si="13"/>
        <v>599</v>
      </c>
    </row>
    <row r="449" spans="1:17" x14ac:dyDescent="0.2">
      <c r="A449" s="6"/>
      <c r="B449" s="6"/>
      <c r="C449" s="6" t="s">
        <v>2637</v>
      </c>
      <c r="D449" s="252" t="s">
        <v>4790</v>
      </c>
      <c r="E449" s="174" t="s">
        <v>3055</v>
      </c>
      <c r="F449" s="145" t="s">
        <v>8827</v>
      </c>
      <c r="G449" s="6" t="s">
        <v>2408</v>
      </c>
      <c r="H449" s="6" t="s">
        <v>2408</v>
      </c>
      <c r="I449" s="145" t="s">
        <v>8371</v>
      </c>
      <c r="J449" s="145" t="str">
        <f t="shared" si="12"/>
        <v>469mm</v>
      </c>
      <c r="P449">
        <v>357</v>
      </c>
      <c r="Q449">
        <f t="shared" si="13"/>
        <v>469</v>
      </c>
    </row>
    <row r="450" spans="1:17" x14ac:dyDescent="0.2">
      <c r="A450" s="6"/>
      <c r="B450" s="6"/>
      <c r="C450" s="6"/>
      <c r="D450" s="252"/>
      <c r="E450" s="174"/>
      <c r="F450" s="145"/>
      <c r="G450" s="6"/>
      <c r="H450" s="145"/>
      <c r="I450" s="145"/>
      <c r="J450" s="145"/>
      <c r="L450" s="6"/>
    </row>
    <row r="451" spans="1:17" x14ac:dyDescent="0.2">
      <c r="A451" s="6"/>
      <c r="B451" s="6"/>
      <c r="C451" s="6"/>
      <c r="E451" s="6"/>
      <c r="F451" s="6"/>
      <c r="G451" s="6"/>
      <c r="H451" s="6"/>
      <c r="I451" s="6"/>
      <c r="J451" s="145"/>
    </row>
    <row r="452" spans="1:17" ht="25.5" x14ac:dyDescent="0.2">
      <c r="A452" s="6"/>
      <c r="B452" s="6" t="s">
        <v>1978</v>
      </c>
      <c r="C452" s="6" t="s">
        <v>3547</v>
      </c>
      <c r="D452" s="252" t="s">
        <v>311</v>
      </c>
      <c r="E452" s="174" t="s">
        <v>4554</v>
      </c>
      <c r="F452" s="145" t="s">
        <v>4670</v>
      </c>
      <c r="G452" s="6" t="s">
        <v>2408</v>
      </c>
      <c r="H452" s="145" t="s">
        <v>12209</v>
      </c>
      <c r="I452" s="145" t="s">
        <v>8371</v>
      </c>
      <c r="J452" s="145" t="str">
        <f>Q452&amp; "mm"</f>
        <v>602mm</v>
      </c>
      <c r="P452">
        <v>490</v>
      </c>
      <c r="Q452">
        <f>P452+112</f>
        <v>602</v>
      </c>
    </row>
    <row r="453" spans="1:17" x14ac:dyDescent="0.2">
      <c r="A453" s="6" t="s">
        <v>11868</v>
      </c>
      <c r="B453" s="6" t="s">
        <v>1978</v>
      </c>
      <c r="C453" s="6" t="s">
        <v>11874</v>
      </c>
      <c r="D453" s="252" t="s">
        <v>11875</v>
      </c>
      <c r="E453" s="174" t="s">
        <v>11876</v>
      </c>
      <c r="F453" s="145" t="s">
        <v>7158</v>
      </c>
      <c r="G453" s="6" t="s">
        <v>2408</v>
      </c>
      <c r="H453" s="6" t="s">
        <v>2408</v>
      </c>
      <c r="I453" s="145" t="s">
        <v>8371</v>
      </c>
      <c r="J453" s="145" t="str">
        <f>Q453&amp; "mm"</f>
        <v>572mm</v>
      </c>
      <c r="K453" t="s">
        <v>11843</v>
      </c>
      <c r="P453">
        <v>460</v>
      </c>
      <c r="Q453">
        <f>P453+112</f>
        <v>572</v>
      </c>
    </row>
    <row r="454" spans="1:17" x14ac:dyDescent="0.2">
      <c r="A454" s="6" t="s">
        <v>12171</v>
      </c>
      <c r="B454" s="6" t="s">
        <v>8490</v>
      </c>
      <c r="C454" s="6" t="s">
        <v>3547</v>
      </c>
      <c r="D454" s="252" t="s">
        <v>12176</v>
      </c>
      <c r="E454" s="174" t="s">
        <v>12118</v>
      </c>
      <c r="F454" s="145" t="s">
        <v>2960</v>
      </c>
      <c r="G454" s="6" t="s">
        <v>2408</v>
      </c>
      <c r="H454" s="6" t="s">
        <v>2408</v>
      </c>
      <c r="I454" s="145" t="s">
        <v>8371</v>
      </c>
      <c r="J454" s="145" t="str">
        <f>Q454&amp; "mm"</f>
        <v>607mm</v>
      </c>
      <c r="P454">
        <v>495</v>
      </c>
      <c r="Q454">
        <f>P454+112</f>
        <v>607</v>
      </c>
    </row>
    <row r="455" spans="1:17" ht="25.5" x14ac:dyDescent="0.2">
      <c r="A455" s="6" t="s">
        <v>11802</v>
      </c>
      <c r="B455" s="6" t="s">
        <v>2785</v>
      </c>
      <c r="C455" s="6" t="s">
        <v>3547</v>
      </c>
      <c r="D455" s="252" t="s">
        <v>11805</v>
      </c>
      <c r="E455" s="174" t="s">
        <v>9028</v>
      </c>
      <c r="F455" s="145" t="s">
        <v>3361</v>
      </c>
      <c r="G455" s="6" t="s">
        <v>2408</v>
      </c>
      <c r="H455" s="588" t="s">
        <v>11806</v>
      </c>
      <c r="I455" s="145" t="s">
        <v>8371</v>
      </c>
      <c r="J455" s="145" t="str">
        <f>Q455&amp; "mm"</f>
        <v>587mm</v>
      </c>
      <c r="K455" t="s">
        <v>2265</v>
      </c>
      <c r="L455" s="654" t="s">
        <v>11807</v>
      </c>
      <c r="P455">
        <v>475</v>
      </c>
      <c r="Q455">
        <f>P455+112</f>
        <v>587</v>
      </c>
    </row>
    <row r="456" spans="1:17" ht="25.5" x14ac:dyDescent="0.2">
      <c r="A456" s="6" t="s">
        <v>12240</v>
      </c>
      <c r="B456" s="6" t="s">
        <v>8490</v>
      </c>
      <c r="C456" s="6" t="s">
        <v>12243</v>
      </c>
      <c r="D456" s="252" t="s">
        <v>12244</v>
      </c>
      <c r="E456" s="174" t="s">
        <v>12246</v>
      </c>
      <c r="F456" s="145" t="s">
        <v>4070</v>
      </c>
      <c r="G456" s="6" t="s">
        <v>2408</v>
      </c>
      <c r="H456" s="6" t="s">
        <v>2408</v>
      </c>
      <c r="I456" s="145" t="s">
        <v>8371</v>
      </c>
      <c r="J456" s="145" t="str">
        <f>Q456&amp; "mm"</f>
        <v>577mm</v>
      </c>
      <c r="P456">
        <v>465</v>
      </c>
      <c r="Q456">
        <f>P456+112</f>
        <v>577</v>
      </c>
    </row>
    <row r="457" spans="1:17" ht="15" customHeight="1" x14ac:dyDescent="0.2">
      <c r="A457" s="6"/>
      <c r="B457" s="6"/>
      <c r="C457" s="6"/>
      <c r="E457" s="6"/>
      <c r="F457" s="6"/>
      <c r="G457" s="6"/>
      <c r="H457" s="6"/>
      <c r="I457" s="6"/>
      <c r="J457" s="6"/>
    </row>
    <row r="458" spans="1:17" ht="15" customHeight="1" x14ac:dyDescent="0.3">
      <c r="A458" s="6"/>
      <c r="B458" s="6"/>
      <c r="C458" s="6"/>
      <c r="D458" s="480" t="s">
        <v>7433</v>
      </c>
      <c r="E458" s="6"/>
      <c r="F458" s="6"/>
      <c r="G458" s="6"/>
      <c r="H458" s="6"/>
      <c r="I458" s="6"/>
      <c r="J458" s="6"/>
    </row>
    <row r="459" spans="1:17" ht="15" customHeight="1" x14ac:dyDescent="0.2">
      <c r="A459" s="6"/>
      <c r="B459" s="6"/>
      <c r="C459" s="6"/>
      <c r="E459" s="6"/>
      <c r="F459" s="6"/>
      <c r="G459" s="6"/>
      <c r="H459" s="6"/>
      <c r="I459" s="6"/>
      <c r="J459" s="6"/>
    </row>
    <row r="460" spans="1:17" ht="15" customHeight="1" x14ac:dyDescent="0.2">
      <c r="A460" s="6"/>
      <c r="B460" s="67" t="s">
        <v>8360</v>
      </c>
      <c r="C460" s="6"/>
      <c r="E460" s="6"/>
      <c r="F460" s="6"/>
      <c r="G460" s="6"/>
      <c r="H460" s="6"/>
      <c r="J460" s="6"/>
    </row>
    <row r="461" spans="1:17" x14ac:dyDescent="0.2">
      <c r="A461" s="6"/>
      <c r="B461" s="6"/>
      <c r="C461" s="6"/>
      <c r="E461" s="6"/>
      <c r="F461" s="6"/>
      <c r="G461" s="6"/>
      <c r="H461" s="6"/>
      <c r="J461" s="6"/>
    </row>
    <row r="462" spans="1:17" x14ac:dyDescent="0.2">
      <c r="A462" s="6"/>
      <c r="B462" s="6"/>
      <c r="C462" s="6"/>
      <c r="E462" s="6"/>
      <c r="F462" s="6"/>
      <c r="G462" s="6"/>
      <c r="H462" s="6"/>
      <c r="J462" s="6"/>
    </row>
    <row r="463" spans="1:17" x14ac:dyDescent="0.2">
      <c r="A463" s="6"/>
      <c r="B463" s="6"/>
      <c r="C463" s="6"/>
      <c r="E463" s="6"/>
      <c r="F463" s="6"/>
      <c r="G463" s="6"/>
      <c r="H463" s="6"/>
      <c r="J463" s="6"/>
    </row>
    <row r="464" spans="1:17" x14ac:dyDescent="0.2">
      <c r="A464" s="6"/>
      <c r="B464" s="6"/>
      <c r="C464" s="6"/>
      <c r="E464" s="6"/>
      <c r="F464" s="6"/>
      <c r="G464" s="6"/>
      <c r="H464" s="6"/>
      <c r="J464" s="6"/>
    </row>
    <row r="465" spans="1:10" x14ac:dyDescent="0.2">
      <c r="A465" s="6"/>
      <c r="B465" s="6"/>
      <c r="C465" s="6"/>
      <c r="E465" s="6"/>
      <c r="F465" s="6"/>
      <c r="G465" s="6"/>
      <c r="H465" s="6"/>
      <c r="J465" s="6"/>
    </row>
    <row r="466" spans="1:10" x14ac:dyDescent="0.2">
      <c r="A466" s="6"/>
      <c r="B466" s="6"/>
      <c r="C466" s="6"/>
      <c r="E466" s="6"/>
      <c r="F466" s="6"/>
      <c r="G466" s="6"/>
      <c r="H466" s="6"/>
      <c r="J466" s="6"/>
    </row>
    <row r="467" spans="1:10" x14ac:dyDescent="0.2">
      <c r="A467" s="6"/>
      <c r="B467" s="6"/>
      <c r="C467" s="6"/>
      <c r="E467" s="6"/>
      <c r="F467" s="6"/>
      <c r="G467" s="6"/>
      <c r="H467" s="6"/>
      <c r="J467" s="6"/>
    </row>
    <row r="468" spans="1:10" x14ac:dyDescent="0.2">
      <c r="A468" s="6"/>
      <c r="B468" s="6"/>
      <c r="C468" s="6"/>
      <c r="E468" s="6"/>
      <c r="F468" s="6"/>
      <c r="G468" s="6"/>
      <c r="H468" s="6"/>
      <c r="J468" s="6"/>
    </row>
    <row r="469" spans="1:10" x14ac:dyDescent="0.2">
      <c r="A469" s="6"/>
      <c r="B469" s="6"/>
      <c r="C469" s="6"/>
      <c r="E469" s="6"/>
      <c r="F469" s="6"/>
      <c r="G469" s="6"/>
      <c r="H469" s="6"/>
      <c r="J469" s="6"/>
    </row>
    <row r="470" spans="1:10" x14ac:dyDescent="0.2">
      <c r="A470" s="6"/>
      <c r="B470" s="6"/>
      <c r="C470" s="6"/>
      <c r="E470" s="6"/>
      <c r="F470" s="6"/>
      <c r="G470" s="6"/>
      <c r="H470" s="6"/>
      <c r="J470" s="6"/>
    </row>
    <row r="471" spans="1:10" x14ac:dyDescent="0.2">
      <c r="A471" s="6"/>
      <c r="B471" s="6"/>
      <c r="C471" s="6"/>
      <c r="E471" s="6"/>
      <c r="F471" s="6"/>
      <c r="G471" s="6"/>
      <c r="H471" s="6"/>
      <c r="J471" s="6"/>
    </row>
    <row r="472" spans="1:10" x14ac:dyDescent="0.2">
      <c r="A472" s="6"/>
      <c r="B472" s="6"/>
      <c r="C472" s="6"/>
      <c r="E472" s="6"/>
      <c r="F472" s="6"/>
      <c r="G472" s="6"/>
      <c r="H472" s="6"/>
      <c r="J472" s="6"/>
    </row>
    <row r="473" spans="1:10" x14ac:dyDescent="0.2">
      <c r="A473" s="6"/>
      <c r="B473" s="6"/>
      <c r="C473" s="6"/>
      <c r="E473" s="6"/>
      <c r="F473" s="6"/>
      <c r="G473" s="6"/>
      <c r="H473" s="6"/>
      <c r="J473" s="6"/>
    </row>
    <row r="474" spans="1:10" x14ac:dyDescent="0.2">
      <c r="A474" s="6"/>
      <c r="B474" s="6"/>
      <c r="C474" s="6"/>
      <c r="E474" s="6"/>
      <c r="F474" s="6"/>
      <c r="G474" s="6"/>
      <c r="H474" s="6"/>
      <c r="J474" s="6"/>
    </row>
    <row r="475" spans="1:10" x14ac:dyDescent="0.2">
      <c r="A475" s="6"/>
      <c r="B475" s="6"/>
      <c r="C475" s="6"/>
      <c r="E475" s="6"/>
      <c r="F475" s="6"/>
      <c r="G475" s="6"/>
      <c r="H475" s="6"/>
      <c r="J475" s="6"/>
    </row>
    <row r="476" spans="1:10" x14ac:dyDescent="0.2">
      <c r="A476" s="6"/>
      <c r="B476" s="6"/>
      <c r="C476" s="6"/>
      <c r="E476" s="6"/>
      <c r="F476" s="6"/>
      <c r="G476" s="6"/>
      <c r="H476" s="6"/>
      <c r="J476" s="6"/>
    </row>
    <row r="477" spans="1:10" x14ac:dyDescent="0.2">
      <c r="A477" s="6"/>
      <c r="B477" s="6"/>
      <c r="C477" s="6"/>
      <c r="E477" s="6"/>
      <c r="F477" s="6"/>
      <c r="G477" s="6"/>
      <c r="H477" s="6"/>
      <c r="J477" s="6"/>
    </row>
    <row r="478" spans="1:10" x14ac:dyDescent="0.2">
      <c r="A478" s="6"/>
      <c r="B478" s="6"/>
      <c r="C478" s="6"/>
      <c r="E478" s="6"/>
      <c r="F478" s="6"/>
      <c r="G478" s="6"/>
      <c r="H478" s="6"/>
      <c r="J478" s="6"/>
    </row>
    <row r="479" spans="1:10" x14ac:dyDescent="0.2">
      <c r="A479" s="6"/>
      <c r="B479" s="6"/>
      <c r="C479" s="6"/>
      <c r="E479" s="6"/>
      <c r="F479" s="6"/>
      <c r="G479" s="6"/>
      <c r="H479" s="6"/>
      <c r="J479" s="6"/>
    </row>
    <row r="480" spans="1:10" x14ac:dyDescent="0.2">
      <c r="A480" s="6"/>
      <c r="B480" s="6"/>
      <c r="C480" s="6"/>
      <c r="E480" s="6"/>
      <c r="F480" s="6"/>
      <c r="G480" s="6"/>
      <c r="H480" s="6"/>
      <c r="J480" s="6"/>
    </row>
    <row r="481" spans="1:10" x14ac:dyDescent="0.2">
      <c r="A481" s="6"/>
      <c r="B481" s="6"/>
      <c r="C481" s="6"/>
      <c r="E481" s="6"/>
      <c r="F481" s="6"/>
      <c r="G481" s="6"/>
      <c r="H481" s="6"/>
      <c r="J481" s="6"/>
    </row>
    <row r="482" spans="1:10" x14ac:dyDescent="0.2">
      <c r="A482" s="6"/>
      <c r="B482" s="6"/>
      <c r="C482" s="6"/>
      <c r="E482" s="6"/>
      <c r="F482" s="6"/>
      <c r="G482" s="6"/>
      <c r="H482" s="6"/>
      <c r="J482" s="6"/>
    </row>
    <row r="483" spans="1:10" x14ac:dyDescent="0.2">
      <c r="A483" s="6"/>
      <c r="B483" s="6"/>
      <c r="C483" s="6"/>
      <c r="E483" s="6"/>
      <c r="F483" s="6"/>
      <c r="G483" s="6"/>
      <c r="H483" s="6"/>
      <c r="J483" s="6"/>
    </row>
    <row r="484" spans="1:10" x14ac:dyDescent="0.2">
      <c r="A484" s="6"/>
      <c r="B484" s="6"/>
      <c r="C484" s="6"/>
      <c r="E484" s="6"/>
      <c r="F484" s="6"/>
      <c r="G484" s="6"/>
      <c r="H484" s="6"/>
      <c r="J484" s="6"/>
    </row>
    <row r="485" spans="1:10" x14ac:dyDescent="0.2">
      <c r="A485" s="6"/>
      <c r="B485" s="6"/>
      <c r="C485" s="6"/>
      <c r="E485" s="6"/>
      <c r="F485" s="6"/>
      <c r="G485" s="6"/>
      <c r="H485" s="6"/>
      <c r="J485" s="6"/>
    </row>
    <row r="486" spans="1:10" x14ac:dyDescent="0.2">
      <c r="A486" s="6"/>
      <c r="B486" s="6"/>
      <c r="C486" s="6"/>
      <c r="E486" s="6"/>
      <c r="F486" s="6"/>
      <c r="G486" s="6"/>
      <c r="H486" s="6"/>
      <c r="J486" s="6"/>
    </row>
    <row r="487" spans="1:10" x14ac:dyDescent="0.2">
      <c r="A487" s="6"/>
      <c r="B487" s="6"/>
      <c r="C487" s="6"/>
      <c r="E487" s="6"/>
      <c r="F487" s="6"/>
      <c r="G487" s="6"/>
      <c r="H487" s="6"/>
      <c r="J487" s="6"/>
    </row>
    <row r="488" spans="1:10" x14ac:dyDescent="0.2">
      <c r="A488" s="6"/>
      <c r="B488" s="6"/>
      <c r="C488" s="6"/>
      <c r="E488" s="6"/>
      <c r="F488" s="6"/>
      <c r="G488" s="6"/>
      <c r="H488" s="6"/>
      <c r="J488" s="6"/>
    </row>
    <row r="489" spans="1:10" x14ac:dyDescent="0.2">
      <c r="A489" s="6"/>
      <c r="B489" s="6"/>
      <c r="C489" s="6"/>
      <c r="E489" s="6"/>
      <c r="F489" s="6"/>
      <c r="G489" s="6"/>
      <c r="H489" s="6"/>
      <c r="J489" s="6"/>
    </row>
    <row r="490" spans="1:10" x14ac:dyDescent="0.2">
      <c r="A490" s="6"/>
      <c r="B490" s="6"/>
      <c r="C490" s="6"/>
      <c r="E490" s="6"/>
      <c r="F490" s="6"/>
      <c r="G490" s="6"/>
      <c r="H490" s="6"/>
      <c r="J490" s="6"/>
    </row>
    <row r="491" spans="1:10" x14ac:dyDescent="0.2">
      <c r="A491" s="6"/>
      <c r="B491" s="6"/>
      <c r="C491" s="6"/>
      <c r="E491" s="6"/>
      <c r="F491" s="6"/>
      <c r="G491" s="6"/>
      <c r="H491" s="6"/>
      <c r="J491" s="6"/>
    </row>
    <row r="492" spans="1:10" x14ac:dyDescent="0.2">
      <c r="A492" s="6"/>
      <c r="B492" s="6"/>
      <c r="C492" s="6"/>
      <c r="E492" s="6"/>
      <c r="F492" s="6"/>
      <c r="G492" s="6"/>
      <c r="H492" s="6"/>
      <c r="J492" s="6"/>
    </row>
    <row r="493" spans="1:10" x14ac:dyDescent="0.2">
      <c r="A493" s="6"/>
      <c r="B493" s="6"/>
      <c r="C493" s="6"/>
      <c r="E493" s="6"/>
      <c r="F493" s="6"/>
      <c r="G493" s="6"/>
      <c r="H493" s="6"/>
      <c r="J493" s="6"/>
    </row>
    <row r="494" spans="1:10" x14ac:dyDescent="0.2">
      <c r="A494" s="6"/>
      <c r="B494" s="6"/>
      <c r="C494" s="6"/>
      <c r="E494" s="6"/>
      <c r="F494" s="6"/>
      <c r="G494" s="6"/>
      <c r="H494" s="6"/>
      <c r="J494" s="6"/>
    </row>
    <row r="495" spans="1:10" x14ac:dyDescent="0.2">
      <c r="A495" s="6"/>
      <c r="B495" s="6"/>
      <c r="C495" s="6"/>
      <c r="E495" s="6"/>
      <c r="F495" s="6"/>
      <c r="G495" s="6"/>
      <c r="H495" s="6"/>
      <c r="J495" s="6"/>
    </row>
    <row r="496" spans="1:10" x14ac:dyDescent="0.2">
      <c r="A496" s="6"/>
      <c r="B496" s="6"/>
      <c r="C496" s="6"/>
      <c r="E496" s="6"/>
      <c r="F496" s="6"/>
      <c r="G496" s="6"/>
      <c r="H496" s="6"/>
      <c r="J496" s="6"/>
    </row>
    <row r="497" spans="1:10" x14ac:dyDescent="0.2">
      <c r="A497" s="6"/>
      <c r="B497" s="6"/>
      <c r="C497" s="6"/>
      <c r="E497" s="6"/>
      <c r="F497" s="6"/>
      <c r="G497" s="6"/>
      <c r="H497" s="6"/>
      <c r="J497" s="6"/>
    </row>
    <row r="498" spans="1:10" x14ac:dyDescent="0.2">
      <c r="A498" s="6"/>
      <c r="B498" s="6"/>
      <c r="C498" s="6"/>
      <c r="E498" s="6"/>
      <c r="F498" s="6"/>
      <c r="G498" s="6"/>
      <c r="H498" s="6"/>
      <c r="J498" s="6"/>
    </row>
    <row r="499" spans="1:10" x14ac:dyDescent="0.2">
      <c r="A499" s="6"/>
      <c r="B499" s="6"/>
      <c r="C499" s="6"/>
      <c r="E499" s="6"/>
      <c r="F499" s="6"/>
      <c r="G499" s="6"/>
      <c r="H499" s="6"/>
      <c r="J499" s="6"/>
    </row>
  </sheetData>
  <autoFilter ref="B47:I456" xr:uid="{00000000-0009-0000-0000-000004000000}"/>
  <mergeCells count="2">
    <mergeCell ref="B45:I45"/>
    <mergeCell ref="K163:L163"/>
  </mergeCells>
  <phoneticPr fontId="0" type="noConversion"/>
  <printOptions gridLines="1" gridLinesSet="0"/>
  <pageMargins left="0.78740157480314965" right="0.78740157480314965" top="0.98425196850393704" bottom="0.98425196850393704" header="0.51181102362204722" footer="0.51181102362204722"/>
  <pageSetup paperSize="9" scale="80" fitToHeight="0" orientation="landscape" r:id="rId1"/>
  <headerFooter alignWithMargins="0">
    <oddHeader>&amp;C&amp;"Times New Roman,Fett"&amp;14&amp;A</oddHeader>
    <oddFooter>&amp;L&amp;Z&amp;F
Ersteller : Stiepan Ralf&amp;CSeite &amp;P&amp;Rgedruckt am &amp;D</oddFooter>
  </headerFooter>
  <drawing r:id="rId2"/>
  <legacyDrawing r:id="rId3"/>
  <oleObjects>
    <mc:AlternateContent xmlns:mc="http://schemas.openxmlformats.org/markup-compatibility/2006">
      <mc:Choice Requires="x14">
        <oleObject progId="Dokument" shapeId="11295" r:id="rId4">
          <objectPr defaultSize="0" autoPict="0" r:id="rId5">
            <anchor moveWithCells="1">
              <from>
                <xdr:col>2</xdr:col>
                <xdr:colOff>76200</xdr:colOff>
                <xdr:row>2</xdr:row>
                <xdr:rowOff>0</xdr:rowOff>
              </from>
              <to>
                <xdr:col>8</xdr:col>
                <xdr:colOff>1943100</xdr:colOff>
                <xdr:row>42</xdr:row>
                <xdr:rowOff>209550</xdr:rowOff>
              </to>
            </anchor>
          </objectPr>
        </oleObject>
      </mc:Choice>
      <mc:Fallback>
        <oleObject progId="Dokument" shapeId="11295"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dimension ref="A1:S2402"/>
  <sheetViews>
    <sheetView zoomScaleNormal="100" workbookViewId="0">
      <selection activeCell="C3" sqref="C3"/>
    </sheetView>
  </sheetViews>
  <sheetFormatPr baseColWidth="10" defaultRowHeight="12.75" x14ac:dyDescent="0.2"/>
  <cols>
    <col min="2" max="2" width="5.5" customWidth="1"/>
    <col min="3" max="3" width="6.83203125" style="8" customWidth="1"/>
    <col min="4" max="4" width="32.6640625" style="6" customWidth="1"/>
    <col min="5" max="5" width="9" style="4" customWidth="1"/>
    <col min="6" max="6" width="8.83203125" style="4" customWidth="1"/>
    <col min="7" max="7" width="15.83203125" style="4" customWidth="1"/>
    <col min="8" max="8" width="8.6640625" style="4" customWidth="1"/>
    <col min="9" max="9" width="11" style="4" customWidth="1"/>
    <col min="11" max="11" width="12" style="8" customWidth="1"/>
  </cols>
  <sheetData>
    <row r="1" spans="1:12" ht="20.25" x14ac:dyDescent="0.3">
      <c r="C1" s="192" t="s">
        <v>1167</v>
      </c>
      <c r="D1" s="319"/>
      <c r="E1" s="161"/>
      <c r="F1" s="161"/>
      <c r="G1" s="161"/>
      <c r="I1" s="161"/>
    </row>
    <row r="2" spans="1:12" ht="13.5" thickBot="1" x14ac:dyDescent="0.25">
      <c r="B2" s="561" t="s">
        <v>12619</v>
      </c>
      <c r="C2" s="768" t="s">
        <v>12618</v>
      </c>
    </row>
    <row r="3" spans="1:12" ht="15.75" x14ac:dyDescent="0.25">
      <c r="B3" s="657" t="s">
        <v>8459</v>
      </c>
      <c r="C3" s="222"/>
      <c r="D3" s="584"/>
      <c r="E3" s="260" t="s">
        <v>5311</v>
      </c>
      <c r="F3" s="220"/>
      <c r="G3" s="203"/>
      <c r="H3" s="203"/>
      <c r="I3" s="162"/>
    </row>
    <row r="4" spans="1:12" ht="15.75" x14ac:dyDescent="0.25">
      <c r="B4" s="221" t="s">
        <v>4371</v>
      </c>
      <c r="C4" s="10"/>
      <c r="D4" s="136"/>
      <c r="E4" s="219" t="s">
        <v>5487</v>
      </c>
      <c r="F4" s="11"/>
      <c r="G4" s="226"/>
      <c r="H4" s="226"/>
      <c r="I4" s="140"/>
    </row>
    <row r="5" spans="1:12" ht="15.75" x14ac:dyDescent="0.25">
      <c r="B5" s="221" t="s">
        <v>4411</v>
      </c>
      <c r="C5" s="10"/>
      <c r="D5" s="136"/>
      <c r="E5" s="219" t="s">
        <v>5508</v>
      </c>
      <c r="F5" s="11"/>
      <c r="G5" s="11"/>
      <c r="H5" s="11"/>
      <c r="I5" s="140"/>
    </row>
    <row r="6" spans="1:12" ht="15.75" x14ac:dyDescent="0.25">
      <c r="B6" s="221"/>
      <c r="C6" s="10"/>
      <c r="D6" s="136"/>
      <c r="E6" s="219"/>
      <c r="F6" s="11"/>
      <c r="G6" s="11"/>
      <c r="H6" s="11"/>
      <c r="I6" s="140"/>
    </row>
    <row r="7" spans="1:12" ht="16.5" thickBot="1" x14ac:dyDescent="0.3">
      <c r="B7" s="218" t="s">
        <v>5162</v>
      </c>
      <c r="C7" s="223"/>
      <c r="D7" s="585"/>
      <c r="E7" s="215"/>
      <c r="F7" s="204"/>
      <c r="G7" s="204"/>
      <c r="H7" s="204"/>
      <c r="I7" s="141"/>
    </row>
    <row r="8" spans="1:12" ht="26.25" thickBot="1" x14ac:dyDescent="0.25">
      <c r="A8" s="208" t="s">
        <v>6569</v>
      </c>
      <c r="B8" s="208" t="s">
        <v>4412</v>
      </c>
      <c r="C8" s="224" t="s">
        <v>5407</v>
      </c>
      <c r="D8" s="230" t="s">
        <v>3078</v>
      </c>
      <c r="E8" s="209" t="s">
        <v>8490</v>
      </c>
      <c r="F8" s="211" t="s">
        <v>6402</v>
      </c>
      <c r="G8" s="211" t="s">
        <v>6239</v>
      </c>
      <c r="H8" s="211" t="s">
        <v>2849</v>
      </c>
      <c r="I8" s="210" t="s">
        <v>6626</v>
      </c>
      <c r="J8" s="208" t="s">
        <v>3364</v>
      </c>
    </row>
    <row r="9" spans="1:12" x14ac:dyDescent="0.2">
      <c r="A9" s="6"/>
      <c r="B9" s="136" t="s">
        <v>3365</v>
      </c>
      <c r="C9" s="9" t="s">
        <v>2288</v>
      </c>
      <c r="D9" s="136" t="s">
        <v>556</v>
      </c>
      <c r="E9" s="5">
        <v>55</v>
      </c>
      <c r="F9" s="5">
        <v>107</v>
      </c>
      <c r="G9" s="5" t="s">
        <v>8818</v>
      </c>
      <c r="H9" s="5" t="s">
        <v>6136</v>
      </c>
      <c r="I9" s="5"/>
      <c r="J9" s="6">
        <v>0</v>
      </c>
      <c r="K9" s="9"/>
      <c r="L9" s="6"/>
    </row>
    <row r="10" spans="1:12" x14ac:dyDescent="0.2">
      <c r="A10" s="6" t="s">
        <v>9707</v>
      </c>
      <c r="B10" s="6" t="s">
        <v>4416</v>
      </c>
      <c r="C10" s="9" t="s">
        <v>2288</v>
      </c>
      <c r="D10" s="6" t="s">
        <v>3139</v>
      </c>
      <c r="E10" s="5">
        <v>54</v>
      </c>
      <c r="F10" s="5">
        <v>138</v>
      </c>
      <c r="G10" s="5" t="s">
        <v>1505</v>
      </c>
      <c r="H10" s="5" t="s">
        <v>6136</v>
      </c>
      <c r="I10" s="5"/>
      <c r="J10" s="6">
        <v>0</v>
      </c>
      <c r="K10" s="9"/>
      <c r="L10" s="6"/>
    </row>
    <row r="11" spans="1:12" x14ac:dyDescent="0.2">
      <c r="A11" s="6" t="s">
        <v>3355</v>
      </c>
      <c r="B11" s="136" t="s">
        <v>4416</v>
      </c>
      <c r="C11" s="9" t="s">
        <v>2288</v>
      </c>
      <c r="D11" s="136" t="s">
        <v>4386</v>
      </c>
      <c r="E11" s="5">
        <v>57</v>
      </c>
      <c r="F11" s="5">
        <v>107</v>
      </c>
      <c r="G11" s="5" t="s">
        <v>8818</v>
      </c>
      <c r="H11" s="5" t="s">
        <v>6136</v>
      </c>
      <c r="I11" s="5"/>
      <c r="J11" s="6">
        <v>0</v>
      </c>
      <c r="K11" s="9"/>
      <c r="L11" s="6"/>
    </row>
    <row r="12" spans="1:12" x14ac:dyDescent="0.2">
      <c r="A12" s="6" t="s">
        <v>9609</v>
      </c>
      <c r="B12" s="6" t="s">
        <v>4416</v>
      </c>
      <c r="C12" s="9" t="s">
        <v>2288</v>
      </c>
      <c r="D12" s="6" t="s">
        <v>8012</v>
      </c>
      <c r="E12" s="5">
        <v>55</v>
      </c>
      <c r="F12" s="5">
        <v>136</v>
      </c>
      <c r="G12" s="5" t="s">
        <v>1254</v>
      </c>
      <c r="H12" s="5" t="s">
        <v>6136</v>
      </c>
      <c r="I12" s="5"/>
      <c r="J12" s="6">
        <v>0</v>
      </c>
      <c r="K12" s="9"/>
      <c r="L12" s="6"/>
    </row>
    <row r="13" spans="1:12" x14ac:dyDescent="0.2">
      <c r="A13" s="6" t="s">
        <v>8980</v>
      </c>
      <c r="B13" s="136" t="s">
        <v>4416</v>
      </c>
      <c r="C13" s="9" t="s">
        <v>2288</v>
      </c>
      <c r="D13" s="136" t="s">
        <v>8982</v>
      </c>
      <c r="E13" s="5">
        <v>57</v>
      </c>
      <c r="F13" s="5">
        <v>107</v>
      </c>
      <c r="G13" s="5" t="s">
        <v>8818</v>
      </c>
      <c r="H13" s="5" t="s">
        <v>6136</v>
      </c>
      <c r="I13" s="5"/>
      <c r="J13" s="6">
        <v>0</v>
      </c>
      <c r="K13" s="9" t="s">
        <v>9939</v>
      </c>
      <c r="L13" s="6"/>
    </row>
    <row r="14" spans="1:12" x14ac:dyDescent="0.2">
      <c r="A14" s="6" t="s">
        <v>5414</v>
      </c>
      <c r="B14" s="136" t="s">
        <v>8490</v>
      </c>
      <c r="C14" s="9" t="s">
        <v>2288</v>
      </c>
      <c r="D14" s="136" t="s">
        <v>11050</v>
      </c>
      <c r="E14" s="5">
        <v>57</v>
      </c>
      <c r="F14" s="5">
        <v>107</v>
      </c>
      <c r="G14" s="5" t="s">
        <v>8818</v>
      </c>
      <c r="H14" s="5" t="s">
        <v>6136</v>
      </c>
      <c r="I14" s="5"/>
      <c r="J14" s="6">
        <v>0</v>
      </c>
      <c r="K14" s="9" t="s">
        <v>12144</v>
      </c>
      <c r="L14" s="6"/>
    </row>
    <row r="15" spans="1:12" x14ac:dyDescent="0.2">
      <c r="A15" s="6"/>
      <c r="B15" s="6" t="s">
        <v>8490</v>
      </c>
      <c r="C15" s="9" t="s">
        <v>2288</v>
      </c>
      <c r="D15" s="6" t="s">
        <v>10349</v>
      </c>
      <c r="E15" s="5">
        <v>59</v>
      </c>
      <c r="F15" s="5">
        <v>107</v>
      </c>
      <c r="G15" s="5" t="s">
        <v>8818</v>
      </c>
      <c r="H15" s="5" t="s">
        <v>6136</v>
      </c>
      <c r="I15" s="5"/>
      <c r="J15" s="6">
        <v>0</v>
      </c>
      <c r="K15" s="9"/>
      <c r="L15" s="6"/>
    </row>
    <row r="16" spans="1:12" x14ac:dyDescent="0.2">
      <c r="A16" s="6" t="s">
        <v>8539</v>
      </c>
      <c r="B16" s="6" t="s">
        <v>8490</v>
      </c>
      <c r="C16" s="9" t="s">
        <v>2288</v>
      </c>
      <c r="D16" s="6" t="s">
        <v>4099</v>
      </c>
      <c r="E16" s="5">
        <v>56</v>
      </c>
      <c r="F16" s="5">
        <v>107</v>
      </c>
      <c r="G16" s="5" t="s">
        <v>8818</v>
      </c>
      <c r="H16" s="5" t="s">
        <v>6136</v>
      </c>
      <c r="I16" s="5"/>
      <c r="J16" s="6">
        <v>0</v>
      </c>
      <c r="K16" s="9" t="s">
        <v>1262</v>
      </c>
      <c r="L16" s="6"/>
    </row>
    <row r="17" spans="1:12" x14ac:dyDescent="0.2">
      <c r="A17" s="6"/>
      <c r="B17" s="6" t="s">
        <v>8490</v>
      </c>
      <c r="C17" s="9" t="s">
        <v>2288</v>
      </c>
      <c r="D17" s="136" t="s">
        <v>9668</v>
      </c>
      <c r="E17" s="5">
        <v>55</v>
      </c>
      <c r="F17" s="5">
        <v>115</v>
      </c>
      <c r="G17" s="5" t="s">
        <v>10385</v>
      </c>
      <c r="H17" s="5" t="s">
        <v>6136</v>
      </c>
      <c r="I17" s="697"/>
      <c r="J17" s="6">
        <v>0</v>
      </c>
      <c r="K17" s="9" t="s">
        <v>903</v>
      </c>
      <c r="L17" s="6"/>
    </row>
    <row r="18" spans="1:12" x14ac:dyDescent="0.2">
      <c r="A18" s="6"/>
      <c r="B18" s="136" t="s">
        <v>8490</v>
      </c>
      <c r="C18" s="9" t="s">
        <v>2288</v>
      </c>
      <c r="D18" s="136" t="s">
        <v>4229</v>
      </c>
      <c r="E18" s="5">
        <v>55</v>
      </c>
      <c r="F18" s="5">
        <v>107</v>
      </c>
      <c r="G18" s="5" t="s">
        <v>8818</v>
      </c>
      <c r="H18" s="5" t="s">
        <v>6136</v>
      </c>
      <c r="I18" s="5"/>
      <c r="J18" s="6">
        <v>0</v>
      </c>
      <c r="K18" s="9"/>
      <c r="L18" s="6"/>
    </row>
    <row r="19" spans="1:12" x14ac:dyDescent="0.2">
      <c r="A19" s="6"/>
      <c r="B19" s="136" t="s">
        <v>8490</v>
      </c>
      <c r="C19" s="9" t="s">
        <v>2288</v>
      </c>
      <c r="D19" s="136" t="s">
        <v>7290</v>
      </c>
      <c r="E19" s="5">
        <v>55</v>
      </c>
      <c r="F19" s="5">
        <v>107</v>
      </c>
      <c r="G19" s="5" t="s">
        <v>8818</v>
      </c>
      <c r="H19" s="5" t="s">
        <v>6136</v>
      </c>
      <c r="I19" s="5"/>
      <c r="J19" s="6">
        <v>0</v>
      </c>
      <c r="K19" s="9"/>
      <c r="L19" s="6"/>
    </row>
    <row r="20" spans="1:12" x14ac:dyDescent="0.2">
      <c r="A20" s="6"/>
      <c r="B20" s="136" t="s">
        <v>8490</v>
      </c>
      <c r="C20" s="9" t="s">
        <v>2288</v>
      </c>
      <c r="D20" s="136" t="s">
        <v>9209</v>
      </c>
      <c r="E20" s="5">
        <v>55</v>
      </c>
      <c r="F20" s="5">
        <v>107</v>
      </c>
      <c r="G20" s="5" t="s">
        <v>8818</v>
      </c>
      <c r="H20" s="5" t="s">
        <v>6136</v>
      </c>
      <c r="I20" s="5"/>
      <c r="J20" s="6">
        <v>0</v>
      </c>
      <c r="K20" s="9"/>
      <c r="L20" s="6"/>
    </row>
    <row r="21" spans="1:12" x14ac:dyDescent="0.2">
      <c r="A21" s="6"/>
      <c r="B21" s="136" t="s">
        <v>8490</v>
      </c>
      <c r="C21" s="9" t="s">
        <v>2288</v>
      </c>
      <c r="D21" s="136" t="s">
        <v>4783</v>
      </c>
      <c r="E21" s="5">
        <v>54</v>
      </c>
      <c r="F21" s="5">
        <v>117</v>
      </c>
      <c r="G21" s="5" t="s">
        <v>4132</v>
      </c>
      <c r="H21" s="5" t="s">
        <v>6136</v>
      </c>
      <c r="I21" s="5"/>
      <c r="J21" s="6">
        <v>0</v>
      </c>
      <c r="K21" s="9"/>
      <c r="L21" s="6"/>
    </row>
    <row r="22" spans="1:12" x14ac:dyDescent="0.2">
      <c r="A22" s="6" t="s">
        <v>3218</v>
      </c>
      <c r="B22" s="136" t="s">
        <v>8490</v>
      </c>
      <c r="C22" s="9" t="s">
        <v>2288</v>
      </c>
      <c r="D22" s="136" t="s">
        <v>3219</v>
      </c>
      <c r="E22" s="5">
        <v>56</v>
      </c>
      <c r="F22" s="5">
        <v>115</v>
      </c>
      <c r="G22" s="5" t="s">
        <v>10385</v>
      </c>
      <c r="H22" s="5" t="s">
        <v>6136</v>
      </c>
      <c r="I22" s="5"/>
      <c r="J22" s="6">
        <v>0</v>
      </c>
      <c r="K22" s="9" t="s">
        <v>2763</v>
      </c>
      <c r="L22" s="6"/>
    </row>
    <row r="23" spans="1:12" x14ac:dyDescent="0.2">
      <c r="A23" s="6"/>
      <c r="B23" s="136" t="s">
        <v>8490</v>
      </c>
      <c r="C23" s="9" t="s">
        <v>2288</v>
      </c>
      <c r="D23" s="557" t="s">
        <v>9871</v>
      </c>
      <c r="E23" s="5">
        <v>56</v>
      </c>
      <c r="F23" s="5">
        <v>115</v>
      </c>
      <c r="G23" s="5" t="s">
        <v>10385</v>
      </c>
      <c r="H23" s="5" t="s">
        <v>6136</v>
      </c>
      <c r="I23" s="5"/>
      <c r="J23" s="6">
        <v>0</v>
      </c>
      <c r="K23" s="9"/>
      <c r="L23" s="6"/>
    </row>
    <row r="24" spans="1:12" x14ac:dyDescent="0.2">
      <c r="A24" s="6"/>
      <c r="B24" s="136" t="s">
        <v>8490</v>
      </c>
      <c r="C24" s="9" t="s">
        <v>2288</v>
      </c>
      <c r="D24" s="136" t="s">
        <v>2307</v>
      </c>
      <c r="E24" s="5">
        <v>56</v>
      </c>
      <c r="F24" s="5">
        <v>115</v>
      </c>
      <c r="G24" s="5" t="s">
        <v>10385</v>
      </c>
      <c r="H24" s="5" t="s">
        <v>6136</v>
      </c>
      <c r="I24" s="5"/>
      <c r="J24" s="6">
        <v>0</v>
      </c>
      <c r="K24" s="9"/>
      <c r="L24" s="6"/>
    </row>
    <row r="25" spans="1:12" x14ac:dyDescent="0.2">
      <c r="A25" s="6"/>
      <c r="B25" s="136" t="s">
        <v>8490</v>
      </c>
      <c r="C25" s="9" t="s">
        <v>2288</v>
      </c>
      <c r="D25" s="136" t="s">
        <v>3828</v>
      </c>
      <c r="E25" s="5">
        <v>56</v>
      </c>
      <c r="F25" s="5">
        <v>115</v>
      </c>
      <c r="G25" s="5" t="s">
        <v>10385</v>
      </c>
      <c r="H25" s="5" t="s">
        <v>6136</v>
      </c>
      <c r="I25" s="5"/>
      <c r="J25" s="6">
        <v>0</v>
      </c>
      <c r="K25" s="9"/>
      <c r="L25" s="6"/>
    </row>
    <row r="26" spans="1:12" x14ac:dyDescent="0.2">
      <c r="A26" s="575" t="s">
        <v>10670</v>
      </c>
      <c r="B26" s="136" t="s">
        <v>8490</v>
      </c>
      <c r="C26" s="9" t="s">
        <v>2288</v>
      </c>
      <c r="D26" s="557" t="s">
        <v>10671</v>
      </c>
      <c r="E26" s="5">
        <v>56</v>
      </c>
      <c r="F26" s="5">
        <v>115</v>
      </c>
      <c r="G26" s="5" t="s">
        <v>10385</v>
      </c>
      <c r="H26" s="5" t="s">
        <v>6136</v>
      </c>
      <c r="I26" s="5"/>
      <c r="J26" s="6">
        <v>0</v>
      </c>
      <c r="K26" s="562" t="s">
        <v>10655</v>
      </c>
      <c r="L26" s="6"/>
    </row>
    <row r="27" spans="1:12" x14ac:dyDescent="0.2">
      <c r="A27" s="6"/>
      <c r="B27" s="136" t="s">
        <v>8490</v>
      </c>
      <c r="C27" s="9" t="s">
        <v>2288</v>
      </c>
      <c r="D27" s="136" t="s">
        <v>1629</v>
      </c>
      <c r="E27" s="5">
        <v>56</v>
      </c>
      <c r="F27" s="5">
        <v>115</v>
      </c>
      <c r="G27" s="5" t="s">
        <v>10385</v>
      </c>
      <c r="H27" s="5" t="s">
        <v>6136</v>
      </c>
      <c r="I27" s="5"/>
      <c r="J27" s="6">
        <v>0</v>
      </c>
      <c r="K27" s="9"/>
      <c r="L27" s="6"/>
    </row>
    <row r="28" spans="1:12" x14ac:dyDescent="0.2">
      <c r="A28" s="6"/>
      <c r="B28" s="136" t="s">
        <v>8490</v>
      </c>
      <c r="C28" s="9" t="s">
        <v>2288</v>
      </c>
      <c r="D28" s="136" t="s">
        <v>1336</v>
      </c>
      <c r="E28" s="5">
        <v>56</v>
      </c>
      <c r="F28" s="5">
        <v>115</v>
      </c>
      <c r="G28" s="5" t="s">
        <v>10385</v>
      </c>
      <c r="H28" s="5" t="s">
        <v>6136</v>
      </c>
      <c r="I28" s="5"/>
      <c r="J28" s="6">
        <v>0</v>
      </c>
      <c r="K28" s="9"/>
      <c r="L28" s="6"/>
    </row>
    <row r="29" spans="1:12" x14ac:dyDescent="0.2">
      <c r="A29" s="6"/>
      <c r="B29" s="136" t="s">
        <v>8490</v>
      </c>
      <c r="C29" s="9" t="s">
        <v>2288</v>
      </c>
      <c r="D29" s="136" t="s">
        <v>6703</v>
      </c>
      <c r="E29" s="5">
        <v>56</v>
      </c>
      <c r="F29" s="5">
        <v>115</v>
      </c>
      <c r="G29" s="5" t="s">
        <v>10385</v>
      </c>
      <c r="H29" s="5" t="s">
        <v>6136</v>
      </c>
      <c r="I29" s="5"/>
      <c r="J29" s="6">
        <v>0</v>
      </c>
      <c r="K29" s="9"/>
      <c r="L29" s="6"/>
    </row>
    <row r="30" spans="1:12" x14ac:dyDescent="0.2">
      <c r="A30" s="6"/>
      <c r="B30" s="136" t="s">
        <v>8490</v>
      </c>
      <c r="C30" s="9" t="s">
        <v>2288</v>
      </c>
      <c r="D30" s="136" t="s">
        <v>4148</v>
      </c>
      <c r="E30" s="5">
        <v>54</v>
      </c>
      <c r="F30" s="5">
        <v>117</v>
      </c>
      <c r="G30" s="5" t="s">
        <v>4132</v>
      </c>
      <c r="H30" s="5" t="s">
        <v>6136</v>
      </c>
      <c r="I30" s="5"/>
      <c r="J30" s="6">
        <v>0</v>
      </c>
      <c r="K30" s="9"/>
      <c r="L30" s="6"/>
    </row>
    <row r="31" spans="1:12" x14ac:dyDescent="0.2">
      <c r="A31" s="6" t="s">
        <v>10157</v>
      </c>
      <c r="B31" s="136" t="s">
        <v>8490</v>
      </c>
      <c r="C31" s="9" t="s">
        <v>2288</v>
      </c>
      <c r="D31" s="136" t="s">
        <v>9132</v>
      </c>
      <c r="E31" s="5">
        <v>54</v>
      </c>
      <c r="F31" s="5">
        <v>137</v>
      </c>
      <c r="G31" s="5" t="s">
        <v>1255</v>
      </c>
      <c r="H31" s="5" t="s">
        <v>6136</v>
      </c>
      <c r="I31" s="5"/>
      <c r="J31" s="6">
        <v>0</v>
      </c>
      <c r="K31" s="9"/>
      <c r="L31" s="6"/>
    </row>
    <row r="32" spans="1:12" x14ac:dyDescent="0.2">
      <c r="A32" s="6"/>
      <c r="B32" s="136" t="s">
        <v>8490</v>
      </c>
      <c r="C32" s="9" t="s">
        <v>2288</v>
      </c>
      <c r="D32" s="136" t="s">
        <v>7288</v>
      </c>
      <c r="E32" s="5">
        <v>58</v>
      </c>
      <c r="F32" s="5">
        <v>107</v>
      </c>
      <c r="G32" s="5" t="s">
        <v>8818</v>
      </c>
      <c r="H32" s="5" t="s">
        <v>6136</v>
      </c>
      <c r="I32" s="5"/>
      <c r="J32" s="6">
        <v>0</v>
      </c>
      <c r="K32" s="9"/>
      <c r="L32" s="6"/>
    </row>
    <row r="33" spans="1:12" x14ac:dyDescent="0.2">
      <c r="A33" s="6"/>
      <c r="B33" s="136" t="s">
        <v>8490</v>
      </c>
      <c r="C33" s="9" t="s">
        <v>2288</v>
      </c>
      <c r="D33" s="136" t="s">
        <v>10350</v>
      </c>
      <c r="E33" s="5">
        <v>58</v>
      </c>
      <c r="F33" s="5">
        <v>107</v>
      </c>
      <c r="G33" s="5" t="s">
        <v>8818</v>
      </c>
      <c r="H33" s="5" t="s">
        <v>6136</v>
      </c>
      <c r="I33" s="5"/>
      <c r="J33" s="6">
        <v>0</v>
      </c>
      <c r="K33" s="9"/>
      <c r="L33" s="6"/>
    </row>
    <row r="34" spans="1:12" x14ac:dyDescent="0.2">
      <c r="A34" s="6"/>
      <c r="B34" s="6"/>
      <c r="C34" s="9"/>
      <c r="E34" s="5"/>
      <c r="F34" s="5"/>
      <c r="G34" s="5"/>
      <c r="H34" s="5"/>
      <c r="I34" s="5"/>
      <c r="J34" s="6">
        <v>0</v>
      </c>
      <c r="K34" s="9"/>
      <c r="L34" s="6"/>
    </row>
    <row r="35" spans="1:12" x14ac:dyDescent="0.2">
      <c r="A35" s="6"/>
      <c r="B35" s="6" t="s">
        <v>3365</v>
      </c>
      <c r="C35" s="9" t="s">
        <v>6393</v>
      </c>
      <c r="D35" s="6" t="s">
        <v>553</v>
      </c>
      <c r="E35" s="5">
        <v>60</v>
      </c>
      <c r="F35" s="5">
        <v>114</v>
      </c>
      <c r="G35" s="5" t="s">
        <v>1870</v>
      </c>
      <c r="H35" s="5" t="s">
        <v>6136</v>
      </c>
      <c r="I35" s="5"/>
      <c r="J35" s="6">
        <v>0</v>
      </c>
      <c r="K35" s="9"/>
      <c r="L35" s="6"/>
    </row>
    <row r="36" spans="1:12" x14ac:dyDescent="0.2">
      <c r="A36" s="6"/>
      <c r="B36" s="6" t="s">
        <v>3365</v>
      </c>
      <c r="C36" s="9" t="s">
        <v>6393</v>
      </c>
      <c r="D36" s="6" t="s">
        <v>9074</v>
      </c>
      <c r="E36" s="5">
        <v>56</v>
      </c>
      <c r="F36" s="5">
        <v>107</v>
      </c>
      <c r="G36" s="5" t="s">
        <v>8818</v>
      </c>
      <c r="H36" s="5" t="s">
        <v>6136</v>
      </c>
      <c r="I36" s="5"/>
      <c r="J36" s="6">
        <v>0</v>
      </c>
      <c r="K36" s="9"/>
      <c r="L36" s="6"/>
    </row>
    <row r="37" spans="1:12" x14ac:dyDescent="0.2">
      <c r="A37" s="6"/>
      <c r="B37" s="6" t="s">
        <v>3365</v>
      </c>
      <c r="C37" s="9" t="s">
        <v>6393</v>
      </c>
      <c r="D37" s="6" t="s">
        <v>4573</v>
      </c>
      <c r="E37" s="5">
        <v>57</v>
      </c>
      <c r="F37" s="5">
        <v>107</v>
      </c>
      <c r="G37" s="5" t="s">
        <v>8818</v>
      </c>
      <c r="H37" s="5" t="s">
        <v>6136</v>
      </c>
      <c r="I37" s="5"/>
      <c r="J37" s="6">
        <v>0</v>
      </c>
      <c r="K37" s="9"/>
      <c r="L37" s="6"/>
    </row>
    <row r="38" spans="1:12" x14ac:dyDescent="0.2">
      <c r="A38" s="6" t="s">
        <v>4526</v>
      </c>
      <c r="B38" s="6" t="s">
        <v>3365</v>
      </c>
      <c r="C38" s="9" t="s">
        <v>6393</v>
      </c>
      <c r="D38" s="6" t="s">
        <v>1075</v>
      </c>
      <c r="E38" s="5">
        <v>58</v>
      </c>
      <c r="F38" s="5">
        <v>107</v>
      </c>
      <c r="G38" s="5" t="s">
        <v>8818</v>
      </c>
      <c r="H38" s="5" t="s">
        <v>6136</v>
      </c>
      <c r="I38" s="5"/>
      <c r="J38" s="6">
        <v>0</v>
      </c>
      <c r="K38" s="9" t="s">
        <v>11388</v>
      </c>
      <c r="L38" s="6"/>
    </row>
    <row r="39" spans="1:12" x14ac:dyDescent="0.2">
      <c r="A39" s="6"/>
      <c r="B39" s="6" t="s">
        <v>4416</v>
      </c>
      <c r="C39" s="9" t="s">
        <v>6393</v>
      </c>
      <c r="D39" s="6" t="s">
        <v>7499</v>
      </c>
      <c r="E39" s="5">
        <v>60</v>
      </c>
      <c r="F39" s="5">
        <v>107</v>
      </c>
      <c r="G39" s="5" t="s">
        <v>8818</v>
      </c>
      <c r="H39" s="5" t="s">
        <v>6136</v>
      </c>
      <c r="I39" s="5"/>
      <c r="J39" s="6">
        <v>0</v>
      </c>
      <c r="K39" s="9"/>
      <c r="L39" s="6"/>
    </row>
    <row r="40" spans="1:12" x14ac:dyDescent="0.2">
      <c r="A40" s="575" t="s">
        <v>12602</v>
      </c>
      <c r="B40" s="556" t="s">
        <v>8490</v>
      </c>
      <c r="C40" s="562" t="s">
        <v>6393</v>
      </c>
      <c r="D40" s="556" t="s">
        <v>12603</v>
      </c>
      <c r="E40" s="5">
        <v>59</v>
      </c>
      <c r="F40" s="5">
        <v>107</v>
      </c>
      <c r="G40" s="5" t="s">
        <v>8818</v>
      </c>
      <c r="H40" s="5" t="s">
        <v>6136</v>
      </c>
      <c r="I40" s="5"/>
      <c r="J40" s="6">
        <v>1</v>
      </c>
      <c r="K40" s="562" t="s">
        <v>12605</v>
      </c>
      <c r="L40" s="6"/>
    </row>
    <row r="41" spans="1:12" x14ac:dyDescent="0.2">
      <c r="A41" s="6" t="s">
        <v>12446</v>
      </c>
      <c r="B41" s="6" t="s">
        <v>8490</v>
      </c>
      <c r="C41" s="9" t="s">
        <v>6393</v>
      </c>
      <c r="D41" s="6" t="s">
        <v>12447</v>
      </c>
      <c r="E41" s="5">
        <v>56</v>
      </c>
      <c r="F41" s="5">
        <v>107</v>
      </c>
      <c r="G41" s="5" t="s">
        <v>8818</v>
      </c>
      <c r="H41" s="5" t="s">
        <v>6136</v>
      </c>
      <c r="I41" s="5"/>
      <c r="J41" s="6">
        <v>1</v>
      </c>
      <c r="K41" s="9" t="s">
        <v>12449</v>
      </c>
      <c r="L41" s="6"/>
    </row>
    <row r="42" spans="1:12" x14ac:dyDescent="0.2">
      <c r="A42" s="6" t="s">
        <v>5098</v>
      </c>
      <c r="B42" s="6" t="s">
        <v>8490</v>
      </c>
      <c r="C42" s="9" t="s">
        <v>6393</v>
      </c>
      <c r="D42" s="6" t="s">
        <v>12517</v>
      </c>
      <c r="E42" s="5">
        <v>56</v>
      </c>
      <c r="F42" s="5">
        <v>107</v>
      </c>
      <c r="G42" s="5" t="s">
        <v>8818</v>
      </c>
      <c r="H42" s="5" t="s">
        <v>6136</v>
      </c>
      <c r="I42" s="5"/>
      <c r="J42" s="6">
        <v>1</v>
      </c>
      <c r="K42" s="9" t="s">
        <v>12516</v>
      </c>
      <c r="L42" s="6"/>
    </row>
    <row r="43" spans="1:12" x14ac:dyDescent="0.2">
      <c r="A43" s="6"/>
      <c r="B43" s="136" t="s">
        <v>8490</v>
      </c>
      <c r="C43" s="9" t="s">
        <v>6393</v>
      </c>
      <c r="D43" s="136" t="s">
        <v>3768</v>
      </c>
      <c r="E43" s="5">
        <v>59</v>
      </c>
      <c r="F43" s="5">
        <v>107</v>
      </c>
      <c r="G43" s="5" t="s">
        <v>8818</v>
      </c>
      <c r="H43" s="5" t="s">
        <v>6136</v>
      </c>
      <c r="I43" s="5"/>
      <c r="J43" s="6">
        <v>0</v>
      </c>
      <c r="K43" s="9"/>
      <c r="L43" s="6"/>
    </row>
    <row r="44" spans="1:12" x14ac:dyDescent="0.2">
      <c r="A44" s="6"/>
      <c r="B44" s="136" t="s">
        <v>8490</v>
      </c>
      <c r="C44" s="9" t="s">
        <v>6393</v>
      </c>
      <c r="D44" s="136" t="s">
        <v>5321</v>
      </c>
      <c r="E44" s="5">
        <v>55</v>
      </c>
      <c r="F44" s="5">
        <v>120</v>
      </c>
      <c r="G44" s="5" t="s">
        <v>5075</v>
      </c>
      <c r="H44" s="5" t="s">
        <v>6136</v>
      </c>
      <c r="I44" s="5" t="s">
        <v>8263</v>
      </c>
      <c r="J44" s="6">
        <v>0</v>
      </c>
      <c r="K44" s="9"/>
      <c r="L44" s="6"/>
    </row>
    <row r="45" spans="1:12" x14ac:dyDescent="0.2">
      <c r="A45" s="6"/>
      <c r="B45" s="6" t="s">
        <v>8490</v>
      </c>
      <c r="C45" s="9" t="s">
        <v>6393</v>
      </c>
      <c r="D45" s="6" t="s">
        <v>5036</v>
      </c>
      <c r="E45" s="5">
        <v>58</v>
      </c>
      <c r="F45" s="5">
        <v>107</v>
      </c>
      <c r="G45" s="5" t="s">
        <v>8818</v>
      </c>
      <c r="H45" s="5" t="s">
        <v>6136</v>
      </c>
      <c r="I45" s="5"/>
      <c r="J45" s="6">
        <v>0</v>
      </c>
      <c r="K45" s="9"/>
      <c r="L45" s="6"/>
    </row>
    <row r="46" spans="1:12" x14ac:dyDescent="0.2">
      <c r="A46" s="6" t="s">
        <v>10842</v>
      </c>
      <c r="B46" s="6" t="s">
        <v>8490</v>
      </c>
      <c r="C46" s="9" t="s">
        <v>6393</v>
      </c>
      <c r="D46" s="6" t="s">
        <v>10900</v>
      </c>
      <c r="E46" s="5">
        <v>57</v>
      </c>
      <c r="F46" s="5">
        <v>107</v>
      </c>
      <c r="G46" s="5" t="s">
        <v>8818</v>
      </c>
      <c r="H46" s="5" t="s">
        <v>6136</v>
      </c>
      <c r="I46" s="5"/>
      <c r="J46" s="6">
        <v>0</v>
      </c>
      <c r="K46" s="9" t="s">
        <v>10891</v>
      </c>
      <c r="L46" s="6"/>
    </row>
    <row r="47" spans="1:12" x14ac:dyDescent="0.2">
      <c r="A47" s="6"/>
      <c r="B47" s="6" t="s">
        <v>8490</v>
      </c>
      <c r="C47" s="9" t="s">
        <v>6393</v>
      </c>
      <c r="D47" s="6" t="s">
        <v>5489</v>
      </c>
      <c r="E47" s="5">
        <v>57</v>
      </c>
      <c r="F47" s="5">
        <v>107</v>
      </c>
      <c r="G47" s="5" t="s">
        <v>8818</v>
      </c>
      <c r="H47" s="5" t="s">
        <v>6136</v>
      </c>
      <c r="I47" s="5"/>
      <c r="J47" s="6">
        <v>0</v>
      </c>
      <c r="K47" s="9"/>
      <c r="L47" s="6"/>
    </row>
    <row r="48" spans="1:12" x14ac:dyDescent="0.2">
      <c r="A48" s="6" t="s">
        <v>6247</v>
      </c>
      <c r="B48" s="6" t="s">
        <v>8490</v>
      </c>
      <c r="C48" s="9" t="s">
        <v>6393</v>
      </c>
      <c r="D48" s="6" t="s">
        <v>7981</v>
      </c>
      <c r="E48" s="5">
        <v>58</v>
      </c>
      <c r="F48" s="5">
        <v>124</v>
      </c>
      <c r="G48" s="5" t="s">
        <v>5211</v>
      </c>
      <c r="H48" s="5" t="s">
        <v>6136</v>
      </c>
      <c r="I48" s="5"/>
      <c r="J48" s="6">
        <v>0</v>
      </c>
      <c r="K48" s="9"/>
      <c r="L48" s="6"/>
    </row>
    <row r="49" spans="1:12" x14ac:dyDescent="0.2">
      <c r="A49" s="6"/>
      <c r="B49" s="136" t="s">
        <v>8490</v>
      </c>
      <c r="C49" s="9" t="s">
        <v>6393</v>
      </c>
      <c r="D49" s="136" t="s">
        <v>1930</v>
      </c>
      <c r="E49" s="5">
        <v>60</v>
      </c>
      <c r="F49" s="5">
        <v>112</v>
      </c>
      <c r="G49" s="5" t="s">
        <v>2395</v>
      </c>
      <c r="H49" s="5" t="s">
        <v>6136</v>
      </c>
      <c r="I49" s="5" t="s">
        <v>8263</v>
      </c>
      <c r="J49" s="6">
        <v>0</v>
      </c>
      <c r="K49" s="9"/>
      <c r="L49" s="6"/>
    </row>
    <row r="50" spans="1:12" x14ac:dyDescent="0.2">
      <c r="A50" s="6"/>
      <c r="B50" s="136" t="s">
        <v>8490</v>
      </c>
      <c r="C50" s="9" t="s">
        <v>6393</v>
      </c>
      <c r="D50" s="136" t="s">
        <v>6989</v>
      </c>
      <c r="E50" s="5">
        <v>59</v>
      </c>
      <c r="F50" s="5">
        <v>107</v>
      </c>
      <c r="G50" s="5" t="s">
        <v>8818</v>
      </c>
      <c r="H50" s="5" t="s">
        <v>6136</v>
      </c>
      <c r="I50" s="5"/>
      <c r="J50" s="6">
        <v>0</v>
      </c>
      <c r="K50" s="9"/>
      <c r="L50" s="6"/>
    </row>
    <row r="51" spans="1:12" x14ac:dyDescent="0.2">
      <c r="A51" s="6"/>
      <c r="B51" s="136" t="s">
        <v>8490</v>
      </c>
      <c r="C51" s="9" t="s">
        <v>6393</v>
      </c>
      <c r="D51" s="136" t="s">
        <v>186</v>
      </c>
      <c r="E51" s="5">
        <v>57</v>
      </c>
      <c r="F51" s="5">
        <v>115</v>
      </c>
      <c r="G51" s="5" t="s">
        <v>10385</v>
      </c>
      <c r="H51" s="5" t="s">
        <v>6136</v>
      </c>
      <c r="I51" s="5"/>
      <c r="J51" s="6">
        <v>0</v>
      </c>
      <c r="K51" s="9"/>
      <c r="L51" s="6"/>
    </row>
    <row r="52" spans="1:12" x14ac:dyDescent="0.2">
      <c r="A52" s="6"/>
      <c r="B52" s="136" t="s">
        <v>8490</v>
      </c>
      <c r="C52" s="9" t="s">
        <v>6393</v>
      </c>
      <c r="D52" s="136" t="s">
        <v>1652</v>
      </c>
      <c r="E52" s="5">
        <v>57</v>
      </c>
      <c r="F52" s="5">
        <v>115</v>
      </c>
      <c r="G52" s="5" t="s">
        <v>10385</v>
      </c>
      <c r="H52" s="5" t="s">
        <v>6136</v>
      </c>
      <c r="I52" s="5"/>
      <c r="J52" s="6">
        <v>0</v>
      </c>
      <c r="K52" s="9"/>
      <c r="L52" s="6"/>
    </row>
    <row r="53" spans="1:12" x14ac:dyDescent="0.2">
      <c r="A53" s="6"/>
      <c r="B53" s="136" t="s">
        <v>8490</v>
      </c>
      <c r="C53" s="9" t="s">
        <v>6393</v>
      </c>
      <c r="D53" s="136" t="s">
        <v>7921</v>
      </c>
      <c r="E53" s="5">
        <v>55</v>
      </c>
      <c r="F53" s="5">
        <v>107</v>
      </c>
      <c r="G53" s="5" t="s">
        <v>8818</v>
      </c>
      <c r="H53" s="5" t="s">
        <v>6136</v>
      </c>
      <c r="I53" s="5"/>
      <c r="J53" s="6">
        <v>0</v>
      </c>
      <c r="K53" s="9"/>
      <c r="L53" s="6"/>
    </row>
    <row r="54" spans="1:12" x14ac:dyDescent="0.2">
      <c r="A54" s="6"/>
      <c r="B54" s="136" t="s">
        <v>8490</v>
      </c>
      <c r="C54" s="9" t="s">
        <v>6393</v>
      </c>
      <c r="D54" s="136" t="s">
        <v>1363</v>
      </c>
      <c r="E54" s="5">
        <v>56</v>
      </c>
      <c r="F54" s="5">
        <v>107</v>
      </c>
      <c r="G54" s="5" t="s">
        <v>8818</v>
      </c>
      <c r="H54" s="5" t="s">
        <v>6136</v>
      </c>
      <c r="I54" s="5"/>
      <c r="J54" s="6">
        <v>0</v>
      </c>
      <c r="K54" s="9"/>
      <c r="L54" s="6"/>
    </row>
    <row r="55" spans="1:12" x14ac:dyDescent="0.2">
      <c r="A55" s="6"/>
      <c r="B55" s="136" t="s">
        <v>8490</v>
      </c>
      <c r="C55" s="9" t="s">
        <v>6393</v>
      </c>
      <c r="D55" s="136" t="s">
        <v>6139</v>
      </c>
      <c r="E55" s="5">
        <v>58</v>
      </c>
      <c r="F55" s="5">
        <v>107</v>
      </c>
      <c r="G55" s="5" t="s">
        <v>8818</v>
      </c>
      <c r="H55" s="5" t="s">
        <v>6136</v>
      </c>
      <c r="I55" s="5"/>
      <c r="J55" s="6">
        <v>0</v>
      </c>
      <c r="K55" s="9"/>
      <c r="L55" s="6"/>
    </row>
    <row r="56" spans="1:12" x14ac:dyDescent="0.2">
      <c r="A56" s="6"/>
      <c r="B56" s="136" t="s">
        <v>8490</v>
      </c>
      <c r="C56" s="9" t="s">
        <v>6393</v>
      </c>
      <c r="D56" s="136" t="s">
        <v>3580</v>
      </c>
      <c r="E56" s="5">
        <v>57</v>
      </c>
      <c r="F56" s="5">
        <v>107</v>
      </c>
      <c r="G56" s="5" t="s">
        <v>8818</v>
      </c>
      <c r="H56" s="5" t="s">
        <v>6136</v>
      </c>
      <c r="I56" s="5"/>
      <c r="J56" s="6">
        <v>0</v>
      </c>
      <c r="K56" s="9"/>
      <c r="L56" s="6"/>
    </row>
    <row r="57" spans="1:12" x14ac:dyDescent="0.2">
      <c r="A57" s="6" t="s">
        <v>5546</v>
      </c>
      <c r="B57" s="136" t="s">
        <v>8490</v>
      </c>
      <c r="C57" s="9" t="s">
        <v>6393</v>
      </c>
      <c r="D57" s="136" t="s">
        <v>6387</v>
      </c>
      <c r="E57" s="5">
        <v>56</v>
      </c>
      <c r="F57" s="5">
        <v>107</v>
      </c>
      <c r="G57" s="5" t="s">
        <v>8818</v>
      </c>
      <c r="H57" s="5" t="s">
        <v>6136</v>
      </c>
      <c r="I57" s="5"/>
      <c r="J57" s="6">
        <v>0</v>
      </c>
      <c r="K57" s="9" t="s">
        <v>4567</v>
      </c>
      <c r="L57" s="6"/>
    </row>
    <row r="58" spans="1:12" x14ac:dyDescent="0.2">
      <c r="A58" s="6"/>
      <c r="B58" s="136" t="s">
        <v>8490</v>
      </c>
      <c r="C58" s="9" t="s">
        <v>6393</v>
      </c>
      <c r="D58" s="136" t="s">
        <v>656</v>
      </c>
      <c r="E58" s="5">
        <v>57</v>
      </c>
      <c r="F58" s="5">
        <v>107</v>
      </c>
      <c r="G58" s="5" t="s">
        <v>8818</v>
      </c>
      <c r="H58" s="5" t="s">
        <v>6136</v>
      </c>
      <c r="I58" s="5"/>
      <c r="J58" s="6">
        <v>0</v>
      </c>
      <c r="K58" s="9"/>
      <c r="L58" s="6"/>
    </row>
    <row r="59" spans="1:12" x14ac:dyDescent="0.2">
      <c r="A59" s="6"/>
      <c r="B59" s="136" t="s">
        <v>8490</v>
      </c>
      <c r="C59" s="9" t="s">
        <v>6393</v>
      </c>
      <c r="D59" s="136" t="s">
        <v>8076</v>
      </c>
      <c r="E59" s="5">
        <v>56</v>
      </c>
      <c r="F59" s="5">
        <v>107</v>
      </c>
      <c r="G59" s="5" t="s">
        <v>8818</v>
      </c>
      <c r="H59" s="5" t="s">
        <v>6136</v>
      </c>
      <c r="I59" s="5"/>
      <c r="J59" s="6">
        <v>0</v>
      </c>
      <c r="K59" s="9"/>
      <c r="L59" s="6"/>
    </row>
    <row r="60" spans="1:12" x14ac:dyDescent="0.2">
      <c r="A60" s="6"/>
      <c r="B60" s="136" t="s">
        <v>8490</v>
      </c>
      <c r="C60" s="9" t="s">
        <v>6393</v>
      </c>
      <c r="D60" s="136" t="s">
        <v>5781</v>
      </c>
      <c r="E60" s="5">
        <v>56</v>
      </c>
      <c r="F60" s="5">
        <v>107</v>
      </c>
      <c r="G60" s="5" t="s">
        <v>8818</v>
      </c>
      <c r="H60" s="5" t="s">
        <v>6136</v>
      </c>
      <c r="I60" s="5"/>
      <c r="J60" s="6">
        <v>0</v>
      </c>
      <c r="K60" s="9"/>
      <c r="L60" s="6"/>
    </row>
    <row r="61" spans="1:12" x14ac:dyDescent="0.2">
      <c r="A61" s="6" t="s">
        <v>7849</v>
      </c>
      <c r="B61" s="136" t="s">
        <v>8490</v>
      </c>
      <c r="C61" s="9" t="s">
        <v>6393</v>
      </c>
      <c r="D61" s="136" t="s">
        <v>7850</v>
      </c>
      <c r="E61" s="5">
        <v>56</v>
      </c>
      <c r="F61" s="5">
        <v>107</v>
      </c>
      <c r="G61" s="5" t="s">
        <v>8818</v>
      </c>
      <c r="H61" s="5" t="s">
        <v>6136</v>
      </c>
      <c r="I61" s="5"/>
      <c r="J61" s="6">
        <v>0</v>
      </c>
      <c r="K61" s="9" t="s">
        <v>914</v>
      </c>
      <c r="L61" s="6"/>
    </row>
    <row r="62" spans="1:12" x14ac:dyDescent="0.2">
      <c r="A62" s="6"/>
      <c r="B62" s="136" t="s">
        <v>8490</v>
      </c>
      <c r="C62" s="9" t="s">
        <v>6393</v>
      </c>
      <c r="D62" s="136" t="s">
        <v>3302</v>
      </c>
      <c r="E62" s="5">
        <v>58</v>
      </c>
      <c r="F62" s="5">
        <v>107</v>
      </c>
      <c r="G62" s="5" t="s">
        <v>8818</v>
      </c>
      <c r="H62" s="5" t="s">
        <v>6136</v>
      </c>
      <c r="I62" s="5"/>
      <c r="J62" s="6">
        <v>0</v>
      </c>
      <c r="K62" s="9"/>
      <c r="L62" s="6"/>
    </row>
    <row r="63" spans="1:12" x14ac:dyDescent="0.2">
      <c r="A63" s="6"/>
      <c r="B63" s="136" t="s">
        <v>8490</v>
      </c>
      <c r="C63" s="9" t="s">
        <v>6393</v>
      </c>
      <c r="D63" s="136" t="s">
        <v>891</v>
      </c>
      <c r="E63" s="5">
        <v>57</v>
      </c>
      <c r="F63" s="5">
        <v>107</v>
      </c>
      <c r="G63" s="5" t="s">
        <v>8818</v>
      </c>
      <c r="H63" s="5" t="s">
        <v>6136</v>
      </c>
      <c r="I63" s="5"/>
      <c r="J63" s="6">
        <v>0</v>
      </c>
      <c r="K63" s="9"/>
      <c r="L63" s="6"/>
    </row>
    <row r="64" spans="1:12" x14ac:dyDescent="0.2">
      <c r="A64" s="6" t="s">
        <v>5137</v>
      </c>
      <c r="B64" s="136" t="s">
        <v>8490</v>
      </c>
      <c r="C64" s="9" t="s">
        <v>6393</v>
      </c>
      <c r="D64" s="136" t="s">
        <v>5933</v>
      </c>
      <c r="E64" s="5">
        <v>57</v>
      </c>
      <c r="F64" s="5">
        <v>107</v>
      </c>
      <c r="G64" s="5" t="s">
        <v>8818</v>
      </c>
      <c r="H64" s="5" t="s">
        <v>6136</v>
      </c>
      <c r="I64" s="5"/>
      <c r="J64" s="6">
        <v>0</v>
      </c>
      <c r="K64" s="9"/>
      <c r="L64" s="6"/>
    </row>
    <row r="65" spans="1:19" x14ac:dyDescent="0.2">
      <c r="A65" s="6"/>
      <c r="B65" s="136" t="s">
        <v>8490</v>
      </c>
      <c r="C65" s="9" t="s">
        <v>6393</v>
      </c>
      <c r="D65" s="136" t="s">
        <v>5612</v>
      </c>
      <c r="E65" s="5">
        <v>57</v>
      </c>
      <c r="F65" s="5">
        <v>107</v>
      </c>
      <c r="G65" s="5" t="s">
        <v>8818</v>
      </c>
      <c r="H65" s="5" t="s">
        <v>6136</v>
      </c>
      <c r="I65" s="5"/>
      <c r="J65" s="6">
        <v>0</v>
      </c>
      <c r="K65" s="9"/>
      <c r="L65" s="6"/>
    </row>
    <row r="66" spans="1:19" x14ac:dyDescent="0.2">
      <c r="A66" s="6"/>
      <c r="B66" s="136" t="s">
        <v>8490</v>
      </c>
      <c r="C66" s="9" t="s">
        <v>6393</v>
      </c>
      <c r="D66" s="136" t="s">
        <v>4231</v>
      </c>
      <c r="E66" s="5">
        <v>58</v>
      </c>
      <c r="F66" s="5">
        <v>107</v>
      </c>
      <c r="G66" s="5" t="s">
        <v>8818</v>
      </c>
      <c r="H66" s="5" t="s">
        <v>6136</v>
      </c>
      <c r="I66" s="5"/>
      <c r="J66" s="6">
        <v>0</v>
      </c>
      <c r="K66" s="9"/>
      <c r="L66" s="6"/>
      <c r="S66" s="4"/>
    </row>
    <row r="67" spans="1:19" x14ac:dyDescent="0.2">
      <c r="A67" s="575" t="s">
        <v>11281</v>
      </c>
      <c r="B67" s="136" t="s">
        <v>8490</v>
      </c>
      <c r="C67" s="9" t="s">
        <v>6393</v>
      </c>
      <c r="D67" s="136" t="s">
        <v>4330</v>
      </c>
      <c r="E67" s="5">
        <v>56</v>
      </c>
      <c r="F67" s="5">
        <v>107</v>
      </c>
      <c r="G67" s="5" t="s">
        <v>8818</v>
      </c>
      <c r="H67" s="5" t="s">
        <v>6136</v>
      </c>
      <c r="I67" s="5"/>
      <c r="J67" s="6">
        <v>0</v>
      </c>
      <c r="K67" s="562" t="s">
        <v>11286</v>
      </c>
      <c r="L67" s="6"/>
      <c r="S67" s="4"/>
    </row>
    <row r="68" spans="1:19" x14ac:dyDescent="0.2">
      <c r="A68" s="6"/>
      <c r="B68" s="136" t="s">
        <v>8490</v>
      </c>
      <c r="C68" s="9" t="s">
        <v>6393</v>
      </c>
      <c r="D68" s="136" t="s">
        <v>3070</v>
      </c>
      <c r="E68" s="5">
        <v>56</v>
      </c>
      <c r="F68" s="5">
        <v>107</v>
      </c>
      <c r="G68" s="5" t="s">
        <v>8818</v>
      </c>
      <c r="H68" s="5" t="s">
        <v>6136</v>
      </c>
      <c r="I68" s="5"/>
      <c r="J68" s="6">
        <v>0</v>
      </c>
      <c r="K68" s="9"/>
      <c r="L68" s="6"/>
    </row>
    <row r="69" spans="1:19" x14ac:dyDescent="0.2">
      <c r="A69" s="6"/>
      <c r="B69" s="136" t="s">
        <v>8490</v>
      </c>
      <c r="C69" s="9" t="s">
        <v>6393</v>
      </c>
      <c r="D69" s="136" t="s">
        <v>2559</v>
      </c>
      <c r="E69" s="5">
        <v>56</v>
      </c>
      <c r="F69" s="5">
        <v>107</v>
      </c>
      <c r="G69" s="5" t="s">
        <v>8818</v>
      </c>
      <c r="H69" s="5" t="s">
        <v>6136</v>
      </c>
      <c r="I69" s="5"/>
      <c r="J69" s="6">
        <v>0</v>
      </c>
      <c r="K69" s="9"/>
      <c r="L69" s="6"/>
    </row>
    <row r="70" spans="1:19" x14ac:dyDescent="0.2">
      <c r="A70" s="6"/>
      <c r="B70" s="136" t="s">
        <v>8490</v>
      </c>
      <c r="C70" s="9" t="s">
        <v>6393</v>
      </c>
      <c r="D70" s="136" t="s">
        <v>7276</v>
      </c>
      <c r="E70" s="5">
        <v>58</v>
      </c>
      <c r="F70" s="5">
        <v>107</v>
      </c>
      <c r="G70" s="5" t="s">
        <v>8818</v>
      </c>
      <c r="H70" s="5" t="s">
        <v>6136</v>
      </c>
      <c r="I70" s="5"/>
      <c r="J70" s="6">
        <v>0</v>
      </c>
      <c r="K70" s="9"/>
      <c r="L70" s="6"/>
    </row>
    <row r="71" spans="1:19" x14ac:dyDescent="0.2">
      <c r="A71" s="6"/>
      <c r="B71" s="136" t="s">
        <v>8490</v>
      </c>
      <c r="C71" s="9" t="s">
        <v>6393</v>
      </c>
      <c r="D71" s="136" t="s">
        <v>3503</v>
      </c>
      <c r="E71" s="5">
        <v>58</v>
      </c>
      <c r="F71" s="5">
        <v>107</v>
      </c>
      <c r="G71" s="5" t="s">
        <v>8818</v>
      </c>
      <c r="H71" s="5" t="s">
        <v>6136</v>
      </c>
      <c r="I71" s="5"/>
      <c r="J71" s="6">
        <v>0</v>
      </c>
      <c r="K71" s="9"/>
      <c r="L71" s="6"/>
    </row>
    <row r="72" spans="1:19" x14ac:dyDescent="0.2">
      <c r="A72" s="6"/>
      <c r="B72" s="136" t="s">
        <v>8490</v>
      </c>
      <c r="C72" s="9" t="s">
        <v>6393</v>
      </c>
      <c r="D72" s="136" t="s">
        <v>4889</v>
      </c>
      <c r="E72" s="5">
        <v>57</v>
      </c>
      <c r="F72" s="5">
        <v>107</v>
      </c>
      <c r="G72" s="5" t="s">
        <v>8818</v>
      </c>
      <c r="H72" s="5" t="s">
        <v>6136</v>
      </c>
      <c r="I72" s="5"/>
      <c r="J72" s="6">
        <v>0</v>
      </c>
      <c r="K72" s="9"/>
      <c r="L72" s="6"/>
    </row>
    <row r="73" spans="1:19" x14ac:dyDescent="0.2">
      <c r="A73" s="6" t="s">
        <v>5257</v>
      </c>
      <c r="B73" s="136" t="s">
        <v>8490</v>
      </c>
      <c r="C73" s="9" t="s">
        <v>6393</v>
      </c>
      <c r="D73" s="136" t="s">
        <v>4222</v>
      </c>
      <c r="E73" s="5">
        <v>56</v>
      </c>
      <c r="F73" s="5">
        <v>107</v>
      </c>
      <c r="G73" s="5" t="s">
        <v>8818</v>
      </c>
      <c r="H73" s="5" t="s">
        <v>6136</v>
      </c>
      <c r="I73" s="5"/>
      <c r="J73" s="6">
        <v>0</v>
      </c>
      <c r="K73" s="9" t="s">
        <v>4226</v>
      </c>
      <c r="L73" s="6"/>
    </row>
    <row r="74" spans="1:19" x14ac:dyDescent="0.2">
      <c r="A74" s="6" t="s">
        <v>11258</v>
      </c>
      <c r="B74" s="136" t="s">
        <v>8490</v>
      </c>
      <c r="C74" s="9" t="s">
        <v>6393</v>
      </c>
      <c r="D74" s="136" t="s">
        <v>11255</v>
      </c>
      <c r="E74" s="5">
        <v>56</v>
      </c>
      <c r="F74" s="5">
        <v>107</v>
      </c>
      <c r="G74" s="5" t="s">
        <v>8818</v>
      </c>
      <c r="H74" s="5" t="s">
        <v>6136</v>
      </c>
      <c r="I74" s="5"/>
      <c r="J74" s="6">
        <v>0</v>
      </c>
      <c r="K74" s="9" t="s">
        <v>11259</v>
      </c>
      <c r="L74" s="6"/>
    </row>
    <row r="75" spans="1:19" x14ac:dyDescent="0.2">
      <c r="A75" s="575" t="s">
        <v>651</v>
      </c>
      <c r="B75" s="136" t="s">
        <v>8490</v>
      </c>
      <c r="C75" s="9" t="s">
        <v>6393</v>
      </c>
      <c r="D75" s="557" t="s">
        <v>6214</v>
      </c>
      <c r="E75" s="5">
        <v>56</v>
      </c>
      <c r="F75" s="5">
        <v>107</v>
      </c>
      <c r="G75" s="5" t="s">
        <v>8818</v>
      </c>
      <c r="H75" s="5" t="s">
        <v>6136</v>
      </c>
      <c r="I75" s="5"/>
      <c r="J75" s="6">
        <v>0</v>
      </c>
      <c r="K75" s="562" t="s">
        <v>11027</v>
      </c>
      <c r="L75" s="6"/>
    </row>
    <row r="76" spans="1:19" x14ac:dyDescent="0.2">
      <c r="A76" s="6"/>
      <c r="B76" s="136" t="s">
        <v>8490</v>
      </c>
      <c r="C76" s="9" t="s">
        <v>6393</v>
      </c>
      <c r="D76" s="136" t="s">
        <v>4230</v>
      </c>
      <c r="E76" s="5">
        <v>58</v>
      </c>
      <c r="F76" s="5">
        <v>107</v>
      </c>
      <c r="G76" s="5" t="s">
        <v>8818</v>
      </c>
      <c r="H76" s="5" t="s">
        <v>6136</v>
      </c>
      <c r="I76" s="5"/>
      <c r="J76" s="6">
        <v>0</v>
      </c>
      <c r="K76" s="9"/>
      <c r="L76" s="6"/>
    </row>
    <row r="77" spans="1:19" x14ac:dyDescent="0.2">
      <c r="A77" s="6"/>
      <c r="B77" s="136" t="s">
        <v>8490</v>
      </c>
      <c r="C77" s="9" t="s">
        <v>6393</v>
      </c>
      <c r="D77" s="136" t="s">
        <v>4668</v>
      </c>
      <c r="E77" s="5">
        <v>58</v>
      </c>
      <c r="F77" s="5">
        <v>107</v>
      </c>
      <c r="G77" s="5" t="s">
        <v>8818</v>
      </c>
      <c r="H77" s="5" t="s">
        <v>6136</v>
      </c>
      <c r="I77" s="5"/>
      <c r="J77" s="6">
        <v>0</v>
      </c>
      <c r="K77" s="9"/>
      <c r="L77" s="6"/>
    </row>
    <row r="78" spans="1:19" x14ac:dyDescent="0.2">
      <c r="A78" s="6"/>
      <c r="B78" s="136" t="s">
        <v>8490</v>
      </c>
      <c r="C78" s="9" t="s">
        <v>6393</v>
      </c>
      <c r="D78" s="136" t="s">
        <v>7425</v>
      </c>
      <c r="E78" s="5">
        <v>58</v>
      </c>
      <c r="F78" s="5">
        <v>107</v>
      </c>
      <c r="G78" s="5" t="s">
        <v>8818</v>
      </c>
      <c r="H78" s="5" t="s">
        <v>6136</v>
      </c>
      <c r="I78" s="5"/>
      <c r="J78" s="6">
        <v>0</v>
      </c>
      <c r="K78" s="9"/>
      <c r="L78" s="6"/>
    </row>
    <row r="79" spans="1:19" x14ac:dyDescent="0.2">
      <c r="A79" s="6"/>
      <c r="B79" s="136" t="s">
        <v>8490</v>
      </c>
      <c r="C79" s="9" t="s">
        <v>6393</v>
      </c>
      <c r="D79" s="136" t="s">
        <v>5943</v>
      </c>
      <c r="E79" s="5">
        <v>58</v>
      </c>
      <c r="F79" s="5">
        <v>107</v>
      </c>
      <c r="G79" s="5" t="s">
        <v>8818</v>
      </c>
      <c r="H79" s="5" t="s">
        <v>6136</v>
      </c>
      <c r="I79" s="5"/>
      <c r="J79" s="6">
        <v>0</v>
      </c>
      <c r="K79" s="9"/>
      <c r="L79" s="6"/>
    </row>
    <row r="80" spans="1:19" x14ac:dyDescent="0.2">
      <c r="A80" s="6"/>
      <c r="B80" s="136" t="s">
        <v>8490</v>
      </c>
      <c r="C80" s="9" t="s">
        <v>6393</v>
      </c>
      <c r="D80" s="136" t="s">
        <v>76</v>
      </c>
      <c r="E80" s="5">
        <v>54</v>
      </c>
      <c r="F80" s="5">
        <v>117</v>
      </c>
      <c r="G80" s="5" t="s">
        <v>2619</v>
      </c>
      <c r="H80" s="5" t="s">
        <v>6136</v>
      </c>
      <c r="I80" s="5"/>
      <c r="J80" s="6">
        <v>0</v>
      </c>
      <c r="K80" s="9"/>
      <c r="L80" s="6"/>
    </row>
    <row r="81" spans="1:12" x14ac:dyDescent="0.2">
      <c r="A81" s="6"/>
      <c r="B81" s="136"/>
      <c r="C81" s="9" t="s">
        <v>6393</v>
      </c>
      <c r="D81" s="136" t="s">
        <v>10349</v>
      </c>
      <c r="E81" s="5">
        <v>59</v>
      </c>
      <c r="F81" s="5">
        <v>114</v>
      </c>
      <c r="G81" s="5" t="s">
        <v>1870</v>
      </c>
      <c r="H81" s="5" t="s">
        <v>6136</v>
      </c>
      <c r="I81" s="5"/>
      <c r="J81" s="6">
        <v>0</v>
      </c>
      <c r="K81" s="9"/>
      <c r="L81" s="6"/>
    </row>
    <row r="82" spans="1:12" x14ac:dyDescent="0.2">
      <c r="A82" s="6"/>
      <c r="B82" s="136" t="s">
        <v>1539</v>
      </c>
      <c r="C82" s="9" t="s">
        <v>6393</v>
      </c>
      <c r="D82" s="136" t="s">
        <v>6139</v>
      </c>
      <c r="E82" s="5">
        <v>56</v>
      </c>
      <c r="F82" s="5">
        <v>107</v>
      </c>
      <c r="G82" s="5" t="s">
        <v>8818</v>
      </c>
      <c r="H82" s="5" t="s">
        <v>6136</v>
      </c>
      <c r="I82" s="5"/>
      <c r="J82" s="6">
        <v>0</v>
      </c>
      <c r="K82" s="9"/>
      <c r="L82" s="6"/>
    </row>
    <row r="83" spans="1:12" x14ac:dyDescent="0.2">
      <c r="A83" s="6"/>
      <c r="B83" s="136" t="s">
        <v>5948</v>
      </c>
      <c r="C83" s="9" t="s">
        <v>6393</v>
      </c>
      <c r="D83" s="136" t="s">
        <v>5114</v>
      </c>
      <c r="E83" s="5">
        <v>58</v>
      </c>
      <c r="F83" s="5">
        <v>107</v>
      </c>
      <c r="G83" s="5" t="s">
        <v>8818</v>
      </c>
      <c r="H83" s="5" t="s">
        <v>6136</v>
      </c>
      <c r="I83" s="5"/>
      <c r="J83" s="6">
        <v>0</v>
      </c>
      <c r="K83" s="9"/>
      <c r="L83" s="6"/>
    </row>
    <row r="84" spans="1:12" x14ac:dyDescent="0.2">
      <c r="A84" s="6"/>
      <c r="B84" s="136"/>
      <c r="C84" s="9"/>
      <c r="D84" s="136"/>
      <c r="E84" s="5"/>
      <c r="F84" s="5"/>
      <c r="G84" s="5"/>
      <c r="H84" s="5"/>
      <c r="I84" s="5"/>
      <c r="J84" s="6">
        <v>0</v>
      </c>
      <c r="K84" s="9"/>
      <c r="L84" s="6"/>
    </row>
    <row r="85" spans="1:12" x14ac:dyDescent="0.2">
      <c r="A85" s="6"/>
      <c r="B85" s="136" t="s">
        <v>8490</v>
      </c>
      <c r="C85" s="9" t="s">
        <v>1043</v>
      </c>
      <c r="D85" s="136" t="s">
        <v>1661</v>
      </c>
      <c r="E85" s="5">
        <v>57</v>
      </c>
      <c r="F85" s="5">
        <v>107</v>
      </c>
      <c r="G85" s="5" t="s">
        <v>8818</v>
      </c>
      <c r="H85" s="5" t="s">
        <v>6136</v>
      </c>
      <c r="I85" s="5"/>
      <c r="J85" s="6">
        <v>0</v>
      </c>
      <c r="K85" s="9"/>
      <c r="L85" s="6"/>
    </row>
    <row r="86" spans="1:12" x14ac:dyDescent="0.2">
      <c r="A86" s="6"/>
      <c r="B86" s="136" t="s">
        <v>8490</v>
      </c>
      <c r="C86" s="9" t="s">
        <v>1043</v>
      </c>
      <c r="D86" s="136" t="s">
        <v>6428</v>
      </c>
      <c r="E86" s="5">
        <v>57</v>
      </c>
      <c r="F86" s="5">
        <v>107</v>
      </c>
      <c r="G86" s="5" t="s">
        <v>8818</v>
      </c>
      <c r="H86" s="5" t="s">
        <v>6136</v>
      </c>
      <c r="I86" s="5"/>
      <c r="J86" s="6">
        <v>0</v>
      </c>
      <c r="K86" s="9"/>
      <c r="L86" s="6"/>
    </row>
    <row r="87" spans="1:12" x14ac:dyDescent="0.2">
      <c r="A87" s="6"/>
      <c r="B87" s="136"/>
      <c r="C87" s="9"/>
      <c r="D87" s="136"/>
      <c r="E87" s="5"/>
      <c r="F87" s="5"/>
      <c r="G87" s="5"/>
      <c r="H87" s="5"/>
      <c r="I87" s="5"/>
      <c r="J87" s="6">
        <v>0</v>
      </c>
      <c r="K87" s="9"/>
      <c r="L87" s="6"/>
    </row>
    <row r="88" spans="1:12" x14ac:dyDescent="0.2">
      <c r="A88" s="575" t="s">
        <v>11359</v>
      </c>
      <c r="B88" s="556" t="s">
        <v>8490</v>
      </c>
      <c r="C88" s="562" t="s">
        <v>5115</v>
      </c>
      <c r="D88" s="556" t="s">
        <v>11147</v>
      </c>
      <c r="E88" s="5">
        <v>60</v>
      </c>
      <c r="F88" s="5">
        <v>107</v>
      </c>
      <c r="G88" s="5" t="s">
        <v>8818</v>
      </c>
      <c r="H88" s="5" t="s">
        <v>6136</v>
      </c>
      <c r="I88" s="5"/>
      <c r="J88" s="6">
        <v>0</v>
      </c>
      <c r="K88" s="562" t="s">
        <v>11128</v>
      </c>
      <c r="L88" s="6"/>
    </row>
    <row r="89" spans="1:12" x14ac:dyDescent="0.2">
      <c r="A89" s="575" t="s">
        <v>12437</v>
      </c>
      <c r="B89" s="556" t="s">
        <v>8490</v>
      </c>
      <c r="C89" s="562" t="s">
        <v>5115</v>
      </c>
      <c r="D89" s="556" t="s">
        <v>12442</v>
      </c>
      <c r="E89" s="5">
        <v>60</v>
      </c>
      <c r="F89" s="5">
        <v>107</v>
      </c>
      <c r="G89" s="5" t="s">
        <v>8818</v>
      </c>
      <c r="H89" s="5" t="s">
        <v>6136</v>
      </c>
      <c r="I89" s="5"/>
      <c r="J89" s="6">
        <v>1</v>
      </c>
      <c r="K89" s="562" t="s">
        <v>12434</v>
      </c>
      <c r="L89" s="6"/>
    </row>
    <row r="90" spans="1:12" x14ac:dyDescent="0.2">
      <c r="A90" s="6"/>
      <c r="B90" s="136" t="s">
        <v>5948</v>
      </c>
      <c r="C90" s="9" t="s">
        <v>5115</v>
      </c>
      <c r="D90" s="136" t="s">
        <v>5114</v>
      </c>
      <c r="E90" s="5">
        <v>60</v>
      </c>
      <c r="F90" s="5">
        <v>107</v>
      </c>
      <c r="G90" s="5" t="s">
        <v>8818</v>
      </c>
      <c r="H90" s="5" t="s">
        <v>6136</v>
      </c>
      <c r="I90" s="5"/>
      <c r="J90" s="6">
        <v>0</v>
      </c>
      <c r="K90" s="9"/>
      <c r="L90" s="6"/>
    </row>
    <row r="91" spans="1:12" x14ac:dyDescent="0.2">
      <c r="A91" s="6"/>
      <c r="B91" s="6"/>
      <c r="C91" s="9"/>
      <c r="E91" s="5"/>
      <c r="F91" s="5"/>
      <c r="G91" s="5"/>
      <c r="H91" s="5"/>
      <c r="I91" s="5"/>
      <c r="J91" s="6">
        <v>0</v>
      </c>
      <c r="K91" s="9"/>
      <c r="L91" s="6"/>
    </row>
    <row r="92" spans="1:12" x14ac:dyDescent="0.2">
      <c r="A92" s="6"/>
      <c r="B92" s="6" t="s">
        <v>3365</v>
      </c>
      <c r="C92" s="9" t="s">
        <v>8322</v>
      </c>
      <c r="D92" s="6" t="s">
        <v>2298</v>
      </c>
      <c r="E92" s="5">
        <v>57</v>
      </c>
      <c r="F92" s="5">
        <v>126</v>
      </c>
      <c r="G92" s="5" t="s">
        <v>3723</v>
      </c>
      <c r="H92" s="5" t="s">
        <v>6136</v>
      </c>
      <c r="I92" s="5" t="s">
        <v>8263</v>
      </c>
      <c r="J92" s="6">
        <v>0</v>
      </c>
      <c r="K92" s="9"/>
      <c r="L92" s="6"/>
    </row>
    <row r="93" spans="1:12" x14ac:dyDescent="0.2">
      <c r="A93" s="6"/>
      <c r="B93" s="6" t="s">
        <v>3365</v>
      </c>
      <c r="C93" s="9" t="s">
        <v>8322</v>
      </c>
      <c r="D93" s="6" t="s">
        <v>7943</v>
      </c>
      <c r="E93" s="5">
        <v>63</v>
      </c>
      <c r="F93" s="5">
        <v>113</v>
      </c>
      <c r="G93" s="5" t="s">
        <v>4232</v>
      </c>
      <c r="H93" s="5" t="s">
        <v>6136</v>
      </c>
      <c r="I93" s="5"/>
      <c r="J93" s="6">
        <v>0</v>
      </c>
      <c r="K93" s="9"/>
      <c r="L93" s="6"/>
    </row>
    <row r="94" spans="1:12" x14ac:dyDescent="0.2">
      <c r="A94" s="575" t="s">
        <v>9677</v>
      </c>
      <c r="B94" s="556" t="s">
        <v>3365</v>
      </c>
      <c r="C94" s="562" t="s">
        <v>8322</v>
      </c>
      <c r="D94" s="556" t="s">
        <v>2954</v>
      </c>
      <c r="E94" s="5">
        <v>62</v>
      </c>
      <c r="F94" s="5">
        <v>108</v>
      </c>
      <c r="G94" s="5" t="s">
        <v>9158</v>
      </c>
      <c r="H94" s="5" t="s">
        <v>6136</v>
      </c>
      <c r="I94" s="5"/>
      <c r="J94" s="6">
        <v>0</v>
      </c>
      <c r="K94" s="562" t="s">
        <v>11061</v>
      </c>
      <c r="L94" s="6"/>
    </row>
    <row r="95" spans="1:12" x14ac:dyDescent="0.2">
      <c r="A95" s="575" t="s">
        <v>11793</v>
      </c>
      <c r="B95" s="556" t="s">
        <v>3365</v>
      </c>
      <c r="C95" s="9" t="s">
        <v>8322</v>
      </c>
      <c r="D95" s="6" t="s">
        <v>11799</v>
      </c>
      <c r="E95" s="5">
        <v>62</v>
      </c>
      <c r="F95" s="5">
        <v>108</v>
      </c>
      <c r="G95" s="5" t="s">
        <v>9158</v>
      </c>
      <c r="H95" s="5" t="s">
        <v>6136</v>
      </c>
      <c r="I95" s="5"/>
      <c r="J95" s="6">
        <v>0</v>
      </c>
      <c r="K95" s="562" t="s">
        <v>11779</v>
      </c>
      <c r="L95" s="6"/>
    </row>
    <row r="96" spans="1:12" x14ac:dyDescent="0.2">
      <c r="A96" s="6"/>
      <c r="B96" s="6" t="s">
        <v>3365</v>
      </c>
      <c r="C96" s="9" t="s">
        <v>8322</v>
      </c>
      <c r="D96" s="6" t="s">
        <v>558</v>
      </c>
      <c r="E96" s="5">
        <v>60</v>
      </c>
      <c r="F96" s="5">
        <v>107</v>
      </c>
      <c r="G96" s="5" t="s">
        <v>8818</v>
      </c>
      <c r="H96" s="5" t="s">
        <v>6136</v>
      </c>
      <c r="I96" s="5"/>
      <c r="J96" s="6">
        <v>0</v>
      </c>
      <c r="K96" s="9"/>
      <c r="L96" s="6"/>
    </row>
    <row r="97" spans="1:12" x14ac:dyDescent="0.2">
      <c r="A97" s="575" t="s">
        <v>11072</v>
      </c>
      <c r="B97" s="556" t="s">
        <v>3365</v>
      </c>
      <c r="C97" s="562" t="s">
        <v>8322</v>
      </c>
      <c r="D97" s="575" t="s">
        <v>11073</v>
      </c>
      <c r="E97" s="5">
        <v>60</v>
      </c>
      <c r="F97" s="5">
        <v>108</v>
      </c>
      <c r="G97" s="5" t="s">
        <v>9158</v>
      </c>
      <c r="H97" s="5" t="s">
        <v>6136</v>
      </c>
      <c r="I97" s="5"/>
      <c r="J97" s="6">
        <v>0</v>
      </c>
      <c r="K97" s="562" t="s">
        <v>11061</v>
      </c>
      <c r="L97" s="6"/>
    </row>
    <row r="98" spans="1:12" s="6" customFormat="1" x14ac:dyDescent="0.2">
      <c r="A98" s="6" t="s">
        <v>3260</v>
      </c>
      <c r="B98" s="6" t="s">
        <v>3365</v>
      </c>
      <c r="C98" s="9" t="s">
        <v>8322</v>
      </c>
      <c r="D98" s="6" t="s">
        <v>711</v>
      </c>
      <c r="E98" s="5">
        <v>60</v>
      </c>
      <c r="F98" s="5">
        <v>110</v>
      </c>
      <c r="G98" s="5" t="s">
        <v>2394</v>
      </c>
      <c r="H98" s="5" t="s">
        <v>6136</v>
      </c>
      <c r="I98" s="5" t="s">
        <v>8263</v>
      </c>
      <c r="J98" s="6">
        <v>0</v>
      </c>
      <c r="K98" s="9" t="s">
        <v>6078</v>
      </c>
    </row>
    <row r="99" spans="1:12" x14ac:dyDescent="0.2">
      <c r="A99" s="6"/>
      <c r="B99" s="6" t="s">
        <v>3365</v>
      </c>
      <c r="C99" s="9" t="s">
        <v>8322</v>
      </c>
      <c r="D99" s="6" t="s">
        <v>6966</v>
      </c>
      <c r="E99" s="5">
        <v>61</v>
      </c>
      <c r="F99" s="5">
        <v>108</v>
      </c>
      <c r="G99" s="5" t="s">
        <v>9158</v>
      </c>
      <c r="H99" s="5" t="s">
        <v>6136</v>
      </c>
      <c r="I99" s="5"/>
      <c r="J99" s="6">
        <v>0</v>
      </c>
      <c r="K99" s="9"/>
      <c r="L99" s="6"/>
    </row>
    <row r="100" spans="1:12" x14ac:dyDescent="0.2">
      <c r="A100" s="6"/>
      <c r="B100" s="6" t="s">
        <v>4416</v>
      </c>
      <c r="C100" s="9" t="s">
        <v>8322</v>
      </c>
      <c r="D100" s="6" t="s">
        <v>4081</v>
      </c>
      <c r="E100" s="5">
        <v>65</v>
      </c>
      <c r="F100" s="5">
        <v>101</v>
      </c>
      <c r="G100" s="5" t="s">
        <v>1277</v>
      </c>
      <c r="H100" s="5" t="s">
        <v>6136</v>
      </c>
      <c r="I100" s="5" t="s">
        <v>8263</v>
      </c>
      <c r="J100" s="6">
        <v>0</v>
      </c>
      <c r="K100" s="9"/>
      <c r="L100" s="6"/>
    </row>
    <row r="101" spans="1:12" x14ac:dyDescent="0.2">
      <c r="A101" s="6"/>
      <c r="B101" s="6" t="s">
        <v>4416</v>
      </c>
      <c r="C101" s="9" t="s">
        <v>8322</v>
      </c>
      <c r="D101" s="6" t="s">
        <v>10033</v>
      </c>
      <c r="E101" s="5">
        <v>63</v>
      </c>
      <c r="F101" s="5">
        <v>112</v>
      </c>
      <c r="G101" s="5" t="s">
        <v>2395</v>
      </c>
      <c r="H101" s="5" t="s">
        <v>6136</v>
      </c>
      <c r="I101" s="5" t="s">
        <v>8263</v>
      </c>
      <c r="J101" s="6">
        <v>0</v>
      </c>
      <c r="K101" s="9"/>
      <c r="L101" s="6"/>
    </row>
    <row r="102" spans="1:12" x14ac:dyDescent="0.2">
      <c r="A102" s="6" t="s">
        <v>10651</v>
      </c>
      <c r="B102" s="6" t="s">
        <v>4416</v>
      </c>
      <c r="C102" s="9" t="s">
        <v>8322</v>
      </c>
      <c r="D102" s="6" t="s">
        <v>11290</v>
      </c>
      <c r="E102" s="5">
        <v>61</v>
      </c>
      <c r="F102" s="5">
        <v>120</v>
      </c>
      <c r="G102" s="5" t="s">
        <v>5075</v>
      </c>
      <c r="H102" s="5" t="s">
        <v>6136</v>
      </c>
      <c r="I102" s="5" t="s">
        <v>8263</v>
      </c>
      <c r="J102" s="6">
        <v>0</v>
      </c>
      <c r="K102" s="9" t="s">
        <v>11291</v>
      </c>
      <c r="L102" s="6"/>
    </row>
    <row r="103" spans="1:12" x14ac:dyDescent="0.2">
      <c r="A103" s="6"/>
      <c r="B103" s="6" t="s">
        <v>1423</v>
      </c>
      <c r="C103" s="9" t="s">
        <v>8322</v>
      </c>
      <c r="D103" s="6" t="s">
        <v>7943</v>
      </c>
      <c r="E103" s="5">
        <v>61</v>
      </c>
      <c r="F103" s="5">
        <v>124</v>
      </c>
      <c r="G103" s="5" t="s">
        <v>5211</v>
      </c>
      <c r="H103" s="5" t="s">
        <v>6136</v>
      </c>
      <c r="I103" s="5"/>
      <c r="J103" s="6">
        <v>0</v>
      </c>
      <c r="K103" s="9"/>
      <c r="L103" s="6"/>
    </row>
    <row r="104" spans="1:12" x14ac:dyDescent="0.2">
      <c r="A104" s="6"/>
      <c r="B104" s="6" t="s">
        <v>1423</v>
      </c>
      <c r="C104" s="9" t="s">
        <v>8322</v>
      </c>
      <c r="D104" s="6" t="s">
        <v>4291</v>
      </c>
      <c r="E104" s="5">
        <v>64</v>
      </c>
      <c r="F104" s="5">
        <v>130</v>
      </c>
      <c r="G104" s="5" t="s">
        <v>2620</v>
      </c>
      <c r="H104" s="5" t="s">
        <v>6136</v>
      </c>
      <c r="I104" s="5"/>
      <c r="J104" s="6">
        <v>0</v>
      </c>
      <c r="K104" s="9"/>
      <c r="L104" s="6"/>
    </row>
    <row r="105" spans="1:12" x14ac:dyDescent="0.2">
      <c r="A105" s="6"/>
      <c r="B105" s="6" t="s">
        <v>1423</v>
      </c>
      <c r="C105" s="9" t="s">
        <v>8322</v>
      </c>
      <c r="D105" s="6" t="s">
        <v>5284</v>
      </c>
      <c r="E105" s="5">
        <v>61</v>
      </c>
      <c r="F105" s="5">
        <v>108</v>
      </c>
      <c r="G105" s="5" t="s">
        <v>9158</v>
      </c>
      <c r="H105" s="5" t="s">
        <v>6136</v>
      </c>
      <c r="I105" s="5"/>
      <c r="J105" s="6">
        <v>0</v>
      </c>
      <c r="K105" s="9"/>
      <c r="L105" s="6"/>
    </row>
    <row r="106" spans="1:12" x14ac:dyDescent="0.2">
      <c r="A106" s="6" t="s">
        <v>7655</v>
      </c>
      <c r="B106" s="6" t="s">
        <v>1423</v>
      </c>
      <c r="C106" s="9" t="s">
        <v>8322</v>
      </c>
      <c r="D106" s="6" t="s">
        <v>7656</v>
      </c>
      <c r="E106" s="5">
        <v>61</v>
      </c>
      <c r="F106" s="5">
        <v>108</v>
      </c>
      <c r="G106" s="5" t="s">
        <v>9158</v>
      </c>
      <c r="H106" s="5" t="s">
        <v>6136</v>
      </c>
      <c r="I106" s="5"/>
      <c r="J106" s="6">
        <v>0</v>
      </c>
      <c r="K106" s="9" t="s">
        <v>7341</v>
      </c>
      <c r="L106" s="6"/>
    </row>
    <row r="107" spans="1:12" x14ac:dyDescent="0.2">
      <c r="A107" s="6"/>
      <c r="B107" s="6" t="s">
        <v>1423</v>
      </c>
      <c r="C107" s="9" t="s">
        <v>8322</v>
      </c>
      <c r="D107" s="6" t="s">
        <v>8350</v>
      </c>
      <c r="E107" s="5">
        <v>62</v>
      </c>
      <c r="F107" s="5">
        <v>108</v>
      </c>
      <c r="G107" s="5" t="s">
        <v>9158</v>
      </c>
      <c r="H107" s="5" t="s">
        <v>6136</v>
      </c>
      <c r="I107" s="5"/>
      <c r="J107" s="6">
        <v>0</v>
      </c>
      <c r="K107" s="9"/>
      <c r="L107" s="6"/>
    </row>
    <row r="108" spans="1:12" x14ac:dyDescent="0.2">
      <c r="A108" s="6"/>
      <c r="B108" s="6" t="s">
        <v>1423</v>
      </c>
      <c r="C108" s="9" t="s">
        <v>8322</v>
      </c>
      <c r="D108" s="6" t="s">
        <v>4391</v>
      </c>
      <c r="E108" s="5">
        <v>62</v>
      </c>
      <c r="F108" s="5">
        <v>112</v>
      </c>
      <c r="G108" s="5" t="s">
        <v>2395</v>
      </c>
      <c r="H108" s="5" t="s">
        <v>6136</v>
      </c>
      <c r="I108" s="5" t="s">
        <v>8263</v>
      </c>
      <c r="J108" s="6">
        <v>0</v>
      </c>
      <c r="K108" s="9"/>
      <c r="L108" s="6"/>
    </row>
    <row r="109" spans="1:12" x14ac:dyDescent="0.2">
      <c r="A109" s="6"/>
      <c r="B109" s="6" t="s">
        <v>3714</v>
      </c>
      <c r="C109" s="9" t="s">
        <v>8322</v>
      </c>
      <c r="D109" s="6" t="s">
        <v>1361</v>
      </c>
      <c r="E109" s="5">
        <v>62</v>
      </c>
      <c r="F109" s="5">
        <v>112</v>
      </c>
      <c r="G109" s="5" t="s">
        <v>2395</v>
      </c>
      <c r="H109" s="5" t="s">
        <v>6136</v>
      </c>
      <c r="I109" s="5" t="s">
        <v>8263</v>
      </c>
      <c r="J109" s="6">
        <v>0</v>
      </c>
      <c r="K109" s="9"/>
      <c r="L109" s="6"/>
    </row>
    <row r="110" spans="1:12" x14ac:dyDescent="0.2">
      <c r="A110" s="6"/>
      <c r="B110" s="6" t="s">
        <v>1423</v>
      </c>
      <c r="C110" s="9" t="s">
        <v>8322</v>
      </c>
      <c r="D110" s="6" t="s">
        <v>4577</v>
      </c>
      <c r="E110" s="5">
        <v>61</v>
      </c>
      <c r="F110" s="5">
        <v>112</v>
      </c>
      <c r="G110" s="5" t="s">
        <v>2395</v>
      </c>
      <c r="H110" s="5" t="s">
        <v>6136</v>
      </c>
      <c r="I110" s="5" t="s">
        <v>8263</v>
      </c>
      <c r="J110" s="6">
        <v>0</v>
      </c>
      <c r="K110" s="9"/>
      <c r="L110" s="6"/>
    </row>
    <row r="111" spans="1:12" x14ac:dyDescent="0.2">
      <c r="A111" s="6"/>
      <c r="B111" s="6" t="s">
        <v>1423</v>
      </c>
      <c r="C111" s="9" t="s">
        <v>8322</v>
      </c>
      <c r="D111" s="6" t="s">
        <v>3816</v>
      </c>
      <c r="E111" s="5">
        <v>61</v>
      </c>
      <c r="F111" s="5">
        <v>112</v>
      </c>
      <c r="G111" s="5" t="s">
        <v>2395</v>
      </c>
      <c r="H111" s="5" t="s">
        <v>6136</v>
      </c>
      <c r="I111" s="5" t="s">
        <v>8263</v>
      </c>
      <c r="J111" s="6">
        <v>0</v>
      </c>
      <c r="K111" s="9"/>
      <c r="L111" s="6"/>
    </row>
    <row r="112" spans="1:12" x14ac:dyDescent="0.2">
      <c r="A112" s="6" t="s">
        <v>6583</v>
      </c>
      <c r="B112" s="6" t="s">
        <v>4892</v>
      </c>
      <c r="C112" s="9" t="s">
        <v>8322</v>
      </c>
      <c r="D112" s="6" t="s">
        <v>6584</v>
      </c>
      <c r="E112" s="5">
        <v>63</v>
      </c>
      <c r="F112" s="5">
        <v>108</v>
      </c>
      <c r="G112" s="5" t="s">
        <v>9158</v>
      </c>
      <c r="H112" s="5" t="s">
        <v>6136</v>
      </c>
      <c r="I112" s="5"/>
      <c r="J112" s="6">
        <v>0</v>
      </c>
      <c r="K112" s="9" t="s">
        <v>2748</v>
      </c>
      <c r="L112" s="6"/>
    </row>
    <row r="113" spans="1:12" x14ac:dyDescent="0.2">
      <c r="A113" s="6" t="s">
        <v>11292</v>
      </c>
      <c r="B113" s="6" t="s">
        <v>8490</v>
      </c>
      <c r="C113" s="9" t="s">
        <v>8322</v>
      </c>
      <c r="D113" s="6" t="s">
        <v>11050</v>
      </c>
      <c r="E113" s="5">
        <v>61</v>
      </c>
      <c r="F113" s="5">
        <v>108</v>
      </c>
      <c r="G113" s="5" t="s">
        <v>9158</v>
      </c>
      <c r="H113" s="5" t="s">
        <v>6136</v>
      </c>
      <c r="I113" s="5"/>
      <c r="J113" s="6">
        <v>0</v>
      </c>
      <c r="K113" s="9" t="s">
        <v>11263</v>
      </c>
      <c r="L113" s="6"/>
    </row>
    <row r="114" spans="1:12" x14ac:dyDescent="0.2">
      <c r="A114" s="6"/>
      <c r="B114" s="6" t="s">
        <v>8490</v>
      </c>
      <c r="C114" s="9" t="s">
        <v>8322</v>
      </c>
      <c r="D114" s="6" t="s">
        <v>10003</v>
      </c>
      <c r="E114" s="5">
        <v>62</v>
      </c>
      <c r="F114" s="5">
        <v>108</v>
      </c>
      <c r="G114" s="5" t="s">
        <v>9158</v>
      </c>
      <c r="H114" s="5" t="s">
        <v>6136</v>
      </c>
      <c r="I114" s="5"/>
      <c r="J114" s="6">
        <v>0</v>
      </c>
      <c r="K114" s="9"/>
      <c r="L114" s="6"/>
    </row>
    <row r="115" spans="1:12" x14ac:dyDescent="0.2">
      <c r="A115" s="6"/>
      <c r="B115" s="6" t="s">
        <v>8490</v>
      </c>
      <c r="C115" s="9" t="s">
        <v>8322</v>
      </c>
      <c r="D115" s="6" t="s">
        <v>4041</v>
      </c>
      <c r="E115" s="5">
        <v>61</v>
      </c>
      <c r="F115" s="5">
        <v>108</v>
      </c>
      <c r="G115" s="5" t="s">
        <v>9158</v>
      </c>
      <c r="H115" s="5" t="s">
        <v>6136</v>
      </c>
      <c r="I115" s="5"/>
      <c r="J115" s="6">
        <v>0</v>
      </c>
      <c r="K115" s="9"/>
      <c r="L115" s="6"/>
    </row>
    <row r="116" spans="1:12" x14ac:dyDescent="0.2">
      <c r="A116" s="6"/>
      <c r="B116" s="6" t="s">
        <v>8490</v>
      </c>
      <c r="C116" s="9" t="s">
        <v>8322</v>
      </c>
      <c r="D116" s="6" t="s">
        <v>8366</v>
      </c>
      <c r="E116" s="5">
        <v>64</v>
      </c>
      <c r="F116" s="5">
        <v>101</v>
      </c>
      <c r="G116" s="5" t="s">
        <v>1277</v>
      </c>
      <c r="H116" s="5" t="s">
        <v>6136</v>
      </c>
      <c r="I116" s="5" t="s">
        <v>8263</v>
      </c>
      <c r="J116" s="6">
        <v>0</v>
      </c>
      <c r="K116" s="9"/>
      <c r="L116" s="6"/>
    </row>
    <row r="117" spans="1:12" x14ac:dyDescent="0.2">
      <c r="A117" s="6"/>
      <c r="B117" s="6" t="s">
        <v>8490</v>
      </c>
      <c r="C117" s="9" t="s">
        <v>8322</v>
      </c>
      <c r="D117" s="6" t="s">
        <v>5841</v>
      </c>
      <c r="E117" s="5">
        <v>69</v>
      </c>
      <c r="F117" s="5">
        <v>102</v>
      </c>
      <c r="G117" s="5" t="s">
        <v>1545</v>
      </c>
      <c r="H117" s="5" t="s">
        <v>10390</v>
      </c>
      <c r="I117" s="5"/>
      <c r="J117" s="6">
        <v>0</v>
      </c>
      <c r="K117" s="9"/>
      <c r="L117" s="6"/>
    </row>
    <row r="118" spans="1:12" x14ac:dyDescent="0.2">
      <c r="A118" s="6" t="s">
        <v>12507</v>
      </c>
      <c r="B118" s="6" t="s">
        <v>8490</v>
      </c>
      <c r="C118" s="9" t="s">
        <v>8322</v>
      </c>
      <c r="D118" s="6" t="s">
        <v>12504</v>
      </c>
      <c r="E118" s="5">
        <v>61</v>
      </c>
      <c r="F118" s="5">
        <v>108</v>
      </c>
      <c r="G118" s="5" t="s">
        <v>9158</v>
      </c>
      <c r="H118" s="5" t="s">
        <v>6136</v>
      </c>
      <c r="I118" s="5"/>
      <c r="J118" s="6">
        <v>0</v>
      </c>
      <c r="K118" s="9" t="s">
        <v>12505</v>
      </c>
      <c r="L118" s="6"/>
    </row>
    <row r="119" spans="1:12" x14ac:dyDescent="0.2">
      <c r="A119" s="6"/>
      <c r="B119" s="6" t="s">
        <v>8490</v>
      </c>
      <c r="C119" s="9" t="s">
        <v>8322</v>
      </c>
      <c r="D119" s="6" t="s">
        <v>4191</v>
      </c>
      <c r="E119" s="5">
        <v>62</v>
      </c>
      <c r="F119" s="5">
        <v>108</v>
      </c>
      <c r="G119" s="5" t="s">
        <v>9158</v>
      </c>
      <c r="H119" s="5" t="s">
        <v>6136</v>
      </c>
      <c r="I119" s="5"/>
      <c r="J119" s="6">
        <v>0</v>
      </c>
      <c r="K119" s="9"/>
      <c r="L119" s="6"/>
    </row>
    <row r="120" spans="1:12" x14ac:dyDescent="0.2">
      <c r="A120" s="6"/>
      <c r="B120" s="6" t="s">
        <v>8490</v>
      </c>
      <c r="C120" s="9" t="s">
        <v>8322</v>
      </c>
      <c r="D120" s="6" t="s">
        <v>10477</v>
      </c>
      <c r="E120" s="5">
        <v>62</v>
      </c>
      <c r="F120" s="5">
        <v>108</v>
      </c>
      <c r="G120" s="5" t="s">
        <v>9158</v>
      </c>
      <c r="H120" s="5" t="s">
        <v>6136</v>
      </c>
      <c r="I120" s="5"/>
      <c r="J120" s="6">
        <v>0</v>
      </c>
      <c r="K120" s="9"/>
      <c r="L120" s="6"/>
    </row>
    <row r="121" spans="1:12" x14ac:dyDescent="0.2">
      <c r="A121" s="6" t="s">
        <v>6880</v>
      </c>
      <c r="B121" s="6" t="s">
        <v>8490</v>
      </c>
      <c r="C121" s="9" t="s">
        <v>8322</v>
      </c>
      <c r="D121" s="6" t="s">
        <v>6881</v>
      </c>
      <c r="E121" s="5">
        <v>71</v>
      </c>
      <c r="F121" s="5">
        <v>106</v>
      </c>
      <c r="G121" s="5" t="s">
        <v>7724</v>
      </c>
      <c r="H121" s="5" t="s">
        <v>912</v>
      </c>
      <c r="I121" s="5"/>
      <c r="J121" s="6">
        <v>0</v>
      </c>
      <c r="K121" s="9" t="s">
        <v>131</v>
      </c>
      <c r="L121" s="6"/>
    </row>
    <row r="122" spans="1:12" x14ac:dyDescent="0.2">
      <c r="A122" s="6" t="s">
        <v>3671</v>
      </c>
      <c r="B122" s="6" t="s">
        <v>8490</v>
      </c>
      <c r="C122" s="9" t="s">
        <v>8322</v>
      </c>
      <c r="D122" s="6" t="s">
        <v>3676</v>
      </c>
      <c r="E122" s="5">
        <v>61</v>
      </c>
      <c r="F122" s="5">
        <v>108</v>
      </c>
      <c r="G122" s="5" t="s">
        <v>9158</v>
      </c>
      <c r="H122" s="5" t="s">
        <v>6136</v>
      </c>
      <c r="I122" s="5"/>
      <c r="J122" s="6">
        <v>0</v>
      </c>
      <c r="K122" s="9" t="s">
        <v>8502</v>
      </c>
      <c r="L122" s="6"/>
    </row>
    <row r="123" spans="1:12" x14ac:dyDescent="0.2">
      <c r="A123" s="6"/>
      <c r="B123" s="6" t="s">
        <v>8490</v>
      </c>
      <c r="C123" s="9" t="s">
        <v>8322</v>
      </c>
      <c r="D123" s="6" t="s">
        <v>3876</v>
      </c>
      <c r="E123" s="5">
        <v>61</v>
      </c>
      <c r="F123" s="5">
        <v>108</v>
      </c>
      <c r="G123" s="5" t="s">
        <v>9158</v>
      </c>
      <c r="H123" s="5" t="s">
        <v>6136</v>
      </c>
      <c r="I123" s="5"/>
      <c r="J123" s="6">
        <v>0</v>
      </c>
      <c r="K123" s="9"/>
      <c r="L123" s="6"/>
    </row>
    <row r="124" spans="1:12" x14ac:dyDescent="0.2">
      <c r="A124" s="6"/>
      <c r="B124" s="6" t="s">
        <v>8490</v>
      </c>
      <c r="C124" s="9" t="s">
        <v>8322</v>
      </c>
      <c r="D124" s="6" t="s">
        <v>3319</v>
      </c>
      <c r="E124" s="5">
        <v>61</v>
      </c>
      <c r="F124" s="5">
        <v>108</v>
      </c>
      <c r="G124" s="5" t="s">
        <v>9158</v>
      </c>
      <c r="H124" s="5" t="s">
        <v>6136</v>
      </c>
      <c r="I124" s="5"/>
      <c r="J124" s="6">
        <v>0</v>
      </c>
      <c r="K124" s="9"/>
      <c r="L124" s="6"/>
    </row>
    <row r="125" spans="1:12" x14ac:dyDescent="0.2">
      <c r="A125" s="6"/>
      <c r="B125" s="6" t="s">
        <v>8490</v>
      </c>
      <c r="C125" s="9" t="s">
        <v>8322</v>
      </c>
      <c r="D125" s="6" t="s">
        <v>2225</v>
      </c>
      <c r="E125" s="5">
        <v>61</v>
      </c>
      <c r="F125" s="5">
        <v>108</v>
      </c>
      <c r="G125" s="5" t="s">
        <v>9158</v>
      </c>
      <c r="H125" s="5" t="s">
        <v>6136</v>
      </c>
      <c r="I125" s="5"/>
      <c r="J125" s="6">
        <v>0</v>
      </c>
      <c r="K125" s="9"/>
      <c r="L125" s="6"/>
    </row>
    <row r="126" spans="1:12" x14ac:dyDescent="0.2">
      <c r="A126" s="6" t="s">
        <v>871</v>
      </c>
      <c r="B126" s="6" t="s">
        <v>8490</v>
      </c>
      <c r="C126" s="9" t="s">
        <v>8322</v>
      </c>
      <c r="D126" s="6" t="s">
        <v>3558</v>
      </c>
      <c r="E126" s="5">
        <v>61</v>
      </c>
      <c r="F126" s="5">
        <v>108</v>
      </c>
      <c r="G126" s="5" t="s">
        <v>9158</v>
      </c>
      <c r="H126" s="5" t="s">
        <v>6136</v>
      </c>
      <c r="I126" s="5"/>
      <c r="J126" s="6">
        <v>0</v>
      </c>
      <c r="K126" s="9"/>
      <c r="L126" s="6"/>
    </row>
    <row r="127" spans="1:12" x14ac:dyDescent="0.2">
      <c r="A127" s="6" t="s">
        <v>11048</v>
      </c>
      <c r="B127" s="6" t="s">
        <v>8490</v>
      </c>
      <c r="C127" s="9" t="s">
        <v>8322</v>
      </c>
      <c r="D127" s="6" t="s">
        <v>11049</v>
      </c>
      <c r="E127" s="5">
        <v>61</v>
      </c>
      <c r="F127" s="5">
        <v>108</v>
      </c>
      <c r="G127" s="5" t="s">
        <v>9158</v>
      </c>
      <c r="H127" s="5" t="s">
        <v>6136</v>
      </c>
      <c r="I127" s="5"/>
      <c r="J127" s="6">
        <v>0</v>
      </c>
      <c r="K127" s="9" t="s">
        <v>11263</v>
      </c>
      <c r="L127" s="6"/>
    </row>
    <row r="128" spans="1:12" x14ac:dyDescent="0.2">
      <c r="A128" s="6"/>
      <c r="B128" s="6" t="s">
        <v>8490</v>
      </c>
      <c r="C128" s="9" t="s">
        <v>8322</v>
      </c>
      <c r="D128" s="6" t="s">
        <v>2514</v>
      </c>
      <c r="E128" s="5">
        <v>60</v>
      </c>
      <c r="F128" s="5">
        <v>108</v>
      </c>
      <c r="G128" s="5" t="s">
        <v>9158</v>
      </c>
      <c r="H128" s="5" t="s">
        <v>6136</v>
      </c>
      <c r="I128" s="5"/>
      <c r="J128" s="6">
        <v>0</v>
      </c>
      <c r="K128" s="9" t="s">
        <v>2515</v>
      </c>
      <c r="L128" s="6"/>
    </row>
    <row r="129" spans="1:12" x14ac:dyDescent="0.2">
      <c r="A129" s="6"/>
      <c r="B129" s="6" t="s">
        <v>8490</v>
      </c>
      <c r="C129" s="9" t="s">
        <v>8322</v>
      </c>
      <c r="D129" s="136" t="s">
        <v>10349</v>
      </c>
      <c r="E129" s="5">
        <v>63</v>
      </c>
      <c r="F129" s="5">
        <v>113</v>
      </c>
      <c r="G129" s="5" t="s">
        <v>4232</v>
      </c>
      <c r="H129" s="5" t="s">
        <v>6136</v>
      </c>
      <c r="I129" s="5"/>
      <c r="J129" s="6">
        <v>0</v>
      </c>
      <c r="K129" s="9"/>
      <c r="L129" s="6"/>
    </row>
    <row r="130" spans="1:12" x14ac:dyDescent="0.2">
      <c r="A130" s="6"/>
      <c r="B130" s="6" t="s">
        <v>8490</v>
      </c>
      <c r="C130" s="9" t="s">
        <v>8322</v>
      </c>
      <c r="D130" s="6" t="s">
        <v>10180</v>
      </c>
      <c r="E130" s="5">
        <v>66</v>
      </c>
      <c r="F130" s="5">
        <v>101</v>
      </c>
      <c r="G130" s="5" t="s">
        <v>1277</v>
      </c>
      <c r="H130" s="5" t="s">
        <v>6136</v>
      </c>
      <c r="I130" s="5" t="s">
        <v>8263</v>
      </c>
      <c r="J130" s="6">
        <v>0</v>
      </c>
      <c r="K130" s="9"/>
      <c r="L130" s="6"/>
    </row>
    <row r="131" spans="1:12" x14ac:dyDescent="0.2">
      <c r="A131" s="6"/>
      <c r="B131" s="6" t="s">
        <v>8490</v>
      </c>
      <c r="C131" s="9" t="s">
        <v>8322</v>
      </c>
      <c r="D131" s="6" t="s">
        <v>6364</v>
      </c>
      <c r="E131" s="5">
        <v>63</v>
      </c>
      <c r="F131" s="5">
        <v>108</v>
      </c>
      <c r="G131" s="5" t="s">
        <v>9158</v>
      </c>
      <c r="H131" s="5" t="s">
        <v>6136</v>
      </c>
      <c r="I131" s="5"/>
      <c r="J131" s="6">
        <v>0</v>
      </c>
      <c r="K131" s="9"/>
      <c r="L131" s="6"/>
    </row>
    <row r="132" spans="1:12" x14ac:dyDescent="0.2">
      <c r="A132" s="6" t="s">
        <v>8814</v>
      </c>
      <c r="B132" s="6" t="s">
        <v>8490</v>
      </c>
      <c r="C132" s="9" t="s">
        <v>8322</v>
      </c>
      <c r="D132" s="6" t="s">
        <v>5239</v>
      </c>
      <c r="E132" s="5">
        <v>65</v>
      </c>
      <c r="F132" s="5">
        <v>101</v>
      </c>
      <c r="G132" s="5" t="s">
        <v>1277</v>
      </c>
      <c r="H132" s="5" t="s">
        <v>6136</v>
      </c>
      <c r="I132" s="5" t="s">
        <v>8263</v>
      </c>
      <c r="J132" s="6">
        <v>0</v>
      </c>
      <c r="K132" s="9"/>
      <c r="L132" s="6"/>
    </row>
    <row r="133" spans="1:12" x14ac:dyDescent="0.2">
      <c r="A133" s="6"/>
      <c r="B133" s="6" t="s">
        <v>8490</v>
      </c>
      <c r="C133" s="9" t="s">
        <v>8322</v>
      </c>
      <c r="D133" s="6" t="s">
        <v>9843</v>
      </c>
      <c r="E133" s="5">
        <v>59</v>
      </c>
      <c r="F133" s="5">
        <v>110</v>
      </c>
      <c r="G133" s="5" t="s">
        <v>8818</v>
      </c>
      <c r="H133" s="5" t="s">
        <v>6136</v>
      </c>
      <c r="I133" s="5" t="s">
        <v>8263</v>
      </c>
      <c r="J133" s="6">
        <v>0</v>
      </c>
      <c r="K133" s="9" t="s">
        <v>1106</v>
      </c>
      <c r="L133" s="6"/>
    </row>
    <row r="134" spans="1:12" x14ac:dyDescent="0.2">
      <c r="A134" s="6"/>
      <c r="B134" s="6" t="s">
        <v>8490</v>
      </c>
      <c r="C134" s="9" t="s">
        <v>8322</v>
      </c>
      <c r="D134" s="6" t="s">
        <v>10118</v>
      </c>
      <c r="E134" s="5">
        <v>62</v>
      </c>
      <c r="F134" s="5">
        <v>108</v>
      </c>
      <c r="G134" s="5" t="s">
        <v>9158</v>
      </c>
      <c r="H134" s="5" t="s">
        <v>6136</v>
      </c>
      <c r="I134" s="5"/>
      <c r="J134" s="6">
        <v>0</v>
      </c>
      <c r="K134" s="9"/>
      <c r="L134" s="6"/>
    </row>
    <row r="135" spans="1:12" x14ac:dyDescent="0.2">
      <c r="A135" s="6"/>
      <c r="B135" s="6" t="s">
        <v>8490</v>
      </c>
      <c r="C135" s="9" t="s">
        <v>8322</v>
      </c>
      <c r="D135" s="6" t="s">
        <v>2413</v>
      </c>
      <c r="E135" s="5">
        <v>60</v>
      </c>
      <c r="F135" s="5">
        <v>107</v>
      </c>
      <c r="G135" s="5" t="s">
        <v>8818</v>
      </c>
      <c r="H135" s="5" t="s">
        <v>6136</v>
      </c>
      <c r="I135" s="5" t="s">
        <v>8263</v>
      </c>
      <c r="J135" s="6">
        <v>0</v>
      </c>
      <c r="K135" s="9"/>
      <c r="L135" s="6"/>
    </row>
    <row r="136" spans="1:12" x14ac:dyDescent="0.2">
      <c r="A136" s="6"/>
      <c r="B136" s="6" t="s">
        <v>8490</v>
      </c>
      <c r="C136" s="9" t="s">
        <v>8322</v>
      </c>
      <c r="D136" s="6" t="s">
        <v>7114</v>
      </c>
      <c r="E136" s="5">
        <v>61</v>
      </c>
      <c r="F136" s="5">
        <v>108</v>
      </c>
      <c r="G136" s="5" t="s">
        <v>9158</v>
      </c>
      <c r="H136" s="5" t="s">
        <v>6136</v>
      </c>
      <c r="I136" s="5"/>
      <c r="J136" s="6">
        <v>0</v>
      </c>
      <c r="K136" s="9"/>
      <c r="L136" s="6"/>
    </row>
    <row r="137" spans="1:12" x14ac:dyDescent="0.2">
      <c r="A137" s="6"/>
      <c r="B137" s="6" t="s">
        <v>8490</v>
      </c>
      <c r="C137" s="9" t="s">
        <v>8322</v>
      </c>
      <c r="D137" s="6" t="s">
        <v>5458</v>
      </c>
      <c r="E137" s="5">
        <v>61</v>
      </c>
      <c r="F137" s="5">
        <v>108</v>
      </c>
      <c r="G137" s="5" t="s">
        <v>9158</v>
      </c>
      <c r="H137" s="5" t="s">
        <v>6136</v>
      </c>
      <c r="I137" s="5"/>
      <c r="J137" s="6">
        <v>0</v>
      </c>
      <c r="K137" s="9"/>
      <c r="L137" s="6"/>
    </row>
    <row r="138" spans="1:12" x14ac:dyDescent="0.2">
      <c r="A138" s="6" t="s">
        <v>7961</v>
      </c>
      <c r="B138" s="6" t="s">
        <v>8490</v>
      </c>
      <c r="C138" s="9" t="s">
        <v>8322</v>
      </c>
      <c r="D138" s="6" t="s">
        <v>5919</v>
      </c>
      <c r="E138" s="5">
        <v>71</v>
      </c>
      <c r="F138" s="5">
        <v>106</v>
      </c>
      <c r="G138" s="5" t="s">
        <v>7724</v>
      </c>
      <c r="H138" s="5" t="s">
        <v>912</v>
      </c>
      <c r="I138" s="5"/>
      <c r="J138" s="6">
        <v>0</v>
      </c>
      <c r="K138" s="9" t="s">
        <v>131</v>
      </c>
      <c r="L138" s="6"/>
    </row>
    <row r="139" spans="1:12" x14ac:dyDescent="0.2">
      <c r="A139" s="6" t="s">
        <v>7554</v>
      </c>
      <c r="B139" s="6" t="s">
        <v>8490</v>
      </c>
      <c r="C139" s="9" t="s">
        <v>8322</v>
      </c>
      <c r="D139" s="6" t="s">
        <v>5390</v>
      </c>
      <c r="E139" s="5">
        <v>61</v>
      </c>
      <c r="F139" s="5">
        <v>108</v>
      </c>
      <c r="G139" s="5" t="s">
        <v>9158</v>
      </c>
      <c r="H139" s="5" t="s">
        <v>6136</v>
      </c>
      <c r="I139" s="5"/>
      <c r="J139" s="6">
        <v>0</v>
      </c>
      <c r="K139" s="9" t="s">
        <v>6845</v>
      </c>
      <c r="L139" s="6"/>
    </row>
    <row r="140" spans="1:12" x14ac:dyDescent="0.2">
      <c r="A140" s="6"/>
      <c r="B140" s="6" t="s">
        <v>8490</v>
      </c>
      <c r="C140" s="9" t="s">
        <v>8322</v>
      </c>
      <c r="D140" s="6" t="s">
        <v>6831</v>
      </c>
      <c r="E140" s="5">
        <v>64</v>
      </c>
      <c r="F140" s="5">
        <v>101</v>
      </c>
      <c r="G140" s="5" t="s">
        <v>1277</v>
      </c>
      <c r="H140" s="5" t="s">
        <v>6136</v>
      </c>
      <c r="I140" s="5" t="s">
        <v>8263</v>
      </c>
      <c r="J140" s="6">
        <v>0</v>
      </c>
      <c r="K140" s="9"/>
      <c r="L140" s="6"/>
    </row>
    <row r="141" spans="1:12" x14ac:dyDescent="0.2">
      <c r="A141" s="6"/>
      <c r="B141" s="6" t="s">
        <v>8490</v>
      </c>
      <c r="C141" s="9" t="s">
        <v>8322</v>
      </c>
      <c r="D141" s="6" t="s">
        <v>7373</v>
      </c>
      <c r="E141" s="5">
        <v>71</v>
      </c>
      <c r="F141" s="5">
        <v>106</v>
      </c>
      <c r="G141" s="5" t="s">
        <v>7724</v>
      </c>
      <c r="H141" s="5" t="s">
        <v>912</v>
      </c>
      <c r="I141" s="5"/>
      <c r="J141" s="6">
        <v>0</v>
      </c>
      <c r="K141" s="9"/>
      <c r="L141" s="6"/>
    </row>
    <row r="142" spans="1:12" x14ac:dyDescent="0.2">
      <c r="A142" s="6" t="s">
        <v>12029</v>
      </c>
      <c r="B142" s="6" t="s">
        <v>8490</v>
      </c>
      <c r="C142" s="9" t="s">
        <v>8322</v>
      </c>
      <c r="D142" s="6" t="s">
        <v>12032</v>
      </c>
      <c r="E142" s="5">
        <v>63</v>
      </c>
      <c r="F142" s="5">
        <v>108</v>
      </c>
      <c r="G142" s="5" t="s">
        <v>9158</v>
      </c>
      <c r="H142" s="5" t="s">
        <v>6136</v>
      </c>
      <c r="I142" s="5"/>
      <c r="J142" s="6">
        <v>0</v>
      </c>
      <c r="K142" s="9" t="s">
        <v>12277</v>
      </c>
      <c r="L142" s="6"/>
    </row>
    <row r="143" spans="1:12" x14ac:dyDescent="0.2">
      <c r="A143" s="6"/>
      <c r="B143" s="6" t="s">
        <v>8490</v>
      </c>
      <c r="C143" s="9" t="s">
        <v>8322</v>
      </c>
      <c r="D143" s="6" t="s">
        <v>5322</v>
      </c>
      <c r="E143" s="5">
        <v>70</v>
      </c>
      <c r="F143" s="5">
        <v>102</v>
      </c>
      <c r="G143" s="5" t="s">
        <v>1545</v>
      </c>
      <c r="H143" s="5" t="s">
        <v>10390</v>
      </c>
      <c r="I143" s="5"/>
      <c r="J143" s="6">
        <v>0</v>
      </c>
      <c r="K143" s="9"/>
      <c r="L143" s="6"/>
    </row>
    <row r="144" spans="1:12" x14ac:dyDescent="0.2">
      <c r="A144" s="6"/>
      <c r="B144" s="6" t="s">
        <v>8490</v>
      </c>
      <c r="C144" s="9" t="s">
        <v>8322</v>
      </c>
      <c r="D144" s="6" t="s">
        <v>6862</v>
      </c>
      <c r="E144" s="5">
        <v>61</v>
      </c>
      <c r="F144" s="5">
        <v>108</v>
      </c>
      <c r="G144" s="5" t="s">
        <v>9158</v>
      </c>
      <c r="H144" s="5" t="s">
        <v>6136</v>
      </c>
      <c r="I144" s="5"/>
      <c r="J144" s="6">
        <v>0</v>
      </c>
      <c r="K144" s="9"/>
      <c r="L144" s="6"/>
    </row>
    <row r="145" spans="1:12" x14ac:dyDescent="0.2">
      <c r="A145" s="6"/>
      <c r="B145" s="6" t="s">
        <v>8490</v>
      </c>
      <c r="C145" s="9" t="s">
        <v>8322</v>
      </c>
      <c r="D145" s="6" t="s">
        <v>10363</v>
      </c>
      <c r="E145" s="5">
        <v>61</v>
      </c>
      <c r="F145" s="5">
        <v>108</v>
      </c>
      <c r="G145" s="5" t="s">
        <v>9158</v>
      </c>
      <c r="H145" s="5" t="s">
        <v>6136</v>
      </c>
      <c r="I145" s="5"/>
      <c r="J145" s="6">
        <v>0</v>
      </c>
      <c r="K145" s="9"/>
      <c r="L145" s="6"/>
    </row>
    <row r="146" spans="1:12" x14ac:dyDescent="0.2">
      <c r="A146" s="6"/>
      <c r="B146" s="6" t="s">
        <v>8490</v>
      </c>
      <c r="C146" s="9" t="s">
        <v>8322</v>
      </c>
      <c r="D146" s="6" t="s">
        <v>2484</v>
      </c>
      <c r="E146" s="5">
        <v>61</v>
      </c>
      <c r="F146" s="5">
        <v>108</v>
      </c>
      <c r="G146" s="5" t="s">
        <v>9158</v>
      </c>
      <c r="H146" s="5" t="s">
        <v>6136</v>
      </c>
      <c r="I146" s="5"/>
      <c r="J146" s="6">
        <v>0</v>
      </c>
      <c r="K146" s="9"/>
      <c r="L146" s="6"/>
    </row>
    <row r="147" spans="1:12" x14ac:dyDescent="0.2">
      <c r="A147" s="6"/>
      <c r="B147" s="6" t="s">
        <v>8490</v>
      </c>
      <c r="C147" s="9" t="s">
        <v>8322</v>
      </c>
      <c r="D147" s="6" t="s">
        <v>5920</v>
      </c>
      <c r="E147" s="5">
        <v>61</v>
      </c>
      <c r="F147" s="5">
        <v>108</v>
      </c>
      <c r="G147" s="5" t="s">
        <v>9158</v>
      </c>
      <c r="H147" s="5" t="s">
        <v>6136</v>
      </c>
      <c r="I147" s="5"/>
      <c r="J147" s="6">
        <v>0</v>
      </c>
      <c r="K147" s="9"/>
      <c r="L147" s="6"/>
    </row>
    <row r="148" spans="1:12" x14ac:dyDescent="0.2">
      <c r="A148" s="6"/>
      <c r="B148" s="6" t="s">
        <v>8490</v>
      </c>
      <c r="C148" s="9" t="s">
        <v>8322</v>
      </c>
      <c r="D148" s="6" t="s">
        <v>4595</v>
      </c>
      <c r="E148" s="5">
        <v>62</v>
      </c>
      <c r="F148" s="5">
        <v>108</v>
      </c>
      <c r="G148" s="5" t="s">
        <v>9158</v>
      </c>
      <c r="H148" s="5" t="s">
        <v>6136</v>
      </c>
      <c r="I148" s="5"/>
      <c r="J148" s="6">
        <v>0</v>
      </c>
      <c r="K148" s="9"/>
      <c r="L148" s="6"/>
    </row>
    <row r="149" spans="1:12" x14ac:dyDescent="0.2">
      <c r="A149" s="6" t="s">
        <v>9013</v>
      </c>
      <c r="B149" s="6" t="s">
        <v>8490</v>
      </c>
      <c r="C149" s="9" t="s">
        <v>8322</v>
      </c>
      <c r="D149" s="6" t="s">
        <v>4654</v>
      </c>
      <c r="E149" s="5">
        <v>56</v>
      </c>
      <c r="F149" s="5">
        <v>110</v>
      </c>
      <c r="G149" s="5" t="s">
        <v>2394</v>
      </c>
      <c r="H149" s="5" t="s">
        <v>6136</v>
      </c>
      <c r="I149" s="5" t="s">
        <v>8263</v>
      </c>
      <c r="J149" s="6">
        <v>0</v>
      </c>
      <c r="K149" s="9" t="s">
        <v>1225</v>
      </c>
      <c r="L149" s="6"/>
    </row>
    <row r="150" spans="1:12" x14ac:dyDescent="0.2">
      <c r="A150" s="6" t="s">
        <v>5299</v>
      </c>
      <c r="B150" s="6" t="s">
        <v>8490</v>
      </c>
      <c r="C150" s="9" t="s">
        <v>8322</v>
      </c>
      <c r="D150" s="6" t="s">
        <v>3750</v>
      </c>
      <c r="E150" s="5">
        <v>63</v>
      </c>
      <c r="F150" s="5">
        <v>108</v>
      </c>
      <c r="G150" s="5" t="s">
        <v>9158</v>
      </c>
      <c r="H150" s="5" t="s">
        <v>6136</v>
      </c>
      <c r="I150" s="5"/>
      <c r="J150" s="6">
        <v>0</v>
      </c>
      <c r="K150" s="9"/>
      <c r="L150" s="6"/>
    </row>
    <row r="151" spans="1:12" x14ac:dyDescent="0.2">
      <c r="A151" s="575" t="s">
        <v>7150</v>
      </c>
      <c r="B151" s="556" t="s">
        <v>8490</v>
      </c>
      <c r="C151" s="562" t="s">
        <v>8322</v>
      </c>
      <c r="D151" s="556" t="s">
        <v>11041</v>
      </c>
      <c r="E151" s="5">
        <v>69</v>
      </c>
      <c r="F151" s="5">
        <v>102</v>
      </c>
      <c r="G151" s="5" t="s">
        <v>1545</v>
      </c>
      <c r="H151" s="5" t="s">
        <v>10390</v>
      </c>
      <c r="I151" s="5"/>
      <c r="J151" s="6">
        <v>0</v>
      </c>
      <c r="K151" s="562" t="s">
        <v>11027</v>
      </c>
      <c r="L151" s="6"/>
    </row>
    <row r="152" spans="1:12" x14ac:dyDescent="0.2">
      <c r="A152" s="6"/>
      <c r="B152" s="6" t="s">
        <v>8490</v>
      </c>
      <c r="C152" s="9" t="s">
        <v>8322</v>
      </c>
      <c r="D152" s="6" t="s">
        <v>4906</v>
      </c>
      <c r="E152" s="5">
        <v>61</v>
      </c>
      <c r="F152" s="5">
        <v>108</v>
      </c>
      <c r="G152" s="5" t="s">
        <v>9158</v>
      </c>
      <c r="H152" s="5" t="s">
        <v>6136</v>
      </c>
      <c r="I152" s="5"/>
      <c r="J152" s="6">
        <v>0</v>
      </c>
      <c r="K152" s="9"/>
      <c r="L152" s="6"/>
    </row>
    <row r="153" spans="1:12" x14ac:dyDescent="0.2">
      <c r="A153" s="6"/>
      <c r="B153" s="6" t="s">
        <v>8490</v>
      </c>
      <c r="C153" s="9" t="s">
        <v>8322</v>
      </c>
      <c r="D153" s="6" t="s">
        <v>1317</v>
      </c>
      <c r="E153" s="5">
        <v>64</v>
      </c>
      <c r="F153" s="5">
        <v>101</v>
      </c>
      <c r="G153" s="5" t="s">
        <v>1277</v>
      </c>
      <c r="H153" s="5" t="s">
        <v>6136</v>
      </c>
      <c r="I153" s="5" t="s">
        <v>8263</v>
      </c>
      <c r="J153" s="6">
        <v>0</v>
      </c>
      <c r="K153" s="9"/>
      <c r="L153" s="6"/>
    </row>
    <row r="154" spans="1:12" x14ac:dyDescent="0.2">
      <c r="A154" s="6"/>
      <c r="B154" s="6" t="s">
        <v>8490</v>
      </c>
      <c r="C154" s="9" t="s">
        <v>8322</v>
      </c>
      <c r="D154" s="6" t="s">
        <v>10563</v>
      </c>
      <c r="E154" s="5">
        <v>61</v>
      </c>
      <c r="F154" s="5">
        <v>108</v>
      </c>
      <c r="G154" s="5" t="s">
        <v>9158</v>
      </c>
      <c r="H154" s="5" t="s">
        <v>6136</v>
      </c>
      <c r="I154" s="5"/>
      <c r="J154" s="6">
        <v>0</v>
      </c>
      <c r="K154" s="9"/>
      <c r="L154" s="6"/>
    </row>
    <row r="155" spans="1:12" x14ac:dyDescent="0.2">
      <c r="A155" s="6" t="s">
        <v>5209</v>
      </c>
      <c r="B155" s="6" t="s">
        <v>8490</v>
      </c>
      <c r="C155" s="9" t="s">
        <v>8322</v>
      </c>
      <c r="D155" s="6" t="s">
        <v>7834</v>
      </c>
      <c r="E155" s="5">
        <v>61</v>
      </c>
      <c r="F155" s="5">
        <v>108</v>
      </c>
      <c r="G155" s="5" t="s">
        <v>9158</v>
      </c>
      <c r="H155" s="5" t="s">
        <v>6136</v>
      </c>
      <c r="I155" s="5"/>
      <c r="J155" s="6">
        <v>0</v>
      </c>
      <c r="K155" s="9" t="s">
        <v>626</v>
      </c>
      <c r="L155" s="6"/>
    </row>
    <row r="156" spans="1:12" x14ac:dyDescent="0.2">
      <c r="A156" s="6"/>
      <c r="B156" s="6" t="s">
        <v>8490</v>
      </c>
      <c r="C156" s="9" t="s">
        <v>8322</v>
      </c>
      <c r="D156" s="6" t="s">
        <v>5324</v>
      </c>
      <c r="E156" s="5">
        <v>61</v>
      </c>
      <c r="F156" s="5">
        <v>108</v>
      </c>
      <c r="G156" s="5" t="s">
        <v>9158</v>
      </c>
      <c r="H156" s="5" t="s">
        <v>6136</v>
      </c>
      <c r="I156" s="5"/>
      <c r="J156" s="6">
        <v>0</v>
      </c>
      <c r="K156" s="9"/>
      <c r="L156" s="6"/>
    </row>
    <row r="157" spans="1:12" x14ac:dyDescent="0.2">
      <c r="A157" s="6"/>
      <c r="B157" s="6" t="s">
        <v>8490</v>
      </c>
      <c r="C157" s="9" t="s">
        <v>8322</v>
      </c>
      <c r="D157" s="6" t="s">
        <v>6646</v>
      </c>
      <c r="E157" s="5">
        <v>62</v>
      </c>
      <c r="F157" s="5">
        <v>108</v>
      </c>
      <c r="G157" s="5" t="s">
        <v>9158</v>
      </c>
      <c r="H157" s="5" t="s">
        <v>6136</v>
      </c>
      <c r="I157" s="5"/>
      <c r="J157" s="6">
        <v>0</v>
      </c>
      <c r="K157" s="9"/>
      <c r="L157" s="6"/>
    </row>
    <row r="158" spans="1:12" x14ac:dyDescent="0.2">
      <c r="A158" s="6" t="s">
        <v>12097</v>
      </c>
      <c r="B158" s="6" t="s">
        <v>8490</v>
      </c>
      <c r="C158" s="9" t="s">
        <v>8322</v>
      </c>
      <c r="D158" s="6" t="s">
        <v>12100</v>
      </c>
      <c r="E158" s="5">
        <v>59</v>
      </c>
      <c r="F158" s="5">
        <v>110</v>
      </c>
      <c r="G158" s="5" t="s">
        <v>2394</v>
      </c>
      <c r="H158" s="5" t="s">
        <v>6136</v>
      </c>
      <c r="I158" s="5"/>
      <c r="J158" s="6">
        <v>0</v>
      </c>
      <c r="K158" s="9" t="s">
        <v>12079</v>
      </c>
      <c r="L158" s="6"/>
    </row>
    <row r="159" spans="1:12" x14ac:dyDescent="0.2">
      <c r="A159" s="6" t="s">
        <v>2322</v>
      </c>
      <c r="B159" s="6" t="s">
        <v>8490</v>
      </c>
      <c r="C159" s="9" t="s">
        <v>8322</v>
      </c>
      <c r="D159" s="6" t="s">
        <v>10804</v>
      </c>
      <c r="E159" s="5">
        <v>69</v>
      </c>
      <c r="F159" s="5">
        <v>102</v>
      </c>
      <c r="G159" s="5" t="s">
        <v>1545</v>
      </c>
      <c r="H159" s="5" t="s">
        <v>10390</v>
      </c>
      <c r="I159" s="5"/>
      <c r="J159" s="6">
        <v>0</v>
      </c>
      <c r="K159" s="9" t="s">
        <v>10791</v>
      </c>
      <c r="L159" s="6"/>
    </row>
    <row r="160" spans="1:12" x14ac:dyDescent="0.2">
      <c r="A160" s="6" t="s">
        <v>6717</v>
      </c>
      <c r="B160" s="6" t="s">
        <v>8490</v>
      </c>
      <c r="C160" s="9" t="s">
        <v>8322</v>
      </c>
      <c r="D160" s="6" t="s">
        <v>6718</v>
      </c>
      <c r="E160" s="5">
        <v>60</v>
      </c>
      <c r="F160" s="5">
        <v>108</v>
      </c>
      <c r="G160" s="5" t="s">
        <v>9158</v>
      </c>
      <c r="H160" s="5" t="s">
        <v>6136</v>
      </c>
      <c r="I160" s="5"/>
      <c r="J160" s="6">
        <v>0</v>
      </c>
      <c r="K160" s="9" t="s">
        <v>33</v>
      </c>
      <c r="L160" s="6"/>
    </row>
    <row r="161" spans="1:12" x14ac:dyDescent="0.2">
      <c r="A161" s="6"/>
      <c r="B161" s="6" t="s">
        <v>8490</v>
      </c>
      <c r="C161" s="9" t="s">
        <v>8322</v>
      </c>
      <c r="D161" s="6" t="s">
        <v>5906</v>
      </c>
      <c r="E161" s="5">
        <v>61</v>
      </c>
      <c r="F161" s="5">
        <v>108</v>
      </c>
      <c r="G161" s="5" t="s">
        <v>9158</v>
      </c>
      <c r="H161" s="5" t="s">
        <v>6136</v>
      </c>
      <c r="I161" s="5"/>
      <c r="J161" s="6">
        <v>0</v>
      </c>
      <c r="K161" s="9"/>
      <c r="L161" s="6"/>
    </row>
    <row r="162" spans="1:12" x14ac:dyDescent="0.2">
      <c r="A162" s="6"/>
      <c r="B162" s="6" t="s">
        <v>8490</v>
      </c>
      <c r="C162" s="9" t="s">
        <v>8322</v>
      </c>
      <c r="D162" s="6" t="s">
        <v>6564</v>
      </c>
      <c r="E162" s="5">
        <v>61</v>
      </c>
      <c r="F162" s="5">
        <v>108</v>
      </c>
      <c r="G162" s="5" t="s">
        <v>9158</v>
      </c>
      <c r="H162" s="5" t="s">
        <v>6136</v>
      </c>
      <c r="I162" s="5"/>
      <c r="J162" s="6">
        <v>0</v>
      </c>
      <c r="K162" s="9" t="s">
        <v>7524</v>
      </c>
      <c r="L162" s="6"/>
    </row>
    <row r="163" spans="1:12" x14ac:dyDescent="0.2">
      <c r="A163" s="6"/>
      <c r="B163" s="6" t="s">
        <v>8490</v>
      </c>
      <c r="C163" s="9" t="s">
        <v>8322</v>
      </c>
      <c r="D163" s="6" t="s">
        <v>10045</v>
      </c>
      <c r="E163" s="5">
        <v>61</v>
      </c>
      <c r="F163" s="5">
        <v>108</v>
      </c>
      <c r="G163" s="5" t="s">
        <v>9158</v>
      </c>
      <c r="H163" s="5" t="s">
        <v>6136</v>
      </c>
      <c r="I163" s="5"/>
      <c r="J163" s="6">
        <v>0</v>
      </c>
      <c r="K163" s="9"/>
      <c r="L163" s="6"/>
    </row>
    <row r="164" spans="1:12" x14ac:dyDescent="0.2">
      <c r="A164" s="6"/>
      <c r="B164" s="6" t="s">
        <v>8490</v>
      </c>
      <c r="C164" s="9" t="s">
        <v>8322</v>
      </c>
      <c r="D164" s="6" t="s">
        <v>1808</v>
      </c>
      <c r="E164" s="5">
        <v>61</v>
      </c>
      <c r="F164" s="5">
        <v>108</v>
      </c>
      <c r="G164" s="5" t="s">
        <v>9158</v>
      </c>
      <c r="H164" s="5" t="s">
        <v>6136</v>
      </c>
      <c r="I164" s="5"/>
      <c r="J164" s="6">
        <v>0</v>
      </c>
      <c r="K164" s="9"/>
      <c r="L164" s="6"/>
    </row>
    <row r="165" spans="1:12" x14ac:dyDescent="0.2">
      <c r="A165" s="6"/>
      <c r="B165" s="6" t="s">
        <v>8490</v>
      </c>
      <c r="C165" s="9" t="s">
        <v>8322</v>
      </c>
      <c r="D165" s="6" t="s">
        <v>10177</v>
      </c>
      <c r="E165" s="5">
        <v>61</v>
      </c>
      <c r="F165" s="5">
        <v>108</v>
      </c>
      <c r="G165" s="5" t="s">
        <v>9158</v>
      </c>
      <c r="H165" s="5" t="s">
        <v>6136</v>
      </c>
      <c r="I165" s="5"/>
      <c r="J165" s="6">
        <v>0</v>
      </c>
      <c r="K165" s="9"/>
      <c r="L165" s="6"/>
    </row>
    <row r="166" spans="1:12" x14ac:dyDescent="0.2">
      <c r="A166" s="6"/>
      <c r="B166" s="6" t="s">
        <v>8490</v>
      </c>
      <c r="C166" s="9" t="s">
        <v>8322</v>
      </c>
      <c r="D166" s="6" t="s">
        <v>7971</v>
      </c>
      <c r="E166" s="5">
        <v>61</v>
      </c>
      <c r="F166" s="5">
        <v>108</v>
      </c>
      <c r="G166" s="5" t="s">
        <v>9158</v>
      </c>
      <c r="H166" s="5" t="s">
        <v>6136</v>
      </c>
      <c r="I166" s="5"/>
      <c r="J166" s="6">
        <v>0</v>
      </c>
      <c r="K166" s="9"/>
      <c r="L166" s="6"/>
    </row>
    <row r="167" spans="1:12" x14ac:dyDescent="0.2">
      <c r="A167" s="6"/>
      <c r="B167" s="6" t="s">
        <v>8490</v>
      </c>
      <c r="C167" s="9" t="s">
        <v>8322</v>
      </c>
      <c r="D167" s="6" t="s">
        <v>7922</v>
      </c>
      <c r="E167" s="5">
        <v>61</v>
      </c>
      <c r="F167" s="5">
        <v>108</v>
      </c>
      <c r="G167" s="5" t="s">
        <v>9158</v>
      </c>
      <c r="H167" s="5" t="s">
        <v>6136</v>
      </c>
      <c r="I167" s="5"/>
      <c r="J167" s="6">
        <v>0</v>
      </c>
      <c r="K167" s="9"/>
      <c r="L167" s="6"/>
    </row>
    <row r="168" spans="1:12" x14ac:dyDescent="0.2">
      <c r="A168" s="6" t="s">
        <v>3593</v>
      </c>
      <c r="B168" s="6" t="s">
        <v>8490</v>
      </c>
      <c r="C168" s="9" t="s">
        <v>8322</v>
      </c>
      <c r="D168" s="6" t="s">
        <v>9578</v>
      </c>
      <c r="E168" s="5">
        <v>69</v>
      </c>
      <c r="F168" s="5">
        <v>102</v>
      </c>
      <c r="G168" s="5" t="s">
        <v>1545</v>
      </c>
      <c r="H168" s="5" t="s">
        <v>10390</v>
      </c>
      <c r="I168" s="5"/>
      <c r="J168" s="6">
        <v>0</v>
      </c>
      <c r="K168" s="9" t="s">
        <v>131</v>
      </c>
      <c r="L168" s="6"/>
    </row>
    <row r="169" spans="1:12" x14ac:dyDescent="0.2">
      <c r="A169" s="6" t="s">
        <v>8814</v>
      </c>
      <c r="B169" s="6" t="s">
        <v>8490</v>
      </c>
      <c r="C169" s="9" t="s">
        <v>8322</v>
      </c>
      <c r="D169" s="6" t="s">
        <v>7226</v>
      </c>
      <c r="E169" s="5">
        <v>65</v>
      </c>
      <c r="F169" s="5">
        <v>101</v>
      </c>
      <c r="G169" s="5" t="s">
        <v>1277</v>
      </c>
      <c r="H169" s="5" t="s">
        <v>6136</v>
      </c>
      <c r="I169" s="5" t="s">
        <v>8263</v>
      </c>
      <c r="J169" s="6">
        <v>0</v>
      </c>
      <c r="K169" s="9"/>
      <c r="L169" s="6"/>
    </row>
    <row r="170" spans="1:12" x14ac:dyDescent="0.2">
      <c r="A170" s="6" t="s">
        <v>4519</v>
      </c>
      <c r="B170" s="6" t="s">
        <v>8490</v>
      </c>
      <c r="C170" s="9" t="s">
        <v>8322</v>
      </c>
      <c r="D170" s="6" t="s">
        <v>4340</v>
      </c>
      <c r="E170" s="5">
        <v>62</v>
      </c>
      <c r="F170" s="5">
        <v>108</v>
      </c>
      <c r="G170" s="5" t="s">
        <v>9158</v>
      </c>
      <c r="H170" s="5" t="s">
        <v>6136</v>
      </c>
      <c r="I170" s="5"/>
      <c r="J170" s="6">
        <v>0</v>
      </c>
      <c r="K170" s="9"/>
      <c r="L170" s="6"/>
    </row>
    <row r="171" spans="1:12" x14ac:dyDescent="0.2">
      <c r="A171" s="6"/>
      <c r="B171" s="6" t="s">
        <v>8490</v>
      </c>
      <c r="C171" s="9" t="s">
        <v>8322</v>
      </c>
      <c r="D171" s="6" t="s">
        <v>1748</v>
      </c>
      <c r="E171" s="5">
        <v>60</v>
      </c>
      <c r="F171" s="5">
        <v>108</v>
      </c>
      <c r="G171" s="5" t="s">
        <v>9158</v>
      </c>
      <c r="H171" s="5" t="s">
        <v>6136</v>
      </c>
      <c r="I171" s="5"/>
      <c r="J171" s="6">
        <v>0</v>
      </c>
      <c r="K171" s="9"/>
      <c r="L171" s="6"/>
    </row>
    <row r="172" spans="1:12" x14ac:dyDescent="0.2">
      <c r="A172" s="6"/>
      <c r="B172" s="6" t="s">
        <v>8490</v>
      </c>
      <c r="C172" s="9" t="s">
        <v>8322</v>
      </c>
      <c r="D172" s="6" t="s">
        <v>7628</v>
      </c>
      <c r="E172" s="5">
        <v>61</v>
      </c>
      <c r="F172" s="5">
        <v>108</v>
      </c>
      <c r="G172" s="5" t="s">
        <v>9158</v>
      </c>
      <c r="H172" s="5" t="s">
        <v>6136</v>
      </c>
      <c r="I172" s="5"/>
      <c r="J172" s="6">
        <v>0</v>
      </c>
      <c r="K172" s="9"/>
      <c r="L172" s="6"/>
    </row>
    <row r="173" spans="1:12" x14ac:dyDescent="0.2">
      <c r="A173" s="6"/>
      <c r="B173" s="6" t="s">
        <v>8490</v>
      </c>
      <c r="C173" s="9" t="s">
        <v>8322</v>
      </c>
      <c r="D173" s="6" t="s">
        <v>9570</v>
      </c>
      <c r="E173" s="5">
        <v>62</v>
      </c>
      <c r="F173" s="5">
        <v>108</v>
      </c>
      <c r="G173" s="5" t="s">
        <v>9158</v>
      </c>
      <c r="H173" s="5" t="s">
        <v>6136</v>
      </c>
      <c r="I173" s="5"/>
      <c r="J173" s="6">
        <v>0</v>
      </c>
      <c r="K173" s="9"/>
      <c r="L173" s="6"/>
    </row>
    <row r="174" spans="1:12" x14ac:dyDescent="0.2">
      <c r="A174" s="6" t="s">
        <v>2258</v>
      </c>
      <c r="B174" s="6" t="s">
        <v>8490</v>
      </c>
      <c r="C174" s="9" t="s">
        <v>8322</v>
      </c>
      <c r="D174" s="6" t="s">
        <v>8551</v>
      </c>
      <c r="E174" s="5">
        <v>62</v>
      </c>
      <c r="F174" s="5">
        <v>108</v>
      </c>
      <c r="G174" s="5" t="s">
        <v>9158</v>
      </c>
      <c r="H174" s="5" t="s">
        <v>6136</v>
      </c>
      <c r="I174" s="5"/>
      <c r="J174" s="6">
        <v>0</v>
      </c>
      <c r="K174" s="9" t="s">
        <v>2763</v>
      </c>
      <c r="L174" s="6"/>
    </row>
    <row r="175" spans="1:12" x14ac:dyDescent="0.2">
      <c r="A175" s="6" t="s">
        <v>3618</v>
      </c>
      <c r="B175" s="6" t="s">
        <v>8490</v>
      </c>
      <c r="C175" s="9" t="s">
        <v>8322</v>
      </c>
      <c r="D175" s="575" t="s">
        <v>11299</v>
      </c>
      <c r="E175" s="5">
        <v>62</v>
      </c>
      <c r="F175" s="5">
        <v>108</v>
      </c>
      <c r="G175" s="5" t="s">
        <v>9158</v>
      </c>
      <c r="H175" s="5" t="s">
        <v>6136</v>
      </c>
      <c r="I175" s="5"/>
      <c r="J175" s="6">
        <v>0</v>
      </c>
      <c r="K175" s="562" t="s">
        <v>11301</v>
      </c>
      <c r="L175" s="6"/>
    </row>
    <row r="176" spans="1:12" x14ac:dyDescent="0.2">
      <c r="A176" s="6"/>
      <c r="B176" s="6" t="s">
        <v>8490</v>
      </c>
      <c r="C176" s="9" t="s">
        <v>8322</v>
      </c>
      <c r="D176" s="6" t="s">
        <v>9508</v>
      </c>
      <c r="E176" s="5">
        <v>61</v>
      </c>
      <c r="F176" s="5">
        <v>108</v>
      </c>
      <c r="G176" s="5" t="s">
        <v>9158</v>
      </c>
      <c r="H176" s="5" t="s">
        <v>6136</v>
      </c>
      <c r="I176" s="5"/>
      <c r="J176" s="6">
        <v>0</v>
      </c>
      <c r="K176" s="9"/>
      <c r="L176" s="6"/>
    </row>
    <row r="177" spans="1:12" x14ac:dyDescent="0.2">
      <c r="A177" s="6"/>
      <c r="B177" s="6" t="s">
        <v>8490</v>
      </c>
      <c r="C177" s="9" t="s">
        <v>8322</v>
      </c>
      <c r="D177" s="6" t="s">
        <v>6617</v>
      </c>
      <c r="E177" s="5">
        <v>61</v>
      </c>
      <c r="F177" s="5">
        <v>108</v>
      </c>
      <c r="G177" s="5" t="s">
        <v>9158</v>
      </c>
      <c r="H177" s="5" t="s">
        <v>6136</v>
      </c>
      <c r="I177" s="5"/>
      <c r="J177" s="6">
        <v>0</v>
      </c>
      <c r="K177" s="9"/>
      <c r="L177" s="6"/>
    </row>
    <row r="178" spans="1:12" x14ac:dyDescent="0.2">
      <c r="A178" s="6" t="s">
        <v>9550</v>
      </c>
      <c r="B178" s="6" t="s">
        <v>8490</v>
      </c>
      <c r="C178" s="9" t="s">
        <v>8322</v>
      </c>
      <c r="D178" s="6" t="s">
        <v>3066</v>
      </c>
      <c r="E178" s="5">
        <v>69</v>
      </c>
      <c r="F178" s="5">
        <v>102</v>
      </c>
      <c r="G178" s="5" t="s">
        <v>1545</v>
      </c>
      <c r="H178" s="5" t="s">
        <v>10390</v>
      </c>
      <c r="I178" s="5"/>
      <c r="J178" s="6">
        <v>0</v>
      </c>
      <c r="K178" s="9" t="s">
        <v>9939</v>
      </c>
      <c r="L178" s="6"/>
    </row>
    <row r="179" spans="1:12" x14ac:dyDescent="0.2">
      <c r="A179" s="6" t="s">
        <v>9958</v>
      </c>
      <c r="B179" s="6" t="s">
        <v>8490</v>
      </c>
      <c r="C179" s="9" t="s">
        <v>8322</v>
      </c>
      <c r="D179" s="6" t="s">
        <v>958</v>
      </c>
      <c r="E179" s="5">
        <v>71</v>
      </c>
      <c r="F179" s="5">
        <v>106</v>
      </c>
      <c r="G179" s="5" t="s">
        <v>7724</v>
      </c>
      <c r="H179" s="5" t="s">
        <v>912</v>
      </c>
      <c r="I179" s="5"/>
      <c r="J179" s="6">
        <v>0</v>
      </c>
      <c r="K179" s="9"/>
      <c r="L179" s="6"/>
    </row>
    <row r="180" spans="1:12" x14ac:dyDescent="0.2">
      <c r="A180" s="6" t="s">
        <v>1190</v>
      </c>
      <c r="B180" s="6" t="s">
        <v>8490</v>
      </c>
      <c r="C180" s="9" t="s">
        <v>8322</v>
      </c>
      <c r="D180" s="6" t="s">
        <v>4099</v>
      </c>
      <c r="E180" s="5">
        <v>61</v>
      </c>
      <c r="F180" s="5">
        <v>108</v>
      </c>
      <c r="G180" s="5" t="s">
        <v>9158</v>
      </c>
      <c r="H180" s="5" t="s">
        <v>6136</v>
      </c>
      <c r="I180" s="5"/>
      <c r="J180" s="6">
        <v>0</v>
      </c>
      <c r="K180" s="9" t="s">
        <v>1191</v>
      </c>
      <c r="L180" s="6"/>
    </row>
    <row r="181" spans="1:12" x14ac:dyDescent="0.2">
      <c r="A181" s="6"/>
      <c r="B181" s="6" t="s">
        <v>8490</v>
      </c>
      <c r="C181" s="9" t="s">
        <v>8322</v>
      </c>
      <c r="D181" s="6" t="s">
        <v>4119</v>
      </c>
      <c r="E181" s="5">
        <v>65</v>
      </c>
      <c r="F181" s="5">
        <v>101</v>
      </c>
      <c r="G181" s="5" t="s">
        <v>1277</v>
      </c>
      <c r="H181" s="5" t="s">
        <v>6136</v>
      </c>
      <c r="I181" s="5" t="s">
        <v>8263</v>
      </c>
      <c r="J181" s="6">
        <v>0</v>
      </c>
      <c r="K181" s="9"/>
      <c r="L181" s="6"/>
    </row>
    <row r="182" spans="1:12" x14ac:dyDescent="0.2">
      <c r="A182" s="6"/>
      <c r="B182" s="6" t="s">
        <v>8490</v>
      </c>
      <c r="C182" s="9" t="s">
        <v>8322</v>
      </c>
      <c r="D182" s="6" t="s">
        <v>463</v>
      </c>
      <c r="E182" s="5">
        <v>62</v>
      </c>
      <c r="F182" s="5">
        <v>108</v>
      </c>
      <c r="G182" s="5" t="s">
        <v>9158</v>
      </c>
      <c r="H182" s="5" t="s">
        <v>6136</v>
      </c>
      <c r="I182" s="5"/>
      <c r="J182" s="6">
        <v>0</v>
      </c>
      <c r="K182" s="9"/>
      <c r="L182" s="6"/>
    </row>
    <row r="183" spans="1:12" ht="12" customHeight="1" x14ac:dyDescent="0.2">
      <c r="A183" s="6"/>
      <c r="B183" s="6" t="s">
        <v>8490</v>
      </c>
      <c r="C183" s="9" t="s">
        <v>8322</v>
      </c>
      <c r="D183" s="6" t="s">
        <v>10346</v>
      </c>
      <c r="E183" s="5">
        <v>60</v>
      </c>
      <c r="F183" s="5">
        <v>108</v>
      </c>
      <c r="G183" s="5" t="s">
        <v>9158</v>
      </c>
      <c r="H183" s="5" t="s">
        <v>6136</v>
      </c>
      <c r="I183" s="5"/>
      <c r="J183" s="6">
        <v>0</v>
      </c>
      <c r="K183" s="9"/>
      <c r="L183" s="6"/>
    </row>
    <row r="184" spans="1:12" x14ac:dyDescent="0.2">
      <c r="A184" s="6"/>
      <c r="B184" s="6" t="s">
        <v>8490</v>
      </c>
      <c r="C184" s="9" t="s">
        <v>8322</v>
      </c>
      <c r="D184" s="6" t="s">
        <v>5613</v>
      </c>
      <c r="E184" s="5">
        <v>63</v>
      </c>
      <c r="F184" s="5">
        <v>108</v>
      </c>
      <c r="G184" s="5" t="s">
        <v>9158</v>
      </c>
      <c r="H184" s="5" t="s">
        <v>6136</v>
      </c>
      <c r="I184" s="5"/>
      <c r="J184" s="6">
        <v>0</v>
      </c>
      <c r="K184" s="9"/>
      <c r="L184" s="6"/>
    </row>
    <row r="185" spans="1:12" x14ac:dyDescent="0.2">
      <c r="A185" s="6" t="s">
        <v>2129</v>
      </c>
      <c r="B185" s="6" t="s">
        <v>8490</v>
      </c>
      <c r="C185" s="9" t="s">
        <v>8322</v>
      </c>
      <c r="D185" s="6" t="s">
        <v>2130</v>
      </c>
      <c r="E185" s="5">
        <v>60</v>
      </c>
      <c r="F185" s="5">
        <v>108</v>
      </c>
      <c r="G185" s="5" t="s">
        <v>9158</v>
      </c>
      <c r="H185" s="5" t="s">
        <v>6136</v>
      </c>
      <c r="I185" s="5"/>
      <c r="J185" s="6">
        <v>0</v>
      </c>
      <c r="K185" s="9" t="s">
        <v>2131</v>
      </c>
      <c r="L185" s="6"/>
    </row>
    <row r="186" spans="1:12" x14ac:dyDescent="0.2">
      <c r="A186" s="6" t="s">
        <v>6388</v>
      </c>
      <c r="B186" s="6" t="s">
        <v>8490</v>
      </c>
      <c r="C186" s="9" t="s">
        <v>8322</v>
      </c>
      <c r="D186" s="6" t="s">
        <v>6387</v>
      </c>
      <c r="E186" s="5">
        <v>62</v>
      </c>
      <c r="F186" s="5">
        <v>108</v>
      </c>
      <c r="G186" s="5" t="s">
        <v>9158</v>
      </c>
      <c r="H186" s="5" t="s">
        <v>6136</v>
      </c>
      <c r="I186" s="5"/>
      <c r="J186" s="6">
        <v>0</v>
      </c>
      <c r="K186" s="9" t="s">
        <v>8545</v>
      </c>
      <c r="L186" s="6"/>
    </row>
    <row r="187" spans="1:12" x14ac:dyDescent="0.2">
      <c r="A187" s="6" t="s">
        <v>432</v>
      </c>
      <c r="B187" s="6" t="s">
        <v>8490</v>
      </c>
      <c r="C187" s="9" t="s">
        <v>8322</v>
      </c>
      <c r="D187" s="6" t="s">
        <v>5483</v>
      </c>
      <c r="E187" s="5">
        <v>61</v>
      </c>
      <c r="F187" s="5">
        <v>108</v>
      </c>
      <c r="G187" s="5" t="s">
        <v>9158</v>
      </c>
      <c r="H187" s="5" t="s">
        <v>6136</v>
      </c>
      <c r="I187" s="5"/>
      <c r="J187" s="6">
        <v>0</v>
      </c>
      <c r="K187" s="9" t="s">
        <v>5484</v>
      </c>
      <c r="L187" s="6"/>
    </row>
    <row r="188" spans="1:12" x14ac:dyDescent="0.2">
      <c r="A188" s="6"/>
      <c r="B188" s="6" t="s">
        <v>8490</v>
      </c>
      <c r="C188" s="9" t="s">
        <v>8322</v>
      </c>
      <c r="D188" s="6" t="s">
        <v>197</v>
      </c>
      <c r="E188" s="5">
        <v>71</v>
      </c>
      <c r="F188" s="5">
        <v>106</v>
      </c>
      <c r="G188" s="5" t="s">
        <v>7724</v>
      </c>
      <c r="H188" s="5" t="s">
        <v>912</v>
      </c>
      <c r="I188" s="5"/>
      <c r="J188" s="6">
        <v>0</v>
      </c>
      <c r="K188" s="9"/>
      <c r="L188" s="6"/>
    </row>
    <row r="189" spans="1:12" x14ac:dyDescent="0.2">
      <c r="A189" s="6"/>
      <c r="B189" s="6" t="s">
        <v>8490</v>
      </c>
      <c r="C189" s="9" t="s">
        <v>8322</v>
      </c>
      <c r="D189" s="6" t="s">
        <v>5757</v>
      </c>
      <c r="E189" s="5">
        <v>60</v>
      </c>
      <c r="F189" s="5">
        <v>108</v>
      </c>
      <c r="G189" s="5" t="s">
        <v>9158</v>
      </c>
      <c r="H189" s="5" t="s">
        <v>6136</v>
      </c>
      <c r="I189" s="5"/>
      <c r="J189" s="6">
        <v>0</v>
      </c>
      <c r="K189" s="9"/>
      <c r="L189" s="6"/>
    </row>
    <row r="190" spans="1:12" x14ac:dyDescent="0.2">
      <c r="A190" s="6" t="s">
        <v>10317</v>
      </c>
      <c r="B190" s="6" t="s">
        <v>8490</v>
      </c>
      <c r="C190" s="9" t="s">
        <v>8322</v>
      </c>
      <c r="D190" s="6" t="s">
        <v>10316</v>
      </c>
      <c r="E190" s="5">
        <v>62</v>
      </c>
      <c r="F190" s="5">
        <v>108</v>
      </c>
      <c r="G190" s="5" t="s">
        <v>9158</v>
      </c>
      <c r="H190" s="5" t="s">
        <v>6136</v>
      </c>
      <c r="I190" s="5"/>
      <c r="J190" s="6">
        <v>0</v>
      </c>
      <c r="K190" s="9" t="s">
        <v>1262</v>
      </c>
      <c r="L190" s="6"/>
    </row>
    <row r="191" spans="1:12" x14ac:dyDescent="0.2">
      <c r="A191" s="6"/>
      <c r="B191" s="6" t="s">
        <v>8490</v>
      </c>
      <c r="C191" s="9" t="s">
        <v>8322</v>
      </c>
      <c r="D191" s="6" t="s">
        <v>4681</v>
      </c>
      <c r="E191" s="5">
        <v>61</v>
      </c>
      <c r="F191" s="5">
        <v>108</v>
      </c>
      <c r="G191" s="5" t="s">
        <v>9158</v>
      </c>
      <c r="H191" s="5" t="s">
        <v>6136</v>
      </c>
      <c r="I191" s="5"/>
      <c r="J191" s="6">
        <v>0</v>
      </c>
      <c r="K191" s="9"/>
      <c r="L191" s="6"/>
    </row>
    <row r="192" spans="1:12" x14ac:dyDescent="0.2">
      <c r="A192" s="6"/>
      <c r="B192" s="6" t="s">
        <v>8490</v>
      </c>
      <c r="C192" s="9" t="s">
        <v>8322</v>
      </c>
      <c r="D192" s="6" t="s">
        <v>9956</v>
      </c>
      <c r="E192" s="5">
        <v>61</v>
      </c>
      <c r="F192" s="5">
        <v>108</v>
      </c>
      <c r="G192" s="5" t="s">
        <v>9158</v>
      </c>
      <c r="H192" s="5" t="s">
        <v>6136</v>
      </c>
      <c r="I192" s="5"/>
      <c r="J192" s="6">
        <v>0</v>
      </c>
      <c r="K192" s="9"/>
      <c r="L192" s="6"/>
    </row>
    <row r="193" spans="1:12" x14ac:dyDescent="0.2">
      <c r="A193" s="6" t="s">
        <v>10496</v>
      </c>
      <c r="B193" s="6" t="s">
        <v>8490</v>
      </c>
      <c r="C193" s="9" t="s">
        <v>8322</v>
      </c>
      <c r="D193" s="136" t="s">
        <v>5726</v>
      </c>
      <c r="E193" s="5">
        <v>62</v>
      </c>
      <c r="F193" s="5">
        <v>108</v>
      </c>
      <c r="G193" s="5" t="s">
        <v>9158</v>
      </c>
      <c r="H193" s="5" t="s">
        <v>6136</v>
      </c>
      <c r="I193" s="5"/>
      <c r="J193" s="6">
        <v>0</v>
      </c>
      <c r="K193" s="9"/>
      <c r="L193" s="6"/>
    </row>
    <row r="194" spans="1:12" x14ac:dyDescent="0.2">
      <c r="A194" s="6"/>
      <c r="B194" s="6" t="s">
        <v>8490</v>
      </c>
      <c r="C194" s="9" t="s">
        <v>8322</v>
      </c>
      <c r="D194" s="6" t="s">
        <v>9293</v>
      </c>
      <c r="E194" s="5">
        <v>61</v>
      </c>
      <c r="F194" s="5">
        <v>108</v>
      </c>
      <c r="G194" s="5" t="s">
        <v>9158</v>
      </c>
      <c r="H194" s="5" t="s">
        <v>6136</v>
      </c>
      <c r="I194" s="5"/>
      <c r="J194" s="6">
        <v>0</v>
      </c>
      <c r="K194" s="9"/>
      <c r="L194" s="6"/>
    </row>
    <row r="195" spans="1:12" x14ac:dyDescent="0.2">
      <c r="A195" s="6"/>
      <c r="B195" s="6" t="s">
        <v>8490</v>
      </c>
      <c r="C195" s="9" t="s">
        <v>8322</v>
      </c>
      <c r="D195" s="6" t="s">
        <v>5990</v>
      </c>
      <c r="E195" s="5">
        <v>65</v>
      </c>
      <c r="F195" s="5">
        <v>101</v>
      </c>
      <c r="G195" s="5" t="s">
        <v>1277</v>
      </c>
      <c r="H195" s="5" t="s">
        <v>6136</v>
      </c>
      <c r="I195" s="5" t="s">
        <v>8263</v>
      </c>
      <c r="J195" s="6">
        <v>0</v>
      </c>
      <c r="K195" s="9"/>
      <c r="L195" s="6"/>
    </row>
    <row r="196" spans="1:12" x14ac:dyDescent="0.2">
      <c r="A196" s="6" t="s">
        <v>853</v>
      </c>
      <c r="B196" s="6" t="s">
        <v>8490</v>
      </c>
      <c r="C196" s="9" t="s">
        <v>8322</v>
      </c>
      <c r="D196" s="6" t="s">
        <v>8700</v>
      </c>
      <c r="E196" s="5">
        <v>61</v>
      </c>
      <c r="F196" s="5">
        <v>108</v>
      </c>
      <c r="G196" s="5" t="s">
        <v>9158</v>
      </c>
      <c r="H196" s="5" t="s">
        <v>6136</v>
      </c>
      <c r="I196" s="5"/>
      <c r="J196" s="6">
        <v>0</v>
      </c>
      <c r="K196" s="9" t="s">
        <v>2694</v>
      </c>
      <c r="L196" s="6"/>
    </row>
    <row r="197" spans="1:12" x14ac:dyDescent="0.2">
      <c r="A197" s="6"/>
      <c r="B197" s="6" t="s">
        <v>8490</v>
      </c>
      <c r="C197" s="9" t="s">
        <v>8322</v>
      </c>
      <c r="D197" s="6" t="s">
        <v>4457</v>
      </c>
      <c r="E197" s="5">
        <v>61</v>
      </c>
      <c r="F197" s="5">
        <v>108</v>
      </c>
      <c r="G197" s="5" t="s">
        <v>9158</v>
      </c>
      <c r="H197" s="5" t="s">
        <v>6136</v>
      </c>
      <c r="I197" s="5"/>
      <c r="J197" s="6">
        <v>0</v>
      </c>
      <c r="K197" s="9"/>
      <c r="L197" s="6"/>
    </row>
    <row r="198" spans="1:12" x14ac:dyDescent="0.2">
      <c r="A198" s="6"/>
      <c r="B198" s="6" t="s">
        <v>8490</v>
      </c>
      <c r="C198" s="9" t="s">
        <v>8322</v>
      </c>
      <c r="D198" s="6" t="s">
        <v>1842</v>
      </c>
      <c r="E198" s="5">
        <v>62</v>
      </c>
      <c r="F198" s="5">
        <v>108</v>
      </c>
      <c r="G198" s="5" t="s">
        <v>9158</v>
      </c>
      <c r="H198" s="5" t="s">
        <v>6136</v>
      </c>
      <c r="I198" s="5"/>
      <c r="J198" s="6">
        <v>0</v>
      </c>
      <c r="K198" s="9"/>
      <c r="L198" s="6"/>
    </row>
    <row r="199" spans="1:12" x14ac:dyDescent="0.2">
      <c r="A199" s="6"/>
      <c r="B199" s="6" t="s">
        <v>8490</v>
      </c>
      <c r="C199" s="9" t="s">
        <v>8322</v>
      </c>
      <c r="D199" s="6" t="s">
        <v>6318</v>
      </c>
      <c r="E199" s="5">
        <v>62</v>
      </c>
      <c r="F199" s="5">
        <v>108</v>
      </c>
      <c r="G199" s="5" t="s">
        <v>9158</v>
      </c>
      <c r="H199" s="5" t="s">
        <v>6136</v>
      </c>
      <c r="I199" s="5"/>
      <c r="J199" s="6">
        <v>0</v>
      </c>
      <c r="K199" s="9"/>
      <c r="L199" s="6"/>
    </row>
    <row r="200" spans="1:12" x14ac:dyDescent="0.2">
      <c r="A200" s="6" t="s">
        <v>9731</v>
      </c>
      <c r="B200" s="6" t="s">
        <v>5305</v>
      </c>
      <c r="C200" s="9" t="s">
        <v>8322</v>
      </c>
      <c r="D200" s="6" t="s">
        <v>10033</v>
      </c>
      <c r="E200" s="5">
        <v>56</v>
      </c>
      <c r="F200" s="5">
        <v>110</v>
      </c>
      <c r="G200" s="5" t="s">
        <v>2394</v>
      </c>
      <c r="H200" s="5" t="s">
        <v>6136</v>
      </c>
      <c r="I200" s="5"/>
      <c r="J200" s="6">
        <v>0</v>
      </c>
      <c r="K200" s="9" t="s">
        <v>3789</v>
      </c>
      <c r="L200" s="6"/>
    </row>
    <row r="201" spans="1:12" x14ac:dyDescent="0.2">
      <c r="A201" s="6"/>
      <c r="B201" s="6" t="s">
        <v>2125</v>
      </c>
      <c r="C201" s="9" t="s">
        <v>8322</v>
      </c>
      <c r="D201" s="6" t="s">
        <v>3123</v>
      </c>
      <c r="E201" s="5">
        <v>67</v>
      </c>
      <c r="F201" s="5">
        <v>101</v>
      </c>
      <c r="G201" s="5" t="s">
        <v>1277</v>
      </c>
      <c r="H201" s="5" t="s">
        <v>6136</v>
      </c>
      <c r="I201" s="5" t="s">
        <v>8263</v>
      </c>
      <c r="J201" s="6">
        <v>0</v>
      </c>
      <c r="K201" s="9"/>
      <c r="L201" s="6"/>
    </row>
    <row r="202" spans="1:12" x14ac:dyDescent="0.2">
      <c r="A202" s="6"/>
      <c r="B202" s="6" t="s">
        <v>2125</v>
      </c>
      <c r="C202" s="9" t="s">
        <v>8322</v>
      </c>
      <c r="D202" s="6" t="s">
        <v>2898</v>
      </c>
      <c r="E202" s="5">
        <v>64</v>
      </c>
      <c r="F202" s="5">
        <v>122</v>
      </c>
      <c r="G202" s="5" t="s">
        <v>2706</v>
      </c>
      <c r="H202" s="5" t="s">
        <v>6136</v>
      </c>
      <c r="I202" s="5" t="s">
        <v>8263</v>
      </c>
      <c r="J202" s="6">
        <v>0</v>
      </c>
      <c r="K202" s="9"/>
      <c r="L202" s="6"/>
    </row>
    <row r="203" spans="1:12" x14ac:dyDescent="0.2">
      <c r="A203" s="6"/>
      <c r="B203" s="6" t="s">
        <v>2125</v>
      </c>
      <c r="C203" s="9" t="s">
        <v>8322</v>
      </c>
      <c r="D203" s="6" t="s">
        <v>3581</v>
      </c>
      <c r="E203" s="5">
        <v>57</v>
      </c>
      <c r="F203" s="5">
        <v>120</v>
      </c>
      <c r="G203" s="5" t="s">
        <v>5075</v>
      </c>
      <c r="H203" s="5" t="s">
        <v>6136</v>
      </c>
      <c r="I203" s="5" t="s">
        <v>8263</v>
      </c>
      <c r="J203" s="6">
        <v>0</v>
      </c>
      <c r="K203" s="9" t="s">
        <v>5201</v>
      </c>
      <c r="L203" s="6"/>
    </row>
    <row r="204" spans="1:12" x14ac:dyDescent="0.2">
      <c r="A204" s="6"/>
      <c r="B204" s="6" t="s">
        <v>2125</v>
      </c>
      <c r="C204" s="9" t="s">
        <v>8322</v>
      </c>
      <c r="D204" s="6" t="s">
        <v>3873</v>
      </c>
      <c r="E204" s="5">
        <v>64</v>
      </c>
      <c r="F204" s="5">
        <v>101</v>
      </c>
      <c r="G204" s="5" t="s">
        <v>1277</v>
      </c>
      <c r="H204" s="5" t="s">
        <v>6136</v>
      </c>
      <c r="I204" s="5" t="s">
        <v>8263</v>
      </c>
      <c r="J204" s="6">
        <v>0</v>
      </c>
      <c r="K204" s="9"/>
      <c r="L204" s="6"/>
    </row>
    <row r="205" spans="1:12" x14ac:dyDescent="0.2">
      <c r="A205" s="6"/>
      <c r="B205" s="6" t="s">
        <v>2125</v>
      </c>
      <c r="C205" s="9" t="s">
        <v>8322</v>
      </c>
      <c r="D205" s="6" t="s">
        <v>1691</v>
      </c>
      <c r="E205" s="5"/>
      <c r="F205" s="5">
        <v>122</v>
      </c>
      <c r="G205" s="5" t="s">
        <v>2706</v>
      </c>
      <c r="H205" s="5" t="s">
        <v>6136</v>
      </c>
      <c r="I205" s="5" t="s">
        <v>8263</v>
      </c>
      <c r="J205" s="6">
        <v>0</v>
      </c>
      <c r="K205" s="9" t="s">
        <v>1692</v>
      </c>
      <c r="L205" s="6"/>
    </row>
    <row r="206" spans="1:12" x14ac:dyDescent="0.2">
      <c r="A206" s="6"/>
      <c r="B206" s="6" t="s">
        <v>2785</v>
      </c>
      <c r="C206" s="9" t="s">
        <v>8322</v>
      </c>
      <c r="D206" s="6" t="s">
        <v>10100</v>
      </c>
      <c r="E206" s="5"/>
      <c r="F206" s="5">
        <v>125</v>
      </c>
      <c r="G206" s="5" t="s">
        <v>10101</v>
      </c>
      <c r="H206" s="5" t="s">
        <v>6136</v>
      </c>
      <c r="I206" s="5" t="s">
        <v>8263</v>
      </c>
      <c r="J206" s="6">
        <v>0</v>
      </c>
      <c r="K206" s="9"/>
      <c r="L206" s="6"/>
    </row>
    <row r="207" spans="1:12" x14ac:dyDescent="0.2">
      <c r="A207" s="6"/>
      <c r="B207" s="6" t="s">
        <v>2785</v>
      </c>
      <c r="C207" s="9" t="s">
        <v>8322</v>
      </c>
      <c r="D207" s="6" t="s">
        <v>5355</v>
      </c>
      <c r="E207" s="5">
        <v>58</v>
      </c>
      <c r="F207" s="5">
        <v>110</v>
      </c>
      <c r="G207" s="5" t="s">
        <v>2394</v>
      </c>
      <c r="H207" s="5" t="s">
        <v>6136</v>
      </c>
      <c r="I207" s="5" t="s">
        <v>8263</v>
      </c>
      <c r="J207" s="6">
        <v>0</v>
      </c>
      <c r="K207" s="9"/>
      <c r="L207" s="6"/>
    </row>
    <row r="208" spans="1:12" x14ac:dyDescent="0.2">
      <c r="A208" s="6"/>
      <c r="B208" s="6" t="s">
        <v>8042</v>
      </c>
      <c r="C208" s="9" t="s">
        <v>8322</v>
      </c>
      <c r="D208" s="6" t="s">
        <v>869</v>
      </c>
      <c r="E208" s="5">
        <v>67</v>
      </c>
      <c r="F208" s="5">
        <v>101</v>
      </c>
      <c r="G208" s="5" t="s">
        <v>1277</v>
      </c>
      <c r="H208" s="5" t="s">
        <v>6136</v>
      </c>
      <c r="I208" s="5" t="s">
        <v>8263</v>
      </c>
      <c r="J208" s="6">
        <v>0</v>
      </c>
      <c r="K208" s="9"/>
      <c r="L208" s="6"/>
    </row>
    <row r="209" spans="1:12" x14ac:dyDescent="0.2">
      <c r="A209" s="6"/>
      <c r="B209" s="6" t="s">
        <v>8042</v>
      </c>
      <c r="C209" s="9" t="s">
        <v>8322</v>
      </c>
      <c r="D209" s="6" t="s">
        <v>4402</v>
      </c>
      <c r="E209" s="5">
        <v>61</v>
      </c>
      <c r="F209" s="5">
        <v>108</v>
      </c>
      <c r="G209" s="5" t="s">
        <v>9158</v>
      </c>
      <c r="H209" s="5" t="s">
        <v>6136</v>
      </c>
      <c r="I209" s="5"/>
      <c r="J209" s="6">
        <v>0</v>
      </c>
      <c r="K209" s="9"/>
      <c r="L209" s="6"/>
    </row>
    <row r="210" spans="1:12" x14ac:dyDescent="0.2">
      <c r="A210" s="6"/>
      <c r="B210" s="6" t="s">
        <v>5948</v>
      </c>
      <c r="C210" s="9" t="s">
        <v>8322</v>
      </c>
      <c r="D210" s="6" t="s">
        <v>1669</v>
      </c>
      <c r="E210" s="5">
        <v>63</v>
      </c>
      <c r="F210" s="5">
        <v>112</v>
      </c>
      <c r="G210" s="5" t="s">
        <v>2395</v>
      </c>
      <c r="H210" s="5" t="s">
        <v>6136</v>
      </c>
      <c r="I210" s="5" t="s">
        <v>8263</v>
      </c>
      <c r="J210" s="6">
        <v>0</v>
      </c>
      <c r="K210" s="9"/>
      <c r="L210" s="6"/>
    </row>
    <row r="211" spans="1:12" x14ac:dyDescent="0.2">
      <c r="A211" s="6"/>
      <c r="B211" s="6" t="s">
        <v>2798</v>
      </c>
      <c r="C211" s="9" t="s">
        <v>8322</v>
      </c>
      <c r="D211" s="6" t="s">
        <v>6434</v>
      </c>
      <c r="E211" s="5">
        <v>61</v>
      </c>
      <c r="F211" s="5">
        <v>124</v>
      </c>
      <c r="G211" s="5" t="s">
        <v>5211</v>
      </c>
      <c r="H211" s="5" t="s">
        <v>6136</v>
      </c>
      <c r="I211" s="5"/>
      <c r="J211" s="6">
        <v>0</v>
      </c>
      <c r="K211" s="9"/>
      <c r="L211" s="6"/>
    </row>
    <row r="212" spans="1:12" x14ac:dyDescent="0.2">
      <c r="A212" s="6"/>
      <c r="B212" s="6"/>
      <c r="C212" s="9" t="s">
        <v>8322</v>
      </c>
      <c r="D212" s="6" t="s">
        <v>3704</v>
      </c>
      <c r="E212" s="5">
        <v>58</v>
      </c>
      <c r="F212" s="5">
        <v>132</v>
      </c>
      <c r="G212" s="5" t="s">
        <v>8308</v>
      </c>
      <c r="H212" s="5" t="s">
        <v>6136</v>
      </c>
      <c r="I212" s="5"/>
      <c r="J212" s="6">
        <v>0</v>
      </c>
      <c r="K212" s="9"/>
      <c r="L212" s="6"/>
    </row>
    <row r="213" spans="1:12" x14ac:dyDescent="0.2">
      <c r="A213" s="6"/>
      <c r="B213" s="6"/>
      <c r="C213" s="9"/>
      <c r="E213" s="5"/>
      <c r="F213" s="5"/>
      <c r="G213" s="5"/>
      <c r="H213" s="5"/>
      <c r="I213" s="5"/>
      <c r="J213" s="6">
        <v>0</v>
      </c>
      <c r="K213" s="9"/>
      <c r="L213" s="6"/>
    </row>
    <row r="214" spans="1:12" x14ac:dyDescent="0.2">
      <c r="A214" s="6" t="s">
        <v>11800</v>
      </c>
      <c r="B214" s="6" t="s">
        <v>3365</v>
      </c>
      <c r="C214" s="9" t="s">
        <v>3807</v>
      </c>
      <c r="D214" s="6" t="s">
        <v>11801</v>
      </c>
      <c r="E214" s="5">
        <v>62</v>
      </c>
      <c r="F214" s="5">
        <v>108</v>
      </c>
      <c r="G214" s="5" t="s">
        <v>9158</v>
      </c>
      <c r="H214" s="5" t="s">
        <v>6136</v>
      </c>
      <c r="I214" s="5"/>
      <c r="J214" s="6">
        <v>0</v>
      </c>
      <c r="K214" s="9" t="s">
        <v>11779</v>
      </c>
      <c r="L214" s="6"/>
    </row>
    <row r="215" spans="1:12" x14ac:dyDescent="0.2">
      <c r="A215" s="6"/>
      <c r="B215" s="6" t="s">
        <v>3365</v>
      </c>
      <c r="C215" s="9" t="s">
        <v>3807</v>
      </c>
      <c r="D215" s="6" t="s">
        <v>6378</v>
      </c>
      <c r="E215" s="5">
        <v>62</v>
      </c>
      <c r="F215" s="5">
        <v>108</v>
      </c>
      <c r="G215" s="5" t="s">
        <v>9158</v>
      </c>
      <c r="H215" s="5" t="s">
        <v>6136</v>
      </c>
      <c r="I215" s="5"/>
      <c r="J215" s="6">
        <v>0</v>
      </c>
      <c r="K215" s="9"/>
      <c r="L215" s="6"/>
    </row>
    <row r="216" spans="1:12" x14ac:dyDescent="0.2">
      <c r="A216" s="6"/>
      <c r="B216" s="6" t="s">
        <v>3365</v>
      </c>
      <c r="C216" s="9" t="s">
        <v>3807</v>
      </c>
      <c r="D216" s="6" t="s">
        <v>2391</v>
      </c>
      <c r="E216" s="5">
        <v>65</v>
      </c>
      <c r="F216" s="5">
        <v>101</v>
      </c>
      <c r="G216" s="5" t="s">
        <v>1277</v>
      </c>
      <c r="H216" s="5" t="s">
        <v>6136</v>
      </c>
      <c r="I216" s="5" t="s">
        <v>8263</v>
      </c>
      <c r="J216" s="6">
        <v>0</v>
      </c>
      <c r="K216" s="9"/>
      <c r="L216" s="6"/>
    </row>
    <row r="217" spans="1:12" x14ac:dyDescent="0.2">
      <c r="A217" s="6"/>
      <c r="B217" s="6" t="s">
        <v>3365</v>
      </c>
      <c r="C217" s="9" t="s">
        <v>3807</v>
      </c>
      <c r="D217" s="6" t="s">
        <v>8345</v>
      </c>
      <c r="E217" s="5">
        <v>65</v>
      </c>
      <c r="F217" s="5">
        <v>105</v>
      </c>
      <c r="G217" s="5" t="s">
        <v>1086</v>
      </c>
      <c r="H217" s="5" t="s">
        <v>6136</v>
      </c>
      <c r="I217" s="5"/>
      <c r="J217" s="6">
        <v>0</v>
      </c>
      <c r="K217" s="9"/>
      <c r="L217" s="6"/>
    </row>
    <row r="218" spans="1:12" x14ac:dyDescent="0.2">
      <c r="A218" s="6"/>
      <c r="B218" s="6" t="s">
        <v>3365</v>
      </c>
      <c r="C218" s="9" t="s">
        <v>3807</v>
      </c>
      <c r="D218" s="6" t="s">
        <v>3222</v>
      </c>
      <c r="E218" s="5">
        <v>61</v>
      </c>
      <c r="F218" s="5">
        <v>113</v>
      </c>
      <c r="G218" s="5" t="s">
        <v>4232</v>
      </c>
      <c r="H218" s="5" t="s">
        <v>6136</v>
      </c>
      <c r="I218" s="5"/>
      <c r="J218" s="6">
        <v>0</v>
      </c>
      <c r="K218" s="9"/>
      <c r="L218" s="6"/>
    </row>
    <row r="219" spans="1:12" x14ac:dyDescent="0.2">
      <c r="A219" s="6"/>
      <c r="B219" s="6" t="s">
        <v>3365</v>
      </c>
      <c r="C219" s="9" t="s">
        <v>3807</v>
      </c>
      <c r="D219" s="6" t="s">
        <v>2680</v>
      </c>
      <c r="E219" s="5">
        <v>61</v>
      </c>
      <c r="F219" s="5">
        <v>113</v>
      </c>
      <c r="G219" s="5" t="s">
        <v>4232</v>
      </c>
      <c r="H219" s="5" t="s">
        <v>6136</v>
      </c>
      <c r="I219" s="5"/>
      <c r="J219" s="6">
        <v>0</v>
      </c>
      <c r="K219" s="9"/>
      <c r="L219" s="6"/>
    </row>
    <row r="220" spans="1:12" x14ac:dyDescent="0.2">
      <c r="A220" s="6"/>
      <c r="B220" s="6" t="s">
        <v>1423</v>
      </c>
      <c r="C220" s="9" t="s">
        <v>3807</v>
      </c>
      <c r="D220" s="6" t="s">
        <v>2644</v>
      </c>
      <c r="E220" s="5">
        <v>62</v>
      </c>
      <c r="F220" s="5">
        <v>108</v>
      </c>
      <c r="G220" s="5" t="s">
        <v>9158</v>
      </c>
      <c r="H220" s="5" t="s">
        <v>6136</v>
      </c>
      <c r="I220" s="5"/>
      <c r="J220" s="6">
        <v>0</v>
      </c>
      <c r="K220" s="9"/>
      <c r="L220" s="6"/>
    </row>
    <row r="221" spans="1:12" x14ac:dyDescent="0.2">
      <c r="A221" s="6"/>
      <c r="B221" s="6" t="s">
        <v>1423</v>
      </c>
      <c r="C221" s="9" t="s">
        <v>3807</v>
      </c>
      <c r="D221" s="6" t="s">
        <v>2622</v>
      </c>
      <c r="E221" s="5">
        <v>62</v>
      </c>
      <c r="F221" s="5">
        <v>108</v>
      </c>
      <c r="G221" s="5" t="s">
        <v>9158</v>
      </c>
      <c r="H221" s="5" t="s">
        <v>6136</v>
      </c>
      <c r="I221" s="5"/>
      <c r="J221" s="6">
        <v>0</v>
      </c>
      <c r="K221" s="9"/>
      <c r="L221" s="6"/>
    </row>
    <row r="222" spans="1:12" x14ac:dyDescent="0.2">
      <c r="A222" s="6"/>
      <c r="B222" s="6"/>
      <c r="C222" s="9"/>
      <c r="E222" s="5"/>
      <c r="F222" s="5"/>
      <c r="G222" s="5"/>
      <c r="H222" s="5"/>
      <c r="I222" s="5"/>
      <c r="J222" s="6">
        <v>0</v>
      </c>
      <c r="K222" s="9"/>
      <c r="L222" s="6"/>
    </row>
    <row r="223" spans="1:12" x14ac:dyDescent="0.2">
      <c r="A223" s="6" t="s">
        <v>5981</v>
      </c>
      <c r="B223" s="6"/>
      <c r="C223" s="9" t="s">
        <v>5983</v>
      </c>
      <c r="D223" s="6" t="s">
        <v>550</v>
      </c>
      <c r="E223" s="5">
        <v>58</v>
      </c>
      <c r="F223" s="5">
        <v>132</v>
      </c>
      <c r="G223" s="5" t="s">
        <v>8308</v>
      </c>
      <c r="H223" s="5" t="s">
        <v>6136</v>
      </c>
      <c r="I223" s="5"/>
      <c r="J223" s="6">
        <v>0</v>
      </c>
      <c r="K223" s="9"/>
      <c r="L223" s="6"/>
    </row>
    <row r="224" spans="1:12" x14ac:dyDescent="0.2">
      <c r="A224" s="6"/>
      <c r="B224" s="6"/>
      <c r="C224" s="9"/>
      <c r="E224" s="5"/>
      <c r="F224" s="5"/>
      <c r="G224" s="5"/>
      <c r="H224" s="5"/>
      <c r="I224" s="5"/>
      <c r="J224" s="6">
        <v>0</v>
      </c>
      <c r="K224" s="9"/>
      <c r="L224" s="6"/>
    </row>
    <row r="225" spans="1:12" x14ac:dyDescent="0.2">
      <c r="A225" s="6"/>
      <c r="B225" s="6" t="s">
        <v>8490</v>
      </c>
      <c r="C225" s="9" t="s">
        <v>7869</v>
      </c>
      <c r="D225" s="6" t="s">
        <v>828</v>
      </c>
      <c r="E225" s="5">
        <v>69</v>
      </c>
      <c r="F225" s="5">
        <v>111</v>
      </c>
      <c r="G225" s="5" t="s">
        <v>5728</v>
      </c>
      <c r="H225" s="5" t="s">
        <v>10390</v>
      </c>
      <c r="I225" s="5" t="s">
        <v>8263</v>
      </c>
      <c r="J225" s="6">
        <v>0</v>
      </c>
      <c r="K225" s="9"/>
      <c r="L225" s="6"/>
    </row>
    <row r="226" spans="1:12" x14ac:dyDescent="0.2">
      <c r="A226" s="6" t="s">
        <v>2443</v>
      </c>
      <c r="B226" s="6" t="s">
        <v>8490</v>
      </c>
      <c r="C226" s="9" t="s">
        <v>7869</v>
      </c>
      <c r="D226" s="6" t="s">
        <v>2444</v>
      </c>
      <c r="E226" s="5">
        <v>63</v>
      </c>
      <c r="F226" s="5">
        <v>108</v>
      </c>
      <c r="G226" s="5" t="s">
        <v>9158</v>
      </c>
      <c r="H226" s="5" t="s">
        <v>6136</v>
      </c>
      <c r="I226" s="5"/>
      <c r="J226" s="6">
        <v>0</v>
      </c>
      <c r="K226" s="9" t="s">
        <v>2763</v>
      </c>
      <c r="L226" s="6"/>
    </row>
    <row r="227" spans="1:12" x14ac:dyDescent="0.2">
      <c r="A227" s="6"/>
      <c r="B227" s="6"/>
      <c r="C227" s="9"/>
      <c r="E227" s="5"/>
      <c r="F227" s="5"/>
      <c r="G227" s="5"/>
      <c r="H227" s="5"/>
      <c r="I227" s="5"/>
      <c r="J227" s="6">
        <v>0</v>
      </c>
      <c r="K227" s="9"/>
      <c r="L227" s="6"/>
    </row>
    <row r="228" spans="1:12" x14ac:dyDescent="0.2">
      <c r="A228" s="6" t="s">
        <v>10947</v>
      </c>
      <c r="B228" s="6" t="s">
        <v>2785</v>
      </c>
      <c r="C228" s="9" t="s">
        <v>2033</v>
      </c>
      <c r="D228" s="6" t="s">
        <v>10951</v>
      </c>
      <c r="E228" s="5">
        <v>60</v>
      </c>
      <c r="F228" s="5">
        <v>112</v>
      </c>
      <c r="G228" s="5" t="s">
        <v>2395</v>
      </c>
      <c r="H228" s="5" t="s">
        <v>6136</v>
      </c>
      <c r="I228" s="5" t="s">
        <v>8263</v>
      </c>
      <c r="J228" s="6">
        <v>0</v>
      </c>
      <c r="K228" s="9" t="s">
        <v>10949</v>
      </c>
      <c r="L228" s="6"/>
    </row>
    <row r="229" spans="1:12" x14ac:dyDescent="0.2">
      <c r="A229" s="6"/>
      <c r="B229" s="6"/>
      <c r="C229" s="9"/>
      <c r="E229" s="5"/>
      <c r="F229" s="5"/>
      <c r="G229" s="5"/>
      <c r="H229" s="5"/>
      <c r="I229" s="5"/>
      <c r="J229" s="6">
        <v>0</v>
      </c>
      <c r="K229" s="9"/>
      <c r="L229" s="6"/>
    </row>
    <row r="230" spans="1:12" x14ac:dyDescent="0.2">
      <c r="A230" s="575" t="s">
        <v>12296</v>
      </c>
      <c r="B230" s="556" t="s">
        <v>8490</v>
      </c>
      <c r="C230" s="562" t="s">
        <v>7951</v>
      </c>
      <c r="D230" s="556" t="s">
        <v>7943</v>
      </c>
      <c r="E230" s="5">
        <v>65</v>
      </c>
      <c r="F230" s="5">
        <v>116</v>
      </c>
      <c r="G230" s="5" t="s">
        <v>8292</v>
      </c>
      <c r="H230" s="5" t="s">
        <v>6136</v>
      </c>
      <c r="I230" s="5" t="s">
        <v>8263</v>
      </c>
      <c r="J230" s="6">
        <v>0</v>
      </c>
      <c r="K230" s="562" t="s">
        <v>12297</v>
      </c>
      <c r="L230" s="6"/>
    </row>
    <row r="231" spans="1:12" x14ac:dyDescent="0.2">
      <c r="A231" s="6" t="s">
        <v>11655</v>
      </c>
      <c r="B231" s="6" t="s">
        <v>8490</v>
      </c>
      <c r="C231" s="9" t="s">
        <v>7951</v>
      </c>
      <c r="D231" s="6" t="s">
        <v>11659</v>
      </c>
      <c r="E231" s="5">
        <v>63</v>
      </c>
      <c r="F231" s="5">
        <v>112</v>
      </c>
      <c r="G231" s="5" t="s">
        <v>2395</v>
      </c>
      <c r="H231" s="5" t="s">
        <v>6136</v>
      </c>
      <c r="I231" s="5" t="s">
        <v>8263</v>
      </c>
      <c r="J231" s="6">
        <v>0</v>
      </c>
      <c r="K231" s="9" t="s">
        <v>11657</v>
      </c>
      <c r="L231" s="6"/>
    </row>
    <row r="232" spans="1:12" x14ac:dyDescent="0.2">
      <c r="A232" s="6" t="s">
        <v>980</v>
      </c>
      <c r="B232" s="6" t="s">
        <v>8490</v>
      </c>
      <c r="C232" s="9" t="s">
        <v>7951</v>
      </c>
      <c r="D232" s="6" t="s">
        <v>4157</v>
      </c>
      <c r="E232" s="5">
        <v>72</v>
      </c>
      <c r="F232" s="5">
        <v>111</v>
      </c>
      <c r="G232" s="5" t="s">
        <v>5728</v>
      </c>
      <c r="H232" s="5" t="s">
        <v>10390</v>
      </c>
      <c r="I232" s="5" t="s">
        <v>8263</v>
      </c>
      <c r="J232" s="6">
        <v>0</v>
      </c>
      <c r="K232" s="9"/>
      <c r="L232" s="6"/>
    </row>
    <row r="233" spans="1:12" x14ac:dyDescent="0.2">
      <c r="A233" s="6"/>
      <c r="B233" s="6"/>
      <c r="C233" s="9"/>
      <c r="E233" s="5"/>
      <c r="F233" s="5"/>
      <c r="G233" s="5"/>
      <c r="H233" s="5"/>
      <c r="I233" s="5"/>
      <c r="J233" s="6">
        <v>0</v>
      </c>
      <c r="K233" s="9"/>
      <c r="L233" s="6"/>
    </row>
    <row r="234" spans="1:12" x14ac:dyDescent="0.2">
      <c r="A234" s="6" t="s">
        <v>12177</v>
      </c>
      <c r="B234" s="6" t="s">
        <v>1423</v>
      </c>
      <c r="C234" s="9" t="s">
        <v>8493</v>
      </c>
      <c r="D234" s="6" t="s">
        <v>9843</v>
      </c>
      <c r="E234" s="5">
        <v>66</v>
      </c>
      <c r="F234" s="5">
        <v>101</v>
      </c>
      <c r="G234" s="5" t="s">
        <v>1277</v>
      </c>
      <c r="H234" s="5" t="s">
        <v>3035</v>
      </c>
      <c r="I234" s="5" t="s">
        <v>8263</v>
      </c>
      <c r="J234" s="6">
        <v>0</v>
      </c>
      <c r="K234" s="9" t="s">
        <v>12178</v>
      </c>
      <c r="L234" s="6"/>
    </row>
    <row r="235" spans="1:12" x14ac:dyDescent="0.2">
      <c r="A235" s="6"/>
      <c r="B235" s="6"/>
      <c r="C235" s="9"/>
      <c r="E235" s="5"/>
      <c r="F235" s="5"/>
      <c r="G235" s="5"/>
      <c r="H235" s="5"/>
      <c r="I235" s="5"/>
      <c r="J235" s="6"/>
      <c r="K235" s="9"/>
      <c r="L235" s="6"/>
    </row>
    <row r="236" spans="1:12" x14ac:dyDescent="0.2">
      <c r="A236" s="6"/>
      <c r="B236" s="6" t="s">
        <v>2785</v>
      </c>
      <c r="C236" s="9" t="s">
        <v>8493</v>
      </c>
      <c r="D236" s="6" t="s">
        <v>3230</v>
      </c>
      <c r="E236" s="5">
        <v>70</v>
      </c>
      <c r="F236" s="5">
        <v>111</v>
      </c>
      <c r="G236" s="5" t="s">
        <v>5728</v>
      </c>
      <c r="H236" s="5" t="s">
        <v>10390</v>
      </c>
      <c r="I236" s="5" t="s">
        <v>8263</v>
      </c>
      <c r="J236" s="6">
        <v>0</v>
      </c>
      <c r="K236" s="9"/>
      <c r="L236" s="6"/>
    </row>
    <row r="237" spans="1:12" x14ac:dyDescent="0.2">
      <c r="A237" s="6"/>
      <c r="B237" s="6"/>
      <c r="C237" s="9"/>
      <c r="E237" s="5"/>
      <c r="F237" s="5"/>
      <c r="G237" s="5"/>
      <c r="H237" s="5"/>
      <c r="I237" s="5"/>
      <c r="J237" s="6">
        <v>0</v>
      </c>
      <c r="K237" s="9"/>
      <c r="L237" s="6"/>
    </row>
    <row r="238" spans="1:12" x14ac:dyDescent="0.2">
      <c r="A238" s="6" t="s">
        <v>9960</v>
      </c>
      <c r="B238" s="6" t="s">
        <v>2785</v>
      </c>
      <c r="C238" s="9" t="s">
        <v>6657</v>
      </c>
      <c r="D238" s="6" t="s">
        <v>9961</v>
      </c>
      <c r="E238" s="5">
        <v>67</v>
      </c>
      <c r="F238" s="5">
        <v>101</v>
      </c>
      <c r="G238" s="5" t="s">
        <v>1277</v>
      </c>
      <c r="H238" s="5" t="s">
        <v>6136</v>
      </c>
      <c r="I238" s="5" t="s">
        <v>8263</v>
      </c>
      <c r="J238" s="6">
        <v>0</v>
      </c>
      <c r="K238" s="9"/>
      <c r="L238" s="6"/>
    </row>
    <row r="239" spans="1:12" x14ac:dyDescent="0.2">
      <c r="A239" s="6"/>
      <c r="B239" s="6"/>
      <c r="C239" s="9"/>
      <c r="E239" s="5"/>
      <c r="F239" s="5"/>
      <c r="G239" s="5"/>
      <c r="H239" s="5"/>
      <c r="I239" s="5"/>
      <c r="J239" s="6">
        <v>0</v>
      </c>
      <c r="K239" s="9"/>
      <c r="L239" s="6"/>
    </row>
    <row r="240" spans="1:12" x14ac:dyDescent="0.2">
      <c r="A240" s="6" t="s">
        <v>3472</v>
      </c>
      <c r="B240" s="6"/>
      <c r="C240" s="9" t="s">
        <v>3475</v>
      </c>
      <c r="D240" s="6" t="s">
        <v>3473</v>
      </c>
      <c r="E240" s="5">
        <v>66</v>
      </c>
      <c r="F240" s="5">
        <v>109</v>
      </c>
      <c r="G240" s="5" t="s">
        <v>7930</v>
      </c>
      <c r="H240" s="5" t="s">
        <v>6136</v>
      </c>
      <c r="I240" s="5"/>
      <c r="J240" s="6">
        <v>0</v>
      </c>
      <c r="K240" s="9"/>
      <c r="L240" s="6"/>
    </row>
    <row r="241" spans="1:12" x14ac:dyDescent="0.2">
      <c r="A241" s="6"/>
      <c r="B241" s="6"/>
      <c r="C241" s="9"/>
      <c r="E241" s="5"/>
      <c r="F241" s="5"/>
      <c r="G241" s="5"/>
      <c r="H241" s="5"/>
      <c r="I241" s="5"/>
      <c r="J241" s="6">
        <v>0</v>
      </c>
      <c r="K241" s="9"/>
      <c r="L241" s="6"/>
    </row>
    <row r="242" spans="1:12" x14ac:dyDescent="0.2">
      <c r="A242" s="6" t="s">
        <v>12224</v>
      </c>
      <c r="B242" s="6" t="s">
        <v>2193</v>
      </c>
      <c r="C242" s="9" t="s">
        <v>2637</v>
      </c>
      <c r="D242" s="6" t="s">
        <v>12225</v>
      </c>
      <c r="E242" s="5">
        <v>62</v>
      </c>
      <c r="F242" s="5">
        <v>118</v>
      </c>
      <c r="G242" s="5" t="s">
        <v>2491</v>
      </c>
      <c r="H242" s="5" t="s">
        <v>6136</v>
      </c>
      <c r="I242" s="5" t="s">
        <v>8263</v>
      </c>
      <c r="J242" s="6">
        <v>0</v>
      </c>
      <c r="K242" s="9" t="s">
        <v>12228</v>
      </c>
      <c r="L242" s="6"/>
    </row>
    <row r="243" spans="1:12" x14ac:dyDescent="0.2">
      <c r="A243" s="6"/>
      <c r="B243" s="6"/>
      <c r="C243" s="9"/>
      <c r="E243" s="5"/>
      <c r="F243" s="5"/>
      <c r="G243" s="5"/>
      <c r="H243" s="5"/>
      <c r="I243" s="5"/>
      <c r="J243" s="6"/>
      <c r="K243" s="9"/>
      <c r="L243" s="6"/>
    </row>
    <row r="244" spans="1:12" x14ac:dyDescent="0.2">
      <c r="A244" s="6" t="s">
        <v>3539</v>
      </c>
      <c r="B244" s="6" t="s">
        <v>3365</v>
      </c>
      <c r="C244" s="9" t="s">
        <v>2637</v>
      </c>
      <c r="D244" s="6" t="s">
        <v>10153</v>
      </c>
      <c r="E244" s="5">
        <v>65</v>
      </c>
      <c r="F244" s="5">
        <v>101</v>
      </c>
      <c r="G244" s="5" t="s">
        <v>1277</v>
      </c>
      <c r="H244" s="5" t="s">
        <v>6136</v>
      </c>
      <c r="I244" s="5" t="s">
        <v>8263</v>
      </c>
      <c r="J244" s="6">
        <v>0</v>
      </c>
      <c r="K244" s="9" t="s">
        <v>7341</v>
      </c>
      <c r="L244" s="6"/>
    </row>
    <row r="245" spans="1:12" x14ac:dyDescent="0.2">
      <c r="A245" s="6"/>
      <c r="B245" s="6" t="s">
        <v>3365</v>
      </c>
      <c r="C245" s="9" t="s">
        <v>2637</v>
      </c>
      <c r="D245" s="6" t="s">
        <v>735</v>
      </c>
      <c r="E245" s="5">
        <v>65</v>
      </c>
      <c r="F245" s="5">
        <v>101</v>
      </c>
      <c r="G245" s="5" t="s">
        <v>1277</v>
      </c>
      <c r="H245" s="5" t="s">
        <v>6136</v>
      </c>
      <c r="I245" s="5" t="s">
        <v>8263</v>
      </c>
      <c r="J245" s="6">
        <v>0</v>
      </c>
      <c r="K245" s="9"/>
      <c r="L245" s="6"/>
    </row>
    <row r="246" spans="1:12" x14ac:dyDescent="0.2">
      <c r="A246" s="6"/>
      <c r="B246" s="6" t="s">
        <v>3365</v>
      </c>
      <c r="C246" s="9" t="s">
        <v>2637</v>
      </c>
      <c r="D246" s="6" t="s">
        <v>2688</v>
      </c>
      <c r="E246" s="5">
        <v>65</v>
      </c>
      <c r="F246" s="5">
        <v>116</v>
      </c>
      <c r="G246" s="5" t="s">
        <v>8292</v>
      </c>
      <c r="H246" s="5" t="s">
        <v>6136</v>
      </c>
      <c r="I246" s="5" t="s">
        <v>8263</v>
      </c>
      <c r="J246" s="6">
        <v>0</v>
      </c>
      <c r="K246" s="9"/>
      <c r="L246" s="6"/>
    </row>
    <row r="247" spans="1:12" x14ac:dyDescent="0.2">
      <c r="A247" s="6"/>
      <c r="B247" s="6" t="s">
        <v>3365</v>
      </c>
      <c r="C247" s="9" t="s">
        <v>2637</v>
      </c>
      <c r="D247" s="6" t="s">
        <v>7577</v>
      </c>
      <c r="E247" s="5">
        <v>65</v>
      </c>
      <c r="F247" s="5">
        <v>101</v>
      </c>
      <c r="G247" s="5" t="s">
        <v>1277</v>
      </c>
      <c r="H247" s="5" t="s">
        <v>6136</v>
      </c>
      <c r="I247" s="5" t="s">
        <v>8263</v>
      </c>
      <c r="J247" s="6">
        <v>0</v>
      </c>
      <c r="K247" s="9"/>
      <c r="L247" s="6"/>
    </row>
    <row r="248" spans="1:12" x14ac:dyDescent="0.2">
      <c r="A248" s="6" t="s">
        <v>7978</v>
      </c>
      <c r="B248" s="6" t="s">
        <v>3365</v>
      </c>
      <c r="C248" s="9" t="s">
        <v>2637</v>
      </c>
      <c r="D248" s="6" t="s">
        <v>8328</v>
      </c>
      <c r="E248" s="5">
        <v>65</v>
      </c>
      <c r="F248" s="5">
        <v>101</v>
      </c>
      <c r="G248" s="5" t="s">
        <v>1277</v>
      </c>
      <c r="H248" s="5" t="s">
        <v>6136</v>
      </c>
      <c r="I248" s="5" t="s">
        <v>8263</v>
      </c>
      <c r="J248" s="6">
        <v>0</v>
      </c>
      <c r="K248" s="9"/>
      <c r="L248" s="6"/>
    </row>
    <row r="249" spans="1:12" x14ac:dyDescent="0.2">
      <c r="A249" s="6"/>
      <c r="B249" s="6" t="s">
        <v>3365</v>
      </c>
      <c r="C249" s="9" t="s">
        <v>2637</v>
      </c>
      <c r="D249" s="6" t="s">
        <v>5957</v>
      </c>
      <c r="E249" s="5">
        <v>65</v>
      </c>
      <c r="F249" s="5">
        <v>101</v>
      </c>
      <c r="G249" s="5" t="s">
        <v>1277</v>
      </c>
      <c r="H249" s="5" t="s">
        <v>6136</v>
      </c>
      <c r="I249" s="5" t="s">
        <v>8263</v>
      </c>
      <c r="J249" s="6">
        <v>0</v>
      </c>
      <c r="K249" s="9"/>
      <c r="L249" s="6"/>
    </row>
    <row r="250" spans="1:12" x14ac:dyDescent="0.2">
      <c r="A250" s="6" t="s">
        <v>6038</v>
      </c>
      <c r="B250" s="6" t="s">
        <v>3365</v>
      </c>
      <c r="C250" s="9" t="s">
        <v>2637</v>
      </c>
      <c r="D250" s="6" t="s">
        <v>10103</v>
      </c>
      <c r="E250" s="5">
        <v>64</v>
      </c>
      <c r="F250" s="5">
        <v>101</v>
      </c>
      <c r="G250" s="5" t="s">
        <v>1277</v>
      </c>
      <c r="H250" s="5" t="s">
        <v>6136</v>
      </c>
      <c r="I250" s="5" t="s">
        <v>8263</v>
      </c>
      <c r="J250" s="6">
        <v>0</v>
      </c>
      <c r="K250" s="9" t="s">
        <v>437</v>
      </c>
      <c r="L250" s="6"/>
    </row>
    <row r="251" spans="1:12" x14ac:dyDescent="0.2">
      <c r="A251" s="6" t="s">
        <v>8183</v>
      </c>
      <c r="B251" s="6" t="s">
        <v>3365</v>
      </c>
      <c r="C251" s="9" t="s">
        <v>2637</v>
      </c>
      <c r="D251" s="6" t="s">
        <v>3381</v>
      </c>
      <c r="E251" s="5">
        <v>66</v>
      </c>
      <c r="F251" s="5">
        <v>101</v>
      </c>
      <c r="G251" s="5" t="s">
        <v>1277</v>
      </c>
      <c r="H251" s="5" t="s">
        <v>6136</v>
      </c>
      <c r="I251" s="5" t="s">
        <v>8263</v>
      </c>
      <c r="J251" s="6">
        <v>0</v>
      </c>
      <c r="K251" s="9" t="s">
        <v>3442</v>
      </c>
      <c r="L251" s="6"/>
    </row>
    <row r="252" spans="1:12" x14ac:dyDescent="0.2">
      <c r="A252" s="6" t="s">
        <v>8808</v>
      </c>
      <c r="B252" s="6" t="s">
        <v>3365</v>
      </c>
      <c r="C252" s="9" t="s">
        <v>2637</v>
      </c>
      <c r="D252" s="6" t="s">
        <v>8764</v>
      </c>
      <c r="E252" s="5">
        <v>65</v>
      </c>
      <c r="F252" s="5">
        <v>101</v>
      </c>
      <c r="G252" s="5" t="s">
        <v>1277</v>
      </c>
      <c r="H252" s="5" t="s">
        <v>6136</v>
      </c>
      <c r="I252" s="5" t="s">
        <v>8263</v>
      </c>
      <c r="J252" s="6">
        <v>0</v>
      </c>
      <c r="K252" s="9"/>
      <c r="L252" s="6"/>
    </row>
    <row r="253" spans="1:12" x14ac:dyDescent="0.2">
      <c r="A253" s="6" t="s">
        <v>1957</v>
      </c>
      <c r="B253" s="6" t="s">
        <v>3365</v>
      </c>
      <c r="C253" s="9" t="s">
        <v>2637</v>
      </c>
      <c r="D253" s="6" t="s">
        <v>6230</v>
      </c>
      <c r="E253" s="5">
        <v>65</v>
      </c>
      <c r="F253" s="5">
        <v>116</v>
      </c>
      <c r="G253" s="5" t="s">
        <v>8292</v>
      </c>
      <c r="H253" s="5" t="s">
        <v>6136</v>
      </c>
      <c r="I253" s="5" t="s">
        <v>8263</v>
      </c>
      <c r="J253" s="6">
        <v>0</v>
      </c>
      <c r="K253" s="9" t="s">
        <v>8329</v>
      </c>
      <c r="L253" s="6"/>
    </row>
    <row r="254" spans="1:12" x14ac:dyDescent="0.2">
      <c r="A254" s="575" t="s">
        <v>11303</v>
      </c>
      <c r="B254" s="6" t="s">
        <v>3365</v>
      </c>
      <c r="C254" s="9" t="s">
        <v>2637</v>
      </c>
      <c r="D254" s="575" t="s">
        <v>11305</v>
      </c>
      <c r="E254" s="5">
        <v>65</v>
      </c>
      <c r="F254" s="5">
        <v>101</v>
      </c>
      <c r="G254" s="5" t="s">
        <v>1277</v>
      </c>
      <c r="H254" s="5" t="s">
        <v>6136</v>
      </c>
      <c r="I254" s="5" t="s">
        <v>8263</v>
      </c>
      <c r="J254" s="6">
        <v>0</v>
      </c>
      <c r="K254" s="562" t="s">
        <v>11310</v>
      </c>
      <c r="L254" s="6"/>
    </row>
    <row r="255" spans="1:12" x14ac:dyDescent="0.2">
      <c r="A255" s="575" t="s">
        <v>12258</v>
      </c>
      <c r="B255" s="6" t="s">
        <v>3365</v>
      </c>
      <c r="C255" s="9" t="s">
        <v>2637</v>
      </c>
      <c r="D255" s="575" t="s">
        <v>8538</v>
      </c>
      <c r="E255" s="5">
        <v>68</v>
      </c>
      <c r="F255" s="5">
        <v>102</v>
      </c>
      <c r="G255" s="5" t="s">
        <v>1545</v>
      </c>
      <c r="H255" s="5" t="s">
        <v>10390</v>
      </c>
      <c r="I255" s="5"/>
      <c r="J255" s="6">
        <v>0</v>
      </c>
      <c r="K255" s="562" t="s">
        <v>12254</v>
      </c>
      <c r="L255" s="6"/>
    </row>
    <row r="256" spans="1:12" x14ac:dyDescent="0.2">
      <c r="A256" s="6" t="s">
        <v>1956</v>
      </c>
      <c r="B256" s="6" t="s">
        <v>3365</v>
      </c>
      <c r="C256" s="9" t="s">
        <v>2637</v>
      </c>
      <c r="D256" s="6" t="s">
        <v>1955</v>
      </c>
      <c r="E256" s="5">
        <v>65</v>
      </c>
      <c r="F256" s="5">
        <v>101</v>
      </c>
      <c r="G256" s="5" t="s">
        <v>1277</v>
      </c>
      <c r="H256" s="5" t="s">
        <v>6136</v>
      </c>
      <c r="I256" s="5" t="s">
        <v>8263</v>
      </c>
      <c r="J256" s="6">
        <v>0</v>
      </c>
      <c r="K256" s="9"/>
      <c r="L256" s="6"/>
    </row>
    <row r="257" spans="1:12" x14ac:dyDescent="0.2">
      <c r="A257" s="6"/>
      <c r="B257" s="6" t="s">
        <v>4416</v>
      </c>
      <c r="C257" s="9" t="s">
        <v>2637</v>
      </c>
      <c r="D257" s="6" t="s">
        <v>7470</v>
      </c>
      <c r="E257" s="5">
        <v>68</v>
      </c>
      <c r="F257" s="5">
        <v>131</v>
      </c>
      <c r="G257" s="5" t="s">
        <v>4246</v>
      </c>
      <c r="H257" s="5" t="s">
        <v>10390</v>
      </c>
      <c r="I257" s="5" t="s">
        <v>8263</v>
      </c>
      <c r="J257" s="6">
        <v>0</v>
      </c>
      <c r="K257" s="9"/>
      <c r="L257" s="6"/>
    </row>
    <row r="258" spans="1:12" x14ac:dyDescent="0.2">
      <c r="A258" s="6" t="s">
        <v>3379</v>
      </c>
      <c r="B258" s="6" t="s">
        <v>4416</v>
      </c>
      <c r="C258" s="9" t="s">
        <v>2637</v>
      </c>
      <c r="D258" s="6" t="s">
        <v>8324</v>
      </c>
      <c r="E258" s="5">
        <v>64</v>
      </c>
      <c r="F258" s="5">
        <v>101</v>
      </c>
      <c r="G258" s="5" t="s">
        <v>1277</v>
      </c>
      <c r="H258" s="5" t="s">
        <v>6136</v>
      </c>
      <c r="I258" s="5" t="s">
        <v>8263</v>
      </c>
      <c r="J258" s="6">
        <v>0</v>
      </c>
      <c r="K258" s="9"/>
      <c r="L258" s="6"/>
    </row>
    <row r="259" spans="1:12" x14ac:dyDescent="0.2">
      <c r="A259" s="6"/>
      <c r="B259" s="6" t="s">
        <v>4416</v>
      </c>
      <c r="C259" s="9" t="s">
        <v>2637</v>
      </c>
      <c r="D259" s="6" t="s">
        <v>6435</v>
      </c>
      <c r="E259" s="5">
        <v>65</v>
      </c>
      <c r="F259" s="5">
        <v>101</v>
      </c>
      <c r="G259" s="5" t="s">
        <v>1277</v>
      </c>
      <c r="H259" s="5" t="s">
        <v>6136</v>
      </c>
      <c r="I259" s="5" t="s">
        <v>8263</v>
      </c>
      <c r="J259" s="6">
        <v>0</v>
      </c>
      <c r="K259" s="9"/>
      <c r="L259" s="6"/>
    </row>
    <row r="260" spans="1:12" x14ac:dyDescent="0.2">
      <c r="A260" s="6"/>
      <c r="B260" s="6" t="s">
        <v>4416</v>
      </c>
      <c r="C260" s="9" t="s">
        <v>2637</v>
      </c>
      <c r="D260" s="6" t="s">
        <v>4744</v>
      </c>
      <c r="E260" s="5">
        <v>63</v>
      </c>
      <c r="F260" s="5">
        <v>118</v>
      </c>
      <c r="G260" s="5" t="s">
        <v>2491</v>
      </c>
      <c r="H260" s="5" t="s">
        <v>6136</v>
      </c>
      <c r="I260" s="5" t="s">
        <v>8263</v>
      </c>
      <c r="J260" s="6">
        <v>0</v>
      </c>
      <c r="K260" s="9"/>
      <c r="L260" s="6"/>
    </row>
    <row r="261" spans="1:12" x14ac:dyDescent="0.2">
      <c r="A261" s="6" t="s">
        <v>11528</v>
      </c>
      <c r="B261" s="6" t="s">
        <v>4416</v>
      </c>
      <c r="C261" s="9" t="s">
        <v>2637</v>
      </c>
      <c r="D261" s="6" t="s">
        <v>11557</v>
      </c>
      <c r="E261" s="5">
        <v>64</v>
      </c>
      <c r="F261" s="5">
        <v>101</v>
      </c>
      <c r="G261" s="5" t="s">
        <v>1277</v>
      </c>
      <c r="H261" s="5" t="s">
        <v>6136</v>
      </c>
      <c r="I261" s="5" t="s">
        <v>8263</v>
      </c>
      <c r="J261" s="6">
        <v>0</v>
      </c>
      <c r="K261" s="9" t="s">
        <v>11551</v>
      </c>
      <c r="L261" s="6"/>
    </row>
    <row r="262" spans="1:12" x14ac:dyDescent="0.2">
      <c r="A262" s="6" t="s">
        <v>4917</v>
      </c>
      <c r="B262" s="6" t="s">
        <v>4416</v>
      </c>
      <c r="C262" s="9" t="s">
        <v>2637</v>
      </c>
      <c r="D262" s="6" t="s">
        <v>1819</v>
      </c>
      <c r="E262" s="5">
        <v>66</v>
      </c>
      <c r="F262" s="5">
        <v>101</v>
      </c>
      <c r="G262" s="5" t="s">
        <v>1277</v>
      </c>
      <c r="H262" s="5" t="s">
        <v>6136</v>
      </c>
      <c r="I262" s="5" t="s">
        <v>8263</v>
      </c>
      <c r="J262" s="6">
        <v>0</v>
      </c>
      <c r="K262" s="9"/>
      <c r="L262" s="6"/>
    </row>
    <row r="263" spans="1:12" x14ac:dyDescent="0.2">
      <c r="A263" s="6" t="s">
        <v>2654</v>
      </c>
      <c r="B263" s="6" t="s">
        <v>4416</v>
      </c>
      <c r="C263" s="9" t="s">
        <v>2637</v>
      </c>
      <c r="D263" s="6" t="s">
        <v>9360</v>
      </c>
      <c r="E263" s="5"/>
      <c r="F263" s="5">
        <v>111</v>
      </c>
      <c r="G263" s="5" t="s">
        <v>5728</v>
      </c>
      <c r="H263" s="5" t="s">
        <v>10390</v>
      </c>
      <c r="I263" s="5" t="s">
        <v>8263</v>
      </c>
      <c r="J263" s="6">
        <v>0</v>
      </c>
      <c r="K263" s="9"/>
      <c r="L263" s="6"/>
    </row>
    <row r="264" spans="1:12" x14ac:dyDescent="0.2">
      <c r="A264" s="6" t="s">
        <v>2323</v>
      </c>
      <c r="B264" s="575" t="s">
        <v>1423</v>
      </c>
      <c r="C264" s="9" t="s">
        <v>2637</v>
      </c>
      <c r="D264" s="6" t="s">
        <v>10153</v>
      </c>
      <c r="E264" s="5">
        <v>65</v>
      </c>
      <c r="F264" s="5">
        <v>101</v>
      </c>
      <c r="G264" s="5" t="s">
        <v>1277</v>
      </c>
      <c r="H264" s="5" t="s">
        <v>6136</v>
      </c>
      <c r="I264" s="5" t="s">
        <v>8263</v>
      </c>
      <c r="J264" s="6">
        <v>0</v>
      </c>
      <c r="K264" s="9" t="s">
        <v>7341</v>
      </c>
      <c r="L264" s="6"/>
    </row>
    <row r="265" spans="1:12" x14ac:dyDescent="0.2">
      <c r="A265" s="6"/>
      <c r="B265" s="6" t="s">
        <v>1423</v>
      </c>
      <c r="C265" s="9" t="s">
        <v>2637</v>
      </c>
      <c r="D265" s="6" t="s">
        <v>4756</v>
      </c>
      <c r="E265" s="5">
        <v>61</v>
      </c>
      <c r="F265" s="5">
        <v>112</v>
      </c>
      <c r="G265" s="5" t="s">
        <v>2395</v>
      </c>
      <c r="H265" s="5" t="s">
        <v>6136</v>
      </c>
      <c r="I265" s="5" t="s">
        <v>8263</v>
      </c>
      <c r="J265" s="6">
        <v>0</v>
      </c>
      <c r="K265" s="9"/>
      <c r="L265" s="6"/>
    </row>
    <row r="266" spans="1:12" x14ac:dyDescent="0.2">
      <c r="A266" s="6"/>
      <c r="B266" s="6" t="s">
        <v>1423</v>
      </c>
      <c r="C266" s="9" t="s">
        <v>2637</v>
      </c>
      <c r="D266" s="6" t="s">
        <v>735</v>
      </c>
      <c r="E266" s="5">
        <v>65</v>
      </c>
      <c r="F266" s="5">
        <v>101</v>
      </c>
      <c r="G266" s="5" t="s">
        <v>1277</v>
      </c>
      <c r="H266" s="5" t="s">
        <v>6136</v>
      </c>
      <c r="I266" s="5" t="s">
        <v>8263</v>
      </c>
      <c r="J266" s="6">
        <v>0</v>
      </c>
      <c r="K266" s="9"/>
      <c r="L266" s="6"/>
    </row>
    <row r="267" spans="1:12" x14ac:dyDescent="0.2">
      <c r="A267" s="6" t="s">
        <v>5800</v>
      </c>
      <c r="B267" s="6" t="s">
        <v>1423</v>
      </c>
      <c r="C267" s="9" t="s">
        <v>2637</v>
      </c>
      <c r="D267" s="6" t="s">
        <v>5799</v>
      </c>
      <c r="E267" s="5">
        <v>67</v>
      </c>
      <c r="F267" s="5">
        <v>101</v>
      </c>
      <c r="G267" s="5" t="s">
        <v>1277</v>
      </c>
      <c r="H267" s="5" t="s">
        <v>6136</v>
      </c>
      <c r="I267" s="5" t="s">
        <v>8263</v>
      </c>
      <c r="J267" s="6">
        <v>0</v>
      </c>
      <c r="K267" s="9"/>
      <c r="L267" s="6"/>
    </row>
    <row r="268" spans="1:12" x14ac:dyDescent="0.2">
      <c r="A268" s="6"/>
      <c r="B268" s="6" t="s">
        <v>1423</v>
      </c>
      <c r="C268" s="9" t="s">
        <v>2637</v>
      </c>
      <c r="D268" s="6" t="s">
        <v>4042</v>
      </c>
      <c r="E268" s="5">
        <v>65</v>
      </c>
      <c r="F268" s="5">
        <v>101</v>
      </c>
      <c r="G268" s="5" t="s">
        <v>1277</v>
      </c>
      <c r="H268" s="5" t="s">
        <v>6136</v>
      </c>
      <c r="I268" s="5" t="s">
        <v>8263</v>
      </c>
      <c r="J268" s="6">
        <v>0</v>
      </c>
      <c r="K268" s="9"/>
      <c r="L268" s="6"/>
    </row>
    <row r="269" spans="1:12" x14ac:dyDescent="0.2">
      <c r="A269" s="6"/>
      <c r="B269" s="6" t="s">
        <v>1423</v>
      </c>
      <c r="C269" s="9" t="s">
        <v>2637</v>
      </c>
      <c r="D269" s="6" t="s">
        <v>2688</v>
      </c>
      <c r="E269" s="5">
        <v>65</v>
      </c>
      <c r="F269" s="5">
        <v>116</v>
      </c>
      <c r="G269" s="5" t="s">
        <v>8292</v>
      </c>
      <c r="H269" s="5" t="s">
        <v>6136</v>
      </c>
      <c r="I269" s="5" t="s">
        <v>8263</v>
      </c>
      <c r="J269" s="6">
        <v>0</v>
      </c>
      <c r="K269" s="9"/>
      <c r="L269" s="6"/>
    </row>
    <row r="270" spans="1:12" x14ac:dyDescent="0.2">
      <c r="A270" s="6"/>
      <c r="B270" s="6" t="s">
        <v>3714</v>
      </c>
      <c r="C270" s="9" t="s">
        <v>2637</v>
      </c>
      <c r="D270" s="6" t="s">
        <v>5677</v>
      </c>
      <c r="E270" s="5">
        <v>63</v>
      </c>
      <c r="F270" s="5">
        <v>112</v>
      </c>
      <c r="G270" s="5" t="s">
        <v>2395</v>
      </c>
      <c r="H270" s="5" t="s">
        <v>6136</v>
      </c>
      <c r="I270" s="5" t="s">
        <v>8263</v>
      </c>
      <c r="J270" s="6">
        <v>0</v>
      </c>
      <c r="K270" s="9"/>
      <c r="L270" s="6"/>
    </row>
    <row r="271" spans="1:12" x14ac:dyDescent="0.2">
      <c r="A271" s="6"/>
      <c r="B271" s="6" t="s">
        <v>3714</v>
      </c>
      <c r="C271" s="9" t="s">
        <v>2637</v>
      </c>
      <c r="D271" s="6" t="s">
        <v>5701</v>
      </c>
      <c r="E271" s="5">
        <v>63</v>
      </c>
      <c r="F271" s="5">
        <v>112</v>
      </c>
      <c r="G271" s="5" t="s">
        <v>2395</v>
      </c>
      <c r="H271" s="5" t="s">
        <v>6136</v>
      </c>
      <c r="I271" s="5" t="s">
        <v>8263</v>
      </c>
      <c r="J271" s="6">
        <v>0</v>
      </c>
      <c r="K271" s="9"/>
      <c r="L271" s="6"/>
    </row>
    <row r="272" spans="1:12" x14ac:dyDescent="0.2">
      <c r="A272" s="6"/>
      <c r="B272" s="6" t="s">
        <v>1423</v>
      </c>
      <c r="C272" s="9" t="s">
        <v>2637</v>
      </c>
      <c r="D272" s="6" t="s">
        <v>8955</v>
      </c>
      <c r="E272" s="5">
        <v>64</v>
      </c>
      <c r="F272" s="5">
        <v>101</v>
      </c>
      <c r="G272" s="5" t="s">
        <v>1277</v>
      </c>
      <c r="H272" s="5" t="s">
        <v>6136</v>
      </c>
      <c r="I272" s="5" t="s">
        <v>8263</v>
      </c>
      <c r="J272" s="6">
        <v>0</v>
      </c>
      <c r="K272" s="9"/>
      <c r="L272" s="6"/>
    </row>
    <row r="273" spans="1:12" x14ac:dyDescent="0.2">
      <c r="A273" s="6"/>
      <c r="B273" s="6" t="s">
        <v>1423</v>
      </c>
      <c r="C273" s="9" t="s">
        <v>2637</v>
      </c>
      <c r="D273" s="6" t="s">
        <v>668</v>
      </c>
      <c r="E273" s="5">
        <v>65</v>
      </c>
      <c r="F273" s="5">
        <v>101</v>
      </c>
      <c r="G273" s="5" t="s">
        <v>1277</v>
      </c>
      <c r="H273" s="5" t="s">
        <v>6136</v>
      </c>
      <c r="I273" s="5" t="s">
        <v>8263</v>
      </c>
      <c r="J273" s="6">
        <v>0</v>
      </c>
      <c r="K273" s="9"/>
      <c r="L273" s="6"/>
    </row>
    <row r="274" spans="1:12" x14ac:dyDescent="0.2">
      <c r="A274" s="575" t="s">
        <v>10231</v>
      </c>
      <c r="B274" s="6" t="s">
        <v>1423</v>
      </c>
      <c r="C274" s="9" t="s">
        <v>2637</v>
      </c>
      <c r="D274" s="6" t="s">
        <v>4902</v>
      </c>
      <c r="E274" s="5">
        <v>65</v>
      </c>
      <c r="F274" s="5">
        <v>101</v>
      </c>
      <c r="G274" s="5" t="s">
        <v>1277</v>
      </c>
      <c r="H274" s="5" t="s">
        <v>6136</v>
      </c>
      <c r="I274" s="5" t="s">
        <v>8263</v>
      </c>
      <c r="J274" s="6">
        <v>0</v>
      </c>
      <c r="K274" s="9"/>
      <c r="L274" s="6"/>
    </row>
    <row r="275" spans="1:12" x14ac:dyDescent="0.2">
      <c r="A275" s="6"/>
      <c r="B275" s="6" t="s">
        <v>1423</v>
      </c>
      <c r="C275" s="9" t="s">
        <v>2637</v>
      </c>
      <c r="D275" s="6" t="s">
        <v>1443</v>
      </c>
      <c r="E275" s="5">
        <v>64</v>
      </c>
      <c r="F275" s="5">
        <v>101</v>
      </c>
      <c r="G275" s="5" t="s">
        <v>1277</v>
      </c>
      <c r="H275" s="5" t="s">
        <v>6136</v>
      </c>
      <c r="I275" s="5" t="s">
        <v>8263</v>
      </c>
      <c r="J275" s="6">
        <v>0</v>
      </c>
      <c r="K275" s="9"/>
      <c r="L275" s="6"/>
    </row>
    <row r="276" spans="1:12" x14ac:dyDescent="0.2">
      <c r="A276" s="6"/>
      <c r="B276" s="6" t="s">
        <v>1423</v>
      </c>
      <c r="C276" s="9" t="s">
        <v>2637</v>
      </c>
      <c r="D276" s="6" t="s">
        <v>7466</v>
      </c>
      <c r="E276" s="5">
        <v>65</v>
      </c>
      <c r="F276" s="5">
        <v>101</v>
      </c>
      <c r="G276" s="5" t="s">
        <v>1277</v>
      </c>
      <c r="H276" s="5" t="s">
        <v>6136</v>
      </c>
      <c r="I276" s="5" t="s">
        <v>8263</v>
      </c>
      <c r="J276" s="6">
        <v>0</v>
      </c>
      <c r="K276" s="9"/>
      <c r="L276" s="6"/>
    </row>
    <row r="277" spans="1:12" x14ac:dyDescent="0.2">
      <c r="A277" s="6"/>
      <c r="B277" s="6" t="s">
        <v>1423</v>
      </c>
      <c r="C277" s="9" t="s">
        <v>2637</v>
      </c>
      <c r="D277" s="6" t="s">
        <v>3659</v>
      </c>
      <c r="E277" s="5">
        <v>65</v>
      </c>
      <c r="F277" s="5">
        <v>101</v>
      </c>
      <c r="G277" s="5" t="s">
        <v>1277</v>
      </c>
      <c r="H277" s="5" t="s">
        <v>6136</v>
      </c>
      <c r="I277" s="5" t="s">
        <v>8263</v>
      </c>
      <c r="J277" s="6">
        <v>0</v>
      </c>
      <c r="K277" s="9" t="s">
        <v>9335</v>
      </c>
      <c r="L277" s="6"/>
    </row>
    <row r="278" spans="1:12" x14ac:dyDescent="0.2">
      <c r="A278" s="6" t="s">
        <v>11195</v>
      </c>
      <c r="B278" s="6" t="s">
        <v>1423</v>
      </c>
      <c r="C278" s="9" t="s">
        <v>2637</v>
      </c>
      <c r="D278" s="6" t="s">
        <v>2916</v>
      </c>
      <c r="E278" s="5">
        <v>63</v>
      </c>
      <c r="F278" s="5">
        <v>118</v>
      </c>
      <c r="G278" s="5" t="s">
        <v>2491</v>
      </c>
      <c r="H278" s="5" t="s">
        <v>6136</v>
      </c>
      <c r="I278" s="5" t="s">
        <v>8263</v>
      </c>
      <c r="J278" s="6">
        <v>0</v>
      </c>
      <c r="K278" s="9" t="s">
        <v>11227</v>
      </c>
      <c r="L278" s="6"/>
    </row>
    <row r="279" spans="1:12" x14ac:dyDescent="0.2">
      <c r="A279" s="6"/>
      <c r="B279" s="6" t="s">
        <v>1423</v>
      </c>
      <c r="C279" s="9" t="s">
        <v>2637</v>
      </c>
      <c r="D279" s="6" t="s">
        <v>1362</v>
      </c>
      <c r="E279" s="5">
        <v>65</v>
      </c>
      <c r="F279" s="5">
        <v>101</v>
      </c>
      <c r="G279" s="5" t="s">
        <v>1277</v>
      </c>
      <c r="H279" s="5" t="s">
        <v>6136</v>
      </c>
      <c r="I279" s="5" t="s">
        <v>8263</v>
      </c>
      <c r="J279" s="6">
        <v>0</v>
      </c>
      <c r="K279" s="9"/>
      <c r="L279" s="6"/>
    </row>
    <row r="280" spans="1:12" x14ac:dyDescent="0.2">
      <c r="A280" s="6"/>
      <c r="B280" s="6" t="s">
        <v>1423</v>
      </c>
      <c r="C280" s="9" t="s">
        <v>2637</v>
      </c>
      <c r="D280" s="6" t="s">
        <v>7059</v>
      </c>
      <c r="E280" s="5">
        <v>67</v>
      </c>
      <c r="F280" s="5">
        <v>101</v>
      </c>
      <c r="G280" s="5" t="s">
        <v>1277</v>
      </c>
      <c r="H280" s="5" t="s">
        <v>6136</v>
      </c>
      <c r="I280" s="5" t="s">
        <v>8263</v>
      </c>
      <c r="J280" s="6">
        <v>0</v>
      </c>
      <c r="K280" s="9"/>
      <c r="L280" s="6"/>
    </row>
    <row r="281" spans="1:12" x14ac:dyDescent="0.2">
      <c r="A281" s="6"/>
      <c r="B281" s="6" t="s">
        <v>1423</v>
      </c>
      <c r="C281" s="9" t="s">
        <v>2637</v>
      </c>
      <c r="D281" s="6" t="s">
        <v>5904</v>
      </c>
      <c r="E281" s="5">
        <v>65</v>
      </c>
      <c r="F281" s="5">
        <v>101</v>
      </c>
      <c r="G281" s="5" t="s">
        <v>1277</v>
      </c>
      <c r="H281" s="5" t="s">
        <v>6136</v>
      </c>
      <c r="I281" s="5" t="s">
        <v>8263</v>
      </c>
      <c r="J281" s="6">
        <v>0</v>
      </c>
      <c r="K281" s="9"/>
      <c r="L281" s="6"/>
    </row>
    <row r="282" spans="1:12" x14ac:dyDescent="0.2">
      <c r="A282" s="6"/>
      <c r="B282" s="6" t="s">
        <v>1423</v>
      </c>
      <c r="C282" s="9" t="s">
        <v>2637</v>
      </c>
      <c r="D282" s="6" t="s">
        <v>3816</v>
      </c>
      <c r="E282" s="5">
        <v>65</v>
      </c>
      <c r="F282" s="5">
        <v>104</v>
      </c>
      <c r="G282" s="5" t="s">
        <v>7837</v>
      </c>
      <c r="H282" s="5" t="s">
        <v>6136</v>
      </c>
      <c r="I282" s="5" t="s">
        <v>8263</v>
      </c>
      <c r="J282" s="6">
        <v>0</v>
      </c>
      <c r="K282" s="9"/>
      <c r="L282" s="6"/>
    </row>
    <row r="283" spans="1:12" x14ac:dyDescent="0.2">
      <c r="A283" s="6"/>
      <c r="B283" s="6" t="s">
        <v>1423</v>
      </c>
      <c r="C283" s="9" t="s">
        <v>2637</v>
      </c>
      <c r="D283" s="6" t="s">
        <v>10502</v>
      </c>
      <c r="E283" s="5">
        <v>67</v>
      </c>
      <c r="F283" s="5">
        <v>101</v>
      </c>
      <c r="G283" s="5" t="s">
        <v>1277</v>
      </c>
      <c r="H283" s="5" t="s">
        <v>6136</v>
      </c>
      <c r="I283" s="5" t="s">
        <v>8263</v>
      </c>
      <c r="J283" s="6">
        <v>0</v>
      </c>
      <c r="K283" s="9"/>
      <c r="L283" s="6"/>
    </row>
    <row r="284" spans="1:12" x14ac:dyDescent="0.2">
      <c r="A284" s="6"/>
      <c r="B284" s="6" t="s">
        <v>4892</v>
      </c>
      <c r="C284" s="9" t="s">
        <v>2637</v>
      </c>
      <c r="D284" s="6" t="s">
        <v>735</v>
      </c>
      <c r="E284" s="5">
        <v>65</v>
      </c>
      <c r="F284" s="5">
        <v>101</v>
      </c>
      <c r="G284" s="5" t="s">
        <v>1277</v>
      </c>
      <c r="H284" s="5" t="s">
        <v>6136</v>
      </c>
      <c r="I284" s="5" t="s">
        <v>8263</v>
      </c>
      <c r="J284" s="6">
        <v>0</v>
      </c>
      <c r="K284" s="9"/>
      <c r="L284" s="6"/>
    </row>
    <row r="285" spans="1:12" x14ac:dyDescent="0.2">
      <c r="A285" s="6" t="s">
        <v>2136</v>
      </c>
      <c r="B285" s="6" t="s">
        <v>4892</v>
      </c>
      <c r="C285" s="9" t="s">
        <v>2637</v>
      </c>
      <c r="D285" s="6" t="s">
        <v>9798</v>
      </c>
      <c r="E285" s="5">
        <v>65</v>
      </c>
      <c r="F285" s="5">
        <v>101</v>
      </c>
      <c r="G285" s="5" t="s">
        <v>1277</v>
      </c>
      <c r="H285" s="5" t="s">
        <v>6136</v>
      </c>
      <c r="I285" s="5" t="s">
        <v>8263</v>
      </c>
      <c r="J285" s="6">
        <v>0</v>
      </c>
      <c r="K285" s="9"/>
      <c r="L285" s="6"/>
    </row>
    <row r="286" spans="1:12" x14ac:dyDescent="0.2">
      <c r="A286" s="575" t="s">
        <v>10653</v>
      </c>
      <c r="B286" s="575" t="s">
        <v>8490</v>
      </c>
      <c r="C286" s="562" t="s">
        <v>2637</v>
      </c>
      <c r="D286" s="556" t="s">
        <v>10727</v>
      </c>
      <c r="E286" s="5">
        <v>67</v>
      </c>
      <c r="F286" s="5">
        <v>101</v>
      </c>
      <c r="G286" s="5" t="s">
        <v>1277</v>
      </c>
      <c r="H286" s="5" t="s">
        <v>6136</v>
      </c>
      <c r="I286" s="5" t="s">
        <v>8263</v>
      </c>
      <c r="J286" s="6">
        <v>0</v>
      </c>
      <c r="K286" s="562" t="s">
        <v>10683</v>
      </c>
      <c r="L286" s="6"/>
    </row>
    <row r="287" spans="1:12" x14ac:dyDescent="0.2">
      <c r="A287" s="6" t="s">
        <v>5151</v>
      </c>
      <c r="B287" s="6" t="s">
        <v>8490</v>
      </c>
      <c r="C287" s="9" t="s">
        <v>2637</v>
      </c>
      <c r="D287" s="6" t="s">
        <v>5152</v>
      </c>
      <c r="E287" s="5">
        <v>66</v>
      </c>
      <c r="F287" s="5">
        <v>101</v>
      </c>
      <c r="G287" s="5" t="s">
        <v>1277</v>
      </c>
      <c r="H287" s="5" t="s">
        <v>6136</v>
      </c>
      <c r="I287" s="5" t="s">
        <v>8263</v>
      </c>
      <c r="J287" s="6">
        <v>0</v>
      </c>
      <c r="K287" s="9" t="s">
        <v>1683</v>
      </c>
      <c r="L287" s="6"/>
    </row>
    <row r="288" spans="1:12" x14ac:dyDescent="0.2">
      <c r="A288" s="6" t="s">
        <v>1195</v>
      </c>
      <c r="B288" s="6" t="s">
        <v>8490</v>
      </c>
      <c r="C288" s="9" t="s">
        <v>2637</v>
      </c>
      <c r="D288" s="6" t="s">
        <v>8952</v>
      </c>
      <c r="E288" s="5">
        <v>64</v>
      </c>
      <c r="F288" s="5">
        <v>112</v>
      </c>
      <c r="G288" s="5" t="s">
        <v>2395</v>
      </c>
      <c r="H288" s="5" t="s">
        <v>6136</v>
      </c>
      <c r="I288" s="5" t="s">
        <v>8263</v>
      </c>
      <c r="J288" s="6">
        <v>0</v>
      </c>
      <c r="K288" s="9" t="s">
        <v>3825</v>
      </c>
      <c r="L288" s="6"/>
    </row>
    <row r="289" spans="1:12" x14ac:dyDescent="0.2">
      <c r="A289" s="6" t="s">
        <v>11507</v>
      </c>
      <c r="B289" s="6" t="s">
        <v>8490</v>
      </c>
      <c r="C289" s="9" t="s">
        <v>2637</v>
      </c>
      <c r="D289" s="6" t="s">
        <v>4174</v>
      </c>
      <c r="E289" s="5">
        <v>62</v>
      </c>
      <c r="F289" s="5">
        <v>112</v>
      </c>
      <c r="G289" s="5" t="s">
        <v>2395</v>
      </c>
      <c r="H289" s="5" t="s">
        <v>6136</v>
      </c>
      <c r="I289" s="5" t="s">
        <v>8263</v>
      </c>
      <c r="J289" s="6">
        <v>0</v>
      </c>
      <c r="K289" s="9" t="s">
        <v>11621</v>
      </c>
      <c r="L289" s="6"/>
    </row>
    <row r="290" spans="1:12" ht="25.5" x14ac:dyDescent="0.2">
      <c r="A290" s="6" t="s">
        <v>4008</v>
      </c>
      <c r="B290" s="6" t="s">
        <v>8490</v>
      </c>
      <c r="C290" s="9" t="s">
        <v>2637</v>
      </c>
      <c r="D290" s="174" t="s">
        <v>1872</v>
      </c>
      <c r="E290" s="5">
        <v>64</v>
      </c>
      <c r="F290" s="5">
        <v>101</v>
      </c>
      <c r="G290" s="5" t="s">
        <v>1277</v>
      </c>
      <c r="H290" s="5" t="s">
        <v>6136</v>
      </c>
      <c r="I290" s="5" t="s">
        <v>8263</v>
      </c>
      <c r="J290" s="6">
        <v>0</v>
      </c>
      <c r="K290" s="9" t="s">
        <v>5663</v>
      </c>
      <c r="L290" s="6"/>
    </row>
    <row r="291" spans="1:12" ht="25.5" x14ac:dyDescent="0.2">
      <c r="A291" s="6" t="s">
        <v>4011</v>
      </c>
      <c r="B291" s="6" t="s">
        <v>8490</v>
      </c>
      <c r="C291" s="9" t="s">
        <v>2637</v>
      </c>
      <c r="D291" s="174" t="s">
        <v>3420</v>
      </c>
      <c r="E291" s="5">
        <v>64</v>
      </c>
      <c r="F291" s="5">
        <v>101</v>
      </c>
      <c r="G291" s="5" t="s">
        <v>1277</v>
      </c>
      <c r="H291" s="5" t="s">
        <v>6136</v>
      </c>
      <c r="I291" s="5" t="s">
        <v>8263</v>
      </c>
      <c r="J291" s="6">
        <v>0</v>
      </c>
      <c r="K291" s="9" t="s">
        <v>5663</v>
      </c>
      <c r="L291" s="6"/>
    </row>
    <row r="292" spans="1:12" x14ac:dyDescent="0.2">
      <c r="A292" s="575" t="s">
        <v>10862</v>
      </c>
      <c r="B292" s="575" t="s">
        <v>8490</v>
      </c>
      <c r="C292" s="562" t="s">
        <v>2637</v>
      </c>
      <c r="D292" s="576" t="s">
        <v>10922</v>
      </c>
      <c r="E292" s="5">
        <v>68</v>
      </c>
      <c r="F292" s="5">
        <v>102</v>
      </c>
      <c r="G292" s="5" t="s">
        <v>1545</v>
      </c>
      <c r="H292" s="5" t="s">
        <v>10390</v>
      </c>
      <c r="I292" s="5"/>
      <c r="J292" s="6">
        <v>0</v>
      </c>
      <c r="K292" s="562" t="s">
        <v>10910</v>
      </c>
      <c r="L292" s="6"/>
    </row>
    <row r="293" spans="1:12" x14ac:dyDescent="0.2">
      <c r="A293" s="6"/>
      <c r="B293" s="6" t="s">
        <v>8490</v>
      </c>
      <c r="C293" s="9" t="s">
        <v>2637</v>
      </c>
      <c r="D293" s="6" t="s">
        <v>363</v>
      </c>
      <c r="E293" s="5">
        <v>73</v>
      </c>
      <c r="F293" s="5">
        <v>106</v>
      </c>
      <c r="G293" s="5" t="s">
        <v>7724</v>
      </c>
      <c r="H293" s="5" t="s">
        <v>912</v>
      </c>
      <c r="I293" s="5"/>
      <c r="J293" s="6">
        <v>0</v>
      </c>
      <c r="K293" s="9"/>
      <c r="L293" s="6"/>
    </row>
    <row r="294" spans="1:12" x14ac:dyDescent="0.2">
      <c r="A294" s="6" t="s">
        <v>10770</v>
      </c>
      <c r="B294" s="6" t="s">
        <v>8490</v>
      </c>
      <c r="C294" s="9" t="s">
        <v>2637</v>
      </c>
      <c r="D294" s="6" t="s">
        <v>5672</v>
      </c>
      <c r="E294" s="5">
        <v>64</v>
      </c>
      <c r="F294" s="5">
        <v>101</v>
      </c>
      <c r="G294" s="5" t="s">
        <v>1277</v>
      </c>
      <c r="H294" s="5" t="s">
        <v>6136</v>
      </c>
      <c r="I294" s="5" t="s">
        <v>8263</v>
      </c>
      <c r="J294" s="6">
        <v>0</v>
      </c>
      <c r="K294" s="9" t="s">
        <v>10778</v>
      </c>
      <c r="L294" s="6"/>
    </row>
    <row r="295" spans="1:12" x14ac:dyDescent="0.2">
      <c r="A295" s="6" t="s">
        <v>11181</v>
      </c>
      <c r="B295" s="6" t="s">
        <v>8490</v>
      </c>
      <c r="C295" s="9" t="s">
        <v>2637</v>
      </c>
      <c r="D295" s="6" t="s">
        <v>11184</v>
      </c>
      <c r="E295" s="5">
        <v>64</v>
      </c>
      <c r="F295" s="5">
        <v>101</v>
      </c>
      <c r="G295" s="5" t="s">
        <v>1277</v>
      </c>
      <c r="H295" s="5" t="s">
        <v>6136</v>
      </c>
      <c r="I295" s="5" t="s">
        <v>8263</v>
      </c>
      <c r="J295" s="6">
        <v>0</v>
      </c>
      <c r="K295" s="9" t="s">
        <v>11175</v>
      </c>
      <c r="L295" s="6"/>
    </row>
    <row r="296" spans="1:12" x14ac:dyDescent="0.2">
      <c r="A296" s="575" t="s">
        <v>11154</v>
      </c>
      <c r="B296" s="575" t="s">
        <v>8490</v>
      </c>
      <c r="C296" s="562" t="s">
        <v>2637</v>
      </c>
      <c r="D296" s="576" t="s">
        <v>11155</v>
      </c>
      <c r="E296" s="5">
        <v>62</v>
      </c>
      <c r="F296" s="5">
        <v>112</v>
      </c>
      <c r="G296" s="5" t="s">
        <v>2395</v>
      </c>
      <c r="H296" s="5" t="s">
        <v>6136</v>
      </c>
      <c r="I296" s="5" t="s">
        <v>8263</v>
      </c>
      <c r="J296" s="6">
        <v>0</v>
      </c>
      <c r="K296" s="562" t="s">
        <v>11128</v>
      </c>
      <c r="L296" s="6"/>
    </row>
    <row r="297" spans="1:12" x14ac:dyDescent="0.2">
      <c r="A297" s="6" t="s">
        <v>3913</v>
      </c>
      <c r="B297" s="6" t="s">
        <v>8490</v>
      </c>
      <c r="C297" s="9" t="s">
        <v>2637</v>
      </c>
      <c r="D297" s="6" t="s">
        <v>3914</v>
      </c>
      <c r="E297" s="5">
        <v>68</v>
      </c>
      <c r="F297" s="5">
        <v>103</v>
      </c>
      <c r="G297" s="5" t="s">
        <v>10345</v>
      </c>
      <c r="H297" s="5" t="s">
        <v>10390</v>
      </c>
      <c r="I297" s="5"/>
      <c r="J297" s="6">
        <v>0</v>
      </c>
      <c r="K297" s="9" t="s">
        <v>2910</v>
      </c>
      <c r="L297" s="6"/>
    </row>
    <row r="298" spans="1:12" x14ac:dyDescent="0.2">
      <c r="A298" s="6" t="s">
        <v>3184</v>
      </c>
      <c r="B298" s="6" t="s">
        <v>8490</v>
      </c>
      <c r="C298" s="9" t="s">
        <v>2637</v>
      </c>
      <c r="D298" s="6" t="s">
        <v>10153</v>
      </c>
      <c r="E298" s="5">
        <v>65</v>
      </c>
      <c r="F298" s="5">
        <v>101</v>
      </c>
      <c r="G298" s="5" t="s">
        <v>1277</v>
      </c>
      <c r="H298" s="5" t="s">
        <v>6136</v>
      </c>
      <c r="I298" s="5" t="s">
        <v>8263</v>
      </c>
      <c r="J298" s="6">
        <v>0</v>
      </c>
      <c r="K298" s="9"/>
      <c r="L298" s="6"/>
    </row>
    <row r="299" spans="1:12" x14ac:dyDescent="0.2">
      <c r="A299" s="575" t="s">
        <v>11504</v>
      </c>
      <c r="B299" s="575" t="s">
        <v>8490</v>
      </c>
      <c r="C299" s="562" t="s">
        <v>2637</v>
      </c>
      <c r="D299" s="556" t="s">
        <v>11521</v>
      </c>
      <c r="E299" s="5">
        <v>64</v>
      </c>
      <c r="F299" s="5">
        <v>112</v>
      </c>
      <c r="G299" s="5" t="s">
        <v>2395</v>
      </c>
      <c r="H299" s="5" t="s">
        <v>6136</v>
      </c>
      <c r="I299" s="5" t="s">
        <v>8263</v>
      </c>
      <c r="J299" s="6">
        <v>0</v>
      </c>
      <c r="K299" s="562" t="s">
        <v>11511</v>
      </c>
      <c r="L299" s="6"/>
    </row>
    <row r="300" spans="1:12" x14ac:dyDescent="0.2">
      <c r="A300" s="6" t="s">
        <v>10604</v>
      </c>
      <c r="B300" s="6" t="s">
        <v>8490</v>
      </c>
      <c r="C300" s="9" t="s">
        <v>2637</v>
      </c>
      <c r="D300" s="6" t="s">
        <v>10609</v>
      </c>
      <c r="E300" s="5">
        <v>65</v>
      </c>
      <c r="F300" s="5">
        <v>101</v>
      </c>
      <c r="G300" s="5" t="s">
        <v>1277</v>
      </c>
      <c r="H300" s="5" t="s">
        <v>6136</v>
      </c>
      <c r="I300" s="5" t="s">
        <v>8263</v>
      </c>
      <c r="J300" s="6">
        <v>0</v>
      </c>
      <c r="K300" s="9" t="s">
        <v>10606</v>
      </c>
      <c r="L300" s="6"/>
    </row>
    <row r="301" spans="1:12" x14ac:dyDescent="0.2">
      <c r="A301" s="6"/>
      <c r="B301" s="6" t="s">
        <v>8490</v>
      </c>
      <c r="C301" s="9" t="s">
        <v>2637</v>
      </c>
      <c r="D301" s="6" t="s">
        <v>8691</v>
      </c>
      <c r="E301" s="5">
        <v>67</v>
      </c>
      <c r="F301" s="5">
        <v>101</v>
      </c>
      <c r="G301" s="5" t="s">
        <v>1277</v>
      </c>
      <c r="H301" s="5" t="s">
        <v>6136</v>
      </c>
      <c r="I301" s="5" t="s">
        <v>8263</v>
      </c>
      <c r="J301" s="6">
        <v>0</v>
      </c>
      <c r="K301" s="9"/>
      <c r="L301" s="6"/>
    </row>
    <row r="302" spans="1:12" x14ac:dyDescent="0.2">
      <c r="A302" s="6"/>
      <c r="B302" s="6" t="s">
        <v>8490</v>
      </c>
      <c r="C302" s="9" t="s">
        <v>2637</v>
      </c>
      <c r="D302" s="6" t="s">
        <v>104</v>
      </c>
      <c r="E302" s="5">
        <v>64</v>
      </c>
      <c r="F302" s="5">
        <v>101</v>
      </c>
      <c r="G302" s="5" t="s">
        <v>1277</v>
      </c>
      <c r="H302" s="5" t="s">
        <v>6136</v>
      </c>
      <c r="I302" s="5" t="s">
        <v>8263</v>
      </c>
      <c r="J302" s="6">
        <v>0</v>
      </c>
      <c r="K302" s="9"/>
      <c r="L302" s="6"/>
    </row>
    <row r="303" spans="1:12" x14ac:dyDescent="0.2">
      <c r="A303" s="6"/>
      <c r="B303" s="6" t="s">
        <v>8490</v>
      </c>
      <c r="C303" s="9" t="s">
        <v>2637</v>
      </c>
      <c r="D303" s="6" t="s">
        <v>10003</v>
      </c>
      <c r="E303" s="5">
        <v>70</v>
      </c>
      <c r="F303" s="5">
        <v>102</v>
      </c>
      <c r="G303" s="5" t="s">
        <v>1545</v>
      </c>
      <c r="H303" s="5" t="s">
        <v>10390</v>
      </c>
      <c r="I303" s="5"/>
      <c r="J303" s="6">
        <v>0</v>
      </c>
      <c r="K303" s="9"/>
      <c r="L303" s="6"/>
    </row>
    <row r="304" spans="1:12" x14ac:dyDescent="0.2">
      <c r="A304" s="6"/>
      <c r="B304" s="6" t="s">
        <v>8490</v>
      </c>
      <c r="C304" s="9" t="s">
        <v>2637</v>
      </c>
      <c r="D304" s="6" t="s">
        <v>8999</v>
      </c>
      <c r="E304" s="5">
        <v>65</v>
      </c>
      <c r="F304" s="5">
        <v>101</v>
      </c>
      <c r="G304" s="5" t="s">
        <v>1277</v>
      </c>
      <c r="H304" s="5" t="s">
        <v>6136</v>
      </c>
      <c r="I304" s="5" t="s">
        <v>8263</v>
      </c>
      <c r="J304" s="6">
        <v>0</v>
      </c>
      <c r="K304" s="9"/>
      <c r="L304" s="6"/>
    </row>
    <row r="305" spans="1:12" x14ac:dyDescent="0.2">
      <c r="A305" s="6" t="s">
        <v>1450</v>
      </c>
      <c r="B305" s="6" t="s">
        <v>8490</v>
      </c>
      <c r="C305" s="9" t="s">
        <v>2637</v>
      </c>
      <c r="D305" s="6" t="s">
        <v>11637</v>
      </c>
      <c r="E305" s="5">
        <v>65</v>
      </c>
      <c r="F305" s="5">
        <v>112</v>
      </c>
      <c r="G305" s="5" t="s">
        <v>2395</v>
      </c>
      <c r="H305" s="5" t="s">
        <v>6136</v>
      </c>
      <c r="I305" s="5" t="s">
        <v>8263</v>
      </c>
      <c r="J305" s="6">
        <v>0</v>
      </c>
      <c r="K305" s="9" t="s">
        <v>11638</v>
      </c>
      <c r="L305" s="6"/>
    </row>
    <row r="306" spans="1:12" x14ac:dyDescent="0.2">
      <c r="A306" s="6" t="s">
        <v>4220</v>
      </c>
      <c r="B306" s="6" t="s">
        <v>8490</v>
      </c>
      <c r="C306" s="9" t="s">
        <v>2637</v>
      </c>
      <c r="D306" s="174" t="s">
        <v>8531</v>
      </c>
      <c r="E306" s="5">
        <v>65</v>
      </c>
      <c r="F306" s="5">
        <v>101</v>
      </c>
      <c r="G306" s="5" t="s">
        <v>1277</v>
      </c>
      <c r="H306" s="5" t="s">
        <v>6136</v>
      </c>
      <c r="I306" s="5" t="s">
        <v>8263</v>
      </c>
      <c r="J306" s="6">
        <v>0</v>
      </c>
      <c r="K306" s="9" t="s">
        <v>4659</v>
      </c>
      <c r="L306" s="6"/>
    </row>
    <row r="307" spans="1:12" x14ac:dyDescent="0.2">
      <c r="A307" s="6"/>
      <c r="B307" s="6" t="s">
        <v>8490</v>
      </c>
      <c r="C307" s="9" t="s">
        <v>2637</v>
      </c>
      <c r="D307" s="6" t="s">
        <v>8909</v>
      </c>
      <c r="E307" s="5">
        <v>64</v>
      </c>
      <c r="F307" s="5">
        <v>101</v>
      </c>
      <c r="G307" s="5" t="s">
        <v>1277</v>
      </c>
      <c r="H307" s="5" t="s">
        <v>6136</v>
      </c>
      <c r="I307" s="5" t="s">
        <v>8263</v>
      </c>
      <c r="J307" s="6">
        <v>0</v>
      </c>
      <c r="K307" s="9"/>
      <c r="L307" s="6"/>
    </row>
    <row r="308" spans="1:12" x14ac:dyDescent="0.2">
      <c r="A308" s="6" t="s">
        <v>5582</v>
      </c>
      <c r="B308" s="6" t="s">
        <v>8490</v>
      </c>
      <c r="C308" s="9" t="s">
        <v>2637</v>
      </c>
      <c r="D308" s="6" t="s">
        <v>3965</v>
      </c>
      <c r="E308" s="5">
        <v>65</v>
      </c>
      <c r="F308" s="5">
        <v>101</v>
      </c>
      <c r="G308" s="5" t="s">
        <v>1277</v>
      </c>
      <c r="H308" s="5" t="s">
        <v>6136</v>
      </c>
      <c r="I308" s="5" t="s">
        <v>8263</v>
      </c>
      <c r="J308" s="6">
        <v>0</v>
      </c>
      <c r="K308" s="9"/>
      <c r="L308" s="6"/>
    </row>
    <row r="309" spans="1:12" x14ac:dyDescent="0.2">
      <c r="A309" s="6" t="s">
        <v>5566</v>
      </c>
      <c r="B309" s="6" t="s">
        <v>8490</v>
      </c>
      <c r="C309" s="9" t="s">
        <v>2637</v>
      </c>
      <c r="D309" s="575" t="s">
        <v>10591</v>
      </c>
      <c r="E309" s="5">
        <v>65</v>
      </c>
      <c r="F309" s="5">
        <v>101</v>
      </c>
      <c r="G309" s="5" t="s">
        <v>1277</v>
      </c>
      <c r="H309" s="5" t="s">
        <v>6136</v>
      </c>
      <c r="I309" s="5" t="s">
        <v>8263</v>
      </c>
      <c r="J309" s="6">
        <v>0</v>
      </c>
      <c r="K309" s="562" t="s">
        <v>10592</v>
      </c>
      <c r="L309" s="6"/>
    </row>
    <row r="310" spans="1:12" x14ac:dyDescent="0.2">
      <c r="A310" s="6"/>
      <c r="B310" s="6" t="s">
        <v>8490</v>
      </c>
      <c r="C310" s="9" t="s">
        <v>2637</v>
      </c>
      <c r="D310" s="6" t="s">
        <v>3985</v>
      </c>
      <c r="E310" s="5">
        <v>64</v>
      </c>
      <c r="F310" s="5">
        <v>101</v>
      </c>
      <c r="G310" s="5" t="s">
        <v>1277</v>
      </c>
      <c r="H310" s="5" t="s">
        <v>6136</v>
      </c>
      <c r="I310" s="5" t="s">
        <v>8263</v>
      </c>
      <c r="J310" s="6">
        <v>0</v>
      </c>
      <c r="K310" s="9"/>
      <c r="L310" s="6"/>
    </row>
    <row r="311" spans="1:12" x14ac:dyDescent="0.2">
      <c r="A311" s="6" t="s">
        <v>10569</v>
      </c>
      <c r="B311" s="6" t="s">
        <v>8490</v>
      </c>
      <c r="C311" s="9" t="s">
        <v>2637</v>
      </c>
      <c r="D311" s="6" t="s">
        <v>10570</v>
      </c>
      <c r="E311" s="5">
        <v>68</v>
      </c>
      <c r="F311" s="5">
        <v>102</v>
      </c>
      <c r="G311" s="5" t="s">
        <v>1545</v>
      </c>
      <c r="H311" s="5" t="s">
        <v>10390</v>
      </c>
      <c r="I311" s="5"/>
      <c r="J311" s="6">
        <v>0</v>
      </c>
      <c r="K311" s="9" t="s">
        <v>10395</v>
      </c>
      <c r="L311" s="6"/>
    </row>
    <row r="312" spans="1:12" x14ac:dyDescent="0.2">
      <c r="A312" s="6" t="s">
        <v>10674</v>
      </c>
      <c r="B312" s="6" t="s">
        <v>8490</v>
      </c>
      <c r="C312" s="9" t="s">
        <v>2637</v>
      </c>
      <c r="D312" s="6" t="s">
        <v>3638</v>
      </c>
      <c r="E312" s="5">
        <v>65</v>
      </c>
      <c r="F312" s="5">
        <v>101</v>
      </c>
      <c r="G312" s="5" t="s">
        <v>1277</v>
      </c>
      <c r="H312" s="5" t="s">
        <v>6136</v>
      </c>
      <c r="I312" s="5" t="s">
        <v>8263</v>
      </c>
      <c r="J312" s="6">
        <v>0</v>
      </c>
      <c r="K312" s="9" t="s">
        <v>10718</v>
      </c>
      <c r="L312" s="6"/>
    </row>
    <row r="313" spans="1:12" x14ac:dyDescent="0.2">
      <c r="A313" s="6"/>
      <c r="B313" s="6" t="s">
        <v>8490</v>
      </c>
      <c r="C313" s="9" t="s">
        <v>2637</v>
      </c>
      <c r="D313" s="6" t="s">
        <v>3811</v>
      </c>
      <c r="E313" s="5">
        <v>65</v>
      </c>
      <c r="F313" s="5">
        <v>101</v>
      </c>
      <c r="G313" s="5" t="s">
        <v>1277</v>
      </c>
      <c r="H313" s="5" t="s">
        <v>6136</v>
      </c>
      <c r="I313" s="5" t="s">
        <v>8263</v>
      </c>
      <c r="J313" s="6">
        <v>0</v>
      </c>
      <c r="K313" s="9"/>
      <c r="L313" s="6"/>
    </row>
    <row r="314" spans="1:12" x14ac:dyDescent="0.2">
      <c r="A314" s="6" t="s">
        <v>10022</v>
      </c>
      <c r="B314" s="6" t="s">
        <v>8490</v>
      </c>
      <c r="C314" s="9" t="s">
        <v>2637</v>
      </c>
      <c r="D314" s="6" t="s">
        <v>10023</v>
      </c>
      <c r="E314" s="5">
        <v>65</v>
      </c>
      <c r="F314" s="5">
        <v>101</v>
      </c>
      <c r="G314" s="5" t="s">
        <v>1277</v>
      </c>
      <c r="H314" s="5" t="s">
        <v>6136</v>
      </c>
      <c r="I314" s="5" t="s">
        <v>8263</v>
      </c>
      <c r="J314" s="6">
        <v>0</v>
      </c>
      <c r="K314" s="9" t="s">
        <v>10606</v>
      </c>
      <c r="L314" s="6"/>
    </row>
    <row r="315" spans="1:12" x14ac:dyDescent="0.2">
      <c r="A315" s="575" t="s">
        <v>10943</v>
      </c>
      <c r="B315" s="6" t="s">
        <v>8490</v>
      </c>
      <c r="C315" s="9" t="s">
        <v>2637</v>
      </c>
      <c r="D315" s="6" t="s">
        <v>10616</v>
      </c>
      <c r="E315" s="5">
        <v>64</v>
      </c>
      <c r="F315" s="5">
        <v>101</v>
      </c>
      <c r="G315" s="5" t="s">
        <v>1277</v>
      </c>
      <c r="H315" s="5" t="s">
        <v>6136</v>
      </c>
      <c r="I315" s="5" t="s">
        <v>8263</v>
      </c>
      <c r="J315" s="6">
        <v>0</v>
      </c>
      <c r="K315" s="562" t="s">
        <v>11173</v>
      </c>
      <c r="L315" s="6"/>
    </row>
    <row r="316" spans="1:12" x14ac:dyDescent="0.2">
      <c r="A316" s="6" t="s">
        <v>10780</v>
      </c>
      <c r="B316" s="6" t="s">
        <v>8490</v>
      </c>
      <c r="C316" s="9" t="s">
        <v>2637</v>
      </c>
      <c r="D316" s="6" t="s">
        <v>10781</v>
      </c>
      <c r="E316" s="5">
        <v>60</v>
      </c>
      <c r="F316" s="5">
        <v>110</v>
      </c>
      <c r="G316" s="5" t="s">
        <v>2394</v>
      </c>
      <c r="H316" s="5" t="s">
        <v>6136</v>
      </c>
      <c r="I316" s="5" t="s">
        <v>8263</v>
      </c>
      <c r="J316" s="6">
        <v>0</v>
      </c>
      <c r="K316" s="9" t="s">
        <v>10782</v>
      </c>
      <c r="L316" s="6"/>
    </row>
    <row r="317" spans="1:12" x14ac:dyDescent="0.2">
      <c r="A317" s="6" t="s">
        <v>6907</v>
      </c>
      <c r="B317" s="6" t="s">
        <v>8490</v>
      </c>
      <c r="C317" s="9" t="s">
        <v>2637</v>
      </c>
      <c r="D317" s="6" t="s">
        <v>6464</v>
      </c>
      <c r="E317" s="5">
        <v>65</v>
      </c>
      <c r="F317" s="5">
        <v>101</v>
      </c>
      <c r="G317" s="5" t="s">
        <v>1277</v>
      </c>
      <c r="H317" s="5" t="s">
        <v>6136</v>
      </c>
      <c r="I317" s="5" t="s">
        <v>8263</v>
      </c>
      <c r="J317" s="6">
        <v>0</v>
      </c>
      <c r="K317" s="9"/>
      <c r="L317" s="6"/>
    </row>
    <row r="318" spans="1:12" x14ac:dyDescent="0.2">
      <c r="A318" s="6" t="s">
        <v>7803</v>
      </c>
      <c r="B318" s="6" t="s">
        <v>8490</v>
      </c>
      <c r="C318" s="9" t="s">
        <v>2637</v>
      </c>
      <c r="D318" s="6" t="s">
        <v>332</v>
      </c>
      <c r="E318" s="5">
        <v>64</v>
      </c>
      <c r="F318" s="5">
        <v>101</v>
      </c>
      <c r="G318" s="5" t="s">
        <v>1277</v>
      </c>
      <c r="H318" s="5" t="s">
        <v>6136</v>
      </c>
      <c r="I318" s="5" t="s">
        <v>8263</v>
      </c>
      <c r="J318" s="6">
        <v>0</v>
      </c>
      <c r="K318" s="9" t="s">
        <v>7341</v>
      </c>
      <c r="L318" s="6"/>
    </row>
    <row r="319" spans="1:12" x14ac:dyDescent="0.2">
      <c r="A319" s="6" t="s">
        <v>6141</v>
      </c>
      <c r="B319" s="698" t="s">
        <v>8490</v>
      </c>
      <c r="C319" s="9" t="s">
        <v>2637</v>
      </c>
      <c r="D319" s="6" t="s">
        <v>6140</v>
      </c>
      <c r="E319" s="5">
        <v>63</v>
      </c>
      <c r="F319" s="5">
        <v>118</v>
      </c>
      <c r="G319" s="5" t="s">
        <v>2491</v>
      </c>
      <c r="H319" s="5" t="s">
        <v>6136</v>
      </c>
      <c r="I319" s="5" t="s">
        <v>8263</v>
      </c>
      <c r="J319" s="6">
        <v>0</v>
      </c>
      <c r="K319" s="9"/>
      <c r="L319" s="6"/>
    </row>
    <row r="320" spans="1:12" x14ac:dyDescent="0.2">
      <c r="A320" s="6"/>
      <c r="B320" s="6" t="s">
        <v>8490</v>
      </c>
      <c r="C320" s="9" t="s">
        <v>2637</v>
      </c>
      <c r="D320" s="6" t="s">
        <v>4189</v>
      </c>
      <c r="E320" s="5">
        <v>65</v>
      </c>
      <c r="F320" s="5">
        <v>101</v>
      </c>
      <c r="G320" s="5" t="s">
        <v>1277</v>
      </c>
      <c r="H320" s="5" t="s">
        <v>6136</v>
      </c>
      <c r="I320" s="5" t="s">
        <v>8263</v>
      </c>
      <c r="J320" s="6">
        <v>0</v>
      </c>
      <c r="K320" s="9"/>
      <c r="L320" s="6"/>
    </row>
    <row r="321" spans="1:12" x14ac:dyDescent="0.2">
      <c r="A321" s="6"/>
      <c r="B321" s="6" t="s">
        <v>8490</v>
      </c>
      <c r="C321" s="9" t="s">
        <v>2637</v>
      </c>
      <c r="D321" s="6" t="s">
        <v>709</v>
      </c>
      <c r="E321" s="5">
        <v>70</v>
      </c>
      <c r="F321" s="5">
        <v>102</v>
      </c>
      <c r="G321" s="5" t="s">
        <v>1545</v>
      </c>
      <c r="H321" s="5" t="s">
        <v>10390</v>
      </c>
      <c r="I321" s="5"/>
      <c r="J321" s="6">
        <v>0</v>
      </c>
      <c r="K321" s="9"/>
      <c r="L321" s="6"/>
    </row>
    <row r="322" spans="1:12" x14ac:dyDescent="0.2">
      <c r="A322" s="6" t="s">
        <v>9004</v>
      </c>
      <c r="B322" s="6" t="s">
        <v>8490</v>
      </c>
      <c r="C322" s="9" t="s">
        <v>2637</v>
      </c>
      <c r="D322" s="6" t="s">
        <v>9005</v>
      </c>
      <c r="E322" s="5">
        <v>66</v>
      </c>
      <c r="F322" s="5">
        <v>101</v>
      </c>
      <c r="G322" s="5" t="s">
        <v>1277</v>
      </c>
      <c r="H322" s="5" t="s">
        <v>6136</v>
      </c>
      <c r="I322" s="5" t="s">
        <v>8263</v>
      </c>
      <c r="J322" s="6">
        <v>0</v>
      </c>
      <c r="K322" s="9"/>
      <c r="L322" s="6"/>
    </row>
    <row r="323" spans="1:12" x14ac:dyDescent="0.2">
      <c r="A323" s="6"/>
      <c r="B323" s="6" t="s">
        <v>8490</v>
      </c>
      <c r="C323" s="9" t="s">
        <v>2637</v>
      </c>
      <c r="D323" s="6" t="s">
        <v>1095</v>
      </c>
      <c r="E323" s="5">
        <v>64</v>
      </c>
      <c r="F323" s="5">
        <v>112</v>
      </c>
      <c r="G323" s="5" t="s">
        <v>2395</v>
      </c>
      <c r="H323" s="5" t="s">
        <v>6136</v>
      </c>
      <c r="I323" s="5" t="s">
        <v>8263</v>
      </c>
      <c r="J323" s="6">
        <v>0</v>
      </c>
      <c r="K323" s="9" t="s">
        <v>6211</v>
      </c>
      <c r="L323" s="6"/>
    </row>
    <row r="324" spans="1:12" x14ac:dyDescent="0.2">
      <c r="A324" s="6" t="s">
        <v>11204</v>
      </c>
      <c r="B324" s="6" t="s">
        <v>8490</v>
      </c>
      <c r="C324" s="9" t="s">
        <v>2637</v>
      </c>
      <c r="D324" s="6" t="s">
        <v>11205</v>
      </c>
      <c r="E324" s="5">
        <v>70</v>
      </c>
      <c r="F324" s="5">
        <v>102</v>
      </c>
      <c r="G324" s="5" t="s">
        <v>1545</v>
      </c>
      <c r="H324" s="5" t="s">
        <v>10390</v>
      </c>
      <c r="I324" s="5"/>
      <c r="J324" s="6">
        <v>0</v>
      </c>
      <c r="K324" s="9" t="s">
        <v>11198</v>
      </c>
      <c r="L324" s="6"/>
    </row>
    <row r="325" spans="1:12" x14ac:dyDescent="0.2">
      <c r="A325" s="6" t="s">
        <v>731</v>
      </c>
      <c r="B325" s="6" t="s">
        <v>8490</v>
      </c>
      <c r="C325" s="9" t="s">
        <v>2637</v>
      </c>
      <c r="D325" s="6" t="s">
        <v>10905</v>
      </c>
      <c r="E325" s="5">
        <v>65</v>
      </c>
      <c r="F325" s="5">
        <v>101</v>
      </c>
      <c r="G325" s="5" t="s">
        <v>1277</v>
      </c>
      <c r="H325" s="5" t="s">
        <v>6136</v>
      </c>
      <c r="I325" s="5" t="s">
        <v>8263</v>
      </c>
      <c r="J325" s="6">
        <v>0</v>
      </c>
      <c r="K325" s="9" t="s">
        <v>10683</v>
      </c>
      <c r="L325" s="6"/>
    </row>
    <row r="326" spans="1:12" x14ac:dyDescent="0.2">
      <c r="A326" s="6" t="s">
        <v>6476</v>
      </c>
      <c r="B326" s="6" t="s">
        <v>8490</v>
      </c>
      <c r="C326" s="9" t="s">
        <v>2637</v>
      </c>
      <c r="D326" s="6" t="s">
        <v>5387</v>
      </c>
      <c r="E326" s="5">
        <v>64</v>
      </c>
      <c r="F326" s="5">
        <v>101</v>
      </c>
      <c r="G326" s="5" t="s">
        <v>1277</v>
      </c>
      <c r="H326" s="5" t="s">
        <v>6136</v>
      </c>
      <c r="I326" s="5" t="s">
        <v>8263</v>
      </c>
      <c r="J326" s="6">
        <v>0</v>
      </c>
      <c r="K326" s="9" t="s">
        <v>6477</v>
      </c>
      <c r="L326" s="6"/>
    </row>
    <row r="327" spans="1:12" x14ac:dyDescent="0.2">
      <c r="A327" s="6"/>
      <c r="B327" s="6" t="s">
        <v>8490</v>
      </c>
      <c r="C327" s="9" t="s">
        <v>2637</v>
      </c>
      <c r="D327" s="6" t="s">
        <v>1284</v>
      </c>
      <c r="E327" s="5">
        <v>66</v>
      </c>
      <c r="F327" s="5">
        <v>101</v>
      </c>
      <c r="G327" s="5" t="s">
        <v>1277</v>
      </c>
      <c r="H327" s="5" t="s">
        <v>6136</v>
      </c>
      <c r="I327" s="5" t="s">
        <v>8263</v>
      </c>
      <c r="J327" s="6">
        <v>0</v>
      </c>
      <c r="K327" s="9"/>
      <c r="L327" s="6"/>
    </row>
    <row r="328" spans="1:12" x14ac:dyDescent="0.2">
      <c r="A328" s="6"/>
      <c r="B328" s="6" t="s">
        <v>8490</v>
      </c>
      <c r="C328" s="9" t="s">
        <v>2637</v>
      </c>
      <c r="D328" s="6" t="s">
        <v>14</v>
      </c>
      <c r="E328" s="5">
        <v>70</v>
      </c>
      <c r="F328" s="5">
        <v>102</v>
      </c>
      <c r="G328" s="5" t="s">
        <v>1545</v>
      </c>
      <c r="H328" s="5" t="s">
        <v>10390</v>
      </c>
      <c r="I328" s="5"/>
      <c r="J328" s="6">
        <v>0</v>
      </c>
      <c r="K328" s="9"/>
      <c r="L328" s="6"/>
    </row>
    <row r="329" spans="1:12" x14ac:dyDescent="0.2">
      <c r="A329" s="6" t="s">
        <v>11185</v>
      </c>
      <c r="B329" s="6" t="s">
        <v>8490</v>
      </c>
      <c r="C329" s="9" t="s">
        <v>2637</v>
      </c>
      <c r="D329" s="6" t="s">
        <v>11186</v>
      </c>
      <c r="E329" s="5">
        <v>64</v>
      </c>
      <c r="F329" s="5">
        <v>101</v>
      </c>
      <c r="G329" s="5" t="s">
        <v>1277</v>
      </c>
      <c r="H329" s="5" t="s">
        <v>6136</v>
      </c>
      <c r="I329" s="5" t="s">
        <v>8263</v>
      </c>
      <c r="J329" s="6">
        <v>0</v>
      </c>
      <c r="K329" s="9" t="s">
        <v>11175</v>
      </c>
      <c r="L329" s="6"/>
    </row>
    <row r="330" spans="1:12" x14ac:dyDescent="0.2">
      <c r="A330" s="575" t="s">
        <v>11217</v>
      </c>
      <c r="B330" s="575" t="s">
        <v>8490</v>
      </c>
      <c r="C330" s="562" t="s">
        <v>2637</v>
      </c>
      <c r="D330" s="576" t="s">
        <v>11194</v>
      </c>
      <c r="E330" s="5">
        <v>62</v>
      </c>
      <c r="F330" s="5">
        <v>112</v>
      </c>
      <c r="G330" s="5" t="s">
        <v>2395</v>
      </c>
      <c r="H330" s="5" t="s">
        <v>6136</v>
      </c>
      <c r="I330" s="5" t="s">
        <v>8263</v>
      </c>
      <c r="J330" s="6">
        <v>0</v>
      </c>
      <c r="K330" s="562" t="s">
        <v>11128</v>
      </c>
      <c r="L330" s="6"/>
    </row>
    <row r="331" spans="1:12" x14ac:dyDescent="0.2">
      <c r="A331" s="6" t="s">
        <v>10765</v>
      </c>
      <c r="B331" s="6" t="s">
        <v>8490</v>
      </c>
      <c r="C331" s="9" t="s">
        <v>2637</v>
      </c>
      <c r="D331" s="6" t="s">
        <v>10779</v>
      </c>
      <c r="E331" s="5">
        <v>64</v>
      </c>
      <c r="F331" s="5">
        <v>101</v>
      </c>
      <c r="G331" s="5" t="s">
        <v>1277</v>
      </c>
      <c r="H331" s="5" t="s">
        <v>6136</v>
      </c>
      <c r="I331" s="5" t="s">
        <v>8263</v>
      </c>
      <c r="J331" s="6">
        <v>0</v>
      </c>
      <c r="K331" s="9" t="s">
        <v>10778</v>
      </c>
      <c r="L331" s="6"/>
    </row>
    <row r="332" spans="1:12" x14ac:dyDescent="0.2">
      <c r="A332" s="6"/>
      <c r="B332" s="6" t="s">
        <v>8490</v>
      </c>
      <c r="C332" s="9" t="s">
        <v>2637</v>
      </c>
      <c r="D332" s="6" t="s">
        <v>5922</v>
      </c>
      <c r="E332" s="5">
        <v>65</v>
      </c>
      <c r="F332" s="5">
        <v>101</v>
      </c>
      <c r="G332" s="5" t="s">
        <v>1277</v>
      </c>
      <c r="H332" s="5" t="s">
        <v>6136</v>
      </c>
      <c r="I332" s="5" t="s">
        <v>8263</v>
      </c>
      <c r="J332" s="6">
        <v>0</v>
      </c>
      <c r="K332" s="9"/>
      <c r="L332" s="6"/>
    </row>
    <row r="333" spans="1:12" x14ac:dyDescent="0.2">
      <c r="A333" s="6"/>
      <c r="B333" s="6" t="s">
        <v>8490</v>
      </c>
      <c r="C333" s="9" t="s">
        <v>2637</v>
      </c>
      <c r="D333" s="6" t="s">
        <v>1907</v>
      </c>
      <c r="E333" s="5">
        <v>73</v>
      </c>
      <c r="F333" s="5">
        <v>106</v>
      </c>
      <c r="G333" s="5" t="s">
        <v>7724</v>
      </c>
      <c r="H333" s="5" t="s">
        <v>912</v>
      </c>
      <c r="I333" s="5"/>
      <c r="J333" s="6">
        <v>0</v>
      </c>
      <c r="K333" s="9"/>
      <c r="L333" s="6"/>
    </row>
    <row r="334" spans="1:12" x14ac:dyDescent="0.2">
      <c r="A334" s="6"/>
      <c r="B334" s="6" t="s">
        <v>8490</v>
      </c>
      <c r="C334" s="9" t="s">
        <v>2637</v>
      </c>
      <c r="D334" s="6" t="s">
        <v>1841</v>
      </c>
      <c r="E334" s="5">
        <v>62</v>
      </c>
      <c r="F334" s="5">
        <v>118</v>
      </c>
      <c r="G334" s="5" t="s">
        <v>2491</v>
      </c>
      <c r="H334" s="5" t="s">
        <v>6136</v>
      </c>
      <c r="I334" s="5" t="s">
        <v>8263</v>
      </c>
      <c r="J334" s="6">
        <v>0</v>
      </c>
      <c r="K334" s="9" t="s">
        <v>821</v>
      </c>
      <c r="L334" s="6"/>
    </row>
    <row r="335" spans="1:12" x14ac:dyDescent="0.2">
      <c r="A335" s="6"/>
      <c r="B335" s="6" t="s">
        <v>8490</v>
      </c>
      <c r="C335" s="9" t="s">
        <v>2637</v>
      </c>
      <c r="D335" s="6" t="s">
        <v>8879</v>
      </c>
      <c r="E335" s="5">
        <v>67</v>
      </c>
      <c r="F335" s="5">
        <v>101</v>
      </c>
      <c r="G335" s="5" t="s">
        <v>1277</v>
      </c>
      <c r="H335" s="5" t="s">
        <v>6136</v>
      </c>
      <c r="I335" s="5" t="s">
        <v>8263</v>
      </c>
      <c r="J335" s="6">
        <v>0</v>
      </c>
      <c r="K335" s="9"/>
      <c r="L335" s="6"/>
    </row>
    <row r="336" spans="1:12" x14ac:dyDescent="0.2">
      <c r="A336" s="6"/>
      <c r="B336" s="6" t="s">
        <v>8490</v>
      </c>
      <c r="C336" s="9" t="s">
        <v>2637</v>
      </c>
      <c r="D336" s="6" t="s">
        <v>4094</v>
      </c>
      <c r="E336" s="5">
        <v>70</v>
      </c>
      <c r="F336" s="5">
        <v>102</v>
      </c>
      <c r="G336" s="5" t="s">
        <v>1545</v>
      </c>
      <c r="H336" s="5" t="s">
        <v>10390</v>
      </c>
      <c r="I336" s="5"/>
      <c r="J336" s="6">
        <v>0</v>
      </c>
      <c r="K336" s="9"/>
      <c r="L336" s="6"/>
    </row>
    <row r="337" spans="1:12" x14ac:dyDescent="0.2">
      <c r="A337" s="6" t="s">
        <v>11695</v>
      </c>
      <c r="B337" s="6" t="s">
        <v>8490</v>
      </c>
      <c r="C337" s="9" t="s">
        <v>2637</v>
      </c>
      <c r="D337" s="6" t="s">
        <v>9162</v>
      </c>
      <c r="E337" s="5">
        <v>65</v>
      </c>
      <c r="F337" s="5">
        <v>101</v>
      </c>
      <c r="G337" s="5" t="s">
        <v>1277</v>
      </c>
      <c r="H337" s="5" t="s">
        <v>6136</v>
      </c>
      <c r="I337" s="5" t="s">
        <v>8263</v>
      </c>
      <c r="J337" s="6">
        <v>0</v>
      </c>
      <c r="K337" s="9" t="s">
        <v>12379</v>
      </c>
      <c r="L337" s="6"/>
    </row>
    <row r="338" spans="1:12" x14ac:dyDescent="0.2">
      <c r="A338" s="6"/>
      <c r="B338" s="6" t="s">
        <v>8490</v>
      </c>
      <c r="C338" s="9" t="s">
        <v>2637</v>
      </c>
      <c r="D338" s="6" t="s">
        <v>11862</v>
      </c>
      <c r="E338" s="5">
        <v>65</v>
      </c>
      <c r="F338" s="5">
        <v>101</v>
      </c>
      <c r="G338" s="5" t="s">
        <v>1277</v>
      </c>
      <c r="H338" s="5" t="s">
        <v>6136</v>
      </c>
      <c r="I338" s="5" t="s">
        <v>8263</v>
      </c>
      <c r="J338" s="6">
        <v>0</v>
      </c>
      <c r="K338" s="9"/>
      <c r="L338" s="6"/>
    </row>
    <row r="339" spans="1:12" x14ac:dyDescent="0.2">
      <c r="A339" s="6"/>
      <c r="B339" s="6" t="s">
        <v>8490</v>
      </c>
      <c r="C339" s="9" t="s">
        <v>2637</v>
      </c>
      <c r="D339" s="6" t="s">
        <v>324</v>
      </c>
      <c r="E339" s="5">
        <v>65</v>
      </c>
      <c r="F339" s="5">
        <v>101</v>
      </c>
      <c r="G339" s="5" t="s">
        <v>1277</v>
      </c>
      <c r="H339" s="5" t="s">
        <v>6136</v>
      </c>
      <c r="I339" s="5" t="s">
        <v>8263</v>
      </c>
      <c r="J339" s="6">
        <v>0</v>
      </c>
      <c r="K339" s="9"/>
      <c r="L339" s="6"/>
    </row>
    <row r="340" spans="1:12" x14ac:dyDescent="0.2">
      <c r="A340" s="6" t="s">
        <v>4040</v>
      </c>
      <c r="B340" s="6" t="s">
        <v>8490</v>
      </c>
      <c r="C340" s="9" t="s">
        <v>2637</v>
      </c>
      <c r="D340" s="6" t="s">
        <v>10013</v>
      </c>
      <c r="E340" s="5">
        <v>65</v>
      </c>
      <c r="F340" s="5">
        <v>101</v>
      </c>
      <c r="G340" s="5" t="s">
        <v>1277</v>
      </c>
      <c r="H340" s="5" t="s">
        <v>6136</v>
      </c>
      <c r="I340" s="5" t="s">
        <v>8263</v>
      </c>
      <c r="J340" s="6">
        <v>0</v>
      </c>
      <c r="K340" s="9"/>
      <c r="L340" s="6"/>
    </row>
    <row r="341" spans="1:12" x14ac:dyDescent="0.2">
      <c r="A341" s="6" t="s">
        <v>6766</v>
      </c>
      <c r="B341" s="6" t="s">
        <v>8490</v>
      </c>
      <c r="C341" s="9" t="s">
        <v>2637</v>
      </c>
      <c r="D341" s="6" t="s">
        <v>1761</v>
      </c>
      <c r="E341" s="5">
        <v>69</v>
      </c>
      <c r="F341" s="5">
        <v>102</v>
      </c>
      <c r="G341" s="5" t="s">
        <v>1545</v>
      </c>
      <c r="H341" s="5" t="s">
        <v>10390</v>
      </c>
      <c r="I341" s="5"/>
      <c r="J341" s="6">
        <v>0</v>
      </c>
      <c r="K341" s="9" t="s">
        <v>626</v>
      </c>
      <c r="L341" s="6"/>
    </row>
    <row r="342" spans="1:12" x14ac:dyDescent="0.2">
      <c r="A342" s="6"/>
      <c r="B342" s="6" t="s">
        <v>8490</v>
      </c>
      <c r="C342" s="9" t="s">
        <v>2637</v>
      </c>
      <c r="D342" s="6" t="s">
        <v>8345</v>
      </c>
      <c r="E342" s="5">
        <v>69</v>
      </c>
      <c r="F342" s="5">
        <v>103</v>
      </c>
      <c r="G342" s="5" t="s">
        <v>10345</v>
      </c>
      <c r="H342" s="5" t="s">
        <v>10390</v>
      </c>
      <c r="I342" s="5"/>
      <c r="J342" s="6">
        <v>0</v>
      </c>
      <c r="K342" s="9"/>
      <c r="L342" s="6"/>
    </row>
    <row r="343" spans="1:12" x14ac:dyDescent="0.2">
      <c r="A343" s="659"/>
      <c r="B343" s="659" t="s">
        <v>8490</v>
      </c>
      <c r="C343" s="658" t="s">
        <v>2637</v>
      </c>
      <c r="D343" s="659" t="s">
        <v>7982</v>
      </c>
      <c r="E343" s="670">
        <v>65</v>
      </c>
      <c r="F343" s="670">
        <v>101</v>
      </c>
      <c r="G343" s="670" t="s">
        <v>1277</v>
      </c>
      <c r="H343" s="670" t="s">
        <v>6136</v>
      </c>
      <c r="I343" s="670" t="s">
        <v>8263</v>
      </c>
      <c r="J343" s="659">
        <v>0</v>
      </c>
      <c r="K343" s="9"/>
      <c r="L343" s="6"/>
    </row>
    <row r="344" spans="1:12" x14ac:dyDescent="0.2">
      <c r="A344" s="6"/>
      <c r="B344" s="6" t="s">
        <v>8490</v>
      </c>
      <c r="C344" s="9" t="s">
        <v>2637</v>
      </c>
      <c r="D344" s="6" t="s">
        <v>5130</v>
      </c>
      <c r="E344" s="5">
        <v>65</v>
      </c>
      <c r="F344" s="5">
        <v>101</v>
      </c>
      <c r="G344" s="5" t="s">
        <v>1277</v>
      </c>
      <c r="H344" s="5" t="s">
        <v>6136</v>
      </c>
      <c r="I344" s="5" t="s">
        <v>8263</v>
      </c>
      <c r="J344" s="6">
        <v>0</v>
      </c>
      <c r="K344" s="9"/>
      <c r="L344" s="6"/>
    </row>
    <row r="345" spans="1:12" x14ac:dyDescent="0.2">
      <c r="A345" s="575" t="s">
        <v>10917</v>
      </c>
      <c r="B345" s="6" t="s">
        <v>8490</v>
      </c>
      <c r="C345" s="9" t="s">
        <v>2637</v>
      </c>
      <c r="D345" s="6" t="s">
        <v>796</v>
      </c>
      <c r="E345" s="5">
        <v>64</v>
      </c>
      <c r="F345" s="5">
        <v>101</v>
      </c>
      <c r="G345" s="5" t="s">
        <v>1277</v>
      </c>
      <c r="H345" s="5" t="s">
        <v>6136</v>
      </c>
      <c r="I345" s="5" t="s">
        <v>8263</v>
      </c>
      <c r="J345" s="6">
        <v>0</v>
      </c>
      <c r="K345" s="562" t="s">
        <v>11037</v>
      </c>
      <c r="L345" s="6"/>
    </row>
    <row r="346" spans="1:12" x14ac:dyDescent="0.2">
      <c r="A346" s="575" t="s">
        <v>2267</v>
      </c>
      <c r="B346" s="575" t="s">
        <v>8490</v>
      </c>
      <c r="C346" s="562" t="s">
        <v>2637</v>
      </c>
      <c r="D346" s="556" t="s">
        <v>2270</v>
      </c>
      <c r="E346" s="5">
        <v>65</v>
      </c>
      <c r="F346" s="5">
        <v>101</v>
      </c>
      <c r="G346" s="5" t="s">
        <v>1277</v>
      </c>
      <c r="H346" s="5" t="s">
        <v>6136</v>
      </c>
      <c r="I346" s="5" t="s">
        <v>8263</v>
      </c>
      <c r="J346" s="6">
        <v>0</v>
      </c>
      <c r="K346" s="562" t="s">
        <v>10626</v>
      </c>
      <c r="L346" s="6"/>
    </row>
    <row r="347" spans="1:12" x14ac:dyDescent="0.2">
      <c r="A347" s="6"/>
      <c r="B347" s="6" t="s">
        <v>8490</v>
      </c>
      <c r="C347" s="9" t="s">
        <v>2637</v>
      </c>
      <c r="D347" s="6" t="s">
        <v>7558</v>
      </c>
      <c r="E347" s="5">
        <v>68</v>
      </c>
      <c r="F347" s="5">
        <v>102</v>
      </c>
      <c r="G347" s="5" t="s">
        <v>1545</v>
      </c>
      <c r="H347" s="5" t="s">
        <v>10390</v>
      </c>
      <c r="I347" s="5"/>
      <c r="J347" s="6">
        <v>0</v>
      </c>
      <c r="K347" s="9"/>
      <c r="L347" s="6"/>
    </row>
    <row r="348" spans="1:12" x14ac:dyDescent="0.2">
      <c r="A348" s="6" t="s">
        <v>10631</v>
      </c>
      <c r="B348" s="6" t="s">
        <v>8490</v>
      </c>
      <c r="C348" s="9" t="s">
        <v>2637</v>
      </c>
      <c r="D348" s="6" t="s">
        <v>7846</v>
      </c>
      <c r="E348" s="5">
        <v>64</v>
      </c>
      <c r="F348" s="5">
        <v>101</v>
      </c>
      <c r="G348" s="5" t="s">
        <v>1277</v>
      </c>
      <c r="H348" s="5" t="s">
        <v>6136</v>
      </c>
      <c r="I348" s="5" t="s">
        <v>8263</v>
      </c>
      <c r="J348" s="6">
        <v>0</v>
      </c>
      <c r="K348" s="9" t="s">
        <v>10635</v>
      </c>
      <c r="L348" s="6"/>
    </row>
    <row r="349" spans="1:12" x14ac:dyDescent="0.2">
      <c r="A349" s="6" t="s">
        <v>11095</v>
      </c>
      <c r="B349" s="6" t="s">
        <v>8490</v>
      </c>
      <c r="C349" s="9" t="s">
        <v>2637</v>
      </c>
      <c r="D349" s="6" t="s">
        <v>11120</v>
      </c>
      <c r="E349" s="5">
        <v>65</v>
      </c>
      <c r="F349" s="5">
        <v>101</v>
      </c>
      <c r="G349" s="5" t="s">
        <v>1277</v>
      </c>
      <c r="H349" s="5" t="s">
        <v>6136</v>
      </c>
      <c r="I349" s="5" t="s">
        <v>8263</v>
      </c>
      <c r="J349" s="6">
        <v>0</v>
      </c>
      <c r="K349" s="9" t="s">
        <v>11118</v>
      </c>
      <c r="L349" s="6"/>
    </row>
    <row r="350" spans="1:12" x14ac:dyDescent="0.2">
      <c r="A350" s="6"/>
      <c r="B350" s="6" t="s">
        <v>8490</v>
      </c>
      <c r="C350" s="9" t="s">
        <v>2637</v>
      </c>
      <c r="D350" s="6" t="s">
        <v>2750</v>
      </c>
      <c r="E350" s="5">
        <v>65</v>
      </c>
      <c r="F350" s="5">
        <v>101</v>
      </c>
      <c r="G350" s="5" t="s">
        <v>1277</v>
      </c>
      <c r="H350" s="5" t="s">
        <v>6136</v>
      </c>
      <c r="I350" s="5" t="s">
        <v>8263</v>
      </c>
      <c r="J350" s="6">
        <v>0</v>
      </c>
      <c r="K350" s="9"/>
      <c r="L350" s="6"/>
    </row>
    <row r="351" spans="1:12" x14ac:dyDescent="0.2">
      <c r="A351" s="6" t="s">
        <v>6475</v>
      </c>
      <c r="B351" s="6" t="s">
        <v>8490</v>
      </c>
      <c r="C351" s="9" t="s">
        <v>2637</v>
      </c>
      <c r="D351" s="6" t="s">
        <v>6478</v>
      </c>
      <c r="E351" s="5">
        <v>64</v>
      </c>
      <c r="F351" s="5">
        <v>101</v>
      </c>
      <c r="G351" s="5" t="s">
        <v>1277</v>
      </c>
      <c r="H351" s="5" t="s">
        <v>6136</v>
      </c>
      <c r="I351" s="5" t="s">
        <v>8263</v>
      </c>
      <c r="J351" s="6">
        <v>0</v>
      </c>
      <c r="K351" s="9" t="s">
        <v>6477</v>
      </c>
      <c r="L351" s="6"/>
    </row>
    <row r="352" spans="1:12" x14ac:dyDescent="0.2">
      <c r="A352" s="6" t="s">
        <v>5568</v>
      </c>
      <c r="B352" s="6" t="s">
        <v>8490</v>
      </c>
      <c r="C352" s="9" t="s">
        <v>2637</v>
      </c>
      <c r="D352" s="6" t="s">
        <v>1306</v>
      </c>
      <c r="E352" s="5">
        <v>72</v>
      </c>
      <c r="F352" s="5">
        <v>106</v>
      </c>
      <c r="G352" s="5" t="s">
        <v>7724</v>
      </c>
      <c r="H352" s="5" t="s">
        <v>912</v>
      </c>
      <c r="I352" s="5"/>
      <c r="J352" s="6">
        <v>0</v>
      </c>
      <c r="K352" s="9" t="s">
        <v>6912</v>
      </c>
      <c r="L352" s="6"/>
    </row>
    <row r="353" spans="1:12" x14ac:dyDescent="0.2">
      <c r="A353" s="6" t="s">
        <v>670</v>
      </c>
      <c r="B353" s="6" t="s">
        <v>8490</v>
      </c>
      <c r="C353" s="9" t="s">
        <v>2637</v>
      </c>
      <c r="D353" s="6" t="s">
        <v>8851</v>
      </c>
      <c r="E353" s="5">
        <v>64</v>
      </c>
      <c r="F353" s="5">
        <v>101</v>
      </c>
      <c r="G353" s="5" t="s">
        <v>1277</v>
      </c>
      <c r="H353" s="5" t="s">
        <v>6136</v>
      </c>
      <c r="I353" s="5" t="s">
        <v>8263</v>
      </c>
      <c r="J353" s="6">
        <v>0</v>
      </c>
      <c r="K353" s="9" t="s">
        <v>474</v>
      </c>
      <c r="L353" s="6"/>
    </row>
    <row r="354" spans="1:12" x14ac:dyDescent="0.2">
      <c r="A354" s="6"/>
      <c r="B354" s="6" t="s">
        <v>8490</v>
      </c>
      <c r="C354" s="9" t="s">
        <v>2637</v>
      </c>
      <c r="D354" s="6" t="s">
        <v>10375</v>
      </c>
      <c r="E354" s="5">
        <v>71</v>
      </c>
      <c r="F354" s="5">
        <v>102</v>
      </c>
      <c r="G354" s="5" t="s">
        <v>1545</v>
      </c>
      <c r="H354" s="5" t="s">
        <v>10390</v>
      </c>
      <c r="I354" s="5"/>
      <c r="J354" s="6">
        <v>0</v>
      </c>
      <c r="K354" s="9" t="s">
        <v>1825</v>
      </c>
      <c r="L354" s="6"/>
    </row>
    <row r="355" spans="1:12" x14ac:dyDescent="0.2">
      <c r="A355" s="6" t="s">
        <v>10958</v>
      </c>
      <c r="B355" s="6" t="s">
        <v>8490</v>
      </c>
      <c r="C355" s="9" t="s">
        <v>2637</v>
      </c>
      <c r="D355" s="6" t="s">
        <v>10959</v>
      </c>
      <c r="E355" s="5">
        <v>64</v>
      </c>
      <c r="F355" s="5">
        <v>123</v>
      </c>
      <c r="G355" s="5" t="s">
        <v>4100</v>
      </c>
      <c r="H355" s="5" t="s">
        <v>6136</v>
      </c>
      <c r="I355" s="5" t="s">
        <v>8263</v>
      </c>
      <c r="J355" s="6">
        <v>0</v>
      </c>
      <c r="K355" s="9" t="s">
        <v>11263</v>
      </c>
      <c r="L355" s="6"/>
    </row>
    <row r="356" spans="1:12" x14ac:dyDescent="0.2">
      <c r="A356" s="6" t="s">
        <v>11060</v>
      </c>
      <c r="B356" s="6" t="s">
        <v>8490</v>
      </c>
      <c r="C356" s="9" t="s">
        <v>2637</v>
      </c>
      <c r="D356" s="6" t="s">
        <v>7550</v>
      </c>
      <c r="E356" s="5">
        <v>65</v>
      </c>
      <c r="F356" s="5">
        <v>101</v>
      </c>
      <c r="G356" s="5" t="s">
        <v>1277</v>
      </c>
      <c r="H356" s="5" t="s">
        <v>6136</v>
      </c>
      <c r="I356" s="5" t="s">
        <v>8263</v>
      </c>
      <c r="J356" s="6">
        <v>0</v>
      </c>
      <c r="K356" s="9" t="s">
        <v>11061</v>
      </c>
      <c r="L356" s="6"/>
    </row>
    <row r="357" spans="1:12" x14ac:dyDescent="0.2">
      <c r="A357" s="6" t="s">
        <v>10759</v>
      </c>
      <c r="B357" s="6" t="s">
        <v>8490</v>
      </c>
      <c r="C357" s="9" t="s">
        <v>2637</v>
      </c>
      <c r="D357" s="6" t="s">
        <v>10768</v>
      </c>
      <c r="E357" s="5">
        <v>65</v>
      </c>
      <c r="F357" s="5">
        <v>101</v>
      </c>
      <c r="G357" s="5" t="s">
        <v>1277</v>
      </c>
      <c r="H357" s="5" t="s">
        <v>6136</v>
      </c>
      <c r="I357" s="5" t="s">
        <v>8263</v>
      </c>
      <c r="J357" s="6">
        <v>0</v>
      </c>
      <c r="K357" s="9" t="s">
        <v>10764</v>
      </c>
      <c r="L357" s="6"/>
    </row>
    <row r="358" spans="1:12" x14ac:dyDescent="0.2">
      <c r="A358" s="575" t="s">
        <v>11670</v>
      </c>
      <c r="B358" s="575" t="s">
        <v>8490</v>
      </c>
      <c r="C358" s="562" t="s">
        <v>2637</v>
      </c>
      <c r="D358" s="556" t="s">
        <v>11686</v>
      </c>
      <c r="E358" s="5">
        <v>65</v>
      </c>
      <c r="F358" s="5">
        <v>101</v>
      </c>
      <c r="G358" s="5" t="s">
        <v>1277</v>
      </c>
      <c r="H358" s="5" t="s">
        <v>6136</v>
      </c>
      <c r="I358" s="5" t="s">
        <v>8263</v>
      </c>
      <c r="J358" s="6">
        <v>0</v>
      </c>
      <c r="K358" s="562" t="s">
        <v>11657</v>
      </c>
      <c r="L358" s="6"/>
    </row>
    <row r="359" spans="1:12" x14ac:dyDescent="0.2">
      <c r="A359" s="6"/>
      <c r="B359" s="6" t="s">
        <v>8490</v>
      </c>
      <c r="C359" s="9" t="s">
        <v>2637</v>
      </c>
      <c r="D359" s="6" t="s">
        <v>1751</v>
      </c>
      <c r="E359" s="5">
        <v>68</v>
      </c>
      <c r="F359" s="5">
        <v>103</v>
      </c>
      <c r="G359" s="5" t="s">
        <v>10345</v>
      </c>
      <c r="H359" s="5" t="s">
        <v>10390</v>
      </c>
      <c r="I359" s="5"/>
      <c r="J359" s="6">
        <v>0</v>
      </c>
      <c r="K359" s="9"/>
      <c r="L359" s="6"/>
    </row>
    <row r="360" spans="1:12" x14ac:dyDescent="0.2">
      <c r="A360" s="556" t="s">
        <v>12333</v>
      </c>
      <c r="B360" s="556" t="s">
        <v>8490</v>
      </c>
      <c r="C360" s="562" t="s">
        <v>2637</v>
      </c>
      <c r="D360" s="556" t="s">
        <v>12337</v>
      </c>
      <c r="E360" s="5">
        <v>64</v>
      </c>
      <c r="F360" s="5">
        <v>101</v>
      </c>
      <c r="G360" s="5" t="s">
        <v>1277</v>
      </c>
      <c r="H360" s="5" t="s">
        <v>6136</v>
      </c>
      <c r="I360" s="5" t="s">
        <v>8263</v>
      </c>
      <c r="J360" s="6">
        <v>0</v>
      </c>
      <c r="K360" s="562" t="s">
        <v>12335</v>
      </c>
      <c r="L360" s="6"/>
    </row>
    <row r="361" spans="1:12" x14ac:dyDescent="0.2">
      <c r="A361" s="6" t="s">
        <v>7950</v>
      </c>
      <c r="B361" s="6" t="s">
        <v>8490</v>
      </c>
      <c r="C361" s="9" t="s">
        <v>2637</v>
      </c>
      <c r="D361" s="6" t="s">
        <v>5666</v>
      </c>
      <c r="E361" s="5">
        <v>65</v>
      </c>
      <c r="F361" s="5">
        <v>101</v>
      </c>
      <c r="G361" s="5" t="s">
        <v>1277</v>
      </c>
      <c r="H361" s="5" t="s">
        <v>6136</v>
      </c>
      <c r="I361" s="5" t="s">
        <v>8263</v>
      </c>
      <c r="J361" s="6">
        <v>0</v>
      </c>
      <c r="K361" s="9" t="s">
        <v>3841</v>
      </c>
      <c r="L361" s="6"/>
    </row>
    <row r="362" spans="1:12" x14ac:dyDescent="0.2">
      <c r="A362" s="6" t="s">
        <v>12074</v>
      </c>
      <c r="B362" s="6" t="s">
        <v>8490</v>
      </c>
      <c r="C362" s="9" t="s">
        <v>2637</v>
      </c>
      <c r="D362" s="6" t="s">
        <v>12185</v>
      </c>
      <c r="E362" s="5">
        <v>65</v>
      </c>
      <c r="F362" s="5">
        <v>101</v>
      </c>
      <c r="G362" s="5" t="s">
        <v>1277</v>
      </c>
      <c r="H362" s="5" t="s">
        <v>6136</v>
      </c>
      <c r="I362" s="5" t="s">
        <v>8263</v>
      </c>
      <c r="J362" s="6">
        <v>0</v>
      </c>
      <c r="K362" s="9" t="s">
        <v>12079</v>
      </c>
      <c r="L362" s="6"/>
    </row>
    <row r="363" spans="1:12" x14ac:dyDescent="0.2">
      <c r="A363" s="6"/>
      <c r="B363" s="6" t="s">
        <v>8490</v>
      </c>
      <c r="C363" s="9" t="s">
        <v>2637</v>
      </c>
      <c r="D363" s="6" t="s">
        <v>578</v>
      </c>
      <c r="E363" s="5">
        <v>65</v>
      </c>
      <c r="F363" s="5">
        <v>101</v>
      </c>
      <c r="G363" s="5" t="s">
        <v>1277</v>
      </c>
      <c r="H363" s="5" t="s">
        <v>6136</v>
      </c>
      <c r="I363" s="5" t="s">
        <v>8263</v>
      </c>
      <c r="J363" s="6">
        <v>0</v>
      </c>
      <c r="K363" s="9"/>
      <c r="L363" s="6"/>
    </row>
    <row r="364" spans="1:12" x14ac:dyDescent="0.2">
      <c r="A364" s="6"/>
      <c r="B364" s="6" t="s">
        <v>8490</v>
      </c>
      <c r="C364" s="9" t="s">
        <v>2637</v>
      </c>
      <c r="D364" s="6" t="s">
        <v>5989</v>
      </c>
      <c r="E364" s="5">
        <v>64</v>
      </c>
      <c r="F364" s="5">
        <v>101</v>
      </c>
      <c r="G364" s="5" t="s">
        <v>1277</v>
      </c>
      <c r="H364" s="5" t="s">
        <v>6136</v>
      </c>
      <c r="I364" s="5" t="s">
        <v>8263</v>
      </c>
      <c r="J364" s="6">
        <v>0</v>
      </c>
      <c r="K364" s="9"/>
      <c r="L364" s="6"/>
    </row>
    <row r="365" spans="1:12" x14ac:dyDescent="0.2">
      <c r="A365" s="575" t="s">
        <v>10858</v>
      </c>
      <c r="B365" s="6" t="s">
        <v>8490</v>
      </c>
      <c r="C365" s="9" t="s">
        <v>2637</v>
      </c>
      <c r="D365" s="6" t="s">
        <v>2594</v>
      </c>
      <c r="E365" s="5">
        <v>65</v>
      </c>
      <c r="F365" s="5">
        <v>101</v>
      </c>
      <c r="G365" s="5" t="s">
        <v>1277</v>
      </c>
      <c r="H365" s="5" t="s">
        <v>6136</v>
      </c>
      <c r="I365" s="5" t="s">
        <v>8263</v>
      </c>
      <c r="J365" s="6">
        <v>0</v>
      </c>
      <c r="K365" s="562" t="s">
        <v>11418</v>
      </c>
      <c r="L365" s="6"/>
    </row>
    <row r="366" spans="1:12" x14ac:dyDescent="0.2">
      <c r="A366" s="6"/>
      <c r="B366" s="6" t="s">
        <v>8490</v>
      </c>
      <c r="C366" s="9" t="s">
        <v>2637</v>
      </c>
      <c r="D366" s="6" t="s">
        <v>5640</v>
      </c>
      <c r="E366" s="5">
        <v>63</v>
      </c>
      <c r="F366" s="5">
        <v>112</v>
      </c>
      <c r="G366" s="5" t="s">
        <v>2395</v>
      </c>
      <c r="H366" s="5" t="s">
        <v>6136</v>
      </c>
      <c r="I366" s="5" t="s">
        <v>8263</v>
      </c>
      <c r="J366" s="6">
        <v>0</v>
      </c>
      <c r="K366" s="9"/>
      <c r="L366" s="6"/>
    </row>
    <row r="367" spans="1:12" x14ac:dyDescent="0.2">
      <c r="A367" s="6" t="s">
        <v>12142</v>
      </c>
      <c r="B367" s="6" t="s">
        <v>8490</v>
      </c>
      <c r="C367" s="9" t="s">
        <v>2637</v>
      </c>
      <c r="D367" s="6" t="s">
        <v>12148</v>
      </c>
      <c r="E367" s="5">
        <v>67.5</v>
      </c>
      <c r="F367" s="5">
        <v>102</v>
      </c>
      <c r="G367" s="5" t="s">
        <v>1545</v>
      </c>
      <c r="H367" s="5" t="s">
        <v>10390</v>
      </c>
      <c r="I367" s="5"/>
      <c r="J367" s="6">
        <v>0</v>
      </c>
      <c r="K367" s="9" t="s">
        <v>12144</v>
      </c>
      <c r="L367" s="6"/>
    </row>
    <row r="368" spans="1:12" x14ac:dyDescent="0.2">
      <c r="A368" s="6" t="s">
        <v>10407</v>
      </c>
      <c r="B368" s="6" t="s">
        <v>8490</v>
      </c>
      <c r="C368" s="9" t="s">
        <v>2637</v>
      </c>
      <c r="D368" s="6" t="s">
        <v>10408</v>
      </c>
      <c r="E368" s="5">
        <v>65</v>
      </c>
      <c r="F368" s="5">
        <v>101</v>
      </c>
      <c r="G368" s="5" t="s">
        <v>1277</v>
      </c>
      <c r="H368" s="5" t="s">
        <v>6136</v>
      </c>
      <c r="I368" s="5" t="s">
        <v>8263</v>
      </c>
      <c r="J368" s="6">
        <v>0</v>
      </c>
      <c r="K368" s="9"/>
      <c r="L368" s="6"/>
    </row>
    <row r="369" spans="1:12" x14ac:dyDescent="0.2">
      <c r="A369" s="575" t="s">
        <v>11909</v>
      </c>
      <c r="B369" s="575" t="s">
        <v>8490</v>
      </c>
      <c r="C369" s="562" t="s">
        <v>10090</v>
      </c>
      <c r="D369" s="556" t="s">
        <v>11912</v>
      </c>
      <c r="E369" s="5">
        <v>65</v>
      </c>
      <c r="F369" s="5">
        <v>101</v>
      </c>
      <c r="G369" s="5" t="s">
        <v>1277</v>
      </c>
      <c r="H369" s="5" t="s">
        <v>6136</v>
      </c>
      <c r="I369" s="5" t="s">
        <v>8263</v>
      </c>
      <c r="J369" s="6">
        <v>0</v>
      </c>
      <c r="K369" s="562" t="s">
        <v>11840</v>
      </c>
      <c r="L369" s="664" t="s">
        <v>11915</v>
      </c>
    </row>
    <row r="370" spans="1:12" x14ac:dyDescent="0.2">
      <c r="A370" s="575" t="s">
        <v>11945</v>
      </c>
      <c r="B370" s="6" t="s">
        <v>8490</v>
      </c>
      <c r="C370" s="9" t="s">
        <v>2637</v>
      </c>
      <c r="D370" s="575" t="s">
        <v>12565</v>
      </c>
      <c r="E370" s="5">
        <v>65</v>
      </c>
      <c r="F370" s="5">
        <v>101</v>
      </c>
      <c r="G370" s="5" t="s">
        <v>1277</v>
      </c>
      <c r="H370" s="5" t="s">
        <v>6136</v>
      </c>
      <c r="I370" s="5" t="s">
        <v>8263</v>
      </c>
      <c r="J370" s="6">
        <v>0</v>
      </c>
      <c r="K370" s="9" t="s">
        <v>11951</v>
      </c>
      <c r="L370" s="6"/>
    </row>
    <row r="371" spans="1:12" x14ac:dyDescent="0.2">
      <c r="A371" s="575" t="s">
        <v>12562</v>
      </c>
      <c r="B371" s="6" t="s">
        <v>8490</v>
      </c>
      <c r="C371" s="9" t="s">
        <v>2637</v>
      </c>
      <c r="D371" s="575" t="s">
        <v>12563</v>
      </c>
      <c r="E371" s="5">
        <v>65</v>
      </c>
      <c r="F371" s="5">
        <v>101</v>
      </c>
      <c r="G371" s="5" t="s">
        <v>1277</v>
      </c>
      <c r="H371" s="5" t="s">
        <v>6136</v>
      </c>
      <c r="I371" s="5" t="s">
        <v>8263</v>
      </c>
      <c r="J371" s="6">
        <v>0</v>
      </c>
      <c r="K371" s="9" t="s">
        <v>12564</v>
      </c>
      <c r="L371" s="6"/>
    </row>
    <row r="372" spans="1:12" x14ac:dyDescent="0.2">
      <c r="A372" s="6"/>
      <c r="B372" s="6" t="s">
        <v>8490</v>
      </c>
      <c r="C372" s="9" t="s">
        <v>2637</v>
      </c>
      <c r="D372" s="6" t="s">
        <v>1386</v>
      </c>
      <c r="E372" s="5">
        <v>69</v>
      </c>
      <c r="F372" s="5">
        <v>102</v>
      </c>
      <c r="G372" s="5" t="s">
        <v>1545</v>
      </c>
      <c r="H372" s="5" t="s">
        <v>10390</v>
      </c>
      <c r="I372" s="5"/>
      <c r="J372" s="6">
        <v>0</v>
      </c>
      <c r="K372" s="9"/>
      <c r="L372" s="6"/>
    </row>
    <row r="373" spans="1:12" x14ac:dyDescent="0.2">
      <c r="A373" s="6" t="s">
        <v>5382</v>
      </c>
      <c r="B373" s="6" t="s">
        <v>8490</v>
      </c>
      <c r="C373" s="9" t="s">
        <v>2637</v>
      </c>
      <c r="D373" s="6" t="s">
        <v>9886</v>
      </c>
      <c r="E373" s="5">
        <v>65</v>
      </c>
      <c r="F373" s="5">
        <v>101</v>
      </c>
      <c r="G373" s="5" t="s">
        <v>1277</v>
      </c>
      <c r="H373" s="5" t="s">
        <v>6136</v>
      </c>
      <c r="I373" s="5" t="s">
        <v>8263</v>
      </c>
      <c r="J373" s="6">
        <v>0</v>
      </c>
      <c r="K373" s="9"/>
      <c r="L373" s="6"/>
    </row>
    <row r="374" spans="1:12" x14ac:dyDescent="0.2">
      <c r="A374" s="6" t="s">
        <v>263</v>
      </c>
      <c r="B374" s="6" t="s">
        <v>8490</v>
      </c>
      <c r="C374" s="9" t="s">
        <v>2637</v>
      </c>
      <c r="D374" s="6" t="s">
        <v>8586</v>
      </c>
      <c r="E374" s="5">
        <v>64</v>
      </c>
      <c r="F374" s="5">
        <v>101</v>
      </c>
      <c r="G374" s="5" t="s">
        <v>1277</v>
      </c>
      <c r="H374" s="5" t="s">
        <v>6136</v>
      </c>
      <c r="I374" s="5" t="s">
        <v>8263</v>
      </c>
      <c r="J374" s="6">
        <v>0</v>
      </c>
      <c r="K374" s="9"/>
      <c r="L374" s="6"/>
    </row>
    <row r="375" spans="1:12" x14ac:dyDescent="0.2">
      <c r="A375" s="6"/>
      <c r="B375" s="6" t="s">
        <v>8490</v>
      </c>
      <c r="C375" s="9" t="s">
        <v>2637</v>
      </c>
      <c r="D375" s="6" t="s">
        <v>7167</v>
      </c>
      <c r="E375" s="5">
        <v>64</v>
      </c>
      <c r="F375" s="5">
        <v>101</v>
      </c>
      <c r="G375" s="5" t="s">
        <v>1277</v>
      </c>
      <c r="H375" s="5" t="s">
        <v>6136</v>
      </c>
      <c r="I375" s="5" t="s">
        <v>8263</v>
      </c>
      <c r="J375" s="6">
        <v>0</v>
      </c>
      <c r="K375" s="9" t="s">
        <v>6778</v>
      </c>
      <c r="L375" s="6"/>
    </row>
    <row r="376" spans="1:12" x14ac:dyDescent="0.2">
      <c r="A376" s="6"/>
      <c r="B376" s="6" t="s">
        <v>8490</v>
      </c>
      <c r="C376" s="9" t="s">
        <v>2637</v>
      </c>
      <c r="D376" s="6" t="s">
        <v>6509</v>
      </c>
      <c r="E376" s="5">
        <v>72</v>
      </c>
      <c r="F376" s="5">
        <v>119</v>
      </c>
      <c r="G376" s="5" t="s">
        <v>3089</v>
      </c>
      <c r="H376" s="5" t="s">
        <v>912</v>
      </c>
      <c r="I376" s="5"/>
      <c r="J376" s="6">
        <v>0</v>
      </c>
      <c r="K376" s="9"/>
      <c r="L376" s="6"/>
    </row>
    <row r="377" spans="1:12" x14ac:dyDescent="0.2">
      <c r="A377" s="6" t="s">
        <v>1064</v>
      </c>
      <c r="B377" s="6" t="s">
        <v>8490</v>
      </c>
      <c r="C377" s="9" t="s">
        <v>2637</v>
      </c>
      <c r="D377" s="6" t="s">
        <v>1065</v>
      </c>
      <c r="E377" s="5">
        <v>61</v>
      </c>
      <c r="F377" s="5">
        <v>112</v>
      </c>
      <c r="G377" s="5" t="s">
        <v>2395</v>
      </c>
      <c r="H377" s="5" t="s">
        <v>6136</v>
      </c>
      <c r="I377" s="5" t="s">
        <v>8263</v>
      </c>
      <c r="J377" s="6">
        <v>0</v>
      </c>
      <c r="K377" s="9" t="s">
        <v>2131</v>
      </c>
      <c r="L377" s="6"/>
    </row>
    <row r="378" spans="1:12" x14ac:dyDescent="0.2">
      <c r="A378" s="6"/>
      <c r="B378" s="6" t="s">
        <v>8490</v>
      </c>
      <c r="C378" s="9" t="s">
        <v>2637</v>
      </c>
      <c r="D378" s="6" t="s">
        <v>194</v>
      </c>
      <c r="E378" s="5">
        <v>64</v>
      </c>
      <c r="F378" s="5">
        <v>101</v>
      </c>
      <c r="G378" s="5" t="s">
        <v>1277</v>
      </c>
      <c r="H378" s="5" t="s">
        <v>6136</v>
      </c>
      <c r="I378" s="5" t="s">
        <v>8263</v>
      </c>
      <c r="J378" s="6">
        <v>0</v>
      </c>
      <c r="K378" s="9"/>
      <c r="L378" s="6"/>
    </row>
    <row r="379" spans="1:12" x14ac:dyDescent="0.2">
      <c r="A379" s="6" t="s">
        <v>11232</v>
      </c>
      <c r="B379" s="6" t="s">
        <v>8490</v>
      </c>
      <c r="C379" s="9" t="s">
        <v>2637</v>
      </c>
      <c r="D379" s="6" t="s">
        <v>11234</v>
      </c>
      <c r="E379" s="5">
        <v>65</v>
      </c>
      <c r="F379" s="5">
        <v>116</v>
      </c>
      <c r="G379" s="5" t="s">
        <v>8292</v>
      </c>
      <c r="H379" s="5" t="s">
        <v>6136</v>
      </c>
      <c r="I379" s="5" t="s">
        <v>8263</v>
      </c>
      <c r="J379" s="6">
        <v>0</v>
      </c>
      <c r="K379" s="9" t="s">
        <v>11198</v>
      </c>
      <c r="L379" s="6"/>
    </row>
    <row r="380" spans="1:12" x14ac:dyDescent="0.2">
      <c r="A380" s="6" t="s">
        <v>9053</v>
      </c>
      <c r="B380" s="6" t="s">
        <v>8490</v>
      </c>
      <c r="C380" s="9" t="s">
        <v>2637</v>
      </c>
      <c r="D380" s="6" t="s">
        <v>9054</v>
      </c>
      <c r="E380" s="5">
        <v>70</v>
      </c>
      <c r="F380" s="5">
        <v>102</v>
      </c>
      <c r="G380" s="5" t="s">
        <v>1545</v>
      </c>
      <c r="H380" s="5" t="s">
        <v>10390</v>
      </c>
      <c r="I380" s="5"/>
      <c r="J380" s="6">
        <v>0</v>
      </c>
      <c r="K380" s="9"/>
      <c r="L380" s="6"/>
    </row>
    <row r="381" spans="1:12" x14ac:dyDescent="0.2">
      <c r="A381" s="6"/>
      <c r="B381" s="6" t="s">
        <v>8490</v>
      </c>
      <c r="C381" s="9" t="s">
        <v>2637</v>
      </c>
      <c r="D381" s="6" t="s">
        <v>2782</v>
      </c>
      <c r="E381" s="5">
        <v>71</v>
      </c>
      <c r="F381" s="5">
        <v>102</v>
      </c>
      <c r="G381" s="5" t="s">
        <v>1545</v>
      </c>
      <c r="H381" s="5" t="s">
        <v>10390</v>
      </c>
      <c r="I381" s="5"/>
      <c r="J381" s="6">
        <v>0</v>
      </c>
      <c r="K381" s="9"/>
      <c r="L381" s="6"/>
    </row>
    <row r="382" spans="1:12" x14ac:dyDescent="0.2">
      <c r="A382" s="6"/>
      <c r="B382" s="6" t="s">
        <v>8490</v>
      </c>
      <c r="C382" s="9" t="s">
        <v>2637</v>
      </c>
      <c r="D382" s="6" t="s">
        <v>8933</v>
      </c>
      <c r="E382" s="5">
        <v>71</v>
      </c>
      <c r="F382" s="5">
        <v>106</v>
      </c>
      <c r="G382" s="5" t="s">
        <v>7724</v>
      </c>
      <c r="H382" s="5" t="s">
        <v>912</v>
      </c>
      <c r="I382" s="5"/>
      <c r="J382" s="6">
        <v>0</v>
      </c>
      <c r="K382" s="9"/>
      <c r="L382" s="6"/>
    </row>
    <row r="383" spans="1:12" x14ac:dyDescent="0.2">
      <c r="A383" s="6" t="s">
        <v>4709</v>
      </c>
      <c r="B383" s="6" t="s">
        <v>8490</v>
      </c>
      <c r="C383" s="9" t="s">
        <v>2637</v>
      </c>
      <c r="D383" s="6" t="s">
        <v>6675</v>
      </c>
      <c r="E383" s="5">
        <v>64</v>
      </c>
      <c r="F383" s="5">
        <v>101</v>
      </c>
      <c r="G383" s="5" t="s">
        <v>1277</v>
      </c>
      <c r="H383" s="5" t="s">
        <v>6136</v>
      </c>
      <c r="I383" s="5" t="s">
        <v>8263</v>
      </c>
      <c r="J383" s="6">
        <v>0</v>
      </c>
      <c r="K383" s="9" t="s">
        <v>3789</v>
      </c>
      <c r="L383" s="6"/>
    </row>
    <row r="384" spans="1:12" x14ac:dyDescent="0.2">
      <c r="A384" s="6"/>
      <c r="B384" s="6" t="s">
        <v>8490</v>
      </c>
      <c r="C384" s="9" t="s">
        <v>2637</v>
      </c>
      <c r="D384" s="6" t="s">
        <v>6706</v>
      </c>
      <c r="E384" s="5">
        <v>62</v>
      </c>
      <c r="F384" s="5">
        <v>112</v>
      </c>
      <c r="G384" s="5" t="s">
        <v>2395</v>
      </c>
      <c r="H384" s="5" t="s">
        <v>6136</v>
      </c>
      <c r="I384" s="5" t="s">
        <v>8263</v>
      </c>
      <c r="J384" s="6">
        <v>0</v>
      </c>
      <c r="K384" s="9"/>
      <c r="L384" s="6"/>
    </row>
    <row r="385" spans="1:12" x14ac:dyDescent="0.2">
      <c r="A385" s="6"/>
      <c r="B385" s="6" t="s">
        <v>8490</v>
      </c>
      <c r="C385" s="9" t="s">
        <v>2637</v>
      </c>
      <c r="D385" s="6" t="s">
        <v>7209</v>
      </c>
      <c r="E385" s="5">
        <v>65</v>
      </c>
      <c r="F385" s="5">
        <v>101</v>
      </c>
      <c r="G385" s="5" t="s">
        <v>1277</v>
      </c>
      <c r="H385" s="5" t="s">
        <v>6136</v>
      </c>
      <c r="I385" s="5" t="s">
        <v>8263</v>
      </c>
      <c r="J385" s="6">
        <v>0</v>
      </c>
      <c r="K385" s="9"/>
      <c r="L385" s="6"/>
    </row>
    <row r="386" spans="1:12" x14ac:dyDescent="0.2">
      <c r="A386" s="6" t="s">
        <v>3790</v>
      </c>
      <c r="B386" s="6" t="s">
        <v>8490</v>
      </c>
      <c r="C386" s="9" t="s">
        <v>2637</v>
      </c>
      <c r="D386" s="6" t="s">
        <v>3788</v>
      </c>
      <c r="E386" s="5">
        <v>62</v>
      </c>
      <c r="F386" s="5">
        <v>112</v>
      </c>
      <c r="G386" s="5" t="s">
        <v>2395</v>
      </c>
      <c r="H386" s="5" t="s">
        <v>6136</v>
      </c>
      <c r="I386" s="5" t="s">
        <v>8263</v>
      </c>
      <c r="J386" s="6">
        <v>0</v>
      </c>
      <c r="K386" s="9" t="s">
        <v>3789</v>
      </c>
      <c r="L386" s="6"/>
    </row>
    <row r="387" spans="1:12" x14ac:dyDescent="0.2">
      <c r="A387" s="6" t="s">
        <v>11473</v>
      </c>
      <c r="B387" s="6" t="s">
        <v>8490</v>
      </c>
      <c r="C387" s="9" t="s">
        <v>2637</v>
      </c>
      <c r="D387" s="575" t="s">
        <v>11462</v>
      </c>
      <c r="E387" s="5">
        <v>65</v>
      </c>
      <c r="F387" s="5">
        <v>101</v>
      </c>
      <c r="G387" s="5" t="s">
        <v>1277</v>
      </c>
      <c r="H387" s="5" t="s">
        <v>6136</v>
      </c>
      <c r="I387" s="5" t="s">
        <v>8263</v>
      </c>
      <c r="J387" s="6">
        <v>0</v>
      </c>
      <c r="K387" s="9" t="s">
        <v>11471</v>
      </c>
      <c r="L387" s="6"/>
    </row>
    <row r="388" spans="1:12" x14ac:dyDescent="0.2">
      <c r="A388" s="6" t="s">
        <v>10819</v>
      </c>
      <c r="B388" s="6" t="s">
        <v>8490</v>
      </c>
      <c r="C388" s="9" t="s">
        <v>2637</v>
      </c>
      <c r="D388" s="6" t="s">
        <v>10821</v>
      </c>
      <c r="E388" s="5">
        <v>71</v>
      </c>
      <c r="F388" s="5">
        <v>106</v>
      </c>
      <c r="G388" s="5" t="s">
        <v>7724</v>
      </c>
      <c r="H388" s="5" t="s">
        <v>912</v>
      </c>
      <c r="I388" s="5"/>
      <c r="J388" s="6">
        <v>0</v>
      </c>
      <c r="K388" s="9" t="s">
        <v>10807</v>
      </c>
      <c r="L388" s="6"/>
    </row>
    <row r="389" spans="1:12" x14ac:dyDescent="0.2">
      <c r="A389" s="6" t="s">
        <v>9216</v>
      </c>
      <c r="B389" s="6" t="s">
        <v>8490</v>
      </c>
      <c r="C389" s="9" t="s">
        <v>2637</v>
      </c>
      <c r="D389" s="6" t="s">
        <v>6292</v>
      </c>
      <c r="E389" s="5">
        <v>63</v>
      </c>
      <c r="F389" s="5">
        <v>112</v>
      </c>
      <c r="G389" s="5" t="s">
        <v>2395</v>
      </c>
      <c r="H389" s="5" t="s">
        <v>6136</v>
      </c>
      <c r="I389" s="5" t="s">
        <v>8263</v>
      </c>
      <c r="J389" s="6">
        <v>0</v>
      </c>
      <c r="K389" s="9" t="s">
        <v>9218</v>
      </c>
      <c r="L389" s="6"/>
    </row>
    <row r="390" spans="1:12" x14ac:dyDescent="0.2">
      <c r="A390" s="6"/>
      <c r="B390" s="6" t="s">
        <v>8490</v>
      </c>
      <c r="C390" s="9" t="s">
        <v>2637</v>
      </c>
      <c r="D390" s="6" t="s">
        <v>4815</v>
      </c>
      <c r="E390" s="5">
        <v>64</v>
      </c>
      <c r="F390" s="5">
        <v>101</v>
      </c>
      <c r="G390" s="5" t="s">
        <v>1277</v>
      </c>
      <c r="H390" s="5" t="s">
        <v>6136</v>
      </c>
      <c r="I390" s="5" t="s">
        <v>8263</v>
      </c>
      <c r="J390" s="6">
        <v>0</v>
      </c>
      <c r="K390" s="9"/>
      <c r="L390" s="6"/>
    </row>
    <row r="391" spans="1:12" x14ac:dyDescent="0.2">
      <c r="A391" s="6"/>
      <c r="B391" s="6" t="s">
        <v>8490</v>
      </c>
      <c r="C391" s="9" t="s">
        <v>2637</v>
      </c>
      <c r="D391" s="6" t="s">
        <v>4508</v>
      </c>
      <c r="E391" s="5">
        <v>66</v>
      </c>
      <c r="F391" s="5">
        <v>101</v>
      </c>
      <c r="G391" s="5" t="s">
        <v>1277</v>
      </c>
      <c r="H391" s="5" t="s">
        <v>6136</v>
      </c>
      <c r="I391" s="5" t="s">
        <v>8263</v>
      </c>
      <c r="J391" s="6">
        <v>0</v>
      </c>
      <c r="K391" s="9"/>
      <c r="L391" s="6"/>
    </row>
    <row r="392" spans="1:12" x14ac:dyDescent="0.2">
      <c r="A392" s="6" t="s">
        <v>9783</v>
      </c>
      <c r="B392" s="6" t="s">
        <v>8490</v>
      </c>
      <c r="C392" s="9" t="s">
        <v>2637</v>
      </c>
      <c r="D392" s="6" t="s">
        <v>12157</v>
      </c>
      <c r="E392" s="5">
        <v>70</v>
      </c>
      <c r="F392" s="5">
        <v>102</v>
      </c>
      <c r="G392" s="5" t="s">
        <v>1545</v>
      </c>
      <c r="H392" s="5" t="s">
        <v>10390</v>
      </c>
      <c r="I392" s="5"/>
      <c r="J392" s="6">
        <v>0</v>
      </c>
      <c r="K392" s="9" t="s">
        <v>12144</v>
      </c>
      <c r="L392" s="6"/>
    </row>
    <row r="393" spans="1:12" x14ac:dyDescent="0.2">
      <c r="A393" s="6"/>
      <c r="B393" s="6" t="s">
        <v>8490</v>
      </c>
      <c r="C393" s="9" t="s">
        <v>2637</v>
      </c>
      <c r="D393" s="6" t="s">
        <v>5857</v>
      </c>
      <c r="E393" s="5">
        <v>66</v>
      </c>
      <c r="F393" s="5">
        <v>101</v>
      </c>
      <c r="G393" s="5" t="s">
        <v>1277</v>
      </c>
      <c r="H393" s="5" t="s">
        <v>6136</v>
      </c>
      <c r="I393" s="5" t="s">
        <v>8263</v>
      </c>
      <c r="J393" s="6">
        <v>0</v>
      </c>
      <c r="K393" s="9"/>
      <c r="L393" s="6"/>
    </row>
    <row r="394" spans="1:12" x14ac:dyDescent="0.2">
      <c r="A394" s="6"/>
      <c r="B394" s="6" t="s">
        <v>8490</v>
      </c>
      <c r="C394" s="9" t="s">
        <v>2637</v>
      </c>
      <c r="D394" s="6" t="s">
        <v>10246</v>
      </c>
      <c r="E394" s="5">
        <v>65</v>
      </c>
      <c r="F394" s="5">
        <v>101</v>
      </c>
      <c r="G394" s="5" t="s">
        <v>1277</v>
      </c>
      <c r="H394" s="5" t="s">
        <v>6136</v>
      </c>
      <c r="I394" s="5" t="s">
        <v>8263</v>
      </c>
      <c r="J394" s="6">
        <v>0</v>
      </c>
      <c r="K394" s="9"/>
      <c r="L394" s="6"/>
    </row>
    <row r="395" spans="1:12" x14ac:dyDescent="0.2">
      <c r="A395" s="6"/>
      <c r="B395" s="6" t="s">
        <v>8490</v>
      </c>
      <c r="C395" s="9" t="s">
        <v>2637</v>
      </c>
      <c r="D395" s="6" t="s">
        <v>1920</v>
      </c>
      <c r="E395" s="5">
        <v>69</v>
      </c>
      <c r="F395" s="5">
        <v>102</v>
      </c>
      <c r="G395" s="5" t="s">
        <v>1545</v>
      </c>
      <c r="H395" s="5" t="s">
        <v>10390</v>
      </c>
      <c r="I395" s="5"/>
      <c r="J395" s="6">
        <v>0</v>
      </c>
      <c r="K395" s="9"/>
      <c r="L395" s="6"/>
    </row>
    <row r="396" spans="1:12" x14ac:dyDescent="0.2">
      <c r="A396" s="6"/>
      <c r="B396" s="6" t="s">
        <v>8490</v>
      </c>
      <c r="C396" s="9" t="s">
        <v>2637</v>
      </c>
      <c r="D396" s="6" t="s">
        <v>8805</v>
      </c>
      <c r="E396" s="5">
        <v>70</v>
      </c>
      <c r="F396" s="5">
        <v>102</v>
      </c>
      <c r="G396" s="5" t="s">
        <v>1545</v>
      </c>
      <c r="H396" s="5" t="s">
        <v>10390</v>
      </c>
      <c r="I396" s="5"/>
      <c r="J396" s="6">
        <v>0</v>
      </c>
      <c r="K396" s="9"/>
      <c r="L396" s="6"/>
    </row>
    <row r="397" spans="1:12" x14ac:dyDescent="0.2">
      <c r="A397" s="575" t="s">
        <v>8047</v>
      </c>
      <c r="B397" s="6" t="s">
        <v>8490</v>
      </c>
      <c r="C397" s="9" t="s">
        <v>2637</v>
      </c>
      <c r="D397" s="575" t="s">
        <v>11202</v>
      </c>
      <c r="E397" s="5">
        <v>69</v>
      </c>
      <c r="F397" s="5">
        <v>102</v>
      </c>
      <c r="G397" s="5" t="s">
        <v>1545</v>
      </c>
      <c r="H397" s="5" t="s">
        <v>10390</v>
      </c>
      <c r="I397" s="5"/>
      <c r="J397" s="6">
        <v>0</v>
      </c>
      <c r="K397" s="562" t="s">
        <v>11198</v>
      </c>
      <c r="L397" s="6"/>
    </row>
    <row r="398" spans="1:12" x14ac:dyDescent="0.2">
      <c r="A398" s="6"/>
      <c r="B398" s="6" t="s">
        <v>8490</v>
      </c>
      <c r="C398" s="9" t="s">
        <v>2637</v>
      </c>
      <c r="D398" s="6" t="s">
        <v>3729</v>
      </c>
      <c r="E398" s="5">
        <v>65</v>
      </c>
      <c r="F398" s="5">
        <v>101</v>
      </c>
      <c r="G398" s="5" t="s">
        <v>1277</v>
      </c>
      <c r="H398" s="5" t="s">
        <v>6136</v>
      </c>
      <c r="I398" s="5" t="s">
        <v>8263</v>
      </c>
      <c r="J398" s="6">
        <v>0</v>
      </c>
      <c r="K398" s="9"/>
      <c r="L398" s="6"/>
    </row>
    <row r="399" spans="1:12" x14ac:dyDescent="0.2">
      <c r="A399" s="6" t="s">
        <v>11825</v>
      </c>
      <c r="B399" s="6" t="s">
        <v>8490</v>
      </c>
      <c r="C399" s="9" t="s">
        <v>2637</v>
      </c>
      <c r="D399" s="6" t="s">
        <v>11893</v>
      </c>
      <c r="E399" s="5">
        <v>71</v>
      </c>
      <c r="F399" s="5">
        <v>106</v>
      </c>
      <c r="G399" s="5" t="s">
        <v>7724</v>
      </c>
      <c r="H399" s="5" t="s">
        <v>912</v>
      </c>
      <c r="I399" s="5"/>
      <c r="J399" s="6">
        <v>0</v>
      </c>
      <c r="K399" s="9" t="s">
        <v>11779</v>
      </c>
      <c r="L399" s="6"/>
    </row>
    <row r="400" spans="1:12" x14ac:dyDescent="0.2">
      <c r="A400" s="575" t="s">
        <v>10929</v>
      </c>
      <c r="B400" s="6" t="s">
        <v>8490</v>
      </c>
      <c r="C400" s="9" t="s">
        <v>2637</v>
      </c>
      <c r="D400" s="6" t="s">
        <v>10574</v>
      </c>
      <c r="E400" s="5">
        <v>65</v>
      </c>
      <c r="F400" s="5">
        <v>116</v>
      </c>
      <c r="G400" s="564" t="s">
        <v>8292</v>
      </c>
      <c r="H400" s="5" t="s">
        <v>6136</v>
      </c>
      <c r="I400" s="5" t="s">
        <v>8263</v>
      </c>
      <c r="J400" s="6">
        <v>0</v>
      </c>
      <c r="K400" s="562" t="s">
        <v>11352</v>
      </c>
      <c r="L400" s="6"/>
    </row>
    <row r="401" spans="1:12" x14ac:dyDescent="0.2">
      <c r="A401" s="575" t="s">
        <v>11103</v>
      </c>
      <c r="B401" s="6" t="s">
        <v>8490</v>
      </c>
      <c r="C401" s="9" t="s">
        <v>2637</v>
      </c>
      <c r="D401" s="575" t="s">
        <v>11104</v>
      </c>
      <c r="E401" s="5">
        <v>65</v>
      </c>
      <c r="F401" s="5">
        <v>101</v>
      </c>
      <c r="G401" s="5" t="s">
        <v>1277</v>
      </c>
      <c r="H401" s="5" t="s">
        <v>6136</v>
      </c>
      <c r="I401" s="5" t="s">
        <v>8263</v>
      </c>
      <c r="J401" s="6">
        <v>0</v>
      </c>
      <c r="K401" s="562" t="s">
        <v>11143</v>
      </c>
      <c r="L401" s="6"/>
    </row>
    <row r="402" spans="1:12" x14ac:dyDescent="0.2">
      <c r="A402" s="6"/>
      <c r="B402" s="6" t="s">
        <v>8490</v>
      </c>
      <c r="C402" s="9" t="s">
        <v>2637</v>
      </c>
      <c r="D402" s="6" t="s">
        <v>3718</v>
      </c>
      <c r="E402" s="5">
        <v>70</v>
      </c>
      <c r="F402" s="5">
        <v>102</v>
      </c>
      <c r="G402" s="5" t="s">
        <v>1545</v>
      </c>
      <c r="H402" s="5" t="s">
        <v>10390</v>
      </c>
      <c r="I402" s="5"/>
      <c r="J402" s="6">
        <v>0</v>
      </c>
      <c r="K402" s="9"/>
      <c r="L402" s="6"/>
    </row>
    <row r="403" spans="1:12" x14ac:dyDescent="0.2">
      <c r="A403" s="6"/>
      <c r="B403" s="6" t="s">
        <v>8490</v>
      </c>
      <c r="C403" s="9" t="s">
        <v>2637</v>
      </c>
      <c r="D403" s="6" t="s">
        <v>10374</v>
      </c>
      <c r="E403" s="5">
        <v>65</v>
      </c>
      <c r="F403" s="5">
        <v>101</v>
      </c>
      <c r="G403" s="5" t="s">
        <v>1277</v>
      </c>
      <c r="H403" s="5" t="s">
        <v>6136</v>
      </c>
      <c r="I403" s="5" t="s">
        <v>8263</v>
      </c>
      <c r="J403" s="6">
        <v>0</v>
      </c>
      <c r="K403" s="9"/>
      <c r="L403" s="6"/>
    </row>
    <row r="404" spans="1:12" x14ac:dyDescent="0.2">
      <c r="A404" s="6"/>
      <c r="B404" s="6" t="s">
        <v>8490</v>
      </c>
      <c r="C404" s="9" t="s">
        <v>2637</v>
      </c>
      <c r="D404" s="6" t="s">
        <v>10193</v>
      </c>
      <c r="E404" s="5">
        <v>62</v>
      </c>
      <c r="F404" s="5">
        <v>112</v>
      </c>
      <c r="G404" s="5" t="s">
        <v>2395</v>
      </c>
      <c r="H404" s="5" t="s">
        <v>6136</v>
      </c>
      <c r="I404" s="5" t="s">
        <v>8263</v>
      </c>
      <c r="J404" s="6">
        <v>0</v>
      </c>
      <c r="K404" s="9"/>
      <c r="L404" s="6"/>
    </row>
    <row r="405" spans="1:12" x14ac:dyDescent="0.2">
      <c r="A405" s="6" t="s">
        <v>658</v>
      </c>
      <c r="B405" s="6" t="s">
        <v>8490</v>
      </c>
      <c r="C405" s="9" t="s">
        <v>2637</v>
      </c>
      <c r="D405" s="6" t="s">
        <v>10190</v>
      </c>
      <c r="E405" s="5">
        <v>69</v>
      </c>
      <c r="F405" s="5">
        <v>102</v>
      </c>
      <c r="G405" s="5" t="s">
        <v>1545</v>
      </c>
      <c r="H405" s="5" t="s">
        <v>10390</v>
      </c>
      <c r="I405" s="5"/>
      <c r="J405" s="6">
        <v>0</v>
      </c>
      <c r="K405" s="9" t="s">
        <v>626</v>
      </c>
      <c r="L405" s="6"/>
    </row>
    <row r="406" spans="1:12" x14ac:dyDescent="0.2">
      <c r="A406" s="6" t="s">
        <v>6205</v>
      </c>
      <c r="B406" s="6" t="s">
        <v>8490</v>
      </c>
      <c r="C406" s="9" t="s">
        <v>2637</v>
      </c>
      <c r="D406" s="6" t="s">
        <v>3636</v>
      </c>
      <c r="E406" s="5">
        <v>64</v>
      </c>
      <c r="F406" s="5">
        <v>101</v>
      </c>
      <c r="G406" s="5" t="s">
        <v>1277</v>
      </c>
      <c r="H406" s="5" t="s">
        <v>6136</v>
      </c>
      <c r="I406" s="5" t="s">
        <v>8263</v>
      </c>
      <c r="J406" s="6">
        <v>0</v>
      </c>
      <c r="K406" s="9"/>
      <c r="L406" s="6"/>
    </row>
    <row r="407" spans="1:12" x14ac:dyDescent="0.2">
      <c r="A407" s="6" t="s">
        <v>8084</v>
      </c>
      <c r="B407" s="6" t="s">
        <v>8490</v>
      </c>
      <c r="C407" s="9" t="s">
        <v>2637</v>
      </c>
      <c r="D407" s="6" t="s">
        <v>6007</v>
      </c>
      <c r="E407" s="5">
        <v>64</v>
      </c>
      <c r="F407" s="5">
        <v>101</v>
      </c>
      <c r="G407" s="5" t="s">
        <v>1277</v>
      </c>
      <c r="H407" s="5" t="s">
        <v>6136</v>
      </c>
      <c r="I407" s="5" t="s">
        <v>8263</v>
      </c>
      <c r="J407" s="6">
        <v>0</v>
      </c>
      <c r="K407" s="9"/>
      <c r="L407" s="6"/>
    </row>
    <row r="408" spans="1:12" x14ac:dyDescent="0.2">
      <c r="A408" s="6" t="s">
        <v>10976</v>
      </c>
      <c r="B408" s="6" t="s">
        <v>8490</v>
      </c>
      <c r="C408" s="9" t="s">
        <v>2637</v>
      </c>
      <c r="D408" s="6" t="s">
        <v>8551</v>
      </c>
      <c r="E408" s="5">
        <v>69</v>
      </c>
      <c r="F408" s="5">
        <v>102</v>
      </c>
      <c r="G408" s="5" t="s">
        <v>1545</v>
      </c>
      <c r="H408" s="5" t="s">
        <v>10390</v>
      </c>
      <c r="I408" s="5"/>
      <c r="J408" s="6">
        <v>0</v>
      </c>
      <c r="K408" s="9" t="s">
        <v>11453</v>
      </c>
      <c r="L408" s="6"/>
    </row>
    <row r="409" spans="1:12" x14ac:dyDescent="0.2">
      <c r="A409" s="6" t="s">
        <v>10975</v>
      </c>
      <c r="B409" s="6" t="s">
        <v>8490</v>
      </c>
      <c r="C409" s="9" t="s">
        <v>2637</v>
      </c>
      <c r="D409" s="6" t="s">
        <v>12160</v>
      </c>
      <c r="E409" s="5">
        <v>70</v>
      </c>
      <c r="F409" s="5">
        <v>102</v>
      </c>
      <c r="G409" s="5" t="s">
        <v>1545</v>
      </c>
      <c r="H409" s="5" t="s">
        <v>10390</v>
      </c>
      <c r="I409" s="5"/>
      <c r="J409" s="6">
        <v>0</v>
      </c>
      <c r="K409" s="9" t="s">
        <v>12144</v>
      </c>
      <c r="L409" s="6"/>
    </row>
    <row r="410" spans="1:12" x14ac:dyDescent="0.2">
      <c r="A410" s="556" t="s">
        <v>11954</v>
      </c>
      <c r="B410" s="556" t="s">
        <v>8490</v>
      </c>
      <c r="C410" s="562" t="s">
        <v>2637</v>
      </c>
      <c r="D410" s="556" t="s">
        <v>1918</v>
      </c>
      <c r="E410" s="5">
        <v>64</v>
      </c>
      <c r="F410" s="5">
        <v>101</v>
      </c>
      <c r="G410" s="5" t="s">
        <v>1277</v>
      </c>
      <c r="H410" s="564" t="s">
        <v>1230</v>
      </c>
      <c r="I410" s="564" t="s">
        <v>8263</v>
      </c>
      <c r="J410" s="6">
        <v>0</v>
      </c>
      <c r="K410" s="562" t="s">
        <v>11951</v>
      </c>
      <c r="L410" s="6"/>
    </row>
    <row r="411" spans="1:12" x14ac:dyDescent="0.2">
      <c r="A411" s="575" t="s">
        <v>11241</v>
      </c>
      <c r="B411" s="6" t="s">
        <v>8490</v>
      </c>
      <c r="C411" s="9" t="s">
        <v>2637</v>
      </c>
      <c r="D411" s="575" t="s">
        <v>11242</v>
      </c>
      <c r="E411" s="5">
        <v>64</v>
      </c>
      <c r="F411" s="5">
        <v>101</v>
      </c>
      <c r="G411" s="5" t="s">
        <v>1277</v>
      </c>
      <c r="H411" s="5" t="s">
        <v>6136</v>
      </c>
      <c r="I411" s="5" t="s">
        <v>8263</v>
      </c>
      <c r="J411" s="6">
        <v>0</v>
      </c>
      <c r="K411" s="562" t="s">
        <v>11254</v>
      </c>
      <c r="L411" s="6"/>
    </row>
    <row r="412" spans="1:12" x14ac:dyDescent="0.2">
      <c r="A412" s="6"/>
      <c r="B412" s="6" t="s">
        <v>8490</v>
      </c>
      <c r="C412" s="9" t="s">
        <v>2637</v>
      </c>
      <c r="D412" s="6" t="s">
        <v>10440</v>
      </c>
      <c r="E412" s="5">
        <v>65</v>
      </c>
      <c r="F412" s="5">
        <v>101</v>
      </c>
      <c r="G412" s="5" t="s">
        <v>1277</v>
      </c>
      <c r="H412" s="5" t="s">
        <v>6136</v>
      </c>
      <c r="I412" s="5" t="s">
        <v>8263</v>
      </c>
      <c r="J412" s="6">
        <v>0</v>
      </c>
      <c r="K412" s="9"/>
      <c r="L412" s="6"/>
    </row>
    <row r="413" spans="1:12" x14ac:dyDescent="0.2">
      <c r="A413" s="6"/>
      <c r="B413" s="6" t="s">
        <v>8490</v>
      </c>
      <c r="C413" s="9" t="s">
        <v>2637</v>
      </c>
      <c r="D413" s="6" t="s">
        <v>9007</v>
      </c>
      <c r="E413" s="5">
        <v>64</v>
      </c>
      <c r="F413" s="5">
        <v>101</v>
      </c>
      <c r="G413" s="5" t="s">
        <v>1277</v>
      </c>
      <c r="H413" s="5" t="s">
        <v>6136</v>
      </c>
      <c r="I413" s="5" t="s">
        <v>8263</v>
      </c>
      <c r="J413" s="6">
        <v>0</v>
      </c>
      <c r="K413" s="9"/>
      <c r="L413" s="6"/>
    </row>
    <row r="414" spans="1:12" x14ac:dyDescent="0.2">
      <c r="A414" s="6" t="s">
        <v>7017</v>
      </c>
      <c r="B414" s="6" t="s">
        <v>8490</v>
      </c>
      <c r="C414" s="9" t="s">
        <v>2637</v>
      </c>
      <c r="D414" s="6" t="s">
        <v>864</v>
      </c>
      <c r="E414" s="5">
        <v>70</v>
      </c>
      <c r="F414" s="5">
        <v>102</v>
      </c>
      <c r="G414" s="5" t="s">
        <v>1545</v>
      </c>
      <c r="H414" s="5" t="s">
        <v>10390</v>
      </c>
      <c r="I414" s="5"/>
      <c r="J414" s="6">
        <v>0</v>
      </c>
      <c r="K414" s="9"/>
      <c r="L414" s="6"/>
    </row>
    <row r="415" spans="1:12" x14ac:dyDescent="0.2">
      <c r="A415" s="575" t="s">
        <v>11403</v>
      </c>
      <c r="B415" s="6" t="s">
        <v>8490</v>
      </c>
      <c r="C415" s="9" t="s">
        <v>2637</v>
      </c>
      <c r="D415" s="6" t="s">
        <v>11402</v>
      </c>
      <c r="E415" s="5">
        <v>66</v>
      </c>
      <c r="F415" s="5">
        <v>101</v>
      </c>
      <c r="G415" s="5" t="s">
        <v>1277</v>
      </c>
      <c r="H415" s="5" t="s">
        <v>6136</v>
      </c>
      <c r="I415" s="5" t="s">
        <v>8263</v>
      </c>
      <c r="J415" s="6">
        <v>0</v>
      </c>
      <c r="K415" s="562" t="s">
        <v>11399</v>
      </c>
      <c r="L415" s="6"/>
    </row>
    <row r="416" spans="1:12" x14ac:dyDescent="0.2">
      <c r="A416" s="575" t="s">
        <v>11218</v>
      </c>
      <c r="B416" s="575" t="s">
        <v>8490</v>
      </c>
      <c r="C416" s="562" t="s">
        <v>2637</v>
      </c>
      <c r="D416" s="576" t="s">
        <v>11216</v>
      </c>
      <c r="E416" s="5">
        <v>62</v>
      </c>
      <c r="F416" s="5">
        <v>112</v>
      </c>
      <c r="G416" s="5" t="s">
        <v>2395</v>
      </c>
      <c r="H416" s="5" t="s">
        <v>6136</v>
      </c>
      <c r="I416" s="5" t="s">
        <v>8263</v>
      </c>
      <c r="J416" s="6">
        <v>0</v>
      </c>
      <c r="K416" s="562" t="s">
        <v>11128</v>
      </c>
      <c r="L416" s="6"/>
    </row>
    <row r="417" spans="1:12" x14ac:dyDescent="0.2">
      <c r="A417" s="6"/>
      <c r="B417" s="6" t="s">
        <v>8490</v>
      </c>
      <c r="C417" s="9" t="s">
        <v>2637</v>
      </c>
      <c r="D417" s="6" t="s">
        <v>5369</v>
      </c>
      <c r="E417" s="5">
        <v>68</v>
      </c>
      <c r="F417" s="5">
        <v>103</v>
      </c>
      <c r="G417" s="5" t="s">
        <v>10345</v>
      </c>
      <c r="H417" s="5" t="s">
        <v>10390</v>
      </c>
      <c r="I417" s="5"/>
      <c r="J417" s="6">
        <v>0</v>
      </c>
      <c r="K417" s="9"/>
      <c r="L417" s="6"/>
    </row>
    <row r="418" spans="1:12" x14ac:dyDescent="0.2">
      <c r="A418" s="6"/>
      <c r="B418" s="6" t="s">
        <v>8490</v>
      </c>
      <c r="C418" s="9" t="s">
        <v>2637</v>
      </c>
      <c r="D418" s="6" t="s">
        <v>5957</v>
      </c>
      <c r="E418" s="5">
        <v>65</v>
      </c>
      <c r="F418" s="5">
        <v>101</v>
      </c>
      <c r="G418" s="5" t="s">
        <v>1277</v>
      </c>
      <c r="H418" s="5" t="s">
        <v>6136</v>
      </c>
      <c r="I418" s="5" t="s">
        <v>8263</v>
      </c>
      <c r="J418" s="6">
        <v>0</v>
      </c>
      <c r="K418" s="9"/>
      <c r="L418" s="6"/>
    </row>
    <row r="419" spans="1:12" x14ac:dyDescent="0.2">
      <c r="A419" s="6"/>
      <c r="B419" s="6" t="s">
        <v>8490</v>
      </c>
      <c r="C419" s="9" t="s">
        <v>2637</v>
      </c>
      <c r="D419" s="6" t="s">
        <v>4216</v>
      </c>
      <c r="E419" s="5">
        <v>63</v>
      </c>
      <c r="F419" s="5">
        <v>118</v>
      </c>
      <c r="G419" s="5" t="s">
        <v>2491</v>
      </c>
      <c r="H419" s="5" t="s">
        <v>6136</v>
      </c>
      <c r="I419" s="5" t="s">
        <v>8263</v>
      </c>
      <c r="J419" s="6">
        <v>0</v>
      </c>
      <c r="K419" s="9"/>
      <c r="L419" s="6"/>
    </row>
    <row r="420" spans="1:12" x14ac:dyDescent="0.2">
      <c r="A420" s="575" t="s">
        <v>12500</v>
      </c>
      <c r="B420" s="6" t="s">
        <v>8490</v>
      </c>
      <c r="C420" s="9" t="s">
        <v>2637</v>
      </c>
      <c r="D420" s="575" t="s">
        <v>12347</v>
      </c>
      <c r="E420" s="5">
        <v>65</v>
      </c>
      <c r="F420" s="5">
        <v>101</v>
      </c>
      <c r="G420" s="5" t="s">
        <v>1277</v>
      </c>
      <c r="H420" s="5" t="s">
        <v>6136</v>
      </c>
      <c r="I420" s="5" t="s">
        <v>8263</v>
      </c>
      <c r="J420" s="6">
        <v>0</v>
      </c>
      <c r="K420" s="562" t="s">
        <v>12348</v>
      </c>
      <c r="L420" s="6"/>
    </row>
    <row r="421" spans="1:12" x14ac:dyDescent="0.2">
      <c r="A421" s="6" t="s">
        <v>2026</v>
      </c>
      <c r="B421" s="6" t="s">
        <v>8490</v>
      </c>
      <c r="C421" s="9" t="s">
        <v>2637</v>
      </c>
      <c r="D421" s="6" t="s">
        <v>2030</v>
      </c>
      <c r="E421" s="5">
        <v>65</v>
      </c>
      <c r="F421" s="5">
        <v>101</v>
      </c>
      <c r="G421" s="5" t="s">
        <v>1277</v>
      </c>
      <c r="H421" s="5" t="s">
        <v>6136</v>
      </c>
      <c r="I421" s="5" t="s">
        <v>8263</v>
      </c>
      <c r="J421" s="6">
        <v>0</v>
      </c>
      <c r="K421" s="9"/>
      <c r="L421" s="6"/>
    </row>
    <row r="422" spans="1:12" x14ac:dyDescent="0.2">
      <c r="A422" s="6"/>
      <c r="B422" s="6" t="s">
        <v>8490</v>
      </c>
      <c r="C422" s="9" t="s">
        <v>2637</v>
      </c>
      <c r="D422" s="6" t="s">
        <v>82</v>
      </c>
      <c r="E422" s="5">
        <v>65</v>
      </c>
      <c r="F422" s="5">
        <v>101</v>
      </c>
      <c r="G422" s="5" t="s">
        <v>1277</v>
      </c>
      <c r="H422" s="5" t="s">
        <v>6136</v>
      </c>
      <c r="I422" s="5" t="s">
        <v>8263</v>
      </c>
      <c r="J422" s="6">
        <v>0</v>
      </c>
      <c r="K422" s="9"/>
      <c r="L422" s="6"/>
    </row>
    <row r="423" spans="1:12" x14ac:dyDescent="0.2">
      <c r="A423" s="6"/>
      <c r="B423" s="6" t="s">
        <v>8490</v>
      </c>
      <c r="C423" s="9" t="s">
        <v>2637</v>
      </c>
      <c r="D423" s="6" t="s">
        <v>10526</v>
      </c>
      <c r="E423" s="5">
        <v>65</v>
      </c>
      <c r="F423" s="5">
        <v>101</v>
      </c>
      <c r="G423" s="5" t="s">
        <v>1277</v>
      </c>
      <c r="H423" s="5" t="s">
        <v>6136</v>
      </c>
      <c r="I423" s="5" t="s">
        <v>8263</v>
      </c>
      <c r="J423" s="6">
        <v>0</v>
      </c>
      <c r="K423" s="9"/>
      <c r="L423" s="6"/>
    </row>
    <row r="424" spans="1:12" x14ac:dyDescent="0.2">
      <c r="A424" s="6"/>
      <c r="B424" s="6" t="s">
        <v>8490</v>
      </c>
      <c r="C424" s="9" t="s">
        <v>2637</v>
      </c>
      <c r="D424" s="6" t="s">
        <v>9626</v>
      </c>
      <c r="E424" s="5">
        <v>70</v>
      </c>
      <c r="F424" s="5">
        <v>102</v>
      </c>
      <c r="G424" s="5" t="s">
        <v>1545</v>
      </c>
      <c r="H424" s="5" t="s">
        <v>10390</v>
      </c>
      <c r="I424" s="5"/>
      <c r="J424" s="6">
        <v>0</v>
      </c>
      <c r="K424" s="9"/>
      <c r="L424" s="6"/>
    </row>
    <row r="425" spans="1:12" x14ac:dyDescent="0.2">
      <c r="A425" s="6"/>
      <c r="B425" s="6" t="s">
        <v>8490</v>
      </c>
      <c r="C425" s="9" t="s">
        <v>2637</v>
      </c>
      <c r="D425" s="6" t="s">
        <v>5540</v>
      </c>
      <c r="E425" s="5">
        <v>67</v>
      </c>
      <c r="F425" s="5">
        <v>103</v>
      </c>
      <c r="G425" s="5" t="s">
        <v>10345</v>
      </c>
      <c r="H425" s="5" t="s">
        <v>10390</v>
      </c>
      <c r="I425" s="5"/>
      <c r="J425" s="6">
        <v>0</v>
      </c>
      <c r="K425" s="9"/>
      <c r="L425" s="6"/>
    </row>
    <row r="426" spans="1:12" x14ac:dyDescent="0.2">
      <c r="A426" s="575" t="s">
        <v>10992</v>
      </c>
      <c r="B426" s="6" t="s">
        <v>8490</v>
      </c>
      <c r="C426" s="9" t="s">
        <v>2637</v>
      </c>
      <c r="D426" s="6" t="s">
        <v>681</v>
      </c>
      <c r="E426" s="5">
        <v>64</v>
      </c>
      <c r="F426" s="5">
        <v>101</v>
      </c>
      <c r="G426" s="5" t="s">
        <v>1277</v>
      </c>
      <c r="H426" s="5" t="s">
        <v>6136</v>
      </c>
      <c r="I426" s="5" t="s">
        <v>8263</v>
      </c>
      <c r="J426" s="6">
        <v>0</v>
      </c>
      <c r="K426" s="562" t="s">
        <v>12410</v>
      </c>
      <c r="L426" s="6"/>
    </row>
    <row r="427" spans="1:12" x14ac:dyDescent="0.2">
      <c r="A427" s="6" t="s">
        <v>4043</v>
      </c>
      <c r="B427" s="6" t="s">
        <v>8490</v>
      </c>
      <c r="C427" s="9" t="s">
        <v>2637</v>
      </c>
      <c r="D427" s="6" t="s">
        <v>6245</v>
      </c>
      <c r="E427" s="5">
        <v>66</v>
      </c>
      <c r="F427" s="5">
        <v>101</v>
      </c>
      <c r="G427" s="5" t="s">
        <v>1277</v>
      </c>
      <c r="H427" s="5" t="s">
        <v>6136</v>
      </c>
      <c r="I427" s="5" t="s">
        <v>8263</v>
      </c>
      <c r="J427" s="6">
        <v>0</v>
      </c>
      <c r="K427" s="9" t="s">
        <v>4863</v>
      </c>
      <c r="L427" s="6"/>
    </row>
    <row r="428" spans="1:12" x14ac:dyDescent="0.2">
      <c r="A428" s="6"/>
      <c r="B428" s="6" t="s">
        <v>8490</v>
      </c>
      <c r="C428" s="9" t="s">
        <v>2637</v>
      </c>
      <c r="D428" s="6" t="s">
        <v>6641</v>
      </c>
      <c r="E428" s="5">
        <v>62</v>
      </c>
      <c r="F428" s="5">
        <v>112</v>
      </c>
      <c r="G428" s="5" t="s">
        <v>2395</v>
      </c>
      <c r="H428" s="5" t="s">
        <v>6136</v>
      </c>
      <c r="I428" s="5" t="s">
        <v>8263</v>
      </c>
      <c r="J428" s="6">
        <v>0</v>
      </c>
      <c r="K428" s="9"/>
      <c r="L428" s="6"/>
    </row>
    <row r="429" spans="1:12" x14ac:dyDescent="0.2">
      <c r="A429" s="6"/>
      <c r="B429" s="6" t="s">
        <v>8490</v>
      </c>
      <c r="C429" s="9" t="s">
        <v>2637</v>
      </c>
      <c r="D429" s="6" t="s">
        <v>1389</v>
      </c>
      <c r="E429" s="5">
        <v>65</v>
      </c>
      <c r="F429" s="5">
        <v>101</v>
      </c>
      <c r="G429" s="5" t="s">
        <v>1277</v>
      </c>
      <c r="H429" s="5" t="s">
        <v>6136</v>
      </c>
      <c r="I429" s="5" t="s">
        <v>8263</v>
      </c>
      <c r="J429" s="6">
        <v>0</v>
      </c>
      <c r="K429" s="9"/>
      <c r="L429" s="6"/>
    </row>
    <row r="430" spans="1:12" x14ac:dyDescent="0.2">
      <c r="A430" s="6" t="s">
        <v>9486</v>
      </c>
      <c r="B430" s="6" t="s">
        <v>8490</v>
      </c>
      <c r="C430" s="9" t="s">
        <v>2637</v>
      </c>
      <c r="D430" s="6" t="s">
        <v>9461</v>
      </c>
      <c r="E430" s="5">
        <v>63</v>
      </c>
      <c r="F430" s="5">
        <v>112</v>
      </c>
      <c r="G430" s="5" t="s">
        <v>2395</v>
      </c>
      <c r="H430" s="5" t="s">
        <v>6136</v>
      </c>
      <c r="I430" s="5" t="s">
        <v>8263</v>
      </c>
      <c r="J430" s="6">
        <v>0</v>
      </c>
      <c r="K430" s="9" t="s">
        <v>3263</v>
      </c>
      <c r="L430" s="6"/>
    </row>
    <row r="431" spans="1:12" x14ac:dyDescent="0.2">
      <c r="A431" s="6" t="s">
        <v>5341</v>
      </c>
      <c r="B431" s="6" t="s">
        <v>8490</v>
      </c>
      <c r="C431" s="9" t="s">
        <v>2637</v>
      </c>
      <c r="D431" s="6" t="s">
        <v>4059</v>
      </c>
      <c r="E431" s="5">
        <v>69</v>
      </c>
      <c r="F431" s="5">
        <v>102</v>
      </c>
      <c r="G431" s="5" t="s">
        <v>1545</v>
      </c>
      <c r="H431" s="5" t="s">
        <v>10390</v>
      </c>
      <c r="I431" s="5"/>
      <c r="J431" s="6">
        <v>0</v>
      </c>
      <c r="K431" s="9" t="s">
        <v>10655</v>
      </c>
      <c r="L431" s="6"/>
    </row>
    <row r="432" spans="1:12" x14ac:dyDescent="0.2">
      <c r="A432" s="6"/>
      <c r="B432" s="6" t="s">
        <v>8490</v>
      </c>
      <c r="C432" s="9" t="s">
        <v>9009</v>
      </c>
      <c r="D432" s="6" t="s">
        <v>44</v>
      </c>
      <c r="E432" s="5">
        <v>69</v>
      </c>
      <c r="F432" s="5">
        <v>102</v>
      </c>
      <c r="G432" s="5" t="s">
        <v>1545</v>
      </c>
      <c r="H432" s="5" t="s">
        <v>10390</v>
      </c>
      <c r="I432" s="5"/>
      <c r="J432" s="6">
        <v>0</v>
      </c>
      <c r="K432" s="9"/>
      <c r="L432" s="6"/>
    </row>
    <row r="433" spans="1:12" x14ac:dyDescent="0.2">
      <c r="A433" s="6"/>
      <c r="B433" s="6" t="s">
        <v>8490</v>
      </c>
      <c r="C433" s="9" t="s">
        <v>2637</v>
      </c>
      <c r="D433" s="6" t="s">
        <v>3232</v>
      </c>
      <c r="E433" s="5">
        <v>65</v>
      </c>
      <c r="F433" s="5">
        <v>101</v>
      </c>
      <c r="G433" s="5" t="s">
        <v>1277</v>
      </c>
      <c r="H433" s="5" t="s">
        <v>6136</v>
      </c>
      <c r="I433" s="5" t="s">
        <v>8263</v>
      </c>
      <c r="J433" s="6">
        <v>0</v>
      </c>
      <c r="K433" s="9"/>
      <c r="L433" s="6"/>
    </row>
    <row r="434" spans="1:12" x14ac:dyDescent="0.2">
      <c r="A434" s="6"/>
      <c r="B434" s="6" t="s">
        <v>8490</v>
      </c>
      <c r="C434" s="9" t="s">
        <v>2637</v>
      </c>
      <c r="D434" s="6" t="s">
        <v>3177</v>
      </c>
      <c r="E434" s="5">
        <v>63</v>
      </c>
      <c r="F434" s="5">
        <v>101</v>
      </c>
      <c r="G434" s="5" t="s">
        <v>1277</v>
      </c>
      <c r="H434" s="5" t="s">
        <v>6136</v>
      </c>
      <c r="I434" s="5" t="s">
        <v>8263</v>
      </c>
      <c r="J434" s="6">
        <v>0</v>
      </c>
      <c r="K434" s="9"/>
      <c r="L434" s="6"/>
    </row>
    <row r="435" spans="1:12" x14ac:dyDescent="0.2">
      <c r="A435" s="6" t="s">
        <v>9924</v>
      </c>
      <c r="B435" s="6" t="s">
        <v>8490</v>
      </c>
      <c r="C435" s="9" t="s">
        <v>2637</v>
      </c>
      <c r="D435" s="6" t="s">
        <v>9925</v>
      </c>
      <c r="E435" s="5">
        <v>65</v>
      </c>
      <c r="F435" s="5">
        <v>101</v>
      </c>
      <c r="G435" s="5" t="s">
        <v>1277</v>
      </c>
      <c r="H435" s="5" t="s">
        <v>6136</v>
      </c>
      <c r="I435" s="5" t="s">
        <v>8263</v>
      </c>
      <c r="J435" s="6">
        <v>0</v>
      </c>
      <c r="K435" s="9" t="s">
        <v>3789</v>
      </c>
      <c r="L435" s="6"/>
    </row>
    <row r="436" spans="1:12" x14ac:dyDescent="0.2">
      <c r="A436" s="6" t="s">
        <v>3855</v>
      </c>
      <c r="B436" s="6" t="s">
        <v>8490</v>
      </c>
      <c r="C436" s="9" t="s">
        <v>2637</v>
      </c>
      <c r="D436" s="6" t="s">
        <v>7189</v>
      </c>
      <c r="E436" s="5">
        <v>69</v>
      </c>
      <c r="F436" s="5">
        <v>102</v>
      </c>
      <c r="G436" s="5" t="s">
        <v>1545</v>
      </c>
      <c r="H436" s="5" t="s">
        <v>10390</v>
      </c>
      <c r="I436" s="5"/>
      <c r="J436" s="6">
        <v>0</v>
      </c>
      <c r="K436" s="9" t="s">
        <v>9939</v>
      </c>
      <c r="L436" s="6"/>
    </row>
    <row r="437" spans="1:12" x14ac:dyDescent="0.2">
      <c r="A437" s="6" t="s">
        <v>3401</v>
      </c>
      <c r="B437" s="6" t="s">
        <v>8490</v>
      </c>
      <c r="C437" s="9" t="s">
        <v>2637</v>
      </c>
      <c r="D437" s="6" t="s">
        <v>10707</v>
      </c>
      <c r="E437" s="5">
        <v>65</v>
      </c>
      <c r="F437" s="5">
        <v>116</v>
      </c>
      <c r="G437" s="5" t="s">
        <v>8292</v>
      </c>
      <c r="H437" s="5" t="s">
        <v>6136</v>
      </c>
      <c r="I437" s="5" t="s">
        <v>8263</v>
      </c>
      <c r="J437" s="6">
        <v>0</v>
      </c>
      <c r="K437" s="9" t="s">
        <v>10683</v>
      </c>
      <c r="L437" s="6"/>
    </row>
    <row r="438" spans="1:12" x14ac:dyDescent="0.2">
      <c r="A438" s="556" t="s">
        <v>2272</v>
      </c>
      <c r="B438" s="556" t="s">
        <v>8490</v>
      </c>
      <c r="C438" s="562" t="s">
        <v>2637</v>
      </c>
      <c r="D438" s="556" t="s">
        <v>12473</v>
      </c>
      <c r="E438" s="5">
        <v>65</v>
      </c>
      <c r="F438" s="5">
        <v>101</v>
      </c>
      <c r="G438" s="5" t="s">
        <v>1277</v>
      </c>
      <c r="H438" s="5" t="s">
        <v>6136</v>
      </c>
      <c r="I438" s="5" t="s">
        <v>8263</v>
      </c>
      <c r="J438" s="6">
        <v>0</v>
      </c>
      <c r="K438" s="9"/>
      <c r="L438" s="6"/>
    </row>
    <row r="439" spans="1:12" x14ac:dyDescent="0.2">
      <c r="A439" s="6"/>
      <c r="B439" s="6" t="s">
        <v>8490</v>
      </c>
      <c r="C439" s="9" t="s">
        <v>2637</v>
      </c>
      <c r="D439" s="6" t="s">
        <v>6548</v>
      </c>
      <c r="E439" s="5">
        <v>65</v>
      </c>
      <c r="F439" s="5">
        <v>101</v>
      </c>
      <c r="G439" s="5" t="s">
        <v>1277</v>
      </c>
      <c r="H439" s="5" t="s">
        <v>6136</v>
      </c>
      <c r="I439" s="5" t="s">
        <v>8263</v>
      </c>
      <c r="J439" s="6">
        <v>0</v>
      </c>
      <c r="K439" s="9"/>
      <c r="L439" s="6"/>
    </row>
    <row r="440" spans="1:12" x14ac:dyDescent="0.2">
      <c r="A440" s="6"/>
      <c r="B440" s="6" t="s">
        <v>8490</v>
      </c>
      <c r="C440" s="9" t="s">
        <v>2637</v>
      </c>
      <c r="D440" s="6" t="s">
        <v>6547</v>
      </c>
      <c r="E440" s="5">
        <v>65</v>
      </c>
      <c r="F440" s="5">
        <v>101</v>
      </c>
      <c r="G440" s="5" t="s">
        <v>1277</v>
      </c>
      <c r="H440" s="5" t="s">
        <v>6136</v>
      </c>
      <c r="I440" s="5" t="s">
        <v>8263</v>
      </c>
      <c r="J440" s="6">
        <v>0</v>
      </c>
      <c r="K440" s="9"/>
      <c r="L440" s="6"/>
    </row>
    <row r="441" spans="1:12" x14ac:dyDescent="0.2">
      <c r="A441" s="6" t="s">
        <v>10829</v>
      </c>
      <c r="B441" s="6" t="s">
        <v>8490</v>
      </c>
      <c r="C441" s="9" t="s">
        <v>2637</v>
      </c>
      <c r="D441" s="6" t="s">
        <v>10831</v>
      </c>
      <c r="E441" s="5">
        <v>66</v>
      </c>
      <c r="F441" s="5">
        <v>101</v>
      </c>
      <c r="G441" s="5" t="s">
        <v>1277</v>
      </c>
      <c r="H441" s="5" t="s">
        <v>6136</v>
      </c>
      <c r="I441" s="5" t="s">
        <v>8263</v>
      </c>
      <c r="J441" s="6">
        <v>0</v>
      </c>
      <c r="K441" s="9" t="s">
        <v>10891</v>
      </c>
      <c r="L441" s="6"/>
    </row>
    <row r="442" spans="1:12" x14ac:dyDescent="0.2">
      <c r="A442" s="6"/>
      <c r="B442" s="6" t="s">
        <v>8490</v>
      </c>
      <c r="C442" s="9" t="s">
        <v>2637</v>
      </c>
      <c r="D442" s="6" t="s">
        <v>8957</v>
      </c>
      <c r="E442" s="5">
        <v>65</v>
      </c>
      <c r="F442" s="5">
        <v>101</v>
      </c>
      <c r="G442" s="5" t="s">
        <v>1277</v>
      </c>
      <c r="H442" s="5" t="s">
        <v>6136</v>
      </c>
      <c r="I442" s="5" t="s">
        <v>8263</v>
      </c>
      <c r="J442" s="6">
        <v>0</v>
      </c>
      <c r="K442" s="9"/>
      <c r="L442" s="6"/>
    </row>
    <row r="443" spans="1:12" x14ac:dyDescent="0.2">
      <c r="A443" s="6" t="s">
        <v>4498</v>
      </c>
      <c r="B443" s="6" t="s">
        <v>8490</v>
      </c>
      <c r="C443" s="9" t="s">
        <v>2637</v>
      </c>
      <c r="D443" s="6" t="s">
        <v>2254</v>
      </c>
      <c r="E443" s="5">
        <v>65</v>
      </c>
      <c r="F443" s="5">
        <v>101</v>
      </c>
      <c r="G443" s="5" t="s">
        <v>1277</v>
      </c>
      <c r="H443" s="5" t="s">
        <v>6136</v>
      </c>
      <c r="I443" s="5" t="s">
        <v>8263</v>
      </c>
      <c r="J443" s="6">
        <v>0</v>
      </c>
      <c r="K443" s="9"/>
      <c r="L443" s="6"/>
    </row>
    <row r="444" spans="1:12" x14ac:dyDescent="0.2">
      <c r="A444" s="6" t="s">
        <v>11100</v>
      </c>
      <c r="B444" s="6" t="s">
        <v>8490</v>
      </c>
      <c r="C444" s="9" t="s">
        <v>2637</v>
      </c>
      <c r="D444" s="6" t="s">
        <v>11101</v>
      </c>
      <c r="E444" s="5">
        <v>64</v>
      </c>
      <c r="F444" s="5">
        <v>116</v>
      </c>
      <c r="G444" s="5" t="s">
        <v>8292</v>
      </c>
      <c r="H444" s="5" t="s">
        <v>6136</v>
      </c>
      <c r="I444" s="5" t="s">
        <v>8263</v>
      </c>
      <c r="J444" s="6">
        <v>0</v>
      </c>
      <c r="K444" s="9" t="s">
        <v>12393</v>
      </c>
      <c r="L444" s="6"/>
    </row>
    <row r="445" spans="1:12" x14ac:dyDescent="0.2">
      <c r="A445" s="6"/>
      <c r="B445" s="6" t="s">
        <v>8490</v>
      </c>
      <c r="C445" s="9" t="s">
        <v>2637</v>
      </c>
      <c r="D445" s="6" t="s">
        <v>8344</v>
      </c>
      <c r="E445" s="5">
        <v>63</v>
      </c>
      <c r="F445" s="5">
        <v>116</v>
      </c>
      <c r="G445" s="5" t="s">
        <v>8292</v>
      </c>
      <c r="H445" s="5" t="s">
        <v>6136</v>
      </c>
      <c r="I445" s="5" t="s">
        <v>8263</v>
      </c>
      <c r="J445" s="6">
        <v>0</v>
      </c>
      <c r="K445" s="9"/>
      <c r="L445" s="6"/>
    </row>
    <row r="446" spans="1:12" x14ac:dyDescent="0.2">
      <c r="A446" s="6"/>
      <c r="B446" s="6" t="s">
        <v>8490</v>
      </c>
      <c r="C446" s="9" t="s">
        <v>2637</v>
      </c>
      <c r="D446" s="6" t="s">
        <v>3323</v>
      </c>
      <c r="E446" s="5">
        <v>62</v>
      </c>
      <c r="F446" s="5">
        <v>112</v>
      </c>
      <c r="G446" s="5" t="s">
        <v>2395</v>
      </c>
      <c r="H446" s="5" t="s">
        <v>6136</v>
      </c>
      <c r="I446" s="5" t="s">
        <v>8263</v>
      </c>
      <c r="J446" s="6">
        <v>0</v>
      </c>
      <c r="K446" s="9"/>
      <c r="L446" s="6"/>
    </row>
    <row r="447" spans="1:12" x14ac:dyDescent="0.2">
      <c r="A447" s="6" t="s">
        <v>6523</v>
      </c>
      <c r="B447" s="6" t="s">
        <v>8490</v>
      </c>
      <c r="C447" s="9" t="s">
        <v>2637</v>
      </c>
      <c r="D447" s="6" t="s">
        <v>5176</v>
      </c>
      <c r="E447" s="5">
        <v>63</v>
      </c>
      <c r="F447" s="5">
        <v>112</v>
      </c>
      <c r="G447" s="5" t="s">
        <v>2395</v>
      </c>
      <c r="H447" s="5" t="s">
        <v>6136</v>
      </c>
      <c r="I447" s="5" t="s">
        <v>8263</v>
      </c>
      <c r="J447" s="6">
        <v>0</v>
      </c>
      <c r="K447" s="9" t="s">
        <v>3622</v>
      </c>
      <c r="L447" s="6"/>
    </row>
    <row r="448" spans="1:12" x14ac:dyDescent="0.2">
      <c r="A448" s="575" t="s">
        <v>10939</v>
      </c>
      <c r="B448" s="6" t="s">
        <v>8490</v>
      </c>
      <c r="C448" s="9" t="s">
        <v>2637</v>
      </c>
      <c r="D448" s="575" t="s">
        <v>10940</v>
      </c>
      <c r="E448" s="5">
        <v>63</v>
      </c>
      <c r="F448" s="5">
        <v>112</v>
      </c>
      <c r="G448" s="5" t="s">
        <v>2395</v>
      </c>
      <c r="H448" s="5" t="s">
        <v>6136</v>
      </c>
      <c r="I448" s="5" t="s">
        <v>8263</v>
      </c>
      <c r="J448" s="6">
        <v>0</v>
      </c>
      <c r="K448" s="562" t="s">
        <v>11318</v>
      </c>
      <c r="L448" s="6"/>
    </row>
    <row r="449" spans="1:12" x14ac:dyDescent="0.2">
      <c r="A449" s="6" t="s">
        <v>2591</v>
      </c>
      <c r="B449" s="6" t="s">
        <v>8490</v>
      </c>
      <c r="C449" s="9" t="s">
        <v>2637</v>
      </c>
      <c r="D449" s="6" t="s">
        <v>5921</v>
      </c>
      <c r="E449" s="5">
        <v>70</v>
      </c>
      <c r="F449" s="5">
        <v>102</v>
      </c>
      <c r="G449" s="5" t="s">
        <v>1545</v>
      </c>
      <c r="H449" s="5" t="s">
        <v>10390</v>
      </c>
      <c r="I449" s="5"/>
      <c r="J449" s="6">
        <v>0</v>
      </c>
      <c r="K449" s="9" t="s">
        <v>10172</v>
      </c>
      <c r="L449" s="6"/>
    </row>
    <row r="450" spans="1:12" x14ac:dyDescent="0.2">
      <c r="A450" s="6"/>
      <c r="B450" s="6" t="s">
        <v>8490</v>
      </c>
      <c r="C450" s="9" t="s">
        <v>2637</v>
      </c>
      <c r="D450" s="6" t="s">
        <v>6506</v>
      </c>
      <c r="E450" s="5">
        <v>65</v>
      </c>
      <c r="F450" s="5">
        <v>101</v>
      </c>
      <c r="G450" s="5" t="s">
        <v>1277</v>
      </c>
      <c r="H450" s="5" t="s">
        <v>6136</v>
      </c>
      <c r="I450" s="5" t="s">
        <v>8263</v>
      </c>
      <c r="J450" s="6">
        <v>0</v>
      </c>
      <c r="K450" s="9"/>
      <c r="L450" s="6"/>
    </row>
    <row r="451" spans="1:12" x14ac:dyDescent="0.2">
      <c r="A451" s="6"/>
      <c r="B451" s="6" t="s">
        <v>8490</v>
      </c>
      <c r="C451" s="9" t="s">
        <v>2637</v>
      </c>
      <c r="D451" s="6" t="s">
        <v>2108</v>
      </c>
      <c r="E451" s="5">
        <v>64</v>
      </c>
      <c r="F451" s="5">
        <v>129</v>
      </c>
      <c r="G451" s="5" t="s">
        <v>5896</v>
      </c>
      <c r="H451" s="5" t="s">
        <v>6136</v>
      </c>
      <c r="I451" s="5" t="s">
        <v>8263</v>
      </c>
      <c r="J451" s="6">
        <v>0</v>
      </c>
      <c r="K451" s="9"/>
      <c r="L451" s="6"/>
    </row>
    <row r="452" spans="1:12" x14ac:dyDescent="0.2">
      <c r="A452" s="6" t="s">
        <v>6091</v>
      </c>
      <c r="B452" s="6" t="s">
        <v>8490</v>
      </c>
      <c r="C452" s="9" t="s">
        <v>2637</v>
      </c>
      <c r="D452" s="6" t="s">
        <v>8945</v>
      </c>
      <c r="E452" s="5">
        <v>64</v>
      </c>
      <c r="F452" s="5">
        <v>101</v>
      </c>
      <c r="G452" s="5" t="s">
        <v>1277</v>
      </c>
      <c r="H452" s="5" t="s">
        <v>6136</v>
      </c>
      <c r="I452" s="5" t="s">
        <v>8263</v>
      </c>
      <c r="J452" s="6">
        <v>0</v>
      </c>
      <c r="K452" s="9"/>
      <c r="L452" s="6"/>
    </row>
    <row r="453" spans="1:12" x14ac:dyDescent="0.2">
      <c r="A453" s="6" t="s">
        <v>2857</v>
      </c>
      <c r="B453" s="6" t="s">
        <v>8490</v>
      </c>
      <c r="C453" s="9" t="s">
        <v>2637</v>
      </c>
      <c r="D453" s="6" t="s">
        <v>9634</v>
      </c>
      <c r="E453" s="5">
        <v>66</v>
      </c>
      <c r="F453" s="5">
        <v>101</v>
      </c>
      <c r="G453" s="5" t="s">
        <v>1277</v>
      </c>
      <c r="H453" s="5" t="s">
        <v>6136</v>
      </c>
      <c r="I453" s="5" t="s">
        <v>8263</v>
      </c>
      <c r="J453" s="6">
        <v>0</v>
      </c>
      <c r="K453" s="9" t="s">
        <v>3190</v>
      </c>
      <c r="L453" s="6"/>
    </row>
    <row r="454" spans="1:12" x14ac:dyDescent="0.2">
      <c r="A454" s="6" t="s">
        <v>11576</v>
      </c>
      <c r="B454" s="6" t="s">
        <v>8490</v>
      </c>
      <c r="C454" s="9" t="s">
        <v>2637</v>
      </c>
      <c r="D454" s="6" t="s">
        <v>11610</v>
      </c>
      <c r="E454" s="5">
        <v>70</v>
      </c>
      <c r="F454" s="5">
        <v>102</v>
      </c>
      <c r="G454" s="5" t="s">
        <v>1545</v>
      </c>
      <c r="H454" s="5" t="s">
        <v>10390</v>
      </c>
      <c r="I454" s="5"/>
      <c r="J454" s="6">
        <v>0</v>
      </c>
      <c r="K454" s="9" t="s">
        <v>11611</v>
      </c>
      <c r="L454" s="6"/>
    </row>
    <row r="455" spans="1:12" x14ac:dyDescent="0.2">
      <c r="A455" s="6"/>
      <c r="B455" s="6" t="s">
        <v>8490</v>
      </c>
      <c r="C455" s="9" t="s">
        <v>2637</v>
      </c>
      <c r="D455" s="6" t="s">
        <v>3327</v>
      </c>
      <c r="E455" s="5">
        <v>67</v>
      </c>
      <c r="F455" s="5">
        <v>101</v>
      </c>
      <c r="G455" s="5" t="s">
        <v>1277</v>
      </c>
      <c r="H455" s="5" t="s">
        <v>6136</v>
      </c>
      <c r="I455" s="5" t="s">
        <v>8263</v>
      </c>
      <c r="J455" s="6">
        <v>0</v>
      </c>
      <c r="K455" s="9"/>
      <c r="L455" s="6"/>
    </row>
    <row r="456" spans="1:12" x14ac:dyDescent="0.2">
      <c r="A456" s="6" t="s">
        <v>6148</v>
      </c>
      <c r="B456" s="6" t="s">
        <v>8490</v>
      </c>
      <c r="C456" s="9" t="s">
        <v>2637</v>
      </c>
      <c r="D456" s="6" t="s">
        <v>6149</v>
      </c>
      <c r="E456" s="5">
        <v>63</v>
      </c>
      <c r="F456" s="5">
        <v>101</v>
      </c>
      <c r="G456" s="5" t="s">
        <v>1277</v>
      </c>
      <c r="H456" s="5" t="s">
        <v>6136</v>
      </c>
      <c r="I456" s="5" t="s">
        <v>8263</v>
      </c>
      <c r="J456" s="6">
        <v>0</v>
      </c>
      <c r="K456" s="9" t="s">
        <v>5484</v>
      </c>
      <c r="L456" s="6"/>
    </row>
    <row r="457" spans="1:12" x14ac:dyDescent="0.2">
      <c r="A457" s="6" t="s">
        <v>11597</v>
      </c>
      <c r="B457" s="6" t="s">
        <v>8490</v>
      </c>
      <c r="C457" s="9" t="s">
        <v>2637</v>
      </c>
      <c r="D457" s="6" t="s">
        <v>11623</v>
      </c>
      <c r="E457" s="5">
        <v>64</v>
      </c>
      <c r="F457" s="5">
        <v>123</v>
      </c>
      <c r="G457" s="5" t="s">
        <v>4100</v>
      </c>
      <c r="H457" s="5" t="s">
        <v>6136</v>
      </c>
      <c r="I457" s="5" t="s">
        <v>8263</v>
      </c>
      <c r="J457" s="6">
        <v>0</v>
      </c>
      <c r="K457" s="9" t="s">
        <v>11611</v>
      </c>
      <c r="L457" s="6"/>
    </row>
    <row r="458" spans="1:12" x14ac:dyDescent="0.2">
      <c r="A458" s="6"/>
      <c r="B458" s="6" t="s">
        <v>8490</v>
      </c>
      <c r="C458" s="9" t="s">
        <v>2637</v>
      </c>
      <c r="D458" s="6" t="s">
        <v>7417</v>
      </c>
      <c r="E458" s="5">
        <v>65</v>
      </c>
      <c r="F458" s="5">
        <v>101</v>
      </c>
      <c r="G458" s="5" t="s">
        <v>1277</v>
      </c>
      <c r="H458" s="5" t="s">
        <v>6136</v>
      </c>
      <c r="I458" s="5" t="s">
        <v>8263</v>
      </c>
      <c r="J458" s="6">
        <v>0</v>
      </c>
      <c r="K458" s="9"/>
      <c r="L458" s="6"/>
    </row>
    <row r="459" spans="1:12" x14ac:dyDescent="0.2">
      <c r="A459" s="6"/>
      <c r="B459" s="6" t="s">
        <v>8490</v>
      </c>
      <c r="C459" s="9" t="s">
        <v>2637</v>
      </c>
      <c r="D459" s="6" t="s">
        <v>5613</v>
      </c>
      <c r="E459" s="5">
        <v>70</v>
      </c>
      <c r="F459" s="5">
        <v>102</v>
      </c>
      <c r="G459" s="5" t="s">
        <v>1545</v>
      </c>
      <c r="H459" s="5" t="s">
        <v>10390</v>
      </c>
      <c r="I459" s="5"/>
      <c r="J459" s="6">
        <v>0</v>
      </c>
      <c r="K459" s="9"/>
      <c r="L459" s="6"/>
    </row>
    <row r="460" spans="1:12" x14ac:dyDescent="0.2">
      <c r="A460" s="6"/>
      <c r="B460" s="6" t="s">
        <v>8490</v>
      </c>
      <c r="C460" s="9" t="s">
        <v>2637</v>
      </c>
      <c r="D460" s="6" t="s">
        <v>2220</v>
      </c>
      <c r="E460" s="5">
        <v>70</v>
      </c>
      <c r="F460" s="5">
        <v>111</v>
      </c>
      <c r="G460" s="5" t="s">
        <v>5728</v>
      </c>
      <c r="H460" s="5" t="s">
        <v>10390</v>
      </c>
      <c r="I460" s="5" t="s">
        <v>8263</v>
      </c>
      <c r="J460" s="6">
        <v>0</v>
      </c>
      <c r="K460" s="9"/>
      <c r="L460" s="6"/>
    </row>
    <row r="461" spans="1:12" x14ac:dyDescent="0.2">
      <c r="A461" s="6"/>
      <c r="B461" s="6" t="s">
        <v>8490</v>
      </c>
      <c r="C461" s="9" t="s">
        <v>2637</v>
      </c>
      <c r="D461" s="6" t="s">
        <v>6599</v>
      </c>
      <c r="E461" s="5">
        <v>71</v>
      </c>
      <c r="F461" s="5">
        <v>106</v>
      </c>
      <c r="G461" s="5" t="s">
        <v>7724</v>
      </c>
      <c r="H461" s="5" t="s">
        <v>912</v>
      </c>
      <c r="I461" s="5"/>
      <c r="J461" s="6">
        <v>0</v>
      </c>
      <c r="K461" s="9"/>
      <c r="L461" s="6"/>
    </row>
    <row r="462" spans="1:12" x14ac:dyDescent="0.2">
      <c r="A462" s="6" t="s">
        <v>2260</v>
      </c>
      <c r="B462" s="6" t="s">
        <v>8490</v>
      </c>
      <c r="C462" s="9" t="s">
        <v>2637</v>
      </c>
      <c r="D462" s="6" t="s">
        <v>4436</v>
      </c>
      <c r="E462" s="5">
        <v>66</v>
      </c>
      <c r="F462" s="5">
        <v>101</v>
      </c>
      <c r="G462" s="5" t="s">
        <v>1277</v>
      </c>
      <c r="H462" s="5" t="s">
        <v>6136</v>
      </c>
      <c r="I462" s="5" t="s">
        <v>8263</v>
      </c>
      <c r="J462" s="6">
        <v>0</v>
      </c>
      <c r="K462" s="9" t="s">
        <v>11198</v>
      </c>
      <c r="L462" s="6"/>
    </row>
    <row r="463" spans="1:12" x14ac:dyDescent="0.2">
      <c r="A463" s="6"/>
      <c r="B463" s="6" t="s">
        <v>8490</v>
      </c>
      <c r="C463" s="9" t="s">
        <v>2637</v>
      </c>
      <c r="D463" s="6" t="s">
        <v>6799</v>
      </c>
      <c r="E463" s="5">
        <v>62</v>
      </c>
      <c r="F463" s="5">
        <v>112</v>
      </c>
      <c r="G463" s="5" t="s">
        <v>2395</v>
      </c>
      <c r="H463" s="5" t="s">
        <v>6136</v>
      </c>
      <c r="I463" s="5" t="s">
        <v>8263</v>
      </c>
      <c r="J463" s="6">
        <v>0</v>
      </c>
      <c r="K463" s="9"/>
      <c r="L463" s="6"/>
    </row>
    <row r="464" spans="1:12" x14ac:dyDescent="0.2">
      <c r="A464" s="6"/>
      <c r="B464" s="6" t="s">
        <v>8490</v>
      </c>
      <c r="C464" s="9" t="s">
        <v>2637</v>
      </c>
      <c r="D464" s="6" t="s">
        <v>1922</v>
      </c>
      <c r="E464" s="5">
        <v>64</v>
      </c>
      <c r="F464" s="5">
        <v>101</v>
      </c>
      <c r="G464" s="5" t="s">
        <v>1277</v>
      </c>
      <c r="H464" s="5" t="s">
        <v>6136</v>
      </c>
      <c r="I464" s="5" t="s">
        <v>8263</v>
      </c>
      <c r="J464" s="6">
        <v>0</v>
      </c>
      <c r="K464" s="9"/>
      <c r="L464" s="6"/>
    </row>
    <row r="465" spans="1:12" x14ac:dyDescent="0.2">
      <c r="A465" s="6" t="s">
        <v>6659</v>
      </c>
      <c r="B465" s="6" t="s">
        <v>8490</v>
      </c>
      <c r="C465" s="9" t="s">
        <v>2637</v>
      </c>
      <c r="D465" s="6" t="s">
        <v>3417</v>
      </c>
      <c r="E465" s="5">
        <v>61</v>
      </c>
      <c r="F465" s="5">
        <v>112</v>
      </c>
      <c r="G465" s="5" t="s">
        <v>2395</v>
      </c>
      <c r="H465" s="5" t="s">
        <v>6136</v>
      </c>
      <c r="I465" s="5" t="s">
        <v>8263</v>
      </c>
      <c r="J465" s="6">
        <v>0</v>
      </c>
      <c r="K465" s="9" t="s">
        <v>3789</v>
      </c>
      <c r="L465" s="6"/>
    </row>
    <row r="466" spans="1:12" x14ac:dyDescent="0.2">
      <c r="A466" s="6" t="s">
        <v>7107</v>
      </c>
      <c r="B466" s="6" t="s">
        <v>8490</v>
      </c>
      <c r="C466" s="9" t="s">
        <v>2637</v>
      </c>
      <c r="D466" s="6" t="s">
        <v>2516</v>
      </c>
      <c r="E466" s="5">
        <v>65</v>
      </c>
      <c r="F466" s="5">
        <v>101</v>
      </c>
      <c r="G466" s="5" t="s">
        <v>1277</v>
      </c>
      <c r="H466" s="5" t="s">
        <v>6136</v>
      </c>
      <c r="I466" s="5" t="s">
        <v>8263</v>
      </c>
      <c r="J466" s="6">
        <v>0</v>
      </c>
      <c r="K466" s="9"/>
      <c r="L466" s="6"/>
    </row>
    <row r="467" spans="1:12" x14ac:dyDescent="0.2">
      <c r="A467" s="6"/>
      <c r="B467" s="6" t="s">
        <v>8490</v>
      </c>
      <c r="C467" s="9" t="s">
        <v>2637</v>
      </c>
      <c r="D467" s="659" t="s">
        <v>5904</v>
      </c>
      <c r="E467" s="5">
        <v>67</v>
      </c>
      <c r="F467" s="5">
        <v>101</v>
      </c>
      <c r="G467" s="5" t="s">
        <v>1277</v>
      </c>
      <c r="H467" s="5" t="s">
        <v>6136</v>
      </c>
      <c r="I467" s="5" t="s">
        <v>8263</v>
      </c>
      <c r="J467" s="6">
        <v>0</v>
      </c>
      <c r="K467" s="9"/>
      <c r="L467" s="6"/>
    </row>
    <row r="468" spans="1:12" x14ac:dyDescent="0.2">
      <c r="A468" s="575" t="s">
        <v>11239</v>
      </c>
      <c r="B468" s="6" t="s">
        <v>8490</v>
      </c>
      <c r="C468" s="9" t="s">
        <v>2637</v>
      </c>
      <c r="D468" s="659" t="s">
        <v>11250</v>
      </c>
      <c r="E468" s="5">
        <v>64</v>
      </c>
      <c r="F468" s="5">
        <v>101</v>
      </c>
      <c r="G468" s="5" t="s">
        <v>1277</v>
      </c>
      <c r="H468" s="5" t="s">
        <v>6136</v>
      </c>
      <c r="I468" s="5" t="s">
        <v>8263</v>
      </c>
      <c r="J468" s="6">
        <v>0</v>
      </c>
      <c r="K468" s="562" t="s">
        <v>11254</v>
      </c>
      <c r="L468" s="6"/>
    </row>
    <row r="469" spans="1:12" x14ac:dyDescent="0.2">
      <c r="A469" s="6"/>
      <c r="B469" s="6" t="s">
        <v>8490</v>
      </c>
      <c r="C469" s="9" t="s">
        <v>2637</v>
      </c>
      <c r="D469" s="659" t="s">
        <v>12546</v>
      </c>
      <c r="E469" s="5">
        <v>62</v>
      </c>
      <c r="F469" s="5">
        <v>112</v>
      </c>
      <c r="G469" s="5" t="s">
        <v>2395</v>
      </c>
      <c r="H469" s="5" t="s">
        <v>6136</v>
      </c>
      <c r="I469" s="5" t="s">
        <v>8263</v>
      </c>
      <c r="J469" s="6">
        <v>0</v>
      </c>
      <c r="K469" s="9"/>
      <c r="L469" s="6"/>
    </row>
    <row r="470" spans="1:12" x14ac:dyDescent="0.2">
      <c r="A470" s="6" t="s">
        <v>10877</v>
      </c>
      <c r="B470" s="6" t="s">
        <v>8490</v>
      </c>
      <c r="C470" s="9" t="s">
        <v>2637</v>
      </c>
      <c r="D470" s="6" t="s">
        <v>12545</v>
      </c>
      <c r="E470" s="5">
        <v>65</v>
      </c>
      <c r="F470" s="5">
        <v>101</v>
      </c>
      <c r="G470" s="5" t="s">
        <v>1277</v>
      </c>
      <c r="H470" s="5" t="s">
        <v>6136</v>
      </c>
      <c r="I470" s="5" t="s">
        <v>8263</v>
      </c>
      <c r="J470" s="6">
        <v>0</v>
      </c>
      <c r="K470" s="9" t="s">
        <v>10933</v>
      </c>
      <c r="L470" s="6"/>
    </row>
    <row r="471" spans="1:12" x14ac:dyDescent="0.2">
      <c r="A471" s="6" t="s">
        <v>8378</v>
      </c>
      <c r="B471" s="6" t="s">
        <v>8490</v>
      </c>
      <c r="C471" s="9" t="s">
        <v>2637</v>
      </c>
      <c r="D471" s="6" t="s">
        <v>8379</v>
      </c>
      <c r="E471" s="5">
        <v>65</v>
      </c>
      <c r="F471" s="5">
        <v>101</v>
      </c>
      <c r="G471" s="5" t="s">
        <v>1277</v>
      </c>
      <c r="H471" s="5" t="s">
        <v>6136</v>
      </c>
      <c r="I471" s="5" t="s">
        <v>8263</v>
      </c>
      <c r="J471" s="6">
        <v>0</v>
      </c>
      <c r="K471" s="9" t="s">
        <v>7737</v>
      </c>
      <c r="L471" s="6"/>
    </row>
    <row r="472" spans="1:12" x14ac:dyDescent="0.2">
      <c r="A472" s="575" t="s">
        <v>11361</v>
      </c>
      <c r="B472" s="6" t="s">
        <v>8490</v>
      </c>
      <c r="C472" s="9" t="s">
        <v>2637</v>
      </c>
      <c r="D472" s="6" t="s">
        <v>10096</v>
      </c>
      <c r="E472" s="5">
        <v>66</v>
      </c>
      <c r="F472" s="5">
        <v>101</v>
      </c>
      <c r="G472" s="5" t="s">
        <v>1277</v>
      </c>
      <c r="H472" s="5" t="s">
        <v>6136</v>
      </c>
      <c r="I472" s="5" t="s">
        <v>8263</v>
      </c>
      <c r="J472" s="6">
        <v>0</v>
      </c>
      <c r="K472" s="9"/>
      <c r="L472" s="6"/>
    </row>
    <row r="473" spans="1:12" x14ac:dyDescent="0.2">
      <c r="A473" s="575" t="s">
        <v>12076</v>
      </c>
      <c r="B473" s="6" t="s">
        <v>8490</v>
      </c>
      <c r="C473" s="9" t="s">
        <v>2637</v>
      </c>
      <c r="D473" s="6" t="s">
        <v>12080</v>
      </c>
      <c r="E473" s="5">
        <v>65</v>
      </c>
      <c r="F473" s="5">
        <v>101</v>
      </c>
      <c r="G473" s="5" t="s">
        <v>1277</v>
      </c>
      <c r="H473" s="5" t="s">
        <v>6136</v>
      </c>
      <c r="I473" s="5" t="s">
        <v>8263</v>
      </c>
      <c r="J473" s="6">
        <v>0</v>
      </c>
      <c r="K473" s="9" t="s">
        <v>12079</v>
      </c>
      <c r="L473" s="6"/>
    </row>
    <row r="474" spans="1:12" x14ac:dyDescent="0.2">
      <c r="A474" s="6"/>
      <c r="B474" s="6" t="s">
        <v>8490</v>
      </c>
      <c r="C474" s="9" t="s">
        <v>2637</v>
      </c>
      <c r="D474" s="6" t="s">
        <v>3159</v>
      </c>
      <c r="E474" s="5">
        <v>71</v>
      </c>
      <c r="F474" s="5">
        <v>106</v>
      </c>
      <c r="G474" s="5" t="s">
        <v>7724</v>
      </c>
      <c r="H474" s="5" t="s">
        <v>912</v>
      </c>
      <c r="I474" s="5"/>
      <c r="J474" s="6">
        <v>0</v>
      </c>
      <c r="K474" s="9"/>
      <c r="L474" s="6"/>
    </row>
    <row r="475" spans="1:12" x14ac:dyDescent="0.2">
      <c r="A475" s="6"/>
      <c r="B475" s="6" t="s">
        <v>8490</v>
      </c>
      <c r="C475" s="9" t="s">
        <v>2637</v>
      </c>
      <c r="D475" s="6" t="s">
        <v>1843</v>
      </c>
      <c r="E475" s="5">
        <v>65</v>
      </c>
      <c r="F475" s="5">
        <v>101</v>
      </c>
      <c r="G475" s="5" t="s">
        <v>1277</v>
      </c>
      <c r="H475" s="5" t="s">
        <v>6136</v>
      </c>
      <c r="I475" s="5" t="s">
        <v>8263</v>
      </c>
      <c r="J475" s="6">
        <v>0</v>
      </c>
      <c r="K475" s="9"/>
      <c r="L475" s="6"/>
    </row>
    <row r="476" spans="1:12" x14ac:dyDescent="0.2">
      <c r="A476" s="6" t="s">
        <v>5776</v>
      </c>
      <c r="B476" s="6" t="s">
        <v>8490</v>
      </c>
      <c r="C476" s="9" t="s">
        <v>2637</v>
      </c>
      <c r="D476" s="6" t="s">
        <v>3803</v>
      </c>
      <c r="E476" s="5">
        <v>63</v>
      </c>
      <c r="F476" s="5">
        <v>112</v>
      </c>
      <c r="G476" s="5" t="s">
        <v>2395</v>
      </c>
      <c r="H476" s="5" t="s">
        <v>6136</v>
      </c>
      <c r="I476" s="5" t="s">
        <v>8263</v>
      </c>
      <c r="J476" s="6">
        <v>0</v>
      </c>
      <c r="K476" s="9" t="s">
        <v>695</v>
      </c>
      <c r="L476" s="6"/>
    </row>
    <row r="477" spans="1:12" x14ac:dyDescent="0.2">
      <c r="A477" s="575" t="s">
        <v>11162</v>
      </c>
      <c r="B477" s="6" t="s">
        <v>8490</v>
      </c>
      <c r="C477" s="9" t="s">
        <v>2637</v>
      </c>
      <c r="D477" s="575" t="s">
        <v>11166</v>
      </c>
      <c r="E477" s="5">
        <v>64</v>
      </c>
      <c r="F477" s="5">
        <v>101</v>
      </c>
      <c r="G477" s="5" t="s">
        <v>1277</v>
      </c>
      <c r="H477" s="5" t="s">
        <v>6136</v>
      </c>
      <c r="I477" s="5" t="s">
        <v>8263</v>
      </c>
      <c r="J477" s="6">
        <v>0</v>
      </c>
      <c r="K477" s="562" t="s">
        <v>11128</v>
      </c>
      <c r="L477" s="6"/>
    </row>
    <row r="478" spans="1:12" x14ac:dyDescent="0.2">
      <c r="A478" s="575" t="s">
        <v>10746</v>
      </c>
      <c r="B478" s="575" t="s">
        <v>8490</v>
      </c>
      <c r="C478" s="562" t="s">
        <v>2637</v>
      </c>
      <c r="D478" s="556" t="s">
        <v>10748</v>
      </c>
      <c r="E478" s="5">
        <v>65</v>
      </c>
      <c r="F478" s="5">
        <v>101</v>
      </c>
      <c r="G478" s="5" t="s">
        <v>1277</v>
      </c>
      <c r="H478" s="5" t="s">
        <v>6136</v>
      </c>
      <c r="I478" s="5" t="s">
        <v>8263</v>
      </c>
      <c r="J478" s="6">
        <v>0</v>
      </c>
      <c r="K478" s="562" t="s">
        <v>10747</v>
      </c>
      <c r="L478" s="6"/>
    </row>
    <row r="479" spans="1:12" x14ac:dyDescent="0.2">
      <c r="A479" s="575" t="s">
        <v>11013</v>
      </c>
      <c r="B479" s="575" t="s">
        <v>8490</v>
      </c>
      <c r="C479" s="562" t="s">
        <v>2637</v>
      </c>
      <c r="D479" s="556" t="s">
        <v>11059</v>
      </c>
      <c r="E479" s="5">
        <v>66</v>
      </c>
      <c r="F479" s="5">
        <v>101</v>
      </c>
      <c r="G479" s="5" t="s">
        <v>1277</v>
      </c>
      <c r="H479" s="5" t="s">
        <v>6136</v>
      </c>
      <c r="I479" s="5" t="s">
        <v>8263</v>
      </c>
      <c r="J479" s="6">
        <v>0</v>
      </c>
      <c r="K479" s="562" t="s">
        <v>11027</v>
      </c>
      <c r="L479" s="6"/>
    </row>
    <row r="480" spans="1:12" x14ac:dyDescent="0.2">
      <c r="A480" s="6" t="s">
        <v>2662</v>
      </c>
      <c r="B480" s="6" t="s">
        <v>8490</v>
      </c>
      <c r="C480" s="9" t="s">
        <v>2637</v>
      </c>
      <c r="D480" s="6" t="s">
        <v>8870</v>
      </c>
      <c r="E480" s="5">
        <v>64</v>
      </c>
      <c r="F480" s="5">
        <v>101</v>
      </c>
      <c r="G480" s="5" t="s">
        <v>1277</v>
      </c>
      <c r="H480" s="5" t="s">
        <v>6136</v>
      </c>
      <c r="I480" s="5" t="s">
        <v>8263</v>
      </c>
      <c r="J480" s="6">
        <v>0</v>
      </c>
      <c r="K480" s="9" t="s">
        <v>7341</v>
      </c>
      <c r="L480" s="6"/>
    </row>
    <row r="481" spans="1:12" x14ac:dyDescent="0.2">
      <c r="A481" s="6" t="s">
        <v>5764</v>
      </c>
      <c r="B481" s="6" t="s">
        <v>8490</v>
      </c>
      <c r="C481" s="9" t="s">
        <v>2637</v>
      </c>
      <c r="D481" s="6" t="s">
        <v>5763</v>
      </c>
      <c r="E481" s="5">
        <v>65</v>
      </c>
      <c r="F481" s="5">
        <v>101</v>
      </c>
      <c r="G481" s="5" t="s">
        <v>1277</v>
      </c>
      <c r="H481" s="5" t="s">
        <v>6136</v>
      </c>
      <c r="I481" s="5" t="s">
        <v>8263</v>
      </c>
      <c r="J481" s="6">
        <v>0</v>
      </c>
      <c r="K481" s="9" t="s">
        <v>10395</v>
      </c>
      <c r="L481" s="6"/>
    </row>
    <row r="482" spans="1:12" x14ac:dyDescent="0.2">
      <c r="A482" s="6"/>
      <c r="B482" s="6" t="s">
        <v>8490</v>
      </c>
      <c r="C482" s="9" t="s">
        <v>2637</v>
      </c>
      <c r="D482" s="6" t="s">
        <v>7137</v>
      </c>
      <c r="E482" s="5">
        <v>65</v>
      </c>
      <c r="F482" s="5">
        <v>101</v>
      </c>
      <c r="G482" s="5" t="s">
        <v>1277</v>
      </c>
      <c r="H482" s="5" t="s">
        <v>6136</v>
      </c>
      <c r="I482" s="5" t="s">
        <v>8263</v>
      </c>
      <c r="J482" s="6">
        <v>0</v>
      </c>
      <c r="K482" s="9"/>
      <c r="L482" s="6"/>
    </row>
    <row r="483" spans="1:12" x14ac:dyDescent="0.2">
      <c r="A483" s="6" t="s">
        <v>11815</v>
      </c>
      <c r="B483" s="6" t="s">
        <v>8490</v>
      </c>
      <c r="C483" s="9" t="s">
        <v>10090</v>
      </c>
      <c r="D483" s="6" t="s">
        <v>11822</v>
      </c>
      <c r="E483" s="5">
        <v>66</v>
      </c>
      <c r="F483" s="5">
        <v>101</v>
      </c>
      <c r="G483" s="5" t="s">
        <v>1277</v>
      </c>
      <c r="H483" s="5" t="s">
        <v>6136</v>
      </c>
      <c r="I483" s="5" t="s">
        <v>8263</v>
      </c>
      <c r="J483" s="6">
        <v>0</v>
      </c>
      <c r="K483" s="9" t="s">
        <v>11779</v>
      </c>
      <c r="L483" s="6"/>
    </row>
    <row r="484" spans="1:12" x14ac:dyDescent="0.2">
      <c r="A484" s="6"/>
      <c r="B484" s="6" t="s">
        <v>8490</v>
      </c>
      <c r="C484" s="9" t="s">
        <v>2637</v>
      </c>
      <c r="D484" s="6" t="s">
        <v>2342</v>
      </c>
      <c r="E484" s="5">
        <v>66</v>
      </c>
      <c r="F484" s="5">
        <v>101</v>
      </c>
      <c r="G484" s="5" t="s">
        <v>1277</v>
      </c>
      <c r="H484" s="5" t="s">
        <v>6136</v>
      </c>
      <c r="I484" s="5" t="s">
        <v>8263</v>
      </c>
      <c r="J484" s="6">
        <v>0</v>
      </c>
      <c r="K484" s="9"/>
      <c r="L484" s="6"/>
    </row>
    <row r="485" spans="1:12" x14ac:dyDescent="0.2">
      <c r="A485" s="6" t="s">
        <v>9867</v>
      </c>
      <c r="B485" s="6" t="s">
        <v>8490</v>
      </c>
      <c r="C485" s="9" t="s">
        <v>2637</v>
      </c>
      <c r="D485" s="6" t="s">
        <v>9898</v>
      </c>
      <c r="E485" s="5">
        <v>65</v>
      </c>
      <c r="F485" s="5">
        <v>101</v>
      </c>
      <c r="G485" s="5" t="s">
        <v>1277</v>
      </c>
      <c r="H485" s="5" t="s">
        <v>6136</v>
      </c>
      <c r="I485" s="5" t="s">
        <v>8263</v>
      </c>
      <c r="J485" s="6">
        <v>0</v>
      </c>
      <c r="K485" s="9" t="s">
        <v>3190</v>
      </c>
      <c r="L485" s="6"/>
    </row>
    <row r="486" spans="1:12" x14ac:dyDescent="0.2">
      <c r="A486" s="6"/>
      <c r="B486" s="6" t="s">
        <v>8490</v>
      </c>
      <c r="C486" s="9" t="s">
        <v>2637</v>
      </c>
      <c r="D486" s="6" t="s">
        <v>8019</v>
      </c>
      <c r="E486" s="5">
        <v>64</v>
      </c>
      <c r="F486" s="5">
        <v>123</v>
      </c>
      <c r="G486" s="5" t="s">
        <v>4100</v>
      </c>
      <c r="H486" s="5" t="s">
        <v>6136</v>
      </c>
      <c r="I486" s="5" t="s">
        <v>8263</v>
      </c>
      <c r="J486" s="6">
        <v>0</v>
      </c>
      <c r="K486" s="9"/>
      <c r="L486" s="6"/>
    </row>
    <row r="487" spans="1:12" x14ac:dyDescent="0.2">
      <c r="A487" s="6" t="s">
        <v>6744</v>
      </c>
      <c r="B487" s="6" t="s">
        <v>8490</v>
      </c>
      <c r="C487" s="9" t="s">
        <v>2637</v>
      </c>
      <c r="D487" s="6" t="s">
        <v>6743</v>
      </c>
      <c r="E487" s="5">
        <v>65</v>
      </c>
      <c r="F487" s="5">
        <v>101</v>
      </c>
      <c r="G487" s="5" t="s">
        <v>1277</v>
      </c>
      <c r="H487" s="5" t="s">
        <v>6136</v>
      </c>
      <c r="I487" s="5" t="s">
        <v>8263</v>
      </c>
      <c r="J487" s="6">
        <v>0</v>
      </c>
      <c r="K487" s="9"/>
      <c r="L487" s="6"/>
    </row>
    <row r="488" spans="1:12" x14ac:dyDescent="0.2">
      <c r="A488" s="6"/>
      <c r="B488" s="6" t="s">
        <v>8490</v>
      </c>
      <c r="C488" s="9" t="s">
        <v>2637</v>
      </c>
      <c r="D488" s="6" t="s">
        <v>7288</v>
      </c>
      <c r="E488" s="5">
        <v>67</v>
      </c>
      <c r="F488" s="5">
        <v>102</v>
      </c>
      <c r="G488" s="5" t="s">
        <v>1545</v>
      </c>
      <c r="H488" s="5" t="s">
        <v>10390</v>
      </c>
      <c r="I488" s="5"/>
      <c r="J488" s="6">
        <v>0</v>
      </c>
      <c r="K488" s="9"/>
      <c r="L488" s="6"/>
    </row>
    <row r="489" spans="1:12" x14ac:dyDescent="0.2">
      <c r="A489" s="6" t="s">
        <v>5972</v>
      </c>
      <c r="B489" s="6" t="s">
        <v>8490</v>
      </c>
      <c r="C489" s="9" t="s">
        <v>2637</v>
      </c>
      <c r="D489" s="6" t="s">
        <v>9956</v>
      </c>
      <c r="E489" s="5">
        <v>69</v>
      </c>
      <c r="F489" s="5">
        <v>102</v>
      </c>
      <c r="G489" s="5" t="s">
        <v>1545</v>
      </c>
      <c r="H489" s="5" t="s">
        <v>10390</v>
      </c>
      <c r="I489" s="5"/>
      <c r="J489" s="6">
        <v>0</v>
      </c>
      <c r="K489" s="9" t="s">
        <v>695</v>
      </c>
      <c r="L489" s="6"/>
    </row>
    <row r="490" spans="1:12" x14ac:dyDescent="0.2">
      <c r="A490" s="6" t="s">
        <v>7119</v>
      </c>
      <c r="B490" s="6" t="s">
        <v>8490</v>
      </c>
      <c r="C490" s="9" t="s">
        <v>2637</v>
      </c>
      <c r="D490" s="6" t="s">
        <v>11863</v>
      </c>
      <c r="E490" s="5">
        <v>65</v>
      </c>
      <c r="F490" s="5">
        <v>101</v>
      </c>
      <c r="G490" s="5" t="s">
        <v>1277</v>
      </c>
      <c r="H490" s="5" t="s">
        <v>6136</v>
      </c>
      <c r="I490" s="5" t="s">
        <v>8263</v>
      </c>
      <c r="J490" s="6">
        <v>0</v>
      </c>
      <c r="K490" s="9" t="s">
        <v>2131</v>
      </c>
      <c r="L490" s="6"/>
    </row>
    <row r="491" spans="1:12" x14ac:dyDescent="0.2">
      <c r="A491" s="6"/>
      <c r="B491" s="6" t="s">
        <v>8490</v>
      </c>
      <c r="C491" s="9" t="s">
        <v>2637</v>
      </c>
      <c r="D491" s="6" t="s">
        <v>772</v>
      </c>
      <c r="E491" s="5">
        <v>68</v>
      </c>
      <c r="F491" s="5">
        <v>102</v>
      </c>
      <c r="G491" s="5" t="s">
        <v>1545</v>
      </c>
      <c r="H491" s="5" t="s">
        <v>10390</v>
      </c>
      <c r="I491" s="5"/>
      <c r="J491" s="6">
        <v>0</v>
      </c>
      <c r="K491" s="9"/>
      <c r="L491" s="6"/>
    </row>
    <row r="492" spans="1:12" x14ac:dyDescent="0.2">
      <c r="A492" s="6" t="s">
        <v>5467</v>
      </c>
      <c r="B492" s="6" t="s">
        <v>8490</v>
      </c>
      <c r="C492" s="9" t="s">
        <v>2637</v>
      </c>
      <c r="D492" s="6" t="s">
        <v>7889</v>
      </c>
      <c r="E492" s="5">
        <v>63</v>
      </c>
      <c r="F492" s="5">
        <v>112</v>
      </c>
      <c r="G492" s="5" t="s">
        <v>2395</v>
      </c>
      <c r="H492" s="5" t="s">
        <v>6136</v>
      </c>
      <c r="I492" s="5" t="s">
        <v>8263</v>
      </c>
      <c r="J492" s="6">
        <v>0</v>
      </c>
      <c r="K492" s="9" t="s">
        <v>1262</v>
      </c>
      <c r="L492" s="6"/>
    </row>
    <row r="493" spans="1:12" x14ac:dyDescent="0.2">
      <c r="A493" s="575" t="s">
        <v>11238</v>
      </c>
      <c r="B493" s="6" t="s">
        <v>8490</v>
      </c>
      <c r="C493" s="9" t="s">
        <v>2637</v>
      </c>
      <c r="D493" s="6" t="s">
        <v>9534</v>
      </c>
      <c r="E493" s="5">
        <v>64</v>
      </c>
      <c r="F493" s="5">
        <v>101</v>
      </c>
      <c r="G493" s="5" t="s">
        <v>1277</v>
      </c>
      <c r="H493" s="5" t="s">
        <v>6136</v>
      </c>
      <c r="I493" s="5" t="s">
        <v>8263</v>
      </c>
      <c r="J493" s="6">
        <v>0</v>
      </c>
      <c r="K493" s="562" t="s">
        <v>11253</v>
      </c>
      <c r="L493" s="6"/>
    </row>
    <row r="494" spans="1:12" x14ac:dyDescent="0.2">
      <c r="A494" s="575" t="s">
        <v>11579</v>
      </c>
      <c r="B494" s="6" t="s">
        <v>8490</v>
      </c>
      <c r="C494" s="9" t="s">
        <v>2637</v>
      </c>
      <c r="D494" s="6" t="s">
        <v>11591</v>
      </c>
      <c r="E494" s="5" t="s">
        <v>11581</v>
      </c>
      <c r="F494" s="5">
        <v>125</v>
      </c>
      <c r="G494" s="5" t="s">
        <v>10101</v>
      </c>
      <c r="H494" s="5" t="s">
        <v>6136</v>
      </c>
      <c r="I494" s="5" t="s">
        <v>8263</v>
      </c>
      <c r="J494" s="6">
        <v>0</v>
      </c>
      <c r="K494" s="562" t="s">
        <v>11551</v>
      </c>
      <c r="L494" s="6"/>
    </row>
    <row r="495" spans="1:12" x14ac:dyDescent="0.2">
      <c r="A495" s="575" t="s">
        <v>11475</v>
      </c>
      <c r="B495" s="6" t="s">
        <v>8490</v>
      </c>
      <c r="C495" s="9" t="s">
        <v>2637</v>
      </c>
      <c r="D495" s="6" t="s">
        <v>11615</v>
      </c>
      <c r="E495" s="5" t="s">
        <v>4004</v>
      </c>
      <c r="F495" s="5">
        <v>123</v>
      </c>
      <c r="G495" s="5" t="s">
        <v>10101</v>
      </c>
      <c r="H495" s="5" t="s">
        <v>6136</v>
      </c>
      <c r="I495" s="5" t="s">
        <v>8263</v>
      </c>
      <c r="J495" s="6">
        <v>0</v>
      </c>
      <c r="K495" s="562" t="s">
        <v>11611</v>
      </c>
      <c r="L495" s="6"/>
    </row>
    <row r="496" spans="1:12" ht="25.5" x14ac:dyDescent="0.2">
      <c r="A496" s="6" t="s">
        <v>7129</v>
      </c>
      <c r="B496" s="6" t="s">
        <v>8490</v>
      </c>
      <c r="C496" s="9" t="s">
        <v>2637</v>
      </c>
      <c r="D496" s="174" t="s">
        <v>10078</v>
      </c>
      <c r="E496" s="5">
        <v>66</v>
      </c>
      <c r="F496" s="5">
        <v>101</v>
      </c>
      <c r="G496" s="5" t="s">
        <v>1277</v>
      </c>
      <c r="H496" s="5" t="s">
        <v>6136</v>
      </c>
      <c r="I496" s="5" t="s">
        <v>8263</v>
      </c>
      <c r="J496" s="6">
        <v>0</v>
      </c>
      <c r="K496" s="9" t="s">
        <v>10109</v>
      </c>
      <c r="L496" s="6"/>
    </row>
    <row r="497" spans="1:12" ht="25.5" x14ac:dyDescent="0.2">
      <c r="A497" s="6" t="s">
        <v>7130</v>
      </c>
      <c r="B497" s="6" t="s">
        <v>8490</v>
      </c>
      <c r="C497" s="9" t="s">
        <v>2637</v>
      </c>
      <c r="D497" s="174" t="s">
        <v>10079</v>
      </c>
      <c r="E497" s="5">
        <v>64</v>
      </c>
      <c r="F497" s="5">
        <v>101</v>
      </c>
      <c r="G497" s="5" t="s">
        <v>1277</v>
      </c>
      <c r="H497" s="5" t="s">
        <v>6136</v>
      </c>
      <c r="I497" s="5" t="s">
        <v>8263</v>
      </c>
      <c r="J497" s="6">
        <v>0</v>
      </c>
      <c r="K497" s="9" t="s">
        <v>10109</v>
      </c>
      <c r="L497" s="6"/>
    </row>
    <row r="498" spans="1:12" x14ac:dyDescent="0.2">
      <c r="A498" s="6" t="s">
        <v>2303</v>
      </c>
      <c r="B498" s="6" t="s">
        <v>8490</v>
      </c>
      <c r="C498" s="9" t="s">
        <v>2637</v>
      </c>
      <c r="D498" s="174" t="s">
        <v>9417</v>
      </c>
      <c r="E498" s="5">
        <v>70</v>
      </c>
      <c r="F498" s="5">
        <v>111</v>
      </c>
      <c r="G498" s="5" t="s">
        <v>5728</v>
      </c>
      <c r="H498" s="5" t="s">
        <v>10390</v>
      </c>
      <c r="I498" s="5" t="s">
        <v>8263</v>
      </c>
      <c r="J498" s="6">
        <v>0</v>
      </c>
      <c r="K498" s="9" t="s">
        <v>2305</v>
      </c>
      <c r="L498" s="6"/>
    </row>
    <row r="499" spans="1:12" x14ac:dyDescent="0.2">
      <c r="A499" s="6" t="s">
        <v>3801</v>
      </c>
      <c r="B499" s="6" t="s">
        <v>8490</v>
      </c>
      <c r="C499" s="9" t="s">
        <v>2637</v>
      </c>
      <c r="D499" s="6" t="s">
        <v>3918</v>
      </c>
      <c r="E499" s="5">
        <v>69</v>
      </c>
      <c r="F499" s="5">
        <v>102</v>
      </c>
      <c r="G499" s="5" t="s">
        <v>1545</v>
      </c>
      <c r="H499" s="5" t="s">
        <v>10390</v>
      </c>
      <c r="I499" s="5"/>
      <c r="J499" s="6">
        <v>0</v>
      </c>
      <c r="K499" s="9"/>
      <c r="L499" s="6"/>
    </row>
    <row r="500" spans="1:12" x14ac:dyDescent="0.2">
      <c r="A500" s="6" t="s">
        <v>3672</v>
      </c>
      <c r="B500" s="6" t="s">
        <v>8490</v>
      </c>
      <c r="C500" s="9" t="s">
        <v>2637</v>
      </c>
      <c r="D500" s="6" t="s">
        <v>3673</v>
      </c>
      <c r="E500" s="5">
        <v>65</v>
      </c>
      <c r="F500" s="5">
        <v>101</v>
      </c>
      <c r="G500" s="5" t="s">
        <v>1277</v>
      </c>
      <c r="H500" s="5" t="s">
        <v>6136</v>
      </c>
      <c r="I500" s="5" t="s">
        <v>8263</v>
      </c>
      <c r="J500" s="6">
        <v>0</v>
      </c>
      <c r="K500" s="9" t="s">
        <v>8502</v>
      </c>
      <c r="L500" s="6"/>
    </row>
    <row r="501" spans="1:12" x14ac:dyDescent="0.2">
      <c r="A501" s="6"/>
      <c r="B501" s="6" t="s">
        <v>8490</v>
      </c>
      <c r="C501" s="9" t="s">
        <v>2637</v>
      </c>
      <c r="D501" s="6" t="s">
        <v>2911</v>
      </c>
      <c r="E501" s="5">
        <v>65</v>
      </c>
      <c r="F501" s="5">
        <v>101</v>
      </c>
      <c r="G501" s="5" t="s">
        <v>1277</v>
      </c>
      <c r="H501" s="5" t="s">
        <v>6136</v>
      </c>
      <c r="I501" s="5" t="s">
        <v>8263</v>
      </c>
      <c r="J501" s="6">
        <v>0</v>
      </c>
      <c r="K501" s="9"/>
      <c r="L501" s="6"/>
    </row>
    <row r="502" spans="1:12" x14ac:dyDescent="0.2">
      <c r="A502" s="6"/>
      <c r="B502" s="6" t="s">
        <v>364</v>
      </c>
      <c r="C502" s="9" t="s">
        <v>2637</v>
      </c>
      <c r="D502" s="6" t="s">
        <v>9290</v>
      </c>
      <c r="E502" s="5">
        <v>70</v>
      </c>
      <c r="F502" s="5">
        <v>102</v>
      </c>
      <c r="G502" s="5" t="s">
        <v>1545</v>
      </c>
      <c r="H502" s="5" t="s">
        <v>10390</v>
      </c>
      <c r="I502" s="5"/>
      <c r="J502" s="6">
        <v>0</v>
      </c>
      <c r="K502" s="9"/>
      <c r="L502" s="6"/>
    </row>
    <row r="503" spans="1:12" x14ac:dyDescent="0.2">
      <c r="A503" s="6"/>
      <c r="B503" s="6" t="s">
        <v>8490</v>
      </c>
      <c r="C503" s="9" t="s">
        <v>2637</v>
      </c>
      <c r="D503" s="6" t="s">
        <v>5422</v>
      </c>
      <c r="E503" s="5">
        <v>65</v>
      </c>
      <c r="F503" s="5">
        <v>101</v>
      </c>
      <c r="G503" s="5" t="s">
        <v>1277</v>
      </c>
      <c r="H503" s="5" t="s">
        <v>6136</v>
      </c>
      <c r="I503" s="5" t="s">
        <v>8263</v>
      </c>
      <c r="J503" s="6">
        <v>0</v>
      </c>
      <c r="K503" s="9"/>
      <c r="L503" s="6"/>
    </row>
    <row r="504" spans="1:12" x14ac:dyDescent="0.2">
      <c r="A504" s="6"/>
      <c r="B504" s="6" t="s">
        <v>8490</v>
      </c>
      <c r="C504" s="9" t="s">
        <v>2637</v>
      </c>
      <c r="D504" s="6" t="s">
        <v>3372</v>
      </c>
      <c r="E504" s="5">
        <v>67</v>
      </c>
      <c r="F504" s="5">
        <v>102</v>
      </c>
      <c r="G504" s="5" t="s">
        <v>1545</v>
      </c>
      <c r="H504" s="5" t="s">
        <v>10390</v>
      </c>
      <c r="I504" s="5"/>
      <c r="J504" s="6">
        <v>0</v>
      </c>
      <c r="K504" s="9"/>
      <c r="L504" s="6"/>
    </row>
    <row r="505" spans="1:12" x14ac:dyDescent="0.2">
      <c r="A505" s="6"/>
      <c r="B505" s="6" t="s">
        <v>4957</v>
      </c>
      <c r="C505" s="9" t="s">
        <v>2637</v>
      </c>
      <c r="D505" s="6" t="s">
        <v>735</v>
      </c>
      <c r="E505" s="5">
        <v>65</v>
      </c>
      <c r="F505" s="5">
        <v>101</v>
      </c>
      <c r="G505" s="5" t="s">
        <v>1277</v>
      </c>
      <c r="H505" s="5" t="s">
        <v>6136</v>
      </c>
      <c r="I505" s="5" t="s">
        <v>8263</v>
      </c>
      <c r="J505" s="6">
        <v>0</v>
      </c>
      <c r="K505" s="9"/>
      <c r="L505" s="6"/>
    </row>
    <row r="506" spans="1:12" x14ac:dyDescent="0.2">
      <c r="A506" s="6"/>
      <c r="B506" s="6" t="s">
        <v>2125</v>
      </c>
      <c r="C506" s="9" t="s">
        <v>2637</v>
      </c>
      <c r="D506" s="6" t="s">
        <v>6441</v>
      </c>
      <c r="E506" s="5">
        <v>67</v>
      </c>
      <c r="F506" s="5">
        <v>101</v>
      </c>
      <c r="G506" s="5" t="s">
        <v>1277</v>
      </c>
      <c r="H506" s="5" t="s">
        <v>6136</v>
      </c>
      <c r="I506" s="5" t="s">
        <v>8263</v>
      </c>
      <c r="J506" s="6">
        <v>0</v>
      </c>
      <c r="K506" s="9" t="s">
        <v>8920</v>
      </c>
      <c r="L506" s="6"/>
    </row>
    <row r="507" spans="1:12" x14ac:dyDescent="0.2">
      <c r="A507" s="6" t="s">
        <v>11188</v>
      </c>
      <c r="B507" s="6" t="s">
        <v>2125</v>
      </c>
      <c r="C507" s="9" t="s">
        <v>2637</v>
      </c>
      <c r="D507" s="6" t="s">
        <v>11189</v>
      </c>
      <c r="E507" s="5">
        <v>64</v>
      </c>
      <c r="F507" s="5">
        <v>101</v>
      </c>
      <c r="G507" s="5" t="s">
        <v>1277</v>
      </c>
      <c r="H507" s="5" t="s">
        <v>6136</v>
      </c>
      <c r="I507" s="5" t="s">
        <v>8263</v>
      </c>
      <c r="J507" s="6">
        <v>0</v>
      </c>
      <c r="K507" s="9" t="s">
        <v>11198</v>
      </c>
      <c r="L507" s="6"/>
    </row>
    <row r="508" spans="1:12" x14ac:dyDescent="0.2">
      <c r="A508" s="6"/>
      <c r="B508" s="6" t="s">
        <v>2125</v>
      </c>
      <c r="C508" s="9" t="s">
        <v>2637</v>
      </c>
      <c r="D508" s="6" t="s">
        <v>735</v>
      </c>
      <c r="E508" s="5">
        <v>65</v>
      </c>
      <c r="F508" s="5">
        <v>101</v>
      </c>
      <c r="G508" s="5" t="s">
        <v>1277</v>
      </c>
      <c r="H508" s="5" t="s">
        <v>6136</v>
      </c>
      <c r="I508" s="5" t="s">
        <v>8263</v>
      </c>
      <c r="J508" s="6">
        <v>0</v>
      </c>
      <c r="K508" s="9"/>
      <c r="L508" s="6"/>
    </row>
    <row r="509" spans="1:12" x14ac:dyDescent="0.2">
      <c r="A509" s="6"/>
      <c r="B509" s="6" t="s">
        <v>2125</v>
      </c>
      <c r="C509" s="9" t="s">
        <v>2637</v>
      </c>
      <c r="D509" s="6" t="s">
        <v>4325</v>
      </c>
      <c r="E509" s="5">
        <v>65</v>
      </c>
      <c r="F509" s="5">
        <v>123</v>
      </c>
      <c r="G509" s="5" t="s">
        <v>4100</v>
      </c>
      <c r="H509" s="5" t="s">
        <v>6136</v>
      </c>
      <c r="I509" s="5" t="s">
        <v>8263</v>
      </c>
      <c r="J509" s="6">
        <v>0</v>
      </c>
      <c r="K509" s="9"/>
      <c r="L509" s="6"/>
    </row>
    <row r="510" spans="1:12" x14ac:dyDescent="0.2">
      <c r="A510" s="6"/>
      <c r="B510" s="6" t="s">
        <v>2125</v>
      </c>
      <c r="C510" s="9" t="s">
        <v>2637</v>
      </c>
      <c r="D510" s="6" t="s">
        <v>7562</v>
      </c>
      <c r="E510" s="5">
        <v>62</v>
      </c>
      <c r="F510" s="5">
        <v>112</v>
      </c>
      <c r="G510" s="5" t="s">
        <v>2395</v>
      </c>
      <c r="H510" s="5" t="s">
        <v>6136</v>
      </c>
      <c r="I510" s="5" t="s">
        <v>8263</v>
      </c>
      <c r="J510" s="6">
        <v>0</v>
      </c>
      <c r="K510" s="9"/>
      <c r="L510" s="6"/>
    </row>
    <row r="511" spans="1:12" x14ac:dyDescent="0.2">
      <c r="A511" s="6"/>
      <c r="B511" s="6" t="s">
        <v>2125</v>
      </c>
      <c r="C511" s="9" t="s">
        <v>2637</v>
      </c>
      <c r="D511" s="6" t="s">
        <v>1703</v>
      </c>
      <c r="E511" s="5">
        <v>64</v>
      </c>
      <c r="F511" s="5">
        <v>123</v>
      </c>
      <c r="G511" s="5" t="s">
        <v>4100</v>
      </c>
      <c r="H511" s="5" t="s">
        <v>6136</v>
      </c>
      <c r="I511" s="5" t="s">
        <v>8263</v>
      </c>
      <c r="J511" s="6">
        <v>0</v>
      </c>
      <c r="K511" s="9"/>
      <c r="L511" s="6"/>
    </row>
    <row r="512" spans="1:12" x14ac:dyDescent="0.2">
      <c r="A512" s="6"/>
      <c r="B512" s="6" t="s">
        <v>2125</v>
      </c>
      <c r="C512" s="9" t="s">
        <v>2637</v>
      </c>
      <c r="D512" s="6" t="s">
        <v>2688</v>
      </c>
      <c r="E512" s="5">
        <v>65</v>
      </c>
      <c r="F512" s="5">
        <v>116</v>
      </c>
      <c r="G512" s="5" t="s">
        <v>8292</v>
      </c>
      <c r="H512" s="5" t="s">
        <v>6136</v>
      </c>
      <c r="I512" s="5" t="s">
        <v>8263</v>
      </c>
      <c r="J512" s="6">
        <v>0</v>
      </c>
      <c r="K512" s="9"/>
      <c r="L512" s="6"/>
    </row>
    <row r="513" spans="1:12" x14ac:dyDescent="0.2">
      <c r="A513" s="6"/>
      <c r="B513" s="6" t="s">
        <v>2125</v>
      </c>
      <c r="C513" s="9" t="s">
        <v>2637</v>
      </c>
      <c r="D513" s="6" t="s">
        <v>10209</v>
      </c>
      <c r="E513" s="5">
        <v>65</v>
      </c>
      <c r="F513" s="5">
        <v>116</v>
      </c>
      <c r="G513" s="5" t="s">
        <v>8292</v>
      </c>
      <c r="H513" s="5" t="s">
        <v>6136</v>
      </c>
      <c r="I513" s="5" t="s">
        <v>8263</v>
      </c>
      <c r="J513" s="6">
        <v>0</v>
      </c>
      <c r="K513" s="9"/>
      <c r="L513" s="6"/>
    </row>
    <row r="514" spans="1:12" x14ac:dyDescent="0.2">
      <c r="A514" s="6"/>
      <c r="B514" s="6" t="s">
        <v>2125</v>
      </c>
      <c r="C514" s="9" t="s">
        <v>2637</v>
      </c>
      <c r="D514" s="6" t="s">
        <v>6606</v>
      </c>
      <c r="E514" s="5">
        <v>66</v>
      </c>
      <c r="F514" s="5">
        <v>101</v>
      </c>
      <c r="G514" s="5" t="s">
        <v>1277</v>
      </c>
      <c r="H514" s="5" t="s">
        <v>6136</v>
      </c>
      <c r="I514" s="5" t="s">
        <v>8263</v>
      </c>
      <c r="J514" s="6">
        <v>0</v>
      </c>
      <c r="K514" s="9"/>
      <c r="L514" s="6"/>
    </row>
    <row r="515" spans="1:12" x14ac:dyDescent="0.2">
      <c r="A515" s="6" t="s">
        <v>9864</v>
      </c>
      <c r="B515" s="6" t="s">
        <v>2125</v>
      </c>
      <c r="C515" s="9" t="s">
        <v>2637</v>
      </c>
      <c r="D515" s="6" t="s">
        <v>9863</v>
      </c>
      <c r="E515" s="5">
        <v>65</v>
      </c>
      <c r="F515" s="5">
        <v>101</v>
      </c>
      <c r="G515" s="5" t="s">
        <v>1277</v>
      </c>
      <c r="H515" s="5" t="s">
        <v>6136</v>
      </c>
      <c r="I515" s="5" t="s">
        <v>8263</v>
      </c>
      <c r="J515" s="6">
        <v>0</v>
      </c>
      <c r="K515" s="9" t="s">
        <v>9309</v>
      </c>
      <c r="L515" s="6"/>
    </row>
    <row r="516" spans="1:12" x14ac:dyDescent="0.2">
      <c r="A516" s="6"/>
      <c r="B516" s="6" t="s">
        <v>2125</v>
      </c>
      <c r="C516" s="9" t="s">
        <v>2637</v>
      </c>
      <c r="D516" s="6" t="s">
        <v>7061</v>
      </c>
      <c r="E516" s="5">
        <v>63</v>
      </c>
      <c r="F516" s="5">
        <v>123</v>
      </c>
      <c r="G516" s="5" t="s">
        <v>4100</v>
      </c>
      <c r="H516" s="5" t="s">
        <v>6136</v>
      </c>
      <c r="I516" s="5" t="s">
        <v>8263</v>
      </c>
      <c r="J516" s="6">
        <v>0</v>
      </c>
      <c r="K516" s="9"/>
      <c r="L516" s="6"/>
    </row>
    <row r="517" spans="1:12" x14ac:dyDescent="0.2">
      <c r="A517" s="6"/>
      <c r="B517" s="6" t="s">
        <v>2125</v>
      </c>
      <c r="C517" s="9" t="s">
        <v>2637</v>
      </c>
      <c r="D517" s="6" t="s">
        <v>6571</v>
      </c>
      <c r="E517" s="5">
        <v>65</v>
      </c>
      <c r="F517" s="5">
        <v>101</v>
      </c>
      <c r="G517" s="5" t="s">
        <v>1277</v>
      </c>
      <c r="H517" s="5" t="s">
        <v>6136</v>
      </c>
      <c r="I517" s="5" t="s">
        <v>8263</v>
      </c>
      <c r="J517" s="6">
        <v>0</v>
      </c>
      <c r="K517" s="9"/>
      <c r="L517" s="6"/>
    </row>
    <row r="518" spans="1:12" x14ac:dyDescent="0.2">
      <c r="A518" s="6"/>
      <c r="B518" s="6" t="s">
        <v>2125</v>
      </c>
      <c r="C518" s="9" t="s">
        <v>2637</v>
      </c>
      <c r="D518" s="6" t="s">
        <v>8187</v>
      </c>
      <c r="E518" s="5">
        <v>65</v>
      </c>
      <c r="F518" s="5">
        <v>101</v>
      </c>
      <c r="G518" s="5" t="s">
        <v>1277</v>
      </c>
      <c r="H518" s="5" t="s">
        <v>6136</v>
      </c>
      <c r="I518" s="5" t="s">
        <v>8263</v>
      </c>
      <c r="J518" s="6">
        <v>0</v>
      </c>
      <c r="K518" s="9"/>
      <c r="L518" s="6"/>
    </row>
    <row r="519" spans="1:12" x14ac:dyDescent="0.2">
      <c r="A519" s="6"/>
      <c r="B519" s="6" t="s">
        <v>2125</v>
      </c>
      <c r="C519" s="9" t="s">
        <v>2637</v>
      </c>
      <c r="D519" s="6" t="s">
        <v>5287</v>
      </c>
      <c r="E519" s="5">
        <v>64</v>
      </c>
      <c r="F519" s="5">
        <v>101</v>
      </c>
      <c r="G519" s="5" t="s">
        <v>1277</v>
      </c>
      <c r="H519" s="5" t="s">
        <v>6136</v>
      </c>
      <c r="I519" s="5" t="s">
        <v>8263</v>
      </c>
      <c r="J519" s="6">
        <v>0</v>
      </c>
      <c r="K519" s="9"/>
      <c r="L519" s="6"/>
    </row>
    <row r="520" spans="1:12" x14ac:dyDescent="0.2">
      <c r="A520" s="6"/>
      <c r="B520" s="6" t="s">
        <v>2125</v>
      </c>
      <c r="C520" s="9" t="s">
        <v>2637</v>
      </c>
      <c r="D520" s="6" t="s">
        <v>3232</v>
      </c>
      <c r="E520" s="5">
        <v>65</v>
      </c>
      <c r="F520" s="5">
        <v>101</v>
      </c>
      <c r="G520" s="5" t="s">
        <v>1277</v>
      </c>
      <c r="H520" s="5" t="s">
        <v>6136</v>
      </c>
      <c r="I520" s="5" t="s">
        <v>8263</v>
      </c>
      <c r="J520" s="6">
        <v>0</v>
      </c>
      <c r="K520" s="9"/>
      <c r="L520" s="6"/>
    </row>
    <row r="521" spans="1:12" x14ac:dyDescent="0.2">
      <c r="A521" s="6"/>
      <c r="B521" s="6" t="s">
        <v>2125</v>
      </c>
      <c r="C521" s="9" t="s">
        <v>2637</v>
      </c>
      <c r="D521" s="6" t="s">
        <v>4631</v>
      </c>
      <c r="E521" s="5">
        <v>67</v>
      </c>
      <c r="F521" s="5">
        <v>101</v>
      </c>
      <c r="G521" s="5" t="s">
        <v>1277</v>
      </c>
      <c r="H521" s="5" t="s">
        <v>6136</v>
      </c>
      <c r="I521" s="5" t="s">
        <v>8263</v>
      </c>
      <c r="J521" s="6">
        <v>0</v>
      </c>
      <c r="K521" s="9"/>
      <c r="L521" s="6"/>
    </row>
    <row r="522" spans="1:12" x14ac:dyDescent="0.2">
      <c r="A522" s="6"/>
      <c r="B522" s="6" t="s">
        <v>2125</v>
      </c>
      <c r="C522" s="9" t="s">
        <v>2637</v>
      </c>
      <c r="D522" s="6" t="s">
        <v>1923</v>
      </c>
      <c r="E522" s="5">
        <v>65</v>
      </c>
      <c r="F522" s="5">
        <v>123</v>
      </c>
      <c r="G522" s="5" t="s">
        <v>4100</v>
      </c>
      <c r="H522" s="5" t="s">
        <v>6136</v>
      </c>
      <c r="I522" s="5" t="s">
        <v>8263</v>
      </c>
      <c r="J522" s="6">
        <v>0</v>
      </c>
      <c r="K522" s="9"/>
      <c r="L522" s="6"/>
    </row>
    <row r="523" spans="1:12" x14ac:dyDescent="0.2">
      <c r="A523" s="6"/>
      <c r="B523" s="6" t="s">
        <v>2125</v>
      </c>
      <c r="C523" s="9" t="s">
        <v>2637</v>
      </c>
      <c r="D523" s="6" t="s">
        <v>6282</v>
      </c>
      <c r="E523" s="5">
        <v>65</v>
      </c>
      <c r="F523" s="5">
        <v>101</v>
      </c>
      <c r="G523" s="5" t="s">
        <v>1277</v>
      </c>
      <c r="H523" s="5" t="s">
        <v>6136</v>
      </c>
      <c r="I523" s="5" t="s">
        <v>8263</v>
      </c>
      <c r="J523" s="6">
        <v>0</v>
      </c>
      <c r="K523" s="9"/>
      <c r="L523" s="6"/>
    </row>
    <row r="524" spans="1:12" x14ac:dyDescent="0.2">
      <c r="A524" s="6"/>
      <c r="B524" s="6" t="s">
        <v>2125</v>
      </c>
      <c r="C524" s="9" t="s">
        <v>2637</v>
      </c>
      <c r="D524" s="6" t="s">
        <v>8458</v>
      </c>
      <c r="E524" s="5"/>
      <c r="F524" s="5">
        <v>111</v>
      </c>
      <c r="G524" s="5" t="s">
        <v>5728</v>
      </c>
      <c r="H524" s="5" t="s">
        <v>10390</v>
      </c>
      <c r="I524" s="5" t="s">
        <v>8263</v>
      </c>
      <c r="J524" s="6">
        <v>0</v>
      </c>
      <c r="K524" s="9"/>
      <c r="L524" s="6"/>
    </row>
    <row r="525" spans="1:12" x14ac:dyDescent="0.2">
      <c r="A525" s="6"/>
      <c r="B525" s="6" t="s">
        <v>2125</v>
      </c>
      <c r="C525" s="9" t="s">
        <v>2637</v>
      </c>
      <c r="D525" s="6" t="s">
        <v>9075</v>
      </c>
      <c r="E525" s="5">
        <v>64</v>
      </c>
      <c r="F525" s="5">
        <v>101</v>
      </c>
      <c r="G525" s="5" t="s">
        <v>1277</v>
      </c>
      <c r="H525" s="5" t="s">
        <v>6136</v>
      </c>
      <c r="I525" s="5" t="s">
        <v>8263</v>
      </c>
      <c r="J525" s="6">
        <v>0</v>
      </c>
      <c r="K525" s="9"/>
      <c r="L525" s="6"/>
    </row>
    <row r="526" spans="1:12" x14ac:dyDescent="0.2">
      <c r="A526" s="6"/>
      <c r="B526" s="6" t="s">
        <v>2125</v>
      </c>
      <c r="C526" s="9" t="s">
        <v>2637</v>
      </c>
      <c r="D526" s="6" t="s">
        <v>4448</v>
      </c>
      <c r="E526" s="5"/>
      <c r="F526" s="5">
        <v>111</v>
      </c>
      <c r="G526" s="5" t="s">
        <v>5728</v>
      </c>
      <c r="H526" s="5" t="s">
        <v>10390</v>
      </c>
      <c r="I526" s="5" t="s">
        <v>8263</v>
      </c>
      <c r="J526" s="6">
        <v>0</v>
      </c>
      <c r="K526" s="9"/>
      <c r="L526" s="6"/>
    </row>
    <row r="527" spans="1:12" x14ac:dyDescent="0.2">
      <c r="A527" s="6"/>
      <c r="B527" s="6" t="s">
        <v>2125</v>
      </c>
      <c r="C527" s="9" t="s">
        <v>2637</v>
      </c>
      <c r="D527" s="6" t="s">
        <v>5879</v>
      </c>
      <c r="E527" s="5"/>
      <c r="F527" s="5">
        <v>111</v>
      </c>
      <c r="G527" s="5" t="s">
        <v>5728</v>
      </c>
      <c r="H527" s="5" t="s">
        <v>10390</v>
      </c>
      <c r="I527" s="5" t="s">
        <v>8263</v>
      </c>
      <c r="J527" s="6">
        <v>0</v>
      </c>
      <c r="K527" s="9"/>
      <c r="L527" s="6"/>
    </row>
    <row r="528" spans="1:12" x14ac:dyDescent="0.2">
      <c r="A528" s="575" t="s">
        <v>11673</v>
      </c>
      <c r="B528" s="6" t="s">
        <v>2125</v>
      </c>
      <c r="C528" s="9" t="s">
        <v>2637</v>
      </c>
      <c r="D528" s="575" t="s">
        <v>7890</v>
      </c>
      <c r="E528" s="5">
        <v>63</v>
      </c>
      <c r="F528" s="5">
        <v>112</v>
      </c>
      <c r="G528" s="564" t="s">
        <v>2395</v>
      </c>
      <c r="H528" s="5" t="s">
        <v>6136</v>
      </c>
      <c r="I528" s="5" t="s">
        <v>8263</v>
      </c>
      <c r="J528" s="6">
        <v>0</v>
      </c>
      <c r="K528" s="562" t="s">
        <v>11681</v>
      </c>
      <c r="L528" s="6"/>
    </row>
    <row r="529" spans="1:12" x14ac:dyDescent="0.2">
      <c r="A529" s="6"/>
      <c r="B529" s="6" t="s">
        <v>2125</v>
      </c>
      <c r="C529" s="9" t="s">
        <v>2637</v>
      </c>
      <c r="D529" s="6" t="s">
        <v>1691</v>
      </c>
      <c r="E529" s="5"/>
      <c r="F529" s="5">
        <v>111</v>
      </c>
      <c r="G529" s="5" t="s">
        <v>5728</v>
      </c>
      <c r="H529" s="5" t="s">
        <v>10390</v>
      </c>
      <c r="I529" s="5" t="s">
        <v>8263</v>
      </c>
      <c r="J529" s="6">
        <v>0</v>
      </c>
      <c r="K529" s="9" t="s">
        <v>1692</v>
      </c>
      <c r="L529" s="6"/>
    </row>
    <row r="530" spans="1:12" x14ac:dyDescent="0.2">
      <c r="A530" s="6"/>
      <c r="B530" s="6" t="s">
        <v>2785</v>
      </c>
      <c r="C530" s="9" t="s">
        <v>2637</v>
      </c>
      <c r="D530" s="6" t="s">
        <v>5895</v>
      </c>
      <c r="E530" s="5">
        <v>64</v>
      </c>
      <c r="F530" s="5">
        <v>129</v>
      </c>
      <c r="G530" s="5" t="s">
        <v>5896</v>
      </c>
      <c r="H530" s="5" t="s">
        <v>6136</v>
      </c>
      <c r="I530" s="5" t="s">
        <v>8263</v>
      </c>
      <c r="J530" s="6">
        <v>0</v>
      </c>
      <c r="K530" s="9"/>
      <c r="L530" s="6"/>
    </row>
    <row r="531" spans="1:12" x14ac:dyDescent="0.2">
      <c r="A531" s="6"/>
      <c r="B531" s="6" t="s">
        <v>2785</v>
      </c>
      <c r="C531" s="9" t="s">
        <v>2637</v>
      </c>
      <c r="D531" s="6" t="s">
        <v>793</v>
      </c>
      <c r="E531" s="5">
        <v>64</v>
      </c>
      <c r="F531" s="5">
        <v>129</v>
      </c>
      <c r="G531" s="5" t="s">
        <v>5896</v>
      </c>
      <c r="H531" s="5" t="s">
        <v>6136</v>
      </c>
      <c r="I531" s="5" t="s">
        <v>8263</v>
      </c>
      <c r="J531" s="6">
        <v>0</v>
      </c>
      <c r="K531" s="9"/>
      <c r="L531" s="6"/>
    </row>
    <row r="532" spans="1:12" x14ac:dyDescent="0.2">
      <c r="A532" s="6"/>
      <c r="B532" s="6" t="s">
        <v>2785</v>
      </c>
      <c r="C532" s="9" t="s">
        <v>2637</v>
      </c>
      <c r="D532" s="6" t="s">
        <v>9679</v>
      </c>
      <c r="E532" s="5">
        <v>66</v>
      </c>
      <c r="F532" s="5">
        <v>101</v>
      </c>
      <c r="G532" s="5" t="s">
        <v>1277</v>
      </c>
      <c r="H532" s="5" t="s">
        <v>6136</v>
      </c>
      <c r="I532" s="5" t="s">
        <v>8263</v>
      </c>
      <c r="J532" s="6">
        <v>0</v>
      </c>
      <c r="K532" s="9"/>
      <c r="L532" s="6"/>
    </row>
    <row r="533" spans="1:12" x14ac:dyDescent="0.2">
      <c r="A533" s="6"/>
      <c r="B533" s="6" t="s">
        <v>2785</v>
      </c>
      <c r="C533" s="9" t="s">
        <v>2637</v>
      </c>
      <c r="D533" s="6" t="s">
        <v>2872</v>
      </c>
      <c r="E533" s="5">
        <v>67</v>
      </c>
      <c r="F533" s="5">
        <v>101</v>
      </c>
      <c r="G533" s="5" t="s">
        <v>1277</v>
      </c>
      <c r="H533" s="5" t="s">
        <v>6136</v>
      </c>
      <c r="I533" s="5" t="s">
        <v>8263</v>
      </c>
      <c r="J533" s="6">
        <v>0</v>
      </c>
      <c r="K533" s="9"/>
      <c r="L533" s="6"/>
    </row>
    <row r="534" spans="1:12" x14ac:dyDescent="0.2">
      <c r="A534" s="6"/>
      <c r="B534" s="6" t="s">
        <v>2785</v>
      </c>
      <c r="C534" s="9" t="s">
        <v>2637</v>
      </c>
      <c r="D534" s="6" t="s">
        <v>4682</v>
      </c>
      <c r="E534" s="5">
        <v>72</v>
      </c>
      <c r="F534" s="5">
        <v>135</v>
      </c>
      <c r="G534" s="5" t="s">
        <v>7215</v>
      </c>
      <c r="H534" s="5" t="s">
        <v>912</v>
      </c>
      <c r="I534" s="5" t="s">
        <v>8263</v>
      </c>
      <c r="J534" s="6">
        <v>0</v>
      </c>
      <c r="K534" s="9" t="s">
        <v>7216</v>
      </c>
      <c r="L534" s="6"/>
    </row>
    <row r="535" spans="1:12" x14ac:dyDescent="0.2">
      <c r="A535" s="6"/>
      <c r="B535" s="6" t="s">
        <v>2785</v>
      </c>
      <c r="C535" s="9" t="s">
        <v>2637</v>
      </c>
      <c r="D535" s="6" t="s">
        <v>5615</v>
      </c>
      <c r="E535" s="5">
        <v>67</v>
      </c>
      <c r="F535" s="5">
        <v>101</v>
      </c>
      <c r="G535" s="5" t="s">
        <v>1277</v>
      </c>
      <c r="H535" s="5" t="s">
        <v>6136</v>
      </c>
      <c r="I535" s="5" t="s">
        <v>8263</v>
      </c>
      <c r="J535" s="6">
        <v>0</v>
      </c>
      <c r="K535" s="9" t="s">
        <v>8973</v>
      </c>
      <c r="L535" s="6"/>
    </row>
    <row r="536" spans="1:12" x14ac:dyDescent="0.2">
      <c r="A536" s="6"/>
      <c r="B536" s="6" t="s">
        <v>2785</v>
      </c>
      <c r="C536" s="9" t="s">
        <v>2637</v>
      </c>
      <c r="D536" s="6" t="s">
        <v>5689</v>
      </c>
      <c r="E536" s="5">
        <v>65</v>
      </c>
      <c r="F536" s="5">
        <v>101</v>
      </c>
      <c r="G536" s="5" t="s">
        <v>1277</v>
      </c>
      <c r="H536" s="5" t="s">
        <v>6136</v>
      </c>
      <c r="I536" s="5" t="s">
        <v>8263</v>
      </c>
      <c r="J536" s="6">
        <v>0</v>
      </c>
      <c r="K536" s="9"/>
      <c r="L536" s="6"/>
    </row>
    <row r="537" spans="1:12" x14ac:dyDescent="0.2">
      <c r="A537" s="6"/>
      <c r="B537" s="6" t="s">
        <v>2785</v>
      </c>
      <c r="C537" s="9" t="s">
        <v>2637</v>
      </c>
      <c r="D537" s="6" t="s">
        <v>5911</v>
      </c>
      <c r="E537" s="5"/>
      <c r="F537" s="5">
        <v>116</v>
      </c>
      <c r="G537" s="5" t="s">
        <v>8292</v>
      </c>
      <c r="H537" s="5" t="s">
        <v>6136</v>
      </c>
      <c r="I537" s="5" t="s">
        <v>8263</v>
      </c>
      <c r="J537" s="6">
        <v>0</v>
      </c>
      <c r="K537" s="9"/>
      <c r="L537" s="6"/>
    </row>
    <row r="538" spans="1:12" x14ac:dyDescent="0.2">
      <c r="A538" s="6"/>
      <c r="B538" s="6" t="s">
        <v>2785</v>
      </c>
      <c r="C538" s="9" t="s">
        <v>2637</v>
      </c>
      <c r="D538" s="6" t="s">
        <v>1921</v>
      </c>
      <c r="E538" s="5">
        <v>69</v>
      </c>
      <c r="F538" s="5">
        <v>101</v>
      </c>
      <c r="G538" s="5" t="s">
        <v>1277</v>
      </c>
      <c r="H538" s="5" t="s">
        <v>6136</v>
      </c>
      <c r="I538" s="5" t="s">
        <v>8263</v>
      </c>
      <c r="J538" s="6">
        <v>0</v>
      </c>
      <c r="K538" s="9"/>
      <c r="L538" s="6"/>
    </row>
    <row r="539" spans="1:12" x14ac:dyDescent="0.2">
      <c r="A539" s="6"/>
      <c r="B539" s="6" t="s">
        <v>9136</v>
      </c>
      <c r="C539" s="9" t="s">
        <v>2637</v>
      </c>
      <c r="D539" s="6" t="s">
        <v>3586</v>
      </c>
      <c r="E539" s="5">
        <v>64</v>
      </c>
      <c r="F539" s="5">
        <v>101</v>
      </c>
      <c r="G539" s="5" t="s">
        <v>1277</v>
      </c>
      <c r="H539" s="5" t="s">
        <v>6136</v>
      </c>
      <c r="I539" s="5" t="s">
        <v>8263</v>
      </c>
      <c r="J539" s="6">
        <v>0</v>
      </c>
      <c r="K539" s="9"/>
      <c r="L539" s="6"/>
    </row>
    <row r="540" spans="1:12" x14ac:dyDescent="0.2">
      <c r="A540" s="6"/>
      <c r="B540" s="6" t="s">
        <v>9136</v>
      </c>
      <c r="C540" s="9" t="s">
        <v>2637</v>
      </c>
      <c r="D540" s="6" t="s">
        <v>9137</v>
      </c>
      <c r="E540" s="5">
        <v>64</v>
      </c>
      <c r="F540" s="5">
        <v>101</v>
      </c>
      <c r="G540" s="5" t="s">
        <v>1277</v>
      </c>
      <c r="H540" s="5" t="s">
        <v>6136</v>
      </c>
      <c r="I540" s="5" t="s">
        <v>8263</v>
      </c>
      <c r="J540" s="6">
        <v>0</v>
      </c>
      <c r="K540" s="9"/>
      <c r="L540" s="6"/>
    </row>
    <row r="541" spans="1:12" x14ac:dyDescent="0.2">
      <c r="A541" s="6"/>
      <c r="B541" s="6" t="s">
        <v>1539</v>
      </c>
      <c r="C541" s="9" t="s">
        <v>2637</v>
      </c>
      <c r="D541" s="6" t="s">
        <v>5957</v>
      </c>
      <c r="E541" s="5">
        <v>65</v>
      </c>
      <c r="F541" s="5">
        <v>101</v>
      </c>
      <c r="G541" s="5" t="s">
        <v>1277</v>
      </c>
      <c r="H541" s="5" t="s">
        <v>6136</v>
      </c>
      <c r="I541" s="5" t="s">
        <v>8263</v>
      </c>
      <c r="J541" s="6">
        <v>0</v>
      </c>
      <c r="K541" s="9"/>
      <c r="L541" s="6"/>
    </row>
    <row r="542" spans="1:12" x14ac:dyDescent="0.2">
      <c r="A542" s="6"/>
      <c r="B542" s="6" t="s">
        <v>1539</v>
      </c>
      <c r="C542" s="9" t="s">
        <v>2637</v>
      </c>
      <c r="D542" s="6" t="s">
        <v>681</v>
      </c>
      <c r="E542" s="5">
        <v>64</v>
      </c>
      <c r="F542" s="5">
        <v>101</v>
      </c>
      <c r="G542" s="5" t="s">
        <v>1277</v>
      </c>
      <c r="H542" s="5" t="s">
        <v>6136</v>
      </c>
      <c r="I542" s="5" t="s">
        <v>8263</v>
      </c>
      <c r="J542" s="6">
        <v>0</v>
      </c>
      <c r="K542" s="9"/>
      <c r="L542" s="6"/>
    </row>
    <row r="543" spans="1:12" x14ac:dyDescent="0.2">
      <c r="A543" s="6"/>
      <c r="B543" s="6" t="s">
        <v>1019</v>
      </c>
      <c r="C543" s="9" t="s">
        <v>2637</v>
      </c>
      <c r="D543" s="6" t="s">
        <v>488</v>
      </c>
      <c r="E543" s="5">
        <v>67</v>
      </c>
      <c r="F543" s="5">
        <v>101</v>
      </c>
      <c r="G543" s="5" t="s">
        <v>1277</v>
      </c>
      <c r="H543" s="5" t="s">
        <v>6136</v>
      </c>
      <c r="I543" s="5" t="s">
        <v>8263</v>
      </c>
      <c r="J543" s="6">
        <v>0</v>
      </c>
      <c r="K543" s="9"/>
      <c r="L543" s="6"/>
    </row>
    <row r="544" spans="1:12" x14ac:dyDescent="0.2">
      <c r="A544" s="6"/>
      <c r="B544" s="6" t="s">
        <v>1019</v>
      </c>
      <c r="C544" s="9" t="s">
        <v>2637</v>
      </c>
      <c r="D544" s="6" t="s">
        <v>8052</v>
      </c>
      <c r="E544" s="5">
        <v>66</v>
      </c>
      <c r="F544" s="5">
        <v>101</v>
      </c>
      <c r="G544" s="5" t="s">
        <v>1277</v>
      </c>
      <c r="H544" s="5" t="s">
        <v>6136</v>
      </c>
      <c r="I544" s="5" t="s">
        <v>8263</v>
      </c>
      <c r="J544" s="6">
        <v>0</v>
      </c>
      <c r="K544" s="9"/>
      <c r="L544" s="6"/>
    </row>
    <row r="545" spans="1:12" x14ac:dyDescent="0.2">
      <c r="A545" s="6"/>
      <c r="B545" s="6" t="s">
        <v>1019</v>
      </c>
      <c r="C545" s="9" t="s">
        <v>2637</v>
      </c>
      <c r="D545" s="6" t="s">
        <v>8050</v>
      </c>
      <c r="E545" s="5">
        <v>67</v>
      </c>
      <c r="F545" s="5">
        <v>101</v>
      </c>
      <c r="G545" s="5" t="s">
        <v>1277</v>
      </c>
      <c r="H545" s="5" t="s">
        <v>6136</v>
      </c>
      <c r="I545" s="5" t="s">
        <v>8263</v>
      </c>
      <c r="J545" s="6">
        <v>0</v>
      </c>
      <c r="K545" s="9"/>
      <c r="L545" s="6"/>
    </row>
    <row r="546" spans="1:12" x14ac:dyDescent="0.2">
      <c r="A546" s="6"/>
      <c r="B546" s="6" t="s">
        <v>1019</v>
      </c>
      <c r="C546" s="9" t="s">
        <v>2637</v>
      </c>
      <c r="D546" s="6" t="s">
        <v>10435</v>
      </c>
      <c r="E546" s="5">
        <v>67</v>
      </c>
      <c r="F546" s="5">
        <v>101</v>
      </c>
      <c r="G546" s="5" t="s">
        <v>1277</v>
      </c>
      <c r="H546" s="5" t="s">
        <v>6136</v>
      </c>
      <c r="I546" s="5" t="s">
        <v>8263</v>
      </c>
      <c r="J546" s="6">
        <v>0</v>
      </c>
      <c r="K546" s="9"/>
      <c r="L546" s="6"/>
    </row>
    <row r="547" spans="1:12" x14ac:dyDescent="0.2">
      <c r="A547" s="6"/>
      <c r="B547" s="6" t="s">
        <v>1019</v>
      </c>
      <c r="C547" s="9" t="s">
        <v>2637</v>
      </c>
      <c r="D547" s="6" t="s">
        <v>7059</v>
      </c>
      <c r="E547" s="5">
        <v>67</v>
      </c>
      <c r="F547" s="5">
        <v>101</v>
      </c>
      <c r="G547" s="5" t="s">
        <v>1277</v>
      </c>
      <c r="H547" s="5" t="s">
        <v>6136</v>
      </c>
      <c r="I547" s="5" t="s">
        <v>8263</v>
      </c>
      <c r="J547" s="6">
        <v>0</v>
      </c>
      <c r="K547" s="9"/>
      <c r="L547" s="6"/>
    </row>
    <row r="548" spans="1:12" x14ac:dyDescent="0.2">
      <c r="A548" s="6"/>
      <c r="B548" s="6" t="s">
        <v>1019</v>
      </c>
      <c r="C548" s="9" t="s">
        <v>2637</v>
      </c>
      <c r="D548" s="6" t="s">
        <v>5059</v>
      </c>
      <c r="E548" s="5">
        <v>67</v>
      </c>
      <c r="F548" s="5">
        <v>101</v>
      </c>
      <c r="G548" s="5" t="s">
        <v>1277</v>
      </c>
      <c r="H548" s="5" t="s">
        <v>6136</v>
      </c>
      <c r="I548" s="5" t="s">
        <v>8263</v>
      </c>
      <c r="J548" s="6">
        <v>0</v>
      </c>
      <c r="K548" s="9"/>
      <c r="L548" s="6"/>
    </row>
    <row r="549" spans="1:12" x14ac:dyDescent="0.2">
      <c r="A549" s="6" t="s">
        <v>12352</v>
      </c>
      <c r="B549" s="6" t="s">
        <v>8272</v>
      </c>
      <c r="C549" s="9" t="s">
        <v>2637</v>
      </c>
      <c r="D549" s="6" t="s">
        <v>12353</v>
      </c>
      <c r="E549" s="5">
        <v>65</v>
      </c>
      <c r="F549" s="5">
        <v>116</v>
      </c>
      <c r="G549" s="5" t="s">
        <v>8292</v>
      </c>
      <c r="H549" s="5" t="s">
        <v>6136</v>
      </c>
      <c r="I549" s="5" t="s">
        <v>8263</v>
      </c>
      <c r="J549" s="6">
        <v>0</v>
      </c>
      <c r="K549" s="9" t="s">
        <v>12348</v>
      </c>
      <c r="L549" s="6"/>
    </row>
    <row r="550" spans="1:12" x14ac:dyDescent="0.2">
      <c r="A550" s="6"/>
      <c r="B550" s="6" t="s">
        <v>6096</v>
      </c>
      <c r="C550" s="9" t="s">
        <v>2637</v>
      </c>
      <c r="D550" s="6" t="s">
        <v>7220</v>
      </c>
      <c r="E550" s="5">
        <v>68</v>
      </c>
      <c r="F550" s="5">
        <v>111</v>
      </c>
      <c r="G550" s="5" t="s">
        <v>5728</v>
      </c>
      <c r="H550" s="5" t="s">
        <v>6136</v>
      </c>
      <c r="I550" s="5" t="s">
        <v>8263</v>
      </c>
      <c r="J550" s="6">
        <v>0</v>
      </c>
      <c r="K550" s="9"/>
      <c r="L550" s="6"/>
    </row>
    <row r="551" spans="1:12" x14ac:dyDescent="0.2">
      <c r="A551" s="6"/>
      <c r="B551" s="6" t="s">
        <v>6096</v>
      </c>
      <c r="C551" s="9" t="s">
        <v>2637</v>
      </c>
      <c r="D551" s="6" t="s">
        <v>6560</v>
      </c>
      <c r="E551" s="5">
        <v>67</v>
      </c>
      <c r="F551" s="5">
        <v>101</v>
      </c>
      <c r="G551" s="5" t="s">
        <v>1277</v>
      </c>
      <c r="H551" s="5" t="s">
        <v>6136</v>
      </c>
      <c r="I551" s="5" t="s">
        <v>8263</v>
      </c>
      <c r="J551" s="6">
        <v>0</v>
      </c>
      <c r="K551" s="9"/>
      <c r="L551" s="6"/>
    </row>
    <row r="552" spans="1:12" x14ac:dyDescent="0.2">
      <c r="A552" s="6"/>
      <c r="B552" s="6" t="s">
        <v>5948</v>
      </c>
      <c r="C552" s="9" t="s">
        <v>2637</v>
      </c>
      <c r="D552" s="6" t="s">
        <v>9857</v>
      </c>
      <c r="E552" s="5">
        <v>70</v>
      </c>
      <c r="F552" s="5">
        <v>135</v>
      </c>
      <c r="G552" s="5" t="s">
        <v>7215</v>
      </c>
      <c r="H552" s="5" t="s">
        <v>912</v>
      </c>
      <c r="I552" s="5" t="s">
        <v>8263</v>
      </c>
      <c r="J552" s="6">
        <v>0</v>
      </c>
      <c r="K552" s="9" t="s">
        <v>7216</v>
      </c>
      <c r="L552" s="6"/>
    </row>
    <row r="553" spans="1:12" x14ac:dyDescent="0.2">
      <c r="A553" s="6"/>
      <c r="B553" s="6" t="s">
        <v>5948</v>
      </c>
      <c r="C553" s="9" t="s">
        <v>2637</v>
      </c>
      <c r="D553" s="6" t="s">
        <v>5722</v>
      </c>
      <c r="E553" s="5">
        <v>65</v>
      </c>
      <c r="F553" s="5">
        <v>101</v>
      </c>
      <c r="G553" s="5" t="s">
        <v>1277</v>
      </c>
      <c r="H553" s="5" t="s">
        <v>6136</v>
      </c>
      <c r="I553" s="5" t="s">
        <v>8263</v>
      </c>
      <c r="J553" s="6">
        <v>0</v>
      </c>
      <c r="K553" s="9"/>
      <c r="L553" s="6"/>
    </row>
    <row r="554" spans="1:12" x14ac:dyDescent="0.2">
      <c r="A554" s="6"/>
      <c r="B554" s="6" t="s">
        <v>68</v>
      </c>
      <c r="C554" s="9" t="s">
        <v>2637</v>
      </c>
      <c r="D554" s="6" t="s">
        <v>735</v>
      </c>
      <c r="E554" s="5">
        <v>65</v>
      </c>
      <c r="F554" s="5">
        <v>101</v>
      </c>
      <c r="G554" s="5" t="s">
        <v>1277</v>
      </c>
      <c r="H554" s="5" t="s">
        <v>6136</v>
      </c>
      <c r="I554" s="5" t="s">
        <v>8263</v>
      </c>
      <c r="J554" s="6">
        <v>0</v>
      </c>
      <c r="K554" s="9"/>
      <c r="L554" s="6"/>
    </row>
    <row r="555" spans="1:12" x14ac:dyDescent="0.2">
      <c r="A555" s="6"/>
      <c r="B555" s="6" t="s">
        <v>68</v>
      </c>
      <c r="C555" s="9" t="s">
        <v>2637</v>
      </c>
      <c r="D555" s="6" t="s">
        <v>2688</v>
      </c>
      <c r="E555" s="5">
        <v>65</v>
      </c>
      <c r="F555" s="5">
        <v>116</v>
      </c>
      <c r="G555" s="5" t="s">
        <v>8292</v>
      </c>
      <c r="H555" s="5" t="s">
        <v>6136</v>
      </c>
      <c r="I555" s="5" t="s">
        <v>8263</v>
      </c>
      <c r="J555" s="6">
        <v>0</v>
      </c>
      <c r="K555" s="9"/>
      <c r="L555" s="6"/>
    </row>
    <row r="556" spans="1:12" x14ac:dyDescent="0.2">
      <c r="A556" s="6"/>
      <c r="B556" s="6" t="s">
        <v>68</v>
      </c>
      <c r="C556" s="9" t="s">
        <v>2637</v>
      </c>
      <c r="D556" s="6" t="s">
        <v>595</v>
      </c>
      <c r="E556" s="5">
        <v>65</v>
      </c>
      <c r="F556" s="5">
        <v>101</v>
      </c>
      <c r="G556" s="5" t="s">
        <v>1277</v>
      </c>
      <c r="H556" s="5" t="s">
        <v>6136</v>
      </c>
      <c r="I556" s="5" t="s">
        <v>8263</v>
      </c>
      <c r="J556" s="6">
        <v>0</v>
      </c>
      <c r="K556" s="9"/>
      <c r="L556" s="6"/>
    </row>
    <row r="557" spans="1:12" x14ac:dyDescent="0.2">
      <c r="A557" s="6"/>
      <c r="B557" s="6" t="s">
        <v>68</v>
      </c>
      <c r="C557" s="9" t="s">
        <v>2637</v>
      </c>
      <c r="D557" s="6" t="s">
        <v>5957</v>
      </c>
      <c r="E557" s="5">
        <v>65</v>
      </c>
      <c r="F557" s="5">
        <v>101</v>
      </c>
      <c r="G557" s="5" t="s">
        <v>1277</v>
      </c>
      <c r="H557" s="5" t="s">
        <v>6136</v>
      </c>
      <c r="I557" s="5" t="s">
        <v>8263</v>
      </c>
      <c r="J557" s="6">
        <v>0</v>
      </c>
      <c r="K557" s="9"/>
      <c r="L557" s="6"/>
    </row>
    <row r="558" spans="1:12" x14ac:dyDescent="0.2">
      <c r="A558" s="6" t="s">
        <v>10844</v>
      </c>
      <c r="B558" s="6" t="s">
        <v>9405</v>
      </c>
      <c r="C558" s="9" t="s">
        <v>2637</v>
      </c>
      <c r="D558" s="6" t="s">
        <v>9843</v>
      </c>
      <c r="E558" s="5">
        <v>66</v>
      </c>
      <c r="F558" s="5">
        <v>101</v>
      </c>
      <c r="G558" s="5" t="s">
        <v>1277</v>
      </c>
      <c r="H558" s="5" t="s">
        <v>6136</v>
      </c>
      <c r="I558" s="5" t="s">
        <v>8263</v>
      </c>
      <c r="J558" s="6">
        <v>0</v>
      </c>
      <c r="K558" s="9" t="s">
        <v>10853</v>
      </c>
      <c r="L558" s="6"/>
    </row>
    <row r="559" spans="1:12" x14ac:dyDescent="0.2">
      <c r="A559" s="6" t="s">
        <v>8546</v>
      </c>
      <c r="B559" s="6" t="s">
        <v>683</v>
      </c>
      <c r="C559" s="9" t="s">
        <v>2637</v>
      </c>
      <c r="D559" s="6" t="s">
        <v>9520</v>
      </c>
      <c r="E559" s="5">
        <v>65</v>
      </c>
      <c r="F559" s="5">
        <v>101</v>
      </c>
      <c r="G559" s="5" t="s">
        <v>1277</v>
      </c>
      <c r="H559" s="5" t="s">
        <v>6136</v>
      </c>
      <c r="I559" s="5" t="s">
        <v>8263</v>
      </c>
      <c r="J559" s="6">
        <v>0</v>
      </c>
      <c r="K559" s="9" t="s">
        <v>8545</v>
      </c>
      <c r="L559" s="6"/>
    </row>
    <row r="560" spans="1:12" x14ac:dyDescent="0.2">
      <c r="A560" s="6" t="s">
        <v>5496</v>
      </c>
      <c r="B560" s="6" t="s">
        <v>683</v>
      </c>
      <c r="C560" s="9" t="s">
        <v>2637</v>
      </c>
      <c r="D560" s="6" t="s">
        <v>5497</v>
      </c>
      <c r="E560" s="5">
        <v>65</v>
      </c>
      <c r="F560" s="5">
        <v>101</v>
      </c>
      <c r="G560" s="5" t="s">
        <v>1277</v>
      </c>
      <c r="H560" s="5" t="s">
        <v>6136</v>
      </c>
      <c r="I560" s="5" t="s">
        <v>8263</v>
      </c>
      <c r="J560" s="6">
        <v>0</v>
      </c>
      <c r="K560" s="9" t="s">
        <v>8545</v>
      </c>
      <c r="L560" s="6"/>
    </row>
    <row r="561" spans="1:12" x14ac:dyDescent="0.2">
      <c r="A561" s="6" t="s">
        <v>918</v>
      </c>
      <c r="B561" s="6" t="s">
        <v>683</v>
      </c>
      <c r="C561" s="9" t="s">
        <v>2637</v>
      </c>
      <c r="D561" s="6" t="s">
        <v>919</v>
      </c>
      <c r="E561" s="5">
        <v>65</v>
      </c>
      <c r="F561" s="5">
        <v>101</v>
      </c>
      <c r="G561" s="5" t="s">
        <v>1277</v>
      </c>
      <c r="H561" s="5" t="s">
        <v>6136</v>
      </c>
      <c r="I561" s="5" t="s">
        <v>8263</v>
      </c>
      <c r="J561" s="6">
        <v>0</v>
      </c>
      <c r="K561" s="9" t="s">
        <v>10626</v>
      </c>
      <c r="L561" s="6"/>
    </row>
    <row r="562" spans="1:12" x14ac:dyDescent="0.2">
      <c r="A562" s="6"/>
      <c r="B562" s="6" t="s">
        <v>5995</v>
      </c>
      <c r="C562" s="9" t="s">
        <v>2637</v>
      </c>
      <c r="D562" s="6" t="s">
        <v>735</v>
      </c>
      <c r="E562" s="5">
        <v>65</v>
      </c>
      <c r="F562" s="5">
        <v>101</v>
      </c>
      <c r="G562" s="5" t="s">
        <v>1277</v>
      </c>
      <c r="H562" s="5" t="s">
        <v>6136</v>
      </c>
      <c r="I562" s="5" t="s">
        <v>8263</v>
      </c>
      <c r="J562" s="6">
        <v>0</v>
      </c>
      <c r="K562" s="9"/>
      <c r="L562" s="6"/>
    </row>
    <row r="563" spans="1:12" x14ac:dyDescent="0.2">
      <c r="A563" s="575" t="s">
        <v>11397</v>
      </c>
      <c r="B563" s="575" t="s">
        <v>6437</v>
      </c>
      <c r="C563" s="562" t="s">
        <v>2637</v>
      </c>
      <c r="D563" s="556" t="s">
        <v>11420</v>
      </c>
      <c r="E563" s="5">
        <v>63</v>
      </c>
      <c r="F563" s="5">
        <v>112</v>
      </c>
      <c r="G563" s="5" t="s">
        <v>2395</v>
      </c>
      <c r="H563" s="5" t="s">
        <v>6136</v>
      </c>
      <c r="I563" s="5" t="s">
        <v>8263</v>
      </c>
      <c r="J563" s="6">
        <v>0</v>
      </c>
      <c r="K563" s="562" t="s">
        <v>11399</v>
      </c>
      <c r="L563" s="6"/>
    </row>
    <row r="564" spans="1:12" x14ac:dyDescent="0.2">
      <c r="A564" s="6"/>
      <c r="B564" s="6"/>
      <c r="C564" s="9" t="s">
        <v>2637</v>
      </c>
      <c r="D564" s="6" t="s">
        <v>2285</v>
      </c>
      <c r="E564" s="5">
        <v>66</v>
      </c>
      <c r="F564" s="5">
        <v>109</v>
      </c>
      <c r="G564" s="5" t="s">
        <v>7930</v>
      </c>
      <c r="H564" s="5" t="s">
        <v>6136</v>
      </c>
      <c r="I564" s="5"/>
      <c r="J564" s="6">
        <v>0</v>
      </c>
      <c r="K564" s="9"/>
      <c r="L564" s="6"/>
    </row>
    <row r="565" spans="1:12" x14ac:dyDescent="0.2">
      <c r="A565" s="6"/>
      <c r="B565" s="6"/>
      <c r="C565" s="9"/>
      <c r="E565" s="5"/>
      <c r="F565" s="5"/>
      <c r="G565" s="5"/>
      <c r="H565" s="5"/>
      <c r="I565" s="5"/>
      <c r="J565" s="6">
        <v>0</v>
      </c>
      <c r="K565" s="9"/>
      <c r="L565" s="6"/>
    </row>
    <row r="566" spans="1:12" x14ac:dyDescent="0.2">
      <c r="A566" s="6"/>
      <c r="B566" s="6" t="s">
        <v>1978</v>
      </c>
      <c r="C566" s="9" t="s">
        <v>3547</v>
      </c>
      <c r="D566" s="6" t="s">
        <v>3145</v>
      </c>
      <c r="E566" s="5">
        <v>72</v>
      </c>
      <c r="F566" s="5">
        <v>135</v>
      </c>
      <c r="G566" s="5" t="s">
        <v>7215</v>
      </c>
      <c r="H566" s="5" t="s">
        <v>912</v>
      </c>
      <c r="I566" s="5" t="s">
        <v>8263</v>
      </c>
      <c r="J566" s="6">
        <v>0</v>
      </c>
      <c r="K566" s="9" t="s">
        <v>7216</v>
      </c>
      <c r="L566" s="6"/>
    </row>
    <row r="567" spans="1:12" x14ac:dyDescent="0.2">
      <c r="A567" s="6" t="s">
        <v>12171</v>
      </c>
      <c r="B567" s="6" t="s">
        <v>8490</v>
      </c>
      <c r="C567" s="9" t="s">
        <v>3547</v>
      </c>
      <c r="D567" s="6" t="s">
        <v>12173</v>
      </c>
      <c r="E567" s="5">
        <v>67</v>
      </c>
      <c r="F567" s="5">
        <v>101</v>
      </c>
      <c r="G567" s="5" t="s">
        <v>1277</v>
      </c>
      <c r="H567" s="5" t="s">
        <v>6136</v>
      </c>
      <c r="I567" s="5" t="s">
        <v>8263</v>
      </c>
      <c r="J567" s="6">
        <v>0</v>
      </c>
      <c r="K567" s="9" t="s">
        <v>12165</v>
      </c>
      <c r="L567" s="6"/>
    </row>
    <row r="568" spans="1:12" x14ac:dyDescent="0.2">
      <c r="A568" s="6"/>
      <c r="B568" s="6" t="s">
        <v>2785</v>
      </c>
      <c r="C568" s="9" t="s">
        <v>3547</v>
      </c>
      <c r="D568" s="6" t="s">
        <v>8620</v>
      </c>
      <c r="E568" s="5">
        <v>71</v>
      </c>
      <c r="F568" s="5">
        <v>135</v>
      </c>
      <c r="G568" s="5" t="s">
        <v>7215</v>
      </c>
      <c r="H568" s="5" t="s">
        <v>912</v>
      </c>
      <c r="I568" s="5" t="s">
        <v>8263</v>
      </c>
      <c r="J568" s="6">
        <v>0</v>
      </c>
      <c r="K568" s="9" t="s">
        <v>7216</v>
      </c>
      <c r="L568" s="6"/>
    </row>
    <row r="569" spans="1:12" x14ac:dyDescent="0.2">
      <c r="A569" s="575" t="s">
        <v>11802</v>
      </c>
      <c r="B569" s="575" t="s">
        <v>2785</v>
      </c>
      <c r="C569" s="562" t="s">
        <v>3547</v>
      </c>
      <c r="D569" s="556" t="s">
        <v>11809</v>
      </c>
      <c r="E569" s="5">
        <v>67</v>
      </c>
      <c r="F569" s="5">
        <v>101</v>
      </c>
      <c r="G569" s="5" t="s">
        <v>1277</v>
      </c>
      <c r="H569" s="564" t="s">
        <v>6136</v>
      </c>
      <c r="I569" s="564" t="s">
        <v>8263</v>
      </c>
      <c r="J569" s="6">
        <v>0</v>
      </c>
      <c r="K569" s="562" t="s">
        <v>11779</v>
      </c>
      <c r="L569" s="6"/>
    </row>
    <row r="570" spans="1:12" x14ac:dyDescent="0.2">
      <c r="A570" s="6"/>
      <c r="B570" s="6" t="s">
        <v>573</v>
      </c>
      <c r="C570" s="9" t="s">
        <v>3547</v>
      </c>
      <c r="D570" s="6" t="s">
        <v>9070</v>
      </c>
      <c r="E570" s="5">
        <v>71</v>
      </c>
      <c r="F570" s="5">
        <v>135</v>
      </c>
      <c r="G570" s="5" t="s">
        <v>7215</v>
      </c>
      <c r="H570" s="5" t="s">
        <v>912</v>
      </c>
      <c r="I570" s="5" t="s">
        <v>8263</v>
      </c>
      <c r="J570" s="6">
        <v>0</v>
      </c>
      <c r="K570" s="9" t="s">
        <v>7216</v>
      </c>
      <c r="L570" s="6"/>
    </row>
    <row r="571" spans="1:12" x14ac:dyDescent="0.2">
      <c r="A571" s="6"/>
      <c r="B571" s="6"/>
      <c r="C571" s="9"/>
      <c r="E571" s="5"/>
      <c r="F571" s="5"/>
      <c r="G571" s="5"/>
      <c r="H571" s="5"/>
      <c r="I571" s="5"/>
      <c r="J571" s="6"/>
      <c r="K571" s="9"/>
      <c r="L571" s="6"/>
    </row>
    <row r="572" spans="1:12" x14ac:dyDescent="0.2">
      <c r="A572" s="6" t="s">
        <v>12240</v>
      </c>
      <c r="B572" s="6" t="s">
        <v>8490</v>
      </c>
      <c r="C572" s="9" t="s">
        <v>12243</v>
      </c>
      <c r="D572" s="6" t="s">
        <v>12242</v>
      </c>
      <c r="E572" s="5">
        <v>68</v>
      </c>
      <c r="F572" s="5">
        <v>116</v>
      </c>
      <c r="G572" s="5" t="s">
        <v>8292</v>
      </c>
      <c r="H572" s="5" t="s">
        <v>6136</v>
      </c>
      <c r="I572" s="5" t="s">
        <v>8263</v>
      </c>
      <c r="J572" s="6">
        <v>0</v>
      </c>
      <c r="K572" s="9" t="s">
        <v>12241</v>
      </c>
      <c r="L572" s="6"/>
    </row>
    <row r="573" spans="1:12" x14ac:dyDescent="0.2">
      <c r="A573" s="6"/>
      <c r="B573" s="6"/>
      <c r="C573" s="9"/>
      <c r="E573" s="5"/>
      <c r="F573" s="5"/>
      <c r="G573" s="5"/>
      <c r="H573" s="5"/>
      <c r="I573" s="5"/>
      <c r="J573" s="6"/>
      <c r="K573" s="9"/>
      <c r="L573" s="6"/>
    </row>
    <row r="574" spans="1:12" x14ac:dyDescent="0.2">
      <c r="A574" s="6"/>
      <c r="B574" s="6" t="s">
        <v>3365</v>
      </c>
      <c r="C574" s="9" t="s">
        <v>6512</v>
      </c>
      <c r="D574" s="6" t="s">
        <v>9234</v>
      </c>
      <c r="E574" s="5">
        <v>72</v>
      </c>
      <c r="F574" s="5">
        <v>121</v>
      </c>
      <c r="G574" s="5" t="s">
        <v>1430</v>
      </c>
      <c r="H574" s="5" t="s">
        <v>912</v>
      </c>
      <c r="I574" s="5" t="s">
        <v>8263</v>
      </c>
      <c r="J574" s="6">
        <v>0</v>
      </c>
      <c r="K574" s="9" t="s">
        <v>5210</v>
      </c>
      <c r="L574" s="6"/>
    </row>
    <row r="575" spans="1:12" x14ac:dyDescent="0.2">
      <c r="A575" s="6" t="s">
        <v>10628</v>
      </c>
      <c r="B575" s="6" t="s">
        <v>3365</v>
      </c>
      <c r="C575" s="9" t="s">
        <v>6512</v>
      </c>
      <c r="D575" s="6" t="s">
        <v>11046</v>
      </c>
      <c r="E575" s="5">
        <v>74</v>
      </c>
      <c r="F575" s="5">
        <v>135</v>
      </c>
      <c r="G575" s="5" t="s">
        <v>7215</v>
      </c>
      <c r="H575" s="5" t="s">
        <v>912</v>
      </c>
      <c r="I575" s="5" t="s">
        <v>8263</v>
      </c>
      <c r="J575" s="6">
        <v>0</v>
      </c>
      <c r="K575" s="9" t="s">
        <v>11027</v>
      </c>
      <c r="L575" s="6"/>
    </row>
    <row r="576" spans="1:12" x14ac:dyDescent="0.2">
      <c r="A576" s="6" t="s">
        <v>12016</v>
      </c>
      <c r="B576" s="6" t="s">
        <v>4892</v>
      </c>
      <c r="C576" s="9" t="s">
        <v>6512</v>
      </c>
      <c r="D576" s="6" t="s">
        <v>11667</v>
      </c>
      <c r="E576" s="5">
        <v>70</v>
      </c>
      <c r="F576" s="5">
        <v>111</v>
      </c>
      <c r="G576" s="5" t="s">
        <v>5728</v>
      </c>
      <c r="H576" s="5" t="s">
        <v>10390</v>
      </c>
      <c r="I576" s="5" t="s">
        <v>8263</v>
      </c>
      <c r="J576" s="6">
        <v>0</v>
      </c>
      <c r="K576" s="9" t="s">
        <v>12011</v>
      </c>
      <c r="L576" s="6"/>
    </row>
    <row r="577" spans="1:12" x14ac:dyDescent="0.2">
      <c r="A577" s="6" t="s">
        <v>8130</v>
      </c>
      <c r="B577" s="6" t="s">
        <v>8490</v>
      </c>
      <c r="C577" s="9" t="s">
        <v>6512</v>
      </c>
      <c r="D577" s="6" t="s">
        <v>8952</v>
      </c>
      <c r="E577" s="5">
        <v>71</v>
      </c>
      <c r="F577" s="5">
        <v>121</v>
      </c>
      <c r="G577" s="5" t="s">
        <v>1430</v>
      </c>
      <c r="H577" s="5" t="s">
        <v>912</v>
      </c>
      <c r="I577" s="5" t="s">
        <v>8263</v>
      </c>
      <c r="J577" s="6">
        <v>0</v>
      </c>
      <c r="K577" s="9"/>
      <c r="L577" s="6"/>
    </row>
    <row r="578" spans="1:12" ht="25.5" x14ac:dyDescent="0.2">
      <c r="A578" s="6" t="s">
        <v>4007</v>
      </c>
      <c r="B578" s="6" t="s">
        <v>8490</v>
      </c>
      <c r="C578" s="9" t="s">
        <v>6512</v>
      </c>
      <c r="D578" s="174" t="s">
        <v>2977</v>
      </c>
      <c r="E578" s="5">
        <v>71</v>
      </c>
      <c r="F578" s="5">
        <v>135</v>
      </c>
      <c r="G578" s="5" t="s">
        <v>7215</v>
      </c>
      <c r="H578" s="5" t="s">
        <v>912</v>
      </c>
      <c r="I578" s="5" t="s">
        <v>8263</v>
      </c>
      <c r="J578" s="6">
        <v>0</v>
      </c>
      <c r="K578" s="9" t="s">
        <v>5663</v>
      </c>
      <c r="L578" s="6"/>
    </row>
    <row r="579" spans="1:12" x14ac:dyDescent="0.2">
      <c r="A579" s="6"/>
      <c r="B579" s="6" t="s">
        <v>8490</v>
      </c>
      <c r="C579" s="9" t="s">
        <v>6512</v>
      </c>
      <c r="D579" s="6" t="s">
        <v>1429</v>
      </c>
      <c r="E579" s="5">
        <v>74</v>
      </c>
      <c r="F579" s="5">
        <v>121</v>
      </c>
      <c r="G579" s="5" t="s">
        <v>1430</v>
      </c>
      <c r="H579" s="5" t="s">
        <v>912</v>
      </c>
      <c r="I579" s="5" t="s">
        <v>8263</v>
      </c>
      <c r="J579" s="6">
        <v>0</v>
      </c>
      <c r="K579" s="9"/>
      <c r="L579" s="6"/>
    </row>
    <row r="580" spans="1:12" x14ac:dyDescent="0.2">
      <c r="A580" s="6"/>
      <c r="B580" s="6" t="s">
        <v>8490</v>
      </c>
      <c r="C580" s="9" t="s">
        <v>6512</v>
      </c>
      <c r="D580" s="6" t="s">
        <v>9972</v>
      </c>
      <c r="E580" s="5">
        <v>70</v>
      </c>
      <c r="F580" s="5">
        <v>111</v>
      </c>
      <c r="G580" s="5" t="s">
        <v>5728</v>
      </c>
      <c r="H580" s="5" t="s">
        <v>10390</v>
      </c>
      <c r="I580" s="5" t="s">
        <v>8263</v>
      </c>
      <c r="J580" s="6">
        <v>0</v>
      </c>
      <c r="K580" s="9"/>
      <c r="L580" s="6"/>
    </row>
    <row r="581" spans="1:12" x14ac:dyDescent="0.2">
      <c r="A581" s="6" t="s">
        <v>8374</v>
      </c>
      <c r="B581" s="6" t="s">
        <v>8490</v>
      </c>
      <c r="C581" s="9" t="s">
        <v>6512</v>
      </c>
      <c r="D581" s="6" t="s">
        <v>6755</v>
      </c>
      <c r="E581" s="5">
        <v>70</v>
      </c>
      <c r="F581" s="5">
        <v>131</v>
      </c>
      <c r="G581" s="5" t="s">
        <v>4246</v>
      </c>
      <c r="H581" s="5" t="s">
        <v>10390</v>
      </c>
      <c r="I581" s="5" t="s">
        <v>8263</v>
      </c>
      <c r="J581" s="6">
        <v>0</v>
      </c>
      <c r="K581" s="9"/>
      <c r="L581" s="6"/>
    </row>
    <row r="582" spans="1:12" x14ac:dyDescent="0.2">
      <c r="A582" s="6" t="s">
        <v>12362</v>
      </c>
      <c r="B582" s="6" t="s">
        <v>8490</v>
      </c>
      <c r="C582" s="9" t="s">
        <v>6512</v>
      </c>
      <c r="D582" s="562" t="s">
        <v>12376</v>
      </c>
      <c r="E582" s="5">
        <v>76</v>
      </c>
      <c r="F582" s="5">
        <v>139</v>
      </c>
      <c r="G582" s="564" t="s">
        <v>12377</v>
      </c>
      <c r="H582" s="564" t="s">
        <v>912</v>
      </c>
      <c r="I582" s="564" t="s">
        <v>8263</v>
      </c>
      <c r="J582" s="6">
        <v>1</v>
      </c>
      <c r="K582" s="562" t="s">
        <v>12356</v>
      </c>
      <c r="L582" s="6"/>
    </row>
    <row r="583" spans="1:12" x14ac:dyDescent="0.2">
      <c r="A583" s="6"/>
      <c r="B583" s="6"/>
      <c r="C583" s="9"/>
      <c r="D583" s="763" t="s">
        <v>12378</v>
      </c>
      <c r="E583" s="5"/>
      <c r="F583" s="5"/>
      <c r="G583" s="5"/>
      <c r="H583" s="5"/>
      <c r="I583" s="5"/>
      <c r="J583" s="6">
        <v>0</v>
      </c>
      <c r="K583" s="9"/>
      <c r="L583" s="6"/>
    </row>
    <row r="584" spans="1:12" ht="13.5" thickBot="1" x14ac:dyDescent="0.25">
      <c r="A584" s="6"/>
      <c r="B584" s="6"/>
      <c r="C584" s="9"/>
      <c r="D584" s="763"/>
      <c r="E584" s="5"/>
      <c r="F584" s="5"/>
      <c r="G584" s="5"/>
      <c r="H584" s="5"/>
      <c r="I584" s="5"/>
      <c r="J584" s="6"/>
      <c r="K584" s="9"/>
      <c r="L584" s="6"/>
    </row>
    <row r="585" spans="1:12" ht="15.75" x14ac:dyDescent="0.25">
      <c r="A585" s="6"/>
      <c r="B585" s="660" t="s">
        <v>8459</v>
      </c>
      <c r="C585" s="699"/>
      <c r="D585" s="584"/>
      <c r="E585" s="700" t="s">
        <v>5311</v>
      </c>
      <c r="F585" s="701"/>
      <c r="G585" s="264"/>
      <c r="H585" s="264"/>
      <c r="I585" s="265"/>
      <c r="J585" s="6">
        <v>0</v>
      </c>
      <c r="K585" s="9"/>
      <c r="L585" s="6"/>
    </row>
    <row r="586" spans="1:12" ht="15.75" x14ac:dyDescent="0.25">
      <c r="A586" s="6"/>
      <c r="B586" s="661" t="s">
        <v>4822</v>
      </c>
      <c r="C586" s="176"/>
      <c r="D586" s="136"/>
      <c r="E586" s="266" t="s">
        <v>5487</v>
      </c>
      <c r="F586" s="137"/>
      <c r="G586" s="702"/>
      <c r="H586" s="702"/>
      <c r="I586" s="163"/>
      <c r="J586" s="6">
        <v>0</v>
      </c>
      <c r="K586" s="9"/>
      <c r="L586" s="6"/>
    </row>
    <row r="587" spans="1:12" ht="15.75" x14ac:dyDescent="0.25">
      <c r="A587" s="6"/>
      <c r="B587" s="661" t="s">
        <v>4411</v>
      </c>
      <c r="C587" s="176"/>
      <c r="D587" s="136"/>
      <c r="E587" s="266" t="s">
        <v>5508</v>
      </c>
      <c r="F587" s="137"/>
      <c r="G587" s="137"/>
      <c r="H587" s="137"/>
      <c r="I587" s="163"/>
      <c r="J587" s="6">
        <v>0</v>
      </c>
      <c r="K587" s="9"/>
      <c r="L587" s="6"/>
    </row>
    <row r="588" spans="1:12" ht="16.5" thickBot="1" x14ac:dyDescent="0.3">
      <c r="A588" s="6"/>
      <c r="B588" s="661"/>
      <c r="C588" s="176"/>
      <c r="D588" s="136"/>
      <c r="E588" s="266"/>
      <c r="F588" s="137"/>
      <c r="G588" s="137"/>
      <c r="H588" s="137"/>
      <c r="I588" s="163"/>
      <c r="J588" s="6">
        <v>0</v>
      </c>
      <c r="K588" s="9"/>
      <c r="L588" s="6"/>
    </row>
    <row r="589" spans="1:12" ht="26.25" thickBot="1" x14ac:dyDescent="0.25">
      <c r="A589" s="6"/>
      <c r="B589" s="230" t="s">
        <v>4412</v>
      </c>
      <c r="C589" s="703" t="s">
        <v>5407</v>
      </c>
      <c r="D589" s="230" t="s">
        <v>3078</v>
      </c>
      <c r="E589" s="704" t="s">
        <v>8490</v>
      </c>
      <c r="F589" s="705" t="s">
        <v>6402</v>
      </c>
      <c r="G589" s="705" t="s">
        <v>6239</v>
      </c>
      <c r="H589" s="705" t="s">
        <v>2849</v>
      </c>
      <c r="I589" s="706" t="s">
        <v>6626</v>
      </c>
      <c r="J589" s="6">
        <v>0</v>
      </c>
      <c r="K589" s="9"/>
      <c r="L589" s="6"/>
    </row>
    <row r="590" spans="1:12" x14ac:dyDescent="0.2">
      <c r="A590" s="6"/>
      <c r="B590" s="6" t="s">
        <v>7376</v>
      </c>
      <c r="C590" s="9" t="s">
        <v>2288</v>
      </c>
      <c r="D590" s="6" t="s">
        <v>3983</v>
      </c>
      <c r="E590" s="5">
        <v>57</v>
      </c>
      <c r="F590" s="5">
        <v>203</v>
      </c>
      <c r="G590" s="5" t="s">
        <v>5803</v>
      </c>
      <c r="H590" s="5" t="s">
        <v>6136</v>
      </c>
      <c r="I590" s="5" t="s">
        <v>8263</v>
      </c>
      <c r="J590" s="6">
        <v>0</v>
      </c>
      <c r="K590" s="9"/>
      <c r="L590" s="6"/>
    </row>
    <row r="591" spans="1:12" x14ac:dyDescent="0.2">
      <c r="A591" s="6"/>
      <c r="B591" s="6" t="s">
        <v>3365</v>
      </c>
      <c r="C591" s="9" t="s">
        <v>2288</v>
      </c>
      <c r="D591" s="6" t="s">
        <v>302</v>
      </c>
      <c r="E591" s="5">
        <v>56</v>
      </c>
      <c r="F591" s="5">
        <v>203</v>
      </c>
      <c r="G591" s="5" t="s">
        <v>5803</v>
      </c>
      <c r="H591" s="5" t="s">
        <v>6136</v>
      </c>
      <c r="I591" s="5" t="s">
        <v>8263</v>
      </c>
      <c r="J591" s="6">
        <v>0</v>
      </c>
      <c r="K591" s="9"/>
      <c r="L591" s="6"/>
    </row>
    <row r="592" spans="1:12" x14ac:dyDescent="0.2">
      <c r="A592" s="6"/>
      <c r="B592" s="6"/>
      <c r="C592" s="9" t="s">
        <v>2288</v>
      </c>
      <c r="D592" s="6" t="s">
        <v>4790</v>
      </c>
      <c r="E592" s="5">
        <v>53</v>
      </c>
      <c r="F592" s="5">
        <v>202</v>
      </c>
      <c r="G592" s="5" t="s">
        <v>3065</v>
      </c>
      <c r="H592" s="5" t="s">
        <v>6136</v>
      </c>
      <c r="I592" s="5" t="s">
        <v>8263</v>
      </c>
      <c r="J592" s="6">
        <v>0</v>
      </c>
      <c r="K592" s="9"/>
      <c r="L592" s="6"/>
    </row>
    <row r="593" spans="1:12" x14ac:dyDescent="0.2">
      <c r="A593" s="6"/>
      <c r="B593" s="6" t="s">
        <v>3365</v>
      </c>
      <c r="C593" s="9" t="s">
        <v>6393</v>
      </c>
      <c r="D593" s="136" t="s">
        <v>4054</v>
      </c>
      <c r="E593" s="5">
        <v>63</v>
      </c>
      <c r="F593" s="5">
        <v>205</v>
      </c>
      <c r="G593" s="5" t="s">
        <v>4938</v>
      </c>
      <c r="H593" s="5" t="s">
        <v>6136</v>
      </c>
      <c r="I593" s="5" t="s">
        <v>8263</v>
      </c>
      <c r="J593" s="6">
        <v>0</v>
      </c>
      <c r="K593" s="9"/>
      <c r="L593" s="6"/>
    </row>
    <row r="594" spans="1:12" x14ac:dyDescent="0.2">
      <c r="A594" s="6"/>
      <c r="B594" s="6" t="s">
        <v>3365</v>
      </c>
      <c r="C594" s="9" t="s">
        <v>6393</v>
      </c>
      <c r="D594" s="136" t="s">
        <v>3823</v>
      </c>
      <c r="E594" s="5">
        <v>63</v>
      </c>
      <c r="F594" s="5">
        <v>205</v>
      </c>
      <c r="G594" s="5" t="s">
        <v>4938</v>
      </c>
      <c r="H594" s="5" t="s">
        <v>6136</v>
      </c>
      <c r="I594" s="5" t="s">
        <v>8263</v>
      </c>
      <c r="J594" s="6">
        <v>0</v>
      </c>
      <c r="K594" s="9"/>
      <c r="L594" s="6"/>
    </row>
    <row r="595" spans="1:12" x14ac:dyDescent="0.2">
      <c r="A595" s="6"/>
      <c r="B595" s="6" t="s">
        <v>3365</v>
      </c>
      <c r="C595" s="9" t="s">
        <v>6393</v>
      </c>
      <c r="D595" s="136" t="s">
        <v>1507</v>
      </c>
      <c r="E595" s="5">
        <v>66</v>
      </c>
      <c r="F595" s="5">
        <v>205</v>
      </c>
      <c r="G595" s="5" t="s">
        <v>4938</v>
      </c>
      <c r="H595" s="5" t="s">
        <v>6136</v>
      </c>
      <c r="I595" s="5" t="s">
        <v>8263</v>
      </c>
      <c r="J595" s="6">
        <v>0</v>
      </c>
      <c r="K595" s="9"/>
      <c r="L595" s="6"/>
    </row>
    <row r="596" spans="1:12" x14ac:dyDescent="0.2">
      <c r="A596" s="6"/>
      <c r="B596" s="6" t="s">
        <v>8490</v>
      </c>
      <c r="C596" s="9" t="s">
        <v>6393</v>
      </c>
      <c r="D596" s="136" t="s">
        <v>2465</v>
      </c>
      <c r="E596" s="5">
        <v>61</v>
      </c>
      <c r="F596" s="5">
        <v>204</v>
      </c>
      <c r="G596" s="5" t="s">
        <v>6265</v>
      </c>
      <c r="H596" s="5" t="s">
        <v>6136</v>
      </c>
      <c r="I596" s="5" t="s">
        <v>8263</v>
      </c>
      <c r="J596" s="6">
        <v>0</v>
      </c>
      <c r="K596" s="9"/>
      <c r="L596" s="6"/>
    </row>
    <row r="597" spans="1:12" x14ac:dyDescent="0.2">
      <c r="A597" s="6"/>
      <c r="B597" s="6" t="s">
        <v>2785</v>
      </c>
      <c r="C597" s="9" t="s">
        <v>6393</v>
      </c>
      <c r="D597" s="136" t="s">
        <v>794</v>
      </c>
      <c r="E597" s="5">
        <v>65</v>
      </c>
      <c r="F597" s="5">
        <v>205</v>
      </c>
      <c r="G597" s="5" t="s">
        <v>4938</v>
      </c>
      <c r="H597" s="5" t="s">
        <v>6136</v>
      </c>
      <c r="I597" s="5" t="s">
        <v>8263</v>
      </c>
      <c r="J597" s="6">
        <v>0</v>
      </c>
      <c r="K597" s="9"/>
      <c r="L597" s="6"/>
    </row>
    <row r="598" spans="1:12" x14ac:dyDescent="0.2">
      <c r="A598" s="6"/>
      <c r="B598" s="6"/>
      <c r="C598" s="9" t="s">
        <v>6393</v>
      </c>
      <c r="D598" s="6" t="s">
        <v>4790</v>
      </c>
      <c r="E598" s="5">
        <v>53</v>
      </c>
      <c r="F598" s="5">
        <v>202</v>
      </c>
      <c r="G598" s="5" t="s">
        <v>3065</v>
      </c>
      <c r="H598" s="5" t="s">
        <v>6136</v>
      </c>
      <c r="I598" s="5" t="s">
        <v>8263</v>
      </c>
      <c r="J598" s="6">
        <v>0</v>
      </c>
      <c r="K598" s="9"/>
      <c r="L598" s="6"/>
    </row>
    <row r="599" spans="1:12" x14ac:dyDescent="0.2">
      <c r="A599" s="6" t="s">
        <v>7731</v>
      </c>
      <c r="B599" s="6"/>
      <c r="C599" s="9" t="s">
        <v>6393</v>
      </c>
      <c r="D599" s="136" t="s">
        <v>3468</v>
      </c>
      <c r="E599" s="5">
        <v>58</v>
      </c>
      <c r="F599" s="5">
        <v>206</v>
      </c>
      <c r="G599" s="5" t="s">
        <v>10256</v>
      </c>
      <c r="H599" s="5" t="s">
        <v>6136</v>
      </c>
      <c r="I599" s="5" t="s">
        <v>8263</v>
      </c>
      <c r="J599" s="6">
        <v>0</v>
      </c>
      <c r="K599" s="9" t="s">
        <v>1683</v>
      </c>
      <c r="L599" s="6"/>
    </row>
    <row r="600" spans="1:12" x14ac:dyDescent="0.2">
      <c r="A600" s="6"/>
      <c r="B600" s="6"/>
      <c r="C600" s="9"/>
      <c r="D600" s="136"/>
      <c r="E600" s="5"/>
      <c r="F600" s="5"/>
      <c r="G600" s="5"/>
      <c r="H600" s="5"/>
      <c r="I600" s="5"/>
      <c r="J600" s="6">
        <v>0</v>
      </c>
      <c r="K600" s="9"/>
      <c r="L600" s="6"/>
    </row>
    <row r="601" spans="1:12" x14ac:dyDescent="0.2">
      <c r="A601" s="6"/>
      <c r="B601" s="6" t="s">
        <v>2125</v>
      </c>
      <c r="C601" s="9" t="s">
        <v>8322</v>
      </c>
      <c r="D601" s="136" t="s">
        <v>3389</v>
      </c>
      <c r="E601" s="5">
        <v>67</v>
      </c>
      <c r="F601" s="5">
        <v>205</v>
      </c>
      <c r="G601" s="5" t="s">
        <v>4938</v>
      </c>
      <c r="H601" s="5" t="s">
        <v>6136</v>
      </c>
      <c r="I601" s="5" t="s">
        <v>8263</v>
      </c>
      <c r="J601" s="6">
        <v>0</v>
      </c>
      <c r="K601" s="9"/>
      <c r="L601" s="6"/>
    </row>
    <row r="602" spans="1:12" x14ac:dyDescent="0.2">
      <c r="A602" s="6"/>
      <c r="B602" s="6" t="s">
        <v>2138</v>
      </c>
      <c r="C602" s="9" t="s">
        <v>8322</v>
      </c>
      <c r="D602" s="136" t="s">
        <v>3031</v>
      </c>
      <c r="E602" s="5">
        <v>66</v>
      </c>
      <c r="F602" s="5">
        <v>205</v>
      </c>
      <c r="G602" s="5" t="s">
        <v>4938</v>
      </c>
      <c r="H602" s="5" t="s">
        <v>6136</v>
      </c>
      <c r="I602" s="5" t="s">
        <v>8263</v>
      </c>
      <c r="J602" s="6">
        <v>0</v>
      </c>
      <c r="K602" s="9"/>
      <c r="L602" s="6"/>
    </row>
    <row r="603" spans="1:12" x14ac:dyDescent="0.2">
      <c r="A603" s="6"/>
      <c r="B603" s="6"/>
      <c r="C603" s="9" t="s">
        <v>8322</v>
      </c>
      <c r="D603" s="6" t="s">
        <v>4790</v>
      </c>
      <c r="E603" s="5">
        <v>66</v>
      </c>
      <c r="F603" s="5">
        <v>201</v>
      </c>
      <c r="G603" s="5" t="s">
        <v>7093</v>
      </c>
      <c r="H603" s="5" t="s">
        <v>6136</v>
      </c>
      <c r="I603" s="5"/>
      <c r="J603" s="6">
        <v>0</v>
      </c>
      <c r="K603" s="9"/>
      <c r="L603" s="6"/>
    </row>
    <row r="604" spans="1:12" x14ac:dyDescent="0.2">
      <c r="A604" s="6"/>
      <c r="B604" s="6"/>
      <c r="C604" s="9" t="s">
        <v>3807</v>
      </c>
      <c r="D604" s="6" t="s">
        <v>4790</v>
      </c>
      <c r="E604" s="5">
        <v>66</v>
      </c>
      <c r="F604" s="5">
        <v>201</v>
      </c>
      <c r="G604" s="5" t="s">
        <v>7093</v>
      </c>
      <c r="H604" s="5" t="s">
        <v>6136</v>
      </c>
      <c r="I604" s="5"/>
      <c r="J604" s="6">
        <v>0</v>
      </c>
      <c r="K604" s="9"/>
      <c r="L604" s="6"/>
    </row>
    <row r="605" spans="1:12" x14ac:dyDescent="0.2">
      <c r="A605" s="6"/>
      <c r="B605" s="6"/>
      <c r="C605" s="9"/>
      <c r="E605" s="5"/>
      <c r="F605" s="5"/>
      <c r="G605" s="5"/>
      <c r="H605" s="5"/>
      <c r="I605" s="5"/>
      <c r="J605" s="6">
        <v>0</v>
      </c>
      <c r="K605" s="9"/>
      <c r="L605" s="6"/>
    </row>
    <row r="606" spans="1:12" x14ac:dyDescent="0.2">
      <c r="A606" s="6"/>
      <c r="B606" s="6" t="s">
        <v>1978</v>
      </c>
      <c r="C606" s="9" t="s">
        <v>7869</v>
      </c>
      <c r="D606" s="6" t="s">
        <v>4790</v>
      </c>
      <c r="E606" s="5">
        <v>66</v>
      </c>
      <c r="F606" s="5">
        <v>201</v>
      </c>
      <c r="G606" s="5" t="s">
        <v>7093</v>
      </c>
      <c r="H606" s="5" t="s">
        <v>6136</v>
      </c>
      <c r="I606" s="5"/>
      <c r="J606" s="6">
        <v>0</v>
      </c>
      <c r="K606" s="9"/>
      <c r="L606" s="6"/>
    </row>
    <row r="607" spans="1:12" ht="13.5" thickBot="1" x14ac:dyDescent="0.25">
      <c r="A607" s="6"/>
      <c r="B607" s="6"/>
      <c r="C607" s="9"/>
      <c r="E607" s="5"/>
      <c r="F607" s="5"/>
      <c r="G607" s="5"/>
      <c r="H607" s="5"/>
      <c r="I607" s="5"/>
      <c r="J607" s="6">
        <v>0</v>
      </c>
      <c r="K607" s="9"/>
      <c r="L607" s="6"/>
    </row>
    <row r="608" spans="1:12" ht="15.75" x14ac:dyDescent="0.25">
      <c r="A608" s="6"/>
      <c r="B608" s="660" t="s">
        <v>4476</v>
      </c>
      <c r="C608" s="262"/>
      <c r="D608" s="263"/>
      <c r="E608" s="264"/>
      <c r="F608" s="264"/>
      <c r="G608" s="264"/>
      <c r="H608" s="264"/>
      <c r="I608" s="265"/>
      <c r="J608" s="6">
        <v>0</v>
      </c>
      <c r="K608" s="9"/>
      <c r="L608" s="6"/>
    </row>
    <row r="609" spans="1:12" ht="15.75" x14ac:dyDescent="0.25">
      <c r="A609" s="6"/>
      <c r="B609" s="661" t="s">
        <v>775</v>
      </c>
      <c r="C609" s="176"/>
      <c r="D609" s="136"/>
      <c r="E609" s="266" t="s">
        <v>10147</v>
      </c>
      <c r="F609" s="137"/>
      <c r="G609" s="137"/>
      <c r="H609" s="137"/>
      <c r="I609" s="163"/>
      <c r="J609" s="6">
        <v>0</v>
      </c>
      <c r="K609" s="9"/>
      <c r="L609" s="6"/>
    </row>
    <row r="610" spans="1:12" ht="15.75" x14ac:dyDescent="0.25">
      <c r="A610" s="6"/>
      <c r="B610" s="661" t="s">
        <v>4809</v>
      </c>
      <c r="C610" s="176"/>
      <c r="D610" s="136"/>
      <c r="E610" s="266" t="s">
        <v>1388</v>
      </c>
      <c r="F610" s="137"/>
      <c r="G610" s="137"/>
      <c r="H610" s="137"/>
      <c r="I610" s="163"/>
      <c r="J610" s="6">
        <v>0</v>
      </c>
      <c r="K610" s="9"/>
      <c r="L610" s="6"/>
    </row>
    <row r="611" spans="1:12" ht="15.75" x14ac:dyDescent="0.25">
      <c r="A611" s="6"/>
      <c r="B611" s="661"/>
      <c r="C611" s="176"/>
      <c r="D611" s="136"/>
      <c r="E611" s="266"/>
      <c r="F611" s="137"/>
      <c r="G611" s="137"/>
      <c r="H611" s="137"/>
      <c r="I611" s="163"/>
      <c r="J611" s="6">
        <v>0</v>
      </c>
      <c r="K611" s="9"/>
      <c r="L611" s="6"/>
    </row>
    <row r="612" spans="1:12" ht="16.5" thickBot="1" x14ac:dyDescent="0.3">
      <c r="A612" s="6"/>
      <c r="B612" s="707" t="s">
        <v>4390</v>
      </c>
      <c r="C612" s="708"/>
      <c r="D612" s="585"/>
      <c r="E612" s="709"/>
      <c r="F612" s="261"/>
      <c r="G612" s="261"/>
      <c r="H612" s="261"/>
      <c r="I612" s="164"/>
      <c r="J612" s="6">
        <v>0</v>
      </c>
      <c r="K612" s="9"/>
      <c r="L612" s="6"/>
    </row>
    <row r="613" spans="1:12" ht="26.25" thickBot="1" x14ac:dyDescent="0.25">
      <c r="A613" s="6"/>
      <c r="B613" s="230" t="s">
        <v>4412</v>
      </c>
      <c r="C613" s="703" t="s">
        <v>5407</v>
      </c>
      <c r="D613" s="230" t="s">
        <v>3078</v>
      </c>
      <c r="E613" s="704" t="s">
        <v>8490</v>
      </c>
      <c r="F613" s="705" t="s">
        <v>6402</v>
      </c>
      <c r="G613" s="705" t="s">
        <v>6239</v>
      </c>
      <c r="H613" s="705" t="s">
        <v>2849</v>
      </c>
      <c r="I613" s="706" t="s">
        <v>6626</v>
      </c>
      <c r="J613" s="6">
        <v>0</v>
      </c>
      <c r="K613" s="9"/>
      <c r="L613" s="6"/>
    </row>
    <row r="614" spans="1:12" x14ac:dyDescent="0.2">
      <c r="A614" s="6"/>
      <c r="B614" s="557" t="s">
        <v>3365</v>
      </c>
      <c r="C614" s="710" t="s">
        <v>2288</v>
      </c>
      <c r="D614" s="557" t="s">
        <v>8725</v>
      </c>
      <c r="E614" s="662">
        <v>55</v>
      </c>
      <c r="F614" s="617">
        <v>107</v>
      </c>
      <c r="G614" s="5" t="s">
        <v>8818</v>
      </c>
      <c r="H614" s="5" t="s">
        <v>6136</v>
      </c>
      <c r="I614" s="5" t="s">
        <v>8263</v>
      </c>
      <c r="J614" s="6">
        <v>0</v>
      </c>
      <c r="K614" s="9"/>
      <c r="L614" s="6"/>
    </row>
    <row r="615" spans="1:12" x14ac:dyDescent="0.2">
      <c r="A615" s="6"/>
      <c r="B615" s="557" t="s">
        <v>8490</v>
      </c>
      <c r="C615" s="710" t="s">
        <v>2288</v>
      </c>
      <c r="D615" s="557" t="s">
        <v>1624</v>
      </c>
      <c r="E615" s="662">
        <v>59</v>
      </c>
      <c r="F615" s="617">
        <v>107</v>
      </c>
      <c r="G615" s="5" t="s">
        <v>8818</v>
      </c>
      <c r="H615" s="5" t="s">
        <v>6136</v>
      </c>
      <c r="I615" s="5" t="s">
        <v>8263</v>
      </c>
      <c r="J615" s="6">
        <v>0</v>
      </c>
      <c r="K615" s="9"/>
      <c r="L615" s="6"/>
    </row>
    <row r="616" spans="1:12" x14ac:dyDescent="0.2">
      <c r="A616" s="6" t="s">
        <v>8446</v>
      </c>
      <c r="B616" s="557" t="s">
        <v>8490</v>
      </c>
      <c r="C616" s="710" t="s">
        <v>2288</v>
      </c>
      <c r="D616" s="557" t="s">
        <v>3947</v>
      </c>
      <c r="E616" s="662">
        <v>58</v>
      </c>
      <c r="F616" s="617">
        <v>107</v>
      </c>
      <c r="G616" s="5" t="s">
        <v>8818</v>
      </c>
      <c r="H616" s="5" t="s">
        <v>6136</v>
      </c>
      <c r="I616" s="5" t="s">
        <v>8263</v>
      </c>
      <c r="J616" s="6">
        <v>0</v>
      </c>
      <c r="K616" s="9" t="s">
        <v>3948</v>
      </c>
      <c r="L616" s="6"/>
    </row>
    <row r="617" spans="1:12" x14ac:dyDescent="0.2">
      <c r="A617" s="6"/>
      <c r="B617" s="557" t="s">
        <v>8490</v>
      </c>
      <c r="C617" s="710" t="s">
        <v>2288</v>
      </c>
      <c r="D617" s="557" t="s">
        <v>7438</v>
      </c>
      <c r="E617" s="662">
        <v>56</v>
      </c>
      <c r="F617" s="617">
        <v>107</v>
      </c>
      <c r="G617" s="5" t="s">
        <v>8818</v>
      </c>
      <c r="H617" s="5" t="s">
        <v>6136</v>
      </c>
      <c r="I617" s="5" t="s">
        <v>8263</v>
      </c>
      <c r="J617" s="6">
        <v>0</v>
      </c>
      <c r="K617" s="9"/>
      <c r="L617" s="6"/>
    </row>
    <row r="618" spans="1:12" x14ac:dyDescent="0.2">
      <c r="A618" s="6"/>
      <c r="B618" s="557" t="s">
        <v>8490</v>
      </c>
      <c r="C618" s="710" t="s">
        <v>2288</v>
      </c>
      <c r="D618" s="557" t="s">
        <v>7876</v>
      </c>
      <c r="E618" s="662">
        <v>56</v>
      </c>
      <c r="F618" s="617">
        <v>107</v>
      </c>
      <c r="G618" s="5" t="s">
        <v>8818</v>
      </c>
      <c r="H618" s="5" t="s">
        <v>6136</v>
      </c>
      <c r="I618" s="5" t="s">
        <v>8263</v>
      </c>
      <c r="J618" s="6">
        <v>0</v>
      </c>
      <c r="K618" s="9"/>
      <c r="L618" s="6"/>
    </row>
    <row r="619" spans="1:12" x14ac:dyDescent="0.2">
      <c r="A619" s="575" t="s">
        <v>10670</v>
      </c>
      <c r="B619" s="557" t="s">
        <v>8490</v>
      </c>
      <c r="C619" s="710" t="s">
        <v>2288</v>
      </c>
      <c r="D619" s="557" t="s">
        <v>10678</v>
      </c>
      <c r="E619" s="662">
        <v>56</v>
      </c>
      <c r="F619" s="617">
        <v>107</v>
      </c>
      <c r="G619" s="5" t="s">
        <v>8818</v>
      </c>
      <c r="H619" s="5" t="s">
        <v>6136</v>
      </c>
      <c r="I619" s="5" t="s">
        <v>8263</v>
      </c>
      <c r="J619" s="6">
        <v>0</v>
      </c>
      <c r="K619" s="562" t="s">
        <v>10679</v>
      </c>
      <c r="L619" s="6"/>
    </row>
    <row r="620" spans="1:12" x14ac:dyDescent="0.2">
      <c r="A620" s="6"/>
      <c r="B620" s="557" t="s">
        <v>8490</v>
      </c>
      <c r="C620" s="710" t="s">
        <v>2288</v>
      </c>
      <c r="D620" s="557" t="s">
        <v>1924</v>
      </c>
      <c r="E620" s="662">
        <v>56</v>
      </c>
      <c r="F620" s="617">
        <v>107</v>
      </c>
      <c r="G620" s="5" t="s">
        <v>8818</v>
      </c>
      <c r="H620" s="5" t="s">
        <v>6136</v>
      </c>
      <c r="I620" s="5" t="s">
        <v>8263</v>
      </c>
      <c r="J620" s="6">
        <v>0</v>
      </c>
      <c r="K620" s="9"/>
      <c r="L620" s="6"/>
    </row>
    <row r="621" spans="1:12" x14ac:dyDescent="0.2">
      <c r="A621" s="6" t="s">
        <v>5825</v>
      </c>
      <c r="B621" s="557" t="s">
        <v>8490</v>
      </c>
      <c r="C621" s="710" t="s">
        <v>2288</v>
      </c>
      <c r="D621" s="557" t="s">
        <v>9033</v>
      </c>
      <c r="E621" s="662">
        <v>56</v>
      </c>
      <c r="F621" s="617">
        <v>107</v>
      </c>
      <c r="G621" s="5" t="s">
        <v>8818</v>
      </c>
      <c r="H621" s="5" t="s">
        <v>6136</v>
      </c>
      <c r="I621" s="5" t="s">
        <v>8263</v>
      </c>
      <c r="J621" s="6">
        <v>0</v>
      </c>
      <c r="K621" s="9" t="s">
        <v>10109</v>
      </c>
      <c r="L621" s="6"/>
    </row>
    <row r="622" spans="1:12" x14ac:dyDescent="0.2">
      <c r="A622" s="6" t="s">
        <v>10732</v>
      </c>
      <c r="B622" s="557" t="s">
        <v>8490</v>
      </c>
      <c r="C622" s="710" t="s">
        <v>2288</v>
      </c>
      <c r="D622" s="557" t="s">
        <v>10733</v>
      </c>
      <c r="E622" s="662">
        <v>56</v>
      </c>
      <c r="F622" s="617">
        <v>107</v>
      </c>
      <c r="G622" s="5" t="s">
        <v>8818</v>
      </c>
      <c r="H622" s="5" t="s">
        <v>6136</v>
      </c>
      <c r="I622" s="5" t="s">
        <v>8263</v>
      </c>
      <c r="J622" s="6">
        <v>0</v>
      </c>
      <c r="K622" s="9" t="s">
        <v>10683</v>
      </c>
      <c r="L622" s="6"/>
    </row>
    <row r="623" spans="1:12" x14ac:dyDescent="0.2">
      <c r="A623" s="6"/>
      <c r="B623" s="557" t="s">
        <v>5948</v>
      </c>
      <c r="C623" s="710" t="s">
        <v>2288</v>
      </c>
      <c r="D623" s="557" t="s">
        <v>2520</v>
      </c>
      <c r="E623" s="662">
        <v>54</v>
      </c>
      <c r="F623" s="617">
        <v>112</v>
      </c>
      <c r="G623" s="5" t="s">
        <v>2395</v>
      </c>
      <c r="H623" s="5" t="s">
        <v>6136</v>
      </c>
      <c r="I623" s="5" t="s">
        <v>8263</v>
      </c>
      <c r="J623" s="6">
        <v>0</v>
      </c>
      <c r="K623" s="9"/>
      <c r="L623" s="6"/>
    </row>
    <row r="624" spans="1:12" x14ac:dyDescent="0.2">
      <c r="A624" s="6"/>
      <c r="B624" s="557"/>
      <c r="C624" s="710"/>
      <c r="D624" s="557"/>
      <c r="E624" s="662"/>
      <c r="F624" s="617"/>
      <c r="G624" s="5"/>
      <c r="H624" s="5"/>
      <c r="I624" s="5"/>
      <c r="J624" s="6">
        <v>0</v>
      </c>
      <c r="K624" s="9"/>
      <c r="L624" s="6"/>
    </row>
    <row r="625" spans="1:12" x14ac:dyDescent="0.2">
      <c r="A625" s="6"/>
      <c r="B625" s="557" t="s">
        <v>8490</v>
      </c>
      <c r="C625" s="710" t="s">
        <v>4547</v>
      </c>
      <c r="D625" s="557" t="s">
        <v>6873</v>
      </c>
      <c r="E625" s="662">
        <v>79</v>
      </c>
      <c r="F625" s="617">
        <v>103</v>
      </c>
      <c r="G625" s="5" t="s">
        <v>10345</v>
      </c>
      <c r="H625" s="5" t="s">
        <v>6513</v>
      </c>
      <c r="I625" s="5" t="s">
        <v>8263</v>
      </c>
      <c r="J625" s="6">
        <v>0</v>
      </c>
      <c r="K625" s="9"/>
      <c r="L625" s="6"/>
    </row>
    <row r="626" spans="1:12" x14ac:dyDescent="0.2">
      <c r="A626" s="6"/>
      <c r="B626" s="557"/>
      <c r="C626" s="710"/>
      <c r="D626" s="557"/>
      <c r="E626" s="662"/>
      <c r="F626" s="617"/>
      <c r="G626" s="617"/>
      <c r="H626" s="5"/>
      <c r="I626" s="5"/>
      <c r="J626" s="6">
        <v>0</v>
      </c>
      <c r="K626" s="9"/>
      <c r="L626" s="6"/>
    </row>
    <row r="627" spans="1:12" x14ac:dyDescent="0.2">
      <c r="A627" s="6" t="s">
        <v>11651</v>
      </c>
      <c r="B627" s="557" t="s">
        <v>8490</v>
      </c>
      <c r="C627" s="710" t="s">
        <v>6393</v>
      </c>
      <c r="D627" s="557" t="s">
        <v>11654</v>
      </c>
      <c r="E627" s="662">
        <v>54</v>
      </c>
      <c r="F627" s="617">
        <v>120</v>
      </c>
      <c r="G627" s="617" t="s">
        <v>5075</v>
      </c>
      <c r="H627" s="5" t="s">
        <v>6136</v>
      </c>
      <c r="I627" s="5" t="s">
        <v>8263</v>
      </c>
      <c r="J627" s="6">
        <v>0</v>
      </c>
      <c r="K627" s="9" t="s">
        <v>11611</v>
      </c>
      <c r="L627" s="6"/>
    </row>
    <row r="628" spans="1:12" x14ac:dyDescent="0.2">
      <c r="A628" s="6"/>
      <c r="B628" s="557" t="s">
        <v>8490</v>
      </c>
      <c r="C628" s="710" t="s">
        <v>6393</v>
      </c>
      <c r="D628" s="557" t="s">
        <v>2868</v>
      </c>
      <c r="E628" s="662">
        <v>56</v>
      </c>
      <c r="F628" s="617">
        <v>107</v>
      </c>
      <c r="G628" s="5" t="s">
        <v>8818</v>
      </c>
      <c r="H628" s="5" t="s">
        <v>6136</v>
      </c>
      <c r="I628" s="5" t="s">
        <v>8263</v>
      </c>
      <c r="J628" s="6">
        <v>0</v>
      </c>
      <c r="K628" s="9"/>
      <c r="L628" s="6"/>
    </row>
    <row r="629" spans="1:12" x14ac:dyDescent="0.2">
      <c r="A629" s="6" t="s">
        <v>5546</v>
      </c>
      <c r="B629" s="557" t="s">
        <v>8490</v>
      </c>
      <c r="C629" s="710" t="s">
        <v>6393</v>
      </c>
      <c r="D629" s="557" t="s">
        <v>11669</v>
      </c>
      <c r="E629" s="662">
        <v>57</v>
      </c>
      <c r="F629" s="617">
        <v>107</v>
      </c>
      <c r="G629" s="5" t="s">
        <v>8818</v>
      </c>
      <c r="H629" s="5" t="s">
        <v>6136</v>
      </c>
      <c r="I629" s="5" t="s">
        <v>8263</v>
      </c>
      <c r="J629" s="6">
        <v>0</v>
      </c>
      <c r="K629" s="9" t="s">
        <v>11657</v>
      </c>
      <c r="L629" s="6"/>
    </row>
    <row r="630" spans="1:12" x14ac:dyDescent="0.2">
      <c r="A630" s="6" t="s">
        <v>8533</v>
      </c>
      <c r="B630" s="557" t="s">
        <v>8490</v>
      </c>
      <c r="C630" s="710" t="s">
        <v>6393</v>
      </c>
      <c r="D630" s="557" t="s">
        <v>1898</v>
      </c>
      <c r="E630" s="662">
        <v>57</v>
      </c>
      <c r="F630" s="617">
        <v>107</v>
      </c>
      <c r="G630" s="5" t="s">
        <v>8818</v>
      </c>
      <c r="H630" s="5" t="s">
        <v>6136</v>
      </c>
      <c r="I630" s="5" t="s">
        <v>8263</v>
      </c>
      <c r="J630" s="6">
        <v>0</v>
      </c>
      <c r="K630" s="9" t="s">
        <v>4226</v>
      </c>
      <c r="L630" s="6"/>
    </row>
    <row r="631" spans="1:12" x14ac:dyDescent="0.2">
      <c r="A631" s="6" t="s">
        <v>5034</v>
      </c>
      <c r="B631" s="557" t="s">
        <v>8490</v>
      </c>
      <c r="C631" s="710" t="s">
        <v>6393</v>
      </c>
      <c r="D631" s="557" t="s">
        <v>12182</v>
      </c>
      <c r="E631" s="662">
        <v>56</v>
      </c>
      <c r="F631" s="617">
        <v>107</v>
      </c>
      <c r="G631" s="5" t="s">
        <v>8818</v>
      </c>
      <c r="H631" s="5" t="s">
        <v>6136</v>
      </c>
      <c r="I631" s="5" t="s">
        <v>8263</v>
      </c>
      <c r="J631" s="6">
        <v>0</v>
      </c>
      <c r="K631" s="9" t="s">
        <v>12178</v>
      </c>
      <c r="L631" s="6"/>
    </row>
    <row r="632" spans="1:12" x14ac:dyDescent="0.2">
      <c r="A632" s="6" t="s">
        <v>10481</v>
      </c>
      <c r="B632" s="557" t="s">
        <v>8490</v>
      </c>
      <c r="C632" s="710" t="s">
        <v>6393</v>
      </c>
      <c r="D632" s="557" t="s">
        <v>11176</v>
      </c>
      <c r="E632" s="662">
        <v>57</v>
      </c>
      <c r="F632" s="617">
        <v>107</v>
      </c>
      <c r="G632" s="5" t="s">
        <v>8818</v>
      </c>
      <c r="H632" s="5" t="s">
        <v>6136</v>
      </c>
      <c r="I632" s="5" t="s">
        <v>8263</v>
      </c>
      <c r="J632" s="6">
        <v>0</v>
      </c>
      <c r="K632" s="9" t="s">
        <v>11175</v>
      </c>
      <c r="L632" s="6"/>
    </row>
    <row r="633" spans="1:12" x14ac:dyDescent="0.2">
      <c r="A633" s="6"/>
      <c r="B633" s="557" t="s">
        <v>8490</v>
      </c>
      <c r="C633" s="710" t="s">
        <v>6393</v>
      </c>
      <c r="D633" s="557" t="s">
        <v>2399</v>
      </c>
      <c r="E633" s="662">
        <v>58</v>
      </c>
      <c r="F633" s="617">
        <v>107</v>
      </c>
      <c r="G633" s="5" t="s">
        <v>8818</v>
      </c>
      <c r="H633" s="5" t="s">
        <v>6136</v>
      </c>
      <c r="I633" s="5" t="s">
        <v>8263</v>
      </c>
      <c r="J633" s="6">
        <v>0</v>
      </c>
      <c r="K633" s="9"/>
      <c r="L633" s="6"/>
    </row>
    <row r="634" spans="1:12" x14ac:dyDescent="0.2">
      <c r="A634" s="6" t="s">
        <v>10736</v>
      </c>
      <c r="B634" s="557" t="s">
        <v>8490</v>
      </c>
      <c r="C634" s="710" t="s">
        <v>6393</v>
      </c>
      <c r="D634" s="557" t="s">
        <v>10737</v>
      </c>
      <c r="E634" s="662">
        <v>55</v>
      </c>
      <c r="F634" s="617">
        <v>107</v>
      </c>
      <c r="G634" s="5" t="s">
        <v>8818</v>
      </c>
      <c r="H634" s="5" t="s">
        <v>6136</v>
      </c>
      <c r="I634" s="5" t="s">
        <v>8263</v>
      </c>
      <c r="J634" s="6">
        <v>0</v>
      </c>
      <c r="K634" s="9" t="s">
        <v>10683</v>
      </c>
      <c r="L634" s="6"/>
    </row>
    <row r="635" spans="1:12" x14ac:dyDescent="0.2">
      <c r="A635" s="6"/>
      <c r="B635" s="557"/>
      <c r="C635" s="710"/>
      <c r="D635" s="557"/>
      <c r="E635" s="662"/>
      <c r="F635" s="617"/>
      <c r="G635" s="5"/>
      <c r="H635" s="5"/>
      <c r="I635" s="5"/>
      <c r="J635" s="6">
        <v>0</v>
      </c>
      <c r="K635" s="9"/>
      <c r="L635" s="6"/>
    </row>
    <row r="636" spans="1:12" x14ac:dyDescent="0.2">
      <c r="A636" s="6" t="s">
        <v>10651</v>
      </c>
      <c r="B636" s="557" t="s">
        <v>4416</v>
      </c>
      <c r="C636" s="710" t="s">
        <v>8322</v>
      </c>
      <c r="D636" s="557" t="s">
        <v>8929</v>
      </c>
      <c r="E636" s="662">
        <v>61</v>
      </c>
      <c r="F636" s="617">
        <v>107</v>
      </c>
      <c r="G636" s="5" t="s">
        <v>8818</v>
      </c>
      <c r="H636" s="5" t="s">
        <v>6136</v>
      </c>
      <c r="I636" s="5" t="s">
        <v>8263</v>
      </c>
      <c r="J636" s="6">
        <v>0</v>
      </c>
      <c r="K636" s="9" t="s">
        <v>10747</v>
      </c>
      <c r="L636" s="6"/>
    </row>
    <row r="637" spans="1:12" x14ac:dyDescent="0.2">
      <c r="A637" s="6" t="s">
        <v>491</v>
      </c>
      <c r="B637" s="557" t="s">
        <v>8490</v>
      </c>
      <c r="C637" s="710" t="s">
        <v>8322</v>
      </c>
      <c r="D637" s="557" t="s">
        <v>2037</v>
      </c>
      <c r="E637" s="662">
        <v>64</v>
      </c>
      <c r="F637" s="617">
        <v>113</v>
      </c>
      <c r="G637" s="5" t="s">
        <v>4232</v>
      </c>
      <c r="H637" s="5" t="s">
        <v>6136</v>
      </c>
      <c r="I637" s="5" t="s">
        <v>8263</v>
      </c>
      <c r="J637" s="6">
        <v>0</v>
      </c>
      <c r="K637" s="9" t="s">
        <v>604</v>
      </c>
      <c r="L637" s="6"/>
    </row>
    <row r="638" spans="1:12" x14ac:dyDescent="0.2">
      <c r="A638" s="6"/>
      <c r="B638" s="557" t="s">
        <v>1423</v>
      </c>
      <c r="C638" s="710" t="s">
        <v>8322</v>
      </c>
      <c r="D638" s="557" t="s">
        <v>1624</v>
      </c>
      <c r="E638" s="662">
        <v>61</v>
      </c>
      <c r="F638" s="617">
        <v>117</v>
      </c>
      <c r="G638" s="5" t="s">
        <v>2619</v>
      </c>
      <c r="H638" s="5" t="s">
        <v>6136</v>
      </c>
      <c r="I638" s="5" t="s">
        <v>8263</v>
      </c>
      <c r="J638" s="6">
        <v>0</v>
      </c>
      <c r="K638" s="9"/>
      <c r="L638" s="6"/>
    </row>
    <row r="639" spans="1:12" x14ac:dyDescent="0.2">
      <c r="A639" s="6"/>
      <c r="B639" s="557" t="s">
        <v>8490</v>
      </c>
      <c r="C639" s="710" t="s">
        <v>8322</v>
      </c>
      <c r="D639" s="557" t="s">
        <v>1624</v>
      </c>
      <c r="E639" s="662">
        <v>63</v>
      </c>
      <c r="F639" s="617">
        <v>117</v>
      </c>
      <c r="G639" s="5" t="s">
        <v>2619</v>
      </c>
      <c r="H639" s="5" t="s">
        <v>6136</v>
      </c>
      <c r="I639" s="5" t="s">
        <v>8263</v>
      </c>
      <c r="J639" s="6">
        <v>0</v>
      </c>
      <c r="K639" s="9"/>
      <c r="L639" s="6"/>
    </row>
    <row r="640" spans="1:12" x14ac:dyDescent="0.2">
      <c r="A640" s="6"/>
      <c r="B640" s="557"/>
      <c r="C640" s="710"/>
      <c r="D640" s="557"/>
      <c r="E640" s="662"/>
      <c r="F640" s="617"/>
      <c r="G640" s="5"/>
      <c r="H640" s="5"/>
      <c r="I640" s="5"/>
      <c r="J640" s="6"/>
      <c r="K640" s="9"/>
      <c r="L640" s="6"/>
    </row>
    <row r="641" spans="1:12" x14ac:dyDescent="0.2">
      <c r="A641" s="6"/>
      <c r="B641" s="557" t="s">
        <v>2125</v>
      </c>
      <c r="C641" s="710" t="s">
        <v>8322</v>
      </c>
      <c r="D641" s="557" t="s">
        <v>6918</v>
      </c>
      <c r="E641" s="662">
        <v>57</v>
      </c>
      <c r="F641" s="617">
        <v>107</v>
      </c>
      <c r="G641" s="5" t="s">
        <v>8818</v>
      </c>
      <c r="H641" s="5" t="s">
        <v>6136</v>
      </c>
      <c r="I641" s="5" t="s">
        <v>8263</v>
      </c>
      <c r="J641" s="6">
        <v>0</v>
      </c>
      <c r="K641" s="9"/>
      <c r="L641" s="6"/>
    </row>
    <row r="642" spans="1:12" x14ac:dyDescent="0.2">
      <c r="A642" s="6"/>
      <c r="B642" s="557"/>
      <c r="C642" s="710"/>
      <c r="D642" s="557"/>
      <c r="E642" s="662"/>
      <c r="F642" s="617"/>
      <c r="G642" s="5"/>
      <c r="H642" s="5"/>
      <c r="I642" s="5"/>
      <c r="J642" s="6"/>
      <c r="K642" s="9"/>
      <c r="L642" s="6"/>
    </row>
    <row r="643" spans="1:12" x14ac:dyDescent="0.2">
      <c r="A643" s="6" t="s">
        <v>12296</v>
      </c>
      <c r="B643" s="557" t="s">
        <v>8490</v>
      </c>
      <c r="C643" s="710" t="s">
        <v>7951</v>
      </c>
      <c r="D643" s="557" t="s">
        <v>1624</v>
      </c>
      <c r="E643" s="662">
        <v>65</v>
      </c>
      <c r="F643" s="5">
        <v>116</v>
      </c>
      <c r="G643" s="5" t="s">
        <v>8292</v>
      </c>
      <c r="H643" s="5" t="s">
        <v>6136</v>
      </c>
      <c r="I643" s="5" t="s">
        <v>8263</v>
      </c>
      <c r="J643" s="6">
        <v>0</v>
      </c>
      <c r="K643" s="9" t="s">
        <v>12297</v>
      </c>
      <c r="L643" s="6"/>
    </row>
    <row r="644" spans="1:12" x14ac:dyDescent="0.2">
      <c r="A644" s="6"/>
      <c r="B644" s="557"/>
      <c r="C644" s="710"/>
      <c r="D644" s="557"/>
      <c r="E644" s="662"/>
      <c r="F644" s="5"/>
      <c r="G644" s="5"/>
      <c r="H644" s="5"/>
      <c r="I644" s="5"/>
      <c r="J644" s="6"/>
      <c r="K644" s="9"/>
      <c r="L644" s="6"/>
    </row>
    <row r="645" spans="1:12" x14ac:dyDescent="0.2">
      <c r="A645" s="6" t="s">
        <v>12307</v>
      </c>
      <c r="B645" s="557" t="s">
        <v>8490</v>
      </c>
      <c r="C645" s="710" t="s">
        <v>12305</v>
      </c>
      <c r="D645" s="557" t="s">
        <v>12306</v>
      </c>
      <c r="E645" s="662">
        <v>60.5</v>
      </c>
      <c r="F645" s="5">
        <v>117</v>
      </c>
      <c r="G645" s="5" t="s">
        <v>2619</v>
      </c>
      <c r="H645" s="5" t="s">
        <v>6136</v>
      </c>
      <c r="I645" s="5" t="s">
        <v>8263</v>
      </c>
      <c r="J645" s="6">
        <v>0</v>
      </c>
      <c r="K645" s="9" t="s">
        <v>12303</v>
      </c>
      <c r="L645" s="6"/>
    </row>
    <row r="646" spans="1:12" x14ac:dyDescent="0.2">
      <c r="A646" s="6"/>
      <c r="B646" s="557"/>
      <c r="C646" s="710"/>
      <c r="D646" s="557"/>
      <c r="E646" s="662"/>
      <c r="F646" s="617"/>
      <c r="G646" s="5"/>
      <c r="H646" s="5"/>
      <c r="I646" s="5"/>
      <c r="J646" s="6"/>
      <c r="K646" s="9"/>
      <c r="L646" s="6"/>
    </row>
    <row r="647" spans="1:12" x14ac:dyDescent="0.2">
      <c r="A647" s="6" t="s">
        <v>11841</v>
      </c>
      <c r="B647" s="557" t="s">
        <v>1978</v>
      </c>
      <c r="C647" s="710" t="s">
        <v>2637</v>
      </c>
      <c r="D647" s="557" t="s">
        <v>11906</v>
      </c>
      <c r="E647" s="662">
        <v>70</v>
      </c>
      <c r="F647" s="617">
        <v>101</v>
      </c>
      <c r="G647" s="5" t="s">
        <v>1277</v>
      </c>
      <c r="H647" s="5" t="s">
        <v>10390</v>
      </c>
      <c r="I647" s="5" t="s">
        <v>8263</v>
      </c>
      <c r="J647" s="6">
        <v>0</v>
      </c>
      <c r="K647" s="9" t="s">
        <v>11840</v>
      </c>
      <c r="L647" s="6"/>
    </row>
    <row r="648" spans="1:12" x14ac:dyDescent="0.2">
      <c r="A648" s="6"/>
      <c r="B648" s="586"/>
      <c r="C648" s="711"/>
      <c r="D648" s="586"/>
      <c r="E648" s="712"/>
      <c r="F648" s="713"/>
      <c r="G648" s="713"/>
      <c r="H648" s="713"/>
      <c r="I648" s="697"/>
      <c r="J648" s="6">
        <v>0</v>
      </c>
      <c r="K648" s="9"/>
      <c r="L648" s="6"/>
    </row>
    <row r="649" spans="1:12" x14ac:dyDescent="0.2">
      <c r="A649" s="6"/>
      <c r="B649" s="6" t="s">
        <v>4416</v>
      </c>
      <c r="C649" s="9" t="s">
        <v>2637</v>
      </c>
      <c r="D649" s="6" t="s">
        <v>6009</v>
      </c>
      <c r="E649" s="5">
        <v>61</v>
      </c>
      <c r="F649" s="5">
        <v>106</v>
      </c>
      <c r="G649" s="5" t="s">
        <v>7724</v>
      </c>
      <c r="H649" s="5" t="s">
        <v>6136</v>
      </c>
      <c r="I649" s="5" t="s">
        <v>8263</v>
      </c>
      <c r="J649" s="6">
        <v>0</v>
      </c>
      <c r="K649" s="9"/>
      <c r="L649" s="6"/>
    </row>
    <row r="650" spans="1:12" x14ac:dyDescent="0.2">
      <c r="A650" s="6" t="s">
        <v>12135</v>
      </c>
      <c r="B650" s="6" t="s">
        <v>1423</v>
      </c>
      <c r="C650" s="9" t="s">
        <v>2637</v>
      </c>
      <c r="D650" s="6" t="s">
        <v>12138</v>
      </c>
      <c r="E650" s="5">
        <v>70</v>
      </c>
      <c r="F650" s="5">
        <v>101</v>
      </c>
      <c r="G650" s="5" t="s">
        <v>1277</v>
      </c>
      <c r="H650" s="5" t="s">
        <v>10390</v>
      </c>
      <c r="I650" s="5" t="s">
        <v>8263</v>
      </c>
      <c r="J650" s="6">
        <v>0</v>
      </c>
      <c r="K650" s="9" t="s">
        <v>12079</v>
      </c>
      <c r="L650" s="6"/>
    </row>
    <row r="651" spans="1:12" x14ac:dyDescent="0.2">
      <c r="A651" s="6"/>
      <c r="B651" s="6" t="s">
        <v>1423</v>
      </c>
      <c r="C651" s="9" t="s">
        <v>2637</v>
      </c>
      <c r="D651" s="6" t="s">
        <v>4073</v>
      </c>
      <c r="E651" s="5">
        <v>66</v>
      </c>
      <c r="F651" s="5">
        <v>111</v>
      </c>
      <c r="G651" s="5" t="s">
        <v>5728</v>
      </c>
      <c r="H651" s="5" t="s">
        <v>6136</v>
      </c>
      <c r="I651" s="5" t="s">
        <v>8263</v>
      </c>
      <c r="J651" s="6">
        <v>0</v>
      </c>
      <c r="K651" s="9"/>
      <c r="L651" s="6"/>
    </row>
    <row r="652" spans="1:12" x14ac:dyDescent="0.2">
      <c r="A652" s="6" t="s">
        <v>9494</v>
      </c>
      <c r="B652" s="6" t="s">
        <v>4892</v>
      </c>
      <c r="C652" s="9" t="s">
        <v>2637</v>
      </c>
      <c r="D652" s="6" t="s">
        <v>189</v>
      </c>
      <c r="E652" s="5">
        <v>62</v>
      </c>
      <c r="F652" s="5">
        <v>106</v>
      </c>
      <c r="G652" s="5" t="s">
        <v>7724</v>
      </c>
      <c r="H652" s="5" t="s">
        <v>6136</v>
      </c>
      <c r="I652" s="5" t="s">
        <v>8263</v>
      </c>
      <c r="J652" s="6">
        <v>0</v>
      </c>
      <c r="K652" s="9" t="s">
        <v>604</v>
      </c>
      <c r="L652" s="6"/>
    </row>
    <row r="653" spans="1:12" x14ac:dyDescent="0.2">
      <c r="A653" s="6" t="s">
        <v>5151</v>
      </c>
      <c r="B653" s="6" t="s">
        <v>8490</v>
      </c>
      <c r="C653" s="9" t="s">
        <v>2637</v>
      </c>
      <c r="D653" s="6" t="s">
        <v>2475</v>
      </c>
      <c r="E653" s="5">
        <v>66</v>
      </c>
      <c r="F653" s="5">
        <v>113</v>
      </c>
      <c r="G653" s="5" t="s">
        <v>4232</v>
      </c>
      <c r="H653" s="5" t="s">
        <v>6136</v>
      </c>
      <c r="I653" s="5" t="s">
        <v>8263</v>
      </c>
      <c r="J653" s="6">
        <v>0</v>
      </c>
      <c r="K653" s="9" t="s">
        <v>1683</v>
      </c>
      <c r="L653" s="6"/>
    </row>
    <row r="654" spans="1:12" x14ac:dyDescent="0.2">
      <c r="A654" s="6" t="s">
        <v>3913</v>
      </c>
      <c r="B654" s="6" t="s">
        <v>8490</v>
      </c>
      <c r="C654" s="9" t="s">
        <v>2637</v>
      </c>
      <c r="D654" s="6" t="s">
        <v>1126</v>
      </c>
      <c r="E654" s="5">
        <v>68</v>
      </c>
      <c r="F654" s="5">
        <v>102</v>
      </c>
      <c r="G654" s="5" t="s">
        <v>1545</v>
      </c>
      <c r="H654" s="5" t="s">
        <v>10390</v>
      </c>
      <c r="I654" s="5" t="s">
        <v>8263</v>
      </c>
      <c r="J654" s="6">
        <v>0</v>
      </c>
      <c r="K654" s="9" t="s">
        <v>695</v>
      </c>
      <c r="L654" s="6"/>
    </row>
    <row r="655" spans="1:12" x14ac:dyDescent="0.2">
      <c r="A655" s="6"/>
      <c r="B655" s="6" t="s">
        <v>8490</v>
      </c>
      <c r="C655" s="9" t="s">
        <v>2637</v>
      </c>
      <c r="D655" s="136" t="s">
        <v>2182</v>
      </c>
      <c r="E655" s="5">
        <v>70</v>
      </c>
      <c r="F655" s="5">
        <v>101</v>
      </c>
      <c r="G655" s="5" t="s">
        <v>1277</v>
      </c>
      <c r="H655" s="5" t="s">
        <v>10390</v>
      </c>
      <c r="I655" s="5" t="s">
        <v>8263</v>
      </c>
      <c r="J655" s="6">
        <v>0</v>
      </c>
      <c r="K655" s="9" t="s">
        <v>9973</v>
      </c>
      <c r="L655" s="6"/>
    </row>
    <row r="656" spans="1:12" x14ac:dyDescent="0.2">
      <c r="A656" s="6"/>
      <c r="B656" s="6" t="s">
        <v>8490</v>
      </c>
      <c r="C656" s="9" t="s">
        <v>2637</v>
      </c>
      <c r="D656" s="136" t="s">
        <v>2320</v>
      </c>
      <c r="E656" s="5">
        <v>65</v>
      </c>
      <c r="F656" s="5">
        <v>113</v>
      </c>
      <c r="G656" s="5" t="s">
        <v>2394</v>
      </c>
      <c r="H656" s="5" t="s">
        <v>6136</v>
      </c>
      <c r="I656" s="5" t="s">
        <v>8263</v>
      </c>
      <c r="J656" s="6">
        <v>0</v>
      </c>
      <c r="K656" s="9"/>
      <c r="L656" s="6"/>
    </row>
    <row r="657" spans="1:12" x14ac:dyDescent="0.2">
      <c r="A657" s="6"/>
      <c r="B657" s="6" t="s">
        <v>8490</v>
      </c>
      <c r="C657" s="9" t="s">
        <v>2637</v>
      </c>
      <c r="D657" s="557" t="s">
        <v>10593</v>
      </c>
      <c r="E657" s="5">
        <v>65</v>
      </c>
      <c r="F657" s="5">
        <v>113</v>
      </c>
      <c r="G657" s="5" t="s">
        <v>4232</v>
      </c>
      <c r="H657" s="5" t="s">
        <v>6136</v>
      </c>
      <c r="I657" s="5" t="s">
        <v>8263</v>
      </c>
      <c r="J657" s="6">
        <v>0</v>
      </c>
      <c r="K657" s="562" t="s">
        <v>10592</v>
      </c>
      <c r="L657" s="6"/>
    </row>
    <row r="658" spans="1:12" x14ac:dyDescent="0.2">
      <c r="A658" s="6" t="s">
        <v>3937</v>
      </c>
      <c r="B658" s="6" t="s">
        <v>8490</v>
      </c>
      <c r="C658" s="9" t="s">
        <v>2637</v>
      </c>
      <c r="D658" s="136" t="s">
        <v>1120</v>
      </c>
      <c r="E658" s="5">
        <v>70</v>
      </c>
      <c r="F658" s="5">
        <v>101</v>
      </c>
      <c r="G658" s="5" t="s">
        <v>1277</v>
      </c>
      <c r="H658" s="5" t="s">
        <v>10390</v>
      </c>
      <c r="I658" s="5" t="s">
        <v>8263</v>
      </c>
      <c r="J658" s="6">
        <v>0</v>
      </c>
      <c r="K658" s="9"/>
      <c r="L658" s="6"/>
    </row>
    <row r="659" spans="1:12" x14ac:dyDescent="0.2">
      <c r="A659" s="6" t="s">
        <v>1096</v>
      </c>
      <c r="B659" s="6" t="s">
        <v>8490</v>
      </c>
      <c r="C659" s="9" t="s">
        <v>2637</v>
      </c>
      <c r="D659" s="136" t="s">
        <v>8080</v>
      </c>
      <c r="E659" s="5">
        <v>64</v>
      </c>
      <c r="F659" s="5">
        <v>116</v>
      </c>
      <c r="G659" s="5" t="s">
        <v>8292</v>
      </c>
      <c r="H659" s="5" t="s">
        <v>6136</v>
      </c>
      <c r="I659" s="5" t="s">
        <v>8263</v>
      </c>
      <c r="J659" s="6">
        <v>0</v>
      </c>
      <c r="K659" s="9"/>
      <c r="L659" s="6"/>
    </row>
    <row r="660" spans="1:12" x14ac:dyDescent="0.2">
      <c r="A660" s="6" t="s">
        <v>11204</v>
      </c>
      <c r="B660" s="6" t="s">
        <v>8490</v>
      </c>
      <c r="C660" s="9" t="s">
        <v>2637</v>
      </c>
      <c r="D660" s="6" t="s">
        <v>11206</v>
      </c>
      <c r="E660" s="5">
        <v>70</v>
      </c>
      <c r="F660" s="5">
        <v>101</v>
      </c>
      <c r="G660" s="5" t="s">
        <v>1277</v>
      </c>
      <c r="H660" s="5" t="s">
        <v>10390</v>
      </c>
      <c r="I660" s="5" t="s">
        <v>8263</v>
      </c>
      <c r="J660" s="6">
        <v>0</v>
      </c>
      <c r="K660" s="9" t="s">
        <v>11198</v>
      </c>
      <c r="L660" s="6"/>
    </row>
    <row r="661" spans="1:12" x14ac:dyDescent="0.2">
      <c r="A661" s="6" t="s">
        <v>6349</v>
      </c>
      <c r="B661" s="6" t="s">
        <v>8490</v>
      </c>
      <c r="C661" s="9" t="s">
        <v>2637</v>
      </c>
      <c r="D661" s="136" t="s">
        <v>10816</v>
      </c>
      <c r="E661" s="5">
        <v>68</v>
      </c>
      <c r="F661" s="5">
        <v>102</v>
      </c>
      <c r="G661" s="5" t="s">
        <v>1545</v>
      </c>
      <c r="H661" s="5" t="s">
        <v>10390</v>
      </c>
      <c r="I661" s="5" t="s">
        <v>8263</v>
      </c>
      <c r="J661" s="6">
        <v>0</v>
      </c>
      <c r="K661" s="9" t="s">
        <v>10807</v>
      </c>
      <c r="L661" s="6"/>
    </row>
    <row r="662" spans="1:12" x14ac:dyDescent="0.2">
      <c r="A662" s="6"/>
      <c r="B662" s="6" t="s">
        <v>8490</v>
      </c>
      <c r="C662" s="9" t="s">
        <v>2637</v>
      </c>
      <c r="D662" s="136" t="s">
        <v>822</v>
      </c>
      <c r="E662" s="5">
        <v>62</v>
      </c>
      <c r="F662" s="5">
        <v>106</v>
      </c>
      <c r="G662" s="5" t="s">
        <v>7724</v>
      </c>
      <c r="H662" s="5" t="s">
        <v>6136</v>
      </c>
      <c r="I662" s="5" t="s">
        <v>8263</v>
      </c>
      <c r="J662" s="6">
        <v>0</v>
      </c>
      <c r="K662" s="9" t="s">
        <v>821</v>
      </c>
      <c r="L662" s="6"/>
    </row>
    <row r="663" spans="1:12" x14ac:dyDescent="0.2">
      <c r="A663" s="6"/>
      <c r="B663" s="6" t="s">
        <v>8490</v>
      </c>
      <c r="C663" s="9" t="s">
        <v>2637</v>
      </c>
      <c r="D663" s="6" t="s">
        <v>8345</v>
      </c>
      <c r="E663" s="5">
        <v>69</v>
      </c>
      <c r="F663" s="5">
        <v>102</v>
      </c>
      <c r="G663" s="5" t="s">
        <v>1545</v>
      </c>
      <c r="H663" s="5" t="s">
        <v>10390</v>
      </c>
      <c r="I663" s="5" t="s">
        <v>8263</v>
      </c>
      <c r="J663" s="6">
        <v>0</v>
      </c>
      <c r="K663" s="9"/>
      <c r="L663" s="6"/>
    </row>
    <row r="664" spans="1:12" x14ac:dyDescent="0.2">
      <c r="A664" s="6" t="s">
        <v>11015</v>
      </c>
      <c r="B664" s="6" t="s">
        <v>8490</v>
      </c>
      <c r="C664" s="9" t="s">
        <v>2637</v>
      </c>
      <c r="D664" s="6" t="s">
        <v>11017</v>
      </c>
      <c r="E664" s="5">
        <v>67</v>
      </c>
      <c r="F664" s="5">
        <v>101</v>
      </c>
      <c r="G664" s="5" t="s">
        <v>1277</v>
      </c>
      <c r="H664" s="5" t="s">
        <v>10390</v>
      </c>
      <c r="I664" s="5" t="s">
        <v>8263</v>
      </c>
      <c r="J664" s="6">
        <v>0</v>
      </c>
      <c r="K664" s="9" t="s">
        <v>10980</v>
      </c>
      <c r="L664" s="6"/>
    </row>
    <row r="665" spans="1:12" x14ac:dyDescent="0.2">
      <c r="A665" s="6" t="s">
        <v>12142</v>
      </c>
      <c r="B665" s="6" t="s">
        <v>8490</v>
      </c>
      <c r="C665" s="9" t="s">
        <v>2637</v>
      </c>
      <c r="D665" s="6" t="s">
        <v>12149</v>
      </c>
      <c r="E665" s="5">
        <v>67.5</v>
      </c>
      <c r="F665" s="5">
        <v>101</v>
      </c>
      <c r="G665" s="5" t="s">
        <v>1277</v>
      </c>
      <c r="H665" s="5" t="s">
        <v>10390</v>
      </c>
      <c r="I665" s="5" t="s">
        <v>8263</v>
      </c>
      <c r="J665" s="6">
        <v>0</v>
      </c>
      <c r="K665" s="9" t="s">
        <v>12144</v>
      </c>
      <c r="L665" s="6"/>
    </row>
    <row r="666" spans="1:12" x14ac:dyDescent="0.2">
      <c r="A666" s="6" t="s">
        <v>10805</v>
      </c>
      <c r="B666" s="6" t="s">
        <v>8490</v>
      </c>
      <c r="C666" s="9" t="s">
        <v>2637</v>
      </c>
      <c r="D666" s="6" t="s">
        <v>10818</v>
      </c>
      <c r="E666" s="5">
        <v>65</v>
      </c>
      <c r="F666" s="5">
        <v>113</v>
      </c>
      <c r="G666" s="5" t="s">
        <v>4232</v>
      </c>
      <c r="H666" s="5" t="s">
        <v>6136</v>
      </c>
      <c r="I666" s="5" t="s">
        <v>8263</v>
      </c>
      <c r="J666" s="6">
        <v>0</v>
      </c>
      <c r="K666" s="9" t="s">
        <v>10807</v>
      </c>
      <c r="L666" s="6"/>
    </row>
    <row r="667" spans="1:12" x14ac:dyDescent="0.2">
      <c r="A667" s="6"/>
      <c r="B667" s="6" t="s">
        <v>8490</v>
      </c>
      <c r="C667" s="9" t="s">
        <v>2637</v>
      </c>
      <c r="D667" s="6" t="s">
        <v>5120</v>
      </c>
      <c r="E667" s="5">
        <v>69</v>
      </c>
      <c r="F667" s="5">
        <v>102</v>
      </c>
      <c r="G667" s="5" t="s">
        <v>1545</v>
      </c>
      <c r="H667" s="5" t="s">
        <v>10390</v>
      </c>
      <c r="I667" s="5" t="s">
        <v>8263</v>
      </c>
      <c r="J667" s="6">
        <v>0</v>
      </c>
      <c r="K667" s="9"/>
      <c r="L667" s="6"/>
    </row>
    <row r="668" spans="1:12" x14ac:dyDescent="0.2">
      <c r="A668" s="6" t="s">
        <v>9783</v>
      </c>
      <c r="B668" s="6" t="s">
        <v>8490</v>
      </c>
      <c r="C668" s="9" t="s">
        <v>2637</v>
      </c>
      <c r="D668" s="6" t="s">
        <v>12158</v>
      </c>
      <c r="E668" s="5">
        <v>70</v>
      </c>
      <c r="F668" s="5">
        <v>101</v>
      </c>
      <c r="G668" s="5" t="s">
        <v>1277</v>
      </c>
      <c r="H668" s="5" t="s">
        <v>10390</v>
      </c>
      <c r="I668" s="5" t="s">
        <v>8263</v>
      </c>
      <c r="J668" s="6">
        <v>0</v>
      </c>
      <c r="K668" s="9" t="s">
        <v>12144</v>
      </c>
      <c r="L668" s="6"/>
    </row>
    <row r="669" spans="1:12" x14ac:dyDescent="0.2">
      <c r="A669" s="6"/>
      <c r="B669" s="6" t="s">
        <v>8490</v>
      </c>
      <c r="C669" s="9" t="s">
        <v>2637</v>
      </c>
      <c r="D669" s="6" t="s">
        <v>5727</v>
      </c>
      <c r="E669" s="5">
        <v>65</v>
      </c>
      <c r="F669" s="5">
        <v>113</v>
      </c>
      <c r="G669" s="5" t="s">
        <v>4232</v>
      </c>
      <c r="H669" s="5" t="s">
        <v>6136</v>
      </c>
      <c r="I669" s="5" t="s">
        <v>8263</v>
      </c>
      <c r="J669" s="6">
        <v>0</v>
      </c>
      <c r="K669" s="9"/>
      <c r="L669" s="6"/>
    </row>
    <row r="670" spans="1:12" x14ac:dyDescent="0.2">
      <c r="A670" s="6" t="s">
        <v>1387</v>
      </c>
      <c r="B670" s="6" t="s">
        <v>8490</v>
      </c>
      <c r="C670" s="9" t="s">
        <v>2637</v>
      </c>
      <c r="D670" s="136" t="s">
        <v>10309</v>
      </c>
      <c r="E670" s="5">
        <v>70</v>
      </c>
      <c r="F670" s="5">
        <v>101</v>
      </c>
      <c r="G670" s="5" t="s">
        <v>1277</v>
      </c>
      <c r="H670" s="5" t="s">
        <v>10390</v>
      </c>
      <c r="I670" s="5" t="s">
        <v>8263</v>
      </c>
      <c r="J670" s="6">
        <v>0</v>
      </c>
      <c r="K670" s="9"/>
      <c r="L670" s="6"/>
    </row>
    <row r="671" spans="1:12" x14ac:dyDescent="0.2">
      <c r="A671" s="6" t="s">
        <v>7016</v>
      </c>
      <c r="B671" s="6" t="s">
        <v>8490</v>
      </c>
      <c r="C671" s="9" t="s">
        <v>2637</v>
      </c>
      <c r="D671" s="6" t="s">
        <v>6567</v>
      </c>
      <c r="E671" s="5">
        <v>70</v>
      </c>
      <c r="F671" s="5">
        <v>101</v>
      </c>
      <c r="G671" s="5" t="s">
        <v>1277</v>
      </c>
      <c r="H671" s="5" t="s">
        <v>10390</v>
      </c>
      <c r="I671" s="5" t="s">
        <v>8263</v>
      </c>
      <c r="J671" s="6">
        <v>0</v>
      </c>
      <c r="K671" s="9"/>
      <c r="L671" s="6"/>
    </row>
    <row r="672" spans="1:12" x14ac:dyDescent="0.2">
      <c r="A672" s="6" t="s">
        <v>8047</v>
      </c>
      <c r="B672" s="6" t="s">
        <v>8490</v>
      </c>
      <c r="C672" s="9" t="s">
        <v>2637</v>
      </c>
      <c r="D672" s="136" t="s">
        <v>11197</v>
      </c>
      <c r="E672" s="5">
        <v>70</v>
      </c>
      <c r="F672" s="5">
        <v>101</v>
      </c>
      <c r="G672" s="5" t="s">
        <v>1277</v>
      </c>
      <c r="H672" s="5" t="s">
        <v>10390</v>
      </c>
      <c r="I672" s="5" t="s">
        <v>8263</v>
      </c>
      <c r="J672" s="6">
        <v>0</v>
      </c>
      <c r="K672" s="9" t="s">
        <v>11198</v>
      </c>
      <c r="L672" s="6"/>
    </row>
    <row r="673" spans="1:12" x14ac:dyDescent="0.2">
      <c r="A673" s="6" t="s">
        <v>10975</v>
      </c>
      <c r="B673" s="6" t="s">
        <v>8490</v>
      </c>
      <c r="C673" s="9" t="s">
        <v>2637</v>
      </c>
      <c r="D673" s="136" t="s">
        <v>12160</v>
      </c>
      <c r="E673" s="5">
        <v>70</v>
      </c>
      <c r="F673" s="5">
        <v>101</v>
      </c>
      <c r="G673" s="5" t="s">
        <v>1277</v>
      </c>
      <c r="H673" s="5" t="s">
        <v>10390</v>
      </c>
      <c r="I673" s="5" t="s">
        <v>8263</v>
      </c>
      <c r="J673" s="6">
        <v>0</v>
      </c>
      <c r="K673" s="9" t="s">
        <v>12144</v>
      </c>
      <c r="L673" s="6"/>
    </row>
    <row r="674" spans="1:12" x14ac:dyDescent="0.2">
      <c r="A674" s="6" t="s">
        <v>7017</v>
      </c>
      <c r="B674" s="6" t="s">
        <v>8490</v>
      </c>
      <c r="C674" s="9" t="s">
        <v>2637</v>
      </c>
      <c r="D674" s="6" t="s">
        <v>9513</v>
      </c>
      <c r="E674" s="5">
        <v>70</v>
      </c>
      <c r="F674" s="5">
        <v>101</v>
      </c>
      <c r="G674" s="5" t="s">
        <v>1277</v>
      </c>
      <c r="H674" s="5" t="s">
        <v>10390</v>
      </c>
      <c r="I674" s="5" t="s">
        <v>8263</v>
      </c>
      <c r="J674" s="6">
        <v>0</v>
      </c>
      <c r="K674" s="9" t="s">
        <v>2131</v>
      </c>
      <c r="L674" s="6"/>
    </row>
    <row r="675" spans="1:12" x14ac:dyDescent="0.2">
      <c r="A675" s="6"/>
      <c r="B675" s="6" t="s">
        <v>8490</v>
      </c>
      <c r="C675" s="9" t="s">
        <v>2637</v>
      </c>
      <c r="D675" s="6" t="s">
        <v>5369</v>
      </c>
      <c r="E675" s="5">
        <v>68</v>
      </c>
      <c r="F675" s="5">
        <v>102</v>
      </c>
      <c r="G675" s="5" t="s">
        <v>1545</v>
      </c>
      <c r="H675" s="5" t="s">
        <v>10390</v>
      </c>
      <c r="I675" s="5" t="s">
        <v>8263</v>
      </c>
      <c r="J675" s="6">
        <v>0</v>
      </c>
      <c r="K675" s="9"/>
      <c r="L675" s="6"/>
    </row>
    <row r="676" spans="1:12" x14ac:dyDescent="0.2">
      <c r="A676" s="6"/>
      <c r="B676" s="6" t="s">
        <v>8490</v>
      </c>
      <c r="C676" s="9" t="s">
        <v>2637</v>
      </c>
      <c r="D676" s="136" t="s">
        <v>6946</v>
      </c>
      <c r="E676" s="5">
        <v>67</v>
      </c>
      <c r="F676" s="5">
        <v>101</v>
      </c>
      <c r="G676" s="5" t="s">
        <v>1277</v>
      </c>
      <c r="H676" s="5" t="s">
        <v>10390</v>
      </c>
      <c r="I676" s="5" t="s">
        <v>8263</v>
      </c>
      <c r="J676" s="6">
        <v>0</v>
      </c>
      <c r="K676" s="9"/>
      <c r="L676" s="6"/>
    </row>
    <row r="677" spans="1:12" x14ac:dyDescent="0.2">
      <c r="A677" s="6"/>
      <c r="B677" s="6" t="s">
        <v>8490</v>
      </c>
      <c r="C677" s="9" t="s">
        <v>2637</v>
      </c>
      <c r="D677" s="136" t="s">
        <v>917</v>
      </c>
      <c r="E677" s="5">
        <v>71</v>
      </c>
      <c r="F677" s="5">
        <v>101</v>
      </c>
      <c r="G677" s="5" t="s">
        <v>1277</v>
      </c>
      <c r="H677" s="5" t="s">
        <v>10390</v>
      </c>
      <c r="I677" s="5" t="s">
        <v>8263</v>
      </c>
      <c r="J677" s="6">
        <v>0</v>
      </c>
      <c r="K677" s="9"/>
      <c r="L677" s="6"/>
    </row>
    <row r="678" spans="1:12" x14ac:dyDescent="0.2">
      <c r="A678" s="6" t="s">
        <v>3855</v>
      </c>
      <c r="B678" s="6" t="s">
        <v>8490</v>
      </c>
      <c r="C678" s="9" t="s">
        <v>2637</v>
      </c>
      <c r="D678" s="136" t="s">
        <v>1037</v>
      </c>
      <c r="E678" s="5">
        <v>69</v>
      </c>
      <c r="F678" s="5">
        <v>101</v>
      </c>
      <c r="G678" s="5" t="s">
        <v>1277</v>
      </c>
      <c r="H678" s="5" t="s">
        <v>10390</v>
      </c>
      <c r="I678" s="5" t="s">
        <v>8263</v>
      </c>
      <c r="J678" s="6">
        <v>0</v>
      </c>
      <c r="K678" s="9" t="s">
        <v>1191</v>
      </c>
      <c r="L678" s="6"/>
    </row>
    <row r="679" spans="1:12" x14ac:dyDescent="0.2">
      <c r="A679" s="6"/>
      <c r="B679" s="6" t="s">
        <v>8490</v>
      </c>
      <c r="C679" s="9" t="s">
        <v>2637</v>
      </c>
      <c r="D679" s="136" t="s">
        <v>6450</v>
      </c>
      <c r="E679" s="5">
        <v>70</v>
      </c>
      <c r="F679" s="5">
        <v>105</v>
      </c>
      <c r="G679" s="5" t="s">
        <v>1086</v>
      </c>
      <c r="H679" s="5" t="s">
        <v>912</v>
      </c>
      <c r="I679" s="5" t="s">
        <v>8263</v>
      </c>
      <c r="J679" s="6">
        <v>0</v>
      </c>
      <c r="K679" s="9"/>
      <c r="L679" s="6"/>
    </row>
    <row r="680" spans="1:12" x14ac:dyDescent="0.2">
      <c r="A680" s="6" t="s">
        <v>34</v>
      </c>
      <c r="B680" s="6" t="s">
        <v>8490</v>
      </c>
      <c r="C680" s="9" t="s">
        <v>2637</v>
      </c>
      <c r="D680" s="136" t="s">
        <v>35</v>
      </c>
      <c r="E680" s="5">
        <v>69</v>
      </c>
      <c r="F680" s="5">
        <v>101</v>
      </c>
      <c r="G680" s="5" t="s">
        <v>1277</v>
      </c>
      <c r="H680" s="5" t="s">
        <v>10390</v>
      </c>
      <c r="I680" s="5" t="s">
        <v>8263</v>
      </c>
      <c r="J680" s="6">
        <v>0</v>
      </c>
      <c r="K680" s="9" t="s">
        <v>33</v>
      </c>
      <c r="L680" s="6"/>
    </row>
    <row r="681" spans="1:12" x14ac:dyDescent="0.2">
      <c r="A681" s="6"/>
      <c r="B681" s="6" t="s">
        <v>8490</v>
      </c>
      <c r="C681" s="9" t="s">
        <v>2637</v>
      </c>
      <c r="D681" s="136" t="s">
        <v>1925</v>
      </c>
      <c r="E681" s="5">
        <v>68</v>
      </c>
      <c r="F681" s="5">
        <v>101</v>
      </c>
      <c r="G681" s="5" t="s">
        <v>1277</v>
      </c>
      <c r="H681" s="5" t="s">
        <v>10390</v>
      </c>
      <c r="I681" s="5" t="s">
        <v>8263</v>
      </c>
      <c r="J681" s="6">
        <v>0</v>
      </c>
      <c r="K681" s="9"/>
      <c r="L681" s="6"/>
    </row>
    <row r="682" spans="1:12" x14ac:dyDescent="0.2">
      <c r="A682" s="6" t="s">
        <v>5972</v>
      </c>
      <c r="B682" s="6" t="s">
        <v>8490</v>
      </c>
      <c r="C682" s="9" t="s">
        <v>2637</v>
      </c>
      <c r="D682" s="136" t="s">
        <v>9320</v>
      </c>
      <c r="E682" s="5">
        <v>69</v>
      </c>
      <c r="F682" s="5">
        <v>101</v>
      </c>
      <c r="G682" s="5" t="s">
        <v>1277</v>
      </c>
      <c r="H682" s="5" t="s">
        <v>10390</v>
      </c>
      <c r="I682" s="5" t="s">
        <v>8263</v>
      </c>
      <c r="J682" s="6">
        <v>0</v>
      </c>
      <c r="K682" s="9" t="s">
        <v>695</v>
      </c>
      <c r="L682" s="6"/>
    </row>
    <row r="683" spans="1:12" x14ac:dyDescent="0.2">
      <c r="A683" s="6"/>
      <c r="B683" s="6" t="s">
        <v>8490</v>
      </c>
      <c r="C683" s="9" t="s">
        <v>2637</v>
      </c>
      <c r="D683" s="136" t="s">
        <v>3834</v>
      </c>
      <c r="E683" s="5">
        <v>68</v>
      </c>
      <c r="F683" s="5">
        <v>101</v>
      </c>
      <c r="G683" s="5" t="s">
        <v>1277</v>
      </c>
      <c r="H683" s="5" t="s">
        <v>10390</v>
      </c>
      <c r="I683" s="5" t="s">
        <v>8263</v>
      </c>
      <c r="J683" s="6">
        <v>0</v>
      </c>
      <c r="K683" s="9"/>
      <c r="L683" s="6"/>
    </row>
    <row r="684" spans="1:12" x14ac:dyDescent="0.2">
      <c r="A684" s="6" t="s">
        <v>9166</v>
      </c>
      <c r="B684" s="6" t="s">
        <v>8490</v>
      </c>
      <c r="C684" s="9" t="s">
        <v>2637</v>
      </c>
      <c r="D684" s="136" t="s">
        <v>9730</v>
      </c>
      <c r="E684" s="5">
        <v>70</v>
      </c>
      <c r="F684" s="5">
        <v>101</v>
      </c>
      <c r="G684" s="5" t="s">
        <v>1277</v>
      </c>
      <c r="H684" s="5" t="s">
        <v>10390</v>
      </c>
      <c r="I684" s="5" t="s">
        <v>8263</v>
      </c>
      <c r="J684" s="6">
        <v>0</v>
      </c>
      <c r="K684" s="9" t="s">
        <v>3789</v>
      </c>
      <c r="L684" s="6"/>
    </row>
    <row r="685" spans="1:12" x14ac:dyDescent="0.2">
      <c r="A685" s="6" t="s">
        <v>8698</v>
      </c>
      <c r="B685" s="6" t="s">
        <v>4957</v>
      </c>
      <c r="C685" s="9" t="s">
        <v>2637</v>
      </c>
      <c r="D685" s="136" t="s">
        <v>6369</v>
      </c>
      <c r="E685" s="5">
        <v>63</v>
      </c>
      <c r="F685" s="5">
        <v>117</v>
      </c>
      <c r="G685" s="5" t="s">
        <v>2619</v>
      </c>
      <c r="H685" s="5" t="s">
        <v>6136</v>
      </c>
      <c r="I685" s="5" t="s">
        <v>8263</v>
      </c>
      <c r="J685" s="6">
        <v>0</v>
      </c>
      <c r="K685" s="9" t="s">
        <v>2479</v>
      </c>
      <c r="L685" s="6"/>
    </row>
    <row r="686" spans="1:12" x14ac:dyDescent="0.2">
      <c r="A686" s="6"/>
      <c r="B686" s="6" t="s">
        <v>2125</v>
      </c>
      <c r="C686" s="9" t="s">
        <v>2637</v>
      </c>
      <c r="D686" s="136" t="s">
        <v>5814</v>
      </c>
      <c r="E686" s="5">
        <v>67</v>
      </c>
      <c r="F686" s="5">
        <v>109</v>
      </c>
      <c r="G686" s="5" t="s">
        <v>5522</v>
      </c>
      <c r="H686" s="5" t="s">
        <v>6136</v>
      </c>
      <c r="I686" s="5" t="s">
        <v>8263</v>
      </c>
      <c r="J686" s="6">
        <v>0</v>
      </c>
      <c r="K686" s="9"/>
      <c r="L686" s="6"/>
    </row>
    <row r="687" spans="1:12" x14ac:dyDescent="0.2">
      <c r="A687" s="6"/>
      <c r="B687" s="6" t="s">
        <v>2125</v>
      </c>
      <c r="C687" s="9" t="s">
        <v>2637</v>
      </c>
      <c r="D687" s="136" t="s">
        <v>9929</v>
      </c>
      <c r="E687" s="5">
        <v>64</v>
      </c>
      <c r="F687" s="5">
        <v>110</v>
      </c>
      <c r="G687" s="5" t="s">
        <v>2394</v>
      </c>
      <c r="H687" s="5" t="s">
        <v>6136</v>
      </c>
      <c r="I687" s="5" t="s">
        <v>8263</v>
      </c>
      <c r="J687" s="6">
        <v>0</v>
      </c>
      <c r="K687" s="9"/>
      <c r="L687" s="6"/>
    </row>
    <row r="688" spans="1:12" x14ac:dyDescent="0.2">
      <c r="A688" s="6"/>
      <c r="B688" s="6" t="s">
        <v>2785</v>
      </c>
      <c r="C688" s="9" t="s">
        <v>2637</v>
      </c>
      <c r="D688" s="136" t="s">
        <v>6181</v>
      </c>
      <c r="E688" s="5">
        <v>65</v>
      </c>
      <c r="F688" s="5">
        <v>110</v>
      </c>
      <c r="G688" s="5" t="s">
        <v>2394</v>
      </c>
      <c r="H688" s="5" t="s">
        <v>6136</v>
      </c>
      <c r="I688" s="5" t="s">
        <v>8263</v>
      </c>
      <c r="J688" s="6">
        <v>0</v>
      </c>
      <c r="K688" s="9"/>
      <c r="L688" s="6"/>
    </row>
    <row r="689" spans="1:12" x14ac:dyDescent="0.2">
      <c r="A689" s="6" t="s">
        <v>1235</v>
      </c>
      <c r="B689" s="6" t="s">
        <v>1019</v>
      </c>
      <c r="C689" s="9" t="s">
        <v>2637</v>
      </c>
      <c r="D689" s="136" t="s">
        <v>3241</v>
      </c>
      <c r="E689" s="5">
        <v>68</v>
      </c>
      <c r="F689" s="5">
        <v>101</v>
      </c>
      <c r="G689" s="5" t="s">
        <v>1277</v>
      </c>
      <c r="H689" s="5" t="s">
        <v>10390</v>
      </c>
      <c r="I689" s="5" t="s">
        <v>8263</v>
      </c>
      <c r="J689" s="6">
        <v>0</v>
      </c>
      <c r="K689" s="9" t="s">
        <v>2310</v>
      </c>
      <c r="L689" s="6"/>
    </row>
    <row r="690" spans="1:12" x14ac:dyDescent="0.2">
      <c r="A690" s="6"/>
      <c r="B690" s="6" t="s">
        <v>6479</v>
      </c>
      <c r="C690" s="9" t="s">
        <v>2637</v>
      </c>
      <c r="D690" s="136" t="s">
        <v>10525</v>
      </c>
      <c r="E690" s="5"/>
      <c r="F690" s="5">
        <v>101</v>
      </c>
      <c r="G690" s="5" t="s">
        <v>1277</v>
      </c>
      <c r="H690" s="5" t="s">
        <v>10390</v>
      </c>
      <c r="I690" s="5" t="s">
        <v>8263</v>
      </c>
      <c r="J690" s="6">
        <v>0</v>
      </c>
      <c r="K690" s="9"/>
      <c r="L690" s="6"/>
    </row>
    <row r="691" spans="1:12" x14ac:dyDescent="0.2">
      <c r="A691" s="6" t="s">
        <v>10857</v>
      </c>
      <c r="B691" s="6" t="s">
        <v>9405</v>
      </c>
      <c r="C691" s="9" t="s">
        <v>2637</v>
      </c>
      <c r="D691" s="136" t="s">
        <v>10861</v>
      </c>
      <c r="E691" s="5">
        <v>65</v>
      </c>
      <c r="F691" s="5">
        <v>110</v>
      </c>
      <c r="G691" s="5" t="s">
        <v>2394</v>
      </c>
      <c r="H691" s="5" t="s">
        <v>6136</v>
      </c>
      <c r="I691" s="5" t="s">
        <v>8263</v>
      </c>
      <c r="J691" s="6">
        <v>0</v>
      </c>
      <c r="K691" s="9" t="s">
        <v>10860</v>
      </c>
      <c r="L691" s="6"/>
    </row>
    <row r="692" spans="1:12" x14ac:dyDescent="0.2">
      <c r="A692" s="6"/>
      <c r="B692" s="6"/>
      <c r="C692" s="9"/>
      <c r="D692" s="136"/>
      <c r="E692" s="5"/>
      <c r="F692" s="5"/>
      <c r="G692" s="5"/>
      <c r="H692" s="5"/>
      <c r="I692" s="5"/>
      <c r="J692" s="6">
        <v>0</v>
      </c>
      <c r="K692" s="9"/>
      <c r="L692" s="6"/>
    </row>
    <row r="693" spans="1:12" x14ac:dyDescent="0.2">
      <c r="A693" s="6"/>
      <c r="B693" s="6" t="s">
        <v>1423</v>
      </c>
      <c r="C693" s="9" t="s">
        <v>2550</v>
      </c>
      <c r="D693" s="6" t="s">
        <v>8113</v>
      </c>
      <c r="E693" s="5">
        <v>73</v>
      </c>
      <c r="F693" s="5">
        <v>105</v>
      </c>
      <c r="G693" s="5" t="s">
        <v>1086</v>
      </c>
      <c r="H693" s="5" t="s">
        <v>912</v>
      </c>
      <c r="I693" s="5" t="s">
        <v>8263</v>
      </c>
      <c r="J693" s="6">
        <v>0</v>
      </c>
      <c r="K693" s="9"/>
      <c r="L693" s="6"/>
    </row>
    <row r="694" spans="1:12" x14ac:dyDescent="0.2">
      <c r="A694" s="6"/>
      <c r="B694" s="6"/>
      <c r="C694" s="9"/>
      <c r="E694" s="5"/>
      <c r="F694" s="5"/>
      <c r="G694" s="5"/>
      <c r="H694" s="5"/>
      <c r="I694" s="5"/>
      <c r="J694" s="6">
        <v>0</v>
      </c>
      <c r="K694" s="9"/>
      <c r="L694" s="6"/>
    </row>
    <row r="695" spans="1:12" x14ac:dyDescent="0.2">
      <c r="A695" s="6"/>
      <c r="B695" s="6" t="s">
        <v>8490</v>
      </c>
      <c r="C695" s="9" t="s">
        <v>3547</v>
      </c>
      <c r="D695" s="6" t="s">
        <v>2380</v>
      </c>
      <c r="E695" s="5">
        <v>66</v>
      </c>
      <c r="F695" s="5">
        <v>111</v>
      </c>
      <c r="G695" s="5" t="s">
        <v>5728</v>
      </c>
      <c r="H695" s="5" t="s">
        <v>6136</v>
      </c>
      <c r="I695" s="5" t="s">
        <v>8263</v>
      </c>
      <c r="J695" s="6">
        <v>0</v>
      </c>
      <c r="K695" s="9"/>
      <c r="L695" s="6"/>
    </row>
    <row r="696" spans="1:12" x14ac:dyDescent="0.2">
      <c r="A696" s="6"/>
      <c r="B696" s="6"/>
      <c r="C696" s="9"/>
      <c r="E696" s="5"/>
      <c r="F696" s="5"/>
      <c r="G696" s="5"/>
      <c r="H696" s="5"/>
      <c r="I696" s="5"/>
      <c r="J696" s="6">
        <v>0</v>
      </c>
      <c r="K696" s="9"/>
      <c r="L696" s="6"/>
    </row>
    <row r="697" spans="1:12" x14ac:dyDescent="0.2">
      <c r="A697" s="6" t="s">
        <v>10329</v>
      </c>
      <c r="B697" s="6" t="s">
        <v>8490</v>
      </c>
      <c r="C697" s="9" t="s">
        <v>3451</v>
      </c>
      <c r="D697" s="6" t="s">
        <v>2008</v>
      </c>
      <c r="E697" s="5">
        <v>76</v>
      </c>
      <c r="F697" s="5">
        <v>118</v>
      </c>
      <c r="G697" s="5" t="s">
        <v>2491</v>
      </c>
      <c r="H697" s="5" t="s">
        <v>4678</v>
      </c>
      <c r="I697" s="5" t="s">
        <v>8263</v>
      </c>
      <c r="J697" s="6">
        <v>0</v>
      </c>
      <c r="K697" s="9" t="s">
        <v>2005</v>
      </c>
      <c r="L697" s="6"/>
    </row>
    <row r="698" spans="1:12" x14ac:dyDescent="0.2">
      <c r="A698" s="6" t="s">
        <v>2006</v>
      </c>
      <c r="B698" s="6" t="s">
        <v>8490</v>
      </c>
      <c r="C698" s="9" t="s">
        <v>3451</v>
      </c>
      <c r="D698" s="6" t="s">
        <v>10482</v>
      </c>
      <c r="E698" s="5">
        <v>77</v>
      </c>
      <c r="F698" s="5">
        <v>118</v>
      </c>
      <c r="G698" s="5" t="s">
        <v>2491</v>
      </c>
      <c r="H698" s="5" t="s">
        <v>4678</v>
      </c>
      <c r="I698" s="5" t="s">
        <v>8263</v>
      </c>
      <c r="J698" s="6">
        <v>0</v>
      </c>
      <c r="K698" s="9" t="s">
        <v>2005</v>
      </c>
      <c r="L698" s="6"/>
    </row>
    <row r="699" spans="1:12" x14ac:dyDescent="0.2">
      <c r="A699" s="6"/>
      <c r="B699" s="6" t="s">
        <v>8490</v>
      </c>
      <c r="C699" s="9" t="s">
        <v>3451</v>
      </c>
      <c r="D699" s="6" t="s">
        <v>6729</v>
      </c>
      <c r="E699" s="5">
        <v>79</v>
      </c>
      <c r="F699" s="5">
        <v>103</v>
      </c>
      <c r="G699" s="5" t="s">
        <v>10345</v>
      </c>
      <c r="H699" s="5" t="s">
        <v>6513</v>
      </c>
      <c r="I699" s="5" t="s">
        <v>8263</v>
      </c>
      <c r="J699" s="6">
        <v>0</v>
      </c>
      <c r="K699" s="9" t="s">
        <v>7112</v>
      </c>
      <c r="L699" s="6"/>
    </row>
    <row r="700" spans="1:12" x14ac:dyDescent="0.2">
      <c r="A700" s="6"/>
      <c r="B700" s="6"/>
      <c r="C700" s="9"/>
      <c r="E700" s="5"/>
      <c r="F700" s="5"/>
      <c r="G700" s="5"/>
      <c r="H700" s="5"/>
      <c r="I700" s="5"/>
      <c r="J700" s="6"/>
      <c r="K700" s="9"/>
      <c r="L700" s="6"/>
    </row>
    <row r="701" spans="1:12" x14ac:dyDescent="0.2">
      <c r="A701" s="6" t="s">
        <v>12016</v>
      </c>
      <c r="B701" s="6" t="s">
        <v>4892</v>
      </c>
      <c r="C701" s="9" t="s">
        <v>6512</v>
      </c>
      <c r="D701" s="6" t="s">
        <v>12023</v>
      </c>
      <c r="E701" s="5">
        <v>70</v>
      </c>
      <c r="F701" s="5">
        <v>101</v>
      </c>
      <c r="G701" s="5" t="s">
        <v>1277</v>
      </c>
      <c r="H701" s="5" t="s">
        <v>10390</v>
      </c>
      <c r="I701" s="5" t="s">
        <v>8263</v>
      </c>
      <c r="J701" s="6">
        <v>0</v>
      </c>
      <c r="K701" s="9" t="s">
        <v>12011</v>
      </c>
      <c r="L701" s="6"/>
    </row>
    <row r="702" spans="1:12" x14ac:dyDescent="0.2">
      <c r="A702" s="6"/>
      <c r="B702" s="6" t="s">
        <v>4892</v>
      </c>
      <c r="C702" s="9" t="s">
        <v>6512</v>
      </c>
      <c r="D702" s="6" t="s">
        <v>7694</v>
      </c>
      <c r="E702" s="5">
        <v>72</v>
      </c>
      <c r="F702" s="5">
        <v>105</v>
      </c>
      <c r="G702" s="5" t="s">
        <v>1086</v>
      </c>
      <c r="H702" s="5" t="s">
        <v>912</v>
      </c>
      <c r="I702" s="5" t="s">
        <v>8263</v>
      </c>
      <c r="J702" s="6">
        <v>0</v>
      </c>
      <c r="K702" s="9"/>
      <c r="L702" s="6"/>
    </row>
    <row r="703" spans="1:12" x14ac:dyDescent="0.2">
      <c r="A703" s="6" t="s">
        <v>12019</v>
      </c>
      <c r="B703" s="6" t="s">
        <v>4892</v>
      </c>
      <c r="C703" s="9" t="s">
        <v>6512</v>
      </c>
      <c r="D703" s="6" t="s">
        <v>12022</v>
      </c>
      <c r="E703" s="5">
        <v>76</v>
      </c>
      <c r="F703" s="5">
        <v>115</v>
      </c>
      <c r="G703" s="5" t="s">
        <v>10385</v>
      </c>
      <c r="H703" s="5" t="s">
        <v>4678</v>
      </c>
      <c r="I703" s="5" t="s">
        <v>8263</v>
      </c>
      <c r="J703" s="6">
        <v>0</v>
      </c>
      <c r="K703" s="9" t="s">
        <v>12011</v>
      </c>
      <c r="L703" s="6"/>
    </row>
    <row r="704" spans="1:12" x14ac:dyDescent="0.2">
      <c r="A704" s="6" t="s">
        <v>8130</v>
      </c>
      <c r="B704" s="6" t="s">
        <v>8490</v>
      </c>
      <c r="C704" s="9" t="s">
        <v>6512</v>
      </c>
      <c r="D704" s="6" t="s">
        <v>3333</v>
      </c>
      <c r="E704" s="5">
        <v>71</v>
      </c>
      <c r="F704" s="5">
        <v>105</v>
      </c>
      <c r="G704" s="5" t="s">
        <v>1086</v>
      </c>
      <c r="H704" s="5" t="s">
        <v>912</v>
      </c>
      <c r="I704" s="5" t="s">
        <v>8263</v>
      </c>
      <c r="J704" s="6">
        <v>0</v>
      </c>
      <c r="K704" s="9"/>
      <c r="L704" s="6"/>
    </row>
    <row r="705" spans="1:12" ht="25.5" x14ac:dyDescent="0.2">
      <c r="A705" s="6" t="s">
        <v>4747</v>
      </c>
      <c r="B705" s="6" t="s">
        <v>8490</v>
      </c>
      <c r="C705" s="9" t="s">
        <v>6512</v>
      </c>
      <c r="D705" s="174" t="s">
        <v>10286</v>
      </c>
      <c r="E705" s="5">
        <v>71</v>
      </c>
      <c r="F705" s="5">
        <v>105</v>
      </c>
      <c r="G705" s="5" t="s">
        <v>1086</v>
      </c>
      <c r="H705" s="5" t="s">
        <v>912</v>
      </c>
      <c r="I705" s="5" t="s">
        <v>8263</v>
      </c>
      <c r="J705" s="6">
        <v>0</v>
      </c>
      <c r="K705" s="9" t="s">
        <v>5663</v>
      </c>
      <c r="L705" s="6"/>
    </row>
    <row r="706" spans="1:12" ht="25.5" x14ac:dyDescent="0.2">
      <c r="A706" s="6" t="s">
        <v>4007</v>
      </c>
      <c r="B706" s="6" t="s">
        <v>8490</v>
      </c>
      <c r="C706" s="9" t="s">
        <v>6512</v>
      </c>
      <c r="D706" s="174" t="s">
        <v>2922</v>
      </c>
      <c r="E706" s="5">
        <v>71</v>
      </c>
      <c r="F706" s="5">
        <v>105</v>
      </c>
      <c r="G706" s="5" t="s">
        <v>1086</v>
      </c>
      <c r="H706" s="5" t="s">
        <v>912</v>
      </c>
      <c r="I706" s="5" t="s">
        <v>8263</v>
      </c>
      <c r="J706" s="6">
        <v>0</v>
      </c>
      <c r="K706" s="9" t="s">
        <v>5663</v>
      </c>
      <c r="L706" s="6"/>
    </row>
    <row r="707" spans="1:12" ht="25.5" x14ac:dyDescent="0.2">
      <c r="A707" s="575" t="s">
        <v>7173</v>
      </c>
      <c r="B707" s="575" t="s">
        <v>8490</v>
      </c>
      <c r="C707" s="562" t="s">
        <v>6512</v>
      </c>
      <c r="D707" s="576" t="s">
        <v>10627</v>
      </c>
      <c r="E707" s="5">
        <v>78</v>
      </c>
      <c r="F707" s="5">
        <v>103</v>
      </c>
      <c r="G707" s="5" t="s">
        <v>10345</v>
      </c>
      <c r="H707" s="5" t="s">
        <v>6513</v>
      </c>
      <c r="I707" s="5" t="s">
        <v>8263</v>
      </c>
      <c r="J707" s="6">
        <v>0</v>
      </c>
      <c r="K707" s="562" t="s">
        <v>10626</v>
      </c>
      <c r="L707" s="6"/>
    </row>
    <row r="708" spans="1:12" x14ac:dyDescent="0.2">
      <c r="A708" s="6" t="s">
        <v>8648</v>
      </c>
      <c r="B708" s="6" t="s">
        <v>8490</v>
      </c>
      <c r="C708" s="9" t="s">
        <v>6512</v>
      </c>
      <c r="D708" s="6" t="s">
        <v>4691</v>
      </c>
      <c r="E708" s="5">
        <v>78</v>
      </c>
      <c r="F708" s="5">
        <v>115</v>
      </c>
      <c r="G708" s="5" t="s">
        <v>10385</v>
      </c>
      <c r="H708" s="5" t="s">
        <v>4678</v>
      </c>
      <c r="I708" s="5" t="s">
        <v>8263</v>
      </c>
      <c r="J708" s="6">
        <v>0</v>
      </c>
      <c r="K708" s="9"/>
      <c r="L708" s="6"/>
    </row>
    <row r="709" spans="1:12" x14ac:dyDescent="0.2">
      <c r="A709" s="6"/>
      <c r="B709" s="6" t="s">
        <v>8490</v>
      </c>
      <c r="C709" s="9" t="s">
        <v>6512</v>
      </c>
      <c r="D709" s="6" t="s">
        <v>8891</v>
      </c>
      <c r="E709" s="5">
        <v>79</v>
      </c>
      <c r="F709" s="5">
        <v>103</v>
      </c>
      <c r="G709" s="5" t="s">
        <v>10345</v>
      </c>
      <c r="H709" s="5" t="s">
        <v>6513</v>
      </c>
      <c r="I709" s="5" t="s">
        <v>8263</v>
      </c>
      <c r="J709" s="6">
        <v>0</v>
      </c>
      <c r="K709" s="9" t="s">
        <v>7112</v>
      </c>
      <c r="L709" s="6"/>
    </row>
    <row r="710" spans="1:12" x14ac:dyDescent="0.2">
      <c r="A710" s="6"/>
      <c r="B710" s="6" t="s">
        <v>8490</v>
      </c>
      <c r="C710" s="9" t="s">
        <v>6512</v>
      </c>
      <c r="D710" s="6" t="s">
        <v>8071</v>
      </c>
      <c r="E710" s="5">
        <v>70</v>
      </c>
      <c r="F710" s="5">
        <v>102</v>
      </c>
      <c r="G710" s="5" t="s">
        <v>1545</v>
      </c>
      <c r="H710" s="5" t="s">
        <v>10390</v>
      </c>
      <c r="I710" s="5" t="s">
        <v>8263</v>
      </c>
      <c r="J710" s="6">
        <v>0</v>
      </c>
      <c r="K710" s="9"/>
      <c r="L710" s="6"/>
    </row>
    <row r="711" spans="1:12" x14ac:dyDescent="0.2">
      <c r="A711" s="6" t="s">
        <v>12537</v>
      </c>
      <c r="B711" s="6" t="s">
        <v>8490</v>
      </c>
      <c r="C711" s="9" t="s">
        <v>6512</v>
      </c>
      <c r="D711" s="6" t="s">
        <v>12544</v>
      </c>
      <c r="E711" s="5">
        <v>78</v>
      </c>
      <c r="F711" s="5">
        <v>103</v>
      </c>
      <c r="G711" s="5" t="s">
        <v>10345</v>
      </c>
      <c r="H711" s="5" t="s">
        <v>6513</v>
      </c>
      <c r="I711" s="5" t="s">
        <v>8263</v>
      </c>
      <c r="J711" s="6">
        <v>0</v>
      </c>
      <c r="K711" s="9" t="s">
        <v>12539</v>
      </c>
      <c r="L711" s="6"/>
    </row>
    <row r="712" spans="1:12" x14ac:dyDescent="0.2">
      <c r="A712" s="6" t="s">
        <v>11827</v>
      </c>
      <c r="B712" s="6" t="s">
        <v>8490</v>
      </c>
      <c r="C712" s="9" t="s">
        <v>6512</v>
      </c>
      <c r="D712" s="6" t="s">
        <v>11856</v>
      </c>
      <c r="E712" s="5">
        <v>79</v>
      </c>
      <c r="F712" s="5">
        <v>103</v>
      </c>
      <c r="G712" s="5" t="s">
        <v>10345</v>
      </c>
      <c r="H712" s="5" t="s">
        <v>6513</v>
      </c>
      <c r="I712" s="5" t="s">
        <v>8263</v>
      </c>
      <c r="J712" s="6">
        <v>0</v>
      </c>
      <c r="K712" s="9" t="s">
        <v>11779</v>
      </c>
      <c r="L712" s="6"/>
    </row>
    <row r="713" spans="1:12" x14ac:dyDescent="0.2">
      <c r="A713" s="6" t="s">
        <v>2855</v>
      </c>
      <c r="B713" s="6" t="s">
        <v>8490</v>
      </c>
      <c r="C713" s="9" t="s">
        <v>6512</v>
      </c>
      <c r="D713" s="6" t="s">
        <v>12048</v>
      </c>
      <c r="E713" s="5">
        <v>70</v>
      </c>
      <c r="F713" s="5">
        <v>102</v>
      </c>
      <c r="G713" s="5" t="s">
        <v>1545</v>
      </c>
      <c r="H713" s="5" t="s">
        <v>10390</v>
      </c>
      <c r="I713" s="5" t="s">
        <v>8263</v>
      </c>
      <c r="J713" s="6">
        <v>0</v>
      </c>
      <c r="K713" s="9" t="s">
        <v>12043</v>
      </c>
      <c r="L713" s="6"/>
    </row>
    <row r="714" spans="1:12" x14ac:dyDescent="0.2">
      <c r="A714" s="6" t="s">
        <v>1951</v>
      </c>
      <c r="B714" s="6" t="s">
        <v>8490</v>
      </c>
      <c r="C714" s="9" t="s">
        <v>6512</v>
      </c>
      <c r="D714" s="6" t="s">
        <v>12397</v>
      </c>
      <c r="E714" s="5">
        <v>79</v>
      </c>
      <c r="F714" s="5">
        <v>103</v>
      </c>
      <c r="G714" s="5" t="s">
        <v>10345</v>
      </c>
      <c r="H714" s="5" t="s">
        <v>6513</v>
      </c>
      <c r="I714" s="5" t="s">
        <v>8263</v>
      </c>
      <c r="J714" s="6">
        <v>0</v>
      </c>
      <c r="K714" s="9" t="s">
        <v>12300</v>
      </c>
      <c r="L714" s="6"/>
    </row>
    <row r="715" spans="1:12" x14ac:dyDescent="0.2">
      <c r="A715" s="6" t="s">
        <v>2311</v>
      </c>
      <c r="B715" s="6" t="s">
        <v>8490</v>
      </c>
      <c r="C715" s="9" t="s">
        <v>6512</v>
      </c>
      <c r="D715" s="6" t="s">
        <v>12169</v>
      </c>
      <c r="E715" s="5">
        <v>79</v>
      </c>
      <c r="F715" s="5">
        <v>103</v>
      </c>
      <c r="G715" s="5" t="s">
        <v>10345</v>
      </c>
      <c r="H715" s="5" t="s">
        <v>6513</v>
      </c>
      <c r="I715" s="5" t="s">
        <v>8263</v>
      </c>
      <c r="J715" s="6">
        <v>0</v>
      </c>
      <c r="K715" s="9" t="s">
        <v>12165</v>
      </c>
      <c r="L715" s="6"/>
    </row>
    <row r="716" spans="1:12" x14ac:dyDescent="0.2">
      <c r="A716" s="6" t="s">
        <v>11966</v>
      </c>
      <c r="B716" s="6" t="s">
        <v>8490</v>
      </c>
      <c r="C716" s="9" t="s">
        <v>6512</v>
      </c>
      <c r="D716" s="6" t="s">
        <v>11971</v>
      </c>
      <c r="E716" s="5">
        <v>87</v>
      </c>
      <c r="F716" s="5">
        <v>109</v>
      </c>
      <c r="G716" s="5" t="s">
        <v>5522</v>
      </c>
      <c r="H716" s="5" t="s">
        <v>565</v>
      </c>
      <c r="I716" s="5" t="s">
        <v>8263</v>
      </c>
      <c r="J716" s="6">
        <v>0</v>
      </c>
      <c r="K716" s="9" t="s">
        <v>11972</v>
      </c>
      <c r="L716" s="6"/>
    </row>
    <row r="717" spans="1:12" x14ac:dyDescent="0.2">
      <c r="A717" s="6" t="s">
        <v>11020</v>
      </c>
      <c r="B717" s="6" t="s">
        <v>8490</v>
      </c>
      <c r="C717" s="9" t="s">
        <v>6512</v>
      </c>
      <c r="D717" s="6" t="s">
        <v>11026</v>
      </c>
      <c r="E717" s="5">
        <v>79</v>
      </c>
      <c r="F717" s="5">
        <v>103</v>
      </c>
      <c r="G717" s="5" t="s">
        <v>10345</v>
      </c>
      <c r="H717" s="5" t="s">
        <v>6513</v>
      </c>
      <c r="I717" s="5" t="s">
        <v>8263</v>
      </c>
      <c r="J717" s="6">
        <v>0</v>
      </c>
      <c r="K717" s="9" t="s">
        <v>11027</v>
      </c>
      <c r="L717" s="6"/>
    </row>
    <row r="718" spans="1:12" x14ac:dyDescent="0.2">
      <c r="A718" s="6" t="s">
        <v>12524</v>
      </c>
      <c r="B718" s="6" t="s">
        <v>8490</v>
      </c>
      <c r="C718" s="9" t="s">
        <v>6512</v>
      </c>
      <c r="D718" s="6" t="s">
        <v>12528</v>
      </c>
      <c r="E718" s="5">
        <v>78</v>
      </c>
      <c r="F718" s="5">
        <v>103</v>
      </c>
      <c r="G718" s="5" t="s">
        <v>10345</v>
      </c>
      <c r="H718" s="5" t="s">
        <v>6513</v>
      </c>
      <c r="I718" s="5" t="s">
        <v>8263</v>
      </c>
      <c r="J718" s="6">
        <v>0</v>
      </c>
      <c r="K718" s="9" t="s">
        <v>12526</v>
      </c>
      <c r="L718" s="6"/>
    </row>
    <row r="719" spans="1:12" x14ac:dyDescent="0.2">
      <c r="A719" s="6" t="s">
        <v>11977</v>
      </c>
      <c r="B719" s="6" t="s">
        <v>8490</v>
      </c>
      <c r="C719" s="9" t="s">
        <v>6512</v>
      </c>
      <c r="D719" s="6" t="s">
        <v>11990</v>
      </c>
      <c r="E719" s="5">
        <v>82</v>
      </c>
      <c r="F719" s="5">
        <v>109</v>
      </c>
      <c r="G719" s="5" t="s">
        <v>5522</v>
      </c>
      <c r="H719" s="5" t="s">
        <v>565</v>
      </c>
      <c r="I719" s="5" t="s">
        <v>8263</v>
      </c>
      <c r="J719" s="6">
        <v>0</v>
      </c>
      <c r="K719" s="9" t="s">
        <v>11972</v>
      </c>
      <c r="L719" s="6"/>
    </row>
    <row r="720" spans="1:12" ht="25.5" x14ac:dyDescent="0.2">
      <c r="A720" s="6" t="s">
        <v>2041</v>
      </c>
      <c r="B720" s="6" t="s">
        <v>8490</v>
      </c>
      <c r="C720" s="9" t="s">
        <v>6512</v>
      </c>
      <c r="D720" s="174" t="s">
        <v>3286</v>
      </c>
      <c r="E720" s="5">
        <v>74</v>
      </c>
      <c r="F720" s="5">
        <v>120</v>
      </c>
      <c r="G720" s="5" t="s">
        <v>5075</v>
      </c>
      <c r="H720" s="5" t="s">
        <v>912</v>
      </c>
      <c r="I720" s="5" t="s">
        <v>8263</v>
      </c>
      <c r="J720" s="6">
        <v>0</v>
      </c>
      <c r="K720" s="9" t="s">
        <v>4226</v>
      </c>
      <c r="L720" s="6"/>
    </row>
    <row r="721" spans="1:12" ht="25.5" x14ac:dyDescent="0.2">
      <c r="A721" s="6" t="s">
        <v>2042</v>
      </c>
      <c r="B721" s="6" t="s">
        <v>8490</v>
      </c>
      <c r="C721" s="9" t="s">
        <v>6512</v>
      </c>
      <c r="D721" s="174" t="s">
        <v>1894</v>
      </c>
      <c r="E721" s="5">
        <v>75</v>
      </c>
      <c r="F721" s="5">
        <v>120</v>
      </c>
      <c r="G721" s="5" t="s">
        <v>5075</v>
      </c>
      <c r="H721" s="5" t="s">
        <v>912</v>
      </c>
      <c r="I721" s="5" t="s">
        <v>8263</v>
      </c>
      <c r="J721" s="6">
        <v>0</v>
      </c>
      <c r="K721" s="9" t="s">
        <v>4226</v>
      </c>
      <c r="L721" s="6"/>
    </row>
    <row r="722" spans="1:12" x14ac:dyDescent="0.2">
      <c r="A722" s="6"/>
      <c r="B722" s="6" t="s">
        <v>2125</v>
      </c>
      <c r="C722" s="9" t="s">
        <v>6512</v>
      </c>
      <c r="D722" s="6" t="s">
        <v>6026</v>
      </c>
      <c r="E722" s="5">
        <v>82</v>
      </c>
      <c r="F722" s="5">
        <v>114</v>
      </c>
      <c r="G722" s="5" t="s">
        <v>1870</v>
      </c>
      <c r="H722" s="5" t="s">
        <v>6513</v>
      </c>
      <c r="I722" s="5" t="s">
        <v>8263</v>
      </c>
      <c r="J722" s="6">
        <v>0</v>
      </c>
      <c r="K722" s="9"/>
      <c r="L722" s="6"/>
    </row>
    <row r="723" spans="1:12" x14ac:dyDescent="0.2">
      <c r="A723" s="6"/>
      <c r="B723" s="6" t="s">
        <v>1019</v>
      </c>
      <c r="C723" s="9" t="s">
        <v>6512</v>
      </c>
      <c r="D723" s="6" t="s">
        <v>8044</v>
      </c>
      <c r="E723" s="5">
        <v>74</v>
      </c>
      <c r="F723" s="5">
        <v>105</v>
      </c>
      <c r="G723" s="5" t="s">
        <v>1086</v>
      </c>
      <c r="H723" s="5" t="s">
        <v>912</v>
      </c>
      <c r="I723" s="5" t="s">
        <v>8263</v>
      </c>
      <c r="J723" s="6">
        <v>0</v>
      </c>
      <c r="K723" s="9"/>
      <c r="L723" s="6"/>
    </row>
    <row r="724" spans="1:12" x14ac:dyDescent="0.2">
      <c r="A724" s="6"/>
      <c r="B724" s="6" t="s">
        <v>6096</v>
      </c>
      <c r="C724" s="9" t="s">
        <v>6512</v>
      </c>
      <c r="D724" s="6" t="s">
        <v>1118</v>
      </c>
      <c r="E724" s="5">
        <v>81</v>
      </c>
      <c r="F724" s="5">
        <v>109</v>
      </c>
      <c r="G724" s="5" t="s">
        <v>5522</v>
      </c>
      <c r="H724" s="5" t="s">
        <v>565</v>
      </c>
      <c r="I724" s="5" t="s">
        <v>8263</v>
      </c>
      <c r="J724" s="6">
        <v>0</v>
      </c>
      <c r="K724" s="9"/>
      <c r="L724" s="6"/>
    </row>
    <row r="725" spans="1:12" x14ac:dyDescent="0.2">
      <c r="A725" s="6"/>
      <c r="B725" s="6"/>
      <c r="C725" s="9"/>
      <c r="E725" s="5"/>
      <c r="F725" s="5"/>
      <c r="G725" s="5"/>
      <c r="H725" s="5"/>
      <c r="I725" s="5"/>
      <c r="J725" s="6">
        <v>0</v>
      </c>
      <c r="K725" s="9"/>
      <c r="L725" s="6"/>
    </row>
    <row r="726" spans="1:12" x14ac:dyDescent="0.2">
      <c r="A726" s="6" t="s">
        <v>2758</v>
      </c>
      <c r="B726" s="6" t="s">
        <v>4416</v>
      </c>
      <c r="C726" s="9" t="s">
        <v>8576</v>
      </c>
      <c r="D726" s="6" t="s">
        <v>8929</v>
      </c>
      <c r="E726" s="5">
        <v>83</v>
      </c>
      <c r="F726" s="5">
        <v>103</v>
      </c>
      <c r="G726" s="5" t="s">
        <v>10345</v>
      </c>
      <c r="H726" s="5" t="s">
        <v>6513</v>
      </c>
      <c r="I726" s="5" t="s">
        <v>8263</v>
      </c>
      <c r="J726" s="6">
        <v>0</v>
      </c>
      <c r="K726" s="9" t="s">
        <v>2910</v>
      </c>
      <c r="L726" s="6"/>
    </row>
    <row r="727" spans="1:12" x14ac:dyDescent="0.2">
      <c r="A727" s="575" t="s">
        <v>12557</v>
      </c>
      <c r="B727" s="556" t="s">
        <v>4416</v>
      </c>
      <c r="C727" s="562" t="s">
        <v>8576</v>
      </c>
      <c r="D727" s="6" t="s">
        <v>8929</v>
      </c>
      <c r="E727" s="5">
        <v>75</v>
      </c>
      <c r="F727" s="5">
        <v>115</v>
      </c>
      <c r="G727" s="5" t="s">
        <v>10385</v>
      </c>
      <c r="H727" s="5" t="s">
        <v>4678</v>
      </c>
      <c r="I727" s="5" t="s">
        <v>8263</v>
      </c>
      <c r="J727" s="6">
        <v>0</v>
      </c>
      <c r="K727" s="562" t="s">
        <v>12543</v>
      </c>
      <c r="L727" s="6"/>
    </row>
    <row r="728" spans="1:12" x14ac:dyDescent="0.2">
      <c r="A728" s="6"/>
      <c r="B728" s="6" t="s">
        <v>1423</v>
      </c>
      <c r="C728" s="9" t="s">
        <v>8576</v>
      </c>
      <c r="D728" s="6" t="s">
        <v>4722</v>
      </c>
      <c r="E728" s="5">
        <v>81</v>
      </c>
      <c r="F728" s="5">
        <v>109</v>
      </c>
      <c r="G728" s="5" t="s">
        <v>5522</v>
      </c>
      <c r="H728" s="5" t="s">
        <v>565</v>
      </c>
      <c r="I728" s="5" t="s">
        <v>8263</v>
      </c>
      <c r="J728" s="6">
        <v>0</v>
      </c>
      <c r="K728" s="9"/>
      <c r="L728" s="6"/>
    </row>
    <row r="729" spans="1:12" x14ac:dyDescent="0.2">
      <c r="A729" s="6"/>
      <c r="B729" s="6" t="s">
        <v>1423</v>
      </c>
      <c r="C729" s="9" t="s">
        <v>8576</v>
      </c>
      <c r="D729" s="6" t="s">
        <v>9881</v>
      </c>
      <c r="E729" s="5">
        <v>79</v>
      </c>
      <c r="F729" s="5">
        <v>103</v>
      </c>
      <c r="G729" s="5" t="s">
        <v>10345</v>
      </c>
      <c r="H729" s="5" t="s">
        <v>6513</v>
      </c>
      <c r="I729" s="5" t="s">
        <v>8263</v>
      </c>
      <c r="J729" s="6">
        <v>0</v>
      </c>
      <c r="K729" s="9"/>
      <c r="L729" s="6"/>
    </row>
    <row r="730" spans="1:12" x14ac:dyDescent="0.2">
      <c r="A730" s="6" t="s">
        <v>1882</v>
      </c>
      <c r="B730" s="6" t="s">
        <v>8490</v>
      </c>
      <c r="C730" s="562" t="s">
        <v>8576</v>
      </c>
      <c r="D730" s="6" t="s">
        <v>3333</v>
      </c>
      <c r="E730" s="5">
        <v>80</v>
      </c>
      <c r="F730" s="5">
        <v>103</v>
      </c>
      <c r="G730" s="5" t="s">
        <v>10345</v>
      </c>
      <c r="H730" s="5" t="s">
        <v>6513</v>
      </c>
      <c r="I730" s="5" t="s">
        <v>8263</v>
      </c>
      <c r="J730" s="6">
        <v>0</v>
      </c>
      <c r="K730" s="9"/>
      <c r="L730" s="6"/>
    </row>
    <row r="731" spans="1:12" x14ac:dyDescent="0.2">
      <c r="A731" s="575" t="s">
        <v>10712</v>
      </c>
      <c r="B731" s="575" t="s">
        <v>8490</v>
      </c>
      <c r="C731" s="562" t="s">
        <v>8576</v>
      </c>
      <c r="D731" s="575" t="s">
        <v>10750</v>
      </c>
      <c r="E731" s="5">
        <v>86</v>
      </c>
      <c r="F731" s="5">
        <v>109</v>
      </c>
      <c r="G731" s="5" t="s">
        <v>5522</v>
      </c>
      <c r="H731" s="5" t="s">
        <v>565</v>
      </c>
      <c r="I731" s="5" t="s">
        <v>8263</v>
      </c>
      <c r="J731" s="6">
        <v>0</v>
      </c>
      <c r="K731" s="562" t="s">
        <v>10747</v>
      </c>
      <c r="L731" s="6"/>
    </row>
    <row r="732" spans="1:12" x14ac:dyDescent="0.2">
      <c r="A732" s="575" t="s">
        <v>9416</v>
      </c>
      <c r="B732" s="575" t="s">
        <v>8490</v>
      </c>
      <c r="C732" s="9" t="s">
        <v>8576</v>
      </c>
      <c r="D732" s="562" t="s">
        <v>11262</v>
      </c>
      <c r="E732" s="5">
        <v>80</v>
      </c>
      <c r="F732" s="5">
        <v>103</v>
      </c>
      <c r="G732" s="5" t="s">
        <v>10345</v>
      </c>
      <c r="H732" s="5" t="s">
        <v>6513</v>
      </c>
      <c r="I732" s="5" t="s">
        <v>8263</v>
      </c>
      <c r="J732" s="6">
        <v>0</v>
      </c>
      <c r="K732" s="562" t="s">
        <v>11263</v>
      </c>
      <c r="L732" s="6"/>
    </row>
    <row r="733" spans="1:12" x14ac:dyDescent="0.2">
      <c r="A733" s="6"/>
      <c r="B733" s="6" t="s">
        <v>8490</v>
      </c>
      <c r="C733" s="9" t="s">
        <v>8576</v>
      </c>
      <c r="D733" s="6" t="s">
        <v>8111</v>
      </c>
      <c r="E733" s="5">
        <v>80</v>
      </c>
      <c r="F733" s="5">
        <v>103</v>
      </c>
      <c r="G733" s="5" t="s">
        <v>10345</v>
      </c>
      <c r="H733" s="5" t="s">
        <v>6513</v>
      </c>
      <c r="I733" s="5" t="s">
        <v>8263</v>
      </c>
      <c r="J733" s="6">
        <v>0</v>
      </c>
      <c r="K733" s="9"/>
      <c r="L733" s="6"/>
    </row>
    <row r="734" spans="1:12" x14ac:dyDescent="0.2">
      <c r="A734" s="6"/>
      <c r="B734" s="6" t="s">
        <v>8490</v>
      </c>
      <c r="C734" s="9" t="s">
        <v>8576</v>
      </c>
      <c r="D734" s="6" t="s">
        <v>1688</v>
      </c>
      <c r="E734" s="5">
        <v>83</v>
      </c>
      <c r="F734" s="5">
        <v>109</v>
      </c>
      <c r="G734" s="5" t="s">
        <v>5522</v>
      </c>
      <c r="H734" s="5" t="s">
        <v>565</v>
      </c>
      <c r="I734" s="5" t="s">
        <v>8263</v>
      </c>
      <c r="J734" s="6">
        <v>0</v>
      </c>
      <c r="K734" s="9" t="s">
        <v>10565</v>
      </c>
      <c r="L734" s="6"/>
    </row>
    <row r="735" spans="1:12" x14ac:dyDescent="0.2">
      <c r="A735" s="6"/>
      <c r="B735" s="6" t="s">
        <v>8490</v>
      </c>
      <c r="C735" s="9" t="s">
        <v>8576</v>
      </c>
      <c r="D735" s="6" t="s">
        <v>4722</v>
      </c>
      <c r="E735" s="5">
        <v>81</v>
      </c>
      <c r="F735" s="5">
        <v>109</v>
      </c>
      <c r="G735" s="5" t="s">
        <v>5522</v>
      </c>
      <c r="H735" s="5" t="s">
        <v>565</v>
      </c>
      <c r="I735" s="5" t="s">
        <v>8263</v>
      </c>
      <c r="J735" s="6">
        <v>0</v>
      </c>
      <c r="K735" s="9"/>
      <c r="L735" s="6"/>
    </row>
    <row r="736" spans="1:12" x14ac:dyDescent="0.2">
      <c r="A736" s="575" t="s">
        <v>11567</v>
      </c>
      <c r="B736" s="6" t="s">
        <v>8490</v>
      </c>
      <c r="C736" s="9" t="s">
        <v>8576</v>
      </c>
      <c r="D736" s="575" t="s">
        <v>11570</v>
      </c>
      <c r="E736" s="5">
        <v>82</v>
      </c>
      <c r="F736" s="5">
        <v>109</v>
      </c>
      <c r="G736" s="5" t="s">
        <v>5522</v>
      </c>
      <c r="H736" s="5" t="s">
        <v>565</v>
      </c>
      <c r="I736" s="5" t="s">
        <v>8263</v>
      </c>
      <c r="J736" s="6">
        <v>0</v>
      </c>
      <c r="K736" s="562" t="s">
        <v>11551</v>
      </c>
      <c r="L736" s="6"/>
    </row>
    <row r="737" spans="1:12" x14ac:dyDescent="0.2">
      <c r="A737" s="6" t="s">
        <v>2743</v>
      </c>
      <c r="B737" s="6" t="s">
        <v>8490</v>
      </c>
      <c r="C737" s="9" t="s">
        <v>8576</v>
      </c>
      <c r="D737" s="6" t="s">
        <v>6796</v>
      </c>
      <c r="E737" s="5">
        <v>81</v>
      </c>
      <c r="F737" s="5">
        <v>103</v>
      </c>
      <c r="G737" s="5" t="s">
        <v>10345</v>
      </c>
      <c r="H737" s="5" t="s">
        <v>6513</v>
      </c>
      <c r="I737" s="5" t="s">
        <v>8263</v>
      </c>
      <c r="J737" s="6">
        <v>0</v>
      </c>
      <c r="K737" s="9" t="s">
        <v>2494</v>
      </c>
      <c r="L737" s="6"/>
    </row>
    <row r="738" spans="1:12" x14ac:dyDescent="0.2">
      <c r="A738" s="6" t="s">
        <v>12432</v>
      </c>
      <c r="B738" s="6" t="s">
        <v>8490</v>
      </c>
      <c r="C738" s="9" t="s">
        <v>8576</v>
      </c>
      <c r="D738" s="6" t="s">
        <v>12433</v>
      </c>
      <c r="E738" s="5">
        <v>80</v>
      </c>
      <c r="F738" s="5">
        <v>103</v>
      </c>
      <c r="G738" s="5" t="s">
        <v>10345</v>
      </c>
      <c r="H738" s="5" t="s">
        <v>6513</v>
      </c>
      <c r="I738" s="5" t="s">
        <v>8263</v>
      </c>
      <c r="J738" s="6">
        <v>1</v>
      </c>
      <c r="K738" s="9" t="s">
        <v>12434</v>
      </c>
      <c r="L738" s="6"/>
    </row>
    <row r="739" spans="1:12" x14ac:dyDescent="0.2">
      <c r="A739" s="6" t="s">
        <v>5481</v>
      </c>
      <c r="B739" s="6" t="s">
        <v>8490</v>
      </c>
      <c r="C739" s="9" t="s">
        <v>8576</v>
      </c>
      <c r="D739" s="6" t="s">
        <v>7526</v>
      </c>
      <c r="E739" s="5">
        <v>81</v>
      </c>
      <c r="F739" s="5">
        <v>103</v>
      </c>
      <c r="G739" s="5" t="s">
        <v>10345</v>
      </c>
      <c r="H739" s="5" t="s">
        <v>6513</v>
      </c>
      <c r="I739" s="5" t="s">
        <v>8263</v>
      </c>
      <c r="J739" s="6">
        <v>0</v>
      </c>
      <c r="K739" s="9"/>
      <c r="L739" s="6"/>
    </row>
    <row r="740" spans="1:12" x14ac:dyDescent="0.2">
      <c r="A740" s="6" t="s">
        <v>2437</v>
      </c>
      <c r="B740" s="6" t="s">
        <v>8490</v>
      </c>
      <c r="C740" s="9" t="s">
        <v>8576</v>
      </c>
      <c r="D740" s="6" t="s">
        <v>7525</v>
      </c>
      <c r="E740" s="5">
        <v>81</v>
      </c>
      <c r="F740" s="5">
        <v>103</v>
      </c>
      <c r="G740" s="5" t="s">
        <v>10345</v>
      </c>
      <c r="H740" s="5" t="s">
        <v>6513</v>
      </c>
      <c r="I740" s="5" t="s">
        <v>8263</v>
      </c>
      <c r="J740" s="6">
        <v>0</v>
      </c>
      <c r="K740" s="9"/>
      <c r="L740" s="6"/>
    </row>
    <row r="741" spans="1:12" x14ac:dyDescent="0.2">
      <c r="A741" s="6" t="s">
        <v>11973</v>
      </c>
      <c r="B741" s="6" t="s">
        <v>8490</v>
      </c>
      <c r="C741" s="9" t="s">
        <v>8576</v>
      </c>
      <c r="D741" s="6" t="s">
        <v>11985</v>
      </c>
      <c r="E741" s="5">
        <v>83</v>
      </c>
      <c r="F741" s="5">
        <v>119</v>
      </c>
      <c r="G741" s="5" t="s">
        <v>3089</v>
      </c>
      <c r="H741" s="5" t="s">
        <v>565</v>
      </c>
      <c r="I741" s="5" t="s">
        <v>8263</v>
      </c>
      <c r="J741" s="6">
        <v>0</v>
      </c>
      <c r="K741" s="9" t="s">
        <v>11972</v>
      </c>
      <c r="L741" s="6"/>
    </row>
    <row r="742" spans="1:12" x14ac:dyDescent="0.2">
      <c r="A742" s="6" t="s">
        <v>2314</v>
      </c>
      <c r="B742" s="6" t="s">
        <v>8490</v>
      </c>
      <c r="C742" s="9" t="s">
        <v>8576</v>
      </c>
      <c r="D742" s="6" t="s">
        <v>7541</v>
      </c>
      <c r="E742" s="5">
        <v>80</v>
      </c>
      <c r="F742" s="5">
        <v>103</v>
      </c>
      <c r="G742" s="5" t="s">
        <v>10345</v>
      </c>
      <c r="H742" s="5" t="s">
        <v>6513</v>
      </c>
      <c r="I742" s="5" t="s">
        <v>8263</v>
      </c>
      <c r="J742" s="6">
        <v>0</v>
      </c>
      <c r="K742" s="9"/>
      <c r="L742" s="6"/>
    </row>
    <row r="743" spans="1:12" x14ac:dyDescent="0.2">
      <c r="A743" s="6" t="s">
        <v>934</v>
      </c>
      <c r="B743" s="6" t="s">
        <v>8490</v>
      </c>
      <c r="C743" s="9" t="s">
        <v>8576</v>
      </c>
      <c r="D743" s="6" t="s">
        <v>11264</v>
      </c>
      <c r="E743" s="5">
        <v>77</v>
      </c>
      <c r="F743" s="5">
        <v>115</v>
      </c>
      <c r="G743" s="5" t="s">
        <v>10385</v>
      </c>
      <c r="H743" s="5" t="s">
        <v>4678</v>
      </c>
      <c r="I743" s="5" t="s">
        <v>8263</v>
      </c>
      <c r="J743" s="6">
        <v>0</v>
      </c>
      <c r="K743" s="562" t="s">
        <v>11263</v>
      </c>
      <c r="L743" s="6"/>
    </row>
    <row r="744" spans="1:12" ht="25.5" x14ac:dyDescent="0.2">
      <c r="A744" s="6" t="s">
        <v>11514</v>
      </c>
      <c r="B744" s="575" t="s">
        <v>8490</v>
      </c>
      <c r="C744" s="9" t="s">
        <v>8576</v>
      </c>
      <c r="D744" s="174" t="s">
        <v>11524</v>
      </c>
      <c r="E744" s="5">
        <v>83</v>
      </c>
      <c r="F744" s="5">
        <v>119</v>
      </c>
      <c r="G744" s="5" t="s">
        <v>3089</v>
      </c>
      <c r="H744" s="5" t="s">
        <v>565</v>
      </c>
      <c r="I744" s="5" t="s">
        <v>8263</v>
      </c>
      <c r="J744" s="6">
        <v>0</v>
      </c>
      <c r="K744" s="562" t="s">
        <v>11511</v>
      </c>
      <c r="L744" s="6"/>
    </row>
    <row r="745" spans="1:12" x14ac:dyDescent="0.2">
      <c r="A745" s="6" t="s">
        <v>8796</v>
      </c>
      <c r="B745" s="6" t="s">
        <v>8490</v>
      </c>
      <c r="C745" s="9" t="s">
        <v>8576</v>
      </c>
      <c r="D745" s="6" t="s">
        <v>4827</v>
      </c>
      <c r="E745" s="5">
        <v>82</v>
      </c>
      <c r="F745" s="5">
        <v>119</v>
      </c>
      <c r="G745" s="5" t="s">
        <v>3089</v>
      </c>
      <c r="H745" s="5" t="s">
        <v>565</v>
      </c>
      <c r="I745" s="5" t="s">
        <v>8263</v>
      </c>
      <c r="J745" s="6">
        <v>0</v>
      </c>
      <c r="K745" s="9" t="s">
        <v>3789</v>
      </c>
      <c r="L745" s="6"/>
    </row>
    <row r="746" spans="1:12" x14ac:dyDescent="0.2">
      <c r="A746" s="6" t="s">
        <v>11671</v>
      </c>
      <c r="B746" s="6" t="s">
        <v>8490</v>
      </c>
      <c r="C746" s="9" t="s">
        <v>8576</v>
      </c>
      <c r="D746" s="6" t="s">
        <v>11689</v>
      </c>
      <c r="E746" s="5">
        <v>84</v>
      </c>
      <c r="F746" s="5">
        <v>109</v>
      </c>
      <c r="G746" s="5" t="s">
        <v>5522</v>
      </c>
      <c r="H746" s="5" t="s">
        <v>565</v>
      </c>
      <c r="I746" s="5" t="s">
        <v>8263</v>
      </c>
      <c r="J746" s="6">
        <v>0</v>
      </c>
      <c r="K746" s="9" t="s">
        <v>11657</v>
      </c>
      <c r="L746" s="6"/>
    </row>
    <row r="747" spans="1:12" x14ac:dyDescent="0.2">
      <c r="A747" s="6"/>
      <c r="B747" s="6" t="s">
        <v>2125</v>
      </c>
      <c r="C747" s="9" t="s">
        <v>8576</v>
      </c>
      <c r="D747" s="6" t="s">
        <v>7741</v>
      </c>
      <c r="E747" s="5">
        <v>83</v>
      </c>
      <c r="F747" s="5">
        <v>109</v>
      </c>
      <c r="G747" s="5" t="s">
        <v>5522</v>
      </c>
      <c r="H747" s="5" t="s">
        <v>565</v>
      </c>
      <c r="I747" s="5" t="s">
        <v>8263</v>
      </c>
      <c r="J747" s="6">
        <v>0</v>
      </c>
      <c r="K747" s="9"/>
      <c r="L747" s="6"/>
    </row>
    <row r="748" spans="1:12" x14ac:dyDescent="0.2">
      <c r="A748" s="6"/>
      <c r="B748" s="6" t="s">
        <v>2125</v>
      </c>
      <c r="C748" s="9" t="s">
        <v>8576</v>
      </c>
      <c r="D748" s="6" t="s">
        <v>4078</v>
      </c>
      <c r="E748" s="5"/>
      <c r="F748" s="5">
        <v>108</v>
      </c>
      <c r="G748" s="5" t="s">
        <v>9158</v>
      </c>
      <c r="H748" s="5" t="s">
        <v>6513</v>
      </c>
      <c r="I748" s="5" t="s">
        <v>8263</v>
      </c>
      <c r="J748" s="6">
        <v>0</v>
      </c>
      <c r="K748" s="9"/>
      <c r="L748" s="6"/>
    </row>
    <row r="749" spans="1:12" x14ac:dyDescent="0.2">
      <c r="A749" s="6"/>
      <c r="B749" s="6"/>
      <c r="C749" s="9"/>
      <c r="E749" s="5"/>
      <c r="F749" s="5"/>
      <c r="G749" s="5"/>
      <c r="H749" s="5"/>
      <c r="I749" s="5"/>
      <c r="J749" s="6">
        <v>0</v>
      </c>
      <c r="K749" s="9"/>
      <c r="L749" s="6"/>
    </row>
    <row r="750" spans="1:12" x14ac:dyDescent="0.2">
      <c r="A750" s="6" t="s">
        <v>10675</v>
      </c>
      <c r="B750" s="6" t="s">
        <v>1423</v>
      </c>
      <c r="C750" s="9" t="s">
        <v>10682</v>
      </c>
      <c r="D750" s="6" t="s">
        <v>10680</v>
      </c>
      <c r="E750" s="5">
        <v>83</v>
      </c>
      <c r="F750" s="5">
        <v>109</v>
      </c>
      <c r="G750" s="5" t="s">
        <v>5522</v>
      </c>
      <c r="H750" s="5" t="s">
        <v>565</v>
      </c>
      <c r="I750" s="5" t="s">
        <v>8263</v>
      </c>
      <c r="J750" s="6">
        <v>0</v>
      </c>
      <c r="K750" s="9" t="s">
        <v>10683</v>
      </c>
      <c r="L750" s="6"/>
    </row>
    <row r="751" spans="1:12" x14ac:dyDescent="0.2">
      <c r="A751" s="6"/>
      <c r="B751" s="6"/>
      <c r="C751" s="9"/>
      <c r="E751" s="5"/>
      <c r="F751" s="5"/>
      <c r="G751" s="5"/>
      <c r="H751" s="5"/>
      <c r="I751" s="5"/>
      <c r="J751" s="6">
        <v>0</v>
      </c>
      <c r="K751" s="9"/>
      <c r="L751" s="6"/>
    </row>
    <row r="752" spans="1:12" ht="25.5" x14ac:dyDescent="0.2">
      <c r="A752" s="6"/>
      <c r="B752" s="6"/>
      <c r="C752" s="9"/>
      <c r="D752" s="174" t="s">
        <v>1915</v>
      </c>
      <c r="E752" s="5">
        <v>75</v>
      </c>
      <c r="F752" s="5">
        <v>115</v>
      </c>
      <c r="G752" s="5" t="s">
        <v>10385</v>
      </c>
      <c r="H752" s="5" t="s">
        <v>4678</v>
      </c>
      <c r="I752" s="5" t="s">
        <v>8263</v>
      </c>
      <c r="J752" s="6">
        <v>0</v>
      </c>
      <c r="K752" s="9" t="s">
        <v>2910</v>
      </c>
      <c r="L752" s="6"/>
    </row>
    <row r="753" spans="1:12" ht="25.5" x14ac:dyDescent="0.2">
      <c r="A753" s="6"/>
      <c r="B753" s="6"/>
      <c r="C753" s="9"/>
      <c r="D753" s="174" t="s">
        <v>9353</v>
      </c>
      <c r="E753" s="5">
        <v>77</v>
      </c>
      <c r="F753" s="5">
        <v>115</v>
      </c>
      <c r="G753" s="5" t="s">
        <v>10385</v>
      </c>
      <c r="H753" s="5" t="s">
        <v>4678</v>
      </c>
      <c r="I753" s="5" t="s">
        <v>8263</v>
      </c>
      <c r="J753" s="6">
        <v>0</v>
      </c>
      <c r="K753" s="9" t="s">
        <v>7523</v>
      </c>
      <c r="L753" s="6"/>
    </row>
    <row r="754" spans="1:12" ht="25.5" x14ac:dyDescent="0.2">
      <c r="A754" s="6"/>
      <c r="B754" s="6"/>
      <c r="C754" s="9"/>
      <c r="D754" s="174" t="s">
        <v>11267</v>
      </c>
      <c r="E754" s="5">
        <v>78</v>
      </c>
      <c r="F754" s="5">
        <v>115</v>
      </c>
      <c r="G754" s="5" t="s">
        <v>10385</v>
      </c>
      <c r="H754" s="5" t="s">
        <v>4678</v>
      </c>
      <c r="I754" s="5" t="s">
        <v>8263</v>
      </c>
      <c r="J754" s="6">
        <v>0</v>
      </c>
      <c r="K754" s="9" t="s">
        <v>11263</v>
      </c>
      <c r="L754" s="6"/>
    </row>
    <row r="755" spans="1:12" ht="13.5" thickBot="1" x14ac:dyDescent="0.25">
      <c r="A755" s="6"/>
      <c r="B755" s="6"/>
      <c r="C755" s="9"/>
      <c r="E755" s="5"/>
      <c r="F755" s="5"/>
      <c r="G755" s="5"/>
      <c r="H755" s="5"/>
      <c r="I755" s="5"/>
      <c r="J755" s="6">
        <v>0</v>
      </c>
      <c r="K755" s="9"/>
      <c r="L755" s="6"/>
    </row>
    <row r="756" spans="1:12" ht="15.75" x14ac:dyDescent="0.25">
      <c r="A756" s="6"/>
      <c r="B756" s="660" t="s">
        <v>4476</v>
      </c>
      <c r="C756" s="262"/>
      <c r="D756" s="263"/>
      <c r="E756" s="264"/>
      <c r="F756" s="264"/>
      <c r="G756" s="264"/>
      <c r="H756" s="264"/>
      <c r="I756" s="265"/>
      <c r="J756" s="6">
        <v>0</v>
      </c>
      <c r="K756" s="9"/>
      <c r="L756" s="6"/>
    </row>
    <row r="757" spans="1:12" ht="15.75" x14ac:dyDescent="0.25">
      <c r="A757" s="6"/>
      <c r="B757" s="661" t="s">
        <v>4857</v>
      </c>
      <c r="C757" s="176"/>
      <c r="D757" s="136"/>
      <c r="E757" s="266" t="s">
        <v>10147</v>
      </c>
      <c r="F757" s="137"/>
      <c r="G757" s="137"/>
      <c r="H757" s="137"/>
      <c r="I757" s="163"/>
      <c r="J757" s="6">
        <v>0</v>
      </c>
      <c r="K757" s="9"/>
      <c r="L757" s="6"/>
    </row>
    <row r="758" spans="1:12" ht="15.75" x14ac:dyDescent="0.25">
      <c r="A758" s="6"/>
      <c r="B758" s="661" t="s">
        <v>4809</v>
      </c>
      <c r="C758" s="176"/>
      <c r="D758" s="136"/>
      <c r="E758" s="266" t="s">
        <v>1388</v>
      </c>
      <c r="F758" s="137"/>
      <c r="G758" s="137"/>
      <c r="H758" s="137"/>
      <c r="I758" s="163"/>
      <c r="J758" s="6">
        <v>0</v>
      </c>
      <c r="K758" s="9"/>
      <c r="L758" s="6"/>
    </row>
    <row r="759" spans="1:12" ht="15.75" x14ac:dyDescent="0.25">
      <c r="A759" s="6"/>
      <c r="B759" s="661"/>
      <c r="C759" s="176"/>
      <c r="D759" s="136"/>
      <c r="E759" s="266"/>
      <c r="F759" s="137"/>
      <c r="G759" s="137"/>
      <c r="H759" s="137"/>
      <c r="I759" s="163"/>
      <c r="J759" s="6">
        <v>0</v>
      </c>
      <c r="K759" s="9"/>
      <c r="L759" s="6"/>
    </row>
    <row r="760" spans="1:12" ht="16.5" thickBot="1" x14ac:dyDescent="0.3">
      <c r="A760" s="6"/>
      <c r="B760" s="707" t="s">
        <v>4390</v>
      </c>
      <c r="C760" s="708"/>
      <c r="D760" s="585"/>
      <c r="E760" s="709"/>
      <c r="F760" s="261"/>
      <c r="G760" s="261"/>
      <c r="H760" s="261"/>
      <c r="I760" s="164"/>
      <c r="J760" s="6">
        <v>0</v>
      </c>
      <c r="K760" s="9"/>
      <c r="L760" s="6"/>
    </row>
    <row r="761" spans="1:12" ht="26.25" thickBot="1" x14ac:dyDescent="0.25">
      <c r="A761" s="6"/>
      <c r="B761" s="230" t="s">
        <v>4412</v>
      </c>
      <c r="C761" s="703" t="s">
        <v>5407</v>
      </c>
      <c r="D761" s="230" t="s">
        <v>3078</v>
      </c>
      <c r="E761" s="704" t="s">
        <v>8490</v>
      </c>
      <c r="F761" s="705" t="s">
        <v>6402</v>
      </c>
      <c r="G761" s="705" t="s">
        <v>6239</v>
      </c>
      <c r="H761" s="705" t="s">
        <v>2849</v>
      </c>
      <c r="I761" s="706" t="s">
        <v>6626</v>
      </c>
      <c r="J761" s="6">
        <v>0</v>
      </c>
      <c r="K761" s="9"/>
      <c r="L761" s="6"/>
    </row>
    <row r="762" spans="1:12" x14ac:dyDescent="0.2">
      <c r="A762" s="6" t="s">
        <v>4252</v>
      </c>
      <c r="B762" s="557" t="s">
        <v>3365</v>
      </c>
      <c r="C762" s="710" t="s">
        <v>2288</v>
      </c>
      <c r="D762" s="557" t="s">
        <v>7750</v>
      </c>
      <c r="E762" s="662">
        <v>54</v>
      </c>
      <c r="F762" s="662">
        <v>221</v>
      </c>
      <c r="G762" s="662" t="s">
        <v>2381</v>
      </c>
      <c r="H762" s="617" t="s">
        <v>6136</v>
      </c>
      <c r="I762" s="617" t="s">
        <v>8263</v>
      </c>
      <c r="J762" s="6">
        <v>0</v>
      </c>
      <c r="K762" s="9" t="s">
        <v>9818</v>
      </c>
      <c r="L762" s="6"/>
    </row>
    <row r="763" spans="1:12" x14ac:dyDescent="0.2">
      <c r="A763" s="6"/>
      <c r="B763" s="557" t="s">
        <v>4416</v>
      </c>
      <c r="C763" s="710" t="s">
        <v>2288</v>
      </c>
      <c r="D763" s="557" t="s">
        <v>1444</v>
      </c>
      <c r="E763" s="662">
        <v>54</v>
      </c>
      <c r="F763" s="662">
        <v>215</v>
      </c>
      <c r="G763" s="662" t="s">
        <v>203</v>
      </c>
      <c r="H763" s="617" t="s">
        <v>6136</v>
      </c>
      <c r="I763" s="617" t="s">
        <v>8263</v>
      </c>
      <c r="J763" s="6">
        <v>0</v>
      </c>
      <c r="K763" s="9" t="s">
        <v>7973</v>
      </c>
      <c r="L763" s="6"/>
    </row>
    <row r="764" spans="1:12" x14ac:dyDescent="0.2">
      <c r="A764" s="6"/>
      <c r="B764" s="557" t="s">
        <v>4416</v>
      </c>
      <c r="C764" s="710" t="s">
        <v>2288</v>
      </c>
      <c r="D764" s="557" t="s">
        <v>1619</v>
      </c>
      <c r="E764" s="662">
        <v>59</v>
      </c>
      <c r="F764" s="662">
        <v>210</v>
      </c>
      <c r="G764" s="662" t="s">
        <v>4937</v>
      </c>
      <c r="H764" s="617" t="s">
        <v>6136</v>
      </c>
      <c r="I764" s="617" t="s">
        <v>8263</v>
      </c>
      <c r="J764" s="6">
        <v>0</v>
      </c>
      <c r="K764" s="9"/>
      <c r="L764" s="6"/>
    </row>
    <row r="765" spans="1:12" x14ac:dyDescent="0.2">
      <c r="A765" s="6" t="s">
        <v>3355</v>
      </c>
      <c r="B765" s="557" t="s">
        <v>4416</v>
      </c>
      <c r="C765" s="710" t="s">
        <v>2288</v>
      </c>
      <c r="D765" s="557" t="s">
        <v>3933</v>
      </c>
      <c r="E765" s="662">
        <v>57</v>
      </c>
      <c r="F765" s="662">
        <v>215</v>
      </c>
      <c r="G765" s="662" t="s">
        <v>203</v>
      </c>
      <c r="H765" s="617" t="s">
        <v>6136</v>
      </c>
      <c r="I765" s="617" t="s">
        <v>8263</v>
      </c>
      <c r="J765" s="6">
        <v>0</v>
      </c>
      <c r="K765" s="9"/>
      <c r="L765" s="6"/>
    </row>
    <row r="766" spans="1:12" x14ac:dyDescent="0.2">
      <c r="A766" s="6" t="s">
        <v>9282</v>
      </c>
      <c r="B766" s="557" t="s">
        <v>4416</v>
      </c>
      <c r="C766" s="710" t="s">
        <v>2288</v>
      </c>
      <c r="D766" s="557" t="s">
        <v>9322</v>
      </c>
      <c r="E766" s="662">
        <v>57</v>
      </c>
      <c r="F766" s="662">
        <v>215</v>
      </c>
      <c r="G766" s="662" t="s">
        <v>203</v>
      </c>
      <c r="H766" s="617" t="s">
        <v>6136</v>
      </c>
      <c r="I766" s="617" t="s">
        <v>8263</v>
      </c>
      <c r="J766" s="6">
        <v>0</v>
      </c>
      <c r="K766" s="9" t="s">
        <v>9283</v>
      </c>
      <c r="L766" s="6"/>
    </row>
    <row r="767" spans="1:12" x14ac:dyDescent="0.2">
      <c r="A767" s="6" t="s">
        <v>8980</v>
      </c>
      <c r="B767" s="557" t="s">
        <v>4416</v>
      </c>
      <c r="C767" s="710" t="s">
        <v>2288</v>
      </c>
      <c r="D767" s="557" t="s">
        <v>8986</v>
      </c>
      <c r="E767" s="662">
        <v>57</v>
      </c>
      <c r="F767" s="662">
        <v>215</v>
      </c>
      <c r="G767" s="662" t="s">
        <v>203</v>
      </c>
      <c r="H767" s="617" t="s">
        <v>6136</v>
      </c>
      <c r="I767" s="617" t="s">
        <v>8263</v>
      </c>
      <c r="J767" s="6">
        <v>0</v>
      </c>
      <c r="K767" s="9" t="s">
        <v>9939</v>
      </c>
      <c r="L767" s="6"/>
    </row>
    <row r="768" spans="1:12" x14ac:dyDescent="0.2">
      <c r="A768" s="6" t="s">
        <v>5414</v>
      </c>
      <c r="B768" s="557" t="s">
        <v>8490</v>
      </c>
      <c r="C768" s="710" t="s">
        <v>2288</v>
      </c>
      <c r="D768" s="557" t="s">
        <v>11293</v>
      </c>
      <c r="E768" s="662">
        <v>57</v>
      </c>
      <c r="F768" s="662">
        <v>210</v>
      </c>
      <c r="G768" s="662" t="s">
        <v>4937</v>
      </c>
      <c r="H768" s="617" t="s">
        <v>6136</v>
      </c>
      <c r="I768" s="617" t="s">
        <v>8263</v>
      </c>
      <c r="J768" s="6">
        <v>0</v>
      </c>
      <c r="K768" s="562" t="s">
        <v>12144</v>
      </c>
      <c r="L768" s="6"/>
    </row>
    <row r="769" spans="1:12" x14ac:dyDescent="0.2">
      <c r="A769" s="6" t="s">
        <v>9669</v>
      </c>
      <c r="B769" s="557" t="s">
        <v>8490</v>
      </c>
      <c r="C769" s="710" t="s">
        <v>2288</v>
      </c>
      <c r="D769" s="557" t="s">
        <v>8204</v>
      </c>
      <c r="E769" s="662">
        <v>54</v>
      </c>
      <c r="F769" s="662">
        <v>221</v>
      </c>
      <c r="G769" s="662" t="s">
        <v>2381</v>
      </c>
      <c r="H769" s="617" t="s">
        <v>6136</v>
      </c>
      <c r="I769" s="617" t="s">
        <v>8263</v>
      </c>
      <c r="J769" s="6">
        <v>0</v>
      </c>
      <c r="K769" s="9" t="s">
        <v>5663</v>
      </c>
      <c r="L769" s="6"/>
    </row>
    <row r="770" spans="1:12" x14ac:dyDescent="0.2">
      <c r="A770" s="6" t="s">
        <v>12552</v>
      </c>
      <c r="B770" s="557" t="s">
        <v>8490</v>
      </c>
      <c r="C770" s="710" t="s">
        <v>12555</v>
      </c>
      <c r="D770" s="557" t="s">
        <v>12556</v>
      </c>
      <c r="E770" s="662">
        <v>53</v>
      </c>
      <c r="F770" s="662">
        <v>221</v>
      </c>
      <c r="G770" s="662" t="s">
        <v>2381</v>
      </c>
      <c r="H770" s="617" t="s">
        <v>6136</v>
      </c>
      <c r="I770" s="617" t="s">
        <v>8263</v>
      </c>
      <c r="J770" s="6">
        <v>0</v>
      </c>
      <c r="K770" s="9" t="s">
        <v>12543</v>
      </c>
      <c r="L770" s="6"/>
    </row>
    <row r="771" spans="1:12" x14ac:dyDescent="0.2">
      <c r="A771" s="6" t="s">
        <v>8539</v>
      </c>
      <c r="B771" s="557" t="s">
        <v>8490</v>
      </c>
      <c r="C771" s="710" t="s">
        <v>2288</v>
      </c>
      <c r="D771" s="557" t="s">
        <v>4861</v>
      </c>
      <c r="E771" s="662">
        <v>56</v>
      </c>
      <c r="F771" s="662">
        <v>233</v>
      </c>
      <c r="G771" s="662" t="s">
        <v>4214</v>
      </c>
      <c r="H771" s="617" t="s">
        <v>6136</v>
      </c>
      <c r="I771" s="617" t="s">
        <v>8263</v>
      </c>
      <c r="J771" s="6">
        <v>0</v>
      </c>
      <c r="K771" s="9" t="s">
        <v>6912</v>
      </c>
      <c r="L771" s="6"/>
    </row>
    <row r="772" spans="1:12" x14ac:dyDescent="0.2">
      <c r="A772" s="6" t="s">
        <v>3606</v>
      </c>
      <c r="B772" s="557" t="s">
        <v>8490</v>
      </c>
      <c r="C772" s="710" t="s">
        <v>2288</v>
      </c>
      <c r="D772" s="557" t="s">
        <v>42</v>
      </c>
      <c r="E772" s="662">
        <v>55</v>
      </c>
      <c r="F772" s="662">
        <v>210</v>
      </c>
      <c r="G772" s="662" t="s">
        <v>4937</v>
      </c>
      <c r="H772" s="617" t="s">
        <v>6136</v>
      </c>
      <c r="I772" s="617" t="s">
        <v>8263</v>
      </c>
      <c r="J772" s="6">
        <v>0</v>
      </c>
      <c r="K772" s="9" t="s">
        <v>4659</v>
      </c>
      <c r="L772" s="6"/>
    </row>
    <row r="773" spans="1:12" x14ac:dyDescent="0.2">
      <c r="A773" s="6"/>
      <c r="B773" s="557" t="s">
        <v>8490</v>
      </c>
      <c r="C773" s="710" t="s">
        <v>2288</v>
      </c>
      <c r="D773" s="557" t="s">
        <v>9793</v>
      </c>
      <c r="E773" s="662">
        <v>54</v>
      </c>
      <c r="F773" s="662">
        <v>212</v>
      </c>
      <c r="G773" s="662" t="s">
        <v>7972</v>
      </c>
      <c r="H773" s="617" t="s">
        <v>6136</v>
      </c>
      <c r="I773" s="617" t="s">
        <v>8263</v>
      </c>
      <c r="J773" s="6">
        <v>0</v>
      </c>
      <c r="K773" s="9"/>
      <c r="L773" s="6"/>
    </row>
    <row r="774" spans="1:12" x14ac:dyDescent="0.2">
      <c r="A774" s="6"/>
      <c r="B774" s="557" t="s">
        <v>8490</v>
      </c>
      <c r="C774" s="710" t="s">
        <v>2288</v>
      </c>
      <c r="D774" s="557" t="s">
        <v>10168</v>
      </c>
      <c r="E774" s="662">
        <v>58</v>
      </c>
      <c r="F774" s="662">
        <v>210</v>
      </c>
      <c r="G774" s="662" t="s">
        <v>4937</v>
      </c>
      <c r="H774" s="617" t="s">
        <v>6136</v>
      </c>
      <c r="I774" s="617" t="s">
        <v>8263</v>
      </c>
      <c r="J774" s="6">
        <v>0</v>
      </c>
      <c r="K774" s="9"/>
      <c r="L774" s="6"/>
    </row>
    <row r="775" spans="1:12" x14ac:dyDescent="0.2">
      <c r="A775" s="6"/>
      <c r="B775" s="557" t="s">
        <v>8490</v>
      </c>
      <c r="C775" s="710" t="s">
        <v>2288</v>
      </c>
      <c r="D775" s="557" t="s">
        <v>8794</v>
      </c>
      <c r="E775" s="662">
        <v>58</v>
      </c>
      <c r="F775" s="662">
        <v>210</v>
      </c>
      <c r="G775" s="662" t="s">
        <v>4937</v>
      </c>
      <c r="H775" s="617" t="s">
        <v>6136</v>
      </c>
      <c r="I775" s="617" t="s">
        <v>8263</v>
      </c>
      <c r="J775" s="6">
        <v>0</v>
      </c>
      <c r="K775" s="9"/>
      <c r="L775" s="6"/>
    </row>
    <row r="776" spans="1:12" s="561" customFormat="1" x14ac:dyDescent="0.2">
      <c r="A776" s="575"/>
      <c r="B776" s="586"/>
      <c r="C776" s="711"/>
      <c r="D776" s="586"/>
      <c r="E776" s="712"/>
      <c r="F776" s="713"/>
      <c r="G776" s="713"/>
      <c r="H776" s="713"/>
      <c r="I776" s="697"/>
      <c r="J776" s="6">
        <v>0</v>
      </c>
      <c r="K776" s="562"/>
      <c r="L776" s="575"/>
    </row>
    <row r="777" spans="1:12" s="561" customFormat="1" x14ac:dyDescent="0.2">
      <c r="A777" s="575"/>
      <c r="B777" s="557" t="s">
        <v>4416</v>
      </c>
      <c r="C777" s="710" t="s">
        <v>6393</v>
      </c>
      <c r="D777" s="557" t="s">
        <v>666</v>
      </c>
      <c r="E777" s="662">
        <v>60</v>
      </c>
      <c r="F777" s="662">
        <v>210</v>
      </c>
      <c r="G777" s="662" t="s">
        <v>4937</v>
      </c>
      <c r="H777" s="617" t="s">
        <v>6136</v>
      </c>
      <c r="I777" s="617" t="s">
        <v>8263</v>
      </c>
      <c r="J777" s="6">
        <v>0</v>
      </c>
      <c r="K777" s="562"/>
      <c r="L777" s="575"/>
    </row>
    <row r="778" spans="1:12" s="561" customFormat="1" x14ac:dyDescent="0.2">
      <c r="A778" s="575" t="s">
        <v>7192</v>
      </c>
      <c r="B778" s="557" t="s">
        <v>4416</v>
      </c>
      <c r="C778" s="710" t="s">
        <v>6393</v>
      </c>
      <c r="D778" s="557" t="s">
        <v>3911</v>
      </c>
      <c r="E778" s="662">
        <v>56</v>
      </c>
      <c r="F778" s="662">
        <v>210</v>
      </c>
      <c r="G778" s="662" t="s">
        <v>4937</v>
      </c>
      <c r="H778" s="617" t="s">
        <v>6136</v>
      </c>
      <c r="I778" s="617" t="s">
        <v>8263</v>
      </c>
      <c r="J778" s="6">
        <v>0</v>
      </c>
      <c r="K778" s="562" t="s">
        <v>131</v>
      </c>
      <c r="L778" s="575"/>
    </row>
    <row r="779" spans="1:12" s="561" customFormat="1" x14ac:dyDescent="0.2">
      <c r="A779" s="575" t="s">
        <v>10827</v>
      </c>
      <c r="B779" s="557" t="s">
        <v>4416</v>
      </c>
      <c r="C779" s="710" t="s">
        <v>6393</v>
      </c>
      <c r="D779" s="557" t="s">
        <v>10823</v>
      </c>
      <c r="E779" s="662">
        <v>57</v>
      </c>
      <c r="F779" s="662">
        <v>215</v>
      </c>
      <c r="G779" s="662" t="s">
        <v>203</v>
      </c>
      <c r="H779" s="617" t="s">
        <v>6136</v>
      </c>
      <c r="I779" s="617" t="s">
        <v>8263</v>
      </c>
      <c r="J779" s="6">
        <v>0</v>
      </c>
      <c r="K779" s="562" t="s">
        <v>10807</v>
      </c>
      <c r="L779" s="575"/>
    </row>
    <row r="780" spans="1:12" s="561" customFormat="1" x14ac:dyDescent="0.2">
      <c r="A780" s="575" t="s">
        <v>12602</v>
      </c>
      <c r="B780" s="557" t="s">
        <v>8490</v>
      </c>
      <c r="C780" s="710" t="s">
        <v>6393</v>
      </c>
      <c r="D780" s="557" t="s">
        <v>12613</v>
      </c>
      <c r="E780" s="662">
        <v>59</v>
      </c>
      <c r="F780" s="662">
        <v>210</v>
      </c>
      <c r="G780" s="662" t="s">
        <v>4937</v>
      </c>
      <c r="H780" s="617" t="s">
        <v>6136</v>
      </c>
      <c r="I780" s="617" t="s">
        <v>8263</v>
      </c>
      <c r="J780" s="6">
        <v>0</v>
      </c>
      <c r="K780" s="562" t="s">
        <v>12605</v>
      </c>
      <c r="L780" s="575"/>
    </row>
    <row r="781" spans="1:12" s="561" customFormat="1" x14ac:dyDescent="0.2">
      <c r="A781" s="575" t="s">
        <v>865</v>
      </c>
      <c r="B781" s="557" t="s">
        <v>8490</v>
      </c>
      <c r="C781" s="710" t="s">
        <v>6393</v>
      </c>
      <c r="D781" s="557" t="s">
        <v>11578</v>
      </c>
      <c r="E781" s="662">
        <v>57</v>
      </c>
      <c r="F781" s="662">
        <v>210</v>
      </c>
      <c r="G781" s="662" t="s">
        <v>4937</v>
      </c>
      <c r="H781" s="617" t="s">
        <v>6136</v>
      </c>
      <c r="I781" s="617" t="s">
        <v>8263</v>
      </c>
      <c r="J781" s="6">
        <v>0</v>
      </c>
      <c r="K781" s="562" t="s">
        <v>11551</v>
      </c>
      <c r="L781" s="575"/>
    </row>
    <row r="782" spans="1:12" s="561" customFormat="1" x14ac:dyDescent="0.2">
      <c r="A782" s="575"/>
      <c r="B782" s="557" t="s">
        <v>8490</v>
      </c>
      <c r="C782" s="710" t="s">
        <v>6393</v>
      </c>
      <c r="D782" s="557" t="s">
        <v>7722</v>
      </c>
      <c r="E782" s="662">
        <v>56</v>
      </c>
      <c r="F782" s="662">
        <v>210</v>
      </c>
      <c r="G782" s="662" t="s">
        <v>4937</v>
      </c>
      <c r="H782" s="617" t="s">
        <v>6136</v>
      </c>
      <c r="I782" s="617" t="s">
        <v>8263</v>
      </c>
      <c r="J782" s="6">
        <v>0</v>
      </c>
      <c r="K782" s="562"/>
      <c r="L782" s="575"/>
    </row>
    <row r="783" spans="1:12" s="561" customFormat="1" x14ac:dyDescent="0.2">
      <c r="A783" s="575"/>
      <c r="B783" s="557" t="s">
        <v>8490</v>
      </c>
      <c r="C783" s="710" t="s">
        <v>6393</v>
      </c>
      <c r="D783" s="557" t="s">
        <v>10144</v>
      </c>
      <c r="E783" s="662">
        <v>59</v>
      </c>
      <c r="F783" s="662">
        <v>210</v>
      </c>
      <c r="G783" s="662" t="s">
        <v>4937</v>
      </c>
      <c r="H783" s="617" t="s">
        <v>6136</v>
      </c>
      <c r="I783" s="617" t="s">
        <v>8263</v>
      </c>
      <c r="J783" s="6">
        <v>0</v>
      </c>
      <c r="K783" s="562"/>
      <c r="L783" s="575"/>
    </row>
    <row r="784" spans="1:12" x14ac:dyDescent="0.2">
      <c r="A784" s="6"/>
      <c r="B784" s="557" t="s">
        <v>8490</v>
      </c>
      <c r="C784" s="710" t="s">
        <v>6393</v>
      </c>
      <c r="D784" s="557" t="s">
        <v>5074</v>
      </c>
      <c r="E784" s="662">
        <v>55</v>
      </c>
      <c r="F784" s="662">
        <v>215</v>
      </c>
      <c r="G784" s="662" t="s">
        <v>203</v>
      </c>
      <c r="H784" s="617" t="s">
        <v>6136</v>
      </c>
      <c r="I784" s="617" t="s">
        <v>8263</v>
      </c>
      <c r="J784" s="6">
        <v>0</v>
      </c>
      <c r="K784" s="9"/>
      <c r="L784" s="6"/>
    </row>
    <row r="785" spans="1:12" x14ac:dyDescent="0.2">
      <c r="A785" s="6" t="s">
        <v>10842</v>
      </c>
      <c r="B785" s="557" t="s">
        <v>8490</v>
      </c>
      <c r="C785" s="710" t="s">
        <v>6393</v>
      </c>
      <c r="D785" s="557" t="s">
        <v>10902</v>
      </c>
      <c r="E785" s="662">
        <v>57</v>
      </c>
      <c r="F785" s="662">
        <v>215</v>
      </c>
      <c r="G785" s="662" t="s">
        <v>203</v>
      </c>
      <c r="H785" s="617" t="s">
        <v>6136</v>
      </c>
      <c r="I785" s="617" t="s">
        <v>8263</v>
      </c>
      <c r="J785" s="6">
        <v>0</v>
      </c>
      <c r="K785" s="9" t="s">
        <v>10891</v>
      </c>
      <c r="L785" s="6"/>
    </row>
    <row r="786" spans="1:12" x14ac:dyDescent="0.2">
      <c r="A786" s="6" t="s">
        <v>5438</v>
      </c>
      <c r="B786" s="557" t="s">
        <v>8490</v>
      </c>
      <c r="C786" s="710" t="s">
        <v>6393</v>
      </c>
      <c r="D786" s="557" t="s">
        <v>7037</v>
      </c>
      <c r="E786" s="662">
        <v>54</v>
      </c>
      <c r="F786" s="662">
        <v>212</v>
      </c>
      <c r="G786" s="662" t="s">
        <v>7972</v>
      </c>
      <c r="H786" s="617" t="s">
        <v>6136</v>
      </c>
      <c r="I786" s="617" t="s">
        <v>8263</v>
      </c>
      <c r="J786" s="6">
        <v>0</v>
      </c>
      <c r="K786" s="9" t="s">
        <v>7038</v>
      </c>
      <c r="L786" s="6"/>
    </row>
    <row r="787" spans="1:12" x14ac:dyDescent="0.2">
      <c r="A787" s="6"/>
      <c r="B787" s="557" t="s">
        <v>8490</v>
      </c>
      <c r="C787" s="9" t="s">
        <v>6393</v>
      </c>
      <c r="D787" s="557" t="s">
        <v>9660</v>
      </c>
      <c r="E787" s="5">
        <v>56</v>
      </c>
      <c r="F787" s="662">
        <v>210</v>
      </c>
      <c r="G787" s="662" t="s">
        <v>4937</v>
      </c>
      <c r="H787" s="617" t="s">
        <v>6136</v>
      </c>
      <c r="I787" s="617" t="s">
        <v>8263</v>
      </c>
      <c r="J787" s="6">
        <v>0</v>
      </c>
      <c r="K787" s="9"/>
      <c r="L787" s="6"/>
    </row>
    <row r="788" spans="1:12" x14ac:dyDescent="0.2">
      <c r="A788" s="6"/>
      <c r="B788" s="557" t="s">
        <v>8490</v>
      </c>
      <c r="C788" s="9" t="s">
        <v>6393</v>
      </c>
      <c r="D788" s="557" t="s">
        <v>2721</v>
      </c>
      <c r="E788" s="662">
        <v>57</v>
      </c>
      <c r="F788" s="662">
        <v>215</v>
      </c>
      <c r="G788" s="662" t="s">
        <v>203</v>
      </c>
      <c r="H788" s="617" t="s">
        <v>6136</v>
      </c>
      <c r="I788" s="617" t="s">
        <v>8263</v>
      </c>
      <c r="J788" s="6">
        <v>0</v>
      </c>
      <c r="K788" s="9"/>
      <c r="L788" s="6"/>
    </row>
    <row r="789" spans="1:12" x14ac:dyDescent="0.2">
      <c r="A789" s="6"/>
      <c r="B789" s="557" t="s">
        <v>8490</v>
      </c>
      <c r="C789" s="9" t="s">
        <v>6393</v>
      </c>
      <c r="D789" s="557" t="s">
        <v>482</v>
      </c>
      <c r="E789" s="5">
        <v>52</v>
      </c>
      <c r="F789" s="662">
        <v>212</v>
      </c>
      <c r="G789" s="662" t="s">
        <v>7972</v>
      </c>
      <c r="H789" s="617" t="s">
        <v>6136</v>
      </c>
      <c r="I789" s="617" t="s">
        <v>8263</v>
      </c>
      <c r="J789" s="6">
        <v>0</v>
      </c>
      <c r="K789" s="9"/>
      <c r="L789" s="6"/>
    </row>
    <row r="790" spans="1:12" ht="25.5" x14ac:dyDescent="0.2">
      <c r="A790" s="6" t="s">
        <v>8742</v>
      </c>
      <c r="B790" s="557" t="s">
        <v>8490</v>
      </c>
      <c r="C790" s="9" t="s">
        <v>6393</v>
      </c>
      <c r="D790" s="563" t="s">
        <v>8741</v>
      </c>
      <c r="E790" s="5">
        <v>55</v>
      </c>
      <c r="F790" s="662">
        <v>215</v>
      </c>
      <c r="G790" s="662" t="s">
        <v>203</v>
      </c>
      <c r="H790" s="617" t="s">
        <v>6136</v>
      </c>
      <c r="I790" s="617" t="s">
        <v>8263</v>
      </c>
      <c r="J790" s="6">
        <v>0</v>
      </c>
      <c r="K790" s="9" t="s">
        <v>9737</v>
      </c>
      <c r="L790" s="6"/>
    </row>
    <row r="791" spans="1:12" x14ac:dyDescent="0.2">
      <c r="A791" s="6"/>
      <c r="B791" s="557" t="s">
        <v>8490</v>
      </c>
      <c r="C791" s="9" t="s">
        <v>6393</v>
      </c>
      <c r="D791" s="557" t="s">
        <v>1802</v>
      </c>
      <c r="E791" s="5">
        <v>53</v>
      </c>
      <c r="F791" s="662">
        <v>221</v>
      </c>
      <c r="G791" s="662" t="s">
        <v>2381</v>
      </c>
      <c r="H791" s="617" t="s">
        <v>6136</v>
      </c>
      <c r="I791" s="617" t="s">
        <v>8263</v>
      </c>
      <c r="J791" s="6">
        <v>0</v>
      </c>
      <c r="K791" s="9"/>
      <c r="L791" s="6"/>
    </row>
    <row r="792" spans="1:12" s="561" customFormat="1" x14ac:dyDescent="0.2">
      <c r="A792" s="575"/>
      <c r="B792" s="557" t="s">
        <v>8490</v>
      </c>
      <c r="C792" s="710" t="s">
        <v>6393</v>
      </c>
      <c r="D792" s="557" t="s">
        <v>1619</v>
      </c>
      <c r="E792" s="662">
        <v>59</v>
      </c>
      <c r="F792" s="662">
        <v>210</v>
      </c>
      <c r="G792" s="662" t="s">
        <v>4937</v>
      </c>
      <c r="H792" s="617" t="s">
        <v>6136</v>
      </c>
      <c r="I792" s="617" t="s">
        <v>8263</v>
      </c>
      <c r="J792" s="6">
        <v>0</v>
      </c>
      <c r="K792" s="562"/>
      <c r="L792" s="575"/>
    </row>
    <row r="793" spans="1:12" s="561" customFormat="1" x14ac:dyDescent="0.2">
      <c r="A793" s="575"/>
      <c r="B793" s="557" t="s">
        <v>8490</v>
      </c>
      <c r="C793" s="710" t="s">
        <v>6393</v>
      </c>
      <c r="D793" s="557" t="s">
        <v>6484</v>
      </c>
      <c r="E793" s="662">
        <v>55</v>
      </c>
      <c r="F793" s="662">
        <v>210</v>
      </c>
      <c r="G793" s="662" t="s">
        <v>4937</v>
      </c>
      <c r="H793" s="617" t="s">
        <v>6136</v>
      </c>
      <c r="I793" s="617" t="s">
        <v>8263</v>
      </c>
      <c r="J793" s="6">
        <v>0</v>
      </c>
      <c r="K793" s="562"/>
      <c r="L793" s="575"/>
    </row>
    <row r="794" spans="1:12" s="561" customFormat="1" x14ac:dyDescent="0.2">
      <c r="A794" s="575" t="s">
        <v>3882</v>
      </c>
      <c r="B794" s="557" t="s">
        <v>8490</v>
      </c>
      <c r="C794" s="710" t="s">
        <v>6393</v>
      </c>
      <c r="D794" s="557" t="s">
        <v>3884</v>
      </c>
      <c r="E794" s="662">
        <v>56</v>
      </c>
      <c r="F794" s="662">
        <v>210</v>
      </c>
      <c r="G794" s="662" t="s">
        <v>4937</v>
      </c>
      <c r="H794" s="617" t="s">
        <v>6136</v>
      </c>
      <c r="I794" s="617" t="s">
        <v>8263</v>
      </c>
      <c r="J794" s="6">
        <v>0</v>
      </c>
      <c r="K794" s="562" t="s">
        <v>604</v>
      </c>
      <c r="L794" s="575"/>
    </row>
    <row r="795" spans="1:12" s="561" customFormat="1" x14ac:dyDescent="0.2">
      <c r="A795" s="575"/>
      <c r="B795" s="557" t="s">
        <v>8490</v>
      </c>
      <c r="C795" s="710" t="s">
        <v>6393</v>
      </c>
      <c r="D795" s="557" t="s">
        <v>2061</v>
      </c>
      <c r="E795" s="662">
        <v>58</v>
      </c>
      <c r="F795" s="662">
        <v>210</v>
      </c>
      <c r="G795" s="662" t="s">
        <v>4937</v>
      </c>
      <c r="H795" s="617" t="s">
        <v>6136</v>
      </c>
      <c r="I795" s="617" t="s">
        <v>8263</v>
      </c>
      <c r="J795" s="6">
        <v>0</v>
      </c>
      <c r="K795" s="562"/>
      <c r="L795" s="575"/>
    </row>
    <row r="796" spans="1:12" s="561" customFormat="1" x14ac:dyDescent="0.2">
      <c r="A796" s="575" t="s">
        <v>11981</v>
      </c>
      <c r="B796" s="557" t="s">
        <v>8490</v>
      </c>
      <c r="C796" s="710" t="s">
        <v>6393</v>
      </c>
      <c r="D796" s="557" t="s">
        <v>11983</v>
      </c>
      <c r="E796" s="714">
        <v>56</v>
      </c>
      <c r="F796" s="714">
        <v>210</v>
      </c>
      <c r="G796" s="662" t="s">
        <v>4937</v>
      </c>
      <c r="H796" s="617" t="s">
        <v>6136</v>
      </c>
      <c r="I796" s="617" t="s">
        <v>8263</v>
      </c>
      <c r="J796" s="6">
        <v>0</v>
      </c>
      <c r="K796" s="562" t="s">
        <v>11972</v>
      </c>
      <c r="L796" s="575"/>
    </row>
    <row r="797" spans="1:12" s="561" customFormat="1" x14ac:dyDescent="0.2">
      <c r="A797" s="575" t="s">
        <v>2277</v>
      </c>
      <c r="B797" s="557" t="s">
        <v>8490</v>
      </c>
      <c r="C797" s="710" t="s">
        <v>6393</v>
      </c>
      <c r="D797" s="557" t="s">
        <v>1824</v>
      </c>
      <c r="E797" s="662">
        <v>56</v>
      </c>
      <c r="F797" s="662">
        <v>210</v>
      </c>
      <c r="G797" s="662" t="s">
        <v>4937</v>
      </c>
      <c r="H797" s="617" t="s">
        <v>6136</v>
      </c>
      <c r="I797" s="617" t="s">
        <v>8263</v>
      </c>
      <c r="J797" s="6">
        <v>0</v>
      </c>
      <c r="K797" s="562" t="s">
        <v>9177</v>
      </c>
      <c r="L797" s="575"/>
    </row>
    <row r="798" spans="1:12" s="561" customFormat="1" x14ac:dyDescent="0.2">
      <c r="A798" s="575" t="s">
        <v>5137</v>
      </c>
      <c r="B798" s="557" t="s">
        <v>8490</v>
      </c>
      <c r="C798" s="710" t="s">
        <v>6393</v>
      </c>
      <c r="D798" s="557" t="s">
        <v>9959</v>
      </c>
      <c r="E798" s="662">
        <v>58</v>
      </c>
      <c r="F798" s="662">
        <v>210</v>
      </c>
      <c r="G798" s="662" t="s">
        <v>4937</v>
      </c>
      <c r="H798" s="617" t="s">
        <v>6136</v>
      </c>
      <c r="I798" s="617" t="s">
        <v>8263</v>
      </c>
      <c r="J798" s="6">
        <v>0</v>
      </c>
      <c r="K798" s="562"/>
      <c r="L798" s="575"/>
    </row>
    <row r="799" spans="1:12" s="561" customFormat="1" x14ac:dyDescent="0.2">
      <c r="A799" s="575" t="s">
        <v>10873</v>
      </c>
      <c r="B799" s="557" t="s">
        <v>8490</v>
      </c>
      <c r="C799" s="710" t="s">
        <v>6393</v>
      </c>
      <c r="D799" s="557" t="s">
        <v>10874</v>
      </c>
      <c r="E799" s="662">
        <v>57</v>
      </c>
      <c r="F799" s="662">
        <v>210</v>
      </c>
      <c r="G799" s="662" t="s">
        <v>4937</v>
      </c>
      <c r="H799" s="617" t="s">
        <v>6136</v>
      </c>
      <c r="I799" s="617" t="s">
        <v>8263</v>
      </c>
      <c r="J799" s="6">
        <v>0</v>
      </c>
      <c r="K799" s="562" t="s">
        <v>10860</v>
      </c>
      <c r="L799" s="575"/>
    </row>
    <row r="800" spans="1:12" s="561" customFormat="1" x14ac:dyDescent="0.2">
      <c r="A800" s="575"/>
      <c r="B800" s="557" t="s">
        <v>8490</v>
      </c>
      <c r="C800" s="710" t="s">
        <v>6393</v>
      </c>
      <c r="D800" s="557" t="s">
        <v>3734</v>
      </c>
      <c r="E800" s="662">
        <v>68</v>
      </c>
      <c r="F800" s="662">
        <v>206</v>
      </c>
      <c r="G800" s="662" t="s">
        <v>10256</v>
      </c>
      <c r="H800" s="617" t="s">
        <v>10390</v>
      </c>
      <c r="I800" s="617" t="s">
        <v>8263</v>
      </c>
      <c r="J800" s="6">
        <v>0</v>
      </c>
      <c r="K800" s="562"/>
      <c r="L800" s="575"/>
    </row>
    <row r="801" spans="1:12" s="561" customFormat="1" x14ac:dyDescent="0.2">
      <c r="A801" s="575" t="s">
        <v>10970</v>
      </c>
      <c r="B801" s="557" t="s">
        <v>8490</v>
      </c>
      <c r="C801" s="710" t="s">
        <v>6393</v>
      </c>
      <c r="D801" s="557" t="s">
        <v>10990</v>
      </c>
      <c r="E801" s="662">
        <v>56</v>
      </c>
      <c r="F801" s="662">
        <v>210</v>
      </c>
      <c r="G801" s="662" t="s">
        <v>4937</v>
      </c>
      <c r="H801" s="617" t="s">
        <v>6136</v>
      </c>
      <c r="I801" s="617" t="s">
        <v>8263</v>
      </c>
      <c r="J801" s="6">
        <v>0</v>
      </c>
      <c r="K801" s="562" t="s">
        <v>10980</v>
      </c>
      <c r="L801" s="575"/>
    </row>
    <row r="802" spans="1:12" s="561" customFormat="1" x14ac:dyDescent="0.2">
      <c r="A802" s="575" t="s">
        <v>12202</v>
      </c>
      <c r="B802" s="557" t="s">
        <v>8490</v>
      </c>
      <c r="C802" s="710" t="s">
        <v>6393</v>
      </c>
      <c r="D802" s="557" t="s">
        <v>12205</v>
      </c>
      <c r="E802" s="662">
        <v>56</v>
      </c>
      <c r="F802" s="662">
        <v>210</v>
      </c>
      <c r="G802" s="662" t="s">
        <v>4937</v>
      </c>
      <c r="H802" s="617" t="s">
        <v>6136</v>
      </c>
      <c r="I802" s="617" t="s">
        <v>8263</v>
      </c>
      <c r="J802" s="6">
        <v>0</v>
      </c>
      <c r="K802" s="562" t="s">
        <v>12192</v>
      </c>
      <c r="L802" s="575"/>
    </row>
    <row r="803" spans="1:12" s="561" customFormat="1" x14ac:dyDescent="0.2">
      <c r="A803" s="575" t="s">
        <v>11190</v>
      </c>
      <c r="B803" s="557" t="s">
        <v>8490</v>
      </c>
      <c r="C803" s="710" t="s">
        <v>6393</v>
      </c>
      <c r="D803" s="557" t="s">
        <v>11650</v>
      </c>
      <c r="E803" s="662">
        <v>56</v>
      </c>
      <c r="F803" s="662">
        <v>210</v>
      </c>
      <c r="G803" s="662" t="s">
        <v>4937</v>
      </c>
      <c r="H803" s="617" t="s">
        <v>6136</v>
      </c>
      <c r="I803" s="617" t="s">
        <v>8263</v>
      </c>
      <c r="J803" s="6">
        <v>0</v>
      </c>
      <c r="K803" s="562" t="s">
        <v>11611</v>
      </c>
      <c r="L803" s="575"/>
    </row>
    <row r="804" spans="1:12" s="561" customFormat="1" x14ac:dyDescent="0.2">
      <c r="A804" s="575" t="s">
        <v>1129</v>
      </c>
      <c r="B804" s="557" t="s">
        <v>8490</v>
      </c>
      <c r="C804" s="710" t="s">
        <v>6393</v>
      </c>
      <c r="D804" s="557" t="s">
        <v>11819</v>
      </c>
      <c r="E804" s="714">
        <v>56</v>
      </c>
      <c r="F804" s="714">
        <v>210</v>
      </c>
      <c r="G804" s="662" t="s">
        <v>4937</v>
      </c>
      <c r="H804" s="617" t="s">
        <v>6136</v>
      </c>
      <c r="I804" s="617" t="s">
        <v>8263</v>
      </c>
      <c r="J804" s="6">
        <v>0</v>
      </c>
      <c r="K804" s="562" t="s">
        <v>11779</v>
      </c>
      <c r="L804" s="575"/>
    </row>
    <row r="805" spans="1:12" s="561" customFormat="1" x14ac:dyDescent="0.2">
      <c r="A805" s="575" t="s">
        <v>7042</v>
      </c>
      <c r="B805" s="557" t="s">
        <v>8490</v>
      </c>
      <c r="C805" s="710" t="s">
        <v>6393</v>
      </c>
      <c r="D805" s="557" t="s">
        <v>7043</v>
      </c>
      <c r="E805" s="662">
        <v>56</v>
      </c>
      <c r="F805" s="662">
        <v>210</v>
      </c>
      <c r="G805" s="662" t="s">
        <v>4937</v>
      </c>
      <c r="H805" s="617" t="s">
        <v>6136</v>
      </c>
      <c r="I805" s="617" t="s">
        <v>8263</v>
      </c>
      <c r="J805" s="6">
        <v>0</v>
      </c>
      <c r="K805" s="562" t="s">
        <v>10559</v>
      </c>
      <c r="L805" s="575"/>
    </row>
    <row r="806" spans="1:12" s="561" customFormat="1" x14ac:dyDescent="0.2">
      <c r="A806" s="575" t="s">
        <v>2276</v>
      </c>
      <c r="B806" s="557" t="s">
        <v>8490</v>
      </c>
      <c r="C806" s="710" t="s">
        <v>6393</v>
      </c>
      <c r="D806" s="557" t="s">
        <v>3982</v>
      </c>
      <c r="E806" s="662">
        <v>56</v>
      </c>
      <c r="F806" s="662">
        <v>210</v>
      </c>
      <c r="G806" s="662" t="s">
        <v>4937</v>
      </c>
      <c r="H806" s="617" t="s">
        <v>6136</v>
      </c>
      <c r="I806" s="617" t="s">
        <v>8263</v>
      </c>
      <c r="J806" s="6">
        <v>0</v>
      </c>
      <c r="K806" s="562"/>
      <c r="L806" s="575"/>
    </row>
    <row r="807" spans="1:12" s="561" customFormat="1" x14ac:dyDescent="0.2">
      <c r="A807" s="575"/>
      <c r="B807" s="557" t="s">
        <v>8490</v>
      </c>
      <c r="C807" s="710" t="s">
        <v>6393</v>
      </c>
      <c r="D807" s="557" t="s">
        <v>5158</v>
      </c>
      <c r="E807" s="662">
        <v>57</v>
      </c>
      <c r="F807" s="662">
        <v>210</v>
      </c>
      <c r="G807" s="662" t="s">
        <v>4937</v>
      </c>
      <c r="H807" s="617" t="s">
        <v>6136</v>
      </c>
      <c r="I807" s="617" t="s">
        <v>8263</v>
      </c>
      <c r="J807" s="6">
        <v>0</v>
      </c>
      <c r="K807" s="562"/>
      <c r="L807" s="575"/>
    </row>
    <row r="808" spans="1:12" s="561" customFormat="1" x14ac:dyDescent="0.2">
      <c r="A808" s="575"/>
      <c r="B808" s="557" t="s">
        <v>5305</v>
      </c>
      <c r="C808" s="710" t="s">
        <v>6393</v>
      </c>
      <c r="D808" s="557" t="s">
        <v>9793</v>
      </c>
      <c r="E808" s="662">
        <v>60</v>
      </c>
      <c r="F808" s="662">
        <v>210</v>
      </c>
      <c r="G808" s="662" t="s">
        <v>4937</v>
      </c>
      <c r="H808" s="617" t="s">
        <v>6136</v>
      </c>
      <c r="I808" s="617" t="s">
        <v>8263</v>
      </c>
      <c r="J808" s="6">
        <v>0</v>
      </c>
      <c r="K808" s="562"/>
      <c r="L808" s="575"/>
    </row>
    <row r="809" spans="1:12" s="561" customFormat="1" x14ac:dyDescent="0.2">
      <c r="A809" s="575"/>
      <c r="B809" s="557" t="s">
        <v>1539</v>
      </c>
      <c r="C809" s="710" t="s">
        <v>6393</v>
      </c>
      <c r="D809" s="557" t="s">
        <v>2092</v>
      </c>
      <c r="E809" s="662">
        <v>56</v>
      </c>
      <c r="F809" s="662">
        <v>210</v>
      </c>
      <c r="G809" s="662" t="s">
        <v>4937</v>
      </c>
      <c r="H809" s="617" t="s">
        <v>6136</v>
      </c>
      <c r="I809" s="617" t="s">
        <v>8263</v>
      </c>
      <c r="J809" s="6">
        <v>0</v>
      </c>
      <c r="K809" s="562"/>
      <c r="L809" s="575"/>
    </row>
    <row r="810" spans="1:12" s="561" customFormat="1" x14ac:dyDescent="0.2">
      <c r="A810" s="575"/>
      <c r="B810" s="557" t="s">
        <v>1539</v>
      </c>
      <c r="C810" s="710" t="s">
        <v>6393</v>
      </c>
      <c r="D810" s="557" t="s">
        <v>10091</v>
      </c>
      <c r="E810" s="662">
        <v>56</v>
      </c>
      <c r="F810" s="662">
        <v>210</v>
      </c>
      <c r="G810" s="662" t="s">
        <v>4937</v>
      </c>
      <c r="H810" s="617" t="s">
        <v>6136</v>
      </c>
      <c r="I810" s="617" t="s">
        <v>8263</v>
      </c>
      <c r="J810" s="6">
        <v>0</v>
      </c>
      <c r="K810" s="562"/>
      <c r="L810" s="575"/>
    </row>
    <row r="811" spans="1:12" s="561" customFormat="1" x14ac:dyDescent="0.2">
      <c r="A811" s="575" t="s">
        <v>12005</v>
      </c>
      <c r="B811" s="557" t="s">
        <v>1019</v>
      </c>
      <c r="C811" s="710" t="s">
        <v>6393</v>
      </c>
      <c r="D811" s="557" t="s">
        <v>12007</v>
      </c>
      <c r="E811" s="662">
        <v>57</v>
      </c>
      <c r="F811" s="662">
        <v>215</v>
      </c>
      <c r="G811" s="662" t="s">
        <v>203</v>
      </c>
      <c r="H811" s="617" t="s">
        <v>6136</v>
      </c>
      <c r="I811" s="617" t="s">
        <v>8263</v>
      </c>
      <c r="J811" s="6">
        <v>0</v>
      </c>
      <c r="K811" s="562" t="s">
        <v>11972</v>
      </c>
      <c r="L811" s="575"/>
    </row>
    <row r="812" spans="1:12" s="561" customFormat="1" x14ac:dyDescent="0.2">
      <c r="A812" s="575"/>
      <c r="B812" s="557" t="s">
        <v>68</v>
      </c>
      <c r="C812" s="710" t="s">
        <v>6393</v>
      </c>
      <c r="D812" s="557" t="s">
        <v>8209</v>
      </c>
      <c r="E812" s="662">
        <v>54</v>
      </c>
      <c r="F812" s="662">
        <v>212</v>
      </c>
      <c r="G812" s="662" t="s">
        <v>7972</v>
      </c>
      <c r="H812" s="617" t="s">
        <v>6136</v>
      </c>
      <c r="I812" s="617" t="s">
        <v>8263</v>
      </c>
      <c r="J812" s="6">
        <v>0</v>
      </c>
      <c r="K812" s="562"/>
      <c r="L812" s="575"/>
    </row>
    <row r="813" spans="1:12" s="561" customFormat="1" x14ac:dyDescent="0.2">
      <c r="A813" s="575"/>
      <c r="B813" s="557"/>
      <c r="C813" s="710"/>
      <c r="D813" s="557"/>
      <c r="E813" s="662"/>
      <c r="F813" s="662"/>
      <c r="G813" s="662"/>
      <c r="H813" s="617"/>
      <c r="I813" s="617"/>
      <c r="J813" s="6">
        <v>0</v>
      </c>
      <c r="K813" s="562"/>
      <c r="L813" s="575"/>
    </row>
    <row r="814" spans="1:12" s="561" customFormat="1" x14ac:dyDescent="0.2">
      <c r="A814" s="575"/>
      <c r="B814" s="557" t="s">
        <v>8490</v>
      </c>
      <c r="C814" s="710" t="s">
        <v>1043</v>
      </c>
      <c r="D814" s="557" t="s">
        <v>3845</v>
      </c>
      <c r="E814" s="662">
        <v>57</v>
      </c>
      <c r="F814" s="662">
        <v>210</v>
      </c>
      <c r="G814" s="662" t="s">
        <v>4937</v>
      </c>
      <c r="H814" s="617" t="s">
        <v>6136</v>
      </c>
      <c r="I814" s="617" t="s">
        <v>8263</v>
      </c>
      <c r="J814" s="6">
        <v>0</v>
      </c>
      <c r="K814" s="562"/>
      <c r="L814" s="575"/>
    </row>
    <row r="815" spans="1:12" s="561" customFormat="1" x14ac:dyDescent="0.2">
      <c r="A815" s="575"/>
      <c r="B815" s="557" t="s">
        <v>8490</v>
      </c>
      <c r="C815" s="710" t="s">
        <v>8061</v>
      </c>
      <c r="D815" s="557" t="s">
        <v>6124</v>
      </c>
      <c r="E815" s="662">
        <v>57</v>
      </c>
      <c r="F815" s="662">
        <v>210</v>
      </c>
      <c r="G815" s="662" t="s">
        <v>4937</v>
      </c>
      <c r="H815" s="617" t="s">
        <v>6136</v>
      </c>
      <c r="I815" s="617" t="s">
        <v>8263</v>
      </c>
      <c r="J815" s="6">
        <v>0</v>
      </c>
      <c r="K815" s="562"/>
      <c r="L815" s="575"/>
    </row>
    <row r="816" spans="1:12" s="561" customFormat="1" x14ac:dyDescent="0.2">
      <c r="A816" s="575"/>
      <c r="B816" s="557" t="s">
        <v>8490</v>
      </c>
      <c r="C816" s="710" t="s">
        <v>1043</v>
      </c>
      <c r="D816" s="557" t="s">
        <v>1455</v>
      </c>
      <c r="E816" s="662">
        <v>58</v>
      </c>
      <c r="F816" s="662">
        <v>210</v>
      </c>
      <c r="G816" s="662" t="s">
        <v>4937</v>
      </c>
      <c r="H816" s="617" t="s">
        <v>6136</v>
      </c>
      <c r="I816" s="617" t="s">
        <v>8263</v>
      </c>
      <c r="J816" s="6">
        <v>0</v>
      </c>
      <c r="K816" s="562"/>
      <c r="L816" s="575"/>
    </row>
    <row r="817" spans="1:12" s="561" customFormat="1" x14ac:dyDescent="0.2">
      <c r="A817" s="575"/>
      <c r="B817" s="557" t="s">
        <v>8490</v>
      </c>
      <c r="C817" s="710" t="s">
        <v>1043</v>
      </c>
      <c r="D817" s="557" t="s">
        <v>3652</v>
      </c>
      <c r="E817" s="662">
        <v>57</v>
      </c>
      <c r="F817" s="662">
        <v>210</v>
      </c>
      <c r="G817" s="662" t="s">
        <v>4937</v>
      </c>
      <c r="H817" s="617" t="s">
        <v>6136</v>
      </c>
      <c r="I817" s="617" t="s">
        <v>8263</v>
      </c>
      <c r="J817" s="6">
        <v>0</v>
      </c>
      <c r="K817" s="562"/>
      <c r="L817" s="575"/>
    </row>
    <row r="818" spans="1:12" s="561" customFormat="1" x14ac:dyDescent="0.2">
      <c r="A818" s="575"/>
      <c r="B818" s="557" t="s">
        <v>8490</v>
      </c>
      <c r="C818" s="710" t="s">
        <v>1043</v>
      </c>
      <c r="D818" s="557" t="s">
        <v>9159</v>
      </c>
      <c r="E818" s="662">
        <v>57</v>
      </c>
      <c r="F818" s="662">
        <v>210</v>
      </c>
      <c r="G818" s="662" t="s">
        <v>4937</v>
      </c>
      <c r="H818" s="617" t="s">
        <v>6136</v>
      </c>
      <c r="I818" s="617" t="s">
        <v>8263</v>
      </c>
      <c r="J818" s="6">
        <v>0</v>
      </c>
      <c r="K818" s="562"/>
      <c r="L818" s="575"/>
    </row>
    <row r="819" spans="1:12" s="561" customFormat="1" x14ac:dyDescent="0.2">
      <c r="A819" s="575"/>
      <c r="B819" s="557" t="s">
        <v>1019</v>
      </c>
      <c r="C819" s="710" t="s">
        <v>1043</v>
      </c>
      <c r="D819" s="557" t="s">
        <v>465</v>
      </c>
      <c r="E819" s="662">
        <v>57</v>
      </c>
      <c r="F819" s="662">
        <v>210</v>
      </c>
      <c r="G819" s="662" t="s">
        <v>4937</v>
      </c>
      <c r="H819" s="617" t="s">
        <v>6136</v>
      </c>
      <c r="I819" s="617" t="s">
        <v>8263</v>
      </c>
      <c r="J819" s="6">
        <v>0</v>
      </c>
      <c r="K819" s="562"/>
      <c r="L819" s="575"/>
    </row>
    <row r="820" spans="1:12" s="561" customFormat="1" x14ac:dyDescent="0.2">
      <c r="A820" s="575"/>
      <c r="B820" s="557"/>
      <c r="C820" s="710"/>
      <c r="D820" s="557"/>
      <c r="E820" s="662"/>
      <c r="F820" s="662"/>
      <c r="G820" s="662"/>
      <c r="H820" s="617"/>
      <c r="I820" s="617"/>
      <c r="J820" s="6">
        <v>0</v>
      </c>
      <c r="K820" s="562"/>
      <c r="L820" s="575"/>
    </row>
    <row r="821" spans="1:12" x14ac:dyDescent="0.2">
      <c r="A821" s="575" t="s">
        <v>11359</v>
      </c>
      <c r="B821" s="557" t="s">
        <v>8490</v>
      </c>
      <c r="C821" s="710" t="s">
        <v>5115</v>
      </c>
      <c r="D821" s="557" t="s">
        <v>11148</v>
      </c>
      <c r="E821" s="5">
        <v>60</v>
      </c>
      <c r="F821" s="5">
        <v>210</v>
      </c>
      <c r="G821" s="662" t="s">
        <v>4937</v>
      </c>
      <c r="H821" s="617" t="s">
        <v>6136</v>
      </c>
      <c r="I821" s="617" t="s">
        <v>8263</v>
      </c>
      <c r="J821" s="6">
        <v>0</v>
      </c>
      <c r="K821" s="562" t="s">
        <v>11128</v>
      </c>
      <c r="L821" s="6"/>
    </row>
    <row r="822" spans="1:12" x14ac:dyDescent="0.2">
      <c r="A822" s="575" t="s">
        <v>12437</v>
      </c>
      <c r="B822" s="557" t="s">
        <v>8490</v>
      </c>
      <c r="C822" s="710" t="s">
        <v>5115</v>
      </c>
      <c r="D822" s="557" t="s">
        <v>12439</v>
      </c>
      <c r="E822" s="5">
        <v>60</v>
      </c>
      <c r="F822" s="5">
        <v>210</v>
      </c>
      <c r="G822" s="662" t="s">
        <v>4937</v>
      </c>
      <c r="H822" s="617" t="s">
        <v>6136</v>
      </c>
      <c r="I822" s="617" t="s">
        <v>8263</v>
      </c>
      <c r="J822" s="6">
        <v>1</v>
      </c>
      <c r="K822" s="562" t="s">
        <v>12434</v>
      </c>
      <c r="L822" s="6"/>
    </row>
    <row r="823" spans="1:12" s="561" customFormat="1" x14ac:dyDescent="0.2">
      <c r="A823" s="575"/>
      <c r="B823" s="557" t="s">
        <v>1423</v>
      </c>
      <c r="C823" s="710" t="s">
        <v>5115</v>
      </c>
      <c r="D823" s="557" t="s">
        <v>8246</v>
      </c>
      <c r="E823" s="662">
        <v>61</v>
      </c>
      <c r="F823" s="662">
        <v>217</v>
      </c>
      <c r="G823" s="662" t="s">
        <v>5550</v>
      </c>
      <c r="H823" s="617" t="s">
        <v>6136</v>
      </c>
      <c r="I823" s="617" t="s">
        <v>8263</v>
      </c>
      <c r="J823" s="6">
        <v>0</v>
      </c>
      <c r="K823" s="562"/>
      <c r="L823" s="575"/>
    </row>
    <row r="824" spans="1:12" x14ac:dyDescent="0.2">
      <c r="A824" s="6"/>
      <c r="B824" s="557" t="s">
        <v>8490</v>
      </c>
      <c r="C824" s="710" t="s">
        <v>5115</v>
      </c>
      <c r="D824" s="557" t="s">
        <v>1802</v>
      </c>
      <c r="E824" s="662">
        <v>53</v>
      </c>
      <c r="F824" s="662">
        <v>222</v>
      </c>
      <c r="G824" s="662" t="s">
        <v>2863</v>
      </c>
      <c r="H824" s="617" t="s">
        <v>6136</v>
      </c>
      <c r="I824" s="617" t="s">
        <v>8263</v>
      </c>
      <c r="J824" s="6">
        <v>0</v>
      </c>
      <c r="K824" s="9"/>
      <c r="L824" s="6"/>
    </row>
    <row r="825" spans="1:12" x14ac:dyDescent="0.2">
      <c r="A825" s="6"/>
      <c r="B825" s="587"/>
      <c r="C825" s="715"/>
      <c r="D825" s="587"/>
      <c r="E825" s="716"/>
      <c r="F825" s="716"/>
      <c r="G825" s="716"/>
      <c r="H825" s="713"/>
      <c r="I825" s="717"/>
      <c r="J825" s="6">
        <v>0</v>
      </c>
      <c r="K825" s="9"/>
      <c r="L825" s="6"/>
    </row>
    <row r="826" spans="1:12" x14ac:dyDescent="0.2">
      <c r="A826" s="6" t="s">
        <v>4832</v>
      </c>
      <c r="B826" s="557" t="s">
        <v>3365</v>
      </c>
      <c r="C826" s="9" t="s">
        <v>8322</v>
      </c>
      <c r="D826" s="557" t="s">
        <v>1125</v>
      </c>
      <c r="E826" s="5">
        <v>62</v>
      </c>
      <c r="F826" s="5">
        <v>211</v>
      </c>
      <c r="G826" s="5" t="s">
        <v>5802</v>
      </c>
      <c r="H826" s="617" t="s">
        <v>6136</v>
      </c>
      <c r="I826" s="617" t="s">
        <v>8263</v>
      </c>
      <c r="J826" s="6">
        <v>0</v>
      </c>
      <c r="K826" s="9" t="s">
        <v>695</v>
      </c>
      <c r="L826" s="6"/>
    </row>
    <row r="827" spans="1:12" x14ac:dyDescent="0.2">
      <c r="A827" s="6"/>
      <c r="B827" s="557" t="s">
        <v>3365</v>
      </c>
      <c r="C827" s="9" t="s">
        <v>8322</v>
      </c>
      <c r="D827" s="557" t="s">
        <v>2297</v>
      </c>
      <c r="E827" s="5">
        <v>57</v>
      </c>
      <c r="F827" s="5">
        <v>210</v>
      </c>
      <c r="G827" s="662" t="s">
        <v>4937</v>
      </c>
      <c r="H827" s="617" t="s">
        <v>6136</v>
      </c>
      <c r="I827" s="617" t="s">
        <v>8263</v>
      </c>
      <c r="J827" s="6">
        <v>0</v>
      </c>
      <c r="K827" s="9"/>
      <c r="L827" s="6"/>
    </row>
    <row r="828" spans="1:12" x14ac:dyDescent="0.2">
      <c r="A828" s="6"/>
      <c r="B828" s="557" t="s">
        <v>3365</v>
      </c>
      <c r="C828" s="9" t="s">
        <v>8322</v>
      </c>
      <c r="D828" s="557" t="s">
        <v>201</v>
      </c>
      <c r="E828" s="5">
        <v>63</v>
      </c>
      <c r="F828" s="5">
        <v>230</v>
      </c>
      <c r="G828" s="662" t="s">
        <v>10566</v>
      </c>
      <c r="H828" s="617" t="s">
        <v>6136</v>
      </c>
      <c r="I828" s="617" t="s">
        <v>8263</v>
      </c>
      <c r="J828" s="6">
        <v>0</v>
      </c>
      <c r="K828" s="9"/>
      <c r="L828" s="6"/>
    </row>
    <row r="829" spans="1:12" x14ac:dyDescent="0.2">
      <c r="A829" s="6" t="s">
        <v>9677</v>
      </c>
      <c r="B829" s="557" t="s">
        <v>3365</v>
      </c>
      <c r="C829" s="9" t="s">
        <v>8322</v>
      </c>
      <c r="D829" s="557" t="s">
        <v>4429</v>
      </c>
      <c r="E829" s="5">
        <v>62</v>
      </c>
      <c r="F829" s="5">
        <v>211</v>
      </c>
      <c r="G829" s="5" t="s">
        <v>5802</v>
      </c>
      <c r="H829" s="617" t="s">
        <v>6136</v>
      </c>
      <c r="I829" s="617" t="s">
        <v>8263</v>
      </c>
      <c r="J829" s="6">
        <v>0</v>
      </c>
      <c r="K829" s="9"/>
      <c r="L829" s="6"/>
    </row>
    <row r="830" spans="1:12" x14ac:dyDescent="0.2">
      <c r="A830" s="6" t="s">
        <v>7222</v>
      </c>
      <c r="B830" s="557" t="s">
        <v>3365</v>
      </c>
      <c r="C830" s="9" t="s">
        <v>8322</v>
      </c>
      <c r="D830" s="557" t="s">
        <v>7223</v>
      </c>
      <c r="E830" s="5">
        <v>61</v>
      </c>
      <c r="F830" s="5">
        <v>211</v>
      </c>
      <c r="G830" s="5" t="s">
        <v>5802</v>
      </c>
      <c r="H830" s="617" t="s">
        <v>6136</v>
      </c>
      <c r="I830" s="617" t="s">
        <v>8263</v>
      </c>
      <c r="J830" s="6">
        <v>0</v>
      </c>
      <c r="K830" s="9"/>
      <c r="L830" s="6"/>
    </row>
    <row r="831" spans="1:12" x14ac:dyDescent="0.2">
      <c r="A831" s="6" t="s">
        <v>9958</v>
      </c>
      <c r="B831" s="557" t="s">
        <v>3365</v>
      </c>
      <c r="C831" s="9" t="s">
        <v>8322</v>
      </c>
      <c r="D831" s="557" t="s">
        <v>10521</v>
      </c>
      <c r="E831" s="5">
        <v>61</v>
      </c>
      <c r="F831" s="5">
        <v>211</v>
      </c>
      <c r="G831" s="5" t="s">
        <v>5802</v>
      </c>
      <c r="H831" s="617" t="s">
        <v>6136</v>
      </c>
      <c r="I831" s="617" t="s">
        <v>8263</v>
      </c>
      <c r="J831" s="6">
        <v>0</v>
      </c>
      <c r="K831" s="9"/>
      <c r="L831" s="6"/>
    </row>
    <row r="832" spans="1:12" x14ac:dyDescent="0.2">
      <c r="A832" s="6" t="s">
        <v>3260</v>
      </c>
      <c r="B832" s="557" t="s">
        <v>3365</v>
      </c>
      <c r="C832" s="9" t="s">
        <v>8322</v>
      </c>
      <c r="D832" s="557" t="s">
        <v>4928</v>
      </c>
      <c r="E832" s="5">
        <v>60</v>
      </c>
      <c r="F832" s="5">
        <v>210</v>
      </c>
      <c r="G832" s="5" t="s">
        <v>4937</v>
      </c>
      <c r="H832" s="5" t="s">
        <v>6136</v>
      </c>
      <c r="I832" s="5" t="s">
        <v>8263</v>
      </c>
      <c r="J832" s="6">
        <v>0</v>
      </c>
      <c r="K832" s="9" t="s">
        <v>6081</v>
      </c>
      <c r="L832" s="6"/>
    </row>
    <row r="833" spans="1:12" x14ac:dyDescent="0.2">
      <c r="A833" s="6"/>
      <c r="B833" s="557" t="s">
        <v>3365</v>
      </c>
      <c r="C833" s="9" t="s">
        <v>8322</v>
      </c>
      <c r="D833" s="557" t="s">
        <v>8856</v>
      </c>
      <c r="E833" s="5">
        <v>61</v>
      </c>
      <c r="F833" s="5">
        <v>211</v>
      </c>
      <c r="G833" s="5" t="s">
        <v>5802</v>
      </c>
      <c r="H833" s="617" t="s">
        <v>6136</v>
      </c>
      <c r="I833" s="617" t="s">
        <v>8263</v>
      </c>
      <c r="J833" s="6">
        <v>0</v>
      </c>
      <c r="K833" s="9" t="s">
        <v>1566</v>
      </c>
      <c r="L833" s="6"/>
    </row>
    <row r="834" spans="1:12" x14ac:dyDescent="0.2">
      <c r="A834" s="6" t="s">
        <v>10493</v>
      </c>
      <c r="B834" s="557" t="s">
        <v>3365</v>
      </c>
      <c r="C834" s="9" t="s">
        <v>8322</v>
      </c>
      <c r="D834" s="557" t="s">
        <v>11952</v>
      </c>
      <c r="E834" s="5">
        <v>61</v>
      </c>
      <c r="F834" s="5">
        <v>211</v>
      </c>
      <c r="G834" s="5" t="s">
        <v>5802</v>
      </c>
      <c r="H834" s="617" t="s">
        <v>6136</v>
      </c>
      <c r="I834" s="617" t="s">
        <v>8263</v>
      </c>
      <c r="J834" s="6">
        <v>0</v>
      </c>
      <c r="K834" s="9" t="s">
        <v>11951</v>
      </c>
      <c r="L834" s="6"/>
    </row>
    <row r="835" spans="1:12" x14ac:dyDescent="0.2">
      <c r="A835" s="6" t="s">
        <v>8762</v>
      </c>
      <c r="B835" s="557" t="s">
        <v>3365</v>
      </c>
      <c r="C835" s="9" t="s">
        <v>8322</v>
      </c>
      <c r="D835" s="557" t="s">
        <v>12587</v>
      </c>
      <c r="E835" s="5">
        <v>59</v>
      </c>
      <c r="F835" s="5">
        <v>210</v>
      </c>
      <c r="G835" s="662" t="s">
        <v>4937</v>
      </c>
      <c r="H835" s="617" t="s">
        <v>4493</v>
      </c>
      <c r="I835" s="617" t="s">
        <v>8263</v>
      </c>
      <c r="J835" s="6">
        <v>0</v>
      </c>
      <c r="K835" s="9" t="s">
        <v>12583</v>
      </c>
      <c r="L835" s="6"/>
    </row>
    <row r="836" spans="1:12" x14ac:dyDescent="0.2">
      <c r="A836" s="6"/>
      <c r="B836" s="557" t="s">
        <v>3365</v>
      </c>
      <c r="C836" s="9" t="s">
        <v>8322</v>
      </c>
      <c r="D836" s="557" t="s">
        <v>9272</v>
      </c>
      <c r="E836" s="5">
        <v>59</v>
      </c>
      <c r="F836" s="5">
        <v>210</v>
      </c>
      <c r="G836" s="662" t="s">
        <v>4937</v>
      </c>
      <c r="H836" s="617" t="s">
        <v>4493</v>
      </c>
      <c r="I836" s="617" t="s">
        <v>8263</v>
      </c>
      <c r="J836" s="6">
        <v>0</v>
      </c>
      <c r="K836" s="9"/>
      <c r="L836" s="6"/>
    </row>
    <row r="837" spans="1:12" x14ac:dyDescent="0.2">
      <c r="A837" s="6"/>
      <c r="B837" s="557" t="s">
        <v>1423</v>
      </c>
      <c r="C837" s="9" t="s">
        <v>8322</v>
      </c>
      <c r="D837" s="557" t="s">
        <v>87</v>
      </c>
      <c r="E837" s="5">
        <v>64</v>
      </c>
      <c r="F837" s="5">
        <v>208</v>
      </c>
      <c r="G837" s="5" t="s">
        <v>7461</v>
      </c>
      <c r="H837" s="5" t="s">
        <v>6136</v>
      </c>
      <c r="I837" s="5" t="s">
        <v>8263</v>
      </c>
      <c r="J837" s="6">
        <v>0</v>
      </c>
      <c r="K837" s="9"/>
      <c r="L837" s="6"/>
    </row>
    <row r="838" spans="1:12" x14ac:dyDescent="0.2">
      <c r="A838" s="6"/>
      <c r="B838" s="557" t="s">
        <v>1423</v>
      </c>
      <c r="C838" s="9" t="s">
        <v>8322</v>
      </c>
      <c r="D838" s="557" t="s">
        <v>8148</v>
      </c>
      <c r="E838" s="5">
        <v>61</v>
      </c>
      <c r="F838" s="5">
        <v>211</v>
      </c>
      <c r="G838" s="5" t="s">
        <v>5802</v>
      </c>
      <c r="H838" s="5" t="s">
        <v>6136</v>
      </c>
      <c r="I838" s="5" t="s">
        <v>8263</v>
      </c>
      <c r="J838" s="6">
        <v>0</v>
      </c>
      <c r="K838" s="9"/>
      <c r="L838" s="6"/>
    </row>
    <row r="839" spans="1:12" x14ac:dyDescent="0.2">
      <c r="A839" s="6" t="s">
        <v>7655</v>
      </c>
      <c r="B839" s="557" t="s">
        <v>1423</v>
      </c>
      <c r="C839" s="9" t="s">
        <v>8322</v>
      </c>
      <c r="D839" s="557" t="s">
        <v>8869</v>
      </c>
      <c r="E839" s="5">
        <v>61</v>
      </c>
      <c r="F839" s="5">
        <v>211</v>
      </c>
      <c r="G839" s="5" t="s">
        <v>5802</v>
      </c>
      <c r="H839" s="5" t="s">
        <v>6136</v>
      </c>
      <c r="I839" s="5" t="s">
        <v>8263</v>
      </c>
      <c r="J839" s="6">
        <v>0</v>
      </c>
      <c r="K839" s="9" t="s">
        <v>7341</v>
      </c>
      <c r="L839" s="6"/>
    </row>
    <row r="840" spans="1:12" x14ac:dyDescent="0.2">
      <c r="A840" s="6"/>
      <c r="B840" s="557" t="s">
        <v>1423</v>
      </c>
      <c r="C840" s="9" t="s">
        <v>8322</v>
      </c>
      <c r="D840" s="557" t="s">
        <v>9418</v>
      </c>
      <c r="E840" s="5">
        <v>62</v>
      </c>
      <c r="F840" s="5">
        <v>211</v>
      </c>
      <c r="G840" s="5" t="s">
        <v>5802</v>
      </c>
      <c r="H840" s="5" t="s">
        <v>6136</v>
      </c>
      <c r="I840" s="5" t="s">
        <v>8263</v>
      </c>
      <c r="J840" s="6">
        <v>0</v>
      </c>
      <c r="K840" s="9"/>
      <c r="L840" s="6"/>
    </row>
    <row r="841" spans="1:12" ht="25.5" x14ac:dyDescent="0.2">
      <c r="A841" s="6" t="s">
        <v>11549</v>
      </c>
      <c r="B841" s="557" t="s">
        <v>1423</v>
      </c>
      <c r="C841" s="9" t="s">
        <v>8322</v>
      </c>
      <c r="D841" s="269" t="s">
        <v>11553</v>
      </c>
      <c r="E841" s="5">
        <v>64</v>
      </c>
      <c r="F841" s="5">
        <v>208</v>
      </c>
      <c r="G841" s="5" t="s">
        <v>7461</v>
      </c>
      <c r="H841" s="5" t="s">
        <v>6136</v>
      </c>
      <c r="I841" s="5" t="s">
        <v>8263</v>
      </c>
      <c r="J841" s="6">
        <v>0</v>
      </c>
      <c r="K841" s="9" t="s">
        <v>11554</v>
      </c>
      <c r="L841" s="6"/>
    </row>
    <row r="842" spans="1:12" x14ac:dyDescent="0.2">
      <c r="A842" s="6"/>
      <c r="B842" s="557" t="s">
        <v>1423</v>
      </c>
      <c r="C842" s="9" t="s">
        <v>8322</v>
      </c>
      <c r="D842" s="557" t="s">
        <v>4491</v>
      </c>
      <c r="E842" s="5">
        <v>59</v>
      </c>
      <c r="F842" s="5">
        <v>210</v>
      </c>
      <c r="G842" s="662" t="s">
        <v>4937</v>
      </c>
      <c r="H842" s="617" t="s">
        <v>6136</v>
      </c>
      <c r="I842" s="617" t="s">
        <v>8263</v>
      </c>
      <c r="J842" s="6">
        <v>0</v>
      </c>
      <c r="K842" s="9"/>
      <c r="L842" s="6"/>
    </row>
    <row r="843" spans="1:12" x14ac:dyDescent="0.2">
      <c r="A843" s="6" t="s">
        <v>6583</v>
      </c>
      <c r="B843" s="557" t="s">
        <v>4892</v>
      </c>
      <c r="C843" s="9" t="s">
        <v>8322</v>
      </c>
      <c r="D843" s="557" t="s">
        <v>685</v>
      </c>
      <c r="E843" s="5">
        <v>63</v>
      </c>
      <c r="F843" s="5">
        <v>211</v>
      </c>
      <c r="G843" s="5" t="s">
        <v>5802</v>
      </c>
      <c r="H843" s="5" t="s">
        <v>6136</v>
      </c>
      <c r="I843" s="5" t="s">
        <v>8263</v>
      </c>
      <c r="J843" s="6">
        <v>0</v>
      </c>
      <c r="K843" s="9" t="s">
        <v>2748</v>
      </c>
      <c r="L843" s="6"/>
    </row>
    <row r="844" spans="1:12" x14ac:dyDescent="0.2">
      <c r="A844" s="6"/>
      <c r="B844" s="557" t="s">
        <v>4892</v>
      </c>
      <c r="C844" s="9" t="s">
        <v>8322</v>
      </c>
      <c r="D844" s="136" t="s">
        <v>6900</v>
      </c>
      <c r="E844" s="5">
        <v>66</v>
      </c>
      <c r="F844" s="5">
        <v>208</v>
      </c>
      <c r="G844" s="5" t="s">
        <v>7461</v>
      </c>
      <c r="H844" s="5" t="s">
        <v>6136</v>
      </c>
      <c r="I844" s="5" t="s">
        <v>8263</v>
      </c>
      <c r="J844" s="6">
        <v>0</v>
      </c>
      <c r="K844" s="9"/>
      <c r="L844" s="6"/>
    </row>
    <row r="845" spans="1:12" x14ac:dyDescent="0.2">
      <c r="A845" s="6"/>
      <c r="B845" s="557" t="s">
        <v>8490</v>
      </c>
      <c r="C845" s="9" t="s">
        <v>8322</v>
      </c>
      <c r="D845" s="557" t="s">
        <v>1087</v>
      </c>
      <c r="E845" s="5">
        <v>61</v>
      </c>
      <c r="F845" s="5">
        <v>211</v>
      </c>
      <c r="G845" s="5" t="s">
        <v>5802</v>
      </c>
      <c r="H845" s="5" t="s">
        <v>6136</v>
      </c>
      <c r="I845" s="5" t="s">
        <v>8263</v>
      </c>
      <c r="J845" s="6">
        <v>0</v>
      </c>
      <c r="K845" s="9"/>
      <c r="L845" s="6"/>
    </row>
    <row r="846" spans="1:12" s="561" customFormat="1" x14ac:dyDescent="0.2">
      <c r="A846" s="575" t="s">
        <v>2344</v>
      </c>
      <c r="B846" s="557" t="s">
        <v>8490</v>
      </c>
      <c r="C846" s="710" t="s">
        <v>8322</v>
      </c>
      <c r="D846" s="557" t="s">
        <v>6442</v>
      </c>
      <c r="E846" s="662">
        <v>60</v>
      </c>
      <c r="F846" s="662">
        <v>211</v>
      </c>
      <c r="G846" s="5" t="s">
        <v>5802</v>
      </c>
      <c r="H846" s="617" t="s">
        <v>6136</v>
      </c>
      <c r="I846" s="617" t="s">
        <v>8263</v>
      </c>
      <c r="J846" s="6">
        <v>0</v>
      </c>
      <c r="K846" s="562"/>
      <c r="L846" s="575"/>
    </row>
    <row r="847" spans="1:12" x14ac:dyDescent="0.2">
      <c r="A847" s="6"/>
      <c r="B847" s="557" t="s">
        <v>8490</v>
      </c>
      <c r="C847" s="9" t="s">
        <v>8322</v>
      </c>
      <c r="D847" s="557" t="s">
        <v>7975</v>
      </c>
      <c r="E847" s="5">
        <v>62</v>
      </c>
      <c r="F847" s="5">
        <v>211</v>
      </c>
      <c r="G847" s="5" t="s">
        <v>5802</v>
      </c>
      <c r="H847" s="5" t="s">
        <v>6136</v>
      </c>
      <c r="I847" s="5" t="s">
        <v>8263</v>
      </c>
      <c r="J847" s="6">
        <v>0</v>
      </c>
      <c r="K847" s="9"/>
      <c r="L847" s="6"/>
    </row>
    <row r="848" spans="1:12" x14ac:dyDescent="0.2">
      <c r="A848" s="6"/>
      <c r="B848" s="557" t="s">
        <v>8490</v>
      </c>
      <c r="C848" s="9" t="s">
        <v>8322</v>
      </c>
      <c r="D848" s="557" t="s">
        <v>3452</v>
      </c>
      <c r="E848" s="5">
        <v>69</v>
      </c>
      <c r="F848" s="5">
        <v>207</v>
      </c>
      <c r="G848" s="5" t="s">
        <v>5105</v>
      </c>
      <c r="H848" s="5" t="s">
        <v>912</v>
      </c>
      <c r="I848" s="5" t="s">
        <v>8263</v>
      </c>
      <c r="J848" s="6">
        <v>0</v>
      </c>
      <c r="K848" s="9"/>
      <c r="L848" s="6"/>
    </row>
    <row r="849" spans="1:12" x14ac:dyDescent="0.2">
      <c r="A849" s="6"/>
      <c r="B849" s="557" t="s">
        <v>8490</v>
      </c>
      <c r="C849" s="9" t="s">
        <v>8322</v>
      </c>
      <c r="D849" s="136" t="s">
        <v>9537</v>
      </c>
      <c r="E849" s="5">
        <v>62</v>
      </c>
      <c r="F849" s="5">
        <v>211</v>
      </c>
      <c r="G849" s="5" t="s">
        <v>5802</v>
      </c>
      <c r="H849" s="5" t="s">
        <v>6136</v>
      </c>
      <c r="I849" s="5" t="s">
        <v>8263</v>
      </c>
      <c r="J849" s="6">
        <v>0</v>
      </c>
      <c r="K849" s="9" t="s">
        <v>9625</v>
      </c>
      <c r="L849" s="6"/>
    </row>
    <row r="850" spans="1:12" x14ac:dyDescent="0.2">
      <c r="A850" s="6" t="s">
        <v>7709</v>
      </c>
      <c r="B850" s="557" t="s">
        <v>8490</v>
      </c>
      <c r="C850" s="9" t="s">
        <v>8322</v>
      </c>
      <c r="D850" s="136" t="s">
        <v>5459</v>
      </c>
      <c r="E850" s="5">
        <v>62</v>
      </c>
      <c r="F850" s="5">
        <v>211</v>
      </c>
      <c r="G850" s="5" t="s">
        <v>5802</v>
      </c>
      <c r="H850" s="5" t="s">
        <v>6136</v>
      </c>
      <c r="I850" s="5" t="s">
        <v>8263</v>
      </c>
      <c r="J850" s="6">
        <v>0</v>
      </c>
      <c r="K850" s="9" t="s">
        <v>5460</v>
      </c>
      <c r="L850" s="6"/>
    </row>
    <row r="851" spans="1:12" ht="25.5" x14ac:dyDescent="0.2">
      <c r="A851" s="6" t="s">
        <v>3890</v>
      </c>
      <c r="B851" s="557" t="s">
        <v>8490</v>
      </c>
      <c r="C851" s="9" t="s">
        <v>8322</v>
      </c>
      <c r="D851" s="269" t="s">
        <v>3894</v>
      </c>
      <c r="E851" s="5">
        <v>69</v>
      </c>
      <c r="F851" s="5">
        <v>206</v>
      </c>
      <c r="G851" s="5" t="s">
        <v>10256</v>
      </c>
      <c r="H851" s="5" t="s">
        <v>10390</v>
      </c>
      <c r="I851" s="5" t="s">
        <v>8263</v>
      </c>
      <c r="J851" s="6">
        <v>0</v>
      </c>
      <c r="K851" s="9" t="s">
        <v>604</v>
      </c>
      <c r="L851" s="6"/>
    </row>
    <row r="852" spans="1:12" x14ac:dyDescent="0.2">
      <c r="A852" s="6" t="s">
        <v>3671</v>
      </c>
      <c r="B852" s="557" t="s">
        <v>8490</v>
      </c>
      <c r="C852" s="9" t="s">
        <v>8322</v>
      </c>
      <c r="D852" s="136" t="s">
        <v>3675</v>
      </c>
      <c r="E852" s="5">
        <v>61</v>
      </c>
      <c r="F852" s="5">
        <v>211</v>
      </c>
      <c r="G852" s="5" t="s">
        <v>5802</v>
      </c>
      <c r="H852" s="5" t="s">
        <v>6136</v>
      </c>
      <c r="I852" s="5" t="s">
        <v>8263</v>
      </c>
      <c r="J852" s="6">
        <v>0</v>
      </c>
      <c r="K852" s="9" t="s">
        <v>8502</v>
      </c>
      <c r="L852" s="6"/>
    </row>
    <row r="853" spans="1:12" x14ac:dyDescent="0.2">
      <c r="A853" s="6"/>
      <c r="B853" s="557" t="s">
        <v>8490</v>
      </c>
      <c r="C853" s="9" t="s">
        <v>8322</v>
      </c>
      <c r="D853" s="136" t="s">
        <v>5428</v>
      </c>
      <c r="E853" s="5">
        <v>61</v>
      </c>
      <c r="F853" s="5">
        <v>211</v>
      </c>
      <c r="G853" s="5" t="s">
        <v>5802</v>
      </c>
      <c r="H853" s="5" t="s">
        <v>6136</v>
      </c>
      <c r="I853" s="5" t="s">
        <v>8263</v>
      </c>
      <c r="J853" s="6">
        <v>0</v>
      </c>
      <c r="K853" s="9"/>
      <c r="L853" s="6"/>
    </row>
    <row r="854" spans="1:12" x14ac:dyDescent="0.2">
      <c r="A854" s="6"/>
      <c r="B854" s="557" t="s">
        <v>8490</v>
      </c>
      <c r="C854" s="9" t="s">
        <v>8322</v>
      </c>
      <c r="D854" s="136" t="s">
        <v>3318</v>
      </c>
      <c r="E854" s="5">
        <v>61</v>
      </c>
      <c r="F854" s="5">
        <v>211</v>
      </c>
      <c r="G854" s="5" t="s">
        <v>5802</v>
      </c>
      <c r="H854" s="5" t="s">
        <v>6136</v>
      </c>
      <c r="I854" s="5" t="s">
        <v>8263</v>
      </c>
      <c r="J854" s="6">
        <v>0</v>
      </c>
      <c r="K854" s="9"/>
      <c r="L854" s="6"/>
    </row>
    <row r="855" spans="1:12" x14ac:dyDescent="0.2">
      <c r="A855" s="6"/>
      <c r="B855" s="6" t="s">
        <v>8490</v>
      </c>
      <c r="C855" s="9" t="s">
        <v>8322</v>
      </c>
      <c r="D855" s="136" t="s">
        <v>7149</v>
      </c>
      <c r="E855" s="5">
        <v>61</v>
      </c>
      <c r="F855" s="5">
        <v>211</v>
      </c>
      <c r="G855" s="5" t="s">
        <v>5802</v>
      </c>
      <c r="H855" s="5" t="s">
        <v>6136</v>
      </c>
      <c r="I855" s="5" t="s">
        <v>8263</v>
      </c>
      <c r="J855" s="6">
        <v>0</v>
      </c>
      <c r="K855" s="9"/>
      <c r="L855" s="6"/>
    </row>
    <row r="856" spans="1:12" x14ac:dyDescent="0.2">
      <c r="A856" s="6" t="s">
        <v>871</v>
      </c>
      <c r="B856" s="6" t="s">
        <v>8490</v>
      </c>
      <c r="C856" s="9" t="s">
        <v>8322</v>
      </c>
      <c r="D856" s="136" t="s">
        <v>3559</v>
      </c>
      <c r="E856" s="5">
        <v>61</v>
      </c>
      <c r="F856" s="5">
        <v>211</v>
      </c>
      <c r="G856" s="5" t="s">
        <v>5802</v>
      </c>
      <c r="H856" s="5" t="s">
        <v>6136</v>
      </c>
      <c r="I856" s="5" t="s">
        <v>8263</v>
      </c>
      <c r="J856" s="6">
        <v>0</v>
      </c>
      <c r="K856" s="9"/>
      <c r="L856" s="6"/>
    </row>
    <row r="857" spans="1:12" x14ac:dyDescent="0.2">
      <c r="A857" s="6"/>
      <c r="B857" s="557" t="s">
        <v>8490</v>
      </c>
      <c r="C857" s="9" t="s">
        <v>8322</v>
      </c>
      <c r="D857" s="136" t="s">
        <v>4470</v>
      </c>
      <c r="E857" s="5">
        <v>61</v>
      </c>
      <c r="F857" s="5">
        <v>211</v>
      </c>
      <c r="G857" s="5" t="s">
        <v>5802</v>
      </c>
      <c r="H857" s="5" t="s">
        <v>6136</v>
      </c>
      <c r="I857" s="5" t="s">
        <v>8263</v>
      </c>
      <c r="J857" s="6">
        <v>0</v>
      </c>
      <c r="K857" s="9"/>
      <c r="L857" s="6"/>
    </row>
    <row r="858" spans="1:12" x14ac:dyDescent="0.2">
      <c r="A858" s="6" t="s">
        <v>8814</v>
      </c>
      <c r="B858" s="6" t="s">
        <v>8490</v>
      </c>
      <c r="C858" s="9" t="s">
        <v>8322</v>
      </c>
      <c r="D858" s="6" t="s">
        <v>8815</v>
      </c>
      <c r="E858" s="5">
        <v>65</v>
      </c>
      <c r="F858" s="5">
        <v>208</v>
      </c>
      <c r="G858" s="5" t="s">
        <v>7461</v>
      </c>
      <c r="H858" s="5" t="s">
        <v>6136</v>
      </c>
      <c r="I858" s="5" t="s">
        <v>8263</v>
      </c>
      <c r="J858" s="6">
        <v>0</v>
      </c>
      <c r="K858" s="9"/>
      <c r="L858" s="6"/>
    </row>
    <row r="859" spans="1:12" x14ac:dyDescent="0.2">
      <c r="A859" s="6"/>
      <c r="B859" s="557" t="s">
        <v>8490</v>
      </c>
      <c r="C859" s="9" t="s">
        <v>8322</v>
      </c>
      <c r="D859" s="557" t="s">
        <v>2059</v>
      </c>
      <c r="E859" s="5">
        <v>61</v>
      </c>
      <c r="F859" s="5">
        <v>211</v>
      </c>
      <c r="G859" s="5" t="s">
        <v>5802</v>
      </c>
      <c r="H859" s="5" t="s">
        <v>6136</v>
      </c>
      <c r="I859" s="5" t="s">
        <v>8263</v>
      </c>
      <c r="J859" s="6">
        <v>0</v>
      </c>
      <c r="K859" s="9"/>
      <c r="L859" s="6"/>
    </row>
    <row r="860" spans="1:12" x14ac:dyDescent="0.2">
      <c r="A860" s="6"/>
      <c r="B860" s="6" t="s">
        <v>8490</v>
      </c>
      <c r="C860" s="9" t="s">
        <v>8322</v>
      </c>
      <c r="D860" s="136" t="s">
        <v>8468</v>
      </c>
      <c r="E860" s="5">
        <v>66</v>
      </c>
      <c r="F860" s="5">
        <v>208</v>
      </c>
      <c r="G860" s="5" t="s">
        <v>7461</v>
      </c>
      <c r="H860" s="5" t="s">
        <v>6136</v>
      </c>
      <c r="I860" s="5" t="s">
        <v>8263</v>
      </c>
      <c r="J860" s="6">
        <v>0</v>
      </c>
      <c r="K860" s="9"/>
      <c r="L860" s="6"/>
    </row>
    <row r="861" spans="1:12" x14ac:dyDescent="0.2">
      <c r="A861" s="6"/>
      <c r="B861" s="6" t="s">
        <v>8490</v>
      </c>
      <c r="C861" s="9" t="s">
        <v>8322</v>
      </c>
      <c r="D861" s="6" t="s">
        <v>7931</v>
      </c>
      <c r="E861" s="5">
        <v>63</v>
      </c>
      <c r="F861" s="5">
        <v>205</v>
      </c>
      <c r="G861" s="5" t="s">
        <v>4938</v>
      </c>
      <c r="H861" s="5" t="s">
        <v>6136</v>
      </c>
      <c r="I861" s="5" t="s">
        <v>8263</v>
      </c>
      <c r="J861" s="6">
        <v>0</v>
      </c>
      <c r="K861" s="9"/>
      <c r="L861" s="6"/>
    </row>
    <row r="862" spans="1:12" x14ac:dyDescent="0.2">
      <c r="A862" s="6"/>
      <c r="B862" s="6" t="s">
        <v>8490</v>
      </c>
      <c r="C862" s="9" t="s">
        <v>8322</v>
      </c>
      <c r="D862" s="6" t="s">
        <v>8875</v>
      </c>
      <c r="E862" s="5">
        <v>63</v>
      </c>
      <c r="F862" s="5">
        <v>204</v>
      </c>
      <c r="G862" s="5" t="s">
        <v>6265</v>
      </c>
      <c r="H862" s="5" t="s">
        <v>6136</v>
      </c>
      <c r="I862" s="5" t="s">
        <v>8263</v>
      </c>
      <c r="J862" s="6">
        <v>0</v>
      </c>
      <c r="K862" s="9"/>
      <c r="L862" s="6"/>
    </row>
    <row r="863" spans="1:12" x14ac:dyDescent="0.2">
      <c r="A863" s="6"/>
      <c r="B863" s="6" t="s">
        <v>8490</v>
      </c>
      <c r="C863" s="9" t="s">
        <v>8322</v>
      </c>
      <c r="D863" s="6" t="s">
        <v>2349</v>
      </c>
      <c r="E863" s="5">
        <v>59</v>
      </c>
      <c r="F863" s="662">
        <v>210</v>
      </c>
      <c r="G863" s="662" t="s">
        <v>4937</v>
      </c>
      <c r="H863" s="617" t="s">
        <v>6136</v>
      </c>
      <c r="I863" s="5" t="s">
        <v>8263</v>
      </c>
      <c r="J863" s="6">
        <v>0</v>
      </c>
      <c r="K863" s="9"/>
      <c r="L863" s="6"/>
    </row>
    <row r="864" spans="1:12" x14ac:dyDescent="0.2">
      <c r="A864" s="6" t="s">
        <v>11468</v>
      </c>
      <c r="B864" s="6" t="s">
        <v>8490</v>
      </c>
      <c r="C864" s="9" t="s">
        <v>8322</v>
      </c>
      <c r="D864" s="6" t="s">
        <v>11470</v>
      </c>
      <c r="E864" s="5">
        <v>67</v>
      </c>
      <c r="F864" s="662">
        <v>208</v>
      </c>
      <c r="G864" s="5" t="s">
        <v>7461</v>
      </c>
      <c r="H864" s="5" t="s">
        <v>6136</v>
      </c>
      <c r="I864" s="5" t="s">
        <v>8263</v>
      </c>
      <c r="J864" s="6">
        <v>0</v>
      </c>
      <c r="K864" s="9" t="s">
        <v>11471</v>
      </c>
      <c r="L864" s="6"/>
    </row>
    <row r="865" spans="1:12" x14ac:dyDescent="0.2">
      <c r="A865" s="6"/>
      <c r="B865" s="6" t="s">
        <v>8490</v>
      </c>
      <c r="C865" s="9" t="s">
        <v>8322</v>
      </c>
      <c r="D865" s="136" t="s">
        <v>7248</v>
      </c>
      <c r="E865" s="5">
        <v>65</v>
      </c>
      <c r="F865" s="5">
        <v>208</v>
      </c>
      <c r="G865" s="5" t="s">
        <v>7461</v>
      </c>
      <c r="H865" s="5" t="s">
        <v>6136</v>
      </c>
      <c r="I865" s="5" t="s">
        <v>8263</v>
      </c>
      <c r="J865" s="6">
        <v>0</v>
      </c>
      <c r="K865" s="9"/>
      <c r="L865" s="6"/>
    </row>
    <row r="866" spans="1:12" x14ac:dyDescent="0.2">
      <c r="A866" s="6"/>
      <c r="B866" s="6" t="s">
        <v>8490</v>
      </c>
      <c r="C866" s="9" t="s">
        <v>8322</v>
      </c>
      <c r="D866" s="136" t="s">
        <v>2939</v>
      </c>
      <c r="E866" s="5">
        <v>60</v>
      </c>
      <c r="F866" s="5">
        <v>211</v>
      </c>
      <c r="G866" s="5" t="s">
        <v>5802</v>
      </c>
      <c r="H866" s="5" t="s">
        <v>6136</v>
      </c>
      <c r="I866" s="5" t="s">
        <v>8263</v>
      </c>
      <c r="J866" s="6">
        <v>0</v>
      </c>
      <c r="K866" s="9"/>
      <c r="L866" s="6"/>
    </row>
    <row r="867" spans="1:12" x14ac:dyDescent="0.2">
      <c r="A867" s="6"/>
      <c r="B867" s="6" t="s">
        <v>8490</v>
      </c>
      <c r="C867" s="9" t="s">
        <v>8322</v>
      </c>
      <c r="D867" s="136" t="s">
        <v>1326</v>
      </c>
      <c r="E867" s="5">
        <v>61</v>
      </c>
      <c r="F867" s="5">
        <v>211</v>
      </c>
      <c r="G867" s="5" t="s">
        <v>5802</v>
      </c>
      <c r="H867" s="5" t="s">
        <v>6136</v>
      </c>
      <c r="I867" s="5" t="s">
        <v>8263</v>
      </c>
      <c r="J867" s="6">
        <v>0</v>
      </c>
      <c r="K867" s="9"/>
      <c r="L867" s="6"/>
    </row>
    <row r="868" spans="1:12" x14ac:dyDescent="0.2">
      <c r="A868" s="6"/>
      <c r="B868" s="6" t="s">
        <v>8490</v>
      </c>
      <c r="C868" s="9" t="s">
        <v>8322</v>
      </c>
      <c r="D868" s="136" t="s">
        <v>4794</v>
      </c>
      <c r="E868" s="5">
        <v>61</v>
      </c>
      <c r="F868" s="5">
        <v>211</v>
      </c>
      <c r="G868" s="5" t="s">
        <v>5802</v>
      </c>
      <c r="H868" s="5" t="s">
        <v>6136</v>
      </c>
      <c r="I868" s="5" t="s">
        <v>8263</v>
      </c>
      <c r="J868" s="6">
        <v>0</v>
      </c>
      <c r="K868" s="9"/>
      <c r="L868" s="6"/>
    </row>
    <row r="869" spans="1:12" x14ac:dyDescent="0.2">
      <c r="A869" s="6"/>
      <c r="B869" s="6" t="s">
        <v>8490</v>
      </c>
      <c r="C869" s="9" t="s">
        <v>8322</v>
      </c>
      <c r="D869" s="136" t="s">
        <v>4469</v>
      </c>
      <c r="E869" s="5">
        <v>61</v>
      </c>
      <c r="F869" s="5">
        <v>211</v>
      </c>
      <c r="G869" s="5" t="s">
        <v>5802</v>
      </c>
      <c r="H869" s="5" t="s">
        <v>6136</v>
      </c>
      <c r="I869" s="5" t="s">
        <v>8263</v>
      </c>
      <c r="J869" s="6">
        <v>0</v>
      </c>
      <c r="K869" s="9"/>
      <c r="L869" s="6"/>
    </row>
    <row r="870" spans="1:12" x14ac:dyDescent="0.2">
      <c r="A870" s="6" t="s">
        <v>7554</v>
      </c>
      <c r="B870" s="6" t="s">
        <v>8490</v>
      </c>
      <c r="C870" s="9" t="s">
        <v>8322</v>
      </c>
      <c r="D870" s="136" t="s">
        <v>7553</v>
      </c>
      <c r="E870" s="5">
        <v>61</v>
      </c>
      <c r="F870" s="5">
        <v>211</v>
      </c>
      <c r="G870" s="5" t="s">
        <v>5802</v>
      </c>
      <c r="H870" s="5" t="s">
        <v>6136</v>
      </c>
      <c r="I870" s="5" t="s">
        <v>8263</v>
      </c>
      <c r="J870" s="6">
        <v>0</v>
      </c>
      <c r="K870" s="9" t="s">
        <v>6846</v>
      </c>
      <c r="L870" s="6"/>
    </row>
    <row r="871" spans="1:12" x14ac:dyDescent="0.2">
      <c r="A871" s="6" t="s">
        <v>11624</v>
      </c>
      <c r="B871" s="6" t="s">
        <v>8490</v>
      </c>
      <c r="C871" s="9" t="s">
        <v>8322</v>
      </c>
      <c r="D871" s="136" t="s">
        <v>11625</v>
      </c>
      <c r="E871" s="5">
        <v>62</v>
      </c>
      <c r="F871" s="5">
        <v>211</v>
      </c>
      <c r="G871" s="5" t="s">
        <v>5802</v>
      </c>
      <c r="H871" s="5" t="s">
        <v>6136</v>
      </c>
      <c r="I871" s="5" t="s">
        <v>8263</v>
      </c>
      <c r="J871" s="6">
        <v>0</v>
      </c>
      <c r="K871" s="9" t="s">
        <v>11611</v>
      </c>
      <c r="L871" s="6"/>
    </row>
    <row r="872" spans="1:12" x14ac:dyDescent="0.2">
      <c r="A872" s="6" t="s">
        <v>625</v>
      </c>
      <c r="B872" s="6" t="s">
        <v>8490</v>
      </c>
      <c r="C872" s="9" t="s">
        <v>766</v>
      </c>
      <c r="D872" s="136" t="s">
        <v>12255</v>
      </c>
      <c r="E872" s="5">
        <v>69</v>
      </c>
      <c r="F872" s="5">
        <v>206</v>
      </c>
      <c r="G872" s="5" t="s">
        <v>10256</v>
      </c>
      <c r="H872" s="5" t="s">
        <v>10390</v>
      </c>
      <c r="I872" s="5" t="s">
        <v>8263</v>
      </c>
      <c r="J872" s="6">
        <v>0</v>
      </c>
      <c r="K872" s="9"/>
      <c r="L872" s="6"/>
    </row>
    <row r="873" spans="1:12" x14ac:dyDescent="0.2">
      <c r="A873" s="6"/>
      <c r="B873" s="6" t="s">
        <v>8490</v>
      </c>
      <c r="C873" s="9" t="s">
        <v>8322</v>
      </c>
      <c r="D873" s="136" t="s">
        <v>6830</v>
      </c>
      <c r="E873" s="5">
        <v>64</v>
      </c>
      <c r="F873" s="5">
        <v>231</v>
      </c>
      <c r="G873" s="5" t="s">
        <v>6832</v>
      </c>
      <c r="H873" s="5" t="s">
        <v>6136</v>
      </c>
      <c r="I873" s="5" t="s">
        <v>8263</v>
      </c>
      <c r="J873" s="6">
        <v>0</v>
      </c>
      <c r="K873" s="9"/>
      <c r="L873" s="6"/>
    </row>
    <row r="874" spans="1:12" x14ac:dyDescent="0.2">
      <c r="A874" s="6"/>
      <c r="B874" s="6" t="s">
        <v>8490</v>
      </c>
      <c r="C874" s="9" t="s">
        <v>8322</v>
      </c>
      <c r="D874" s="136" t="s">
        <v>166</v>
      </c>
      <c r="E874" s="5">
        <v>64</v>
      </c>
      <c r="F874" s="5">
        <v>208</v>
      </c>
      <c r="G874" s="5" t="s">
        <v>7461</v>
      </c>
      <c r="H874" s="5" t="s">
        <v>6136</v>
      </c>
      <c r="I874" s="5" t="s">
        <v>8263</v>
      </c>
      <c r="J874" s="6">
        <v>0</v>
      </c>
      <c r="K874" s="9"/>
      <c r="L874" s="6"/>
    </row>
    <row r="875" spans="1:12" x14ac:dyDescent="0.2">
      <c r="A875" s="6"/>
      <c r="B875" s="6" t="s">
        <v>8490</v>
      </c>
      <c r="C875" s="9" t="s">
        <v>8322</v>
      </c>
      <c r="D875" s="136" t="s">
        <v>12208</v>
      </c>
      <c r="E875" s="5">
        <v>61</v>
      </c>
      <c r="F875" s="5">
        <v>211</v>
      </c>
      <c r="G875" s="5" t="s">
        <v>5802</v>
      </c>
      <c r="H875" s="5" t="s">
        <v>6136</v>
      </c>
      <c r="I875" s="5" t="s">
        <v>8263</v>
      </c>
      <c r="J875" s="6">
        <v>0</v>
      </c>
      <c r="K875" s="9" t="s">
        <v>12192</v>
      </c>
      <c r="L875" s="6"/>
    </row>
    <row r="876" spans="1:12" x14ac:dyDescent="0.2">
      <c r="A876" s="6"/>
      <c r="B876" s="6" t="s">
        <v>8490</v>
      </c>
      <c r="C876" s="9" t="s">
        <v>8322</v>
      </c>
      <c r="D876" s="136" t="s">
        <v>579</v>
      </c>
      <c r="E876" s="5">
        <v>62</v>
      </c>
      <c r="F876" s="5">
        <v>211</v>
      </c>
      <c r="G876" s="5" t="s">
        <v>5802</v>
      </c>
      <c r="H876" s="5" t="s">
        <v>6136</v>
      </c>
      <c r="I876" s="5" t="s">
        <v>8263</v>
      </c>
      <c r="J876" s="6">
        <v>0</v>
      </c>
      <c r="K876" s="9"/>
      <c r="L876" s="6"/>
    </row>
    <row r="877" spans="1:12" x14ac:dyDescent="0.2">
      <c r="A877" s="6" t="s">
        <v>9013</v>
      </c>
      <c r="B877" s="557" t="s">
        <v>8490</v>
      </c>
      <c r="C877" s="9" t="s">
        <v>8322</v>
      </c>
      <c r="D877" s="557" t="s">
        <v>9556</v>
      </c>
      <c r="E877" s="5">
        <v>56</v>
      </c>
      <c r="F877" s="5">
        <v>232</v>
      </c>
      <c r="G877" s="662" t="s">
        <v>10383</v>
      </c>
      <c r="H877" s="617" t="s">
        <v>6136</v>
      </c>
      <c r="I877" s="617" t="s">
        <v>8263</v>
      </c>
      <c r="J877" s="6">
        <v>0</v>
      </c>
      <c r="K877" s="9"/>
      <c r="L877" s="6"/>
    </row>
    <row r="878" spans="1:12" x14ac:dyDescent="0.2">
      <c r="A878" s="6"/>
      <c r="B878" s="6" t="s">
        <v>8490</v>
      </c>
      <c r="C878" s="9" t="s">
        <v>8322</v>
      </c>
      <c r="D878" s="136" t="s">
        <v>9453</v>
      </c>
      <c r="E878" s="5">
        <v>61</v>
      </c>
      <c r="F878" s="5">
        <v>211</v>
      </c>
      <c r="G878" s="5" t="s">
        <v>5802</v>
      </c>
      <c r="H878" s="5" t="s">
        <v>6136</v>
      </c>
      <c r="I878" s="5" t="s">
        <v>8263</v>
      </c>
      <c r="J878" s="6">
        <v>0</v>
      </c>
      <c r="K878" s="9"/>
      <c r="L878" s="6"/>
    </row>
    <row r="879" spans="1:12" x14ac:dyDescent="0.2">
      <c r="A879" s="6" t="s">
        <v>5299</v>
      </c>
      <c r="B879" s="6" t="s">
        <v>8490</v>
      </c>
      <c r="C879" s="9" t="s">
        <v>8322</v>
      </c>
      <c r="D879" s="136" t="s">
        <v>3749</v>
      </c>
      <c r="E879" s="5">
        <v>63</v>
      </c>
      <c r="F879" s="5">
        <v>211</v>
      </c>
      <c r="G879" s="5" t="s">
        <v>5802</v>
      </c>
      <c r="H879" s="5" t="s">
        <v>6136</v>
      </c>
      <c r="I879" s="5" t="s">
        <v>8263</v>
      </c>
      <c r="J879" s="6">
        <v>0</v>
      </c>
      <c r="K879" s="9"/>
      <c r="L879" s="6"/>
    </row>
    <row r="880" spans="1:12" x14ac:dyDescent="0.2">
      <c r="A880" s="6" t="s">
        <v>10155</v>
      </c>
      <c r="B880" s="6" t="s">
        <v>8490</v>
      </c>
      <c r="C880" s="9" t="s">
        <v>8322</v>
      </c>
      <c r="D880" s="136" t="s">
        <v>6327</v>
      </c>
      <c r="E880" s="5">
        <v>61</v>
      </c>
      <c r="F880" s="5">
        <v>211</v>
      </c>
      <c r="G880" s="5" t="s">
        <v>5802</v>
      </c>
      <c r="H880" s="5" t="s">
        <v>6136</v>
      </c>
      <c r="I880" s="5" t="s">
        <v>8263</v>
      </c>
      <c r="J880" s="6">
        <v>0</v>
      </c>
      <c r="K880" s="9"/>
      <c r="L880" s="6"/>
    </row>
    <row r="881" spans="1:12" x14ac:dyDescent="0.2">
      <c r="A881" s="6"/>
      <c r="B881" s="6" t="s">
        <v>8490</v>
      </c>
      <c r="C881" s="9" t="s">
        <v>8322</v>
      </c>
      <c r="D881" s="136" t="s">
        <v>9755</v>
      </c>
      <c r="E881" s="5">
        <v>60</v>
      </c>
      <c r="F881" s="5">
        <v>210</v>
      </c>
      <c r="G881" s="662" t="s">
        <v>4937</v>
      </c>
      <c r="H881" s="617" t="s">
        <v>6136</v>
      </c>
      <c r="I881" s="617" t="s">
        <v>8263</v>
      </c>
      <c r="J881" s="6">
        <v>0</v>
      </c>
      <c r="K881" s="9"/>
      <c r="L881" s="6"/>
    </row>
    <row r="882" spans="1:12" x14ac:dyDescent="0.2">
      <c r="A882" s="6"/>
      <c r="B882" s="6" t="s">
        <v>8490</v>
      </c>
      <c r="C882" s="9" t="s">
        <v>8322</v>
      </c>
      <c r="D882" s="136" t="s">
        <v>9702</v>
      </c>
      <c r="E882" s="5">
        <v>71</v>
      </c>
      <c r="F882" s="5">
        <v>207</v>
      </c>
      <c r="G882" s="5" t="s">
        <v>5105</v>
      </c>
      <c r="H882" s="5" t="s">
        <v>912</v>
      </c>
      <c r="I882" s="5" t="s">
        <v>8263</v>
      </c>
      <c r="J882" s="6">
        <v>0</v>
      </c>
      <c r="K882" s="9"/>
      <c r="L882" s="6"/>
    </row>
    <row r="883" spans="1:12" x14ac:dyDescent="0.2">
      <c r="A883" s="6" t="s">
        <v>10851</v>
      </c>
      <c r="B883" s="6" t="s">
        <v>8490</v>
      </c>
      <c r="C883" s="9" t="s">
        <v>8322</v>
      </c>
      <c r="D883" s="136" t="s">
        <v>10863</v>
      </c>
      <c r="E883" s="5">
        <v>63</v>
      </c>
      <c r="F883" s="5">
        <v>211</v>
      </c>
      <c r="G883" s="5" t="s">
        <v>5802</v>
      </c>
      <c r="H883" s="5" t="s">
        <v>6136</v>
      </c>
      <c r="I883" s="5" t="s">
        <v>8263</v>
      </c>
      <c r="J883" s="6">
        <v>0</v>
      </c>
      <c r="K883" s="9" t="s">
        <v>10860</v>
      </c>
      <c r="L883" s="6"/>
    </row>
    <row r="884" spans="1:12" x14ac:dyDescent="0.2">
      <c r="A884" s="6"/>
      <c r="B884" s="6" t="s">
        <v>8490</v>
      </c>
      <c r="C884" s="9" t="s">
        <v>8322</v>
      </c>
      <c r="D884" s="136" t="s">
        <v>6647</v>
      </c>
      <c r="E884" s="5">
        <v>61</v>
      </c>
      <c r="F884" s="5">
        <v>211</v>
      </c>
      <c r="G884" s="5" t="s">
        <v>5802</v>
      </c>
      <c r="H884" s="5" t="s">
        <v>6136</v>
      </c>
      <c r="I884" s="5" t="s">
        <v>8263</v>
      </c>
      <c r="J884" s="6">
        <v>0</v>
      </c>
      <c r="K884" s="9"/>
      <c r="L884" s="6"/>
    </row>
    <row r="885" spans="1:12" x14ac:dyDescent="0.2">
      <c r="A885" s="6" t="s">
        <v>12097</v>
      </c>
      <c r="B885" s="6" t="s">
        <v>8490</v>
      </c>
      <c r="C885" s="9" t="s">
        <v>8322</v>
      </c>
      <c r="D885" s="136" t="s">
        <v>12104</v>
      </c>
      <c r="E885" s="5">
        <v>59</v>
      </c>
      <c r="F885" s="5">
        <v>210</v>
      </c>
      <c r="G885" s="5" t="s">
        <v>4937</v>
      </c>
      <c r="H885" s="5" t="s">
        <v>6136</v>
      </c>
      <c r="I885" s="5" t="s">
        <v>8263</v>
      </c>
      <c r="J885" s="6">
        <v>0</v>
      </c>
      <c r="K885" s="9" t="s">
        <v>12079</v>
      </c>
      <c r="L885" s="6"/>
    </row>
    <row r="886" spans="1:12" ht="25.5" x14ac:dyDescent="0.2">
      <c r="A886" s="6"/>
      <c r="B886" s="6" t="s">
        <v>8490</v>
      </c>
      <c r="C886" s="9" t="s">
        <v>8322</v>
      </c>
      <c r="D886" s="269" t="s">
        <v>3170</v>
      </c>
      <c r="E886" s="5">
        <v>61</v>
      </c>
      <c r="F886" s="5">
        <v>211</v>
      </c>
      <c r="G886" s="5" t="s">
        <v>5802</v>
      </c>
      <c r="H886" s="5" t="s">
        <v>6136</v>
      </c>
      <c r="I886" s="5" t="s">
        <v>8263</v>
      </c>
      <c r="J886" s="6">
        <v>0</v>
      </c>
      <c r="K886" s="9"/>
      <c r="L886" s="6"/>
    </row>
    <row r="887" spans="1:12" x14ac:dyDescent="0.2">
      <c r="A887" s="6"/>
      <c r="B887" s="6" t="s">
        <v>8490</v>
      </c>
      <c r="C887" s="9" t="s">
        <v>8322</v>
      </c>
      <c r="D887" s="269" t="s">
        <v>8753</v>
      </c>
      <c r="E887" s="5">
        <v>61</v>
      </c>
      <c r="F887" s="5">
        <v>211</v>
      </c>
      <c r="G887" s="5" t="s">
        <v>5802</v>
      </c>
      <c r="H887" s="5" t="s">
        <v>6136</v>
      </c>
      <c r="I887" s="5" t="s">
        <v>8263</v>
      </c>
      <c r="J887" s="6">
        <v>0</v>
      </c>
      <c r="K887" s="9"/>
      <c r="L887" s="6"/>
    </row>
    <row r="888" spans="1:12" x14ac:dyDescent="0.2">
      <c r="A888" s="6"/>
      <c r="B888" s="6" t="s">
        <v>8490</v>
      </c>
      <c r="C888" s="9" t="s">
        <v>8322</v>
      </c>
      <c r="D888" s="136" t="s">
        <v>995</v>
      </c>
      <c r="E888" s="5">
        <v>61</v>
      </c>
      <c r="F888" s="5">
        <v>211</v>
      </c>
      <c r="G888" s="5" t="s">
        <v>5802</v>
      </c>
      <c r="H888" s="5" t="s">
        <v>6136</v>
      </c>
      <c r="I888" s="5" t="s">
        <v>8263</v>
      </c>
      <c r="J888" s="6">
        <v>0</v>
      </c>
      <c r="K888" s="9"/>
      <c r="L888" s="6"/>
    </row>
    <row r="889" spans="1:12" x14ac:dyDescent="0.2">
      <c r="A889" s="6" t="s">
        <v>11494</v>
      </c>
      <c r="B889" s="6" t="s">
        <v>8490</v>
      </c>
      <c r="C889" s="9" t="s">
        <v>8322</v>
      </c>
      <c r="D889" s="136" t="s">
        <v>12328</v>
      </c>
      <c r="E889" s="5">
        <v>61</v>
      </c>
      <c r="F889" s="5">
        <v>211</v>
      </c>
      <c r="G889" s="5" t="s">
        <v>5802</v>
      </c>
      <c r="H889" s="5" t="s">
        <v>6136</v>
      </c>
      <c r="I889" s="5" t="s">
        <v>8263</v>
      </c>
      <c r="J889" s="6">
        <v>0</v>
      </c>
      <c r="K889" s="9" t="s">
        <v>12329</v>
      </c>
      <c r="L889" s="6"/>
    </row>
    <row r="890" spans="1:12" x14ac:dyDescent="0.2">
      <c r="A890" s="6"/>
      <c r="B890" s="6" t="s">
        <v>8490</v>
      </c>
      <c r="C890" s="9" t="s">
        <v>8322</v>
      </c>
      <c r="D890" s="136" t="s">
        <v>3679</v>
      </c>
      <c r="E890" s="5">
        <v>61</v>
      </c>
      <c r="F890" s="5">
        <v>211</v>
      </c>
      <c r="G890" s="5" t="s">
        <v>5802</v>
      </c>
      <c r="H890" s="5" t="s">
        <v>6136</v>
      </c>
      <c r="I890" s="5" t="s">
        <v>8263</v>
      </c>
      <c r="J890" s="6">
        <v>0</v>
      </c>
      <c r="K890" s="9"/>
      <c r="L890" s="6"/>
    </row>
    <row r="891" spans="1:12" x14ac:dyDescent="0.2">
      <c r="A891" s="6"/>
      <c r="B891" s="6" t="s">
        <v>8490</v>
      </c>
      <c r="C891" s="9" t="s">
        <v>8322</v>
      </c>
      <c r="D891" s="136" t="s">
        <v>1809</v>
      </c>
      <c r="E891" s="5">
        <v>61</v>
      </c>
      <c r="F891" s="5">
        <v>211</v>
      </c>
      <c r="G891" s="5" t="s">
        <v>5802</v>
      </c>
      <c r="H891" s="5" t="s">
        <v>6136</v>
      </c>
      <c r="I891" s="5" t="s">
        <v>8263</v>
      </c>
      <c r="J891" s="6">
        <v>0</v>
      </c>
      <c r="K891" s="9"/>
      <c r="L891" s="6"/>
    </row>
    <row r="892" spans="1:12" x14ac:dyDescent="0.2">
      <c r="A892" s="6" t="s">
        <v>3593</v>
      </c>
      <c r="B892" s="6" t="s">
        <v>8490</v>
      </c>
      <c r="C892" s="9" t="s">
        <v>8322</v>
      </c>
      <c r="D892" s="136" t="s">
        <v>10421</v>
      </c>
      <c r="E892" s="5">
        <v>69</v>
      </c>
      <c r="F892" s="5">
        <v>206</v>
      </c>
      <c r="G892" s="5" t="s">
        <v>10256</v>
      </c>
      <c r="H892" s="5" t="s">
        <v>10390</v>
      </c>
      <c r="I892" s="5" t="s">
        <v>8263</v>
      </c>
      <c r="J892" s="6">
        <v>0</v>
      </c>
      <c r="K892" s="9"/>
      <c r="L892" s="6"/>
    </row>
    <row r="893" spans="1:12" x14ac:dyDescent="0.2">
      <c r="A893" s="6" t="s">
        <v>8814</v>
      </c>
      <c r="B893" s="6" t="s">
        <v>8490</v>
      </c>
      <c r="C893" s="9" t="s">
        <v>8322</v>
      </c>
      <c r="D893" s="6" t="s">
        <v>7225</v>
      </c>
      <c r="E893" s="5">
        <v>65</v>
      </c>
      <c r="F893" s="5">
        <v>208</v>
      </c>
      <c r="G893" s="5" t="s">
        <v>7461</v>
      </c>
      <c r="H893" s="5" t="s">
        <v>6136</v>
      </c>
      <c r="I893" s="5" t="s">
        <v>8263</v>
      </c>
      <c r="J893" s="6">
        <v>0</v>
      </c>
      <c r="K893" s="9"/>
      <c r="L893" s="6"/>
    </row>
    <row r="894" spans="1:12" x14ac:dyDescent="0.2">
      <c r="A894" s="6"/>
      <c r="B894" s="6" t="s">
        <v>8490</v>
      </c>
      <c r="C894" s="9" t="s">
        <v>8322</v>
      </c>
      <c r="D894" s="136" t="s">
        <v>7536</v>
      </c>
      <c r="E894" s="5">
        <v>61</v>
      </c>
      <c r="F894" s="5">
        <v>211</v>
      </c>
      <c r="G894" s="5" t="s">
        <v>5802</v>
      </c>
      <c r="H894" s="5" t="s">
        <v>6136</v>
      </c>
      <c r="I894" s="5" t="s">
        <v>8263</v>
      </c>
      <c r="J894" s="6">
        <v>0</v>
      </c>
      <c r="K894" s="9"/>
      <c r="L894" s="6"/>
    </row>
    <row r="895" spans="1:12" x14ac:dyDescent="0.2">
      <c r="A895" s="6"/>
      <c r="B895" s="6" t="s">
        <v>8490</v>
      </c>
      <c r="C895" s="9" t="s">
        <v>8322</v>
      </c>
      <c r="D895" s="136" t="s">
        <v>4264</v>
      </c>
      <c r="E895" s="5">
        <v>62</v>
      </c>
      <c r="F895" s="5">
        <v>211</v>
      </c>
      <c r="G895" s="5" t="s">
        <v>5802</v>
      </c>
      <c r="H895" s="5" t="s">
        <v>6136</v>
      </c>
      <c r="I895" s="5" t="s">
        <v>8263</v>
      </c>
      <c r="J895" s="6">
        <v>0</v>
      </c>
      <c r="K895" s="9"/>
      <c r="L895" s="6"/>
    </row>
    <row r="896" spans="1:12" x14ac:dyDescent="0.2">
      <c r="A896" s="6" t="s">
        <v>3486</v>
      </c>
      <c r="B896" s="6" t="s">
        <v>8490</v>
      </c>
      <c r="C896" s="9" t="s">
        <v>8322</v>
      </c>
      <c r="D896" s="136" t="s">
        <v>3490</v>
      </c>
      <c r="E896" s="5">
        <v>65</v>
      </c>
      <c r="F896" s="5">
        <v>208</v>
      </c>
      <c r="G896" s="5" t="s">
        <v>7461</v>
      </c>
      <c r="H896" s="5" t="s">
        <v>6136</v>
      </c>
      <c r="I896" s="5" t="s">
        <v>8263</v>
      </c>
      <c r="J896" s="6">
        <v>0</v>
      </c>
      <c r="K896" s="9" t="s">
        <v>2763</v>
      </c>
      <c r="L896" s="6"/>
    </row>
    <row r="897" spans="1:12" x14ac:dyDescent="0.2">
      <c r="A897" s="6"/>
      <c r="B897" s="6" t="s">
        <v>8490</v>
      </c>
      <c r="C897" s="9" t="s">
        <v>8322</v>
      </c>
      <c r="D897" s="136" t="s">
        <v>10418</v>
      </c>
      <c r="E897" s="5">
        <v>61</v>
      </c>
      <c r="F897" s="5">
        <v>211</v>
      </c>
      <c r="G897" s="5" t="s">
        <v>5802</v>
      </c>
      <c r="H897" s="5" t="s">
        <v>6136</v>
      </c>
      <c r="I897" s="5" t="s">
        <v>8263</v>
      </c>
      <c r="J897" s="6">
        <v>0</v>
      </c>
      <c r="K897" s="9"/>
      <c r="L897" s="6"/>
    </row>
    <row r="898" spans="1:12" x14ac:dyDescent="0.2">
      <c r="A898" s="6" t="s">
        <v>2258</v>
      </c>
      <c r="B898" s="6" t="s">
        <v>8490</v>
      </c>
      <c r="C898" s="9" t="s">
        <v>8322</v>
      </c>
      <c r="D898" s="136" t="s">
        <v>8553</v>
      </c>
      <c r="E898" s="5">
        <v>61</v>
      </c>
      <c r="F898" s="5">
        <v>211</v>
      </c>
      <c r="G898" s="5" t="s">
        <v>5802</v>
      </c>
      <c r="H898" s="5" t="s">
        <v>6136</v>
      </c>
      <c r="I898" s="5" t="s">
        <v>8263</v>
      </c>
      <c r="J898" s="6">
        <v>0</v>
      </c>
      <c r="K898" s="9" t="s">
        <v>2763</v>
      </c>
      <c r="L898" s="6"/>
    </row>
    <row r="899" spans="1:12" x14ac:dyDescent="0.2">
      <c r="A899" s="6"/>
      <c r="B899" s="6" t="s">
        <v>8490</v>
      </c>
      <c r="C899" s="9" t="s">
        <v>8322</v>
      </c>
      <c r="D899" s="136" t="s">
        <v>9571</v>
      </c>
      <c r="E899" s="5">
        <v>61</v>
      </c>
      <c r="F899" s="5">
        <v>211</v>
      </c>
      <c r="G899" s="5" t="s">
        <v>5802</v>
      </c>
      <c r="H899" s="5" t="s">
        <v>6136</v>
      </c>
      <c r="I899" s="5" t="s">
        <v>8263</v>
      </c>
      <c r="J899" s="6">
        <v>0</v>
      </c>
      <c r="K899" s="9"/>
      <c r="L899" s="6"/>
    </row>
    <row r="900" spans="1:12" x14ac:dyDescent="0.2">
      <c r="A900" s="6" t="s">
        <v>3618</v>
      </c>
      <c r="B900" s="6" t="s">
        <v>8490</v>
      </c>
      <c r="C900" s="9" t="s">
        <v>8322</v>
      </c>
      <c r="D900" s="136" t="s">
        <v>11932</v>
      </c>
      <c r="E900" s="5">
        <v>62</v>
      </c>
      <c r="F900" s="5">
        <v>211</v>
      </c>
      <c r="G900" s="5" t="s">
        <v>5802</v>
      </c>
      <c r="H900" s="5" t="s">
        <v>6136</v>
      </c>
      <c r="I900" s="5" t="s">
        <v>8263</v>
      </c>
      <c r="J900" s="6">
        <v>0</v>
      </c>
      <c r="K900" s="9" t="s">
        <v>11930</v>
      </c>
      <c r="L900" s="6"/>
    </row>
    <row r="901" spans="1:12" x14ac:dyDescent="0.2">
      <c r="A901" s="6"/>
      <c r="B901" s="6" t="s">
        <v>8490</v>
      </c>
      <c r="C901" s="9" t="s">
        <v>8322</v>
      </c>
      <c r="D901" s="136" t="s">
        <v>7534</v>
      </c>
      <c r="E901" s="5">
        <v>61</v>
      </c>
      <c r="F901" s="5">
        <v>211</v>
      </c>
      <c r="G901" s="5" t="s">
        <v>5802</v>
      </c>
      <c r="H901" s="5" t="s">
        <v>6136</v>
      </c>
      <c r="I901" s="5" t="s">
        <v>8263</v>
      </c>
      <c r="J901" s="6">
        <v>0</v>
      </c>
      <c r="K901" s="9"/>
      <c r="L901" s="6"/>
    </row>
    <row r="902" spans="1:12" x14ac:dyDescent="0.2">
      <c r="A902" s="6" t="s">
        <v>9551</v>
      </c>
      <c r="B902" s="6" t="s">
        <v>8490</v>
      </c>
      <c r="C902" s="9" t="s">
        <v>8322</v>
      </c>
      <c r="D902" s="136" t="s">
        <v>3489</v>
      </c>
      <c r="E902" s="5">
        <v>69</v>
      </c>
      <c r="F902" s="5">
        <v>206</v>
      </c>
      <c r="G902" s="5" t="s">
        <v>10256</v>
      </c>
      <c r="H902" s="5" t="s">
        <v>10390</v>
      </c>
      <c r="I902" s="5" t="s">
        <v>8263</v>
      </c>
      <c r="J902" s="6">
        <v>0</v>
      </c>
      <c r="K902" s="9" t="s">
        <v>2763</v>
      </c>
      <c r="L902" s="6"/>
    </row>
    <row r="903" spans="1:12" x14ac:dyDescent="0.2">
      <c r="A903" s="6" t="s">
        <v>1190</v>
      </c>
      <c r="B903" s="6" t="s">
        <v>8490</v>
      </c>
      <c r="C903" s="9" t="s">
        <v>8322</v>
      </c>
      <c r="D903" s="136" t="s">
        <v>4861</v>
      </c>
      <c r="E903" s="5">
        <v>61</v>
      </c>
      <c r="F903" s="5">
        <v>211</v>
      </c>
      <c r="G903" s="5" t="s">
        <v>5802</v>
      </c>
      <c r="H903" s="5" t="s">
        <v>6136</v>
      </c>
      <c r="I903" s="5" t="s">
        <v>8263</v>
      </c>
      <c r="J903" s="6">
        <v>0</v>
      </c>
      <c r="K903" s="9" t="s">
        <v>1191</v>
      </c>
      <c r="L903" s="6"/>
    </row>
    <row r="904" spans="1:12" x14ac:dyDescent="0.2">
      <c r="A904" s="6"/>
      <c r="B904" s="6" t="s">
        <v>8490</v>
      </c>
      <c r="C904" s="9" t="s">
        <v>8322</v>
      </c>
      <c r="D904" s="136" t="s">
        <v>5430</v>
      </c>
      <c r="E904" s="5">
        <v>61</v>
      </c>
      <c r="F904" s="5">
        <v>211</v>
      </c>
      <c r="G904" s="5" t="s">
        <v>5802</v>
      </c>
      <c r="H904" s="5" t="s">
        <v>6136</v>
      </c>
      <c r="I904" s="5" t="s">
        <v>8263</v>
      </c>
      <c r="J904" s="6">
        <v>0</v>
      </c>
      <c r="K904" s="9"/>
      <c r="L904" s="6"/>
    </row>
    <row r="905" spans="1:12" x14ac:dyDescent="0.2">
      <c r="A905" s="6" t="s">
        <v>12064</v>
      </c>
      <c r="B905" s="6" t="s">
        <v>8490</v>
      </c>
      <c r="C905" s="9" t="s">
        <v>8322</v>
      </c>
      <c r="D905" s="136" t="s">
        <v>12068</v>
      </c>
      <c r="E905" s="5">
        <v>61</v>
      </c>
      <c r="F905" s="5">
        <v>211</v>
      </c>
      <c r="G905" s="5" t="s">
        <v>5802</v>
      </c>
      <c r="H905" s="5" t="s">
        <v>6136</v>
      </c>
      <c r="I905" s="5" t="s">
        <v>8263</v>
      </c>
      <c r="J905" s="6">
        <v>0</v>
      </c>
      <c r="K905" s="9" t="s">
        <v>12066</v>
      </c>
      <c r="L905" s="6"/>
    </row>
    <row r="906" spans="1:12" x14ac:dyDescent="0.2">
      <c r="A906" s="6"/>
      <c r="B906" s="6" t="s">
        <v>8490</v>
      </c>
      <c r="C906" s="9" t="s">
        <v>8322</v>
      </c>
      <c r="D906" s="136" t="s">
        <v>4748</v>
      </c>
      <c r="E906" s="5">
        <v>61</v>
      </c>
      <c r="F906" s="5">
        <v>211</v>
      </c>
      <c r="G906" s="5" t="s">
        <v>5802</v>
      </c>
      <c r="H906" s="5" t="s">
        <v>6136</v>
      </c>
      <c r="I906" s="5" t="s">
        <v>8263</v>
      </c>
      <c r="J906" s="6">
        <v>0</v>
      </c>
      <c r="K906" s="9"/>
      <c r="L906" s="6"/>
    </row>
    <row r="907" spans="1:12" x14ac:dyDescent="0.2">
      <c r="A907" s="6" t="s">
        <v>7194</v>
      </c>
      <c r="B907" s="6" t="s">
        <v>8490</v>
      </c>
      <c r="C907" s="9" t="s">
        <v>8322</v>
      </c>
      <c r="D907" s="136" t="s">
        <v>8390</v>
      </c>
      <c r="E907" s="5">
        <v>60</v>
      </c>
      <c r="F907" s="5">
        <v>210</v>
      </c>
      <c r="G907" s="662" t="s">
        <v>4937</v>
      </c>
      <c r="H907" s="617" t="s">
        <v>6136</v>
      </c>
      <c r="I907" s="617" t="s">
        <v>8263</v>
      </c>
      <c r="J907" s="6">
        <v>0</v>
      </c>
      <c r="K907" s="9"/>
      <c r="L907" s="6"/>
    </row>
    <row r="908" spans="1:12" x14ac:dyDescent="0.2">
      <c r="A908" s="6"/>
      <c r="B908" s="6" t="s">
        <v>8490</v>
      </c>
      <c r="C908" s="9" t="s">
        <v>8322</v>
      </c>
      <c r="D908" s="136" t="s">
        <v>7808</v>
      </c>
      <c r="E908" s="5">
        <v>65</v>
      </c>
      <c r="F908" s="5">
        <v>208</v>
      </c>
      <c r="G908" s="5" t="s">
        <v>7461</v>
      </c>
      <c r="H908" s="5" t="s">
        <v>6136</v>
      </c>
      <c r="I908" s="5" t="s">
        <v>8263</v>
      </c>
      <c r="J908" s="6">
        <v>0</v>
      </c>
      <c r="K908" s="9"/>
      <c r="L908" s="6"/>
    </row>
    <row r="909" spans="1:12" x14ac:dyDescent="0.2">
      <c r="A909" s="6"/>
      <c r="B909" s="6" t="s">
        <v>8490</v>
      </c>
      <c r="C909" s="9" t="s">
        <v>8322</v>
      </c>
      <c r="D909" s="136" t="s">
        <v>7838</v>
      </c>
      <c r="E909" s="5">
        <v>60</v>
      </c>
      <c r="F909" s="5">
        <v>211</v>
      </c>
      <c r="G909" s="5" t="s">
        <v>5802</v>
      </c>
      <c r="H909" s="5" t="s">
        <v>6136</v>
      </c>
      <c r="I909" s="5" t="s">
        <v>8263</v>
      </c>
      <c r="J909" s="6">
        <v>0</v>
      </c>
      <c r="K909" s="9"/>
      <c r="L909" s="6"/>
    </row>
    <row r="910" spans="1:12" x14ac:dyDescent="0.2">
      <c r="A910" s="6"/>
      <c r="B910" s="6" t="s">
        <v>8490</v>
      </c>
      <c r="C910" s="9" t="s">
        <v>8322</v>
      </c>
      <c r="D910" s="136" t="s">
        <v>7770</v>
      </c>
      <c r="E910" s="5">
        <v>61</v>
      </c>
      <c r="F910" s="5">
        <v>211</v>
      </c>
      <c r="G910" s="5" t="s">
        <v>5802</v>
      </c>
      <c r="H910" s="5" t="s">
        <v>6136</v>
      </c>
      <c r="I910" s="5" t="s">
        <v>8263</v>
      </c>
      <c r="J910" s="6">
        <v>0</v>
      </c>
      <c r="K910" s="9"/>
      <c r="L910" s="6"/>
    </row>
    <row r="911" spans="1:12" x14ac:dyDescent="0.2">
      <c r="A911" s="6"/>
      <c r="B911" s="6" t="s">
        <v>8490</v>
      </c>
      <c r="C911" s="9" t="s">
        <v>8322</v>
      </c>
      <c r="D911" s="136" t="s">
        <v>6857</v>
      </c>
      <c r="E911" s="5">
        <v>71</v>
      </c>
      <c r="F911" s="5">
        <v>207</v>
      </c>
      <c r="G911" s="5" t="s">
        <v>5105</v>
      </c>
      <c r="H911" s="5" t="s">
        <v>912</v>
      </c>
      <c r="I911" s="5" t="s">
        <v>8263</v>
      </c>
      <c r="J911" s="6">
        <v>0</v>
      </c>
      <c r="K911" s="9"/>
      <c r="L911" s="6"/>
    </row>
    <row r="912" spans="1:12" x14ac:dyDescent="0.2">
      <c r="A912" s="6" t="s">
        <v>10315</v>
      </c>
      <c r="B912" s="6" t="s">
        <v>8490</v>
      </c>
      <c r="C912" s="9" t="s">
        <v>8322</v>
      </c>
      <c r="D912" s="136" t="s">
        <v>10318</v>
      </c>
      <c r="E912" s="5">
        <v>61</v>
      </c>
      <c r="F912" s="5">
        <v>211</v>
      </c>
      <c r="G912" s="5" t="s">
        <v>5802</v>
      </c>
      <c r="H912" s="5" t="s">
        <v>6136</v>
      </c>
      <c r="I912" s="5" t="s">
        <v>8263</v>
      </c>
      <c r="J912" s="6">
        <v>0</v>
      </c>
      <c r="K912" s="9" t="s">
        <v>1262</v>
      </c>
      <c r="L912" s="6"/>
    </row>
    <row r="913" spans="1:12" x14ac:dyDescent="0.2">
      <c r="A913" s="6" t="s">
        <v>3386</v>
      </c>
      <c r="B913" s="6" t="s">
        <v>8490</v>
      </c>
      <c r="C913" s="9" t="s">
        <v>8322</v>
      </c>
      <c r="D913" s="136" t="s">
        <v>4303</v>
      </c>
      <c r="E913" s="5">
        <v>61</v>
      </c>
      <c r="F913" s="5">
        <v>211</v>
      </c>
      <c r="G913" s="5" t="s">
        <v>5802</v>
      </c>
      <c r="H913" s="5" t="s">
        <v>6136</v>
      </c>
      <c r="I913" s="5" t="s">
        <v>8263</v>
      </c>
      <c r="J913" s="6">
        <v>0</v>
      </c>
      <c r="K913" s="9"/>
      <c r="L913" s="6"/>
    </row>
    <row r="914" spans="1:12" x14ac:dyDescent="0.2">
      <c r="A914" s="6"/>
      <c r="B914" s="6" t="s">
        <v>8490</v>
      </c>
      <c r="C914" s="9" t="s">
        <v>8322</v>
      </c>
      <c r="D914" s="136" t="s">
        <v>9955</v>
      </c>
      <c r="E914" s="5">
        <v>61</v>
      </c>
      <c r="F914" s="5">
        <v>211</v>
      </c>
      <c r="G914" s="5" t="s">
        <v>5802</v>
      </c>
      <c r="H914" s="5" t="s">
        <v>6136</v>
      </c>
      <c r="I914" s="5" t="s">
        <v>8263</v>
      </c>
      <c r="J914" s="6">
        <v>0</v>
      </c>
      <c r="K914" s="9"/>
      <c r="L914" s="6"/>
    </row>
    <row r="915" spans="1:12" x14ac:dyDescent="0.2">
      <c r="A915" s="6" t="s">
        <v>10496</v>
      </c>
      <c r="B915" s="6" t="s">
        <v>8490</v>
      </c>
      <c r="C915" s="9" t="s">
        <v>8322</v>
      </c>
      <c r="D915" s="136" t="s">
        <v>5158</v>
      </c>
      <c r="E915" s="5">
        <v>61</v>
      </c>
      <c r="F915" s="5">
        <v>211</v>
      </c>
      <c r="G915" s="5" t="s">
        <v>5802</v>
      </c>
      <c r="H915" s="5" t="s">
        <v>6136</v>
      </c>
      <c r="I915" s="5" t="s">
        <v>8263</v>
      </c>
      <c r="J915" s="6">
        <v>0</v>
      </c>
      <c r="K915" s="9"/>
      <c r="L915" s="6"/>
    </row>
    <row r="916" spans="1:12" x14ac:dyDescent="0.2">
      <c r="A916" s="6" t="s">
        <v>1056</v>
      </c>
      <c r="B916" s="6" t="s">
        <v>8490</v>
      </c>
      <c r="C916" s="9" t="s">
        <v>8322</v>
      </c>
      <c r="D916" s="136" t="s">
        <v>1058</v>
      </c>
      <c r="E916" s="5">
        <v>61</v>
      </c>
      <c r="F916" s="5">
        <v>211</v>
      </c>
      <c r="G916" s="5" t="s">
        <v>5802</v>
      </c>
      <c r="H916" s="5" t="s">
        <v>6136</v>
      </c>
      <c r="I916" s="5" t="s">
        <v>8263</v>
      </c>
      <c r="J916" s="6">
        <v>0</v>
      </c>
      <c r="K916" s="9" t="s">
        <v>9177</v>
      </c>
      <c r="L916" s="6"/>
    </row>
    <row r="917" spans="1:12" x14ac:dyDescent="0.2">
      <c r="A917" s="6"/>
      <c r="B917" s="6" t="s">
        <v>8490</v>
      </c>
      <c r="C917" s="9" t="s">
        <v>8322</v>
      </c>
      <c r="D917" s="136" t="s">
        <v>5514</v>
      </c>
      <c r="E917" s="5">
        <v>60</v>
      </c>
      <c r="F917" s="5">
        <v>211</v>
      </c>
      <c r="G917" s="5" t="s">
        <v>5802</v>
      </c>
      <c r="H917" s="5" t="s">
        <v>6136</v>
      </c>
      <c r="I917" s="5" t="s">
        <v>8263</v>
      </c>
      <c r="J917" s="6">
        <v>0</v>
      </c>
      <c r="K917" s="9"/>
      <c r="L917" s="6"/>
    </row>
    <row r="918" spans="1:12" x14ac:dyDescent="0.2">
      <c r="A918" s="6"/>
      <c r="B918" s="6" t="s">
        <v>8490</v>
      </c>
      <c r="C918" s="9" t="s">
        <v>8322</v>
      </c>
      <c r="D918" s="136" t="s">
        <v>2229</v>
      </c>
      <c r="E918" s="5">
        <v>61</v>
      </c>
      <c r="F918" s="5">
        <v>211</v>
      </c>
      <c r="G918" s="5" t="s">
        <v>5802</v>
      </c>
      <c r="H918" s="5" t="s">
        <v>6136</v>
      </c>
      <c r="I918" s="5" t="s">
        <v>8263</v>
      </c>
      <c r="J918" s="6">
        <v>0</v>
      </c>
      <c r="K918" s="9"/>
      <c r="L918" s="6"/>
    </row>
    <row r="919" spans="1:12" x14ac:dyDescent="0.2">
      <c r="A919" s="6" t="s">
        <v>853</v>
      </c>
      <c r="B919" s="6" t="s">
        <v>8490</v>
      </c>
      <c r="C919" s="9" t="s">
        <v>8322</v>
      </c>
      <c r="D919" s="136" t="s">
        <v>861</v>
      </c>
      <c r="E919" s="5">
        <v>61</v>
      </c>
      <c r="F919" s="5">
        <v>211</v>
      </c>
      <c r="G919" s="5" t="s">
        <v>5802</v>
      </c>
      <c r="H919" s="5" t="s">
        <v>6136</v>
      </c>
      <c r="I919" s="5" t="s">
        <v>8263</v>
      </c>
      <c r="J919" s="6">
        <v>0</v>
      </c>
      <c r="K919" s="9" t="s">
        <v>2694</v>
      </c>
      <c r="L919" s="6"/>
    </row>
    <row r="920" spans="1:12" x14ac:dyDescent="0.2">
      <c r="A920" s="6"/>
      <c r="B920" s="6" t="s">
        <v>8490</v>
      </c>
      <c r="C920" s="9" t="s">
        <v>8322</v>
      </c>
      <c r="D920" s="136" t="s">
        <v>808</v>
      </c>
      <c r="E920" s="5">
        <v>61</v>
      </c>
      <c r="F920" s="5">
        <v>211</v>
      </c>
      <c r="G920" s="5" t="s">
        <v>5802</v>
      </c>
      <c r="H920" s="5" t="s">
        <v>6136</v>
      </c>
      <c r="I920" s="5" t="s">
        <v>8263</v>
      </c>
      <c r="J920" s="6">
        <v>0</v>
      </c>
      <c r="K920" s="9"/>
      <c r="L920" s="6"/>
    </row>
    <row r="921" spans="1:12" x14ac:dyDescent="0.2">
      <c r="A921" s="6" t="s">
        <v>9731</v>
      </c>
      <c r="B921" s="557" t="s">
        <v>5305</v>
      </c>
      <c r="C921" s="9" t="s">
        <v>8322</v>
      </c>
      <c r="D921" s="557" t="s">
        <v>9732</v>
      </c>
      <c r="E921" s="5">
        <v>56</v>
      </c>
      <c r="F921" s="5">
        <v>232</v>
      </c>
      <c r="G921" s="662" t="s">
        <v>10383</v>
      </c>
      <c r="H921" s="617" t="s">
        <v>6136</v>
      </c>
      <c r="I921" s="617" t="s">
        <v>8263</v>
      </c>
      <c r="J921" s="6">
        <v>0</v>
      </c>
      <c r="K921" s="9" t="s">
        <v>3789</v>
      </c>
      <c r="L921" s="6"/>
    </row>
    <row r="922" spans="1:12" x14ac:dyDescent="0.2">
      <c r="A922" s="6"/>
      <c r="B922" s="6" t="s">
        <v>2125</v>
      </c>
      <c r="C922" s="9" t="s">
        <v>8322</v>
      </c>
      <c r="D922" s="136" t="s">
        <v>8447</v>
      </c>
      <c r="E922" s="5">
        <v>64</v>
      </c>
      <c r="F922" s="5">
        <v>214</v>
      </c>
      <c r="G922" s="5" t="s">
        <v>6391</v>
      </c>
      <c r="H922" s="5" t="s">
        <v>6136</v>
      </c>
      <c r="I922" s="5" t="s">
        <v>8263</v>
      </c>
      <c r="J922" s="6">
        <v>0</v>
      </c>
      <c r="K922" s="9"/>
      <c r="L922" s="6"/>
    </row>
    <row r="923" spans="1:12" x14ac:dyDescent="0.2">
      <c r="A923" s="6"/>
      <c r="B923" s="6" t="s">
        <v>2125</v>
      </c>
      <c r="C923" s="9" t="s">
        <v>8322</v>
      </c>
      <c r="D923" s="136" t="s">
        <v>6270</v>
      </c>
      <c r="E923" s="5">
        <v>60</v>
      </c>
      <c r="F923" s="5">
        <v>209</v>
      </c>
      <c r="G923" s="5" t="s">
        <v>10567</v>
      </c>
      <c r="H923" s="5" t="s">
        <v>6136</v>
      </c>
      <c r="I923" s="5" t="s">
        <v>8263</v>
      </c>
      <c r="J923" s="6">
        <v>0</v>
      </c>
      <c r="K923" s="9"/>
      <c r="L923" s="6"/>
    </row>
    <row r="924" spans="1:12" x14ac:dyDescent="0.2">
      <c r="A924" s="6"/>
      <c r="B924" s="6" t="s">
        <v>2125</v>
      </c>
      <c r="C924" s="9" t="s">
        <v>8322</v>
      </c>
      <c r="D924" s="9" t="s">
        <v>1687</v>
      </c>
      <c r="E924" s="5">
        <v>64</v>
      </c>
      <c r="F924" s="5">
        <v>208</v>
      </c>
      <c r="G924" s="5" t="s">
        <v>7461</v>
      </c>
      <c r="H924" s="5" t="s">
        <v>6136</v>
      </c>
      <c r="I924" s="5" t="s">
        <v>8263</v>
      </c>
      <c r="J924" s="6">
        <v>0</v>
      </c>
      <c r="K924" s="9"/>
      <c r="L924" s="6"/>
    </row>
    <row r="925" spans="1:12" x14ac:dyDescent="0.2">
      <c r="A925" s="6"/>
      <c r="B925" s="6" t="s">
        <v>2125</v>
      </c>
      <c r="C925" s="9" t="s">
        <v>8322</v>
      </c>
      <c r="D925" s="136" t="s">
        <v>1370</v>
      </c>
      <c r="E925" s="5">
        <v>58</v>
      </c>
      <c r="F925" s="662">
        <v>210</v>
      </c>
      <c r="G925" s="662" t="s">
        <v>4937</v>
      </c>
      <c r="H925" s="5" t="s">
        <v>6136</v>
      </c>
      <c r="I925" s="617" t="s">
        <v>8263</v>
      </c>
      <c r="J925" s="6">
        <v>0</v>
      </c>
      <c r="K925" s="9"/>
      <c r="L925" s="6"/>
    </row>
    <row r="926" spans="1:12" x14ac:dyDescent="0.2">
      <c r="A926" s="6"/>
      <c r="B926" s="6" t="s">
        <v>2785</v>
      </c>
      <c r="C926" s="9" t="s">
        <v>8322</v>
      </c>
      <c r="D926" s="6" t="s">
        <v>612</v>
      </c>
      <c r="E926" s="5">
        <v>64</v>
      </c>
      <c r="F926" s="5">
        <v>208</v>
      </c>
      <c r="G926" s="5" t="s">
        <v>7461</v>
      </c>
      <c r="H926" s="5" t="s">
        <v>6136</v>
      </c>
      <c r="I926" s="5" t="s">
        <v>8263</v>
      </c>
      <c r="J926" s="6">
        <v>0</v>
      </c>
      <c r="K926" s="9"/>
      <c r="L926" s="6"/>
    </row>
    <row r="927" spans="1:12" x14ac:dyDescent="0.2">
      <c r="A927" s="6"/>
      <c r="B927" s="6" t="s">
        <v>2785</v>
      </c>
      <c r="C927" s="9" t="s">
        <v>8322</v>
      </c>
      <c r="D927" s="6" t="s">
        <v>6535</v>
      </c>
      <c r="E927" s="5">
        <v>58</v>
      </c>
      <c r="F927" s="662">
        <v>210</v>
      </c>
      <c r="G927" s="662" t="s">
        <v>4937</v>
      </c>
      <c r="H927" s="5" t="s">
        <v>6136</v>
      </c>
      <c r="I927" s="617" t="s">
        <v>8263</v>
      </c>
      <c r="J927" s="6">
        <v>0</v>
      </c>
      <c r="K927" s="9"/>
      <c r="L927" s="6"/>
    </row>
    <row r="928" spans="1:12" x14ac:dyDescent="0.2">
      <c r="A928" s="6"/>
      <c r="B928" s="6" t="s">
        <v>1539</v>
      </c>
      <c r="C928" s="9" t="s">
        <v>8322</v>
      </c>
      <c r="D928" s="136" t="s">
        <v>9270</v>
      </c>
      <c r="E928" s="5">
        <v>61</v>
      </c>
      <c r="F928" s="5">
        <v>211</v>
      </c>
      <c r="G928" s="5" t="s">
        <v>5802</v>
      </c>
      <c r="H928" s="5" t="s">
        <v>6136</v>
      </c>
      <c r="I928" s="5" t="s">
        <v>8263</v>
      </c>
      <c r="J928" s="6">
        <v>0</v>
      </c>
      <c r="K928" s="9"/>
      <c r="L928" s="6"/>
    </row>
    <row r="929" spans="1:12" x14ac:dyDescent="0.2">
      <c r="A929" s="6"/>
      <c r="B929" s="6" t="s">
        <v>1539</v>
      </c>
      <c r="C929" s="9" t="s">
        <v>8322</v>
      </c>
      <c r="D929" s="136" t="s">
        <v>9271</v>
      </c>
      <c r="E929" s="5">
        <v>61</v>
      </c>
      <c r="F929" s="5">
        <v>211</v>
      </c>
      <c r="G929" s="5" t="s">
        <v>5802</v>
      </c>
      <c r="H929" s="5" t="s">
        <v>6136</v>
      </c>
      <c r="I929" s="5" t="s">
        <v>8263</v>
      </c>
      <c r="J929" s="6">
        <v>0</v>
      </c>
      <c r="K929" s="9"/>
      <c r="L929" s="6"/>
    </row>
    <row r="930" spans="1:12" x14ac:dyDescent="0.2">
      <c r="A930" s="6"/>
      <c r="B930" s="6" t="s">
        <v>1019</v>
      </c>
      <c r="C930" s="9" t="s">
        <v>8322</v>
      </c>
      <c r="D930" s="136" t="s">
        <v>4254</v>
      </c>
      <c r="E930" s="5">
        <v>60</v>
      </c>
      <c r="F930" s="5">
        <v>211</v>
      </c>
      <c r="G930" s="5" t="s">
        <v>5802</v>
      </c>
      <c r="H930" s="5" t="s">
        <v>6136</v>
      </c>
      <c r="I930" s="5" t="s">
        <v>8263</v>
      </c>
      <c r="J930" s="6">
        <v>0</v>
      </c>
      <c r="K930" s="9"/>
      <c r="L930" s="6"/>
    </row>
    <row r="931" spans="1:12" x14ac:dyDescent="0.2">
      <c r="A931" s="6"/>
      <c r="B931" s="6" t="s">
        <v>1019</v>
      </c>
      <c r="C931" s="9" t="s">
        <v>8322</v>
      </c>
      <c r="D931" s="136" t="s">
        <v>466</v>
      </c>
      <c r="E931" s="5">
        <v>60</v>
      </c>
      <c r="F931" s="662">
        <v>210</v>
      </c>
      <c r="G931" s="662" t="s">
        <v>4937</v>
      </c>
      <c r="H931" s="5" t="s">
        <v>6136</v>
      </c>
      <c r="I931" s="617" t="s">
        <v>8263</v>
      </c>
      <c r="J931" s="6">
        <v>0</v>
      </c>
      <c r="K931" s="9"/>
      <c r="L931" s="6"/>
    </row>
    <row r="932" spans="1:12" x14ac:dyDescent="0.2">
      <c r="A932" s="6"/>
      <c r="B932" s="6" t="s">
        <v>1019</v>
      </c>
      <c r="C932" s="9" t="s">
        <v>8322</v>
      </c>
      <c r="D932" s="136" t="s">
        <v>4930</v>
      </c>
      <c r="E932" s="5">
        <v>60</v>
      </c>
      <c r="F932" s="5">
        <v>211</v>
      </c>
      <c r="G932" s="5" t="s">
        <v>5802</v>
      </c>
      <c r="H932" s="5" t="s">
        <v>6136</v>
      </c>
      <c r="I932" s="5" t="s">
        <v>8263</v>
      </c>
      <c r="J932" s="6">
        <v>0</v>
      </c>
      <c r="K932" s="9"/>
      <c r="L932" s="6"/>
    </row>
    <row r="933" spans="1:12" x14ac:dyDescent="0.2">
      <c r="A933" s="6"/>
      <c r="B933" s="6" t="s">
        <v>1019</v>
      </c>
      <c r="C933" s="9" t="s">
        <v>8322</v>
      </c>
      <c r="D933" s="136" t="s">
        <v>4404</v>
      </c>
      <c r="E933" s="5">
        <v>61</v>
      </c>
      <c r="F933" s="5">
        <v>211</v>
      </c>
      <c r="G933" s="5" t="s">
        <v>5802</v>
      </c>
      <c r="H933" s="5" t="s">
        <v>6136</v>
      </c>
      <c r="I933" s="5" t="s">
        <v>8263</v>
      </c>
      <c r="J933" s="6">
        <v>0</v>
      </c>
      <c r="K933" s="9"/>
      <c r="L933" s="6"/>
    </row>
    <row r="934" spans="1:12" x14ac:dyDescent="0.2">
      <c r="A934" s="6"/>
      <c r="B934" s="6" t="s">
        <v>1019</v>
      </c>
      <c r="C934" s="9" t="s">
        <v>8322</v>
      </c>
      <c r="D934" s="136" t="s">
        <v>9536</v>
      </c>
      <c r="E934" s="5">
        <v>60</v>
      </c>
      <c r="F934" s="5">
        <v>210</v>
      </c>
      <c r="G934" s="662" t="s">
        <v>4937</v>
      </c>
      <c r="H934" s="5" t="s">
        <v>6136</v>
      </c>
      <c r="I934" s="617" t="s">
        <v>8263</v>
      </c>
      <c r="J934" s="6">
        <v>0</v>
      </c>
      <c r="K934" s="9"/>
      <c r="L934" s="6"/>
    </row>
    <row r="935" spans="1:12" x14ac:dyDescent="0.2">
      <c r="A935" s="6" t="s">
        <v>10894</v>
      </c>
      <c r="B935" s="6" t="s">
        <v>5948</v>
      </c>
      <c r="C935" s="9" t="s">
        <v>8322</v>
      </c>
      <c r="D935" s="136" t="s">
        <v>10896</v>
      </c>
      <c r="E935" s="5">
        <v>65</v>
      </c>
      <c r="F935" s="5">
        <v>208</v>
      </c>
      <c r="G935" s="5" t="s">
        <v>7461</v>
      </c>
      <c r="H935" s="5" t="s">
        <v>6136</v>
      </c>
      <c r="I935" s="5" t="s">
        <v>8263</v>
      </c>
      <c r="J935" s="6">
        <v>0</v>
      </c>
      <c r="K935" s="9" t="s">
        <v>10891</v>
      </c>
      <c r="L935" s="6"/>
    </row>
    <row r="936" spans="1:12" x14ac:dyDescent="0.2">
      <c r="A936" s="6"/>
      <c r="B936" s="6" t="s">
        <v>5948</v>
      </c>
      <c r="C936" s="9" t="s">
        <v>8322</v>
      </c>
      <c r="D936" s="136" t="s">
        <v>6948</v>
      </c>
      <c r="E936" s="5">
        <v>63</v>
      </c>
      <c r="F936" s="5">
        <v>211</v>
      </c>
      <c r="G936" s="5" t="s">
        <v>5802</v>
      </c>
      <c r="H936" s="5" t="s">
        <v>6136</v>
      </c>
      <c r="I936" s="5" t="s">
        <v>8263</v>
      </c>
      <c r="J936" s="6">
        <v>0</v>
      </c>
      <c r="K936" s="9"/>
      <c r="L936" s="6"/>
    </row>
    <row r="937" spans="1:12" x14ac:dyDescent="0.2">
      <c r="A937" s="6"/>
      <c r="B937" s="6"/>
      <c r="C937" s="9"/>
      <c r="E937" s="5"/>
      <c r="F937" s="5"/>
      <c r="G937" s="5"/>
      <c r="H937" s="5"/>
      <c r="I937" s="5"/>
      <c r="J937" s="6">
        <v>0</v>
      </c>
      <c r="K937" s="9"/>
      <c r="L937" s="6"/>
    </row>
    <row r="938" spans="1:12" x14ac:dyDescent="0.2">
      <c r="A938" s="6"/>
      <c r="B938" s="6" t="s">
        <v>3365</v>
      </c>
      <c r="C938" s="9" t="s">
        <v>3807</v>
      </c>
      <c r="D938" s="6" t="s">
        <v>5842</v>
      </c>
      <c r="E938" s="5">
        <v>65</v>
      </c>
      <c r="F938" s="5">
        <v>208</v>
      </c>
      <c r="G938" s="5" t="s">
        <v>7461</v>
      </c>
      <c r="H938" s="5" t="s">
        <v>6136</v>
      </c>
      <c r="I938" s="5" t="s">
        <v>8263</v>
      </c>
      <c r="J938" s="6">
        <v>0</v>
      </c>
      <c r="K938" s="9"/>
      <c r="L938" s="6"/>
    </row>
    <row r="939" spans="1:12" x14ac:dyDescent="0.2">
      <c r="A939" s="6"/>
      <c r="B939" s="6" t="s">
        <v>3365</v>
      </c>
      <c r="C939" s="9" t="s">
        <v>3807</v>
      </c>
      <c r="D939" s="6" t="s">
        <v>6751</v>
      </c>
      <c r="E939" s="5">
        <v>62</v>
      </c>
      <c r="F939" s="5">
        <v>205</v>
      </c>
      <c r="G939" s="5" t="s">
        <v>4938</v>
      </c>
      <c r="H939" s="5" t="s">
        <v>6136</v>
      </c>
      <c r="I939" s="5" t="s">
        <v>8263</v>
      </c>
      <c r="J939" s="6">
        <v>0</v>
      </c>
      <c r="K939" s="9"/>
      <c r="L939" s="6"/>
    </row>
    <row r="940" spans="1:12" x14ac:dyDescent="0.2">
      <c r="A940" s="6"/>
      <c r="B940" s="6" t="s">
        <v>3365</v>
      </c>
      <c r="C940" s="9" t="s">
        <v>3807</v>
      </c>
      <c r="D940" s="6" t="s">
        <v>8875</v>
      </c>
      <c r="E940" s="5">
        <v>65</v>
      </c>
      <c r="F940" s="5">
        <v>204</v>
      </c>
      <c r="G940" s="5" t="s">
        <v>6265</v>
      </c>
      <c r="H940" s="5" t="s">
        <v>6136</v>
      </c>
      <c r="I940" s="5" t="s">
        <v>8263</v>
      </c>
      <c r="J940" s="6">
        <v>0</v>
      </c>
      <c r="K940" s="9"/>
      <c r="L940" s="6"/>
    </row>
    <row r="941" spans="1:12" x14ac:dyDescent="0.2">
      <c r="A941" s="6"/>
      <c r="B941" s="6" t="s">
        <v>3365</v>
      </c>
      <c r="C941" s="9" t="s">
        <v>3807</v>
      </c>
      <c r="D941" s="6" t="s">
        <v>10521</v>
      </c>
      <c r="E941" s="5">
        <v>61</v>
      </c>
      <c r="F941" s="5">
        <v>217</v>
      </c>
      <c r="G941" s="5" t="s">
        <v>5550</v>
      </c>
      <c r="H941" s="5" t="s">
        <v>6136</v>
      </c>
      <c r="I941" s="5" t="s">
        <v>8263</v>
      </c>
      <c r="J941" s="6">
        <v>0</v>
      </c>
      <c r="K941" s="9"/>
      <c r="L941" s="6"/>
    </row>
    <row r="942" spans="1:12" x14ac:dyDescent="0.2">
      <c r="A942" s="6"/>
      <c r="B942" s="6" t="s">
        <v>3365</v>
      </c>
      <c r="C942" s="9" t="s">
        <v>3807</v>
      </c>
      <c r="D942" s="6" t="s">
        <v>5549</v>
      </c>
      <c r="E942" s="5">
        <v>61</v>
      </c>
      <c r="F942" s="5">
        <v>217</v>
      </c>
      <c r="G942" s="5" t="s">
        <v>5550</v>
      </c>
      <c r="H942" s="5" t="s">
        <v>6136</v>
      </c>
      <c r="I942" s="5" t="s">
        <v>8263</v>
      </c>
      <c r="J942" s="6">
        <v>0</v>
      </c>
      <c r="K942" s="9"/>
      <c r="L942" s="6"/>
    </row>
    <row r="943" spans="1:12" x14ac:dyDescent="0.2">
      <c r="A943" s="6"/>
      <c r="B943" s="6" t="s">
        <v>1423</v>
      </c>
      <c r="C943" s="9" t="s">
        <v>3807</v>
      </c>
      <c r="D943" s="6" t="s">
        <v>6086</v>
      </c>
      <c r="E943" s="5">
        <v>62</v>
      </c>
      <c r="F943" s="5">
        <v>211</v>
      </c>
      <c r="G943" s="5" t="s">
        <v>5802</v>
      </c>
      <c r="H943" s="5" t="s">
        <v>6136</v>
      </c>
      <c r="I943" s="5" t="s">
        <v>8263</v>
      </c>
      <c r="J943" s="6">
        <v>0</v>
      </c>
      <c r="K943" s="9"/>
      <c r="L943" s="6"/>
    </row>
    <row r="944" spans="1:12" x14ac:dyDescent="0.2">
      <c r="A944" s="6"/>
      <c r="B944" s="6" t="s">
        <v>1423</v>
      </c>
      <c r="C944" s="9" t="s">
        <v>3807</v>
      </c>
      <c r="D944" s="6" t="s">
        <v>1812</v>
      </c>
      <c r="E944" s="5">
        <v>62</v>
      </c>
      <c r="F944" s="5">
        <v>211</v>
      </c>
      <c r="G944" s="5" t="s">
        <v>5802</v>
      </c>
      <c r="H944" s="5" t="s">
        <v>6136</v>
      </c>
      <c r="I944" s="5" t="s">
        <v>8263</v>
      </c>
      <c r="J944" s="6">
        <v>0</v>
      </c>
      <c r="K944" s="9"/>
      <c r="L944" s="6"/>
    </row>
    <row r="945" spans="1:12" x14ac:dyDescent="0.2">
      <c r="A945" s="6"/>
      <c r="B945" s="6" t="s">
        <v>8490</v>
      </c>
      <c r="C945" s="9" t="s">
        <v>3807</v>
      </c>
      <c r="D945" s="6" t="s">
        <v>3390</v>
      </c>
      <c r="E945" s="5">
        <v>61</v>
      </c>
      <c r="F945" s="5">
        <v>211</v>
      </c>
      <c r="G945" s="5" t="s">
        <v>5802</v>
      </c>
      <c r="H945" s="5" t="s">
        <v>6136</v>
      </c>
      <c r="I945" s="5" t="s">
        <v>8263</v>
      </c>
      <c r="J945" s="6">
        <v>0</v>
      </c>
      <c r="K945" s="9"/>
      <c r="L945" s="6"/>
    </row>
    <row r="946" spans="1:12" x14ac:dyDescent="0.2">
      <c r="A946" s="6"/>
      <c r="B946" s="6"/>
      <c r="C946" s="9"/>
      <c r="E946" s="5"/>
      <c r="F946" s="5"/>
      <c r="G946" s="5"/>
      <c r="H946" s="5"/>
      <c r="I946" s="5"/>
      <c r="J946" s="6"/>
      <c r="K946" s="9"/>
      <c r="L946" s="6"/>
    </row>
    <row r="947" spans="1:12" x14ac:dyDescent="0.2">
      <c r="A947" s="6" t="s">
        <v>12313</v>
      </c>
      <c r="B947" s="6" t="s">
        <v>3365</v>
      </c>
      <c r="C947" s="9" t="s">
        <v>4810</v>
      </c>
      <c r="D947" s="6" t="s">
        <v>4160</v>
      </c>
      <c r="E947" s="5">
        <v>61</v>
      </c>
      <c r="F947" s="5">
        <v>211</v>
      </c>
      <c r="G947" s="5" t="s">
        <v>5802</v>
      </c>
      <c r="H947" s="5" t="s">
        <v>6136</v>
      </c>
      <c r="I947" s="5" t="s">
        <v>8263</v>
      </c>
      <c r="J947" s="6">
        <v>1</v>
      </c>
      <c r="K947" s="9" t="s">
        <v>12314</v>
      </c>
      <c r="L947" s="6"/>
    </row>
    <row r="948" spans="1:12" x14ac:dyDescent="0.2">
      <c r="A948" s="6" t="s">
        <v>8511</v>
      </c>
      <c r="B948" s="6" t="s">
        <v>8490</v>
      </c>
      <c r="C948" s="9" t="s">
        <v>4810</v>
      </c>
      <c r="D948" s="6" t="s">
        <v>4852</v>
      </c>
      <c r="E948" s="5">
        <v>63</v>
      </c>
      <c r="F948" s="5">
        <v>214</v>
      </c>
      <c r="G948" s="5" t="s">
        <v>6391</v>
      </c>
      <c r="H948" s="5" t="s">
        <v>6136</v>
      </c>
      <c r="I948" s="5" t="s">
        <v>8263</v>
      </c>
      <c r="J948" s="6">
        <v>0</v>
      </c>
      <c r="K948" s="9"/>
      <c r="L948" s="6"/>
    </row>
    <row r="949" spans="1:12" x14ac:dyDescent="0.2">
      <c r="A949" s="6" t="s">
        <v>11501</v>
      </c>
      <c r="B949" s="6" t="s">
        <v>8490</v>
      </c>
      <c r="C949" s="9" t="s">
        <v>4810</v>
      </c>
      <c r="D949" s="6" t="s">
        <v>11510</v>
      </c>
      <c r="E949" s="5">
        <v>60</v>
      </c>
      <c r="F949" s="5">
        <v>210</v>
      </c>
      <c r="G949" s="662" t="s">
        <v>4937</v>
      </c>
      <c r="H949" s="5" t="s">
        <v>6136</v>
      </c>
      <c r="I949" s="617" t="s">
        <v>8263</v>
      </c>
      <c r="J949" s="6">
        <v>0</v>
      </c>
      <c r="K949" s="9" t="s">
        <v>11511</v>
      </c>
      <c r="L949" s="6"/>
    </row>
    <row r="950" spans="1:12" x14ac:dyDescent="0.2">
      <c r="A950" s="6"/>
      <c r="B950" s="6"/>
      <c r="C950" s="9"/>
      <c r="E950" s="5"/>
      <c r="F950" s="5"/>
      <c r="G950" s="5"/>
      <c r="H950" s="5"/>
      <c r="I950" s="5"/>
      <c r="J950" s="6">
        <v>0</v>
      </c>
      <c r="K950" s="9"/>
      <c r="L950" s="6"/>
    </row>
    <row r="951" spans="1:12" x14ac:dyDescent="0.2">
      <c r="A951" s="6" t="s">
        <v>10947</v>
      </c>
      <c r="B951" s="6" t="s">
        <v>2785</v>
      </c>
      <c r="C951" s="9" t="s">
        <v>2033</v>
      </c>
      <c r="D951" s="6" t="s">
        <v>10950</v>
      </c>
      <c r="E951" s="5">
        <v>60</v>
      </c>
      <c r="F951" s="5">
        <v>211</v>
      </c>
      <c r="G951" s="5" t="s">
        <v>5802</v>
      </c>
      <c r="H951" s="5" t="s">
        <v>6136</v>
      </c>
      <c r="I951" s="5" t="s">
        <v>8263</v>
      </c>
      <c r="J951" s="6">
        <v>0</v>
      </c>
      <c r="K951" s="9" t="s">
        <v>10949</v>
      </c>
      <c r="L951" s="6"/>
    </row>
    <row r="952" spans="1:12" x14ac:dyDescent="0.2">
      <c r="A952" s="6"/>
      <c r="B952" s="6"/>
      <c r="C952" s="9"/>
      <c r="E952" s="5"/>
      <c r="F952" s="5"/>
      <c r="G952" s="5"/>
      <c r="H952" s="5"/>
      <c r="I952" s="5"/>
      <c r="J952" s="6"/>
      <c r="K952" s="9"/>
      <c r="L952" s="6"/>
    </row>
    <row r="953" spans="1:12" x14ac:dyDescent="0.2">
      <c r="A953" s="6" t="s">
        <v>11883</v>
      </c>
      <c r="B953" s="6" t="s">
        <v>1978</v>
      </c>
      <c r="C953" s="9" t="s">
        <v>11886</v>
      </c>
      <c r="D953" s="6" t="s">
        <v>2349</v>
      </c>
      <c r="E953" s="5">
        <v>63</v>
      </c>
      <c r="F953" s="5">
        <v>211</v>
      </c>
      <c r="G953" s="5" t="s">
        <v>11904</v>
      </c>
      <c r="H953" s="5" t="s">
        <v>6136</v>
      </c>
      <c r="I953" s="5" t="s">
        <v>8263</v>
      </c>
      <c r="J953" s="6">
        <v>0</v>
      </c>
      <c r="K953" s="9" t="s">
        <v>11840</v>
      </c>
      <c r="L953" s="6"/>
    </row>
    <row r="954" spans="1:12" x14ac:dyDescent="0.2">
      <c r="A954" s="6"/>
      <c r="B954" s="6"/>
      <c r="C954" s="9"/>
      <c r="E954" s="5"/>
      <c r="F954" s="5"/>
      <c r="G954" s="5"/>
      <c r="H954" s="5"/>
      <c r="I954" s="5"/>
      <c r="J954" s="6">
        <v>0</v>
      </c>
      <c r="K954" s="9"/>
      <c r="L954" s="6"/>
    </row>
    <row r="955" spans="1:12" x14ac:dyDescent="0.2">
      <c r="A955" s="6" t="s">
        <v>11655</v>
      </c>
      <c r="B955" s="6" t="s">
        <v>8490</v>
      </c>
      <c r="C955" s="9" t="s">
        <v>7951</v>
      </c>
      <c r="D955" s="6" t="s">
        <v>11658</v>
      </c>
      <c r="E955" s="5">
        <v>63</v>
      </c>
      <c r="F955" s="5">
        <v>211</v>
      </c>
      <c r="G955" s="5" t="s">
        <v>5802</v>
      </c>
      <c r="H955" s="5" t="s">
        <v>6136</v>
      </c>
      <c r="I955" s="5" t="s">
        <v>8263</v>
      </c>
      <c r="J955" s="6">
        <v>0</v>
      </c>
      <c r="K955" s="9" t="s">
        <v>11657</v>
      </c>
      <c r="L955" s="6"/>
    </row>
    <row r="956" spans="1:12" x14ac:dyDescent="0.2">
      <c r="A956" s="6"/>
      <c r="B956" s="6" t="s">
        <v>8490</v>
      </c>
      <c r="C956" s="9" t="s">
        <v>7951</v>
      </c>
      <c r="D956" s="557" t="s">
        <v>9685</v>
      </c>
      <c r="E956" s="5">
        <v>72</v>
      </c>
      <c r="F956" s="5">
        <v>207</v>
      </c>
      <c r="G956" s="5" t="s">
        <v>5105</v>
      </c>
      <c r="H956" s="5" t="s">
        <v>912</v>
      </c>
      <c r="I956" s="5" t="s">
        <v>8263</v>
      </c>
      <c r="J956" s="6">
        <v>0</v>
      </c>
      <c r="K956" s="9"/>
      <c r="L956" s="6"/>
    </row>
    <row r="957" spans="1:12" x14ac:dyDescent="0.2">
      <c r="A957" s="6" t="s">
        <v>11997</v>
      </c>
      <c r="B957" s="6" t="s">
        <v>3135</v>
      </c>
      <c r="C957" s="9" t="s">
        <v>7951</v>
      </c>
      <c r="D957" s="557" t="s">
        <v>12004</v>
      </c>
      <c r="E957" s="5">
        <v>61</v>
      </c>
      <c r="F957" s="5">
        <v>211</v>
      </c>
      <c r="G957" s="5" t="s">
        <v>5802</v>
      </c>
      <c r="H957" s="5" t="s">
        <v>6136</v>
      </c>
      <c r="I957" s="5" t="s">
        <v>8263</v>
      </c>
      <c r="J957" s="6">
        <v>0</v>
      </c>
      <c r="K957" s="9" t="s">
        <v>11968</v>
      </c>
      <c r="L957" s="6"/>
    </row>
    <row r="958" spans="1:12" ht="25.5" x14ac:dyDescent="0.2">
      <c r="A958" s="575" t="s">
        <v>11102</v>
      </c>
      <c r="B958" s="575" t="s">
        <v>573</v>
      </c>
      <c r="C958" s="562" t="s">
        <v>7951</v>
      </c>
      <c r="D958" s="563" t="s">
        <v>11151</v>
      </c>
      <c r="E958" s="5">
        <v>62</v>
      </c>
      <c r="F958" s="5">
        <v>201</v>
      </c>
      <c r="G958" s="5" t="s">
        <v>5804</v>
      </c>
      <c r="H958" s="5" t="s">
        <v>6136</v>
      </c>
      <c r="I958" s="5" t="s">
        <v>8263</v>
      </c>
      <c r="J958" s="6">
        <v>0</v>
      </c>
      <c r="K958" s="562" t="s">
        <v>11152</v>
      </c>
      <c r="L958" s="6"/>
    </row>
    <row r="959" spans="1:12" x14ac:dyDescent="0.2">
      <c r="A959" s="6" t="s">
        <v>10835</v>
      </c>
      <c r="B959" s="6" t="s">
        <v>9405</v>
      </c>
      <c r="C959" s="9" t="s">
        <v>7951</v>
      </c>
      <c r="D959" s="557" t="s">
        <v>10841</v>
      </c>
      <c r="E959" s="5">
        <v>68</v>
      </c>
      <c r="F959" s="5">
        <v>211</v>
      </c>
      <c r="G959" s="5" t="s">
        <v>5802</v>
      </c>
      <c r="H959" s="5" t="s">
        <v>6136</v>
      </c>
      <c r="I959" s="5" t="s">
        <v>8263</v>
      </c>
      <c r="J959" s="6">
        <v>0</v>
      </c>
      <c r="K959" s="9" t="s">
        <v>10830</v>
      </c>
      <c r="L959" s="6"/>
    </row>
    <row r="960" spans="1:12" x14ac:dyDescent="0.2">
      <c r="A960" s="6"/>
      <c r="B960" s="6"/>
      <c r="C960" s="9"/>
      <c r="D960" s="557"/>
      <c r="E960" s="5"/>
      <c r="F960" s="5"/>
      <c r="G960" s="5"/>
      <c r="H960" s="5"/>
      <c r="I960" s="5"/>
      <c r="J960" s="6"/>
      <c r="K960" s="9"/>
      <c r="L960" s="6"/>
    </row>
    <row r="961" spans="1:12" x14ac:dyDescent="0.2">
      <c r="A961" s="6" t="s">
        <v>12177</v>
      </c>
      <c r="B961" s="6" t="s">
        <v>1423</v>
      </c>
      <c r="C961" s="9" t="s">
        <v>8493</v>
      </c>
      <c r="D961" s="557" t="s">
        <v>2349</v>
      </c>
      <c r="E961" s="5">
        <v>66</v>
      </c>
      <c r="F961" s="5">
        <v>208</v>
      </c>
      <c r="G961" s="5" t="s">
        <v>10256</v>
      </c>
      <c r="H961" s="5" t="s">
        <v>3035</v>
      </c>
      <c r="I961" s="5" t="s">
        <v>8263</v>
      </c>
      <c r="J961" s="6">
        <v>0</v>
      </c>
      <c r="K961" s="9" t="s">
        <v>12178</v>
      </c>
      <c r="L961" s="6"/>
    </row>
    <row r="962" spans="1:12" x14ac:dyDescent="0.2">
      <c r="A962" s="6"/>
      <c r="B962" s="6"/>
      <c r="C962" s="9"/>
      <c r="E962" s="5"/>
      <c r="F962" s="5"/>
      <c r="G962" s="5"/>
      <c r="H962" s="5"/>
      <c r="I962" s="5"/>
      <c r="J962" s="6"/>
      <c r="K962" s="9"/>
      <c r="L962" s="6"/>
    </row>
    <row r="963" spans="1:12" x14ac:dyDescent="0.2">
      <c r="A963" s="6"/>
      <c r="B963" s="6" t="s">
        <v>2785</v>
      </c>
      <c r="C963" s="9" t="s">
        <v>8493</v>
      </c>
      <c r="D963" s="6" t="s">
        <v>3945</v>
      </c>
      <c r="E963" s="5">
        <v>70</v>
      </c>
      <c r="F963" s="5">
        <v>206</v>
      </c>
      <c r="G963" s="5" t="s">
        <v>10256</v>
      </c>
      <c r="H963" s="5" t="s">
        <v>10390</v>
      </c>
      <c r="I963" s="5" t="s">
        <v>8263</v>
      </c>
      <c r="J963" s="6">
        <v>0</v>
      </c>
      <c r="K963" s="9"/>
      <c r="L963" s="6"/>
    </row>
    <row r="964" spans="1:12" x14ac:dyDescent="0.2">
      <c r="A964" s="6"/>
      <c r="B964" s="6"/>
      <c r="C964" s="9"/>
      <c r="E964" s="5"/>
      <c r="F964" s="5"/>
      <c r="G964" s="5"/>
      <c r="H964" s="5"/>
      <c r="I964" s="5"/>
      <c r="J964" s="6">
        <v>0</v>
      </c>
      <c r="K964" s="9"/>
      <c r="L964" s="6"/>
    </row>
    <row r="965" spans="1:12" x14ac:dyDescent="0.2">
      <c r="A965" s="6" t="s">
        <v>9960</v>
      </c>
      <c r="B965" s="6" t="s">
        <v>2785</v>
      </c>
      <c r="C965" s="9" t="s">
        <v>4870</v>
      </c>
      <c r="D965" s="6" t="s">
        <v>2049</v>
      </c>
      <c r="E965" s="5">
        <v>67</v>
      </c>
      <c r="F965" s="5">
        <v>208</v>
      </c>
      <c r="G965" s="5" t="s">
        <v>7461</v>
      </c>
      <c r="H965" s="5" t="s">
        <v>6136</v>
      </c>
      <c r="I965" s="5" t="s">
        <v>8263</v>
      </c>
      <c r="J965" s="6">
        <v>0</v>
      </c>
      <c r="K965" s="9"/>
      <c r="L965" s="6"/>
    </row>
    <row r="966" spans="1:12" x14ac:dyDescent="0.2">
      <c r="A966" s="6"/>
      <c r="B966" s="6"/>
      <c r="C966" s="9"/>
      <c r="E966" s="5"/>
      <c r="F966" s="5"/>
      <c r="G966" s="5"/>
      <c r="H966" s="5"/>
      <c r="I966" s="5"/>
      <c r="J966" s="6">
        <v>0</v>
      </c>
      <c r="K966" s="9"/>
      <c r="L966" s="6"/>
    </row>
    <row r="967" spans="1:12" x14ac:dyDescent="0.2">
      <c r="A967" s="6" t="s">
        <v>3472</v>
      </c>
      <c r="B967" s="6"/>
      <c r="C967" s="9" t="s">
        <v>3475</v>
      </c>
      <c r="D967" s="6" t="s">
        <v>3473</v>
      </c>
      <c r="E967" s="5">
        <v>66</v>
      </c>
      <c r="F967" s="5">
        <v>208</v>
      </c>
      <c r="G967" s="5" t="s">
        <v>7461</v>
      </c>
      <c r="H967" s="5" t="s">
        <v>6136</v>
      </c>
      <c r="I967" s="5" t="s">
        <v>8263</v>
      </c>
      <c r="J967" s="6">
        <v>0</v>
      </c>
      <c r="K967" s="9" t="s">
        <v>1683</v>
      </c>
      <c r="L967" s="6"/>
    </row>
    <row r="968" spans="1:12" x14ac:dyDescent="0.2">
      <c r="A968" s="6"/>
      <c r="B968" s="6"/>
      <c r="C968" s="9"/>
      <c r="E968" s="5"/>
      <c r="F968" s="5"/>
      <c r="G968" s="5"/>
      <c r="H968" s="5"/>
      <c r="I968" s="5"/>
      <c r="J968" s="6">
        <v>0</v>
      </c>
      <c r="K968" s="9"/>
      <c r="L968" s="6"/>
    </row>
    <row r="969" spans="1:12" x14ac:dyDescent="0.2">
      <c r="A969" s="6" t="s">
        <v>12224</v>
      </c>
      <c r="B969" s="6" t="s">
        <v>2193</v>
      </c>
      <c r="C969" s="9" t="s">
        <v>2637</v>
      </c>
      <c r="D969" s="6" t="s">
        <v>12231</v>
      </c>
      <c r="E969" s="5">
        <v>62</v>
      </c>
      <c r="F969" s="5">
        <v>236</v>
      </c>
      <c r="G969" s="5" t="s">
        <v>12232</v>
      </c>
      <c r="H969" s="5" t="s">
        <v>6136</v>
      </c>
      <c r="I969" s="5" t="s">
        <v>8263</v>
      </c>
      <c r="J969" s="6">
        <v>0</v>
      </c>
      <c r="K969" s="9" t="s">
        <v>12228</v>
      </c>
      <c r="L969" s="6"/>
    </row>
    <row r="970" spans="1:12" x14ac:dyDescent="0.2">
      <c r="A970" s="6"/>
      <c r="B970" s="6"/>
      <c r="C970" s="9"/>
      <c r="E970" s="5"/>
      <c r="F970" s="5"/>
      <c r="G970" s="5"/>
      <c r="H970" s="5"/>
      <c r="I970" s="5"/>
      <c r="J970" s="6"/>
      <c r="K970" s="9"/>
      <c r="L970" s="6"/>
    </row>
    <row r="971" spans="1:12" x14ac:dyDescent="0.2">
      <c r="A971" s="6" t="s">
        <v>3539</v>
      </c>
      <c r="B971" s="6" t="s">
        <v>3365</v>
      </c>
      <c r="C971" s="9" t="s">
        <v>2637</v>
      </c>
      <c r="D971" s="6" t="s">
        <v>3185</v>
      </c>
      <c r="E971" s="5">
        <v>65</v>
      </c>
      <c r="F971" s="5">
        <v>208</v>
      </c>
      <c r="G971" s="5" t="s">
        <v>7461</v>
      </c>
      <c r="H971" s="5" t="s">
        <v>6136</v>
      </c>
      <c r="I971" s="5" t="s">
        <v>8263</v>
      </c>
      <c r="J971" s="6">
        <v>0</v>
      </c>
      <c r="K971" s="9"/>
      <c r="L971" s="6"/>
    </row>
    <row r="972" spans="1:12" x14ac:dyDescent="0.2">
      <c r="A972" s="6"/>
      <c r="B972" s="6" t="s">
        <v>3365</v>
      </c>
      <c r="C972" s="9" t="s">
        <v>2637</v>
      </c>
      <c r="D972" s="6" t="s">
        <v>4364</v>
      </c>
      <c r="E972" s="5">
        <v>65</v>
      </c>
      <c r="F972" s="5">
        <v>208</v>
      </c>
      <c r="G972" s="5" t="s">
        <v>7461</v>
      </c>
      <c r="H972" s="5" t="s">
        <v>6136</v>
      </c>
      <c r="I972" s="5" t="s">
        <v>8263</v>
      </c>
      <c r="J972" s="6">
        <v>0</v>
      </c>
      <c r="K972" s="9" t="s">
        <v>4365</v>
      </c>
      <c r="L972" s="6"/>
    </row>
    <row r="973" spans="1:12" x14ac:dyDescent="0.2">
      <c r="A973" s="6" t="s">
        <v>12318</v>
      </c>
      <c r="B973" s="6" t="s">
        <v>3365</v>
      </c>
      <c r="C973" s="9" t="s">
        <v>2637</v>
      </c>
      <c r="D973" s="6" t="s">
        <v>12321</v>
      </c>
      <c r="E973" s="564">
        <v>65</v>
      </c>
      <c r="F973" s="564">
        <v>201</v>
      </c>
      <c r="G973" s="564" t="s">
        <v>5804</v>
      </c>
      <c r="H973" s="564" t="s">
        <v>6136</v>
      </c>
      <c r="I973" s="564" t="s">
        <v>8263</v>
      </c>
      <c r="J973" s="6">
        <v>0</v>
      </c>
      <c r="K973" s="562" t="s">
        <v>12314</v>
      </c>
      <c r="L973" s="6"/>
    </row>
    <row r="974" spans="1:12" x14ac:dyDescent="0.2">
      <c r="A974" s="6"/>
      <c r="B974" s="6" t="s">
        <v>3365</v>
      </c>
      <c r="C974" s="9" t="s">
        <v>2637</v>
      </c>
      <c r="D974" s="6" t="s">
        <v>2638</v>
      </c>
      <c r="E974" s="5">
        <v>65</v>
      </c>
      <c r="F974" s="5">
        <v>201</v>
      </c>
      <c r="G974" s="5" t="s">
        <v>5804</v>
      </c>
      <c r="H974" s="5" t="s">
        <v>6136</v>
      </c>
      <c r="I974" s="5" t="s">
        <v>8263</v>
      </c>
      <c r="J974" s="6">
        <v>0</v>
      </c>
      <c r="K974" s="9"/>
      <c r="L974" s="6"/>
    </row>
    <row r="975" spans="1:12" x14ac:dyDescent="0.2">
      <c r="A975" s="6" t="s">
        <v>10507</v>
      </c>
      <c r="B975" s="6" t="s">
        <v>3365</v>
      </c>
      <c r="C975" s="9" t="s">
        <v>2637</v>
      </c>
      <c r="D975" s="6" t="s">
        <v>3238</v>
      </c>
      <c r="E975" s="5">
        <v>66</v>
      </c>
      <c r="F975" s="5">
        <v>201</v>
      </c>
      <c r="G975" s="5" t="s">
        <v>5804</v>
      </c>
      <c r="H975" s="5" t="s">
        <v>6136</v>
      </c>
      <c r="I975" s="5" t="s">
        <v>8263</v>
      </c>
      <c r="J975" s="6">
        <v>0</v>
      </c>
      <c r="K975" s="9" t="s">
        <v>2005</v>
      </c>
      <c r="L975" s="6"/>
    </row>
    <row r="976" spans="1:12" x14ac:dyDescent="0.2">
      <c r="A976" s="6"/>
      <c r="B976" s="6" t="s">
        <v>3365</v>
      </c>
      <c r="C976" s="9" t="s">
        <v>2637</v>
      </c>
      <c r="D976" s="6" t="s">
        <v>1234</v>
      </c>
      <c r="E976" s="5">
        <v>65</v>
      </c>
      <c r="F976" s="5">
        <v>201</v>
      </c>
      <c r="G976" s="5" t="s">
        <v>5804</v>
      </c>
      <c r="H976" s="5" t="s">
        <v>6136</v>
      </c>
      <c r="I976" s="5" t="s">
        <v>8263</v>
      </c>
      <c r="J976" s="6">
        <v>0</v>
      </c>
      <c r="K976" s="9"/>
      <c r="L976" s="6"/>
    </row>
    <row r="977" spans="1:12" x14ac:dyDescent="0.2">
      <c r="A977" s="6"/>
      <c r="B977" s="6" t="s">
        <v>3365</v>
      </c>
      <c r="C977" s="9" t="s">
        <v>2637</v>
      </c>
      <c r="D977" s="6" t="s">
        <v>5175</v>
      </c>
      <c r="E977" s="5">
        <v>65</v>
      </c>
      <c r="F977" s="5">
        <v>208</v>
      </c>
      <c r="G977" s="5" t="s">
        <v>7461</v>
      </c>
      <c r="H977" s="5" t="s">
        <v>6136</v>
      </c>
      <c r="I977" s="5" t="s">
        <v>8263</v>
      </c>
      <c r="J977" s="6">
        <v>0</v>
      </c>
      <c r="K977" s="9"/>
      <c r="L977" s="6"/>
    </row>
    <row r="978" spans="1:12" ht="25.5" x14ac:dyDescent="0.2">
      <c r="A978" s="6" t="s">
        <v>10509</v>
      </c>
      <c r="B978" s="6" t="s">
        <v>3365</v>
      </c>
      <c r="C978" s="9" t="s">
        <v>2637</v>
      </c>
      <c r="D978" s="174" t="s">
        <v>6187</v>
      </c>
      <c r="E978" s="5">
        <v>66</v>
      </c>
      <c r="F978" s="5">
        <v>201</v>
      </c>
      <c r="G978" s="5" t="s">
        <v>5804</v>
      </c>
      <c r="H978" s="5" t="s">
        <v>6136</v>
      </c>
      <c r="I978" s="5" t="s">
        <v>8263</v>
      </c>
      <c r="J978" s="6">
        <v>0</v>
      </c>
      <c r="K978" s="9" t="s">
        <v>2005</v>
      </c>
      <c r="L978" s="6"/>
    </row>
    <row r="979" spans="1:12" x14ac:dyDescent="0.2">
      <c r="A979" s="6"/>
      <c r="B979" s="6" t="s">
        <v>3365</v>
      </c>
      <c r="C979" s="9" t="s">
        <v>2637</v>
      </c>
      <c r="D979" s="6" t="s">
        <v>1022</v>
      </c>
      <c r="E979" s="5">
        <v>65</v>
      </c>
      <c r="F979" s="5">
        <v>208</v>
      </c>
      <c r="G979" s="5" t="s">
        <v>7461</v>
      </c>
      <c r="H979" s="5" t="s">
        <v>6136</v>
      </c>
      <c r="I979" s="5" t="s">
        <v>8263</v>
      </c>
      <c r="J979" s="6">
        <v>0</v>
      </c>
      <c r="K979" s="9"/>
      <c r="L979" s="6"/>
    </row>
    <row r="980" spans="1:12" x14ac:dyDescent="0.2">
      <c r="A980" s="6" t="s">
        <v>12358</v>
      </c>
      <c r="B980" s="6" t="s">
        <v>3365</v>
      </c>
      <c r="C980" s="9" t="s">
        <v>2637</v>
      </c>
      <c r="D980" s="575" t="s">
        <v>12360</v>
      </c>
      <c r="E980" s="564">
        <v>65</v>
      </c>
      <c r="F980" s="564">
        <v>201</v>
      </c>
      <c r="G980" s="564" t="s">
        <v>5804</v>
      </c>
      <c r="H980" s="564" t="s">
        <v>6136</v>
      </c>
      <c r="I980" s="564" t="s">
        <v>8263</v>
      </c>
      <c r="J980" s="6">
        <v>0</v>
      </c>
      <c r="K980" s="562" t="s">
        <v>12356</v>
      </c>
      <c r="L980" s="6"/>
    </row>
    <row r="981" spans="1:12" x14ac:dyDescent="0.2">
      <c r="A981" s="6" t="s">
        <v>7978</v>
      </c>
      <c r="B981" s="6" t="s">
        <v>3365</v>
      </c>
      <c r="C981" s="9" t="s">
        <v>2637</v>
      </c>
      <c r="D981" s="6" t="s">
        <v>5334</v>
      </c>
      <c r="E981" s="5">
        <v>65</v>
      </c>
      <c r="F981" s="5">
        <v>208</v>
      </c>
      <c r="G981" s="5" t="s">
        <v>7461</v>
      </c>
      <c r="H981" s="5" t="s">
        <v>6136</v>
      </c>
      <c r="I981" s="5" t="s">
        <v>8263</v>
      </c>
      <c r="J981" s="6">
        <v>0</v>
      </c>
      <c r="K981" s="9"/>
      <c r="L981" s="6"/>
    </row>
    <row r="982" spans="1:12" x14ac:dyDescent="0.2">
      <c r="A982" s="6"/>
      <c r="B982" s="6" t="s">
        <v>3365</v>
      </c>
      <c r="C982" s="9" t="s">
        <v>2637</v>
      </c>
      <c r="D982" s="6" t="s">
        <v>4361</v>
      </c>
      <c r="E982" s="5">
        <v>65</v>
      </c>
      <c r="F982" s="5">
        <v>208</v>
      </c>
      <c r="G982" s="5" t="s">
        <v>7461</v>
      </c>
      <c r="H982" s="5" t="s">
        <v>6136</v>
      </c>
      <c r="I982" s="5" t="s">
        <v>8263</v>
      </c>
      <c r="J982" s="6">
        <v>0</v>
      </c>
      <c r="K982" s="9"/>
      <c r="L982" s="6"/>
    </row>
    <row r="983" spans="1:12" x14ac:dyDescent="0.2">
      <c r="A983" s="6"/>
      <c r="B983" s="6" t="s">
        <v>3365</v>
      </c>
      <c r="C983" s="9" t="s">
        <v>2637</v>
      </c>
      <c r="D983" s="6" t="s">
        <v>2878</v>
      </c>
      <c r="E983" s="5">
        <v>66</v>
      </c>
      <c r="F983" s="5">
        <v>208</v>
      </c>
      <c r="G983" s="5" t="s">
        <v>7461</v>
      </c>
      <c r="H983" s="5" t="s">
        <v>6136</v>
      </c>
      <c r="I983" s="5" t="s">
        <v>8263</v>
      </c>
      <c r="J983" s="6">
        <v>0</v>
      </c>
      <c r="K983" s="9"/>
      <c r="L983" s="6"/>
    </row>
    <row r="984" spans="1:12" x14ac:dyDescent="0.2">
      <c r="A984" s="6"/>
      <c r="B984" s="6" t="s">
        <v>3365</v>
      </c>
      <c r="C984" s="9" t="s">
        <v>2637</v>
      </c>
      <c r="D984" s="6" t="s">
        <v>10087</v>
      </c>
      <c r="E984" s="5">
        <v>65</v>
      </c>
      <c r="F984" s="5">
        <v>208</v>
      </c>
      <c r="G984" s="5" t="s">
        <v>7461</v>
      </c>
      <c r="H984" s="5" t="s">
        <v>6136</v>
      </c>
      <c r="I984" s="5" t="s">
        <v>8263</v>
      </c>
      <c r="J984" s="6">
        <v>0</v>
      </c>
      <c r="K984" s="9"/>
      <c r="L984" s="6"/>
    </row>
    <row r="985" spans="1:12" x14ac:dyDescent="0.2">
      <c r="A985" s="6" t="s">
        <v>6038</v>
      </c>
      <c r="B985" s="6" t="s">
        <v>3365</v>
      </c>
      <c r="C985" s="9" t="s">
        <v>2637</v>
      </c>
      <c r="D985" s="6" t="s">
        <v>1776</v>
      </c>
      <c r="E985" s="5">
        <v>64</v>
      </c>
      <c r="F985" s="5">
        <v>208</v>
      </c>
      <c r="G985" s="5" t="s">
        <v>7461</v>
      </c>
      <c r="H985" s="5" t="s">
        <v>6136</v>
      </c>
      <c r="I985" s="5" t="s">
        <v>8263</v>
      </c>
      <c r="J985" s="6">
        <v>0</v>
      </c>
      <c r="K985" s="9" t="s">
        <v>438</v>
      </c>
      <c r="L985" s="6"/>
    </row>
    <row r="986" spans="1:12" x14ac:dyDescent="0.2">
      <c r="A986" s="6" t="s">
        <v>6284</v>
      </c>
      <c r="B986" s="6" t="s">
        <v>3365</v>
      </c>
      <c r="C986" s="9" t="s">
        <v>2637</v>
      </c>
      <c r="D986" s="6" t="s">
        <v>1559</v>
      </c>
      <c r="E986" s="5">
        <v>66</v>
      </c>
      <c r="F986" s="5">
        <v>201</v>
      </c>
      <c r="G986" s="5" t="s">
        <v>5804</v>
      </c>
      <c r="H986" s="5" t="s">
        <v>6136</v>
      </c>
      <c r="I986" s="5" t="s">
        <v>8263</v>
      </c>
      <c r="J986" s="6">
        <v>0</v>
      </c>
      <c r="K986" s="9" t="s">
        <v>2005</v>
      </c>
      <c r="L986" s="6"/>
    </row>
    <row r="987" spans="1:12" x14ac:dyDescent="0.2">
      <c r="A987" s="6" t="s">
        <v>8183</v>
      </c>
      <c r="B987" s="6" t="s">
        <v>3365</v>
      </c>
      <c r="C987" s="9" t="s">
        <v>2637</v>
      </c>
      <c r="D987" s="6" t="s">
        <v>1018</v>
      </c>
      <c r="E987" s="5">
        <v>65</v>
      </c>
      <c r="F987" s="5">
        <v>201</v>
      </c>
      <c r="G987" s="5" t="s">
        <v>5804</v>
      </c>
      <c r="H987" s="5" t="s">
        <v>6136</v>
      </c>
      <c r="I987" s="5" t="s">
        <v>8263</v>
      </c>
      <c r="J987" s="6">
        <v>0</v>
      </c>
      <c r="K987" s="9" t="s">
        <v>3380</v>
      </c>
      <c r="L987" s="6"/>
    </row>
    <row r="988" spans="1:12" x14ac:dyDescent="0.2">
      <c r="A988" s="6" t="s">
        <v>8808</v>
      </c>
      <c r="B988" s="6" t="s">
        <v>3365</v>
      </c>
      <c r="C988" s="9" t="s">
        <v>2637</v>
      </c>
      <c r="D988" s="6" t="s">
        <v>4160</v>
      </c>
      <c r="E988" s="5">
        <v>65</v>
      </c>
      <c r="F988" s="5">
        <v>201</v>
      </c>
      <c r="G988" s="5" t="s">
        <v>5804</v>
      </c>
      <c r="H988" s="5" t="s">
        <v>6136</v>
      </c>
      <c r="I988" s="5" t="s">
        <v>8263</v>
      </c>
      <c r="J988" s="6">
        <v>0</v>
      </c>
      <c r="K988" s="9" t="s">
        <v>4165</v>
      </c>
      <c r="L988" s="6"/>
    </row>
    <row r="989" spans="1:12" x14ac:dyDescent="0.2">
      <c r="A989" s="575" t="s">
        <v>11303</v>
      </c>
      <c r="B989" s="6" t="s">
        <v>3365</v>
      </c>
      <c r="C989" s="9" t="s">
        <v>2637</v>
      </c>
      <c r="D989" s="575" t="s">
        <v>11309</v>
      </c>
      <c r="E989" s="5">
        <v>65</v>
      </c>
      <c r="F989" s="5">
        <v>208</v>
      </c>
      <c r="G989" s="5" t="s">
        <v>7461</v>
      </c>
      <c r="H989" s="5" t="s">
        <v>6136</v>
      </c>
      <c r="I989" s="5" t="s">
        <v>8263</v>
      </c>
      <c r="J989" s="6">
        <v>0</v>
      </c>
      <c r="K989" s="562" t="s">
        <v>11311</v>
      </c>
      <c r="L989" s="6"/>
    </row>
    <row r="990" spans="1:12" x14ac:dyDescent="0.2">
      <c r="A990" s="6" t="s">
        <v>1957</v>
      </c>
      <c r="B990" s="6" t="s">
        <v>3365</v>
      </c>
      <c r="C990" s="9" t="s">
        <v>2637</v>
      </c>
      <c r="D990" s="6" t="s">
        <v>6231</v>
      </c>
      <c r="E990" s="5">
        <v>65</v>
      </c>
      <c r="F990" s="5">
        <v>208</v>
      </c>
      <c r="G990" s="5" t="s">
        <v>7461</v>
      </c>
      <c r="H990" s="5" t="s">
        <v>6136</v>
      </c>
      <c r="I990" s="5" t="s">
        <v>8263</v>
      </c>
      <c r="J990" s="6">
        <v>0</v>
      </c>
      <c r="K990" s="9" t="s">
        <v>6232</v>
      </c>
      <c r="L990" s="6"/>
    </row>
    <row r="991" spans="1:12" x14ac:dyDescent="0.2">
      <c r="A991" s="6" t="s">
        <v>12258</v>
      </c>
      <c r="B991" s="6" t="s">
        <v>3365</v>
      </c>
      <c r="C991" s="9" t="s">
        <v>2637</v>
      </c>
      <c r="D991" s="6" t="s">
        <v>12262</v>
      </c>
      <c r="E991" s="5">
        <v>68</v>
      </c>
      <c r="F991" s="5">
        <v>206</v>
      </c>
      <c r="G991" s="5" t="s">
        <v>10256</v>
      </c>
      <c r="H991" s="5" t="s">
        <v>10390</v>
      </c>
      <c r="I991" s="5" t="s">
        <v>8263</v>
      </c>
      <c r="J991" s="6">
        <v>0</v>
      </c>
      <c r="K991" s="9" t="s">
        <v>12254</v>
      </c>
      <c r="L991" s="6"/>
    </row>
    <row r="992" spans="1:12" ht="14.25" x14ac:dyDescent="0.25">
      <c r="A992" s="6" t="s">
        <v>7252</v>
      </c>
      <c r="B992" s="6" t="s">
        <v>3365</v>
      </c>
      <c r="C992" s="9" t="s">
        <v>10090</v>
      </c>
      <c r="D992" s="6" t="s">
        <v>8709</v>
      </c>
      <c r="E992" s="5">
        <v>66</v>
      </c>
      <c r="F992" s="5">
        <v>208</v>
      </c>
      <c r="G992" s="5" t="s">
        <v>7461</v>
      </c>
      <c r="H992" s="5" t="s">
        <v>6136</v>
      </c>
      <c r="I992" s="5" t="s">
        <v>8263</v>
      </c>
      <c r="J992" s="6">
        <v>0</v>
      </c>
      <c r="K992" s="9"/>
      <c r="L992" s="6"/>
    </row>
    <row r="993" spans="1:12" ht="14.25" x14ac:dyDescent="0.25">
      <c r="A993" s="6" t="s">
        <v>6991</v>
      </c>
      <c r="B993" s="6" t="s">
        <v>3365</v>
      </c>
      <c r="C993" s="9" t="s">
        <v>10090</v>
      </c>
      <c r="D993" s="6" t="s">
        <v>8829</v>
      </c>
      <c r="E993" s="5">
        <v>66</v>
      </c>
      <c r="F993" s="5">
        <v>208</v>
      </c>
      <c r="G993" s="5" t="s">
        <v>7461</v>
      </c>
      <c r="H993" s="5" t="s">
        <v>6136</v>
      </c>
      <c r="I993" s="5" t="s">
        <v>8263</v>
      </c>
      <c r="J993" s="6">
        <v>0</v>
      </c>
      <c r="K993" s="9"/>
      <c r="L993" s="6"/>
    </row>
    <row r="994" spans="1:12" x14ac:dyDescent="0.2">
      <c r="A994" s="6" t="s">
        <v>1817</v>
      </c>
      <c r="B994" s="6" t="s">
        <v>3365</v>
      </c>
      <c r="C994" s="9" t="s">
        <v>2637</v>
      </c>
      <c r="D994" s="6" t="s">
        <v>6228</v>
      </c>
      <c r="E994" s="5">
        <v>65</v>
      </c>
      <c r="F994" s="5">
        <v>208</v>
      </c>
      <c r="G994" s="5" t="s">
        <v>7461</v>
      </c>
      <c r="H994" s="5" t="s">
        <v>6136</v>
      </c>
      <c r="I994" s="5" t="s">
        <v>8263</v>
      </c>
      <c r="J994" s="6">
        <v>0</v>
      </c>
      <c r="K994" s="9"/>
      <c r="L994" s="6"/>
    </row>
    <row r="995" spans="1:12" x14ac:dyDescent="0.2">
      <c r="A995" s="6"/>
      <c r="B995" s="6" t="s">
        <v>1978</v>
      </c>
      <c r="C995" s="9" t="s">
        <v>2637</v>
      </c>
      <c r="D995" s="6" t="s">
        <v>764</v>
      </c>
      <c r="E995" s="5">
        <v>72</v>
      </c>
      <c r="F995" s="5">
        <v>207</v>
      </c>
      <c r="G995" s="5" t="s">
        <v>5105</v>
      </c>
      <c r="H995" s="5" t="s">
        <v>912</v>
      </c>
      <c r="I995" s="5" t="s">
        <v>8263</v>
      </c>
      <c r="J995" s="6">
        <v>0</v>
      </c>
      <c r="K995" s="9" t="s">
        <v>7007</v>
      </c>
      <c r="L995" s="6"/>
    </row>
    <row r="996" spans="1:12" x14ac:dyDescent="0.2">
      <c r="A996" s="6"/>
      <c r="B996" s="6" t="s">
        <v>4416</v>
      </c>
      <c r="C996" s="9" t="s">
        <v>2637</v>
      </c>
      <c r="D996" s="6" t="s">
        <v>1140</v>
      </c>
      <c r="E996" s="5">
        <v>67</v>
      </c>
      <c r="F996" s="5">
        <v>208</v>
      </c>
      <c r="G996" s="5" t="s">
        <v>7461</v>
      </c>
      <c r="H996" s="5" t="s">
        <v>6136</v>
      </c>
      <c r="I996" s="5" t="s">
        <v>8263</v>
      </c>
      <c r="J996" s="6">
        <v>0</v>
      </c>
      <c r="K996" s="9"/>
      <c r="L996" s="6"/>
    </row>
    <row r="997" spans="1:12" x14ac:dyDescent="0.2">
      <c r="A997" s="6"/>
      <c r="B997" s="6" t="s">
        <v>4416</v>
      </c>
      <c r="C997" s="9" t="s">
        <v>2637</v>
      </c>
      <c r="D997" s="6" t="s">
        <v>9375</v>
      </c>
      <c r="E997" s="5">
        <v>68</v>
      </c>
      <c r="F997" s="5">
        <v>206</v>
      </c>
      <c r="G997" s="5" t="s">
        <v>10256</v>
      </c>
      <c r="H997" s="5" t="s">
        <v>10390</v>
      </c>
      <c r="I997" s="5" t="s">
        <v>8263</v>
      </c>
      <c r="J997" s="6">
        <v>0</v>
      </c>
      <c r="K997" s="9"/>
      <c r="L997" s="6"/>
    </row>
    <row r="998" spans="1:12" x14ac:dyDescent="0.2">
      <c r="A998" s="6"/>
      <c r="B998" s="6" t="s">
        <v>4416</v>
      </c>
      <c r="C998" s="9" t="s">
        <v>2637</v>
      </c>
      <c r="D998" s="6" t="s">
        <v>2638</v>
      </c>
      <c r="E998" s="5">
        <v>66</v>
      </c>
      <c r="F998" s="5">
        <v>201</v>
      </c>
      <c r="G998" s="5" t="s">
        <v>5804</v>
      </c>
      <c r="H998" s="5" t="s">
        <v>6136</v>
      </c>
      <c r="I998" s="5" t="s">
        <v>8263</v>
      </c>
      <c r="J998" s="6">
        <v>0</v>
      </c>
      <c r="K998" s="9"/>
      <c r="L998" s="6"/>
    </row>
    <row r="999" spans="1:12" x14ac:dyDescent="0.2">
      <c r="A999" s="6" t="s">
        <v>2964</v>
      </c>
      <c r="B999" s="6" t="s">
        <v>4416</v>
      </c>
      <c r="C999" s="9" t="s">
        <v>2637</v>
      </c>
      <c r="D999" s="6" t="s">
        <v>2349</v>
      </c>
      <c r="E999" s="5">
        <v>66</v>
      </c>
      <c r="F999" s="5">
        <v>208</v>
      </c>
      <c r="G999" s="5" t="s">
        <v>7461</v>
      </c>
      <c r="H999" s="5" t="s">
        <v>6136</v>
      </c>
      <c r="I999" s="5" t="s">
        <v>8263</v>
      </c>
      <c r="J999" s="6">
        <v>0</v>
      </c>
      <c r="K999" s="9" t="s">
        <v>12192</v>
      </c>
      <c r="L999" s="6"/>
    </row>
    <row r="1000" spans="1:12" x14ac:dyDescent="0.2">
      <c r="A1000" s="6" t="s">
        <v>3379</v>
      </c>
      <c r="B1000" s="6" t="s">
        <v>4416</v>
      </c>
      <c r="C1000" s="9" t="s">
        <v>2637</v>
      </c>
      <c r="D1000" s="6" t="s">
        <v>8327</v>
      </c>
      <c r="E1000" s="5">
        <v>65</v>
      </c>
      <c r="F1000" s="5">
        <v>208</v>
      </c>
      <c r="G1000" s="5" t="s">
        <v>7461</v>
      </c>
      <c r="H1000" s="5" t="s">
        <v>6136</v>
      </c>
      <c r="I1000" s="5" t="s">
        <v>8263</v>
      </c>
      <c r="J1000" s="6">
        <v>0</v>
      </c>
      <c r="K1000" s="9" t="s">
        <v>4235</v>
      </c>
      <c r="L1000" s="6"/>
    </row>
    <row r="1001" spans="1:12" x14ac:dyDescent="0.2">
      <c r="A1001" s="6"/>
      <c r="B1001" s="6" t="s">
        <v>4416</v>
      </c>
      <c r="C1001" s="9" t="s">
        <v>2637</v>
      </c>
      <c r="D1001" s="6" t="s">
        <v>7898</v>
      </c>
      <c r="E1001" s="5">
        <v>65</v>
      </c>
      <c r="F1001" s="5">
        <v>201</v>
      </c>
      <c r="G1001" s="5" t="s">
        <v>5804</v>
      </c>
      <c r="H1001" s="5" t="s">
        <v>6136</v>
      </c>
      <c r="I1001" s="5" t="s">
        <v>8263</v>
      </c>
      <c r="J1001" s="6">
        <v>0</v>
      </c>
      <c r="K1001" s="9"/>
      <c r="L1001" s="6"/>
    </row>
    <row r="1002" spans="1:12" x14ac:dyDescent="0.2">
      <c r="A1002" s="6" t="s">
        <v>3003</v>
      </c>
      <c r="B1002" s="6" t="s">
        <v>4416</v>
      </c>
      <c r="C1002" s="9" t="s">
        <v>2637</v>
      </c>
      <c r="D1002" s="6" t="s">
        <v>1754</v>
      </c>
      <c r="E1002" s="5">
        <v>64</v>
      </c>
      <c r="F1002" s="5">
        <v>201</v>
      </c>
      <c r="G1002" s="5" t="s">
        <v>5804</v>
      </c>
      <c r="H1002" s="5" t="s">
        <v>6136</v>
      </c>
      <c r="I1002" s="5" t="s">
        <v>8263</v>
      </c>
      <c r="J1002" s="6">
        <v>0</v>
      </c>
      <c r="K1002" s="9"/>
      <c r="L1002" s="6"/>
    </row>
    <row r="1003" spans="1:12" x14ac:dyDescent="0.2">
      <c r="A1003" s="6" t="s">
        <v>6306</v>
      </c>
      <c r="B1003" s="6" t="s">
        <v>4416</v>
      </c>
      <c r="C1003" s="9" t="s">
        <v>2637</v>
      </c>
      <c r="D1003" s="6" t="s">
        <v>3727</v>
      </c>
      <c r="E1003" s="5">
        <v>65</v>
      </c>
      <c r="F1003" s="5">
        <v>201</v>
      </c>
      <c r="G1003" s="5" t="s">
        <v>5804</v>
      </c>
      <c r="H1003" s="5" t="s">
        <v>6136</v>
      </c>
      <c r="I1003" s="5" t="s">
        <v>8263</v>
      </c>
      <c r="J1003" s="6">
        <v>0</v>
      </c>
      <c r="K1003" s="9" t="s">
        <v>1191</v>
      </c>
      <c r="L1003" s="6"/>
    </row>
    <row r="1004" spans="1:12" x14ac:dyDescent="0.2">
      <c r="A1004" s="6"/>
      <c r="B1004" s="6" t="s">
        <v>4416</v>
      </c>
      <c r="C1004" s="9" t="s">
        <v>2637</v>
      </c>
      <c r="D1004" s="6" t="s">
        <v>6696</v>
      </c>
      <c r="E1004" s="5"/>
      <c r="F1004" s="5">
        <v>213</v>
      </c>
      <c r="G1004" s="5" t="s">
        <v>5165</v>
      </c>
      <c r="H1004" s="5" t="s">
        <v>10390</v>
      </c>
      <c r="I1004" s="5" t="s">
        <v>8263</v>
      </c>
      <c r="J1004" s="6">
        <v>0</v>
      </c>
      <c r="K1004" s="9"/>
      <c r="L1004" s="6"/>
    </row>
    <row r="1005" spans="1:12" x14ac:dyDescent="0.2">
      <c r="A1005" s="6" t="s">
        <v>12199</v>
      </c>
      <c r="B1005" s="6" t="s">
        <v>4416</v>
      </c>
      <c r="C1005" s="9" t="s">
        <v>2637</v>
      </c>
      <c r="D1005" s="6" t="s">
        <v>12201</v>
      </c>
      <c r="E1005" s="5">
        <v>66</v>
      </c>
      <c r="F1005" s="5">
        <v>208</v>
      </c>
      <c r="G1005" s="5" t="s">
        <v>7461</v>
      </c>
      <c r="H1005" s="5" t="s">
        <v>6136</v>
      </c>
      <c r="I1005" s="5" t="s">
        <v>8263</v>
      </c>
      <c r="J1005" s="6">
        <v>0</v>
      </c>
      <c r="K1005" s="9" t="s">
        <v>12192</v>
      </c>
      <c r="L1005" s="6"/>
    </row>
    <row r="1006" spans="1:12" x14ac:dyDescent="0.2">
      <c r="A1006" s="6" t="s">
        <v>9476</v>
      </c>
      <c r="B1006" s="6" t="s">
        <v>4416</v>
      </c>
      <c r="C1006" s="9" t="s">
        <v>2637</v>
      </c>
      <c r="D1006" s="6" t="s">
        <v>7363</v>
      </c>
      <c r="E1006" s="5">
        <v>63</v>
      </c>
      <c r="F1006" s="5">
        <v>218</v>
      </c>
      <c r="G1006" s="5" t="s">
        <v>9090</v>
      </c>
      <c r="H1006" s="5" t="s">
        <v>6136</v>
      </c>
      <c r="I1006" s="5" t="s">
        <v>8263</v>
      </c>
      <c r="J1006" s="6">
        <v>0</v>
      </c>
      <c r="K1006" s="9" t="s">
        <v>3622</v>
      </c>
      <c r="L1006" s="6"/>
    </row>
    <row r="1007" spans="1:12" x14ac:dyDescent="0.2">
      <c r="A1007" s="6" t="s">
        <v>12199</v>
      </c>
      <c r="B1007" s="6" t="s">
        <v>4416</v>
      </c>
      <c r="C1007" s="9" t="s">
        <v>10090</v>
      </c>
      <c r="D1007" s="6" t="s">
        <v>12198</v>
      </c>
      <c r="E1007" s="5">
        <v>65</v>
      </c>
      <c r="F1007" s="5">
        <v>208</v>
      </c>
      <c r="G1007" s="5" t="s">
        <v>7461</v>
      </c>
      <c r="H1007" s="5" t="s">
        <v>6136</v>
      </c>
      <c r="I1007" s="5" t="s">
        <v>8263</v>
      </c>
      <c r="J1007" s="6">
        <v>0</v>
      </c>
      <c r="K1007" s="9" t="s">
        <v>12192</v>
      </c>
      <c r="L1007" s="6"/>
    </row>
    <row r="1008" spans="1:12" x14ac:dyDescent="0.2">
      <c r="A1008" s="6" t="s">
        <v>5335</v>
      </c>
      <c r="B1008" s="6" t="s">
        <v>4416</v>
      </c>
      <c r="C1008" s="9" t="s">
        <v>2637</v>
      </c>
      <c r="D1008" s="6" t="s">
        <v>5334</v>
      </c>
      <c r="E1008" s="5">
        <v>64</v>
      </c>
      <c r="F1008" s="5">
        <v>201</v>
      </c>
      <c r="G1008" s="5" t="s">
        <v>5804</v>
      </c>
      <c r="H1008" s="5" t="s">
        <v>6136</v>
      </c>
      <c r="I1008" s="5" t="s">
        <v>8263</v>
      </c>
      <c r="J1008" s="6">
        <v>0</v>
      </c>
      <c r="K1008" s="9" t="s">
        <v>5213</v>
      </c>
      <c r="L1008" s="6"/>
    </row>
    <row r="1009" spans="1:12" x14ac:dyDescent="0.2">
      <c r="A1009" s="6" t="s">
        <v>9474</v>
      </c>
      <c r="B1009" s="6" t="s">
        <v>4416</v>
      </c>
      <c r="C1009" s="9" t="s">
        <v>2637</v>
      </c>
      <c r="D1009" s="6" t="s">
        <v>597</v>
      </c>
      <c r="E1009" s="5">
        <v>65</v>
      </c>
      <c r="F1009" s="5">
        <v>201</v>
      </c>
      <c r="G1009" s="5" t="s">
        <v>5804</v>
      </c>
      <c r="H1009" s="5" t="s">
        <v>6136</v>
      </c>
      <c r="I1009" s="5" t="s">
        <v>8263</v>
      </c>
      <c r="J1009" s="6">
        <v>0</v>
      </c>
      <c r="K1009" s="9" t="s">
        <v>9218</v>
      </c>
      <c r="L1009" s="6"/>
    </row>
    <row r="1010" spans="1:12" x14ac:dyDescent="0.2">
      <c r="A1010" s="6" t="s">
        <v>2738</v>
      </c>
      <c r="B1010" s="6" t="s">
        <v>4416</v>
      </c>
      <c r="C1010" s="9" t="s">
        <v>2637</v>
      </c>
      <c r="D1010" s="6" t="s">
        <v>4584</v>
      </c>
      <c r="E1010" s="5">
        <v>65</v>
      </c>
      <c r="F1010" s="5">
        <v>201</v>
      </c>
      <c r="G1010" s="5" t="s">
        <v>5804</v>
      </c>
      <c r="H1010" s="5" t="s">
        <v>6136</v>
      </c>
      <c r="I1010" s="5" t="s">
        <v>8263</v>
      </c>
      <c r="J1010" s="6">
        <v>0</v>
      </c>
      <c r="K1010" s="9" t="s">
        <v>9309</v>
      </c>
      <c r="L1010" s="6"/>
    </row>
    <row r="1011" spans="1:12" x14ac:dyDescent="0.2">
      <c r="A1011" s="6"/>
      <c r="B1011" s="6" t="s">
        <v>4416</v>
      </c>
      <c r="C1011" s="9" t="s">
        <v>2637</v>
      </c>
      <c r="D1011" s="6" t="s">
        <v>10243</v>
      </c>
      <c r="E1011" s="5">
        <v>68</v>
      </c>
      <c r="F1011" s="5">
        <v>206</v>
      </c>
      <c r="G1011" s="5" t="s">
        <v>10256</v>
      </c>
      <c r="H1011" s="5" t="s">
        <v>10390</v>
      </c>
      <c r="I1011" s="5" t="s">
        <v>8263</v>
      </c>
      <c r="J1011" s="6">
        <v>0</v>
      </c>
      <c r="K1011" s="9"/>
      <c r="L1011" s="6"/>
    </row>
    <row r="1012" spans="1:12" x14ac:dyDescent="0.2">
      <c r="A1012" s="6"/>
      <c r="B1012" s="6" t="s">
        <v>4416</v>
      </c>
      <c r="C1012" s="9" t="s">
        <v>2637</v>
      </c>
      <c r="D1012" s="6" t="s">
        <v>516</v>
      </c>
      <c r="E1012" s="5">
        <v>67</v>
      </c>
      <c r="F1012" s="5">
        <v>208</v>
      </c>
      <c r="G1012" s="5" t="s">
        <v>7461</v>
      </c>
      <c r="H1012" s="5" t="s">
        <v>6136</v>
      </c>
      <c r="I1012" s="5" t="s">
        <v>8263</v>
      </c>
      <c r="J1012" s="6">
        <v>0</v>
      </c>
      <c r="K1012" s="9"/>
      <c r="L1012" s="6"/>
    </row>
    <row r="1013" spans="1:12" x14ac:dyDescent="0.2">
      <c r="A1013" s="6" t="s">
        <v>4917</v>
      </c>
      <c r="B1013" s="6" t="s">
        <v>4416</v>
      </c>
      <c r="C1013" s="9" t="s">
        <v>2637</v>
      </c>
      <c r="D1013" s="6" t="s">
        <v>1758</v>
      </c>
      <c r="E1013" s="5">
        <v>66</v>
      </c>
      <c r="F1013" s="5">
        <v>208</v>
      </c>
      <c r="G1013" s="5" t="s">
        <v>7461</v>
      </c>
      <c r="H1013" s="5" t="s">
        <v>6136</v>
      </c>
      <c r="I1013" s="5" t="s">
        <v>8263</v>
      </c>
      <c r="J1013" s="6">
        <v>0</v>
      </c>
      <c r="K1013" s="9"/>
      <c r="L1013" s="6"/>
    </row>
    <row r="1014" spans="1:12" ht="25.5" x14ac:dyDescent="0.2">
      <c r="A1014" s="6" t="s">
        <v>2654</v>
      </c>
      <c r="B1014" s="6" t="s">
        <v>4416</v>
      </c>
      <c r="C1014" s="9" t="s">
        <v>2637</v>
      </c>
      <c r="D1014" s="174" t="s">
        <v>4732</v>
      </c>
      <c r="E1014" s="5"/>
      <c r="F1014" s="5">
        <v>213</v>
      </c>
      <c r="G1014" s="5" t="s">
        <v>5165</v>
      </c>
      <c r="H1014" s="5" t="s">
        <v>10390</v>
      </c>
      <c r="I1014" s="5" t="s">
        <v>8263</v>
      </c>
      <c r="J1014" s="6">
        <v>0</v>
      </c>
      <c r="K1014" s="9"/>
      <c r="L1014" s="6"/>
    </row>
    <row r="1015" spans="1:12" x14ac:dyDescent="0.2">
      <c r="A1015" s="6" t="s">
        <v>2739</v>
      </c>
      <c r="B1015" s="6" t="s">
        <v>4416</v>
      </c>
      <c r="C1015" s="9" t="s">
        <v>2637</v>
      </c>
      <c r="D1015" s="6" t="s">
        <v>6373</v>
      </c>
      <c r="E1015" s="5">
        <v>64</v>
      </c>
      <c r="F1015" s="5">
        <v>201</v>
      </c>
      <c r="G1015" s="5" t="s">
        <v>5804</v>
      </c>
      <c r="H1015" s="5" t="s">
        <v>6136</v>
      </c>
      <c r="I1015" s="5" t="s">
        <v>8263</v>
      </c>
      <c r="J1015" s="6">
        <v>0</v>
      </c>
      <c r="K1015" s="9" t="s">
        <v>6374</v>
      </c>
      <c r="L1015" s="6"/>
    </row>
    <row r="1016" spans="1:12" x14ac:dyDescent="0.2">
      <c r="A1016" s="6" t="s">
        <v>2740</v>
      </c>
      <c r="B1016" s="6" t="s">
        <v>4416</v>
      </c>
      <c r="C1016" s="9" t="s">
        <v>2637</v>
      </c>
      <c r="D1016" s="6" t="s">
        <v>4580</v>
      </c>
      <c r="E1016" s="5">
        <v>63</v>
      </c>
      <c r="F1016" s="5">
        <v>201</v>
      </c>
      <c r="G1016" s="5" t="s">
        <v>5804</v>
      </c>
      <c r="H1016" s="5" t="s">
        <v>6136</v>
      </c>
      <c r="I1016" s="5" t="s">
        <v>8263</v>
      </c>
      <c r="J1016" s="6">
        <v>0</v>
      </c>
      <c r="K1016" s="9" t="s">
        <v>9309</v>
      </c>
      <c r="L1016" s="6"/>
    </row>
    <row r="1017" spans="1:12" x14ac:dyDescent="0.2">
      <c r="A1017" s="6"/>
      <c r="B1017" s="6" t="s">
        <v>4416</v>
      </c>
      <c r="C1017" s="9" t="s">
        <v>2637</v>
      </c>
      <c r="D1017" s="6" t="s">
        <v>7327</v>
      </c>
      <c r="E1017" s="5">
        <v>64</v>
      </c>
      <c r="F1017" s="5">
        <v>208</v>
      </c>
      <c r="G1017" s="5" t="s">
        <v>7461</v>
      </c>
      <c r="H1017" s="5" t="s">
        <v>6136</v>
      </c>
      <c r="I1017" s="5" t="s">
        <v>8263</v>
      </c>
      <c r="J1017" s="6">
        <v>0</v>
      </c>
      <c r="K1017" s="9"/>
      <c r="L1017" s="6"/>
    </row>
    <row r="1018" spans="1:12" x14ac:dyDescent="0.2">
      <c r="A1018" s="6" t="s">
        <v>11528</v>
      </c>
      <c r="B1018" s="6" t="s">
        <v>4416</v>
      </c>
      <c r="C1018" s="9" t="s">
        <v>2637</v>
      </c>
      <c r="D1018" s="6" t="s">
        <v>11533</v>
      </c>
      <c r="E1018" s="5">
        <v>64</v>
      </c>
      <c r="F1018" s="5">
        <v>201</v>
      </c>
      <c r="G1018" s="5" t="s">
        <v>5804</v>
      </c>
      <c r="H1018" s="5" t="s">
        <v>6136</v>
      </c>
      <c r="I1018" s="5" t="s">
        <v>8263</v>
      </c>
      <c r="J1018" s="6">
        <v>0</v>
      </c>
      <c r="K1018" s="9" t="s">
        <v>11511</v>
      </c>
      <c r="L1018" s="6"/>
    </row>
    <row r="1019" spans="1:12" x14ac:dyDescent="0.2">
      <c r="A1019" s="556" t="s">
        <v>12190</v>
      </c>
      <c r="B1019" s="556" t="s">
        <v>4416</v>
      </c>
      <c r="C1019" s="562" t="s">
        <v>2637</v>
      </c>
      <c r="D1019" s="575" t="s">
        <v>12195</v>
      </c>
      <c r="E1019" s="5">
        <v>62</v>
      </c>
      <c r="F1019" s="5">
        <v>211</v>
      </c>
      <c r="G1019" s="5" t="s">
        <v>5802</v>
      </c>
      <c r="H1019" s="5" t="s">
        <v>6136</v>
      </c>
      <c r="I1019" s="5" t="s">
        <v>8263</v>
      </c>
      <c r="J1019" s="6">
        <v>0</v>
      </c>
      <c r="K1019" s="562" t="s">
        <v>12192</v>
      </c>
      <c r="L1019" s="6"/>
    </row>
    <row r="1020" spans="1:12" x14ac:dyDescent="0.2">
      <c r="A1020" s="6" t="s">
        <v>10798</v>
      </c>
      <c r="B1020" s="6" t="s">
        <v>4416</v>
      </c>
      <c r="C1020" s="9" t="s">
        <v>2637</v>
      </c>
      <c r="D1020" s="6" t="s">
        <v>10803</v>
      </c>
      <c r="E1020" s="5">
        <v>65</v>
      </c>
      <c r="F1020" s="5">
        <v>208</v>
      </c>
      <c r="G1020" s="5" t="s">
        <v>7461</v>
      </c>
      <c r="H1020" s="5" t="s">
        <v>6136</v>
      </c>
      <c r="I1020" s="5" t="s">
        <v>8263</v>
      </c>
      <c r="J1020" s="6">
        <v>0</v>
      </c>
      <c r="K1020" s="9" t="s">
        <v>10791</v>
      </c>
      <c r="L1020" s="6"/>
    </row>
    <row r="1021" spans="1:12" x14ac:dyDescent="0.2">
      <c r="A1021" s="6" t="s">
        <v>9940</v>
      </c>
      <c r="B1021" s="6" t="s">
        <v>4416</v>
      </c>
      <c r="C1021" s="9" t="s">
        <v>2637</v>
      </c>
      <c r="D1021" s="6" t="s">
        <v>9941</v>
      </c>
      <c r="E1021" s="5">
        <v>71</v>
      </c>
      <c r="F1021" s="5">
        <v>207</v>
      </c>
      <c r="G1021" s="5" t="s">
        <v>5105</v>
      </c>
      <c r="H1021" s="5" t="s">
        <v>912</v>
      </c>
      <c r="I1021" s="5" t="s">
        <v>8263</v>
      </c>
      <c r="J1021" s="6">
        <v>0</v>
      </c>
      <c r="K1021" s="9" t="s">
        <v>9939</v>
      </c>
      <c r="L1021" s="6"/>
    </row>
    <row r="1022" spans="1:12" x14ac:dyDescent="0.2">
      <c r="A1022" s="6" t="s">
        <v>2323</v>
      </c>
      <c r="B1022" s="6" t="s">
        <v>1423</v>
      </c>
      <c r="C1022" s="9" t="s">
        <v>2637</v>
      </c>
      <c r="D1022" s="6" t="s">
        <v>3185</v>
      </c>
      <c r="E1022" s="5">
        <v>65</v>
      </c>
      <c r="F1022" s="5">
        <v>208</v>
      </c>
      <c r="G1022" s="5" t="s">
        <v>7461</v>
      </c>
      <c r="H1022" s="5" t="s">
        <v>6136</v>
      </c>
      <c r="I1022" s="5" t="s">
        <v>8263</v>
      </c>
      <c r="J1022" s="6">
        <v>0</v>
      </c>
      <c r="K1022" s="9"/>
      <c r="L1022" s="6"/>
    </row>
    <row r="1023" spans="1:12" x14ac:dyDescent="0.2">
      <c r="A1023" s="6"/>
      <c r="B1023" s="6" t="s">
        <v>1423</v>
      </c>
      <c r="C1023" s="9" t="s">
        <v>2637</v>
      </c>
      <c r="D1023" s="6" t="s">
        <v>9169</v>
      </c>
      <c r="E1023" s="5">
        <v>61</v>
      </c>
      <c r="F1023" s="5">
        <v>211</v>
      </c>
      <c r="G1023" s="5" t="s">
        <v>5802</v>
      </c>
      <c r="H1023" s="5" t="s">
        <v>6136</v>
      </c>
      <c r="I1023" s="5" t="s">
        <v>8263</v>
      </c>
      <c r="J1023" s="6">
        <v>0</v>
      </c>
      <c r="K1023" s="9"/>
      <c r="L1023" s="6"/>
    </row>
    <row r="1024" spans="1:12" x14ac:dyDescent="0.2">
      <c r="A1024" s="6"/>
      <c r="B1024" s="6" t="s">
        <v>1423</v>
      </c>
      <c r="C1024" s="9" t="s">
        <v>2637</v>
      </c>
      <c r="D1024" s="6" t="s">
        <v>2638</v>
      </c>
      <c r="E1024" s="5">
        <v>65</v>
      </c>
      <c r="F1024" s="5">
        <v>201</v>
      </c>
      <c r="G1024" s="5" t="s">
        <v>5804</v>
      </c>
      <c r="H1024" s="5" t="s">
        <v>6136</v>
      </c>
      <c r="I1024" s="5" t="s">
        <v>8263</v>
      </c>
      <c r="J1024" s="6">
        <v>0</v>
      </c>
      <c r="K1024" s="9"/>
      <c r="L1024" s="6"/>
    </row>
    <row r="1025" spans="1:12" x14ac:dyDescent="0.2">
      <c r="A1025" s="6" t="s">
        <v>12046</v>
      </c>
      <c r="B1025" s="6" t="s">
        <v>1423</v>
      </c>
      <c r="C1025" s="9" t="s">
        <v>2637</v>
      </c>
      <c r="D1025" s="6" t="s">
        <v>12293</v>
      </c>
      <c r="E1025" s="5">
        <v>68</v>
      </c>
      <c r="F1025" s="5">
        <v>208</v>
      </c>
      <c r="G1025" s="5" t="s">
        <v>7461</v>
      </c>
      <c r="H1025" s="5" t="s">
        <v>6136</v>
      </c>
      <c r="I1025" s="5" t="s">
        <v>8263</v>
      </c>
      <c r="J1025" s="6">
        <v>0</v>
      </c>
      <c r="K1025" s="9" t="s">
        <v>11657</v>
      </c>
      <c r="L1025" s="6"/>
    </row>
    <row r="1026" spans="1:12" x14ac:dyDescent="0.2">
      <c r="A1026" s="6" t="s">
        <v>12287</v>
      </c>
      <c r="B1026" s="6" t="s">
        <v>1423</v>
      </c>
      <c r="C1026" s="9" t="s">
        <v>2637</v>
      </c>
      <c r="D1026" s="6" t="s">
        <v>12294</v>
      </c>
      <c r="E1026" s="5">
        <v>69</v>
      </c>
      <c r="F1026" s="5">
        <v>206</v>
      </c>
      <c r="G1026" s="5" t="s">
        <v>10256</v>
      </c>
      <c r="H1026" s="5" t="s">
        <v>10390</v>
      </c>
      <c r="I1026" s="5" t="s">
        <v>8263</v>
      </c>
      <c r="J1026" s="6">
        <v>1</v>
      </c>
      <c r="K1026" s="9" t="s">
        <v>12277</v>
      </c>
      <c r="L1026" s="6"/>
    </row>
    <row r="1027" spans="1:12" x14ac:dyDescent="0.2">
      <c r="A1027" s="6" t="s">
        <v>5800</v>
      </c>
      <c r="B1027" s="6" t="s">
        <v>1423</v>
      </c>
      <c r="C1027" s="9" t="s">
        <v>2637</v>
      </c>
      <c r="D1027" s="6" t="s">
        <v>8749</v>
      </c>
      <c r="E1027" s="5">
        <v>67</v>
      </c>
      <c r="F1027" s="5">
        <v>208</v>
      </c>
      <c r="G1027" s="5" t="s">
        <v>7461</v>
      </c>
      <c r="H1027" s="5" t="s">
        <v>6136</v>
      </c>
      <c r="I1027" s="5" t="s">
        <v>8263</v>
      </c>
      <c r="J1027" s="6">
        <v>0</v>
      </c>
      <c r="K1027" s="9"/>
      <c r="L1027" s="6"/>
    </row>
    <row r="1028" spans="1:12" x14ac:dyDescent="0.2">
      <c r="A1028" s="6"/>
      <c r="B1028" s="6" t="s">
        <v>1423</v>
      </c>
      <c r="C1028" s="9" t="s">
        <v>2637</v>
      </c>
      <c r="D1028" s="6" t="s">
        <v>1234</v>
      </c>
      <c r="E1028" s="5">
        <v>65</v>
      </c>
      <c r="F1028" s="5">
        <v>201</v>
      </c>
      <c r="G1028" s="5" t="s">
        <v>5804</v>
      </c>
      <c r="H1028" s="5" t="s">
        <v>6136</v>
      </c>
      <c r="I1028" s="5" t="s">
        <v>8263</v>
      </c>
      <c r="J1028" s="6">
        <v>0</v>
      </c>
      <c r="K1028" s="9"/>
      <c r="L1028" s="6"/>
    </row>
    <row r="1029" spans="1:12" x14ac:dyDescent="0.2">
      <c r="A1029" s="6" t="s">
        <v>7661</v>
      </c>
      <c r="B1029" s="6" t="s">
        <v>1423</v>
      </c>
      <c r="C1029" s="9" t="s">
        <v>2637</v>
      </c>
      <c r="D1029" s="6" t="s">
        <v>10499</v>
      </c>
      <c r="E1029" s="5">
        <v>65</v>
      </c>
      <c r="F1029" s="5">
        <v>208</v>
      </c>
      <c r="G1029" s="5" t="s">
        <v>7461</v>
      </c>
      <c r="H1029" s="5" t="s">
        <v>6136</v>
      </c>
      <c r="I1029" s="5" t="s">
        <v>8263</v>
      </c>
      <c r="J1029" s="6">
        <v>0</v>
      </c>
      <c r="K1029" s="9" t="s">
        <v>7659</v>
      </c>
      <c r="L1029" s="6"/>
    </row>
    <row r="1030" spans="1:12" x14ac:dyDescent="0.2">
      <c r="A1030" s="6"/>
      <c r="B1030" s="6" t="s">
        <v>1423</v>
      </c>
      <c r="C1030" s="9" t="s">
        <v>2637</v>
      </c>
      <c r="D1030" s="6" t="s">
        <v>4492</v>
      </c>
      <c r="E1030" s="5">
        <v>65</v>
      </c>
      <c r="F1030" s="5">
        <v>208</v>
      </c>
      <c r="G1030" s="5" t="s">
        <v>7461</v>
      </c>
      <c r="H1030" s="5" t="s">
        <v>6136</v>
      </c>
      <c r="I1030" s="5" t="s">
        <v>8263</v>
      </c>
      <c r="J1030" s="6">
        <v>0</v>
      </c>
      <c r="K1030" s="9"/>
      <c r="L1030" s="6"/>
    </row>
    <row r="1031" spans="1:12" x14ac:dyDescent="0.2">
      <c r="A1031" s="6"/>
      <c r="B1031" s="6" t="s">
        <v>1423</v>
      </c>
      <c r="C1031" s="9" t="s">
        <v>2637</v>
      </c>
      <c r="D1031" s="6" t="s">
        <v>2428</v>
      </c>
      <c r="E1031" s="5">
        <v>64</v>
      </c>
      <c r="F1031" s="5">
        <v>208</v>
      </c>
      <c r="G1031" s="5" t="s">
        <v>7461</v>
      </c>
      <c r="H1031" s="5" t="s">
        <v>6136</v>
      </c>
      <c r="I1031" s="5" t="s">
        <v>8263</v>
      </c>
      <c r="J1031" s="6">
        <v>0</v>
      </c>
      <c r="K1031" s="9"/>
      <c r="L1031" s="6"/>
    </row>
    <row r="1032" spans="1:12" x14ac:dyDescent="0.2">
      <c r="A1032" s="6"/>
      <c r="B1032" s="6" t="s">
        <v>1423</v>
      </c>
      <c r="C1032" s="9" t="s">
        <v>2637</v>
      </c>
      <c r="D1032" s="6" t="s">
        <v>3339</v>
      </c>
      <c r="E1032" s="5">
        <v>65</v>
      </c>
      <c r="F1032" s="5">
        <v>208</v>
      </c>
      <c r="G1032" s="5" t="s">
        <v>7461</v>
      </c>
      <c r="H1032" s="5" t="s">
        <v>6136</v>
      </c>
      <c r="I1032" s="5" t="s">
        <v>8263</v>
      </c>
      <c r="J1032" s="6">
        <v>0</v>
      </c>
      <c r="K1032" s="9"/>
      <c r="L1032" s="6"/>
    </row>
    <row r="1033" spans="1:12" x14ac:dyDescent="0.2">
      <c r="A1033" s="6"/>
      <c r="B1033" s="6" t="s">
        <v>1423</v>
      </c>
      <c r="C1033" s="9" t="s">
        <v>2637</v>
      </c>
      <c r="D1033" s="6" t="s">
        <v>7249</v>
      </c>
      <c r="E1033" s="5">
        <v>66</v>
      </c>
      <c r="F1033" s="5">
        <v>208</v>
      </c>
      <c r="G1033" s="5" t="s">
        <v>7461</v>
      </c>
      <c r="H1033" s="5" t="s">
        <v>6136</v>
      </c>
      <c r="I1033" s="5" t="s">
        <v>8263</v>
      </c>
      <c r="J1033" s="6">
        <v>0</v>
      </c>
      <c r="K1033" s="9"/>
      <c r="L1033" s="6"/>
    </row>
    <row r="1034" spans="1:12" x14ac:dyDescent="0.2">
      <c r="A1034" s="6" t="s">
        <v>6184</v>
      </c>
      <c r="B1034" s="6" t="s">
        <v>1423</v>
      </c>
      <c r="C1034" s="9" t="s">
        <v>2637</v>
      </c>
      <c r="D1034" s="6" t="s">
        <v>9567</v>
      </c>
      <c r="E1034" s="5">
        <v>64</v>
      </c>
      <c r="F1034" s="5">
        <v>208</v>
      </c>
      <c r="G1034" s="5" t="s">
        <v>7461</v>
      </c>
      <c r="H1034" s="5" t="s">
        <v>6136</v>
      </c>
      <c r="I1034" s="5" t="s">
        <v>8263</v>
      </c>
      <c r="J1034" s="6">
        <v>0</v>
      </c>
      <c r="K1034" s="9"/>
      <c r="L1034" s="6"/>
    </row>
    <row r="1035" spans="1:12" x14ac:dyDescent="0.2">
      <c r="A1035" s="6"/>
      <c r="B1035" s="6" t="s">
        <v>1423</v>
      </c>
      <c r="C1035" s="9" t="s">
        <v>2637</v>
      </c>
      <c r="D1035" s="6" t="s">
        <v>2025</v>
      </c>
      <c r="E1035" s="5">
        <v>65</v>
      </c>
      <c r="F1035" s="5">
        <v>208</v>
      </c>
      <c r="G1035" s="5" t="s">
        <v>7461</v>
      </c>
      <c r="H1035" s="5" t="s">
        <v>6136</v>
      </c>
      <c r="I1035" s="5" t="s">
        <v>8263</v>
      </c>
      <c r="J1035" s="6">
        <v>0</v>
      </c>
      <c r="K1035" s="9"/>
      <c r="L1035" s="6"/>
    </row>
    <row r="1036" spans="1:12" x14ac:dyDescent="0.2">
      <c r="A1036" s="575" t="s">
        <v>10231</v>
      </c>
      <c r="B1036" s="6" t="s">
        <v>1423</v>
      </c>
      <c r="C1036" s="9" t="s">
        <v>2637</v>
      </c>
      <c r="D1036" s="6" t="s">
        <v>3259</v>
      </c>
      <c r="E1036" s="5">
        <v>65</v>
      </c>
      <c r="F1036" s="5">
        <v>201</v>
      </c>
      <c r="G1036" s="5" t="s">
        <v>5804</v>
      </c>
      <c r="H1036" s="5" t="s">
        <v>6136</v>
      </c>
      <c r="I1036" s="5" t="s">
        <v>8263</v>
      </c>
      <c r="J1036" s="6">
        <v>0</v>
      </c>
      <c r="K1036" s="9"/>
      <c r="L1036" s="6"/>
    </row>
    <row r="1037" spans="1:12" x14ac:dyDescent="0.2">
      <c r="A1037" s="6"/>
      <c r="B1037" s="6" t="s">
        <v>1423</v>
      </c>
      <c r="C1037" s="9" t="s">
        <v>2637</v>
      </c>
      <c r="D1037" s="6" t="s">
        <v>3748</v>
      </c>
      <c r="E1037" s="5">
        <v>65</v>
      </c>
      <c r="F1037" s="5">
        <v>208</v>
      </c>
      <c r="G1037" s="5" t="s">
        <v>7461</v>
      </c>
      <c r="H1037" s="5" t="s">
        <v>6136</v>
      </c>
      <c r="I1037" s="5" t="s">
        <v>8263</v>
      </c>
      <c r="J1037" s="6">
        <v>0</v>
      </c>
      <c r="K1037" s="9"/>
      <c r="L1037" s="6"/>
    </row>
    <row r="1038" spans="1:12" x14ac:dyDescent="0.2">
      <c r="A1038" s="6"/>
      <c r="B1038" s="6" t="s">
        <v>1423</v>
      </c>
      <c r="C1038" s="9" t="s">
        <v>2637</v>
      </c>
      <c r="D1038" s="6" t="s">
        <v>11432</v>
      </c>
      <c r="E1038" s="5">
        <v>65</v>
      </c>
      <c r="F1038" s="5">
        <v>208</v>
      </c>
      <c r="G1038" s="5" t="s">
        <v>7461</v>
      </c>
      <c r="H1038" s="5" t="s">
        <v>6136</v>
      </c>
      <c r="I1038" s="5" t="s">
        <v>8263</v>
      </c>
      <c r="J1038" s="6">
        <v>0</v>
      </c>
      <c r="K1038" s="9"/>
      <c r="L1038" s="6"/>
    </row>
    <row r="1039" spans="1:12" x14ac:dyDescent="0.2">
      <c r="A1039" s="6"/>
      <c r="B1039" s="6" t="s">
        <v>1423</v>
      </c>
      <c r="C1039" s="9" t="s">
        <v>2637</v>
      </c>
      <c r="D1039" s="6" t="s">
        <v>2878</v>
      </c>
      <c r="E1039" s="5">
        <v>65</v>
      </c>
      <c r="F1039" s="5">
        <v>208</v>
      </c>
      <c r="G1039" s="5" t="s">
        <v>7461</v>
      </c>
      <c r="H1039" s="5" t="s">
        <v>6136</v>
      </c>
      <c r="I1039" s="5" t="s">
        <v>8263</v>
      </c>
      <c r="J1039" s="6">
        <v>0</v>
      </c>
      <c r="K1039" s="9"/>
      <c r="L1039" s="6"/>
    </row>
    <row r="1040" spans="1:12" x14ac:dyDescent="0.2">
      <c r="A1040" s="575" t="s">
        <v>11003</v>
      </c>
      <c r="B1040" s="575" t="s">
        <v>1423</v>
      </c>
      <c r="C1040" s="562" t="s">
        <v>2637</v>
      </c>
      <c r="D1040" s="556" t="s">
        <v>11153</v>
      </c>
      <c r="E1040" s="5">
        <v>67</v>
      </c>
      <c r="F1040" s="5">
        <v>208</v>
      </c>
      <c r="G1040" s="5" t="s">
        <v>7461</v>
      </c>
      <c r="H1040" s="5" t="s">
        <v>6136</v>
      </c>
      <c r="I1040" s="5" t="s">
        <v>8263</v>
      </c>
      <c r="J1040" s="6">
        <v>0</v>
      </c>
      <c r="K1040" s="562" t="s">
        <v>11128</v>
      </c>
      <c r="L1040" s="6"/>
    </row>
    <row r="1041" spans="1:12" x14ac:dyDescent="0.2">
      <c r="A1041" s="6" t="s">
        <v>436</v>
      </c>
      <c r="B1041" s="6" t="s">
        <v>1423</v>
      </c>
      <c r="C1041" s="9" t="s">
        <v>2637</v>
      </c>
      <c r="D1041" s="6" t="s">
        <v>782</v>
      </c>
      <c r="E1041" s="5">
        <v>66</v>
      </c>
      <c r="F1041" s="5">
        <v>201</v>
      </c>
      <c r="G1041" s="5" t="s">
        <v>5804</v>
      </c>
      <c r="H1041" s="5" t="s">
        <v>6136</v>
      </c>
      <c r="I1041" s="5" t="s">
        <v>8263</v>
      </c>
      <c r="J1041" s="6">
        <v>0</v>
      </c>
      <c r="K1041" s="9" t="s">
        <v>1262</v>
      </c>
      <c r="L1041" s="6"/>
    </row>
    <row r="1042" spans="1:12" x14ac:dyDescent="0.2">
      <c r="A1042" s="6"/>
      <c r="B1042" s="6" t="s">
        <v>1423</v>
      </c>
      <c r="C1042" s="9" t="s">
        <v>2637</v>
      </c>
      <c r="D1042" s="6" t="s">
        <v>8947</v>
      </c>
      <c r="E1042" s="5">
        <v>65</v>
      </c>
      <c r="F1042" s="5">
        <v>201</v>
      </c>
      <c r="G1042" s="5" t="s">
        <v>5804</v>
      </c>
      <c r="H1042" s="5" t="s">
        <v>6136</v>
      </c>
      <c r="I1042" s="5" t="s">
        <v>8263</v>
      </c>
      <c r="J1042" s="6">
        <v>0</v>
      </c>
      <c r="K1042" s="9"/>
      <c r="L1042" s="6"/>
    </row>
    <row r="1043" spans="1:12" x14ac:dyDescent="0.2">
      <c r="A1043" s="6"/>
      <c r="B1043" s="6" t="s">
        <v>3714</v>
      </c>
      <c r="C1043" s="9" t="s">
        <v>2637</v>
      </c>
      <c r="D1043" s="6" t="s">
        <v>9332</v>
      </c>
      <c r="E1043" s="5">
        <v>65</v>
      </c>
      <c r="F1043" s="5">
        <v>208</v>
      </c>
      <c r="G1043" s="5" t="s">
        <v>7461</v>
      </c>
      <c r="H1043" s="5" t="s">
        <v>6136</v>
      </c>
      <c r="I1043" s="5" t="s">
        <v>8263</v>
      </c>
      <c r="J1043" s="6">
        <v>0</v>
      </c>
      <c r="K1043" s="9" t="s">
        <v>9335</v>
      </c>
      <c r="L1043" s="6"/>
    </row>
    <row r="1044" spans="1:12" x14ac:dyDescent="0.2">
      <c r="A1044" s="6" t="s">
        <v>11195</v>
      </c>
      <c r="B1044" s="6" t="s">
        <v>1423</v>
      </c>
      <c r="C1044" s="9" t="s">
        <v>2637</v>
      </c>
      <c r="D1044" s="6" t="s">
        <v>11221</v>
      </c>
      <c r="E1044" s="5">
        <v>63</v>
      </c>
      <c r="F1044" s="5">
        <v>218</v>
      </c>
      <c r="G1044" s="5" t="s">
        <v>9090</v>
      </c>
      <c r="H1044" s="5" t="s">
        <v>6136</v>
      </c>
      <c r="I1044" s="5" t="s">
        <v>8263</v>
      </c>
      <c r="J1044" s="6">
        <v>0</v>
      </c>
      <c r="K1044" s="9" t="s">
        <v>11226</v>
      </c>
      <c r="L1044" s="6"/>
    </row>
    <row r="1045" spans="1:12" x14ac:dyDescent="0.2">
      <c r="A1045" s="6" t="s">
        <v>8105</v>
      </c>
      <c r="B1045" s="6" t="s">
        <v>1423</v>
      </c>
      <c r="C1045" s="9" t="s">
        <v>2637</v>
      </c>
      <c r="D1045" s="6" t="s">
        <v>9225</v>
      </c>
      <c r="E1045" s="5">
        <v>68</v>
      </c>
      <c r="F1045" s="5">
        <v>234</v>
      </c>
      <c r="G1045" s="5" t="s">
        <v>9370</v>
      </c>
      <c r="H1045" s="5" t="s">
        <v>6136</v>
      </c>
      <c r="I1045" s="5" t="s">
        <v>8263</v>
      </c>
      <c r="J1045" s="6">
        <v>0</v>
      </c>
      <c r="K1045" s="9" t="s">
        <v>8502</v>
      </c>
      <c r="L1045" s="6"/>
    </row>
    <row r="1046" spans="1:12" x14ac:dyDescent="0.2">
      <c r="A1046" s="6"/>
      <c r="B1046" s="6" t="s">
        <v>1423</v>
      </c>
      <c r="C1046" s="9" t="s">
        <v>2637</v>
      </c>
      <c r="D1046" s="6" t="s">
        <v>10409</v>
      </c>
      <c r="E1046" s="5">
        <v>65</v>
      </c>
      <c r="F1046" s="5">
        <v>208</v>
      </c>
      <c r="G1046" s="5" t="s">
        <v>7461</v>
      </c>
      <c r="H1046" s="5" t="s">
        <v>6136</v>
      </c>
      <c r="I1046" s="5" t="s">
        <v>8263</v>
      </c>
      <c r="J1046" s="6">
        <v>0</v>
      </c>
      <c r="K1046" s="9"/>
      <c r="L1046" s="6"/>
    </row>
    <row r="1047" spans="1:12" x14ac:dyDescent="0.2">
      <c r="A1047" s="6"/>
      <c r="B1047" s="6" t="s">
        <v>1423</v>
      </c>
      <c r="C1047" s="9" t="s">
        <v>2637</v>
      </c>
      <c r="D1047" s="6" t="s">
        <v>312</v>
      </c>
      <c r="E1047" s="5">
        <v>67</v>
      </c>
      <c r="F1047" s="5">
        <v>208</v>
      </c>
      <c r="G1047" s="5" t="s">
        <v>7461</v>
      </c>
      <c r="H1047" s="5" t="s">
        <v>6136</v>
      </c>
      <c r="I1047" s="5" t="s">
        <v>8263</v>
      </c>
      <c r="J1047" s="6">
        <v>0</v>
      </c>
      <c r="K1047" s="9" t="s">
        <v>1492</v>
      </c>
      <c r="L1047" s="6"/>
    </row>
    <row r="1048" spans="1:12" x14ac:dyDescent="0.2">
      <c r="A1048" s="6"/>
      <c r="B1048" s="6" t="s">
        <v>1423</v>
      </c>
      <c r="C1048" s="9" t="s">
        <v>2637</v>
      </c>
      <c r="D1048" s="6" t="s">
        <v>6469</v>
      </c>
      <c r="E1048" s="5"/>
      <c r="F1048" s="5">
        <v>208</v>
      </c>
      <c r="G1048" s="5" t="s">
        <v>7461</v>
      </c>
      <c r="H1048" s="5" t="s">
        <v>6136</v>
      </c>
      <c r="I1048" s="5" t="s">
        <v>8263</v>
      </c>
      <c r="J1048" s="6">
        <v>0</v>
      </c>
      <c r="K1048" s="9"/>
      <c r="L1048" s="6"/>
    </row>
    <row r="1049" spans="1:12" x14ac:dyDescent="0.2">
      <c r="A1049" s="6"/>
      <c r="B1049" s="6" t="s">
        <v>1423</v>
      </c>
      <c r="C1049" s="9" t="s">
        <v>2637</v>
      </c>
      <c r="D1049" s="6" t="s">
        <v>4023</v>
      </c>
      <c r="E1049" s="5">
        <v>65</v>
      </c>
      <c r="F1049" s="5">
        <v>208</v>
      </c>
      <c r="G1049" s="5" t="s">
        <v>7461</v>
      </c>
      <c r="H1049" s="5" t="s">
        <v>6136</v>
      </c>
      <c r="I1049" s="5" t="s">
        <v>8263</v>
      </c>
      <c r="J1049" s="6">
        <v>0</v>
      </c>
      <c r="K1049" s="9" t="s">
        <v>8247</v>
      </c>
      <c r="L1049" s="6"/>
    </row>
    <row r="1050" spans="1:12" x14ac:dyDescent="0.2">
      <c r="A1050" s="6"/>
      <c r="B1050" s="6" t="s">
        <v>1423</v>
      </c>
      <c r="C1050" s="9" t="s">
        <v>2637</v>
      </c>
      <c r="D1050" s="6" t="s">
        <v>8518</v>
      </c>
      <c r="E1050" s="5">
        <v>65</v>
      </c>
      <c r="F1050" s="5">
        <v>208</v>
      </c>
      <c r="G1050" s="5" t="s">
        <v>7461</v>
      </c>
      <c r="H1050" s="5" t="s">
        <v>6136</v>
      </c>
      <c r="I1050" s="5" t="s">
        <v>8263</v>
      </c>
      <c r="J1050" s="6">
        <v>0</v>
      </c>
      <c r="K1050" s="9"/>
      <c r="L1050" s="6"/>
    </row>
    <row r="1051" spans="1:12" x14ac:dyDescent="0.2">
      <c r="A1051" s="6"/>
      <c r="B1051" s="6" t="s">
        <v>1423</v>
      </c>
      <c r="C1051" s="9" t="s">
        <v>2637</v>
      </c>
      <c r="D1051" s="6" t="s">
        <v>10501</v>
      </c>
      <c r="E1051" s="5">
        <v>67</v>
      </c>
      <c r="F1051" s="5">
        <v>208</v>
      </c>
      <c r="G1051" s="5" t="s">
        <v>7461</v>
      </c>
      <c r="H1051" s="5" t="s">
        <v>6136</v>
      </c>
      <c r="I1051" s="5" t="s">
        <v>8263</v>
      </c>
      <c r="J1051" s="6">
        <v>0</v>
      </c>
      <c r="K1051" s="9"/>
      <c r="L1051" s="6"/>
    </row>
    <row r="1052" spans="1:12" x14ac:dyDescent="0.2">
      <c r="A1052" s="6" t="s">
        <v>4218</v>
      </c>
      <c r="B1052" s="6" t="s">
        <v>1423</v>
      </c>
      <c r="C1052" s="9" t="s">
        <v>2637</v>
      </c>
      <c r="D1052" s="6" t="s">
        <v>703</v>
      </c>
      <c r="E1052" s="5">
        <v>65</v>
      </c>
      <c r="F1052" s="5">
        <v>208</v>
      </c>
      <c r="G1052" s="5" t="s">
        <v>7461</v>
      </c>
      <c r="H1052" s="5" t="s">
        <v>6136</v>
      </c>
      <c r="I1052" s="5" t="s">
        <v>8263</v>
      </c>
      <c r="J1052" s="6">
        <v>0</v>
      </c>
      <c r="K1052" s="9" t="s">
        <v>4659</v>
      </c>
      <c r="L1052" s="6"/>
    </row>
    <row r="1053" spans="1:12" x14ac:dyDescent="0.2">
      <c r="A1053" s="6" t="s">
        <v>7509</v>
      </c>
      <c r="B1053" s="6" t="s">
        <v>1423</v>
      </c>
      <c r="C1053" s="9" t="s">
        <v>2637</v>
      </c>
      <c r="D1053" s="6" t="s">
        <v>809</v>
      </c>
      <c r="E1053" s="5" t="s">
        <v>811</v>
      </c>
      <c r="F1053" s="5">
        <v>214</v>
      </c>
      <c r="G1053" s="5" t="s">
        <v>6391</v>
      </c>
      <c r="H1053" s="5" t="s">
        <v>6136</v>
      </c>
      <c r="I1053" s="5" t="s">
        <v>8263</v>
      </c>
      <c r="J1053" s="6">
        <v>0</v>
      </c>
      <c r="K1053" s="9" t="s">
        <v>2005</v>
      </c>
      <c r="L1053" s="6"/>
    </row>
    <row r="1054" spans="1:12" x14ac:dyDescent="0.2">
      <c r="A1054" s="6"/>
      <c r="B1054" s="6" t="s">
        <v>4892</v>
      </c>
      <c r="C1054" s="9" t="s">
        <v>2637</v>
      </c>
      <c r="D1054" s="6" t="s">
        <v>10041</v>
      </c>
      <c r="E1054" s="5">
        <v>66</v>
      </c>
      <c r="F1054" s="5">
        <v>208</v>
      </c>
      <c r="G1054" s="5" t="s">
        <v>7461</v>
      </c>
      <c r="H1054" s="5" t="s">
        <v>6136</v>
      </c>
      <c r="I1054" s="5" t="s">
        <v>8263</v>
      </c>
      <c r="J1054" s="6">
        <v>0</v>
      </c>
      <c r="K1054" s="9"/>
      <c r="L1054" s="6"/>
    </row>
    <row r="1055" spans="1:12" x14ac:dyDescent="0.2">
      <c r="A1055" s="6"/>
      <c r="B1055" s="6" t="s">
        <v>4892</v>
      </c>
      <c r="C1055" s="9" t="s">
        <v>2637</v>
      </c>
      <c r="D1055" s="6" t="s">
        <v>2638</v>
      </c>
      <c r="E1055" s="5">
        <v>65</v>
      </c>
      <c r="F1055" s="5">
        <v>201</v>
      </c>
      <c r="G1055" s="5" t="s">
        <v>5804</v>
      </c>
      <c r="H1055" s="5" t="s">
        <v>6136</v>
      </c>
      <c r="I1055" s="5" t="s">
        <v>8263</v>
      </c>
      <c r="J1055" s="6">
        <v>0</v>
      </c>
      <c r="K1055" s="9"/>
      <c r="L1055" s="6"/>
    </row>
    <row r="1056" spans="1:12" x14ac:dyDescent="0.2">
      <c r="A1056" s="6" t="s">
        <v>2148</v>
      </c>
      <c r="B1056" s="6" t="s">
        <v>4892</v>
      </c>
      <c r="C1056" s="9" t="s">
        <v>2637</v>
      </c>
      <c r="D1056" s="6" t="s">
        <v>8006</v>
      </c>
      <c r="E1056" s="5">
        <v>65</v>
      </c>
      <c r="F1056" s="5">
        <v>201</v>
      </c>
      <c r="G1056" s="5" t="s">
        <v>5804</v>
      </c>
      <c r="H1056" s="5" t="s">
        <v>6136</v>
      </c>
      <c r="I1056" s="5" t="s">
        <v>8263</v>
      </c>
      <c r="J1056" s="6">
        <v>0</v>
      </c>
      <c r="K1056" s="9" t="s">
        <v>604</v>
      </c>
      <c r="L1056" s="6"/>
    </row>
    <row r="1057" spans="1:12" x14ac:dyDescent="0.2">
      <c r="A1057" s="6" t="s">
        <v>9496</v>
      </c>
      <c r="B1057" s="6" t="s">
        <v>4892</v>
      </c>
      <c r="C1057" s="9" t="s">
        <v>2637</v>
      </c>
      <c r="D1057" s="6" t="s">
        <v>3259</v>
      </c>
      <c r="E1057" s="5">
        <v>65</v>
      </c>
      <c r="F1057" s="5">
        <v>201</v>
      </c>
      <c r="G1057" s="5" t="s">
        <v>5804</v>
      </c>
      <c r="H1057" s="5" t="s">
        <v>6136</v>
      </c>
      <c r="I1057" s="5" t="s">
        <v>8263</v>
      </c>
      <c r="J1057" s="6">
        <v>0</v>
      </c>
      <c r="K1057" s="9" t="s">
        <v>604</v>
      </c>
      <c r="L1057" s="6"/>
    </row>
    <row r="1058" spans="1:12" x14ac:dyDescent="0.2">
      <c r="A1058" s="6" t="s">
        <v>2136</v>
      </c>
      <c r="B1058" s="6" t="s">
        <v>4892</v>
      </c>
      <c r="C1058" s="9" t="s">
        <v>2637</v>
      </c>
      <c r="D1058" s="6" t="s">
        <v>9799</v>
      </c>
      <c r="E1058" s="5">
        <v>65</v>
      </c>
      <c r="F1058" s="5">
        <v>208</v>
      </c>
      <c r="G1058" s="5" t="s">
        <v>7461</v>
      </c>
      <c r="H1058" s="5" t="s">
        <v>6136</v>
      </c>
      <c r="I1058" s="5" t="s">
        <v>8263</v>
      </c>
      <c r="J1058" s="6">
        <v>0</v>
      </c>
      <c r="K1058" s="9"/>
      <c r="L1058" s="6"/>
    </row>
    <row r="1059" spans="1:12" x14ac:dyDescent="0.2">
      <c r="A1059" s="6" t="s">
        <v>9497</v>
      </c>
      <c r="B1059" s="6" t="s">
        <v>4892</v>
      </c>
      <c r="C1059" s="9" t="s">
        <v>2637</v>
      </c>
      <c r="D1059" s="6" t="s">
        <v>5283</v>
      </c>
      <c r="E1059" s="5">
        <v>65</v>
      </c>
      <c r="F1059" s="5">
        <v>201</v>
      </c>
      <c r="G1059" s="5" t="s">
        <v>5804</v>
      </c>
      <c r="H1059" s="5" t="s">
        <v>6136</v>
      </c>
      <c r="I1059" s="5" t="s">
        <v>8263</v>
      </c>
      <c r="J1059" s="6">
        <v>0</v>
      </c>
      <c r="K1059" s="9" t="s">
        <v>604</v>
      </c>
      <c r="L1059" s="6"/>
    </row>
    <row r="1060" spans="1:12" x14ac:dyDescent="0.2">
      <c r="A1060" s="6" t="s">
        <v>9493</v>
      </c>
      <c r="B1060" s="6" t="s">
        <v>4892</v>
      </c>
      <c r="C1060" s="9" t="s">
        <v>2637</v>
      </c>
      <c r="D1060" s="6" t="s">
        <v>597</v>
      </c>
      <c r="E1060" s="5">
        <v>63</v>
      </c>
      <c r="F1060" s="5">
        <v>218</v>
      </c>
      <c r="G1060" s="5" t="s">
        <v>9090</v>
      </c>
      <c r="H1060" s="5" t="s">
        <v>6136</v>
      </c>
      <c r="I1060" s="5" t="s">
        <v>8263</v>
      </c>
      <c r="J1060" s="6">
        <v>0</v>
      </c>
      <c r="K1060" s="9" t="s">
        <v>604</v>
      </c>
      <c r="L1060" s="6"/>
    </row>
    <row r="1061" spans="1:12" x14ac:dyDescent="0.2">
      <c r="A1061" s="6" t="s">
        <v>10450</v>
      </c>
      <c r="B1061" s="6" t="s">
        <v>4892</v>
      </c>
      <c r="C1061" s="9" t="s">
        <v>2637</v>
      </c>
      <c r="D1061" s="6" t="s">
        <v>5282</v>
      </c>
      <c r="E1061" s="5">
        <v>65</v>
      </c>
      <c r="F1061" s="5">
        <v>201</v>
      </c>
      <c r="G1061" s="5" t="s">
        <v>5804</v>
      </c>
      <c r="H1061" s="5" t="s">
        <v>6136</v>
      </c>
      <c r="I1061" s="5" t="s">
        <v>8263</v>
      </c>
      <c r="J1061" s="6">
        <v>0</v>
      </c>
      <c r="K1061" s="9" t="s">
        <v>604</v>
      </c>
      <c r="L1061" s="6"/>
    </row>
    <row r="1062" spans="1:12" x14ac:dyDescent="0.2">
      <c r="A1062" s="6"/>
      <c r="B1062" s="6" t="s">
        <v>4892</v>
      </c>
      <c r="C1062" s="9" t="s">
        <v>2637</v>
      </c>
      <c r="D1062" s="6" t="s">
        <v>8605</v>
      </c>
      <c r="E1062" s="5">
        <v>65</v>
      </c>
      <c r="F1062" s="5">
        <v>208</v>
      </c>
      <c r="G1062" s="5" t="s">
        <v>7461</v>
      </c>
      <c r="H1062" s="5" t="s">
        <v>6136</v>
      </c>
      <c r="I1062" s="5" t="s">
        <v>8263</v>
      </c>
      <c r="J1062" s="6">
        <v>0</v>
      </c>
      <c r="K1062" s="9"/>
      <c r="L1062" s="6"/>
    </row>
    <row r="1063" spans="1:12" x14ac:dyDescent="0.2">
      <c r="A1063" s="575" t="s">
        <v>10653</v>
      </c>
      <c r="B1063" s="575" t="s">
        <v>8490</v>
      </c>
      <c r="C1063" s="562" t="s">
        <v>2637</v>
      </c>
      <c r="D1063" s="575" t="s">
        <v>10726</v>
      </c>
      <c r="E1063" s="5">
        <v>67</v>
      </c>
      <c r="F1063" s="5">
        <v>201</v>
      </c>
      <c r="G1063" s="5" t="s">
        <v>5804</v>
      </c>
      <c r="H1063" s="5" t="s">
        <v>6136</v>
      </c>
      <c r="I1063" s="5" t="s">
        <v>8263</v>
      </c>
      <c r="J1063" s="6">
        <v>0</v>
      </c>
      <c r="K1063" s="562" t="s">
        <v>10683</v>
      </c>
      <c r="L1063" s="6"/>
    </row>
    <row r="1064" spans="1:12" x14ac:dyDescent="0.2">
      <c r="A1064" s="6" t="s">
        <v>11507</v>
      </c>
      <c r="B1064" s="6" t="s">
        <v>8490</v>
      </c>
      <c r="C1064" s="9" t="s">
        <v>2637</v>
      </c>
      <c r="D1064" s="6" t="s">
        <v>10393</v>
      </c>
      <c r="E1064" s="5">
        <v>62</v>
      </c>
      <c r="F1064" s="5">
        <v>218</v>
      </c>
      <c r="G1064" s="5" t="s">
        <v>9090</v>
      </c>
      <c r="H1064" s="5" t="s">
        <v>6136</v>
      </c>
      <c r="I1064" s="5" t="s">
        <v>8263</v>
      </c>
      <c r="J1064" s="6">
        <v>0</v>
      </c>
      <c r="K1064" s="9" t="s">
        <v>11622</v>
      </c>
      <c r="L1064" s="6"/>
    </row>
    <row r="1065" spans="1:12" x14ac:dyDescent="0.2">
      <c r="A1065" s="6" t="s">
        <v>1195</v>
      </c>
      <c r="B1065" s="6" t="s">
        <v>8490</v>
      </c>
      <c r="C1065" s="9" t="s">
        <v>2637</v>
      </c>
      <c r="D1065" s="6" t="s">
        <v>9126</v>
      </c>
      <c r="E1065" s="5">
        <v>62</v>
      </c>
      <c r="F1065" s="5">
        <v>211</v>
      </c>
      <c r="G1065" s="5" t="s">
        <v>5802</v>
      </c>
      <c r="H1065" s="5" t="s">
        <v>6136</v>
      </c>
      <c r="I1065" s="5" t="s">
        <v>8263</v>
      </c>
      <c r="J1065" s="6">
        <v>0</v>
      </c>
      <c r="K1065" s="9" t="s">
        <v>1401</v>
      </c>
      <c r="L1065" s="6"/>
    </row>
    <row r="1066" spans="1:12" x14ac:dyDescent="0.2">
      <c r="A1066" s="6"/>
      <c r="B1066" s="6" t="s">
        <v>8490</v>
      </c>
      <c r="C1066" s="9" t="s">
        <v>2637</v>
      </c>
      <c r="D1066" s="6" t="s">
        <v>8213</v>
      </c>
      <c r="E1066" s="5">
        <v>64</v>
      </c>
      <c r="F1066" s="5">
        <v>208</v>
      </c>
      <c r="G1066" s="5" t="s">
        <v>7461</v>
      </c>
      <c r="H1066" s="5" t="s">
        <v>6136</v>
      </c>
      <c r="I1066" s="5" t="s">
        <v>8263</v>
      </c>
      <c r="J1066" s="6">
        <v>0</v>
      </c>
      <c r="K1066" s="9"/>
      <c r="L1066" s="6"/>
    </row>
    <row r="1067" spans="1:12" ht="25.5" x14ac:dyDescent="0.2">
      <c r="A1067" s="6" t="s">
        <v>4011</v>
      </c>
      <c r="B1067" s="6" t="s">
        <v>8490</v>
      </c>
      <c r="C1067" s="9" t="s">
        <v>2637</v>
      </c>
      <c r="D1067" s="174" t="s">
        <v>3732</v>
      </c>
      <c r="E1067" s="5">
        <v>64</v>
      </c>
      <c r="F1067" s="5">
        <v>208</v>
      </c>
      <c r="G1067" s="5" t="s">
        <v>7461</v>
      </c>
      <c r="H1067" s="5" t="s">
        <v>6136</v>
      </c>
      <c r="I1067" s="5" t="s">
        <v>8263</v>
      </c>
      <c r="J1067" s="6">
        <v>0</v>
      </c>
      <c r="K1067" s="9" t="s">
        <v>5663</v>
      </c>
      <c r="L1067" s="6"/>
    </row>
    <row r="1068" spans="1:12" ht="25.5" x14ac:dyDescent="0.2">
      <c r="A1068" s="6" t="s">
        <v>4008</v>
      </c>
      <c r="B1068" s="6" t="s">
        <v>8490</v>
      </c>
      <c r="C1068" s="9" t="s">
        <v>2637</v>
      </c>
      <c r="D1068" s="174" t="s">
        <v>2975</v>
      </c>
      <c r="E1068" s="5">
        <v>64</v>
      </c>
      <c r="F1068" s="5">
        <v>208</v>
      </c>
      <c r="G1068" s="5" t="s">
        <v>7461</v>
      </c>
      <c r="H1068" s="5" t="s">
        <v>6136</v>
      </c>
      <c r="I1068" s="5" t="s">
        <v>8263</v>
      </c>
      <c r="J1068" s="6">
        <v>0</v>
      </c>
      <c r="K1068" s="9" t="s">
        <v>5663</v>
      </c>
      <c r="L1068" s="6"/>
    </row>
    <row r="1069" spans="1:12" x14ac:dyDescent="0.2">
      <c r="A1069" s="575" t="s">
        <v>10862</v>
      </c>
      <c r="B1069" s="575" t="s">
        <v>8490</v>
      </c>
      <c r="C1069" s="562" t="s">
        <v>2637</v>
      </c>
      <c r="D1069" s="576" t="s">
        <v>10918</v>
      </c>
      <c r="E1069" s="5">
        <v>68</v>
      </c>
      <c r="F1069" s="5">
        <v>206</v>
      </c>
      <c r="G1069" s="5" t="s">
        <v>10256</v>
      </c>
      <c r="H1069" s="5" t="s">
        <v>10390</v>
      </c>
      <c r="I1069" s="5" t="s">
        <v>8263</v>
      </c>
      <c r="J1069" s="6">
        <v>0</v>
      </c>
      <c r="K1069" s="562" t="s">
        <v>10910</v>
      </c>
      <c r="L1069" s="6"/>
    </row>
    <row r="1070" spans="1:12" x14ac:dyDescent="0.2">
      <c r="A1070" s="6" t="s">
        <v>11181</v>
      </c>
      <c r="B1070" s="6" t="s">
        <v>8490</v>
      </c>
      <c r="C1070" s="9" t="s">
        <v>2637</v>
      </c>
      <c r="D1070" s="6" t="s">
        <v>11180</v>
      </c>
      <c r="E1070" s="5">
        <v>64</v>
      </c>
      <c r="F1070" s="5">
        <v>201</v>
      </c>
      <c r="G1070" s="5" t="s">
        <v>5804</v>
      </c>
      <c r="H1070" s="5" t="s">
        <v>6136</v>
      </c>
      <c r="I1070" s="5" t="s">
        <v>8263</v>
      </c>
      <c r="J1070" s="6">
        <v>0</v>
      </c>
      <c r="K1070" s="9" t="s">
        <v>11175</v>
      </c>
      <c r="L1070" s="6"/>
    </row>
    <row r="1071" spans="1:12" x14ac:dyDescent="0.2">
      <c r="A1071" s="6" t="s">
        <v>11154</v>
      </c>
      <c r="B1071" s="6" t="s">
        <v>8490</v>
      </c>
      <c r="C1071" s="9" t="s">
        <v>2637</v>
      </c>
      <c r="D1071" s="6" t="s">
        <v>11182</v>
      </c>
      <c r="E1071" s="5">
        <v>62</v>
      </c>
      <c r="F1071" s="5">
        <v>211</v>
      </c>
      <c r="G1071" s="5" t="s">
        <v>5802</v>
      </c>
      <c r="H1071" s="5" t="s">
        <v>6136</v>
      </c>
      <c r="I1071" s="5" t="s">
        <v>8263</v>
      </c>
      <c r="J1071" s="6">
        <v>0</v>
      </c>
      <c r="K1071" s="9" t="s">
        <v>11175</v>
      </c>
      <c r="L1071" s="6"/>
    </row>
    <row r="1072" spans="1:12" x14ac:dyDescent="0.2">
      <c r="A1072" s="6" t="s">
        <v>10770</v>
      </c>
      <c r="B1072" s="6" t="s">
        <v>8490</v>
      </c>
      <c r="C1072" s="9" t="s">
        <v>2637</v>
      </c>
      <c r="D1072" s="6" t="s">
        <v>4807</v>
      </c>
      <c r="E1072" s="5">
        <v>64</v>
      </c>
      <c r="F1072" s="5">
        <v>201</v>
      </c>
      <c r="G1072" s="5" t="s">
        <v>5804</v>
      </c>
      <c r="H1072" s="5" t="s">
        <v>6136</v>
      </c>
      <c r="I1072" s="5" t="s">
        <v>8263</v>
      </c>
      <c r="J1072" s="6">
        <v>0</v>
      </c>
      <c r="K1072" s="9" t="s">
        <v>10764</v>
      </c>
      <c r="L1072" s="6"/>
    </row>
    <row r="1073" spans="1:12" x14ac:dyDescent="0.2">
      <c r="A1073" s="6" t="s">
        <v>3184</v>
      </c>
      <c r="B1073" s="6" t="s">
        <v>8490</v>
      </c>
      <c r="C1073" s="9" t="s">
        <v>2637</v>
      </c>
      <c r="D1073" s="6" t="s">
        <v>3185</v>
      </c>
      <c r="E1073" s="5">
        <v>65</v>
      </c>
      <c r="F1073" s="5">
        <v>201</v>
      </c>
      <c r="G1073" s="5" t="s">
        <v>5804</v>
      </c>
      <c r="H1073" s="5" t="s">
        <v>6136</v>
      </c>
      <c r="I1073" s="5" t="s">
        <v>8263</v>
      </c>
      <c r="J1073" s="6">
        <v>0</v>
      </c>
      <c r="K1073" s="9"/>
      <c r="L1073" s="6"/>
    </row>
    <row r="1074" spans="1:12" ht="25.5" x14ac:dyDescent="0.2">
      <c r="A1074" s="575" t="s">
        <v>11504</v>
      </c>
      <c r="B1074" s="575" t="s">
        <v>8490</v>
      </c>
      <c r="C1074" s="562" t="s">
        <v>2637</v>
      </c>
      <c r="D1074" s="576" t="s">
        <v>11520</v>
      </c>
      <c r="E1074" s="5">
        <v>64</v>
      </c>
      <c r="F1074" s="5">
        <v>214</v>
      </c>
      <c r="G1074" s="564" t="s">
        <v>6391</v>
      </c>
      <c r="H1074" s="564" t="s">
        <v>6136</v>
      </c>
      <c r="I1074" s="564" t="s">
        <v>8263</v>
      </c>
      <c r="J1074" s="6">
        <v>0</v>
      </c>
      <c r="K1074" s="562" t="s">
        <v>11511</v>
      </c>
      <c r="L1074" s="6"/>
    </row>
    <row r="1075" spans="1:12" x14ac:dyDescent="0.2">
      <c r="A1075" s="6" t="s">
        <v>10604</v>
      </c>
      <c r="B1075" s="6" t="s">
        <v>8490</v>
      </c>
      <c r="C1075" s="9" t="s">
        <v>2637</v>
      </c>
      <c r="D1075" s="6" t="s">
        <v>10607</v>
      </c>
      <c r="E1075" s="5">
        <v>65</v>
      </c>
      <c r="F1075" s="5">
        <v>208</v>
      </c>
      <c r="G1075" s="5" t="s">
        <v>7461</v>
      </c>
      <c r="H1075" s="5" t="s">
        <v>6136</v>
      </c>
      <c r="I1075" s="5" t="s">
        <v>8263</v>
      </c>
      <c r="J1075" s="6">
        <v>0</v>
      </c>
      <c r="K1075" s="9" t="s">
        <v>10606</v>
      </c>
      <c r="L1075" s="6"/>
    </row>
    <row r="1076" spans="1:12" x14ac:dyDescent="0.2">
      <c r="A1076" s="6"/>
      <c r="B1076" s="6" t="s">
        <v>8490</v>
      </c>
      <c r="C1076" s="9" t="s">
        <v>2637</v>
      </c>
      <c r="D1076" s="6" t="s">
        <v>5001</v>
      </c>
      <c r="E1076" s="5">
        <v>67</v>
      </c>
      <c r="F1076" s="5">
        <v>208</v>
      </c>
      <c r="G1076" s="5" t="s">
        <v>7461</v>
      </c>
      <c r="H1076" s="5" t="s">
        <v>6136</v>
      </c>
      <c r="I1076" s="5" t="s">
        <v>8263</v>
      </c>
      <c r="J1076" s="6">
        <v>0</v>
      </c>
      <c r="K1076" s="9"/>
      <c r="L1076" s="6"/>
    </row>
    <row r="1077" spans="1:12" x14ac:dyDescent="0.2">
      <c r="A1077" s="6" t="s">
        <v>1450</v>
      </c>
      <c r="B1077" s="6" t="s">
        <v>8490</v>
      </c>
      <c r="C1077" s="9" t="s">
        <v>2637</v>
      </c>
      <c r="D1077" s="6" t="s">
        <v>11639</v>
      </c>
      <c r="E1077" s="5">
        <v>65</v>
      </c>
      <c r="F1077" s="5">
        <v>211</v>
      </c>
      <c r="G1077" s="5" t="s">
        <v>5802</v>
      </c>
      <c r="H1077" s="5" t="s">
        <v>6136</v>
      </c>
      <c r="I1077" s="5" t="s">
        <v>8263</v>
      </c>
      <c r="J1077" s="6">
        <v>0</v>
      </c>
      <c r="K1077" s="9" t="s">
        <v>11640</v>
      </c>
      <c r="L1077" s="6"/>
    </row>
    <row r="1078" spans="1:12" ht="25.5" x14ac:dyDescent="0.2">
      <c r="A1078" s="6" t="s">
        <v>4220</v>
      </c>
      <c r="B1078" s="6" t="s">
        <v>8490</v>
      </c>
      <c r="C1078" s="9" t="s">
        <v>2637</v>
      </c>
      <c r="D1078" s="174" t="s">
        <v>8532</v>
      </c>
      <c r="E1078" s="5">
        <v>65</v>
      </c>
      <c r="F1078" s="5">
        <v>208</v>
      </c>
      <c r="G1078" s="5" t="s">
        <v>7461</v>
      </c>
      <c r="H1078" s="5" t="s">
        <v>6136</v>
      </c>
      <c r="I1078" s="5" t="s">
        <v>8263</v>
      </c>
      <c r="J1078" s="6">
        <v>0</v>
      </c>
      <c r="K1078" s="9" t="s">
        <v>4659</v>
      </c>
      <c r="L1078" s="6"/>
    </row>
    <row r="1079" spans="1:12" x14ac:dyDescent="0.2">
      <c r="A1079" s="6" t="s">
        <v>5582</v>
      </c>
      <c r="B1079" s="6" t="s">
        <v>8490</v>
      </c>
      <c r="C1079" s="9" t="s">
        <v>2637</v>
      </c>
      <c r="D1079" s="6" t="s">
        <v>8376</v>
      </c>
      <c r="E1079" s="5">
        <v>65</v>
      </c>
      <c r="F1079" s="5">
        <v>208</v>
      </c>
      <c r="G1079" s="5" t="s">
        <v>7461</v>
      </c>
      <c r="H1079" s="5" t="s">
        <v>6136</v>
      </c>
      <c r="I1079" s="5" t="s">
        <v>8263</v>
      </c>
      <c r="J1079" s="6">
        <v>0</v>
      </c>
      <c r="K1079" s="9" t="s">
        <v>8377</v>
      </c>
      <c r="L1079" s="6"/>
    </row>
    <row r="1080" spans="1:12" x14ac:dyDescent="0.2">
      <c r="A1080" s="6"/>
      <c r="B1080" s="6" t="s">
        <v>8490</v>
      </c>
      <c r="C1080" s="9" t="s">
        <v>2637</v>
      </c>
      <c r="D1080" s="6" t="s">
        <v>6977</v>
      </c>
      <c r="E1080" s="5">
        <v>64</v>
      </c>
      <c r="F1080" s="5">
        <v>211</v>
      </c>
      <c r="G1080" s="5" t="s">
        <v>5802</v>
      </c>
      <c r="H1080" s="5" t="s">
        <v>6136</v>
      </c>
      <c r="I1080" s="5" t="s">
        <v>8263</v>
      </c>
      <c r="J1080" s="6">
        <v>0</v>
      </c>
      <c r="K1080" s="9"/>
      <c r="L1080" s="6"/>
    </row>
    <row r="1081" spans="1:12" x14ac:dyDescent="0.2">
      <c r="A1081" s="6" t="s">
        <v>12025</v>
      </c>
      <c r="B1081" s="6" t="s">
        <v>8490</v>
      </c>
      <c r="C1081" s="9" t="s">
        <v>2637</v>
      </c>
      <c r="D1081" s="6" t="s">
        <v>12027</v>
      </c>
      <c r="E1081" s="5">
        <v>71</v>
      </c>
      <c r="F1081" s="5">
        <v>207</v>
      </c>
      <c r="G1081" s="5" t="s">
        <v>5105</v>
      </c>
      <c r="H1081" s="5" t="s">
        <v>912</v>
      </c>
      <c r="I1081" s="5" t="s">
        <v>8263</v>
      </c>
      <c r="J1081" s="6">
        <v>0</v>
      </c>
      <c r="K1081" s="9" t="s">
        <v>12028</v>
      </c>
      <c r="L1081" s="6"/>
    </row>
    <row r="1082" spans="1:12" x14ac:dyDescent="0.2">
      <c r="A1082" s="6"/>
      <c r="B1082" s="6" t="s">
        <v>8490</v>
      </c>
      <c r="C1082" s="9" t="s">
        <v>2637</v>
      </c>
      <c r="D1082" s="6" t="s">
        <v>5699</v>
      </c>
      <c r="E1082" s="5">
        <v>64</v>
      </c>
      <c r="F1082" s="5">
        <v>208</v>
      </c>
      <c r="G1082" s="5" t="s">
        <v>7461</v>
      </c>
      <c r="H1082" s="5" t="s">
        <v>6136</v>
      </c>
      <c r="I1082" s="5" t="s">
        <v>8263</v>
      </c>
      <c r="J1082" s="6">
        <v>0</v>
      </c>
      <c r="K1082" s="9"/>
      <c r="L1082" s="6"/>
    </row>
    <row r="1083" spans="1:12" x14ac:dyDescent="0.2">
      <c r="A1083" s="6"/>
      <c r="B1083" s="6" t="s">
        <v>8490</v>
      </c>
      <c r="C1083" s="9" t="s">
        <v>2637</v>
      </c>
      <c r="D1083" s="6" t="s">
        <v>9964</v>
      </c>
      <c r="E1083" s="5">
        <v>65</v>
      </c>
      <c r="F1083" s="5">
        <v>208</v>
      </c>
      <c r="G1083" s="5" t="s">
        <v>7461</v>
      </c>
      <c r="H1083" s="5" t="s">
        <v>6136</v>
      </c>
      <c r="I1083" s="5" t="s">
        <v>8263</v>
      </c>
      <c r="J1083" s="6">
        <v>0</v>
      </c>
      <c r="K1083" s="9" t="s">
        <v>5956</v>
      </c>
      <c r="L1083" s="6"/>
    </row>
    <row r="1084" spans="1:12" x14ac:dyDescent="0.2">
      <c r="A1084" s="6"/>
      <c r="B1084" s="6" t="s">
        <v>8490</v>
      </c>
      <c r="C1084" s="9" t="s">
        <v>2637</v>
      </c>
      <c r="D1084" s="6" t="s">
        <v>79</v>
      </c>
      <c r="E1084" s="5">
        <v>65</v>
      </c>
      <c r="F1084" s="5">
        <v>208</v>
      </c>
      <c r="G1084" s="5" t="s">
        <v>7461</v>
      </c>
      <c r="H1084" s="5" t="s">
        <v>6136</v>
      </c>
      <c r="I1084" s="5" t="s">
        <v>8263</v>
      </c>
      <c r="J1084" s="6">
        <v>0</v>
      </c>
      <c r="K1084" s="9"/>
      <c r="L1084" s="6"/>
    </row>
    <row r="1085" spans="1:12" x14ac:dyDescent="0.2">
      <c r="A1085" s="575" t="s">
        <v>10943</v>
      </c>
      <c r="B1085" s="6" t="s">
        <v>8490</v>
      </c>
      <c r="C1085" s="9" t="s">
        <v>2637</v>
      </c>
      <c r="D1085" s="6" t="s">
        <v>2134</v>
      </c>
      <c r="E1085" s="5">
        <v>64</v>
      </c>
      <c r="F1085" s="5">
        <v>208</v>
      </c>
      <c r="G1085" s="564" t="s">
        <v>7461</v>
      </c>
      <c r="H1085" s="5" t="s">
        <v>6136</v>
      </c>
      <c r="I1085" s="5" t="s">
        <v>8263</v>
      </c>
      <c r="J1085" s="6">
        <v>0</v>
      </c>
      <c r="K1085" s="562" t="s">
        <v>11171</v>
      </c>
      <c r="L1085" s="6"/>
    </row>
    <row r="1086" spans="1:12" x14ac:dyDescent="0.2">
      <c r="A1086" s="6" t="s">
        <v>10780</v>
      </c>
      <c r="B1086" s="6" t="s">
        <v>8490</v>
      </c>
      <c r="C1086" s="9" t="s">
        <v>2637</v>
      </c>
      <c r="D1086" s="6" t="s">
        <v>10784</v>
      </c>
      <c r="E1086" s="5">
        <v>60</v>
      </c>
      <c r="F1086" s="5">
        <v>237</v>
      </c>
      <c r="G1086" s="5" t="s">
        <v>10785</v>
      </c>
      <c r="H1086" s="5" t="s">
        <v>6136</v>
      </c>
      <c r="I1086" s="5" t="s">
        <v>8263</v>
      </c>
      <c r="J1086" s="6">
        <v>0</v>
      </c>
      <c r="K1086" s="9" t="s">
        <v>10782</v>
      </c>
      <c r="L1086" s="6"/>
    </row>
    <row r="1087" spans="1:12" x14ac:dyDescent="0.2">
      <c r="A1087" s="6" t="s">
        <v>6907</v>
      </c>
      <c r="B1087" s="6" t="s">
        <v>8490</v>
      </c>
      <c r="C1087" s="9" t="s">
        <v>2637</v>
      </c>
      <c r="D1087" s="6" t="s">
        <v>7613</v>
      </c>
      <c r="E1087" s="5">
        <v>65</v>
      </c>
      <c r="F1087" s="5">
        <v>201</v>
      </c>
      <c r="G1087" s="5" t="s">
        <v>5804</v>
      </c>
      <c r="H1087" s="5" t="s">
        <v>6136</v>
      </c>
      <c r="I1087" s="5" t="s">
        <v>8263</v>
      </c>
      <c r="J1087" s="6">
        <v>0</v>
      </c>
      <c r="K1087" s="9" t="s">
        <v>6465</v>
      </c>
      <c r="L1087" s="6"/>
    </row>
    <row r="1088" spans="1:12" x14ac:dyDescent="0.2">
      <c r="A1088" s="6" t="s">
        <v>7803</v>
      </c>
      <c r="B1088" s="6" t="s">
        <v>8490</v>
      </c>
      <c r="C1088" s="9" t="s">
        <v>2637</v>
      </c>
      <c r="D1088" s="6" t="s">
        <v>6524</v>
      </c>
      <c r="E1088" s="5">
        <v>64</v>
      </c>
      <c r="F1088" s="5">
        <v>214</v>
      </c>
      <c r="G1088" s="5" t="s">
        <v>6391</v>
      </c>
      <c r="H1088" s="5" t="s">
        <v>6136</v>
      </c>
      <c r="I1088" s="5" t="s">
        <v>8263</v>
      </c>
      <c r="J1088" s="6">
        <v>0</v>
      </c>
      <c r="K1088" s="9" t="s">
        <v>7659</v>
      </c>
      <c r="L1088" s="6"/>
    </row>
    <row r="1089" spans="1:12" x14ac:dyDescent="0.2">
      <c r="A1089" s="6" t="s">
        <v>11481</v>
      </c>
      <c r="B1089" s="6" t="s">
        <v>8490</v>
      </c>
      <c r="C1089" s="9" t="s">
        <v>2637</v>
      </c>
      <c r="D1089" s="6" t="s">
        <v>11488</v>
      </c>
      <c r="E1089" s="5">
        <v>64</v>
      </c>
      <c r="F1089" s="5">
        <v>225</v>
      </c>
      <c r="G1089" s="5" t="s">
        <v>511</v>
      </c>
      <c r="H1089" s="5" t="s">
        <v>6136</v>
      </c>
      <c r="I1089" s="5" t="s">
        <v>8263</v>
      </c>
      <c r="J1089" s="6">
        <v>0</v>
      </c>
      <c r="K1089" s="9" t="s">
        <v>11471</v>
      </c>
      <c r="L1089" s="6"/>
    </row>
    <row r="1090" spans="1:12" x14ac:dyDescent="0.2">
      <c r="A1090" s="6"/>
      <c r="B1090" s="6" t="s">
        <v>8490</v>
      </c>
      <c r="C1090" s="9" t="s">
        <v>2637</v>
      </c>
      <c r="D1090" s="6" t="s">
        <v>10149</v>
      </c>
      <c r="E1090" s="5">
        <v>76</v>
      </c>
      <c r="F1090" s="5">
        <v>226</v>
      </c>
      <c r="G1090" s="5" t="s">
        <v>5809</v>
      </c>
      <c r="H1090" s="5" t="s">
        <v>4678</v>
      </c>
      <c r="I1090" s="5" t="s">
        <v>8263</v>
      </c>
      <c r="J1090" s="6">
        <v>0</v>
      </c>
      <c r="K1090" s="9"/>
      <c r="L1090" s="6"/>
    </row>
    <row r="1091" spans="1:12" ht="25.5" x14ac:dyDescent="0.2">
      <c r="A1091" s="6" t="s">
        <v>11382</v>
      </c>
      <c r="B1091" s="6" t="s">
        <v>8490</v>
      </c>
      <c r="C1091" s="9" t="s">
        <v>2637</v>
      </c>
      <c r="D1091" s="174" t="s">
        <v>11383</v>
      </c>
      <c r="E1091" s="5">
        <v>65</v>
      </c>
      <c r="F1091" s="5">
        <v>225</v>
      </c>
      <c r="G1091" s="5" t="s">
        <v>511</v>
      </c>
      <c r="H1091" s="5" t="s">
        <v>6136</v>
      </c>
      <c r="I1091" s="5" t="s">
        <v>8263</v>
      </c>
      <c r="J1091" s="6">
        <v>0</v>
      </c>
      <c r="K1091" s="9" t="s">
        <v>11356</v>
      </c>
      <c r="L1091" s="6"/>
    </row>
    <row r="1092" spans="1:12" ht="25.5" x14ac:dyDescent="0.2">
      <c r="A1092" s="6" t="s">
        <v>11378</v>
      </c>
      <c r="B1092" s="6" t="s">
        <v>8490</v>
      </c>
      <c r="C1092" s="9" t="s">
        <v>2637</v>
      </c>
      <c r="D1092" s="174" t="s">
        <v>11380</v>
      </c>
      <c r="E1092" s="5">
        <v>69</v>
      </c>
      <c r="F1092" s="5">
        <v>206</v>
      </c>
      <c r="G1092" s="5" t="s">
        <v>10256</v>
      </c>
      <c r="H1092" s="5" t="s">
        <v>10390</v>
      </c>
      <c r="I1092" s="5" t="s">
        <v>8263</v>
      </c>
      <c r="J1092" s="6">
        <v>0</v>
      </c>
      <c r="K1092" s="9" t="s">
        <v>11356</v>
      </c>
      <c r="L1092" s="6"/>
    </row>
    <row r="1093" spans="1:12" x14ac:dyDescent="0.2">
      <c r="A1093" s="6" t="s">
        <v>9004</v>
      </c>
      <c r="B1093" s="6" t="s">
        <v>8490</v>
      </c>
      <c r="C1093" s="9" t="s">
        <v>2637</v>
      </c>
      <c r="D1093" s="6" t="s">
        <v>707</v>
      </c>
      <c r="E1093" s="5">
        <v>66</v>
      </c>
      <c r="F1093" s="5">
        <v>208</v>
      </c>
      <c r="G1093" s="5" t="s">
        <v>7461</v>
      </c>
      <c r="H1093" s="5" t="s">
        <v>6136</v>
      </c>
      <c r="I1093" s="5" t="s">
        <v>8263</v>
      </c>
      <c r="J1093" s="6">
        <v>0</v>
      </c>
      <c r="K1093" s="9" t="s">
        <v>8377</v>
      </c>
      <c r="L1093" s="6"/>
    </row>
    <row r="1094" spans="1:12" ht="25.5" x14ac:dyDescent="0.2">
      <c r="A1094" s="6" t="s">
        <v>731</v>
      </c>
      <c r="B1094" s="6" t="s">
        <v>8490</v>
      </c>
      <c r="C1094" s="9" t="s">
        <v>2637</v>
      </c>
      <c r="D1094" s="174" t="s">
        <v>10906</v>
      </c>
      <c r="E1094" s="5">
        <v>65</v>
      </c>
      <c r="F1094" s="5">
        <v>208</v>
      </c>
      <c r="G1094" s="5" t="s">
        <v>7461</v>
      </c>
      <c r="H1094" s="5" t="s">
        <v>6136</v>
      </c>
      <c r="I1094" s="5" t="s">
        <v>8263</v>
      </c>
      <c r="J1094" s="6">
        <v>0</v>
      </c>
      <c r="K1094" s="9" t="s">
        <v>1262</v>
      </c>
      <c r="L1094" s="6"/>
    </row>
    <row r="1095" spans="1:12" x14ac:dyDescent="0.2">
      <c r="A1095" s="575" t="s">
        <v>6476</v>
      </c>
      <c r="B1095" s="6" t="s">
        <v>8490</v>
      </c>
      <c r="C1095" s="9" t="s">
        <v>2637</v>
      </c>
      <c r="D1095" s="6" t="s">
        <v>53</v>
      </c>
      <c r="E1095" s="5">
        <v>64</v>
      </c>
      <c r="F1095" s="5">
        <v>208</v>
      </c>
      <c r="G1095" s="5" t="s">
        <v>7461</v>
      </c>
      <c r="H1095" s="5" t="s">
        <v>6136</v>
      </c>
      <c r="I1095" s="5" t="s">
        <v>8263</v>
      </c>
      <c r="J1095" s="6">
        <v>0</v>
      </c>
      <c r="K1095" s="9" t="s">
        <v>5429</v>
      </c>
      <c r="L1095" s="6"/>
    </row>
    <row r="1096" spans="1:12" x14ac:dyDescent="0.2">
      <c r="A1096" s="6"/>
      <c r="B1096" s="6" t="s">
        <v>8490</v>
      </c>
      <c r="C1096" s="9" t="s">
        <v>2637</v>
      </c>
      <c r="D1096" s="6" t="s">
        <v>6020</v>
      </c>
      <c r="E1096" s="5">
        <v>65</v>
      </c>
      <c r="F1096" s="5">
        <v>208</v>
      </c>
      <c r="G1096" s="5" t="s">
        <v>7461</v>
      </c>
      <c r="H1096" s="5" t="s">
        <v>6136</v>
      </c>
      <c r="I1096" s="5" t="s">
        <v>8263</v>
      </c>
      <c r="J1096" s="6">
        <v>0</v>
      </c>
      <c r="K1096" s="9"/>
      <c r="L1096" s="6"/>
    </row>
    <row r="1097" spans="1:12" x14ac:dyDescent="0.2">
      <c r="A1097" s="6" t="s">
        <v>11185</v>
      </c>
      <c r="B1097" s="6" t="s">
        <v>8490</v>
      </c>
      <c r="C1097" s="9" t="s">
        <v>2637</v>
      </c>
      <c r="D1097" s="6" t="s">
        <v>11187</v>
      </c>
      <c r="E1097" s="5">
        <v>64</v>
      </c>
      <c r="F1097" s="5">
        <v>201</v>
      </c>
      <c r="G1097" s="5" t="s">
        <v>5804</v>
      </c>
      <c r="H1097" s="5" t="s">
        <v>6136</v>
      </c>
      <c r="I1097" s="5" t="s">
        <v>8263</v>
      </c>
      <c r="J1097" s="6">
        <v>0</v>
      </c>
      <c r="K1097" s="9" t="s">
        <v>11175</v>
      </c>
      <c r="L1097" s="6"/>
    </row>
    <row r="1098" spans="1:12" x14ac:dyDescent="0.2">
      <c r="A1098" s="6" t="s">
        <v>11217</v>
      </c>
      <c r="B1098" s="6" t="s">
        <v>8490</v>
      </c>
      <c r="C1098" s="9" t="s">
        <v>2637</v>
      </c>
      <c r="D1098" s="6" t="s">
        <v>11196</v>
      </c>
      <c r="E1098" s="5">
        <v>62</v>
      </c>
      <c r="F1098" s="5">
        <v>211</v>
      </c>
      <c r="G1098" s="5" t="s">
        <v>5802</v>
      </c>
      <c r="H1098" s="5" t="s">
        <v>6136</v>
      </c>
      <c r="I1098" s="5" t="s">
        <v>8263</v>
      </c>
      <c r="J1098" s="6">
        <v>0</v>
      </c>
      <c r="K1098" s="9" t="s">
        <v>11175</v>
      </c>
      <c r="L1098" s="6"/>
    </row>
    <row r="1099" spans="1:12" x14ac:dyDescent="0.2">
      <c r="A1099" s="6" t="s">
        <v>10765</v>
      </c>
      <c r="B1099" s="6" t="s">
        <v>8490</v>
      </c>
      <c r="C1099" s="9" t="s">
        <v>2637</v>
      </c>
      <c r="D1099" s="6" t="s">
        <v>4808</v>
      </c>
      <c r="E1099" s="5">
        <v>64</v>
      </c>
      <c r="F1099" s="5">
        <v>201</v>
      </c>
      <c r="G1099" s="5" t="s">
        <v>5804</v>
      </c>
      <c r="H1099" s="5" t="s">
        <v>6136</v>
      </c>
      <c r="I1099" s="5" t="s">
        <v>8263</v>
      </c>
      <c r="J1099" s="6">
        <v>0</v>
      </c>
      <c r="K1099" s="9" t="s">
        <v>10764</v>
      </c>
      <c r="L1099" s="6"/>
    </row>
    <row r="1100" spans="1:12" ht="25.5" x14ac:dyDescent="0.2">
      <c r="A1100" s="575" t="s">
        <v>10740</v>
      </c>
      <c r="B1100" s="575" t="s">
        <v>8490</v>
      </c>
      <c r="C1100" s="562" t="s">
        <v>2637</v>
      </c>
      <c r="D1100" s="174" t="s">
        <v>10751</v>
      </c>
      <c r="E1100" s="5">
        <v>65</v>
      </c>
      <c r="F1100" s="5">
        <v>201</v>
      </c>
      <c r="G1100" s="5" t="s">
        <v>5804</v>
      </c>
      <c r="H1100" s="5" t="s">
        <v>6136</v>
      </c>
      <c r="I1100" s="5" t="s">
        <v>8263</v>
      </c>
      <c r="J1100" s="6">
        <v>0</v>
      </c>
      <c r="K1100" s="562" t="s">
        <v>10747</v>
      </c>
      <c r="L1100" s="6"/>
    </row>
    <row r="1101" spans="1:12" ht="25.5" x14ac:dyDescent="0.2">
      <c r="A1101" s="6" t="s">
        <v>860</v>
      </c>
      <c r="B1101" s="6" t="s">
        <v>8490</v>
      </c>
      <c r="C1101" s="9" t="s">
        <v>2637</v>
      </c>
      <c r="D1101" s="174" t="s">
        <v>8504</v>
      </c>
      <c r="E1101" s="5">
        <v>64</v>
      </c>
      <c r="F1101" s="5">
        <v>211</v>
      </c>
      <c r="G1101" s="5" t="s">
        <v>5802</v>
      </c>
      <c r="H1101" s="5" t="s">
        <v>6136</v>
      </c>
      <c r="I1101" s="5" t="s">
        <v>8263</v>
      </c>
      <c r="J1101" s="6">
        <v>0</v>
      </c>
      <c r="K1101" s="9" t="s">
        <v>8502</v>
      </c>
      <c r="L1101" s="6"/>
    </row>
    <row r="1102" spans="1:12" x14ac:dyDescent="0.2">
      <c r="A1102" s="6" t="s">
        <v>10988</v>
      </c>
      <c r="B1102" s="6" t="s">
        <v>8490</v>
      </c>
      <c r="C1102" s="9" t="s">
        <v>2637</v>
      </c>
      <c r="D1102" s="575" t="s">
        <v>11094</v>
      </c>
      <c r="E1102" s="5">
        <v>69</v>
      </c>
      <c r="F1102" s="5">
        <v>206</v>
      </c>
      <c r="G1102" s="5" t="s">
        <v>10256</v>
      </c>
      <c r="H1102" s="5" t="s">
        <v>10390</v>
      </c>
      <c r="I1102" s="5" t="s">
        <v>8263</v>
      </c>
      <c r="J1102" s="6">
        <v>0</v>
      </c>
      <c r="K1102" s="9" t="s">
        <v>10957</v>
      </c>
      <c r="L1102" s="6"/>
    </row>
    <row r="1103" spans="1:12" ht="25.5" x14ac:dyDescent="0.2">
      <c r="A1103" s="6" t="s">
        <v>855</v>
      </c>
      <c r="B1103" s="6" t="s">
        <v>8490</v>
      </c>
      <c r="C1103" s="9" t="s">
        <v>2637</v>
      </c>
      <c r="D1103" s="174" t="s">
        <v>6233</v>
      </c>
      <c r="E1103" s="5">
        <v>69</v>
      </c>
      <c r="F1103" s="5">
        <v>206</v>
      </c>
      <c r="G1103" s="5" t="s">
        <v>10256</v>
      </c>
      <c r="H1103" s="5" t="s">
        <v>10390</v>
      </c>
      <c r="I1103" s="5" t="s">
        <v>8263</v>
      </c>
      <c r="J1103" s="6">
        <v>0</v>
      </c>
      <c r="K1103" s="9" t="s">
        <v>8502</v>
      </c>
      <c r="L1103" s="6"/>
    </row>
    <row r="1104" spans="1:12" ht="25.5" x14ac:dyDescent="0.2">
      <c r="A1104" s="6" t="s">
        <v>856</v>
      </c>
      <c r="B1104" s="6" t="s">
        <v>8490</v>
      </c>
      <c r="C1104" s="9" t="s">
        <v>2637</v>
      </c>
      <c r="D1104" s="174" t="s">
        <v>8503</v>
      </c>
      <c r="E1104" s="5">
        <v>65</v>
      </c>
      <c r="F1104" s="5">
        <v>208</v>
      </c>
      <c r="G1104" s="5" t="s">
        <v>7461</v>
      </c>
      <c r="H1104" s="5" t="s">
        <v>6136</v>
      </c>
      <c r="I1104" s="5" t="s">
        <v>8263</v>
      </c>
      <c r="J1104" s="6">
        <v>0</v>
      </c>
      <c r="K1104" s="9" t="s">
        <v>8502</v>
      </c>
      <c r="L1104" s="6"/>
    </row>
    <row r="1105" spans="1:12" x14ac:dyDescent="0.2">
      <c r="A1105" s="6"/>
      <c r="B1105" s="6" t="s">
        <v>8490</v>
      </c>
      <c r="C1105" s="9" t="s">
        <v>2637</v>
      </c>
      <c r="D1105" s="6" t="s">
        <v>4796</v>
      </c>
      <c r="E1105" s="5">
        <v>65</v>
      </c>
      <c r="F1105" s="5">
        <v>201</v>
      </c>
      <c r="G1105" s="5" t="s">
        <v>5804</v>
      </c>
      <c r="H1105" s="5" t="s">
        <v>6136</v>
      </c>
      <c r="I1105" s="5" t="s">
        <v>8263</v>
      </c>
      <c r="J1105" s="6">
        <v>0</v>
      </c>
      <c r="K1105" s="9"/>
      <c r="L1105" s="6"/>
    </row>
    <row r="1106" spans="1:12" x14ac:dyDescent="0.2">
      <c r="A1106" s="6"/>
      <c r="B1106" s="6" t="s">
        <v>8490</v>
      </c>
      <c r="C1106" s="9" t="s">
        <v>2637</v>
      </c>
      <c r="D1106" s="6" t="s">
        <v>6263</v>
      </c>
      <c r="E1106" s="5">
        <v>67</v>
      </c>
      <c r="F1106" s="5">
        <v>208</v>
      </c>
      <c r="G1106" s="5" t="s">
        <v>7461</v>
      </c>
      <c r="H1106" s="5" t="s">
        <v>6136</v>
      </c>
      <c r="I1106" s="5" t="s">
        <v>8263</v>
      </c>
      <c r="J1106" s="6">
        <v>0</v>
      </c>
      <c r="K1106" s="9"/>
      <c r="L1106" s="6"/>
    </row>
    <row r="1107" spans="1:12" x14ac:dyDescent="0.2">
      <c r="A1107" s="6"/>
      <c r="B1107" s="6" t="s">
        <v>8490</v>
      </c>
      <c r="C1107" s="9" t="s">
        <v>2637</v>
      </c>
      <c r="D1107" s="6" t="s">
        <v>6295</v>
      </c>
      <c r="E1107" s="5">
        <v>73</v>
      </c>
      <c r="F1107" s="5">
        <v>207</v>
      </c>
      <c r="G1107" s="5" t="s">
        <v>5105</v>
      </c>
      <c r="H1107" s="5" t="s">
        <v>912</v>
      </c>
      <c r="I1107" s="5" t="s">
        <v>8263</v>
      </c>
      <c r="J1107" s="6">
        <v>0</v>
      </c>
      <c r="K1107" s="9"/>
      <c r="L1107" s="6"/>
    </row>
    <row r="1108" spans="1:12" s="561" customFormat="1" x14ac:dyDescent="0.2">
      <c r="A1108" s="575" t="s">
        <v>10783</v>
      </c>
      <c r="B1108" s="575" t="s">
        <v>8490</v>
      </c>
      <c r="C1108" s="562" t="s">
        <v>2637</v>
      </c>
      <c r="D1108" s="575" t="s">
        <v>10392</v>
      </c>
      <c r="E1108" s="564">
        <v>65</v>
      </c>
      <c r="F1108" s="564">
        <v>201</v>
      </c>
      <c r="G1108" s="564" t="s">
        <v>5804</v>
      </c>
      <c r="H1108" s="564" t="s">
        <v>6136</v>
      </c>
      <c r="I1108" s="564" t="s">
        <v>8263</v>
      </c>
      <c r="J1108" s="6">
        <v>0</v>
      </c>
      <c r="K1108" s="562" t="s">
        <v>10747</v>
      </c>
      <c r="L1108" s="575"/>
    </row>
    <row r="1109" spans="1:12" x14ac:dyDescent="0.2">
      <c r="A1109" s="6"/>
      <c r="B1109" s="6" t="s">
        <v>8490</v>
      </c>
      <c r="C1109" s="9" t="s">
        <v>2637</v>
      </c>
      <c r="D1109" s="6" t="s">
        <v>5490</v>
      </c>
      <c r="E1109" s="5">
        <v>65</v>
      </c>
      <c r="F1109" s="5">
        <v>201</v>
      </c>
      <c r="G1109" s="5" t="s">
        <v>5804</v>
      </c>
      <c r="H1109" s="5" t="s">
        <v>6136</v>
      </c>
      <c r="I1109" s="5" t="s">
        <v>8263</v>
      </c>
      <c r="J1109" s="6">
        <v>0</v>
      </c>
      <c r="K1109" s="9"/>
      <c r="L1109" s="6"/>
    </row>
    <row r="1110" spans="1:12" x14ac:dyDescent="0.2">
      <c r="A1110" s="6"/>
      <c r="B1110" s="6" t="s">
        <v>8490</v>
      </c>
      <c r="C1110" s="9" t="s">
        <v>2637</v>
      </c>
      <c r="D1110" s="6" t="s">
        <v>10017</v>
      </c>
      <c r="E1110" s="5">
        <v>65</v>
      </c>
      <c r="F1110" s="5">
        <v>201</v>
      </c>
      <c r="G1110" s="5" t="s">
        <v>5804</v>
      </c>
      <c r="H1110" s="5" t="s">
        <v>6136</v>
      </c>
      <c r="I1110" s="5" t="s">
        <v>8263</v>
      </c>
      <c r="J1110" s="6">
        <v>0</v>
      </c>
      <c r="K1110" s="9"/>
      <c r="L1110" s="6"/>
    </row>
    <row r="1111" spans="1:12" x14ac:dyDescent="0.2">
      <c r="A1111" s="6" t="s">
        <v>11695</v>
      </c>
      <c r="B1111" s="6" t="s">
        <v>8490</v>
      </c>
      <c r="C1111" s="9" t="s">
        <v>2637</v>
      </c>
      <c r="D1111" s="6" t="s">
        <v>12381</v>
      </c>
      <c r="E1111" s="5">
        <v>65</v>
      </c>
      <c r="F1111" s="5">
        <v>201</v>
      </c>
      <c r="G1111" s="5" t="s">
        <v>5804</v>
      </c>
      <c r="H1111" s="5" t="s">
        <v>6136</v>
      </c>
      <c r="I1111" s="5" t="s">
        <v>8263</v>
      </c>
      <c r="J1111" s="6">
        <v>0</v>
      </c>
      <c r="K1111" s="9" t="s">
        <v>12382</v>
      </c>
      <c r="L1111" s="6"/>
    </row>
    <row r="1112" spans="1:12" x14ac:dyDescent="0.2">
      <c r="A1112" s="6" t="s">
        <v>12318</v>
      </c>
      <c r="B1112" s="6" t="s">
        <v>8490</v>
      </c>
      <c r="C1112" s="9" t="s">
        <v>2637</v>
      </c>
      <c r="D1112" s="6" t="s">
        <v>12321</v>
      </c>
      <c r="E1112" s="564">
        <v>65</v>
      </c>
      <c r="F1112" s="564">
        <v>201</v>
      </c>
      <c r="G1112" s="564" t="s">
        <v>5804</v>
      </c>
      <c r="H1112" s="564" t="s">
        <v>6136</v>
      </c>
      <c r="I1112" s="564" t="s">
        <v>8263</v>
      </c>
      <c r="J1112" s="6">
        <v>0</v>
      </c>
      <c r="K1112" s="562" t="s">
        <v>12314</v>
      </c>
      <c r="L1112" s="6"/>
    </row>
    <row r="1113" spans="1:12" ht="25.5" x14ac:dyDescent="0.2">
      <c r="A1113" s="575" t="s">
        <v>10917</v>
      </c>
      <c r="B1113" s="6" t="s">
        <v>8490</v>
      </c>
      <c r="C1113" s="9" t="s">
        <v>2637</v>
      </c>
      <c r="D1113" s="174" t="s">
        <v>7227</v>
      </c>
      <c r="E1113" s="5">
        <v>64</v>
      </c>
      <c r="F1113" s="5">
        <v>208</v>
      </c>
      <c r="G1113" s="5" t="s">
        <v>7461</v>
      </c>
      <c r="H1113" s="5" t="s">
        <v>6136</v>
      </c>
      <c r="I1113" s="5" t="s">
        <v>8263</v>
      </c>
      <c r="J1113" s="6">
        <v>0</v>
      </c>
      <c r="K1113" s="562" t="s">
        <v>11037</v>
      </c>
      <c r="L1113" s="6"/>
    </row>
    <row r="1114" spans="1:12" x14ac:dyDescent="0.2">
      <c r="A1114" s="6"/>
      <c r="B1114" s="6" t="s">
        <v>8490</v>
      </c>
      <c r="C1114" s="9" t="s">
        <v>2637</v>
      </c>
      <c r="D1114" s="6" t="s">
        <v>7258</v>
      </c>
      <c r="E1114" s="5">
        <v>65</v>
      </c>
      <c r="F1114" s="5">
        <v>208</v>
      </c>
      <c r="G1114" s="5" t="s">
        <v>7461</v>
      </c>
      <c r="H1114" s="5" t="s">
        <v>6136</v>
      </c>
      <c r="I1114" s="5" t="s">
        <v>8263</v>
      </c>
      <c r="J1114" s="6">
        <v>0</v>
      </c>
      <c r="K1114" s="9"/>
      <c r="L1114" s="6"/>
    </row>
    <row r="1115" spans="1:12" x14ac:dyDescent="0.2">
      <c r="A1115" s="6" t="s">
        <v>4040</v>
      </c>
      <c r="B1115" s="6" t="s">
        <v>8490</v>
      </c>
      <c r="C1115" s="9" t="s">
        <v>2637</v>
      </c>
      <c r="D1115" s="6" t="s">
        <v>9887</v>
      </c>
      <c r="E1115" s="5">
        <v>65</v>
      </c>
      <c r="F1115" s="5">
        <v>208</v>
      </c>
      <c r="G1115" s="5" t="s">
        <v>7461</v>
      </c>
      <c r="H1115" s="5" t="s">
        <v>6136</v>
      </c>
      <c r="I1115" s="5" t="s">
        <v>8263</v>
      </c>
      <c r="J1115" s="6">
        <v>0</v>
      </c>
      <c r="K1115" s="9"/>
      <c r="L1115" s="6"/>
    </row>
    <row r="1116" spans="1:12" x14ac:dyDescent="0.2">
      <c r="A1116" s="6" t="s">
        <v>10484</v>
      </c>
      <c r="B1116" s="6" t="s">
        <v>8490</v>
      </c>
      <c r="C1116" s="9" t="s">
        <v>2637</v>
      </c>
      <c r="D1116" s="6" t="s">
        <v>7521</v>
      </c>
      <c r="E1116" s="5">
        <v>65</v>
      </c>
      <c r="F1116" s="5">
        <v>208</v>
      </c>
      <c r="G1116" s="5" t="s">
        <v>7461</v>
      </c>
      <c r="H1116" s="5" t="s">
        <v>6136</v>
      </c>
      <c r="I1116" s="5" t="s">
        <v>8263</v>
      </c>
      <c r="J1116" s="6">
        <v>0</v>
      </c>
      <c r="K1116" s="9" t="s">
        <v>7523</v>
      </c>
      <c r="L1116" s="6"/>
    </row>
    <row r="1117" spans="1:12" x14ac:dyDescent="0.2">
      <c r="A1117" s="6" t="s">
        <v>12163</v>
      </c>
      <c r="B1117" s="6" t="s">
        <v>8490</v>
      </c>
      <c r="C1117" s="9" t="s">
        <v>2637</v>
      </c>
      <c r="D1117" s="6" t="s">
        <v>12167</v>
      </c>
      <c r="E1117" s="5">
        <v>64</v>
      </c>
      <c r="F1117" s="5">
        <v>214</v>
      </c>
      <c r="G1117" s="5" t="s">
        <v>6391</v>
      </c>
      <c r="H1117" s="5" t="s">
        <v>6136</v>
      </c>
      <c r="I1117" s="5" t="s">
        <v>8263</v>
      </c>
      <c r="J1117" s="6">
        <v>0</v>
      </c>
      <c r="K1117" s="9" t="s">
        <v>12165</v>
      </c>
      <c r="L1117" s="6"/>
    </row>
    <row r="1118" spans="1:12" x14ac:dyDescent="0.2">
      <c r="A1118" s="6"/>
      <c r="B1118" s="6" t="s">
        <v>8490</v>
      </c>
      <c r="C1118" s="9" t="s">
        <v>2637</v>
      </c>
      <c r="D1118" s="6" t="s">
        <v>9995</v>
      </c>
      <c r="E1118" s="5">
        <v>66</v>
      </c>
      <c r="F1118" s="5">
        <v>208</v>
      </c>
      <c r="G1118" s="5" t="s">
        <v>7461</v>
      </c>
      <c r="H1118" s="5" t="s">
        <v>6136</v>
      </c>
      <c r="I1118" s="5" t="s">
        <v>8263</v>
      </c>
      <c r="J1118" s="6">
        <v>0</v>
      </c>
      <c r="K1118" s="9"/>
      <c r="L1118" s="6"/>
    </row>
    <row r="1119" spans="1:12" x14ac:dyDescent="0.2">
      <c r="A1119" s="575" t="s">
        <v>2267</v>
      </c>
      <c r="B1119" s="575" t="s">
        <v>8490</v>
      </c>
      <c r="C1119" s="562" t="s">
        <v>2637</v>
      </c>
      <c r="D1119" s="556" t="s">
        <v>10650</v>
      </c>
      <c r="E1119" s="5">
        <v>65</v>
      </c>
      <c r="F1119" s="5">
        <v>201</v>
      </c>
      <c r="G1119" s="564" t="s">
        <v>5804</v>
      </c>
      <c r="H1119" s="5" t="s">
        <v>6136</v>
      </c>
      <c r="I1119" s="5" t="s">
        <v>8263</v>
      </c>
      <c r="J1119" s="6">
        <v>0</v>
      </c>
      <c r="K1119" s="562" t="s">
        <v>10626</v>
      </c>
      <c r="L1119" s="6"/>
    </row>
    <row r="1120" spans="1:12" x14ac:dyDescent="0.2">
      <c r="A1120" s="575" t="s">
        <v>10631</v>
      </c>
      <c r="B1120" s="6" t="s">
        <v>8490</v>
      </c>
      <c r="C1120" s="9" t="s">
        <v>2637</v>
      </c>
      <c r="D1120" s="6" t="s">
        <v>7009</v>
      </c>
      <c r="E1120" s="5">
        <v>65</v>
      </c>
      <c r="F1120" s="5">
        <v>201</v>
      </c>
      <c r="G1120" s="564" t="s">
        <v>5804</v>
      </c>
      <c r="H1120" s="5" t="s">
        <v>6136</v>
      </c>
      <c r="I1120" s="5" t="s">
        <v>8263</v>
      </c>
      <c r="J1120" s="6">
        <v>0</v>
      </c>
      <c r="K1120" s="562" t="s">
        <v>10634</v>
      </c>
      <c r="L1120" s="6"/>
    </row>
    <row r="1121" spans="1:12" ht="25.5" x14ac:dyDescent="0.2">
      <c r="A1121" s="575" t="s">
        <v>11095</v>
      </c>
      <c r="B1121" s="6" t="s">
        <v>8490</v>
      </c>
      <c r="C1121" s="9" t="s">
        <v>2637</v>
      </c>
      <c r="D1121" s="174" t="s">
        <v>11119</v>
      </c>
      <c r="E1121" s="5">
        <v>65</v>
      </c>
      <c r="F1121" s="5">
        <v>208</v>
      </c>
      <c r="G1121" s="5" t="s">
        <v>7461</v>
      </c>
      <c r="H1121" s="5" t="s">
        <v>6136</v>
      </c>
      <c r="I1121" s="5" t="s">
        <v>8263</v>
      </c>
      <c r="J1121" s="6">
        <v>0</v>
      </c>
      <c r="K1121" s="9" t="s">
        <v>11118</v>
      </c>
      <c r="L1121" s="6"/>
    </row>
    <row r="1122" spans="1:12" x14ac:dyDescent="0.2">
      <c r="A1122" s="575" t="s">
        <v>6475</v>
      </c>
      <c r="B1122" s="6" t="s">
        <v>8490</v>
      </c>
      <c r="C1122" s="9" t="s">
        <v>2637</v>
      </c>
      <c r="D1122" s="575" t="s">
        <v>2290</v>
      </c>
      <c r="E1122" s="5">
        <v>64</v>
      </c>
      <c r="F1122" s="5">
        <v>208</v>
      </c>
      <c r="G1122" s="5" t="s">
        <v>7461</v>
      </c>
      <c r="H1122" s="5" t="s">
        <v>6136</v>
      </c>
      <c r="I1122" s="5" t="s">
        <v>8263</v>
      </c>
      <c r="J1122" s="6">
        <v>0</v>
      </c>
      <c r="K1122" s="562" t="s">
        <v>10624</v>
      </c>
      <c r="L1122" s="6"/>
    </row>
    <row r="1123" spans="1:12" x14ac:dyDescent="0.2">
      <c r="A1123" s="6" t="s">
        <v>5568</v>
      </c>
      <c r="B1123" s="6" t="s">
        <v>8490</v>
      </c>
      <c r="C1123" s="9" t="s">
        <v>2637</v>
      </c>
      <c r="D1123" s="174" t="s">
        <v>6459</v>
      </c>
      <c r="E1123" s="5">
        <v>72</v>
      </c>
      <c r="F1123" s="5">
        <v>207</v>
      </c>
      <c r="G1123" s="5" t="s">
        <v>5105</v>
      </c>
      <c r="H1123" s="5" t="s">
        <v>912</v>
      </c>
      <c r="I1123" s="5" t="s">
        <v>8263</v>
      </c>
      <c r="J1123" s="6">
        <v>0</v>
      </c>
      <c r="K1123" s="9" t="s">
        <v>6912</v>
      </c>
      <c r="L1123" s="6"/>
    </row>
    <row r="1124" spans="1:12" x14ac:dyDescent="0.2">
      <c r="A1124" s="6" t="s">
        <v>670</v>
      </c>
      <c r="B1124" s="6" t="s">
        <v>8490</v>
      </c>
      <c r="C1124" s="9" t="s">
        <v>2637</v>
      </c>
      <c r="D1124" s="174" t="s">
        <v>8405</v>
      </c>
      <c r="E1124" s="5">
        <v>64</v>
      </c>
      <c r="F1124" s="5">
        <v>201</v>
      </c>
      <c r="G1124" s="5" t="s">
        <v>5804</v>
      </c>
      <c r="H1124" s="5" t="s">
        <v>6136</v>
      </c>
      <c r="I1124" s="5" t="s">
        <v>8263</v>
      </c>
      <c r="J1124" s="6">
        <v>0</v>
      </c>
      <c r="K1124" s="9" t="s">
        <v>475</v>
      </c>
      <c r="L1124" s="6"/>
    </row>
    <row r="1125" spans="1:12" x14ac:dyDescent="0.2">
      <c r="A1125" s="6"/>
      <c r="B1125" s="6" t="s">
        <v>8490</v>
      </c>
      <c r="C1125" s="9" t="s">
        <v>2637</v>
      </c>
      <c r="D1125" s="6" t="s">
        <v>8139</v>
      </c>
      <c r="E1125" s="5">
        <v>71</v>
      </c>
      <c r="F1125" s="5">
        <v>206</v>
      </c>
      <c r="G1125" s="5" t="s">
        <v>10256</v>
      </c>
      <c r="H1125" s="5" t="s">
        <v>10390</v>
      </c>
      <c r="I1125" s="5" t="s">
        <v>8263</v>
      </c>
      <c r="J1125" s="6">
        <v>0</v>
      </c>
      <c r="K1125" s="9" t="s">
        <v>7454</v>
      </c>
      <c r="L1125" s="6"/>
    </row>
    <row r="1126" spans="1:12" x14ac:dyDescent="0.2">
      <c r="A1126" s="6"/>
      <c r="B1126" s="6" t="s">
        <v>8490</v>
      </c>
      <c r="C1126" s="9" t="s">
        <v>2637</v>
      </c>
      <c r="D1126" s="6" t="s">
        <v>7362</v>
      </c>
      <c r="E1126" s="5">
        <v>66</v>
      </c>
      <c r="F1126" s="5">
        <v>208</v>
      </c>
      <c r="G1126" s="5" t="s">
        <v>7461</v>
      </c>
      <c r="H1126" s="5" t="s">
        <v>6136</v>
      </c>
      <c r="I1126" s="5" t="s">
        <v>8263</v>
      </c>
      <c r="J1126" s="6">
        <v>0</v>
      </c>
      <c r="K1126" s="9"/>
      <c r="L1126" s="6"/>
    </row>
    <row r="1127" spans="1:12" x14ac:dyDescent="0.2">
      <c r="A1127" s="6" t="s">
        <v>10958</v>
      </c>
      <c r="B1127" s="6" t="s">
        <v>8490</v>
      </c>
      <c r="C1127" s="9" t="s">
        <v>2637</v>
      </c>
      <c r="D1127" s="6" t="s">
        <v>10969</v>
      </c>
      <c r="E1127" s="5">
        <v>64</v>
      </c>
      <c r="F1127" s="5">
        <v>214</v>
      </c>
      <c r="G1127" s="5" t="s">
        <v>6391</v>
      </c>
      <c r="H1127" s="5" t="s">
        <v>6136</v>
      </c>
      <c r="I1127" s="5" t="s">
        <v>8263</v>
      </c>
      <c r="J1127" s="6">
        <v>0</v>
      </c>
      <c r="K1127" s="9" t="s">
        <v>10957</v>
      </c>
      <c r="L1127" s="6"/>
    </row>
    <row r="1128" spans="1:12" x14ac:dyDescent="0.2">
      <c r="A1128" s="575" t="s">
        <v>11060</v>
      </c>
      <c r="B1128" s="6" t="s">
        <v>8490</v>
      </c>
      <c r="C1128" s="9" t="s">
        <v>2637</v>
      </c>
      <c r="D1128" s="575" t="s">
        <v>11077</v>
      </c>
      <c r="E1128" s="5">
        <v>65</v>
      </c>
      <c r="F1128" s="5">
        <v>208</v>
      </c>
      <c r="G1128" s="5" t="s">
        <v>7461</v>
      </c>
      <c r="H1128" s="5" t="s">
        <v>6136</v>
      </c>
      <c r="I1128" s="5" t="s">
        <v>8263</v>
      </c>
      <c r="J1128" s="6">
        <v>0</v>
      </c>
      <c r="K1128" s="562" t="s">
        <v>11078</v>
      </c>
      <c r="L1128" s="6"/>
    </row>
    <row r="1129" spans="1:12" x14ac:dyDescent="0.2">
      <c r="A1129" s="6" t="s">
        <v>10759</v>
      </c>
      <c r="B1129" s="6" t="s">
        <v>8490</v>
      </c>
      <c r="C1129" s="9" t="s">
        <v>2637</v>
      </c>
      <c r="D1129" s="6" t="s">
        <v>10769</v>
      </c>
      <c r="E1129" s="5">
        <v>65</v>
      </c>
      <c r="F1129" s="5">
        <v>201</v>
      </c>
      <c r="G1129" s="5" t="s">
        <v>5804</v>
      </c>
      <c r="H1129" s="5" t="s">
        <v>6136</v>
      </c>
      <c r="I1129" s="5" t="s">
        <v>8263</v>
      </c>
      <c r="J1129" s="6">
        <v>0</v>
      </c>
      <c r="K1129" s="718" t="s">
        <v>10764</v>
      </c>
      <c r="L1129" s="6"/>
    </row>
    <row r="1130" spans="1:12" x14ac:dyDescent="0.2">
      <c r="A1130" s="575" t="s">
        <v>11670</v>
      </c>
      <c r="B1130" s="575" t="s">
        <v>8490</v>
      </c>
      <c r="C1130" s="562" t="s">
        <v>2637</v>
      </c>
      <c r="D1130" s="556" t="s">
        <v>11687</v>
      </c>
      <c r="E1130" s="5">
        <v>65</v>
      </c>
      <c r="F1130" s="5">
        <v>201</v>
      </c>
      <c r="G1130" s="5" t="s">
        <v>5804</v>
      </c>
      <c r="H1130" s="5" t="s">
        <v>6136</v>
      </c>
      <c r="I1130" s="5" t="s">
        <v>8263</v>
      </c>
      <c r="J1130" s="6">
        <v>0</v>
      </c>
      <c r="K1130" s="719" t="s">
        <v>11657</v>
      </c>
      <c r="L1130" s="6"/>
    </row>
    <row r="1131" spans="1:12" x14ac:dyDescent="0.2">
      <c r="A1131" s="575" t="s">
        <v>12333</v>
      </c>
      <c r="B1131" s="575" t="s">
        <v>8490</v>
      </c>
      <c r="C1131" s="562" t="s">
        <v>2637</v>
      </c>
      <c r="D1131" s="556" t="s">
        <v>12338</v>
      </c>
      <c r="E1131" s="5">
        <v>64</v>
      </c>
      <c r="F1131" s="5">
        <v>208</v>
      </c>
      <c r="G1131" s="5" t="s">
        <v>7461</v>
      </c>
      <c r="H1131" s="5" t="s">
        <v>6136</v>
      </c>
      <c r="I1131" s="5" t="s">
        <v>8263</v>
      </c>
      <c r="J1131" s="6">
        <v>0</v>
      </c>
      <c r="K1131" s="562" t="s">
        <v>12335</v>
      </c>
      <c r="L1131" s="6"/>
    </row>
    <row r="1132" spans="1:12" x14ac:dyDescent="0.2">
      <c r="A1132" s="6" t="s">
        <v>7950</v>
      </c>
      <c r="B1132" s="6" t="s">
        <v>8490</v>
      </c>
      <c r="C1132" s="9" t="s">
        <v>2637</v>
      </c>
      <c r="D1132" s="6" t="s">
        <v>9553</v>
      </c>
      <c r="E1132" s="5">
        <v>65</v>
      </c>
      <c r="F1132" s="5">
        <v>201</v>
      </c>
      <c r="G1132" s="5" t="s">
        <v>5804</v>
      </c>
      <c r="H1132" s="5" t="s">
        <v>6136</v>
      </c>
      <c r="I1132" s="5" t="s">
        <v>8263</v>
      </c>
      <c r="J1132" s="6">
        <v>0</v>
      </c>
      <c r="K1132" s="9" t="s">
        <v>3841</v>
      </c>
      <c r="L1132" s="6"/>
    </row>
    <row r="1133" spans="1:12" x14ac:dyDescent="0.2">
      <c r="A1133" s="6"/>
      <c r="B1133" s="6" t="s">
        <v>8490</v>
      </c>
      <c r="C1133" s="9" t="s">
        <v>2637</v>
      </c>
      <c r="D1133" s="6" t="s">
        <v>7752</v>
      </c>
      <c r="E1133" s="5">
        <v>65</v>
      </c>
      <c r="F1133" s="5">
        <v>201</v>
      </c>
      <c r="G1133" s="5" t="s">
        <v>5804</v>
      </c>
      <c r="H1133" s="5" t="s">
        <v>6136</v>
      </c>
      <c r="I1133" s="5" t="s">
        <v>8263</v>
      </c>
      <c r="J1133" s="6">
        <v>0</v>
      </c>
      <c r="K1133" s="9"/>
      <c r="L1133" s="6"/>
    </row>
    <row r="1134" spans="1:12" x14ac:dyDescent="0.2">
      <c r="A1134" s="6" t="s">
        <v>12074</v>
      </c>
      <c r="B1134" s="6" t="s">
        <v>8490</v>
      </c>
      <c r="C1134" s="9" t="s">
        <v>2637</v>
      </c>
      <c r="D1134" s="6" t="s">
        <v>12187</v>
      </c>
      <c r="E1134" s="5">
        <v>65</v>
      </c>
      <c r="F1134" s="5">
        <v>208</v>
      </c>
      <c r="G1134" s="5" t="s">
        <v>7461</v>
      </c>
      <c r="H1134" s="5" t="s">
        <v>6136</v>
      </c>
      <c r="I1134" s="5" t="s">
        <v>8263</v>
      </c>
      <c r="J1134" s="6">
        <v>0</v>
      </c>
      <c r="K1134" s="9" t="s">
        <v>12079</v>
      </c>
      <c r="L1134" s="6"/>
    </row>
    <row r="1135" spans="1:12" x14ac:dyDescent="0.2">
      <c r="A1135" s="6"/>
      <c r="B1135" s="6" t="s">
        <v>8490</v>
      </c>
      <c r="C1135" s="9" t="s">
        <v>2637</v>
      </c>
      <c r="D1135" s="6" t="s">
        <v>3520</v>
      </c>
      <c r="E1135" s="5">
        <v>65</v>
      </c>
      <c r="F1135" s="5">
        <v>208</v>
      </c>
      <c r="G1135" s="5" t="s">
        <v>7461</v>
      </c>
      <c r="H1135" s="5" t="s">
        <v>6136</v>
      </c>
      <c r="I1135" s="5" t="s">
        <v>8263</v>
      </c>
      <c r="J1135" s="6">
        <v>0</v>
      </c>
      <c r="K1135" s="9"/>
      <c r="L1135" s="6"/>
    </row>
    <row r="1136" spans="1:12" x14ac:dyDescent="0.2">
      <c r="A1136" s="6"/>
      <c r="B1136" s="6" t="s">
        <v>8490</v>
      </c>
      <c r="C1136" s="9" t="s">
        <v>2637</v>
      </c>
      <c r="D1136" s="6" t="s">
        <v>6811</v>
      </c>
      <c r="E1136" s="5">
        <v>64</v>
      </c>
      <c r="F1136" s="5">
        <v>208</v>
      </c>
      <c r="G1136" s="5" t="s">
        <v>7461</v>
      </c>
      <c r="H1136" s="5" t="s">
        <v>6136</v>
      </c>
      <c r="I1136" s="5" t="s">
        <v>8263</v>
      </c>
      <c r="J1136" s="6">
        <v>0</v>
      </c>
      <c r="K1136" s="9"/>
      <c r="L1136" s="6"/>
    </row>
    <row r="1137" spans="1:12" x14ac:dyDescent="0.2">
      <c r="A1137" s="6" t="s">
        <v>10858</v>
      </c>
      <c r="B1137" s="6" t="s">
        <v>8490</v>
      </c>
      <c r="C1137" s="9" t="s">
        <v>2637</v>
      </c>
      <c r="D1137" s="6" t="s">
        <v>3371</v>
      </c>
      <c r="E1137" s="5">
        <v>65</v>
      </c>
      <c r="F1137" s="5">
        <v>208</v>
      </c>
      <c r="G1137" s="5" t="s">
        <v>7461</v>
      </c>
      <c r="H1137" s="5" t="s">
        <v>6136</v>
      </c>
      <c r="I1137" s="5" t="s">
        <v>8263</v>
      </c>
      <c r="J1137" s="6">
        <v>0</v>
      </c>
      <c r="K1137" s="9" t="s">
        <v>11413</v>
      </c>
      <c r="L1137" s="6"/>
    </row>
    <row r="1138" spans="1:12" x14ac:dyDescent="0.2">
      <c r="A1138" s="6"/>
      <c r="B1138" s="6" t="s">
        <v>8490</v>
      </c>
      <c r="C1138" s="9" t="s">
        <v>2637</v>
      </c>
      <c r="D1138" s="6" t="s">
        <v>5639</v>
      </c>
      <c r="E1138" s="5">
        <v>63</v>
      </c>
      <c r="F1138" s="5">
        <v>211</v>
      </c>
      <c r="G1138" s="5" t="s">
        <v>5802</v>
      </c>
      <c r="H1138" s="5" t="s">
        <v>6136</v>
      </c>
      <c r="I1138" s="5" t="s">
        <v>8263</v>
      </c>
      <c r="J1138" s="6">
        <v>0</v>
      </c>
      <c r="K1138" s="9"/>
      <c r="L1138" s="6"/>
    </row>
    <row r="1139" spans="1:12" x14ac:dyDescent="0.2">
      <c r="A1139" s="6"/>
      <c r="B1139" s="6" t="s">
        <v>8490</v>
      </c>
      <c r="C1139" s="9" t="s">
        <v>2637</v>
      </c>
      <c r="D1139" s="6" t="s">
        <v>7363</v>
      </c>
      <c r="E1139" s="5">
        <v>63</v>
      </c>
      <c r="F1139" s="5">
        <v>218</v>
      </c>
      <c r="G1139" s="5" t="s">
        <v>9090</v>
      </c>
      <c r="H1139" s="5" t="s">
        <v>6136</v>
      </c>
      <c r="I1139" s="5" t="s">
        <v>8263</v>
      </c>
      <c r="J1139" s="6">
        <v>0</v>
      </c>
      <c r="K1139" s="9"/>
      <c r="L1139" s="6"/>
    </row>
    <row r="1140" spans="1:12" x14ac:dyDescent="0.2">
      <c r="A1140" s="6" t="s">
        <v>10407</v>
      </c>
      <c r="B1140" s="6" t="s">
        <v>8490</v>
      </c>
      <c r="C1140" s="9" t="s">
        <v>2637</v>
      </c>
      <c r="D1140" s="6" t="s">
        <v>9697</v>
      </c>
      <c r="E1140" s="5">
        <v>65</v>
      </c>
      <c r="F1140" s="5">
        <v>201</v>
      </c>
      <c r="G1140" s="5" t="s">
        <v>5804</v>
      </c>
      <c r="H1140" s="5" t="s">
        <v>6136</v>
      </c>
      <c r="I1140" s="5" t="s">
        <v>8263</v>
      </c>
      <c r="J1140" s="6">
        <v>0</v>
      </c>
      <c r="K1140" s="9"/>
      <c r="L1140" s="6"/>
    </row>
    <row r="1141" spans="1:12" x14ac:dyDescent="0.2">
      <c r="A1141" s="6"/>
      <c r="B1141" s="6" t="s">
        <v>8490</v>
      </c>
      <c r="C1141" s="9" t="s">
        <v>2637</v>
      </c>
      <c r="D1141" s="6" t="s">
        <v>9083</v>
      </c>
      <c r="E1141" s="5">
        <v>65</v>
      </c>
      <c r="F1141" s="5">
        <v>208</v>
      </c>
      <c r="G1141" s="5" t="s">
        <v>7461</v>
      </c>
      <c r="H1141" s="5" t="s">
        <v>6136</v>
      </c>
      <c r="I1141" s="5" t="s">
        <v>8263</v>
      </c>
      <c r="J1141" s="6">
        <v>0</v>
      </c>
      <c r="K1141" s="9"/>
      <c r="L1141" s="6"/>
    </row>
    <row r="1142" spans="1:12" x14ac:dyDescent="0.2">
      <c r="A1142" s="6" t="s">
        <v>11945</v>
      </c>
      <c r="B1142" s="6" t="s">
        <v>8490</v>
      </c>
      <c r="C1142" s="9" t="s">
        <v>2637</v>
      </c>
      <c r="D1142" s="6" t="s">
        <v>11946</v>
      </c>
      <c r="E1142" s="5">
        <v>65</v>
      </c>
      <c r="F1142" s="5">
        <v>201</v>
      </c>
      <c r="G1142" s="5" t="s">
        <v>5804</v>
      </c>
      <c r="H1142" s="5" t="s">
        <v>6136</v>
      </c>
      <c r="I1142" s="5" t="s">
        <v>8263</v>
      </c>
      <c r="J1142" s="6">
        <v>0</v>
      </c>
      <c r="K1142" s="9" t="s">
        <v>11937</v>
      </c>
      <c r="L1142" s="6"/>
    </row>
    <row r="1143" spans="1:12" x14ac:dyDescent="0.2">
      <c r="A1143" s="6" t="s">
        <v>2423</v>
      </c>
      <c r="B1143" s="6" t="s">
        <v>8490</v>
      </c>
      <c r="C1143" s="9" t="s">
        <v>2637</v>
      </c>
      <c r="D1143" s="6" t="s">
        <v>2425</v>
      </c>
      <c r="E1143" s="5">
        <v>65</v>
      </c>
      <c r="F1143" s="5">
        <v>201</v>
      </c>
      <c r="G1143" s="5" t="s">
        <v>5804</v>
      </c>
      <c r="H1143" s="5" t="s">
        <v>6136</v>
      </c>
      <c r="I1143" s="5" t="s">
        <v>8263</v>
      </c>
      <c r="J1143" s="6">
        <v>0</v>
      </c>
      <c r="K1143" s="9" t="s">
        <v>2147</v>
      </c>
      <c r="L1143" s="6"/>
    </row>
    <row r="1144" spans="1:12" x14ac:dyDescent="0.2">
      <c r="A1144" s="6" t="s">
        <v>11130</v>
      </c>
      <c r="B1144" s="6" t="s">
        <v>8490</v>
      </c>
      <c r="C1144" s="9" t="s">
        <v>2637</v>
      </c>
      <c r="D1144" s="6" t="s">
        <v>11139</v>
      </c>
      <c r="E1144" s="5">
        <v>62</v>
      </c>
      <c r="F1144" s="5">
        <v>218</v>
      </c>
      <c r="G1144" s="5" t="s">
        <v>9090</v>
      </c>
      <c r="H1144" s="5" t="s">
        <v>6136</v>
      </c>
      <c r="I1144" s="5" t="s">
        <v>8263</v>
      </c>
      <c r="J1144" s="6">
        <v>0</v>
      </c>
      <c r="K1144" s="9" t="s">
        <v>11128</v>
      </c>
      <c r="L1144" s="6"/>
    </row>
    <row r="1145" spans="1:12" x14ac:dyDescent="0.2">
      <c r="A1145" s="6" t="s">
        <v>5382</v>
      </c>
      <c r="B1145" s="6" t="s">
        <v>8490</v>
      </c>
      <c r="C1145" s="9" t="s">
        <v>2637</v>
      </c>
      <c r="D1145" s="6" t="s">
        <v>4568</v>
      </c>
      <c r="E1145" s="5">
        <v>65</v>
      </c>
      <c r="F1145" s="5">
        <v>208</v>
      </c>
      <c r="G1145" s="5" t="s">
        <v>7461</v>
      </c>
      <c r="H1145" s="5" t="s">
        <v>6136</v>
      </c>
      <c r="I1145" s="5" t="s">
        <v>8263</v>
      </c>
      <c r="J1145" s="6">
        <v>0</v>
      </c>
      <c r="K1145" s="9"/>
      <c r="L1145" s="6"/>
    </row>
    <row r="1146" spans="1:12" x14ac:dyDescent="0.2">
      <c r="A1146" s="6" t="s">
        <v>263</v>
      </c>
      <c r="B1146" s="6" t="s">
        <v>8490</v>
      </c>
      <c r="C1146" s="9" t="s">
        <v>2637</v>
      </c>
      <c r="D1146" s="6" t="s">
        <v>10293</v>
      </c>
      <c r="E1146" s="5">
        <v>64</v>
      </c>
      <c r="F1146" s="5">
        <v>208</v>
      </c>
      <c r="G1146" s="5" t="s">
        <v>7461</v>
      </c>
      <c r="H1146" s="5" t="s">
        <v>6136</v>
      </c>
      <c r="I1146" s="5" t="s">
        <v>8263</v>
      </c>
      <c r="J1146" s="6">
        <v>0</v>
      </c>
      <c r="K1146" s="9"/>
      <c r="L1146" s="6"/>
    </row>
    <row r="1147" spans="1:12" x14ac:dyDescent="0.2">
      <c r="A1147" s="6"/>
      <c r="B1147" s="6" t="s">
        <v>8490</v>
      </c>
      <c r="C1147" s="9" t="s">
        <v>2637</v>
      </c>
      <c r="D1147" s="6" t="s">
        <v>5643</v>
      </c>
      <c r="E1147" s="5">
        <v>64</v>
      </c>
      <c r="F1147" s="5">
        <v>208</v>
      </c>
      <c r="G1147" s="5" t="s">
        <v>7461</v>
      </c>
      <c r="H1147" s="5" t="s">
        <v>6136</v>
      </c>
      <c r="I1147" s="5" t="s">
        <v>8263</v>
      </c>
      <c r="J1147" s="6">
        <v>0</v>
      </c>
      <c r="K1147" s="9" t="s">
        <v>6777</v>
      </c>
      <c r="L1147" s="6"/>
    </row>
    <row r="1148" spans="1:12" x14ac:dyDescent="0.2">
      <c r="A1148" s="6" t="s">
        <v>1064</v>
      </c>
      <c r="B1148" s="6" t="s">
        <v>8490</v>
      </c>
      <c r="C1148" s="9" t="s">
        <v>2637</v>
      </c>
      <c r="D1148" s="6" t="s">
        <v>2972</v>
      </c>
      <c r="E1148" s="5">
        <v>61</v>
      </c>
      <c r="F1148" s="5">
        <v>218</v>
      </c>
      <c r="G1148" s="5" t="s">
        <v>9090</v>
      </c>
      <c r="H1148" s="5" t="s">
        <v>6136</v>
      </c>
      <c r="I1148" s="5" t="s">
        <v>8263</v>
      </c>
      <c r="J1148" s="6">
        <v>0</v>
      </c>
      <c r="K1148" s="9" t="s">
        <v>604</v>
      </c>
      <c r="L1148" s="6"/>
    </row>
    <row r="1149" spans="1:12" x14ac:dyDescent="0.2">
      <c r="A1149" s="6" t="s">
        <v>1203</v>
      </c>
      <c r="B1149" s="6" t="s">
        <v>8490</v>
      </c>
      <c r="C1149" s="9" t="s">
        <v>2637</v>
      </c>
      <c r="D1149" s="6" t="s">
        <v>11493</v>
      </c>
      <c r="E1149" s="5">
        <v>71</v>
      </c>
      <c r="F1149" s="5">
        <v>206</v>
      </c>
      <c r="G1149" s="5" t="s">
        <v>10256</v>
      </c>
      <c r="H1149" s="5" t="s">
        <v>10390</v>
      </c>
      <c r="I1149" s="5" t="s">
        <v>8263</v>
      </c>
      <c r="J1149" s="6">
        <v>0</v>
      </c>
      <c r="K1149" s="9" t="s">
        <v>11471</v>
      </c>
      <c r="L1149" s="6"/>
    </row>
    <row r="1150" spans="1:12" x14ac:dyDescent="0.2">
      <c r="A1150" s="6" t="s">
        <v>4709</v>
      </c>
      <c r="B1150" s="6" t="s">
        <v>8490</v>
      </c>
      <c r="C1150" s="9" t="s">
        <v>2637</v>
      </c>
      <c r="D1150" s="6" t="s">
        <v>9926</v>
      </c>
      <c r="E1150" s="5">
        <v>65</v>
      </c>
      <c r="F1150" s="5">
        <v>208</v>
      </c>
      <c r="G1150" s="5" t="s">
        <v>7461</v>
      </c>
      <c r="H1150" s="5" t="s">
        <v>6136</v>
      </c>
      <c r="I1150" s="5" t="s">
        <v>8263</v>
      </c>
      <c r="J1150" s="6">
        <v>0</v>
      </c>
      <c r="K1150" s="9" t="s">
        <v>3789</v>
      </c>
      <c r="L1150" s="6"/>
    </row>
    <row r="1151" spans="1:12" x14ac:dyDescent="0.2">
      <c r="A1151" s="6"/>
      <c r="B1151" s="6" t="s">
        <v>8490</v>
      </c>
      <c r="C1151" s="9" t="s">
        <v>2637</v>
      </c>
      <c r="D1151" s="6" t="s">
        <v>5419</v>
      </c>
      <c r="E1151" s="5">
        <v>62</v>
      </c>
      <c r="F1151" s="5">
        <v>218</v>
      </c>
      <c r="G1151" s="5" t="s">
        <v>9090</v>
      </c>
      <c r="H1151" s="5" t="s">
        <v>6136</v>
      </c>
      <c r="I1151" s="5" t="s">
        <v>8263</v>
      </c>
      <c r="J1151" s="6">
        <v>0</v>
      </c>
      <c r="K1151" s="9"/>
      <c r="L1151" s="6"/>
    </row>
    <row r="1152" spans="1:12" x14ac:dyDescent="0.2">
      <c r="A1152" s="6"/>
      <c r="B1152" s="6" t="s">
        <v>8490</v>
      </c>
      <c r="C1152" s="9" t="s">
        <v>2637</v>
      </c>
      <c r="D1152" s="6" t="s">
        <v>8595</v>
      </c>
      <c r="E1152" s="5">
        <v>65</v>
      </c>
      <c r="F1152" s="5">
        <v>208</v>
      </c>
      <c r="G1152" s="5" t="s">
        <v>7461</v>
      </c>
      <c r="H1152" s="5" t="s">
        <v>6136</v>
      </c>
      <c r="I1152" s="5" t="s">
        <v>8263</v>
      </c>
      <c r="J1152" s="6">
        <v>0</v>
      </c>
      <c r="K1152" s="9"/>
      <c r="L1152" s="6"/>
    </row>
    <row r="1153" spans="1:12" x14ac:dyDescent="0.2">
      <c r="A1153" s="6"/>
      <c r="B1153" s="6" t="s">
        <v>8490</v>
      </c>
      <c r="C1153" s="9" t="s">
        <v>2637</v>
      </c>
      <c r="D1153" s="6" t="s">
        <v>9755</v>
      </c>
      <c r="E1153" s="5">
        <v>65</v>
      </c>
      <c r="F1153" s="5">
        <v>208</v>
      </c>
      <c r="G1153" s="5" t="s">
        <v>7461</v>
      </c>
      <c r="H1153" s="5" t="s">
        <v>6136</v>
      </c>
      <c r="I1153" s="5" t="s">
        <v>8263</v>
      </c>
      <c r="J1153" s="6">
        <v>0</v>
      </c>
      <c r="K1153" s="9"/>
      <c r="L1153" s="6"/>
    </row>
    <row r="1154" spans="1:12" ht="25.5" x14ac:dyDescent="0.2">
      <c r="A1154" s="6" t="s">
        <v>3790</v>
      </c>
      <c r="B1154" s="6" t="s">
        <v>8490</v>
      </c>
      <c r="C1154" s="9" t="s">
        <v>2637</v>
      </c>
      <c r="D1154" s="174" t="s">
        <v>9016</v>
      </c>
      <c r="E1154" s="5">
        <v>62</v>
      </c>
      <c r="F1154" s="5">
        <v>218</v>
      </c>
      <c r="G1154" s="5" t="s">
        <v>9090</v>
      </c>
      <c r="H1154" s="5" t="s">
        <v>6136</v>
      </c>
      <c r="I1154" s="5" t="s">
        <v>8263</v>
      </c>
      <c r="J1154" s="6">
        <v>0</v>
      </c>
      <c r="K1154" s="9" t="s">
        <v>3789</v>
      </c>
      <c r="L1154" s="6"/>
    </row>
    <row r="1155" spans="1:12" x14ac:dyDescent="0.2">
      <c r="A1155" s="6" t="s">
        <v>12320</v>
      </c>
      <c r="B1155" s="6" t="s">
        <v>8490</v>
      </c>
      <c r="C1155" s="9" t="s">
        <v>2637</v>
      </c>
      <c r="D1155" s="174" t="s">
        <v>12324</v>
      </c>
      <c r="E1155" s="5">
        <v>65</v>
      </c>
      <c r="F1155" s="5">
        <v>201</v>
      </c>
      <c r="G1155" s="5" t="s">
        <v>5804</v>
      </c>
      <c r="H1155" s="5" t="s">
        <v>6136</v>
      </c>
      <c r="I1155" s="5" t="s">
        <v>8263</v>
      </c>
      <c r="J1155" s="6">
        <v>0</v>
      </c>
      <c r="K1155" s="9" t="s">
        <v>12314</v>
      </c>
      <c r="L1155" s="6"/>
    </row>
    <row r="1156" spans="1:12" x14ac:dyDescent="0.2">
      <c r="A1156" s="6"/>
      <c r="B1156" s="6" t="s">
        <v>8490</v>
      </c>
      <c r="C1156" s="9" t="s">
        <v>2637</v>
      </c>
      <c r="D1156" s="6" t="s">
        <v>4646</v>
      </c>
      <c r="E1156" s="5">
        <v>73</v>
      </c>
      <c r="F1156" s="5">
        <v>207</v>
      </c>
      <c r="G1156" s="5" t="s">
        <v>5105</v>
      </c>
      <c r="H1156" s="5" t="s">
        <v>912</v>
      </c>
      <c r="I1156" s="5" t="s">
        <v>8263</v>
      </c>
      <c r="J1156" s="6">
        <v>0</v>
      </c>
      <c r="K1156" s="9"/>
      <c r="L1156" s="6"/>
    </row>
    <row r="1157" spans="1:12" x14ac:dyDescent="0.2">
      <c r="A1157" s="6"/>
      <c r="B1157" s="6" t="s">
        <v>8490</v>
      </c>
      <c r="C1157" s="9" t="s">
        <v>2637</v>
      </c>
      <c r="D1157" s="6" t="s">
        <v>5190</v>
      </c>
      <c r="E1157" s="5">
        <v>76</v>
      </c>
      <c r="F1157" s="5">
        <v>226</v>
      </c>
      <c r="G1157" s="5" t="s">
        <v>5809</v>
      </c>
      <c r="H1157" s="5" t="s">
        <v>4678</v>
      </c>
      <c r="I1157" s="5" t="s">
        <v>8263</v>
      </c>
      <c r="J1157" s="6">
        <v>0</v>
      </c>
      <c r="K1157" s="9"/>
      <c r="L1157" s="6"/>
    </row>
    <row r="1158" spans="1:12" x14ac:dyDescent="0.2">
      <c r="A1158" s="6" t="s">
        <v>9216</v>
      </c>
      <c r="B1158" s="6" t="s">
        <v>8490</v>
      </c>
      <c r="C1158" s="9" t="s">
        <v>2637</v>
      </c>
      <c r="D1158" s="6" t="s">
        <v>9828</v>
      </c>
      <c r="E1158" s="5">
        <v>63</v>
      </c>
      <c r="F1158" s="5">
        <v>218</v>
      </c>
      <c r="G1158" s="5" t="s">
        <v>9090</v>
      </c>
      <c r="H1158" s="5" t="s">
        <v>6136</v>
      </c>
      <c r="I1158" s="5" t="s">
        <v>8263</v>
      </c>
      <c r="J1158" s="6">
        <v>0</v>
      </c>
      <c r="K1158" s="9" t="s">
        <v>9218</v>
      </c>
      <c r="L1158" s="6"/>
    </row>
    <row r="1159" spans="1:12" ht="25.5" x14ac:dyDescent="0.2">
      <c r="A1159" s="6"/>
      <c r="B1159" s="6" t="s">
        <v>8490</v>
      </c>
      <c r="C1159" s="9" t="s">
        <v>2637</v>
      </c>
      <c r="D1159" s="174" t="s">
        <v>5194</v>
      </c>
      <c r="E1159" s="5">
        <v>65</v>
      </c>
      <c r="F1159" s="5">
        <v>208</v>
      </c>
      <c r="G1159" s="5" t="s">
        <v>7461</v>
      </c>
      <c r="H1159" s="5" t="s">
        <v>6136</v>
      </c>
      <c r="I1159" s="5" t="s">
        <v>8263</v>
      </c>
      <c r="J1159" s="6">
        <v>0</v>
      </c>
      <c r="K1159" s="9"/>
      <c r="L1159" s="6"/>
    </row>
    <row r="1160" spans="1:12" ht="25.5" x14ac:dyDescent="0.2">
      <c r="A1160" s="6" t="s">
        <v>10925</v>
      </c>
      <c r="B1160" s="6" t="s">
        <v>8490</v>
      </c>
      <c r="C1160" s="9" t="s">
        <v>2637</v>
      </c>
      <c r="D1160" s="174" t="s">
        <v>10932</v>
      </c>
      <c r="E1160" s="5">
        <v>64</v>
      </c>
      <c r="F1160" s="5">
        <v>208</v>
      </c>
      <c r="G1160" s="5" t="s">
        <v>7461</v>
      </c>
      <c r="H1160" s="5" t="s">
        <v>6136</v>
      </c>
      <c r="I1160" s="5" t="s">
        <v>8263</v>
      </c>
      <c r="J1160" s="6">
        <v>0</v>
      </c>
      <c r="K1160" s="9" t="s">
        <v>10933</v>
      </c>
      <c r="L1160" s="6"/>
    </row>
    <row r="1161" spans="1:12" ht="25.5" x14ac:dyDescent="0.2">
      <c r="A1161" s="6" t="s">
        <v>10923</v>
      </c>
      <c r="B1161" s="6" t="s">
        <v>8490</v>
      </c>
      <c r="C1161" s="9" t="s">
        <v>2637</v>
      </c>
      <c r="D1161" s="174" t="s">
        <v>10934</v>
      </c>
      <c r="E1161" s="5">
        <v>65</v>
      </c>
      <c r="F1161" s="5">
        <v>208</v>
      </c>
      <c r="G1161" s="5" t="s">
        <v>7461</v>
      </c>
      <c r="H1161" s="5" t="s">
        <v>6136</v>
      </c>
      <c r="I1161" s="5" t="s">
        <v>8263</v>
      </c>
      <c r="J1161" s="6">
        <v>0</v>
      </c>
      <c r="K1161" s="9" t="s">
        <v>10933</v>
      </c>
      <c r="L1161" s="6"/>
    </row>
    <row r="1162" spans="1:12" ht="25.5" x14ac:dyDescent="0.2">
      <c r="A1162" s="6" t="s">
        <v>10927</v>
      </c>
      <c r="B1162" s="6" t="s">
        <v>8490</v>
      </c>
      <c r="C1162" s="9" t="s">
        <v>2637</v>
      </c>
      <c r="D1162" s="174" t="s">
        <v>10935</v>
      </c>
      <c r="E1162" s="5">
        <v>65</v>
      </c>
      <c r="F1162" s="5">
        <v>208</v>
      </c>
      <c r="G1162" s="5" t="s">
        <v>7461</v>
      </c>
      <c r="H1162" s="5" t="s">
        <v>6136</v>
      </c>
      <c r="I1162" s="5" t="s">
        <v>8263</v>
      </c>
      <c r="J1162" s="6">
        <v>0</v>
      </c>
      <c r="K1162" s="9" t="s">
        <v>10933</v>
      </c>
      <c r="L1162" s="6"/>
    </row>
    <row r="1163" spans="1:12" ht="25.5" x14ac:dyDescent="0.2">
      <c r="A1163" s="6" t="s">
        <v>7374</v>
      </c>
      <c r="B1163" s="6" t="s">
        <v>8490</v>
      </c>
      <c r="C1163" s="9" t="s">
        <v>2637</v>
      </c>
      <c r="D1163" s="174" t="s">
        <v>10936</v>
      </c>
      <c r="E1163" s="5">
        <v>76</v>
      </c>
      <c r="F1163" s="5">
        <v>226</v>
      </c>
      <c r="G1163" s="5" t="s">
        <v>5809</v>
      </c>
      <c r="H1163" s="5" t="s">
        <v>4678</v>
      </c>
      <c r="I1163" s="5" t="s">
        <v>8263</v>
      </c>
      <c r="J1163" s="6">
        <v>0</v>
      </c>
      <c r="K1163" s="9" t="s">
        <v>10933</v>
      </c>
      <c r="L1163" s="6"/>
    </row>
    <row r="1164" spans="1:12" ht="25.5" x14ac:dyDescent="0.2">
      <c r="A1164" s="6"/>
      <c r="B1164" s="6" t="s">
        <v>8490</v>
      </c>
      <c r="C1164" s="9" t="s">
        <v>2637</v>
      </c>
      <c r="D1164" s="174" t="s">
        <v>5195</v>
      </c>
      <c r="E1164" s="5">
        <v>66</v>
      </c>
      <c r="F1164" s="5">
        <v>208</v>
      </c>
      <c r="G1164" s="5" t="s">
        <v>7461</v>
      </c>
      <c r="H1164" s="5" t="s">
        <v>6136</v>
      </c>
      <c r="I1164" s="5" t="s">
        <v>8263</v>
      </c>
      <c r="J1164" s="6">
        <v>0</v>
      </c>
      <c r="K1164" s="9"/>
      <c r="L1164" s="6"/>
    </row>
    <row r="1165" spans="1:12" x14ac:dyDescent="0.2">
      <c r="A1165" s="6"/>
      <c r="B1165" s="6" t="s">
        <v>8490</v>
      </c>
      <c r="C1165" s="9" t="s">
        <v>2637</v>
      </c>
      <c r="D1165" s="174" t="s">
        <v>2961</v>
      </c>
      <c r="E1165" s="5">
        <v>66</v>
      </c>
      <c r="F1165" s="5">
        <v>208</v>
      </c>
      <c r="G1165" s="5" t="s">
        <v>7461</v>
      </c>
      <c r="H1165" s="5" t="s">
        <v>6136</v>
      </c>
      <c r="I1165" s="5" t="s">
        <v>8263</v>
      </c>
      <c r="J1165" s="6">
        <v>0</v>
      </c>
      <c r="K1165" s="9"/>
      <c r="L1165" s="6"/>
    </row>
    <row r="1166" spans="1:12" ht="25.5" x14ac:dyDescent="0.2">
      <c r="A1166" s="6" t="s">
        <v>12107</v>
      </c>
      <c r="B1166" s="6" t="s">
        <v>8490</v>
      </c>
      <c r="C1166" s="9" t="s">
        <v>2637</v>
      </c>
      <c r="D1166" s="174" t="s">
        <v>12123</v>
      </c>
      <c r="E1166" s="5">
        <v>65</v>
      </c>
      <c r="F1166" s="5">
        <v>208</v>
      </c>
      <c r="G1166" s="5" t="s">
        <v>7461</v>
      </c>
      <c r="H1166" s="5" t="s">
        <v>6136</v>
      </c>
      <c r="I1166" s="5" t="s">
        <v>8263</v>
      </c>
      <c r="J1166" s="6">
        <v>0</v>
      </c>
      <c r="K1166" s="9" t="s">
        <v>12079</v>
      </c>
      <c r="L1166" s="6"/>
    </row>
    <row r="1167" spans="1:12" x14ac:dyDescent="0.2">
      <c r="A1167" s="6" t="s">
        <v>9287</v>
      </c>
      <c r="B1167" s="6" t="s">
        <v>8490</v>
      </c>
      <c r="C1167" s="9" t="s">
        <v>2637</v>
      </c>
      <c r="D1167" s="174" t="s">
        <v>12112</v>
      </c>
      <c r="E1167" s="5">
        <v>65</v>
      </c>
      <c r="F1167" s="5">
        <v>201</v>
      </c>
      <c r="G1167" s="5" t="s">
        <v>5804</v>
      </c>
      <c r="H1167" s="5" t="s">
        <v>6136</v>
      </c>
      <c r="I1167" s="5" t="s">
        <v>8263</v>
      </c>
      <c r="J1167" s="6">
        <v>0</v>
      </c>
      <c r="K1167" s="9" t="s">
        <v>12079</v>
      </c>
      <c r="L1167" s="6"/>
    </row>
    <row r="1168" spans="1:12" x14ac:dyDescent="0.2">
      <c r="A1168" s="6" t="s">
        <v>11384</v>
      </c>
      <c r="B1168" s="6" t="s">
        <v>8490</v>
      </c>
      <c r="C1168" s="9" t="s">
        <v>2637</v>
      </c>
      <c r="D1168" s="6" t="s">
        <v>11385</v>
      </c>
      <c r="E1168" s="5">
        <v>65</v>
      </c>
      <c r="F1168" s="5">
        <v>225</v>
      </c>
      <c r="G1168" s="5" t="s">
        <v>511</v>
      </c>
      <c r="H1168" s="5" t="s">
        <v>6136</v>
      </c>
      <c r="I1168" s="5" t="s">
        <v>8263</v>
      </c>
      <c r="J1168" s="6">
        <v>0</v>
      </c>
      <c r="K1168" s="9" t="s">
        <v>11356</v>
      </c>
      <c r="L1168" s="6"/>
    </row>
    <row r="1169" spans="1:12" x14ac:dyDescent="0.2">
      <c r="A1169" s="6" t="s">
        <v>4223</v>
      </c>
      <c r="B1169" s="6" t="s">
        <v>8490</v>
      </c>
      <c r="C1169" s="9" t="s">
        <v>2637</v>
      </c>
      <c r="D1169" s="174" t="s">
        <v>4387</v>
      </c>
      <c r="E1169" s="5">
        <v>65</v>
      </c>
      <c r="F1169" s="5">
        <v>235</v>
      </c>
      <c r="G1169" s="5" t="s">
        <v>6722</v>
      </c>
      <c r="H1169" s="5" t="s">
        <v>6136</v>
      </c>
      <c r="I1169" s="5" t="s">
        <v>8263</v>
      </c>
      <c r="J1169" s="6">
        <v>0</v>
      </c>
      <c r="K1169" s="9" t="s">
        <v>6723</v>
      </c>
      <c r="L1169" s="6"/>
    </row>
    <row r="1170" spans="1:12" x14ac:dyDescent="0.2">
      <c r="A1170" s="6" t="s">
        <v>11825</v>
      </c>
      <c r="B1170" s="6" t="s">
        <v>8490</v>
      </c>
      <c r="C1170" s="9" t="s">
        <v>2637</v>
      </c>
      <c r="D1170" s="174" t="s">
        <v>11867</v>
      </c>
      <c r="E1170" s="5">
        <v>71</v>
      </c>
      <c r="F1170" s="5">
        <v>207</v>
      </c>
      <c r="G1170" s="5" t="s">
        <v>5105</v>
      </c>
      <c r="H1170" s="5" t="s">
        <v>912</v>
      </c>
      <c r="I1170" s="5" t="s">
        <v>8263</v>
      </c>
      <c r="J1170" s="6">
        <v>0</v>
      </c>
      <c r="K1170" s="9" t="s">
        <v>11779</v>
      </c>
      <c r="L1170" s="6"/>
    </row>
    <row r="1171" spans="1:12" x14ac:dyDescent="0.2">
      <c r="A1171" s="575" t="s">
        <v>10929</v>
      </c>
      <c r="B1171" s="6" t="s">
        <v>8490</v>
      </c>
      <c r="C1171" s="9" t="s">
        <v>2637</v>
      </c>
      <c r="D1171" s="6" t="s">
        <v>10576</v>
      </c>
      <c r="E1171" s="5">
        <v>65</v>
      </c>
      <c r="F1171" s="5">
        <v>201</v>
      </c>
      <c r="G1171" s="5" t="s">
        <v>5804</v>
      </c>
      <c r="H1171" s="5" t="s">
        <v>6136</v>
      </c>
      <c r="I1171" s="5" t="s">
        <v>8263</v>
      </c>
      <c r="J1171" s="6">
        <v>0</v>
      </c>
      <c r="K1171" s="562" t="s">
        <v>11353</v>
      </c>
      <c r="L1171" s="6"/>
    </row>
    <row r="1172" spans="1:12" x14ac:dyDescent="0.2">
      <c r="A1172" s="575" t="s">
        <v>11103</v>
      </c>
      <c r="B1172" s="6" t="s">
        <v>8490</v>
      </c>
      <c r="C1172" s="9" t="s">
        <v>2637</v>
      </c>
      <c r="D1172" s="576" t="s">
        <v>11142</v>
      </c>
      <c r="E1172" s="5">
        <v>65</v>
      </c>
      <c r="F1172" s="5">
        <v>208</v>
      </c>
      <c r="G1172" s="5" t="s">
        <v>7461</v>
      </c>
      <c r="H1172" s="5" t="s">
        <v>6136</v>
      </c>
      <c r="I1172" s="5" t="s">
        <v>8263</v>
      </c>
      <c r="J1172" s="6">
        <v>0</v>
      </c>
      <c r="K1172" s="562" t="s">
        <v>11146</v>
      </c>
      <c r="L1172" s="6"/>
    </row>
    <row r="1173" spans="1:12" x14ac:dyDescent="0.2">
      <c r="A1173" s="6"/>
      <c r="B1173" s="6" t="s">
        <v>8490</v>
      </c>
      <c r="C1173" s="9" t="s">
        <v>2637</v>
      </c>
      <c r="D1173" s="6" t="s">
        <v>5146</v>
      </c>
      <c r="E1173" s="5">
        <v>65</v>
      </c>
      <c r="F1173" s="5">
        <v>208</v>
      </c>
      <c r="G1173" s="5" t="s">
        <v>7461</v>
      </c>
      <c r="H1173" s="5" t="s">
        <v>6136</v>
      </c>
      <c r="I1173" s="5" t="s">
        <v>8263</v>
      </c>
      <c r="J1173" s="6">
        <v>0</v>
      </c>
      <c r="K1173" s="9"/>
      <c r="L1173" s="6"/>
    </row>
    <row r="1174" spans="1:12" x14ac:dyDescent="0.2">
      <c r="A1174" s="6"/>
      <c r="B1174" s="6" t="s">
        <v>8490</v>
      </c>
      <c r="C1174" s="9" t="s">
        <v>2637</v>
      </c>
      <c r="D1174" s="6" t="s">
        <v>5393</v>
      </c>
      <c r="E1174" s="5">
        <v>64</v>
      </c>
      <c r="F1174" s="5">
        <v>208</v>
      </c>
      <c r="G1174" s="5" t="s">
        <v>7461</v>
      </c>
      <c r="H1174" s="5" t="s">
        <v>6136</v>
      </c>
      <c r="I1174" s="5" t="s">
        <v>8263</v>
      </c>
      <c r="J1174" s="6">
        <v>0</v>
      </c>
      <c r="K1174" s="9"/>
      <c r="L1174" s="6"/>
    </row>
    <row r="1175" spans="1:12" ht="25.5" x14ac:dyDescent="0.2">
      <c r="A1175" s="6"/>
      <c r="B1175" s="6" t="s">
        <v>8490</v>
      </c>
      <c r="C1175" s="9" t="s">
        <v>2637</v>
      </c>
      <c r="D1175" s="174" t="s">
        <v>4127</v>
      </c>
      <c r="E1175" s="5">
        <v>62</v>
      </c>
      <c r="F1175" s="5">
        <v>218</v>
      </c>
      <c r="G1175" s="5" t="s">
        <v>9090</v>
      </c>
      <c r="H1175" s="5" t="s">
        <v>6136</v>
      </c>
      <c r="I1175" s="5" t="s">
        <v>8263</v>
      </c>
      <c r="J1175" s="6">
        <v>0</v>
      </c>
      <c r="K1175" s="9"/>
      <c r="L1175" s="6"/>
    </row>
    <row r="1176" spans="1:12" x14ac:dyDescent="0.2">
      <c r="A1176" s="575" t="s">
        <v>6205</v>
      </c>
      <c r="B1176" s="6" t="s">
        <v>8490</v>
      </c>
      <c r="C1176" s="9" t="s">
        <v>2637</v>
      </c>
      <c r="D1176" s="6" t="s">
        <v>5216</v>
      </c>
      <c r="E1176" s="5">
        <v>64</v>
      </c>
      <c r="F1176" s="5">
        <v>208</v>
      </c>
      <c r="G1176" s="5" t="s">
        <v>7461</v>
      </c>
      <c r="H1176" s="5" t="s">
        <v>6136</v>
      </c>
      <c r="I1176" s="5" t="s">
        <v>8263</v>
      </c>
      <c r="J1176" s="6">
        <v>0</v>
      </c>
      <c r="K1176" s="9" t="s">
        <v>8198</v>
      </c>
      <c r="L1176" s="6"/>
    </row>
    <row r="1177" spans="1:12" x14ac:dyDescent="0.2">
      <c r="A1177" s="6" t="s">
        <v>8084</v>
      </c>
      <c r="B1177" s="6" t="s">
        <v>8490</v>
      </c>
      <c r="C1177" s="9" t="s">
        <v>2637</v>
      </c>
      <c r="D1177" s="6" t="s">
        <v>2909</v>
      </c>
      <c r="E1177" s="5">
        <v>64</v>
      </c>
      <c r="F1177" s="5">
        <v>208</v>
      </c>
      <c r="G1177" s="5" t="s">
        <v>7461</v>
      </c>
      <c r="H1177" s="5" t="s">
        <v>6136</v>
      </c>
      <c r="I1177" s="5" t="s">
        <v>8263</v>
      </c>
      <c r="J1177" s="6">
        <v>0</v>
      </c>
      <c r="K1177" s="9" t="s">
        <v>2910</v>
      </c>
      <c r="L1177" s="6"/>
    </row>
    <row r="1178" spans="1:12" x14ac:dyDescent="0.2">
      <c r="A1178" s="556" t="s">
        <v>11956</v>
      </c>
      <c r="B1178" s="575" t="s">
        <v>8490</v>
      </c>
      <c r="C1178" s="562" t="s">
        <v>2637</v>
      </c>
      <c r="D1178" s="575" t="s">
        <v>1650</v>
      </c>
      <c r="E1178" s="564">
        <v>64</v>
      </c>
      <c r="F1178" s="564">
        <v>208</v>
      </c>
      <c r="G1178" s="564" t="s">
        <v>7461</v>
      </c>
      <c r="H1178" s="564" t="s">
        <v>6136</v>
      </c>
      <c r="I1178" s="564" t="s">
        <v>8263</v>
      </c>
      <c r="J1178" s="6">
        <v>0</v>
      </c>
      <c r="K1178" s="562" t="s">
        <v>11951</v>
      </c>
      <c r="L1178" s="6"/>
    </row>
    <row r="1179" spans="1:12" x14ac:dyDescent="0.2">
      <c r="A1179" s="6"/>
      <c r="B1179" s="6" t="s">
        <v>8490</v>
      </c>
      <c r="C1179" s="9" t="s">
        <v>2637</v>
      </c>
      <c r="D1179" s="557" t="s">
        <v>1802</v>
      </c>
      <c r="E1179" s="5">
        <v>66</v>
      </c>
      <c r="F1179" s="5">
        <v>201</v>
      </c>
      <c r="G1179" s="5" t="s">
        <v>5804</v>
      </c>
      <c r="H1179" s="5" t="s">
        <v>6136</v>
      </c>
      <c r="I1179" s="5" t="s">
        <v>8263</v>
      </c>
      <c r="J1179" s="6">
        <v>0</v>
      </c>
      <c r="K1179" s="9"/>
      <c r="L1179" s="6"/>
    </row>
    <row r="1180" spans="1:12" x14ac:dyDescent="0.2">
      <c r="A1180" s="575" t="s">
        <v>11241</v>
      </c>
      <c r="B1180" s="6" t="s">
        <v>8490</v>
      </c>
      <c r="C1180" s="9" t="s">
        <v>2637</v>
      </c>
      <c r="D1180" s="575" t="s">
        <v>11249</v>
      </c>
      <c r="E1180" s="5">
        <v>64</v>
      </c>
      <c r="F1180" s="5">
        <v>208</v>
      </c>
      <c r="G1180" s="5" t="s">
        <v>7461</v>
      </c>
      <c r="H1180" s="5" t="s">
        <v>6136</v>
      </c>
      <c r="I1180" s="5" t="s">
        <v>8263</v>
      </c>
      <c r="J1180" s="6">
        <v>0</v>
      </c>
      <c r="K1180" s="562" t="s">
        <v>11198</v>
      </c>
      <c r="L1180" s="6"/>
    </row>
    <row r="1181" spans="1:12" x14ac:dyDescent="0.2">
      <c r="A1181" s="6"/>
      <c r="B1181" s="6" t="s">
        <v>8490</v>
      </c>
      <c r="C1181" s="9" t="s">
        <v>2637</v>
      </c>
      <c r="D1181" s="557" t="s">
        <v>6340</v>
      </c>
      <c r="E1181" s="5">
        <v>65</v>
      </c>
      <c r="F1181" s="5">
        <v>208</v>
      </c>
      <c r="G1181" s="5" t="s">
        <v>7461</v>
      </c>
      <c r="H1181" s="5" t="s">
        <v>6136</v>
      </c>
      <c r="I1181" s="5" t="s">
        <v>8263</v>
      </c>
      <c r="J1181" s="6">
        <v>0</v>
      </c>
      <c r="K1181" s="9"/>
      <c r="L1181" s="6"/>
    </row>
    <row r="1182" spans="1:12" x14ac:dyDescent="0.2">
      <c r="A1182" s="575" t="s">
        <v>11403</v>
      </c>
      <c r="B1182" s="6" t="s">
        <v>8490</v>
      </c>
      <c r="C1182" s="9" t="s">
        <v>2637</v>
      </c>
      <c r="D1182" s="6" t="s">
        <v>11405</v>
      </c>
      <c r="E1182" s="5">
        <v>66</v>
      </c>
      <c r="F1182" s="5">
        <v>208</v>
      </c>
      <c r="G1182" s="5" t="s">
        <v>7461</v>
      </c>
      <c r="H1182" s="5" t="s">
        <v>6136</v>
      </c>
      <c r="I1182" s="5" t="s">
        <v>8263</v>
      </c>
      <c r="J1182" s="6">
        <v>0</v>
      </c>
      <c r="K1182" s="562" t="s">
        <v>11399</v>
      </c>
      <c r="L1182" s="6"/>
    </row>
    <row r="1183" spans="1:12" x14ac:dyDescent="0.2">
      <c r="A1183" s="6"/>
      <c r="B1183" s="6" t="s">
        <v>8490</v>
      </c>
      <c r="C1183" s="9" t="s">
        <v>2637</v>
      </c>
      <c r="D1183" s="557" t="s">
        <v>8556</v>
      </c>
      <c r="E1183" s="5">
        <v>62</v>
      </c>
      <c r="F1183" s="5">
        <v>218</v>
      </c>
      <c r="G1183" s="5" t="s">
        <v>9090</v>
      </c>
      <c r="H1183" s="5" t="s">
        <v>6136</v>
      </c>
      <c r="I1183" s="5" t="s">
        <v>8263</v>
      </c>
      <c r="J1183" s="6">
        <v>0</v>
      </c>
      <c r="K1183" s="9"/>
      <c r="L1183" s="6"/>
    </row>
    <row r="1184" spans="1:12" x14ac:dyDescent="0.2">
      <c r="A1184" s="6" t="s">
        <v>10579</v>
      </c>
      <c r="B1184" s="6" t="s">
        <v>8490</v>
      </c>
      <c r="C1184" s="9" t="s">
        <v>2637</v>
      </c>
      <c r="D1184" s="557" t="s">
        <v>10582</v>
      </c>
      <c r="E1184" s="5">
        <v>69</v>
      </c>
      <c r="F1184" s="5">
        <v>206</v>
      </c>
      <c r="G1184" s="5" t="s">
        <v>10256</v>
      </c>
      <c r="H1184" s="5" t="s">
        <v>10390</v>
      </c>
      <c r="I1184" s="5" t="s">
        <v>8263</v>
      </c>
      <c r="J1184" s="6">
        <v>0</v>
      </c>
      <c r="K1184" s="9" t="s">
        <v>10581</v>
      </c>
      <c r="L1184" s="6"/>
    </row>
    <row r="1185" spans="1:12" x14ac:dyDescent="0.2">
      <c r="A1185" s="6" t="s">
        <v>2842</v>
      </c>
      <c r="B1185" s="6" t="s">
        <v>8490</v>
      </c>
      <c r="C1185" s="9" t="s">
        <v>2637</v>
      </c>
      <c r="D1185" s="6" t="s">
        <v>231</v>
      </c>
      <c r="E1185" s="5">
        <v>76</v>
      </c>
      <c r="F1185" s="5">
        <v>226</v>
      </c>
      <c r="G1185" s="5" t="s">
        <v>5809</v>
      </c>
      <c r="H1185" s="5" t="s">
        <v>4678</v>
      </c>
      <c r="I1185" s="5" t="s">
        <v>8263</v>
      </c>
      <c r="J1185" s="6">
        <v>0</v>
      </c>
      <c r="K1185" s="9"/>
      <c r="L1185" s="6"/>
    </row>
    <row r="1186" spans="1:12" x14ac:dyDescent="0.2">
      <c r="A1186" s="575" t="s">
        <v>11218</v>
      </c>
      <c r="B1186" s="6" t="s">
        <v>8490</v>
      </c>
      <c r="C1186" s="9" t="s">
        <v>2637</v>
      </c>
      <c r="D1186" s="575" t="s">
        <v>11314</v>
      </c>
      <c r="E1186" s="5">
        <v>62</v>
      </c>
      <c r="F1186" s="5">
        <v>211</v>
      </c>
      <c r="G1186" s="5" t="s">
        <v>5802</v>
      </c>
      <c r="H1186" s="5" t="s">
        <v>6136</v>
      </c>
      <c r="I1186" s="5" t="s">
        <v>8263</v>
      </c>
      <c r="J1186" s="6">
        <v>0</v>
      </c>
      <c r="K1186" s="9" t="s">
        <v>11175</v>
      </c>
      <c r="L1186" s="6"/>
    </row>
    <row r="1187" spans="1:12" x14ac:dyDescent="0.2">
      <c r="A1187" s="6" t="s">
        <v>7658</v>
      </c>
      <c r="B1187" s="6" t="s">
        <v>8490</v>
      </c>
      <c r="C1187" s="9" t="s">
        <v>2637</v>
      </c>
      <c r="D1187" s="6" t="s">
        <v>4666</v>
      </c>
      <c r="E1187" s="5">
        <v>65</v>
      </c>
      <c r="F1187" s="5">
        <v>208</v>
      </c>
      <c r="G1187" s="5" t="s">
        <v>7461</v>
      </c>
      <c r="H1187" s="5" t="s">
        <v>6136</v>
      </c>
      <c r="I1187" s="5" t="s">
        <v>8263</v>
      </c>
      <c r="J1187" s="6">
        <v>0</v>
      </c>
      <c r="K1187" s="9" t="s">
        <v>9177</v>
      </c>
      <c r="L1187" s="6"/>
    </row>
    <row r="1188" spans="1:12" x14ac:dyDescent="0.2">
      <c r="A1188" s="6"/>
      <c r="B1188" s="6" t="s">
        <v>8490</v>
      </c>
      <c r="C1188" s="9" t="s">
        <v>2637</v>
      </c>
      <c r="D1188" s="6" t="s">
        <v>2878</v>
      </c>
      <c r="E1188" s="5">
        <v>66</v>
      </c>
      <c r="F1188" s="5">
        <v>208</v>
      </c>
      <c r="G1188" s="5" t="s">
        <v>7461</v>
      </c>
      <c r="H1188" s="5" t="s">
        <v>6136</v>
      </c>
      <c r="I1188" s="5" t="s">
        <v>8263</v>
      </c>
      <c r="J1188" s="6">
        <v>0</v>
      </c>
      <c r="K1188" s="9"/>
      <c r="L1188" s="6"/>
    </row>
    <row r="1189" spans="1:12" x14ac:dyDescent="0.2">
      <c r="A1189" s="6"/>
      <c r="B1189" s="6" t="s">
        <v>8490</v>
      </c>
      <c r="C1189" s="9" t="s">
        <v>2637</v>
      </c>
      <c r="D1189" s="6" t="s">
        <v>7392</v>
      </c>
      <c r="E1189" s="5">
        <v>63</v>
      </c>
      <c r="F1189" s="5">
        <v>211</v>
      </c>
      <c r="G1189" s="5" t="s">
        <v>5802</v>
      </c>
      <c r="H1189" s="5" t="s">
        <v>6136</v>
      </c>
      <c r="I1189" s="5" t="s">
        <v>8263</v>
      </c>
      <c r="J1189" s="6">
        <v>0</v>
      </c>
      <c r="K1189" s="9"/>
      <c r="L1189" s="6"/>
    </row>
    <row r="1190" spans="1:12" x14ac:dyDescent="0.2">
      <c r="A1190" s="6" t="s">
        <v>11423</v>
      </c>
      <c r="B1190" s="6" t="s">
        <v>8490</v>
      </c>
      <c r="C1190" s="9" t="s">
        <v>2637</v>
      </c>
      <c r="D1190" s="6" t="s">
        <v>11435</v>
      </c>
      <c r="E1190" s="5">
        <v>65</v>
      </c>
      <c r="F1190" s="5">
        <v>201</v>
      </c>
      <c r="G1190" s="5" t="s">
        <v>5804</v>
      </c>
      <c r="H1190" s="5" t="s">
        <v>6136</v>
      </c>
      <c r="I1190" s="5" t="s">
        <v>8263</v>
      </c>
      <c r="J1190" s="6">
        <v>0</v>
      </c>
      <c r="K1190" s="9" t="s">
        <v>11399</v>
      </c>
      <c r="L1190" s="6"/>
    </row>
    <row r="1191" spans="1:12" x14ac:dyDescent="0.2">
      <c r="A1191" s="575" t="s">
        <v>12500</v>
      </c>
      <c r="B1191" s="6" t="s">
        <v>8490</v>
      </c>
      <c r="C1191" s="9" t="s">
        <v>2637</v>
      </c>
      <c r="D1191" s="575" t="s">
        <v>12347</v>
      </c>
      <c r="E1191" s="5">
        <v>65</v>
      </c>
      <c r="F1191" s="5">
        <v>208</v>
      </c>
      <c r="G1191" s="5" t="s">
        <v>7461</v>
      </c>
      <c r="H1191" s="5" t="s">
        <v>6136</v>
      </c>
      <c r="I1191" s="5" t="s">
        <v>8263</v>
      </c>
      <c r="J1191" s="6">
        <v>0</v>
      </c>
      <c r="K1191" s="562" t="s">
        <v>12348</v>
      </c>
      <c r="L1191" s="6"/>
    </row>
    <row r="1192" spans="1:12" x14ac:dyDescent="0.2">
      <c r="A1192" s="6" t="s">
        <v>2026</v>
      </c>
      <c r="B1192" s="6" t="s">
        <v>8490</v>
      </c>
      <c r="C1192" s="9" t="s">
        <v>2637</v>
      </c>
      <c r="D1192" s="6" t="s">
        <v>2028</v>
      </c>
      <c r="E1192" s="5">
        <v>65</v>
      </c>
      <c r="F1192" s="5">
        <v>208</v>
      </c>
      <c r="G1192" s="5" t="s">
        <v>7461</v>
      </c>
      <c r="H1192" s="5" t="s">
        <v>6136</v>
      </c>
      <c r="I1192" s="5" t="s">
        <v>8263</v>
      </c>
      <c r="J1192" s="6">
        <v>0</v>
      </c>
      <c r="K1192" s="9"/>
      <c r="L1192" s="6"/>
    </row>
    <row r="1193" spans="1:12" x14ac:dyDescent="0.2">
      <c r="A1193" s="6" t="s">
        <v>5427</v>
      </c>
      <c r="B1193" s="6" t="s">
        <v>8490</v>
      </c>
      <c r="C1193" s="9" t="s">
        <v>2637</v>
      </c>
      <c r="D1193" s="6" t="s">
        <v>12084</v>
      </c>
      <c r="E1193" s="5">
        <v>64</v>
      </c>
      <c r="F1193" s="5">
        <v>201</v>
      </c>
      <c r="G1193" s="5" t="s">
        <v>5804</v>
      </c>
      <c r="H1193" s="5" t="s">
        <v>6136</v>
      </c>
      <c r="I1193" s="5" t="s">
        <v>8263</v>
      </c>
      <c r="J1193" s="6">
        <v>0</v>
      </c>
      <c r="K1193" s="9" t="s">
        <v>12079</v>
      </c>
      <c r="L1193" s="6"/>
    </row>
    <row r="1194" spans="1:12" x14ac:dyDescent="0.2">
      <c r="A1194" s="6"/>
      <c r="B1194" s="6" t="s">
        <v>8490</v>
      </c>
      <c r="C1194" s="9" t="s">
        <v>2637</v>
      </c>
      <c r="D1194" s="6" t="s">
        <v>1983</v>
      </c>
      <c r="E1194" s="5">
        <v>65</v>
      </c>
      <c r="F1194" s="5">
        <v>208</v>
      </c>
      <c r="G1194" s="5" t="s">
        <v>7461</v>
      </c>
      <c r="H1194" s="5" t="s">
        <v>6136</v>
      </c>
      <c r="I1194" s="5" t="s">
        <v>8263</v>
      </c>
      <c r="J1194" s="6">
        <v>0</v>
      </c>
      <c r="K1194" s="9"/>
      <c r="L1194" s="6"/>
    </row>
    <row r="1195" spans="1:12" x14ac:dyDescent="0.2">
      <c r="A1195" s="575" t="s">
        <v>10992</v>
      </c>
      <c r="B1195" s="6" t="s">
        <v>8490</v>
      </c>
      <c r="C1195" s="9" t="s">
        <v>2637</v>
      </c>
      <c r="D1195" s="6" t="s">
        <v>597</v>
      </c>
      <c r="E1195" s="5">
        <v>64</v>
      </c>
      <c r="F1195" s="5">
        <v>201</v>
      </c>
      <c r="G1195" s="5" t="s">
        <v>5804</v>
      </c>
      <c r="H1195" s="5" t="s">
        <v>6136</v>
      </c>
      <c r="I1195" s="5" t="s">
        <v>8263</v>
      </c>
      <c r="J1195" s="6">
        <v>0</v>
      </c>
      <c r="K1195" s="562" t="s">
        <v>12412</v>
      </c>
      <c r="L1195" s="6"/>
    </row>
    <row r="1196" spans="1:12" x14ac:dyDescent="0.2">
      <c r="A1196" s="6"/>
      <c r="B1196" s="6" t="s">
        <v>8490</v>
      </c>
      <c r="C1196" s="9" t="s">
        <v>2637</v>
      </c>
      <c r="D1196" s="6" t="s">
        <v>3421</v>
      </c>
      <c r="E1196" s="5">
        <v>64</v>
      </c>
      <c r="F1196" s="5">
        <v>208</v>
      </c>
      <c r="G1196" s="5" t="s">
        <v>7461</v>
      </c>
      <c r="H1196" s="5" t="s">
        <v>6136</v>
      </c>
      <c r="I1196" s="5" t="s">
        <v>8263</v>
      </c>
      <c r="J1196" s="6">
        <v>0</v>
      </c>
      <c r="K1196" s="9"/>
      <c r="L1196" s="6"/>
    </row>
    <row r="1197" spans="1:12" x14ac:dyDescent="0.2">
      <c r="A1197" s="6" t="s">
        <v>5123</v>
      </c>
      <c r="B1197" s="6" t="s">
        <v>8490</v>
      </c>
      <c r="C1197" s="9" t="s">
        <v>2637</v>
      </c>
      <c r="D1197" s="6" t="s">
        <v>6017</v>
      </c>
      <c r="E1197" s="5">
        <v>66</v>
      </c>
      <c r="F1197" s="5">
        <v>208</v>
      </c>
      <c r="G1197" s="5" t="s">
        <v>7461</v>
      </c>
      <c r="H1197" s="5" t="s">
        <v>6136</v>
      </c>
      <c r="I1197" s="5" t="s">
        <v>8263</v>
      </c>
      <c r="J1197" s="6">
        <v>0</v>
      </c>
      <c r="K1197" s="9" t="s">
        <v>498</v>
      </c>
      <c r="L1197" s="6"/>
    </row>
    <row r="1198" spans="1:12" x14ac:dyDescent="0.2">
      <c r="A1198" s="6"/>
      <c r="B1198" s="6" t="s">
        <v>8490</v>
      </c>
      <c r="C1198" s="9" t="s">
        <v>2637</v>
      </c>
      <c r="D1198" s="6" t="s">
        <v>598</v>
      </c>
      <c r="E1198" s="5">
        <v>62</v>
      </c>
      <c r="F1198" s="5">
        <v>218</v>
      </c>
      <c r="G1198" s="5" t="s">
        <v>9090</v>
      </c>
      <c r="H1198" s="5" t="s">
        <v>6136</v>
      </c>
      <c r="I1198" s="5" t="s">
        <v>8263</v>
      </c>
      <c r="J1198" s="6">
        <v>0</v>
      </c>
      <c r="K1198" s="9"/>
      <c r="L1198" s="6"/>
    </row>
    <row r="1199" spans="1:12" x14ac:dyDescent="0.2">
      <c r="A1199" s="6"/>
      <c r="B1199" s="6" t="s">
        <v>8490</v>
      </c>
      <c r="C1199" s="9" t="s">
        <v>2637</v>
      </c>
      <c r="D1199" s="6" t="s">
        <v>548</v>
      </c>
      <c r="E1199" s="5">
        <v>65</v>
      </c>
      <c r="F1199" s="5">
        <v>208</v>
      </c>
      <c r="G1199" s="5" t="s">
        <v>7461</v>
      </c>
      <c r="H1199" s="5" t="s">
        <v>6136</v>
      </c>
      <c r="I1199" s="5" t="s">
        <v>8263</v>
      </c>
      <c r="J1199" s="6">
        <v>0</v>
      </c>
      <c r="K1199" s="9"/>
      <c r="L1199" s="6"/>
    </row>
    <row r="1200" spans="1:12" x14ac:dyDescent="0.2">
      <c r="A1200" s="6" t="s">
        <v>9486</v>
      </c>
      <c r="B1200" s="6" t="s">
        <v>8490</v>
      </c>
      <c r="C1200" s="9" t="s">
        <v>2637</v>
      </c>
      <c r="D1200" s="6" t="s">
        <v>6763</v>
      </c>
      <c r="E1200" s="5">
        <v>63</v>
      </c>
      <c r="F1200" s="5">
        <v>211</v>
      </c>
      <c r="G1200" s="5" t="s">
        <v>5802</v>
      </c>
      <c r="H1200" s="5" t="s">
        <v>6136</v>
      </c>
      <c r="I1200" s="5" t="s">
        <v>8263</v>
      </c>
      <c r="J1200" s="6">
        <v>0</v>
      </c>
      <c r="K1200" s="9" t="s">
        <v>3265</v>
      </c>
      <c r="L1200" s="6"/>
    </row>
    <row r="1201" spans="1:12" x14ac:dyDescent="0.2">
      <c r="A1201" s="6" t="s">
        <v>12041</v>
      </c>
      <c r="B1201" s="6" t="s">
        <v>8490</v>
      </c>
      <c r="C1201" s="9" t="s">
        <v>2637</v>
      </c>
      <c r="D1201" s="6" t="s">
        <v>12045</v>
      </c>
      <c r="E1201" s="5">
        <v>76</v>
      </c>
      <c r="F1201" s="5">
        <v>226</v>
      </c>
      <c r="G1201" s="5" t="s">
        <v>5809</v>
      </c>
      <c r="H1201" s="5" t="s">
        <v>4678</v>
      </c>
      <c r="I1201" s="5" t="s">
        <v>8263</v>
      </c>
      <c r="J1201" s="6">
        <v>0</v>
      </c>
      <c r="K1201" s="9" t="s">
        <v>12043</v>
      </c>
      <c r="L1201" s="6"/>
    </row>
    <row r="1202" spans="1:12" x14ac:dyDescent="0.2">
      <c r="A1202" s="6"/>
      <c r="B1202" s="6" t="s">
        <v>8490</v>
      </c>
      <c r="C1202" s="9" t="s">
        <v>2637</v>
      </c>
      <c r="D1202" s="6" t="s">
        <v>2035</v>
      </c>
      <c r="E1202" s="5">
        <v>65</v>
      </c>
      <c r="F1202" s="5">
        <v>201</v>
      </c>
      <c r="G1202" s="5" t="s">
        <v>5804</v>
      </c>
      <c r="H1202" s="5" t="s">
        <v>6136</v>
      </c>
      <c r="I1202" s="5" t="s">
        <v>8263</v>
      </c>
      <c r="J1202" s="6">
        <v>0</v>
      </c>
      <c r="K1202" s="9"/>
      <c r="L1202" s="6"/>
    </row>
    <row r="1203" spans="1:12" x14ac:dyDescent="0.2">
      <c r="A1203" s="6" t="s">
        <v>3613</v>
      </c>
      <c r="B1203" s="6" t="s">
        <v>8490</v>
      </c>
      <c r="C1203" s="9" t="s">
        <v>2637</v>
      </c>
      <c r="D1203" s="6" t="s">
        <v>2490</v>
      </c>
      <c r="E1203" s="5">
        <v>76</v>
      </c>
      <c r="F1203" s="5">
        <v>226</v>
      </c>
      <c r="G1203" s="5" t="s">
        <v>5809</v>
      </c>
      <c r="H1203" s="5" t="s">
        <v>4678</v>
      </c>
      <c r="I1203" s="5" t="s">
        <v>8263</v>
      </c>
      <c r="J1203" s="6">
        <v>0</v>
      </c>
      <c r="K1203" s="9"/>
      <c r="L1203" s="6"/>
    </row>
    <row r="1204" spans="1:12" x14ac:dyDescent="0.2">
      <c r="A1204" s="6"/>
      <c r="B1204" s="6" t="s">
        <v>8490</v>
      </c>
      <c r="C1204" s="9" t="s">
        <v>2637</v>
      </c>
      <c r="D1204" s="6" t="s">
        <v>4959</v>
      </c>
      <c r="E1204" s="5">
        <v>65</v>
      </c>
      <c r="F1204" s="5">
        <v>208</v>
      </c>
      <c r="G1204" s="5" t="s">
        <v>7461</v>
      </c>
      <c r="H1204" s="5" t="s">
        <v>6136</v>
      </c>
      <c r="I1204" s="5" t="s">
        <v>8263</v>
      </c>
      <c r="J1204" s="6">
        <v>0</v>
      </c>
      <c r="K1204" s="9" t="s">
        <v>1756</v>
      </c>
      <c r="L1204" s="6"/>
    </row>
    <row r="1205" spans="1:12" x14ac:dyDescent="0.2">
      <c r="A1205" s="6" t="s">
        <v>9924</v>
      </c>
      <c r="B1205" s="6" t="s">
        <v>8490</v>
      </c>
      <c r="C1205" s="9" t="s">
        <v>2637</v>
      </c>
      <c r="D1205" s="6" t="s">
        <v>9925</v>
      </c>
      <c r="E1205" s="5">
        <v>65</v>
      </c>
      <c r="F1205" s="5">
        <v>208</v>
      </c>
      <c r="G1205" s="5" t="s">
        <v>7461</v>
      </c>
      <c r="H1205" s="5" t="s">
        <v>6136</v>
      </c>
      <c r="I1205" s="5" t="s">
        <v>8263</v>
      </c>
      <c r="J1205" s="6">
        <v>0</v>
      </c>
      <c r="K1205" s="9" t="s">
        <v>3789</v>
      </c>
      <c r="L1205" s="6"/>
    </row>
    <row r="1206" spans="1:12" x14ac:dyDescent="0.2">
      <c r="A1206" s="6" t="s">
        <v>10639</v>
      </c>
      <c r="B1206" s="6" t="s">
        <v>8490</v>
      </c>
      <c r="C1206" s="9" t="s">
        <v>2637</v>
      </c>
      <c r="D1206" s="6" t="s">
        <v>10646</v>
      </c>
      <c r="E1206" s="5">
        <v>67</v>
      </c>
      <c r="F1206" s="5">
        <v>206</v>
      </c>
      <c r="G1206" s="5" t="s">
        <v>10256</v>
      </c>
      <c r="H1206" s="5" t="s">
        <v>10390</v>
      </c>
      <c r="I1206" s="5" t="s">
        <v>8263</v>
      </c>
      <c r="J1206" s="6">
        <v>0</v>
      </c>
      <c r="K1206" s="9" t="s">
        <v>10626</v>
      </c>
      <c r="L1206" s="6"/>
    </row>
    <row r="1207" spans="1:12" x14ac:dyDescent="0.2">
      <c r="A1207" s="6" t="s">
        <v>10637</v>
      </c>
      <c r="B1207" s="6" t="s">
        <v>8490</v>
      </c>
      <c r="C1207" s="9" t="s">
        <v>2637</v>
      </c>
      <c r="D1207" s="6" t="s">
        <v>10647</v>
      </c>
      <c r="E1207" s="5">
        <v>69</v>
      </c>
      <c r="F1207" s="5">
        <v>206</v>
      </c>
      <c r="G1207" s="5" t="s">
        <v>10256</v>
      </c>
      <c r="H1207" s="5" t="s">
        <v>10390</v>
      </c>
      <c r="I1207" s="5" t="s">
        <v>8263</v>
      </c>
      <c r="J1207" s="6">
        <v>0</v>
      </c>
      <c r="K1207" s="9" t="s">
        <v>10626</v>
      </c>
      <c r="L1207" s="6"/>
    </row>
    <row r="1208" spans="1:12" x14ac:dyDescent="0.2">
      <c r="A1208" s="6" t="s">
        <v>3401</v>
      </c>
      <c r="B1208" s="6" t="s">
        <v>8490</v>
      </c>
      <c r="C1208" s="9" t="s">
        <v>2637</v>
      </c>
      <c r="D1208" s="6" t="s">
        <v>3404</v>
      </c>
      <c r="E1208" s="5">
        <v>65</v>
      </c>
      <c r="F1208" s="5">
        <v>208</v>
      </c>
      <c r="G1208" s="5" t="s">
        <v>7461</v>
      </c>
      <c r="H1208" s="5" t="s">
        <v>6136</v>
      </c>
      <c r="I1208" s="5" t="s">
        <v>8263</v>
      </c>
      <c r="J1208" s="6">
        <v>0</v>
      </c>
      <c r="K1208" s="9" t="s">
        <v>10559</v>
      </c>
      <c r="L1208" s="6"/>
    </row>
    <row r="1209" spans="1:12" x14ac:dyDescent="0.2">
      <c r="A1209" s="6"/>
      <c r="B1209" s="6" t="s">
        <v>8490</v>
      </c>
      <c r="C1209" s="9" t="s">
        <v>2637</v>
      </c>
      <c r="D1209" s="6" t="s">
        <v>2384</v>
      </c>
      <c r="E1209" s="5">
        <v>65</v>
      </c>
      <c r="F1209" s="5">
        <v>208</v>
      </c>
      <c r="G1209" s="5" t="s">
        <v>7461</v>
      </c>
      <c r="H1209" s="5" t="s">
        <v>6136</v>
      </c>
      <c r="I1209" s="5" t="s">
        <v>8263</v>
      </c>
      <c r="J1209" s="6">
        <v>0</v>
      </c>
      <c r="K1209" s="9"/>
      <c r="L1209" s="6"/>
    </row>
    <row r="1210" spans="1:12" x14ac:dyDescent="0.2">
      <c r="A1210" s="6"/>
      <c r="B1210" s="6" t="s">
        <v>8490</v>
      </c>
      <c r="C1210" s="9" t="s">
        <v>2637</v>
      </c>
      <c r="D1210" s="6" t="s">
        <v>10328</v>
      </c>
      <c r="E1210" s="5">
        <v>65</v>
      </c>
      <c r="F1210" s="5">
        <v>208</v>
      </c>
      <c r="G1210" s="5" t="s">
        <v>7461</v>
      </c>
      <c r="H1210" s="5" t="s">
        <v>6136</v>
      </c>
      <c r="I1210" s="5" t="s">
        <v>8263</v>
      </c>
      <c r="J1210" s="6">
        <v>0</v>
      </c>
      <c r="K1210" s="9"/>
      <c r="L1210" s="6"/>
    </row>
    <row r="1211" spans="1:12" x14ac:dyDescent="0.2">
      <c r="A1211" s="6"/>
      <c r="B1211" s="6" t="s">
        <v>8490</v>
      </c>
      <c r="C1211" s="9" t="s">
        <v>2637</v>
      </c>
      <c r="D1211" s="6" t="s">
        <v>3738</v>
      </c>
      <c r="E1211" s="5">
        <v>80</v>
      </c>
      <c r="F1211" s="5">
        <v>223</v>
      </c>
      <c r="G1211" s="5" t="s">
        <v>3740</v>
      </c>
      <c r="H1211" s="5" t="s">
        <v>6513</v>
      </c>
      <c r="I1211" s="5" t="s">
        <v>8263</v>
      </c>
      <c r="J1211" s="6">
        <v>0</v>
      </c>
      <c r="K1211" s="9"/>
      <c r="L1211" s="6"/>
    </row>
    <row r="1212" spans="1:12" x14ac:dyDescent="0.2">
      <c r="A1212" s="6" t="s">
        <v>9712</v>
      </c>
      <c r="B1212" s="6" t="s">
        <v>8490</v>
      </c>
      <c r="C1212" s="9" t="s">
        <v>2637</v>
      </c>
      <c r="D1212" s="6" t="s">
        <v>3840</v>
      </c>
      <c r="E1212" s="5">
        <v>65</v>
      </c>
      <c r="F1212" s="5">
        <v>208</v>
      </c>
      <c r="G1212" s="5" t="s">
        <v>7461</v>
      </c>
      <c r="H1212" s="5" t="s">
        <v>6136</v>
      </c>
      <c r="I1212" s="5" t="s">
        <v>8263</v>
      </c>
      <c r="J1212" s="6">
        <v>0</v>
      </c>
      <c r="K1212" s="9"/>
      <c r="L1212" s="6"/>
    </row>
    <row r="1213" spans="1:12" x14ac:dyDescent="0.2">
      <c r="A1213" s="6" t="s">
        <v>6224</v>
      </c>
      <c r="B1213" s="6" t="s">
        <v>8490</v>
      </c>
      <c r="C1213" s="9" t="s">
        <v>2637</v>
      </c>
      <c r="D1213" s="6" t="s">
        <v>11134</v>
      </c>
      <c r="E1213" s="5">
        <v>65</v>
      </c>
      <c r="F1213" s="5">
        <v>201</v>
      </c>
      <c r="G1213" s="5" t="s">
        <v>5804</v>
      </c>
      <c r="H1213" s="5" t="s">
        <v>6136</v>
      </c>
      <c r="I1213" s="5" t="s">
        <v>8263</v>
      </c>
      <c r="J1213" s="6">
        <v>0</v>
      </c>
      <c r="K1213" s="9" t="s">
        <v>11128</v>
      </c>
      <c r="L1213" s="6"/>
    </row>
    <row r="1214" spans="1:12" x14ac:dyDescent="0.2">
      <c r="A1214" s="6" t="s">
        <v>5147</v>
      </c>
      <c r="B1214" s="6" t="s">
        <v>8490</v>
      </c>
      <c r="C1214" s="9" t="s">
        <v>2637</v>
      </c>
      <c r="D1214" s="6" t="s">
        <v>11135</v>
      </c>
      <c r="E1214" s="5">
        <v>65</v>
      </c>
      <c r="F1214" s="5">
        <v>201</v>
      </c>
      <c r="G1214" s="5" t="s">
        <v>5804</v>
      </c>
      <c r="H1214" s="5" t="s">
        <v>6136</v>
      </c>
      <c r="I1214" s="5" t="s">
        <v>8263</v>
      </c>
      <c r="J1214" s="6">
        <v>0</v>
      </c>
      <c r="K1214" s="9" t="s">
        <v>11128</v>
      </c>
      <c r="L1214" s="6"/>
    </row>
    <row r="1215" spans="1:12" x14ac:dyDescent="0.2">
      <c r="A1215" s="6" t="s">
        <v>4498</v>
      </c>
      <c r="B1215" s="6" t="s">
        <v>8490</v>
      </c>
      <c r="C1215" s="9" t="s">
        <v>2637</v>
      </c>
      <c r="D1215" s="6" t="s">
        <v>2107</v>
      </c>
      <c r="E1215" s="5">
        <v>65</v>
      </c>
      <c r="F1215" s="5">
        <v>201</v>
      </c>
      <c r="G1215" s="5" t="s">
        <v>5804</v>
      </c>
      <c r="H1215" s="5" t="s">
        <v>6136</v>
      </c>
      <c r="I1215" s="5" t="s">
        <v>8263</v>
      </c>
      <c r="J1215" s="6">
        <v>0</v>
      </c>
      <c r="K1215" s="9"/>
      <c r="L1215" s="6"/>
    </row>
    <row r="1216" spans="1:12" x14ac:dyDescent="0.2">
      <c r="A1216" s="6" t="s">
        <v>11100</v>
      </c>
      <c r="B1216" s="6" t="s">
        <v>8490</v>
      </c>
      <c r="C1216" s="9" t="s">
        <v>2637</v>
      </c>
      <c r="D1216" s="6" t="s">
        <v>11124</v>
      </c>
      <c r="E1216" s="5">
        <v>64</v>
      </c>
      <c r="F1216" s="5">
        <v>201</v>
      </c>
      <c r="G1216" s="5" t="s">
        <v>5804</v>
      </c>
      <c r="H1216" s="5" t="s">
        <v>6136</v>
      </c>
      <c r="I1216" s="5" t="s">
        <v>8263</v>
      </c>
      <c r="J1216" s="6">
        <v>0</v>
      </c>
      <c r="K1216" s="9" t="s">
        <v>12393</v>
      </c>
      <c r="L1216" s="6"/>
    </row>
    <row r="1217" spans="1:12" x14ac:dyDescent="0.2">
      <c r="A1217" s="6"/>
      <c r="B1217" s="6" t="s">
        <v>8490</v>
      </c>
      <c r="C1217" s="9" t="s">
        <v>2637</v>
      </c>
      <c r="D1217" s="6" t="s">
        <v>6032</v>
      </c>
      <c r="E1217" s="5">
        <v>63</v>
      </c>
      <c r="F1217" s="5">
        <v>208</v>
      </c>
      <c r="G1217" s="5" t="s">
        <v>7461</v>
      </c>
      <c r="H1217" s="5" t="s">
        <v>6136</v>
      </c>
      <c r="I1217" s="5" t="s">
        <v>8263</v>
      </c>
      <c r="J1217" s="6">
        <v>0</v>
      </c>
      <c r="K1217" s="9"/>
      <c r="L1217" s="6"/>
    </row>
    <row r="1218" spans="1:12" x14ac:dyDescent="0.2">
      <c r="A1218" s="6" t="s">
        <v>2242</v>
      </c>
      <c r="B1218" s="6" t="s">
        <v>8490</v>
      </c>
      <c r="C1218" s="9" t="s">
        <v>2637</v>
      </c>
      <c r="D1218" s="6" t="s">
        <v>5310</v>
      </c>
      <c r="E1218" s="5">
        <v>64</v>
      </c>
      <c r="F1218" s="5">
        <v>208</v>
      </c>
      <c r="G1218" s="5" t="s">
        <v>7461</v>
      </c>
      <c r="H1218" s="5" t="s">
        <v>6136</v>
      </c>
      <c r="I1218" s="5" t="s">
        <v>8263</v>
      </c>
      <c r="J1218" s="6">
        <v>0</v>
      </c>
      <c r="K1218" s="9"/>
      <c r="L1218" s="6"/>
    </row>
    <row r="1219" spans="1:12" x14ac:dyDescent="0.2">
      <c r="A1219" s="6"/>
      <c r="B1219" s="6" t="s">
        <v>8490</v>
      </c>
      <c r="C1219" s="9" t="s">
        <v>2637</v>
      </c>
      <c r="D1219" s="6" t="s">
        <v>9357</v>
      </c>
      <c r="E1219" s="5">
        <v>62</v>
      </c>
      <c r="F1219" s="5">
        <v>218</v>
      </c>
      <c r="G1219" s="5" t="s">
        <v>9090</v>
      </c>
      <c r="H1219" s="5" t="s">
        <v>6136</v>
      </c>
      <c r="I1219" s="5" t="s">
        <v>8263</v>
      </c>
      <c r="J1219" s="6">
        <v>0</v>
      </c>
      <c r="K1219" s="9"/>
      <c r="L1219" s="6"/>
    </row>
    <row r="1220" spans="1:12" x14ac:dyDescent="0.2">
      <c r="A1220" s="575" t="s">
        <v>6091</v>
      </c>
      <c r="B1220" s="6" t="s">
        <v>8490</v>
      </c>
      <c r="C1220" s="9" t="s">
        <v>2637</v>
      </c>
      <c r="D1220" s="6" t="s">
        <v>10523</v>
      </c>
      <c r="E1220" s="5">
        <v>64</v>
      </c>
      <c r="F1220" s="5">
        <v>208</v>
      </c>
      <c r="G1220" s="5" t="s">
        <v>7461</v>
      </c>
      <c r="H1220" s="5" t="s">
        <v>6136</v>
      </c>
      <c r="I1220" s="5" t="s">
        <v>8263</v>
      </c>
      <c r="J1220" s="6">
        <v>0</v>
      </c>
      <c r="K1220" s="9" t="s">
        <v>8198</v>
      </c>
      <c r="L1220" s="6"/>
    </row>
    <row r="1221" spans="1:12" x14ac:dyDescent="0.2">
      <c r="A1221" s="6" t="s">
        <v>6523</v>
      </c>
      <c r="B1221" s="6" t="s">
        <v>8490</v>
      </c>
      <c r="C1221" s="9" t="s">
        <v>2637</v>
      </c>
      <c r="D1221" s="6" t="s">
        <v>1344</v>
      </c>
      <c r="E1221" s="5">
        <v>63</v>
      </c>
      <c r="F1221" s="5">
        <v>211</v>
      </c>
      <c r="G1221" s="5" t="s">
        <v>5802</v>
      </c>
      <c r="H1221" s="5" t="s">
        <v>6136</v>
      </c>
      <c r="I1221" s="5" t="s">
        <v>8263</v>
      </c>
      <c r="J1221" s="6">
        <v>0</v>
      </c>
      <c r="K1221" s="9" t="s">
        <v>3622</v>
      </c>
      <c r="L1221" s="6"/>
    </row>
    <row r="1222" spans="1:12" x14ac:dyDescent="0.2">
      <c r="A1222" s="575" t="s">
        <v>10939</v>
      </c>
      <c r="B1222" s="6" t="s">
        <v>8490</v>
      </c>
      <c r="C1222" s="9" t="s">
        <v>2637</v>
      </c>
      <c r="D1222" s="575" t="s">
        <v>11348</v>
      </c>
      <c r="E1222" s="5">
        <v>63</v>
      </c>
      <c r="F1222" s="5">
        <v>211</v>
      </c>
      <c r="G1222" s="5" t="s">
        <v>5802</v>
      </c>
      <c r="H1222" s="5" t="s">
        <v>6136</v>
      </c>
      <c r="I1222" s="5" t="s">
        <v>8263</v>
      </c>
      <c r="J1222" s="6">
        <v>0</v>
      </c>
      <c r="K1222" s="562" t="s">
        <v>11318</v>
      </c>
      <c r="L1222" s="6"/>
    </row>
    <row r="1223" spans="1:12" x14ac:dyDescent="0.2">
      <c r="A1223" s="6" t="s">
        <v>4800</v>
      </c>
      <c r="B1223" s="6" t="s">
        <v>8490</v>
      </c>
      <c r="C1223" s="9" t="s">
        <v>2637</v>
      </c>
      <c r="D1223" s="6" t="s">
        <v>8792</v>
      </c>
      <c r="E1223" s="5">
        <v>76</v>
      </c>
      <c r="F1223" s="5">
        <v>226</v>
      </c>
      <c r="G1223" s="5" t="s">
        <v>5809</v>
      </c>
      <c r="H1223" s="5" t="s">
        <v>4678</v>
      </c>
      <c r="I1223" s="5" t="s">
        <v>8263</v>
      </c>
      <c r="J1223" s="6">
        <v>0</v>
      </c>
      <c r="K1223" s="9" t="s">
        <v>10109</v>
      </c>
      <c r="L1223" s="6"/>
    </row>
    <row r="1224" spans="1:12" x14ac:dyDescent="0.2">
      <c r="A1224" s="6"/>
      <c r="B1224" s="6" t="s">
        <v>8490</v>
      </c>
      <c r="C1224" s="9" t="s">
        <v>2637</v>
      </c>
      <c r="D1224" s="6" t="s">
        <v>1039</v>
      </c>
      <c r="E1224" s="5">
        <v>65</v>
      </c>
      <c r="F1224" s="5">
        <v>208</v>
      </c>
      <c r="G1224" s="5" t="s">
        <v>7461</v>
      </c>
      <c r="H1224" s="5" t="s">
        <v>6136</v>
      </c>
      <c r="I1224" s="5" t="s">
        <v>8263</v>
      </c>
      <c r="J1224" s="6">
        <v>0</v>
      </c>
      <c r="K1224" s="9"/>
      <c r="L1224" s="6"/>
    </row>
    <row r="1225" spans="1:12" x14ac:dyDescent="0.2">
      <c r="A1225" s="6" t="s">
        <v>11576</v>
      </c>
      <c r="B1225" s="6" t="s">
        <v>8490</v>
      </c>
      <c r="C1225" s="9" t="s">
        <v>2637</v>
      </c>
      <c r="D1225" s="6" t="s">
        <v>11612</v>
      </c>
      <c r="E1225" s="5">
        <v>70</v>
      </c>
      <c r="F1225" s="5">
        <v>206</v>
      </c>
      <c r="G1225" s="5" t="s">
        <v>10256</v>
      </c>
      <c r="H1225" s="5" t="s">
        <v>10390</v>
      </c>
      <c r="I1225" s="5" t="s">
        <v>8263</v>
      </c>
      <c r="J1225" s="6">
        <v>0</v>
      </c>
      <c r="K1225" s="9" t="s">
        <v>11611</v>
      </c>
      <c r="L1225" s="6"/>
    </row>
    <row r="1226" spans="1:12" x14ac:dyDescent="0.2">
      <c r="A1226" s="6"/>
      <c r="B1226" s="6" t="s">
        <v>8490</v>
      </c>
      <c r="C1226" s="9" t="s">
        <v>2637</v>
      </c>
      <c r="D1226" s="6" t="s">
        <v>6740</v>
      </c>
      <c r="E1226" s="5">
        <v>65</v>
      </c>
      <c r="F1226" s="5">
        <v>208</v>
      </c>
      <c r="G1226" s="5" t="s">
        <v>7461</v>
      </c>
      <c r="H1226" s="5" t="s">
        <v>6136</v>
      </c>
      <c r="I1226" s="5" t="s">
        <v>8263</v>
      </c>
      <c r="J1226" s="6">
        <v>0</v>
      </c>
      <c r="K1226" s="9"/>
      <c r="L1226" s="6"/>
    </row>
    <row r="1227" spans="1:12" x14ac:dyDescent="0.2">
      <c r="A1227" s="6" t="s">
        <v>11575</v>
      </c>
      <c r="B1227" s="6" t="s">
        <v>8490</v>
      </c>
      <c r="C1227" s="9" t="s">
        <v>2637</v>
      </c>
      <c r="D1227" s="6" t="s">
        <v>11589</v>
      </c>
      <c r="E1227" s="5">
        <v>67</v>
      </c>
      <c r="F1227" s="5">
        <v>208</v>
      </c>
      <c r="G1227" s="5" t="s">
        <v>7461</v>
      </c>
      <c r="H1227" s="5" t="s">
        <v>6136</v>
      </c>
      <c r="I1227" s="5" t="s">
        <v>8263</v>
      </c>
      <c r="J1227" s="6">
        <v>0</v>
      </c>
      <c r="K1227" s="9" t="s">
        <v>11551</v>
      </c>
      <c r="L1227" s="6"/>
    </row>
    <row r="1228" spans="1:12" x14ac:dyDescent="0.2">
      <c r="A1228" s="6" t="s">
        <v>11574</v>
      </c>
      <c r="B1228" s="6" t="s">
        <v>8490</v>
      </c>
      <c r="C1228" s="9" t="s">
        <v>2637</v>
      </c>
      <c r="D1228" s="6" t="s">
        <v>11590</v>
      </c>
      <c r="E1228" s="5">
        <v>66</v>
      </c>
      <c r="F1228" s="5">
        <v>208</v>
      </c>
      <c r="G1228" s="5" t="s">
        <v>7461</v>
      </c>
      <c r="H1228" s="5" t="s">
        <v>6136</v>
      </c>
      <c r="I1228" s="5" t="s">
        <v>8263</v>
      </c>
      <c r="J1228" s="6">
        <v>0</v>
      </c>
      <c r="K1228" s="9" t="s">
        <v>11551</v>
      </c>
      <c r="L1228" s="6"/>
    </row>
    <row r="1229" spans="1:12" x14ac:dyDescent="0.2">
      <c r="A1229" s="6" t="s">
        <v>493</v>
      </c>
      <c r="B1229" s="6" t="s">
        <v>8490</v>
      </c>
      <c r="C1229" s="9" t="s">
        <v>2637</v>
      </c>
      <c r="D1229" s="6" t="s">
        <v>10869</v>
      </c>
      <c r="E1229" s="5">
        <v>65</v>
      </c>
      <c r="F1229" s="5">
        <v>208</v>
      </c>
      <c r="G1229" s="5" t="s">
        <v>7461</v>
      </c>
      <c r="H1229" s="5" t="s">
        <v>6136</v>
      </c>
      <c r="I1229" s="5" t="s">
        <v>8263</v>
      </c>
      <c r="J1229" s="6">
        <v>0</v>
      </c>
      <c r="K1229" s="9" t="s">
        <v>10860</v>
      </c>
      <c r="L1229" s="6"/>
    </row>
    <row r="1230" spans="1:12" x14ac:dyDescent="0.2">
      <c r="A1230" s="6" t="s">
        <v>10865</v>
      </c>
      <c r="B1230" s="6" t="s">
        <v>8490</v>
      </c>
      <c r="C1230" s="9" t="s">
        <v>2637</v>
      </c>
      <c r="D1230" s="6" t="s">
        <v>10864</v>
      </c>
      <c r="E1230" s="5">
        <v>65</v>
      </c>
      <c r="F1230" s="5">
        <v>208</v>
      </c>
      <c r="G1230" s="5" t="s">
        <v>7461</v>
      </c>
      <c r="H1230" s="5" t="s">
        <v>6136</v>
      </c>
      <c r="I1230" s="5" t="s">
        <v>8263</v>
      </c>
      <c r="J1230" s="6">
        <v>0</v>
      </c>
      <c r="K1230" s="9" t="s">
        <v>10860</v>
      </c>
      <c r="L1230" s="6"/>
    </row>
    <row r="1231" spans="1:12" x14ac:dyDescent="0.2">
      <c r="A1231" s="6" t="s">
        <v>10832</v>
      </c>
      <c r="B1231" s="6" t="s">
        <v>8490</v>
      </c>
      <c r="C1231" s="9" t="s">
        <v>2637</v>
      </c>
      <c r="D1231" s="6" t="s">
        <v>10839</v>
      </c>
      <c r="E1231" s="5">
        <v>65</v>
      </c>
      <c r="F1231" s="5">
        <v>208</v>
      </c>
      <c r="G1231" s="5" t="s">
        <v>7461</v>
      </c>
      <c r="H1231" s="5" t="s">
        <v>6136</v>
      </c>
      <c r="I1231" s="5" t="s">
        <v>8263</v>
      </c>
      <c r="J1231" s="6">
        <v>0</v>
      </c>
      <c r="K1231" s="9" t="s">
        <v>12079</v>
      </c>
      <c r="L1231" s="6"/>
    </row>
    <row r="1232" spans="1:12" x14ac:dyDescent="0.2">
      <c r="A1232" s="6"/>
      <c r="B1232" s="6" t="s">
        <v>8490</v>
      </c>
      <c r="C1232" s="9" t="s">
        <v>2637</v>
      </c>
      <c r="D1232" s="6" t="s">
        <v>6060</v>
      </c>
      <c r="E1232" s="5">
        <v>65</v>
      </c>
      <c r="F1232" s="5">
        <v>208</v>
      </c>
      <c r="G1232" s="5" t="s">
        <v>7461</v>
      </c>
      <c r="H1232" s="5" t="s">
        <v>6136</v>
      </c>
      <c r="I1232" s="5" t="s">
        <v>8263</v>
      </c>
      <c r="J1232" s="6">
        <v>0</v>
      </c>
      <c r="K1232" s="9"/>
      <c r="L1232" s="6"/>
    </row>
    <row r="1233" spans="1:12" x14ac:dyDescent="0.2">
      <c r="A1233" s="6" t="s">
        <v>11597</v>
      </c>
      <c r="B1233" s="6" t="s">
        <v>8490</v>
      </c>
      <c r="C1233" s="9" t="s">
        <v>2637</v>
      </c>
      <c r="D1233" s="6" t="s">
        <v>10568</v>
      </c>
      <c r="E1233" s="5">
        <v>64</v>
      </c>
      <c r="F1233" s="5">
        <v>225</v>
      </c>
      <c r="G1233" s="5" t="s">
        <v>511</v>
      </c>
      <c r="H1233" s="5" t="s">
        <v>6136</v>
      </c>
      <c r="I1233" s="5" t="s">
        <v>8263</v>
      </c>
      <c r="J1233" s="6">
        <v>0</v>
      </c>
      <c r="K1233" s="9" t="s">
        <v>11551</v>
      </c>
      <c r="L1233" s="6"/>
    </row>
    <row r="1234" spans="1:12" x14ac:dyDescent="0.2">
      <c r="A1234" s="6" t="s">
        <v>9305</v>
      </c>
      <c r="B1234" s="6" t="s">
        <v>8490</v>
      </c>
      <c r="C1234" s="9" t="s">
        <v>2637</v>
      </c>
      <c r="D1234" s="6" t="s">
        <v>9793</v>
      </c>
      <c r="E1234" s="5">
        <v>71</v>
      </c>
      <c r="F1234" s="5">
        <v>207</v>
      </c>
      <c r="G1234" s="5" t="s">
        <v>5105</v>
      </c>
      <c r="H1234" s="5" t="s">
        <v>912</v>
      </c>
      <c r="I1234" s="5" t="s">
        <v>8263</v>
      </c>
      <c r="J1234" s="6">
        <v>0</v>
      </c>
      <c r="K1234" s="9" t="s">
        <v>10860</v>
      </c>
      <c r="L1234" s="6"/>
    </row>
    <row r="1235" spans="1:12" x14ac:dyDescent="0.2">
      <c r="A1235" s="6" t="s">
        <v>2260</v>
      </c>
      <c r="B1235" s="6" t="s">
        <v>8490</v>
      </c>
      <c r="C1235" s="9" t="s">
        <v>2637</v>
      </c>
      <c r="D1235" s="575" t="s">
        <v>11111</v>
      </c>
      <c r="E1235" s="5">
        <v>66</v>
      </c>
      <c r="F1235" s="5">
        <v>208</v>
      </c>
      <c r="G1235" s="5" t="s">
        <v>7461</v>
      </c>
      <c r="H1235" s="5" t="s">
        <v>6136</v>
      </c>
      <c r="I1235" s="5" t="s">
        <v>8263</v>
      </c>
      <c r="J1235" s="6">
        <v>0</v>
      </c>
      <c r="K1235" s="562" t="s">
        <v>11112</v>
      </c>
      <c r="L1235" s="6"/>
    </row>
    <row r="1236" spans="1:12" x14ac:dyDescent="0.2">
      <c r="A1236" s="6"/>
      <c r="B1236" s="6" t="s">
        <v>8490</v>
      </c>
      <c r="C1236" s="9" t="s">
        <v>2637</v>
      </c>
      <c r="D1236" s="6" t="s">
        <v>1582</v>
      </c>
      <c r="E1236" s="5">
        <v>62</v>
      </c>
      <c r="F1236" s="5">
        <v>211</v>
      </c>
      <c r="G1236" s="5" t="s">
        <v>5802</v>
      </c>
      <c r="H1236" s="5" t="s">
        <v>6136</v>
      </c>
      <c r="I1236" s="5" t="s">
        <v>8263</v>
      </c>
      <c r="J1236" s="6">
        <v>0</v>
      </c>
      <c r="K1236" s="9"/>
      <c r="L1236" s="6"/>
    </row>
    <row r="1237" spans="1:12" x14ac:dyDescent="0.2">
      <c r="A1237" s="6" t="s">
        <v>7107</v>
      </c>
      <c r="B1237" s="6" t="s">
        <v>8490</v>
      </c>
      <c r="C1237" s="9" t="s">
        <v>2637</v>
      </c>
      <c r="D1237" s="6" t="s">
        <v>7108</v>
      </c>
      <c r="E1237" s="5">
        <v>65</v>
      </c>
      <c r="F1237" s="5">
        <v>201</v>
      </c>
      <c r="G1237" s="5" t="s">
        <v>5804</v>
      </c>
      <c r="H1237" s="5" t="s">
        <v>6136</v>
      </c>
      <c r="I1237" s="5" t="s">
        <v>8263</v>
      </c>
      <c r="J1237" s="6">
        <v>0</v>
      </c>
      <c r="K1237" s="9"/>
      <c r="L1237" s="6"/>
    </row>
    <row r="1238" spans="1:12" x14ac:dyDescent="0.2">
      <c r="A1238" s="6"/>
      <c r="B1238" s="6" t="s">
        <v>8490</v>
      </c>
      <c r="C1238" s="9" t="s">
        <v>2637</v>
      </c>
      <c r="D1238" s="6" t="s">
        <v>10409</v>
      </c>
      <c r="E1238" s="5">
        <v>65</v>
      </c>
      <c r="F1238" s="5">
        <v>201</v>
      </c>
      <c r="G1238" s="5" t="s">
        <v>5804</v>
      </c>
      <c r="H1238" s="5" t="s">
        <v>6136</v>
      </c>
      <c r="I1238" s="5" t="s">
        <v>8263</v>
      </c>
      <c r="J1238" s="6">
        <v>0</v>
      </c>
      <c r="K1238" s="9" t="s">
        <v>10908</v>
      </c>
      <c r="L1238" s="6"/>
    </row>
    <row r="1239" spans="1:12" x14ac:dyDescent="0.2">
      <c r="A1239" s="575" t="s">
        <v>11239</v>
      </c>
      <c r="B1239" s="6" t="s">
        <v>8490</v>
      </c>
      <c r="C1239" s="9" t="s">
        <v>2637</v>
      </c>
      <c r="D1239" s="575" t="s">
        <v>11248</v>
      </c>
      <c r="E1239" s="5">
        <v>64</v>
      </c>
      <c r="F1239" s="5">
        <v>208</v>
      </c>
      <c r="G1239" s="5" t="s">
        <v>7461</v>
      </c>
      <c r="H1239" s="5" t="s">
        <v>6136</v>
      </c>
      <c r="I1239" s="5" t="s">
        <v>8263</v>
      </c>
      <c r="J1239" s="6">
        <v>0</v>
      </c>
      <c r="K1239" s="562" t="s">
        <v>11198</v>
      </c>
      <c r="L1239" s="6"/>
    </row>
    <row r="1240" spans="1:12" x14ac:dyDescent="0.2">
      <c r="A1240" s="6"/>
      <c r="B1240" s="6" t="s">
        <v>8490</v>
      </c>
      <c r="C1240" s="9" t="s">
        <v>2637</v>
      </c>
      <c r="D1240" s="6" t="s">
        <v>12550</v>
      </c>
      <c r="E1240" s="5">
        <v>62</v>
      </c>
      <c r="F1240" s="5">
        <v>211</v>
      </c>
      <c r="G1240" s="5" t="s">
        <v>5802</v>
      </c>
      <c r="H1240" s="5" t="s">
        <v>6136</v>
      </c>
      <c r="I1240" s="5" t="s">
        <v>8263</v>
      </c>
      <c r="J1240" s="6">
        <v>0</v>
      </c>
      <c r="K1240" s="9" t="s">
        <v>9928</v>
      </c>
      <c r="L1240" s="6"/>
    </row>
    <row r="1241" spans="1:12" x14ac:dyDescent="0.2">
      <c r="A1241" s="6" t="s">
        <v>10877</v>
      </c>
      <c r="B1241" s="6" t="s">
        <v>8490</v>
      </c>
      <c r="C1241" s="9" t="s">
        <v>2637</v>
      </c>
      <c r="D1241" s="6" t="s">
        <v>12551</v>
      </c>
      <c r="E1241" s="5">
        <v>65</v>
      </c>
      <c r="F1241" s="5">
        <v>201</v>
      </c>
      <c r="G1241" s="5" t="s">
        <v>5804</v>
      </c>
      <c r="H1241" s="5" t="s">
        <v>6136</v>
      </c>
      <c r="I1241" s="5" t="s">
        <v>8263</v>
      </c>
      <c r="J1241" s="6">
        <v>0</v>
      </c>
      <c r="K1241" s="9" t="s">
        <v>10933</v>
      </c>
      <c r="L1241" s="6"/>
    </row>
    <row r="1242" spans="1:12" x14ac:dyDescent="0.2">
      <c r="A1242" s="6" t="s">
        <v>8378</v>
      </c>
      <c r="B1242" s="6" t="s">
        <v>8490</v>
      </c>
      <c r="C1242" s="9" t="s">
        <v>2637</v>
      </c>
      <c r="D1242" s="6" t="s">
        <v>9923</v>
      </c>
      <c r="E1242" s="5">
        <v>65</v>
      </c>
      <c r="F1242" s="5">
        <v>208</v>
      </c>
      <c r="G1242" s="5" t="s">
        <v>7461</v>
      </c>
      <c r="H1242" s="5" t="s">
        <v>6136</v>
      </c>
      <c r="I1242" s="5" t="s">
        <v>8263</v>
      </c>
      <c r="J1242" s="6">
        <v>0</v>
      </c>
      <c r="K1242" s="9" t="s">
        <v>9922</v>
      </c>
      <c r="L1242" s="6"/>
    </row>
    <row r="1243" spans="1:12" x14ac:dyDescent="0.2">
      <c r="A1243" s="575" t="s">
        <v>11361</v>
      </c>
      <c r="B1243" s="6" t="s">
        <v>8490</v>
      </c>
      <c r="C1243" s="9" t="s">
        <v>2637</v>
      </c>
      <c r="D1243" s="6" t="s">
        <v>7816</v>
      </c>
      <c r="E1243" s="5">
        <v>65</v>
      </c>
      <c r="F1243" s="5">
        <v>208</v>
      </c>
      <c r="G1243" s="5" t="s">
        <v>7461</v>
      </c>
      <c r="H1243" s="5" t="s">
        <v>6136</v>
      </c>
      <c r="I1243" s="5" t="s">
        <v>8263</v>
      </c>
      <c r="J1243" s="6">
        <v>0</v>
      </c>
      <c r="K1243" s="9"/>
      <c r="L1243" s="6"/>
    </row>
    <row r="1244" spans="1:12" x14ac:dyDescent="0.2">
      <c r="A1244" s="575" t="s">
        <v>12076</v>
      </c>
      <c r="B1244" s="6" t="s">
        <v>8490</v>
      </c>
      <c r="C1244" s="9" t="s">
        <v>2637</v>
      </c>
      <c r="D1244" s="6" t="s">
        <v>12082</v>
      </c>
      <c r="E1244" s="5">
        <v>65</v>
      </c>
      <c r="F1244" s="5">
        <v>208</v>
      </c>
      <c r="G1244" s="5" t="s">
        <v>7461</v>
      </c>
      <c r="H1244" s="5" t="s">
        <v>6136</v>
      </c>
      <c r="I1244" s="5" t="s">
        <v>8263</v>
      </c>
      <c r="J1244" s="6">
        <v>0</v>
      </c>
      <c r="K1244" s="9" t="s">
        <v>12079</v>
      </c>
      <c r="L1244" s="6"/>
    </row>
    <row r="1245" spans="1:12" x14ac:dyDescent="0.2">
      <c r="A1245" s="575" t="s">
        <v>11595</v>
      </c>
      <c r="B1245" s="575" t="s">
        <v>8490</v>
      </c>
      <c r="C1245" s="562" t="s">
        <v>2637</v>
      </c>
      <c r="D1245" s="556" t="s">
        <v>11596</v>
      </c>
      <c r="E1245" s="5">
        <v>65</v>
      </c>
      <c r="F1245" s="5">
        <v>201</v>
      </c>
      <c r="G1245" s="5" t="s">
        <v>5804</v>
      </c>
      <c r="H1245" s="5" t="s">
        <v>6136</v>
      </c>
      <c r="I1245" s="5" t="s">
        <v>8263</v>
      </c>
      <c r="J1245" s="6">
        <v>0</v>
      </c>
      <c r="K1245" s="562" t="s">
        <v>11551</v>
      </c>
      <c r="L1245" s="6"/>
    </row>
    <row r="1246" spans="1:12" x14ac:dyDescent="0.2">
      <c r="A1246" s="6" t="s">
        <v>10849</v>
      </c>
      <c r="B1246" s="6" t="s">
        <v>8490</v>
      </c>
      <c r="C1246" s="9" t="s">
        <v>2637</v>
      </c>
      <c r="D1246" s="6" t="s">
        <v>10897</v>
      </c>
      <c r="E1246" s="5">
        <v>65</v>
      </c>
      <c r="F1246" s="5">
        <v>208</v>
      </c>
      <c r="G1246" s="5" t="s">
        <v>7461</v>
      </c>
      <c r="H1246" s="5" t="s">
        <v>6136</v>
      </c>
      <c r="I1246" s="5" t="s">
        <v>8263</v>
      </c>
      <c r="J1246" s="6">
        <v>0</v>
      </c>
      <c r="K1246" s="9" t="s">
        <v>10891</v>
      </c>
      <c r="L1246" s="6"/>
    </row>
    <row r="1247" spans="1:12" x14ac:dyDescent="0.2">
      <c r="A1247" s="6"/>
      <c r="B1247" s="6" t="s">
        <v>8490</v>
      </c>
      <c r="C1247" s="9" t="s">
        <v>2637</v>
      </c>
      <c r="D1247" s="6" t="s">
        <v>9115</v>
      </c>
      <c r="E1247" s="5">
        <v>65</v>
      </c>
      <c r="F1247" s="5">
        <v>208</v>
      </c>
      <c r="G1247" s="5" t="s">
        <v>7461</v>
      </c>
      <c r="H1247" s="5" t="s">
        <v>6136</v>
      </c>
      <c r="I1247" s="5" t="s">
        <v>8263</v>
      </c>
      <c r="J1247" s="6">
        <v>0</v>
      </c>
      <c r="K1247" s="9"/>
      <c r="L1247" s="6"/>
    </row>
    <row r="1248" spans="1:12" x14ac:dyDescent="0.2">
      <c r="A1248" s="575" t="s">
        <v>11162</v>
      </c>
      <c r="B1248" s="6" t="s">
        <v>8490</v>
      </c>
      <c r="C1248" s="9" t="s">
        <v>2637</v>
      </c>
      <c r="D1248" s="575" t="s">
        <v>11165</v>
      </c>
      <c r="E1248" s="5">
        <v>64</v>
      </c>
      <c r="F1248" s="5">
        <v>208</v>
      </c>
      <c r="G1248" s="5" t="s">
        <v>7461</v>
      </c>
      <c r="H1248" s="5" t="s">
        <v>6136</v>
      </c>
      <c r="I1248" s="5" t="s">
        <v>8263</v>
      </c>
      <c r="J1248" s="6">
        <v>0</v>
      </c>
      <c r="K1248" s="562" t="s">
        <v>11128</v>
      </c>
      <c r="L1248" s="6"/>
    </row>
    <row r="1249" spans="1:12" x14ac:dyDescent="0.2">
      <c r="A1249" s="575" t="s">
        <v>11013</v>
      </c>
      <c r="B1249" s="575" t="s">
        <v>8490</v>
      </c>
      <c r="C1249" s="562" t="s">
        <v>2637</v>
      </c>
      <c r="D1249" s="556" t="s">
        <v>11058</v>
      </c>
      <c r="E1249" s="5">
        <v>66</v>
      </c>
      <c r="F1249" s="5">
        <v>208</v>
      </c>
      <c r="G1249" s="5" t="s">
        <v>7461</v>
      </c>
      <c r="H1249" s="5" t="s">
        <v>6136</v>
      </c>
      <c r="I1249" s="5" t="s">
        <v>8263</v>
      </c>
      <c r="J1249" s="6">
        <v>0</v>
      </c>
      <c r="K1249" s="562" t="s">
        <v>11027</v>
      </c>
      <c r="L1249" s="6"/>
    </row>
    <row r="1250" spans="1:12" ht="25.5" x14ac:dyDescent="0.2">
      <c r="A1250" s="6" t="s">
        <v>11778</v>
      </c>
      <c r="B1250" s="6" t="s">
        <v>8490</v>
      </c>
      <c r="C1250" s="9" t="s">
        <v>2637</v>
      </c>
      <c r="D1250" s="174" t="s">
        <v>12238</v>
      </c>
      <c r="E1250" s="5">
        <v>65</v>
      </c>
      <c r="F1250" s="5">
        <v>201</v>
      </c>
      <c r="G1250" s="5" t="s">
        <v>5804</v>
      </c>
      <c r="H1250" s="5" t="s">
        <v>6136</v>
      </c>
      <c r="I1250" s="5" t="s">
        <v>8263</v>
      </c>
      <c r="J1250" s="6">
        <v>0</v>
      </c>
      <c r="K1250" s="9" t="s">
        <v>12043</v>
      </c>
      <c r="L1250" s="6"/>
    </row>
    <row r="1251" spans="1:12" x14ac:dyDescent="0.2">
      <c r="A1251" s="6" t="s">
        <v>2662</v>
      </c>
      <c r="B1251" s="6" t="s">
        <v>8490</v>
      </c>
      <c r="C1251" s="9" t="s">
        <v>2637</v>
      </c>
      <c r="D1251" s="6" t="s">
        <v>8871</v>
      </c>
      <c r="E1251" s="5">
        <v>64</v>
      </c>
      <c r="F1251" s="5">
        <v>208</v>
      </c>
      <c r="G1251" s="5" t="s">
        <v>7461</v>
      </c>
      <c r="H1251" s="5" t="s">
        <v>6136</v>
      </c>
      <c r="I1251" s="5" t="s">
        <v>8263</v>
      </c>
      <c r="J1251" s="6">
        <v>0</v>
      </c>
      <c r="K1251" s="9" t="s">
        <v>7341</v>
      </c>
      <c r="L1251" s="6"/>
    </row>
    <row r="1252" spans="1:12" x14ac:dyDescent="0.2">
      <c r="A1252" s="6" t="s">
        <v>10952</v>
      </c>
      <c r="B1252" s="6" t="s">
        <v>8490</v>
      </c>
      <c r="C1252" s="9" t="s">
        <v>2637</v>
      </c>
      <c r="D1252" s="6" t="s">
        <v>10954</v>
      </c>
      <c r="E1252" s="5">
        <v>64</v>
      </c>
      <c r="F1252" s="5">
        <v>208</v>
      </c>
      <c r="G1252" s="5" t="s">
        <v>7461</v>
      </c>
      <c r="H1252" s="5" t="s">
        <v>6136</v>
      </c>
      <c r="I1252" s="5" t="s">
        <v>8263</v>
      </c>
      <c r="J1252" s="6">
        <v>0</v>
      </c>
      <c r="K1252" s="9" t="s">
        <v>10949</v>
      </c>
      <c r="L1252" s="6"/>
    </row>
    <row r="1253" spans="1:12" x14ac:dyDescent="0.2">
      <c r="A1253" s="6"/>
      <c r="B1253" s="6" t="s">
        <v>8490</v>
      </c>
      <c r="C1253" s="9" t="s">
        <v>2637</v>
      </c>
      <c r="D1253" s="6" t="s">
        <v>9116</v>
      </c>
      <c r="E1253" s="5">
        <v>65</v>
      </c>
      <c r="F1253" s="5">
        <v>208</v>
      </c>
      <c r="G1253" s="5" t="s">
        <v>7461</v>
      </c>
      <c r="H1253" s="5" t="s">
        <v>6136</v>
      </c>
      <c r="I1253" s="5" t="s">
        <v>8263</v>
      </c>
      <c r="J1253" s="6">
        <v>0</v>
      </c>
      <c r="K1253" s="9"/>
      <c r="L1253" s="6"/>
    </row>
    <row r="1254" spans="1:12" x14ac:dyDescent="0.2">
      <c r="A1254" s="6"/>
      <c r="B1254" s="6" t="s">
        <v>8490</v>
      </c>
      <c r="C1254" s="9" t="s">
        <v>2637</v>
      </c>
      <c r="D1254" s="6" t="s">
        <v>510</v>
      </c>
      <c r="E1254" s="5">
        <v>64</v>
      </c>
      <c r="F1254" s="5">
        <v>225</v>
      </c>
      <c r="G1254" s="5" t="s">
        <v>511</v>
      </c>
      <c r="H1254" s="5" t="s">
        <v>6136</v>
      </c>
      <c r="I1254" s="5" t="s">
        <v>8263</v>
      </c>
      <c r="J1254" s="6">
        <v>0</v>
      </c>
      <c r="K1254" s="9"/>
      <c r="L1254" s="6"/>
    </row>
    <row r="1255" spans="1:12" x14ac:dyDescent="0.2">
      <c r="A1255" s="6" t="s">
        <v>9867</v>
      </c>
      <c r="B1255" s="6" t="s">
        <v>8490</v>
      </c>
      <c r="C1255" s="9" t="s">
        <v>2637</v>
      </c>
      <c r="D1255" s="6" t="s">
        <v>9897</v>
      </c>
      <c r="E1255" s="5">
        <v>65</v>
      </c>
      <c r="F1255" s="5">
        <v>208</v>
      </c>
      <c r="G1255" s="5" t="s">
        <v>7461</v>
      </c>
      <c r="H1255" s="5" t="s">
        <v>6136</v>
      </c>
      <c r="I1255" s="5" t="s">
        <v>8263</v>
      </c>
      <c r="J1255" s="6">
        <v>0</v>
      </c>
      <c r="K1255" s="9" t="s">
        <v>3190</v>
      </c>
      <c r="L1255" s="6"/>
    </row>
    <row r="1256" spans="1:12" x14ac:dyDescent="0.2">
      <c r="A1256" s="6"/>
      <c r="B1256" s="6" t="s">
        <v>8490</v>
      </c>
      <c r="C1256" s="9" t="s">
        <v>2637</v>
      </c>
      <c r="D1256" s="6" t="s">
        <v>9200</v>
      </c>
      <c r="E1256" s="5">
        <v>66</v>
      </c>
      <c r="F1256" s="5">
        <v>208</v>
      </c>
      <c r="G1256" s="5" t="s">
        <v>7461</v>
      </c>
      <c r="H1256" s="5" t="s">
        <v>6136</v>
      </c>
      <c r="I1256" s="5" t="s">
        <v>8263</v>
      </c>
      <c r="J1256" s="6">
        <v>0</v>
      </c>
      <c r="K1256" s="9"/>
      <c r="L1256" s="6"/>
    </row>
    <row r="1257" spans="1:12" x14ac:dyDescent="0.2">
      <c r="A1257" s="6" t="s">
        <v>10636</v>
      </c>
      <c r="B1257" s="6" t="s">
        <v>8490</v>
      </c>
      <c r="C1257" s="9" t="s">
        <v>2637</v>
      </c>
      <c r="D1257" s="6" t="s">
        <v>8541</v>
      </c>
      <c r="E1257" s="5">
        <v>65</v>
      </c>
      <c r="F1257" s="5">
        <v>208</v>
      </c>
      <c r="G1257" s="5" t="s">
        <v>7461</v>
      </c>
      <c r="H1257" s="5" t="s">
        <v>6136</v>
      </c>
      <c r="I1257" s="5" t="s">
        <v>8263</v>
      </c>
      <c r="J1257" s="6">
        <v>0</v>
      </c>
      <c r="K1257" s="9" t="s">
        <v>10626</v>
      </c>
      <c r="L1257" s="6"/>
    </row>
    <row r="1258" spans="1:12" x14ac:dyDescent="0.2">
      <c r="A1258" s="6" t="s">
        <v>7119</v>
      </c>
      <c r="B1258" s="6" t="s">
        <v>8490</v>
      </c>
      <c r="C1258" s="9" t="s">
        <v>2637</v>
      </c>
      <c r="D1258" s="6" t="s">
        <v>11865</v>
      </c>
      <c r="E1258" s="5">
        <v>65</v>
      </c>
      <c r="F1258" s="5">
        <v>201</v>
      </c>
      <c r="G1258" s="5" t="s">
        <v>5804</v>
      </c>
      <c r="H1258" s="5" t="s">
        <v>6136</v>
      </c>
      <c r="I1258" s="5" t="s">
        <v>8263</v>
      </c>
      <c r="J1258" s="6">
        <v>0</v>
      </c>
      <c r="K1258" s="9" t="s">
        <v>2131</v>
      </c>
      <c r="L1258" s="6"/>
    </row>
    <row r="1259" spans="1:12" x14ac:dyDescent="0.2">
      <c r="A1259" s="6" t="s">
        <v>10196</v>
      </c>
      <c r="B1259" s="6" t="s">
        <v>8490</v>
      </c>
      <c r="C1259" s="9" t="s">
        <v>2637</v>
      </c>
      <c r="D1259" s="6" t="s">
        <v>2713</v>
      </c>
      <c r="E1259" s="5">
        <v>65</v>
      </c>
      <c r="F1259" s="5">
        <v>208</v>
      </c>
      <c r="G1259" s="5" t="s">
        <v>7461</v>
      </c>
      <c r="H1259" s="5" t="s">
        <v>6136</v>
      </c>
      <c r="I1259" s="5" t="s">
        <v>8263</v>
      </c>
      <c r="J1259" s="6">
        <v>0</v>
      </c>
      <c r="K1259" s="9" t="s">
        <v>4935</v>
      </c>
      <c r="L1259" s="6"/>
    </row>
    <row r="1260" spans="1:12" x14ac:dyDescent="0.2">
      <c r="A1260" s="6" t="s">
        <v>5467</v>
      </c>
      <c r="B1260" s="6" t="s">
        <v>8490</v>
      </c>
      <c r="C1260" s="9" t="s">
        <v>2637</v>
      </c>
      <c r="D1260" s="6" t="s">
        <v>7887</v>
      </c>
      <c r="E1260" s="5">
        <v>63</v>
      </c>
      <c r="F1260" s="5">
        <v>228</v>
      </c>
      <c r="G1260" s="5" t="s">
        <v>4501</v>
      </c>
      <c r="H1260" s="5" t="s">
        <v>6136</v>
      </c>
      <c r="I1260" s="5" t="s">
        <v>8263</v>
      </c>
      <c r="J1260" s="6">
        <v>0</v>
      </c>
      <c r="K1260" s="9" t="s">
        <v>626</v>
      </c>
      <c r="L1260" s="6"/>
    </row>
    <row r="1261" spans="1:12" x14ac:dyDescent="0.2">
      <c r="A1261" s="6" t="s">
        <v>12270</v>
      </c>
      <c r="B1261" s="6" t="s">
        <v>8490</v>
      </c>
      <c r="C1261" s="9" t="s">
        <v>2637</v>
      </c>
      <c r="D1261" s="6" t="s">
        <v>12273</v>
      </c>
      <c r="E1261" s="5">
        <v>65</v>
      </c>
      <c r="F1261" s="5">
        <v>208</v>
      </c>
      <c r="G1261" s="5" t="s">
        <v>7461</v>
      </c>
      <c r="H1261" s="5" t="s">
        <v>6136</v>
      </c>
      <c r="I1261" s="5" t="s">
        <v>8263</v>
      </c>
      <c r="J1261" s="6">
        <v>0</v>
      </c>
      <c r="K1261" s="9" t="s">
        <v>12272</v>
      </c>
      <c r="L1261" s="6"/>
    </row>
    <row r="1262" spans="1:12" x14ac:dyDescent="0.2">
      <c r="A1262" s="575" t="s">
        <v>11238</v>
      </c>
      <c r="B1262" s="6" t="s">
        <v>8490</v>
      </c>
      <c r="C1262" s="9" t="s">
        <v>2637</v>
      </c>
      <c r="D1262" s="6" t="s">
        <v>3352</v>
      </c>
      <c r="E1262" s="5">
        <v>64</v>
      </c>
      <c r="F1262" s="5">
        <v>208</v>
      </c>
      <c r="G1262" s="5" t="s">
        <v>7461</v>
      </c>
      <c r="H1262" s="5" t="s">
        <v>6136</v>
      </c>
      <c r="I1262" s="5" t="s">
        <v>8263</v>
      </c>
      <c r="J1262" s="6">
        <v>0</v>
      </c>
      <c r="K1262" s="562" t="s">
        <v>11246</v>
      </c>
      <c r="L1262" s="6"/>
    </row>
    <row r="1263" spans="1:12" x14ac:dyDescent="0.2">
      <c r="A1263" s="6" t="s">
        <v>7045</v>
      </c>
      <c r="B1263" s="6" t="s">
        <v>8490</v>
      </c>
      <c r="C1263" s="9" t="s">
        <v>2637</v>
      </c>
      <c r="D1263" s="6" t="s">
        <v>3258</v>
      </c>
      <c r="E1263" s="5">
        <v>64</v>
      </c>
      <c r="F1263" s="5">
        <v>208</v>
      </c>
      <c r="G1263" s="5" t="s">
        <v>7461</v>
      </c>
      <c r="H1263" s="5" t="s">
        <v>6136</v>
      </c>
      <c r="I1263" s="5" t="s">
        <v>8263</v>
      </c>
      <c r="J1263" s="6">
        <v>0</v>
      </c>
      <c r="K1263" s="9" t="s">
        <v>2748</v>
      </c>
      <c r="L1263" s="6"/>
    </row>
    <row r="1264" spans="1:12" x14ac:dyDescent="0.2">
      <c r="A1264" s="6" t="s">
        <v>36</v>
      </c>
      <c r="B1264" s="6" t="s">
        <v>8490</v>
      </c>
      <c r="C1264" s="9" t="s">
        <v>2637</v>
      </c>
      <c r="D1264" s="6" t="s">
        <v>38</v>
      </c>
      <c r="E1264" s="5">
        <v>64</v>
      </c>
      <c r="F1264" s="5">
        <v>214</v>
      </c>
      <c r="G1264" s="5" t="s">
        <v>6391</v>
      </c>
      <c r="H1264" s="5" t="s">
        <v>6136</v>
      </c>
      <c r="I1264" s="5" t="s">
        <v>8263</v>
      </c>
      <c r="J1264" s="6">
        <v>0</v>
      </c>
      <c r="K1264" s="9" t="s">
        <v>33</v>
      </c>
      <c r="L1264" s="6"/>
    </row>
    <row r="1265" spans="1:12" x14ac:dyDescent="0.2">
      <c r="A1265" s="6" t="s">
        <v>11579</v>
      </c>
      <c r="B1265" s="6" t="s">
        <v>8490</v>
      </c>
      <c r="C1265" s="9" t="s">
        <v>2637</v>
      </c>
      <c r="D1265" s="6" t="s">
        <v>11616</v>
      </c>
      <c r="E1265" s="5"/>
      <c r="F1265" s="5">
        <v>213</v>
      </c>
      <c r="G1265" s="5" t="s">
        <v>5165</v>
      </c>
      <c r="H1265" s="5" t="s">
        <v>10390</v>
      </c>
      <c r="I1265" s="5" t="s">
        <v>8263</v>
      </c>
      <c r="J1265" s="6">
        <v>0</v>
      </c>
      <c r="K1265" s="9" t="s">
        <v>11551</v>
      </c>
      <c r="L1265" s="6"/>
    </row>
    <row r="1266" spans="1:12" x14ac:dyDescent="0.2">
      <c r="A1266" s="6" t="s">
        <v>11475</v>
      </c>
      <c r="B1266" s="6" t="s">
        <v>8490</v>
      </c>
      <c r="C1266" s="9" t="s">
        <v>2637</v>
      </c>
      <c r="D1266" s="6" t="s">
        <v>11615</v>
      </c>
      <c r="E1266" s="5"/>
      <c r="F1266" s="5">
        <v>213</v>
      </c>
      <c r="G1266" s="5" t="s">
        <v>5165</v>
      </c>
      <c r="H1266" s="5" t="s">
        <v>10390</v>
      </c>
      <c r="I1266" s="5" t="s">
        <v>8263</v>
      </c>
      <c r="J1266" s="6">
        <v>0</v>
      </c>
      <c r="K1266" s="9" t="s">
        <v>11611</v>
      </c>
      <c r="L1266" s="6"/>
    </row>
    <row r="1267" spans="1:12" x14ac:dyDescent="0.2">
      <c r="A1267" s="6" t="s">
        <v>5462</v>
      </c>
      <c r="B1267" s="6" t="s">
        <v>8490</v>
      </c>
      <c r="C1267" s="9" t="s">
        <v>2637</v>
      </c>
      <c r="D1267" s="6" t="s">
        <v>5554</v>
      </c>
      <c r="E1267" s="5">
        <v>76</v>
      </c>
      <c r="F1267" s="5">
        <v>226</v>
      </c>
      <c r="G1267" s="5" t="s">
        <v>5809</v>
      </c>
      <c r="H1267" s="5" t="s">
        <v>4678</v>
      </c>
      <c r="I1267" s="5" t="s">
        <v>8263</v>
      </c>
      <c r="J1267" s="6">
        <v>0</v>
      </c>
      <c r="K1267" s="9" t="s">
        <v>2005</v>
      </c>
      <c r="L1267" s="6"/>
    </row>
    <row r="1268" spans="1:12" ht="25.5" x14ac:dyDescent="0.2">
      <c r="A1268" s="6" t="s">
        <v>7130</v>
      </c>
      <c r="B1268" s="6" t="s">
        <v>8490</v>
      </c>
      <c r="C1268" s="9" t="s">
        <v>2637</v>
      </c>
      <c r="D1268" s="174" t="s">
        <v>6931</v>
      </c>
      <c r="E1268" s="5">
        <v>64</v>
      </c>
      <c r="F1268" s="5">
        <v>208</v>
      </c>
      <c r="G1268" s="5" t="s">
        <v>7461</v>
      </c>
      <c r="H1268" s="5" t="s">
        <v>6136</v>
      </c>
      <c r="I1268" s="5" t="s">
        <v>8263</v>
      </c>
      <c r="J1268" s="6">
        <v>0</v>
      </c>
      <c r="K1268" s="9" t="s">
        <v>131</v>
      </c>
      <c r="L1268" s="6"/>
    </row>
    <row r="1269" spans="1:12" ht="25.5" x14ac:dyDescent="0.2">
      <c r="A1269" s="6" t="s">
        <v>7129</v>
      </c>
      <c r="B1269" s="6" t="s">
        <v>8490</v>
      </c>
      <c r="C1269" s="9" t="s">
        <v>2637</v>
      </c>
      <c r="D1269" s="174" t="s">
        <v>6932</v>
      </c>
      <c r="E1269" s="5">
        <v>64</v>
      </c>
      <c r="F1269" s="5">
        <v>208</v>
      </c>
      <c r="G1269" s="5" t="s">
        <v>7461</v>
      </c>
      <c r="H1269" s="5" t="s">
        <v>6136</v>
      </c>
      <c r="I1269" s="5" t="s">
        <v>8263</v>
      </c>
      <c r="J1269" s="6">
        <v>0</v>
      </c>
      <c r="K1269" s="9" t="s">
        <v>131</v>
      </c>
      <c r="L1269" s="6"/>
    </row>
    <row r="1270" spans="1:12" x14ac:dyDescent="0.2">
      <c r="A1270" s="6" t="s">
        <v>3672</v>
      </c>
      <c r="B1270" s="6" t="s">
        <v>8490</v>
      </c>
      <c r="C1270" s="9" t="s">
        <v>2637</v>
      </c>
      <c r="D1270" s="174" t="s">
        <v>3674</v>
      </c>
      <c r="E1270" s="5">
        <v>65</v>
      </c>
      <c r="F1270" s="5">
        <v>201</v>
      </c>
      <c r="G1270" s="5" t="s">
        <v>5804</v>
      </c>
      <c r="H1270" s="5" t="s">
        <v>6136</v>
      </c>
      <c r="I1270" s="5" t="s">
        <v>8263</v>
      </c>
      <c r="J1270" s="6">
        <v>0</v>
      </c>
      <c r="K1270" s="9" t="s">
        <v>8502</v>
      </c>
      <c r="L1270" s="6"/>
    </row>
    <row r="1271" spans="1:12" x14ac:dyDescent="0.2">
      <c r="A1271" s="6"/>
      <c r="B1271" s="6" t="s">
        <v>8490</v>
      </c>
      <c r="C1271" s="9" t="s">
        <v>2637</v>
      </c>
      <c r="D1271" s="6" t="s">
        <v>2679</v>
      </c>
      <c r="E1271" s="5">
        <v>65</v>
      </c>
      <c r="F1271" s="5">
        <v>208</v>
      </c>
      <c r="G1271" s="5" t="s">
        <v>7461</v>
      </c>
      <c r="H1271" s="5" t="s">
        <v>6136</v>
      </c>
      <c r="I1271" s="5" t="s">
        <v>8263</v>
      </c>
      <c r="J1271" s="6">
        <v>0</v>
      </c>
      <c r="K1271" s="9"/>
      <c r="L1271" s="6"/>
    </row>
    <row r="1272" spans="1:12" x14ac:dyDescent="0.2">
      <c r="A1272" s="6"/>
      <c r="B1272" s="6" t="s">
        <v>8490</v>
      </c>
      <c r="C1272" s="9" t="s">
        <v>2637</v>
      </c>
      <c r="D1272" s="6" t="s">
        <v>6300</v>
      </c>
      <c r="E1272" s="5">
        <v>65</v>
      </c>
      <c r="F1272" s="5">
        <v>208</v>
      </c>
      <c r="G1272" s="5" t="s">
        <v>7461</v>
      </c>
      <c r="H1272" s="5" t="s">
        <v>6136</v>
      </c>
      <c r="I1272" s="5" t="s">
        <v>8263</v>
      </c>
      <c r="J1272" s="6">
        <v>0</v>
      </c>
      <c r="K1272" s="9"/>
      <c r="L1272" s="6"/>
    </row>
    <row r="1273" spans="1:12" x14ac:dyDescent="0.2">
      <c r="A1273" s="6"/>
      <c r="B1273" s="6" t="s">
        <v>5305</v>
      </c>
      <c r="C1273" s="9" t="s">
        <v>2637</v>
      </c>
      <c r="D1273" s="6" t="s">
        <v>1466</v>
      </c>
      <c r="E1273" s="5">
        <v>62</v>
      </c>
      <c r="F1273" s="5">
        <v>227</v>
      </c>
      <c r="G1273" s="5" t="s">
        <v>7517</v>
      </c>
      <c r="H1273" s="5" t="s">
        <v>6136</v>
      </c>
      <c r="I1273" s="5" t="s">
        <v>8263</v>
      </c>
      <c r="J1273" s="6">
        <v>0</v>
      </c>
      <c r="K1273" s="9"/>
      <c r="L1273" s="6"/>
    </row>
    <row r="1274" spans="1:12" x14ac:dyDescent="0.2">
      <c r="A1274" s="6"/>
      <c r="B1274" s="6" t="s">
        <v>5305</v>
      </c>
      <c r="C1274" s="9" t="s">
        <v>2637</v>
      </c>
      <c r="D1274" s="6" t="s">
        <v>2638</v>
      </c>
      <c r="E1274" s="5">
        <v>65</v>
      </c>
      <c r="F1274" s="5">
        <v>201</v>
      </c>
      <c r="G1274" s="5" t="s">
        <v>5804</v>
      </c>
      <c r="H1274" s="5" t="s">
        <v>6136</v>
      </c>
      <c r="I1274" s="5" t="s">
        <v>8263</v>
      </c>
      <c r="J1274" s="6">
        <v>0</v>
      </c>
      <c r="K1274" s="9"/>
      <c r="L1274" s="6"/>
    </row>
    <row r="1275" spans="1:12" x14ac:dyDescent="0.2">
      <c r="A1275" s="6"/>
      <c r="B1275" s="6" t="s">
        <v>5305</v>
      </c>
      <c r="C1275" s="9" t="s">
        <v>2637</v>
      </c>
      <c r="D1275" s="6" t="s">
        <v>6163</v>
      </c>
      <c r="E1275" s="5">
        <v>66</v>
      </c>
      <c r="F1275" s="5">
        <v>208</v>
      </c>
      <c r="G1275" s="5" t="s">
        <v>7461</v>
      </c>
      <c r="H1275" s="5" t="s">
        <v>6136</v>
      </c>
      <c r="I1275" s="5" t="s">
        <v>8263</v>
      </c>
      <c r="J1275" s="6">
        <v>0</v>
      </c>
      <c r="K1275" s="9"/>
      <c r="L1275" s="6"/>
    </row>
    <row r="1276" spans="1:12" x14ac:dyDescent="0.2">
      <c r="A1276" s="6"/>
      <c r="B1276" s="6" t="s">
        <v>4957</v>
      </c>
      <c r="C1276" s="9" t="s">
        <v>2637</v>
      </c>
      <c r="D1276" s="6" t="s">
        <v>737</v>
      </c>
      <c r="E1276" s="5">
        <v>73</v>
      </c>
      <c r="F1276" s="5">
        <v>207</v>
      </c>
      <c r="G1276" s="5" t="s">
        <v>5105</v>
      </c>
      <c r="H1276" s="5" t="s">
        <v>912</v>
      </c>
      <c r="I1276" s="5" t="s">
        <v>8263</v>
      </c>
      <c r="J1276" s="6">
        <v>0</v>
      </c>
      <c r="K1276" s="9"/>
      <c r="L1276" s="6"/>
    </row>
    <row r="1277" spans="1:12" x14ac:dyDescent="0.2">
      <c r="A1277" s="6"/>
      <c r="B1277" s="6" t="s">
        <v>4957</v>
      </c>
      <c r="C1277" s="9" t="s">
        <v>2637</v>
      </c>
      <c r="D1277" s="6" t="s">
        <v>2638</v>
      </c>
      <c r="E1277" s="5">
        <v>65</v>
      </c>
      <c r="F1277" s="5">
        <v>201</v>
      </c>
      <c r="G1277" s="5" t="s">
        <v>5804</v>
      </c>
      <c r="H1277" s="5" t="s">
        <v>6136</v>
      </c>
      <c r="I1277" s="5" t="s">
        <v>8263</v>
      </c>
      <c r="J1277" s="6">
        <v>0</v>
      </c>
      <c r="K1277" s="9"/>
      <c r="L1277" s="6"/>
    </row>
    <row r="1278" spans="1:12" x14ac:dyDescent="0.2">
      <c r="A1278" s="6" t="s">
        <v>6105</v>
      </c>
      <c r="B1278" s="6" t="s">
        <v>4957</v>
      </c>
      <c r="C1278" s="9" t="s">
        <v>10090</v>
      </c>
      <c r="D1278" s="6" t="s">
        <v>7847</v>
      </c>
      <c r="E1278" s="5">
        <v>63</v>
      </c>
      <c r="F1278" s="5">
        <v>228</v>
      </c>
      <c r="G1278" s="5" t="s">
        <v>4501</v>
      </c>
      <c r="H1278" s="5" t="s">
        <v>6136</v>
      </c>
      <c r="I1278" s="5" t="s">
        <v>8263</v>
      </c>
      <c r="J1278" s="6">
        <v>0</v>
      </c>
      <c r="K1278" s="9" t="s">
        <v>1715</v>
      </c>
      <c r="L1278" s="6"/>
    </row>
    <row r="1279" spans="1:12" x14ac:dyDescent="0.2">
      <c r="A1279" s="6"/>
      <c r="B1279" s="6" t="s">
        <v>4957</v>
      </c>
      <c r="C1279" s="9" t="s">
        <v>2637</v>
      </c>
      <c r="D1279" s="6" t="s">
        <v>7218</v>
      </c>
      <c r="E1279" s="5">
        <v>65</v>
      </c>
      <c r="F1279" s="5">
        <v>208</v>
      </c>
      <c r="G1279" s="5" t="s">
        <v>7461</v>
      </c>
      <c r="H1279" s="5" t="s">
        <v>6136</v>
      </c>
      <c r="I1279" s="5" t="s">
        <v>8263</v>
      </c>
      <c r="J1279" s="6">
        <v>0</v>
      </c>
      <c r="K1279" s="9"/>
      <c r="L1279" s="6"/>
    </row>
    <row r="1280" spans="1:12" x14ac:dyDescent="0.2">
      <c r="A1280" s="6"/>
      <c r="B1280" s="6" t="s">
        <v>4957</v>
      </c>
      <c r="C1280" s="9" t="s">
        <v>2637</v>
      </c>
      <c r="D1280" s="6" t="s">
        <v>155</v>
      </c>
      <c r="E1280" s="5">
        <v>62</v>
      </c>
      <c r="F1280" s="5">
        <v>218</v>
      </c>
      <c r="G1280" s="5" t="s">
        <v>9090</v>
      </c>
      <c r="H1280" s="5" t="s">
        <v>6136</v>
      </c>
      <c r="I1280" s="5" t="s">
        <v>8263</v>
      </c>
      <c r="J1280" s="6">
        <v>0</v>
      </c>
      <c r="K1280" s="9" t="s">
        <v>5638</v>
      </c>
      <c r="L1280" s="6"/>
    </row>
    <row r="1281" spans="1:12" x14ac:dyDescent="0.2">
      <c r="A1281" s="6" t="s">
        <v>11188</v>
      </c>
      <c r="B1281" s="6" t="s">
        <v>2125</v>
      </c>
      <c r="C1281" s="9" t="s">
        <v>2637</v>
      </c>
      <c r="D1281" s="6" t="s">
        <v>11219</v>
      </c>
      <c r="E1281" s="5">
        <v>64</v>
      </c>
      <c r="F1281" s="5">
        <v>201</v>
      </c>
      <c r="G1281" s="5" t="s">
        <v>5804</v>
      </c>
      <c r="H1281" s="5" t="s">
        <v>6136</v>
      </c>
      <c r="I1281" s="5" t="s">
        <v>8263</v>
      </c>
      <c r="J1281" s="6">
        <v>0</v>
      </c>
      <c r="K1281" s="9" t="s">
        <v>11198</v>
      </c>
      <c r="L1281" s="6"/>
    </row>
    <row r="1282" spans="1:12" x14ac:dyDescent="0.2">
      <c r="A1282" s="6"/>
      <c r="B1282" s="6" t="s">
        <v>2125</v>
      </c>
      <c r="C1282" s="9" t="s">
        <v>2637</v>
      </c>
      <c r="D1282" s="6" t="s">
        <v>2638</v>
      </c>
      <c r="E1282" s="5">
        <v>65</v>
      </c>
      <c r="F1282" s="5">
        <v>201</v>
      </c>
      <c r="G1282" s="5" t="s">
        <v>5804</v>
      </c>
      <c r="H1282" s="5" t="s">
        <v>6136</v>
      </c>
      <c r="I1282" s="5" t="s">
        <v>8263</v>
      </c>
      <c r="J1282" s="6">
        <v>0</v>
      </c>
      <c r="K1282" s="9"/>
      <c r="L1282" s="6"/>
    </row>
    <row r="1283" spans="1:12" x14ac:dyDescent="0.2">
      <c r="A1283" s="6"/>
      <c r="B1283" s="6" t="s">
        <v>2125</v>
      </c>
      <c r="C1283" s="9" t="s">
        <v>2637</v>
      </c>
      <c r="D1283" s="6" t="s">
        <v>7618</v>
      </c>
      <c r="E1283" s="5">
        <v>66</v>
      </c>
      <c r="F1283" s="5">
        <v>208</v>
      </c>
      <c r="G1283" s="5" t="s">
        <v>7461</v>
      </c>
      <c r="H1283" s="5" t="s">
        <v>6136</v>
      </c>
      <c r="I1283" s="5" t="s">
        <v>8263</v>
      </c>
      <c r="J1283" s="6">
        <v>0</v>
      </c>
      <c r="K1283" s="9"/>
      <c r="L1283" s="6"/>
    </row>
    <row r="1284" spans="1:12" x14ac:dyDescent="0.2">
      <c r="A1284" s="6" t="s">
        <v>8788</v>
      </c>
      <c r="B1284" s="6" t="s">
        <v>2125</v>
      </c>
      <c r="C1284" s="9" t="s">
        <v>2637</v>
      </c>
      <c r="D1284" s="6" t="s">
        <v>9826</v>
      </c>
      <c r="E1284" s="5">
        <v>65</v>
      </c>
      <c r="F1284" s="5">
        <v>208</v>
      </c>
      <c r="G1284" s="5" t="s">
        <v>7461</v>
      </c>
      <c r="H1284" s="5" t="s">
        <v>6136</v>
      </c>
      <c r="I1284" s="5" t="s">
        <v>8263</v>
      </c>
      <c r="J1284" s="6">
        <v>0</v>
      </c>
      <c r="K1284" s="9" t="s">
        <v>9218</v>
      </c>
      <c r="L1284" s="6"/>
    </row>
    <row r="1285" spans="1:12" x14ac:dyDescent="0.2">
      <c r="A1285" s="6"/>
      <c r="B1285" s="6" t="s">
        <v>2125</v>
      </c>
      <c r="C1285" s="9" t="s">
        <v>2637</v>
      </c>
      <c r="D1285" s="6" t="s">
        <v>251</v>
      </c>
      <c r="E1285" s="5">
        <v>62</v>
      </c>
      <c r="F1285" s="5">
        <v>214</v>
      </c>
      <c r="G1285" s="5" t="s">
        <v>6391</v>
      </c>
      <c r="H1285" s="5" t="s">
        <v>6136</v>
      </c>
      <c r="I1285" s="5" t="s">
        <v>8263</v>
      </c>
      <c r="J1285" s="6">
        <v>0</v>
      </c>
      <c r="K1285" s="9"/>
      <c r="L1285" s="6"/>
    </row>
    <row r="1286" spans="1:12" x14ac:dyDescent="0.2">
      <c r="A1286" s="6" t="s">
        <v>10665</v>
      </c>
      <c r="B1286" s="6" t="s">
        <v>2125</v>
      </c>
      <c r="C1286" s="9" t="s">
        <v>2637</v>
      </c>
      <c r="D1286" s="6" t="s">
        <v>1941</v>
      </c>
      <c r="E1286" s="5">
        <v>65</v>
      </c>
      <c r="F1286" s="5">
        <v>214</v>
      </c>
      <c r="G1286" s="5" t="s">
        <v>6391</v>
      </c>
      <c r="H1286" s="5" t="s">
        <v>6136</v>
      </c>
      <c r="I1286" s="5" t="s">
        <v>8263</v>
      </c>
      <c r="J1286" s="6">
        <v>0</v>
      </c>
      <c r="K1286" s="9" t="s">
        <v>10688</v>
      </c>
      <c r="L1286" s="6"/>
    </row>
    <row r="1287" spans="1:12" x14ac:dyDescent="0.2">
      <c r="A1287" s="6" t="s">
        <v>8711</v>
      </c>
      <c r="B1287" s="6" t="s">
        <v>2125</v>
      </c>
      <c r="C1287" s="9" t="s">
        <v>2637</v>
      </c>
      <c r="D1287" s="6" t="s">
        <v>4326</v>
      </c>
      <c r="E1287" s="5">
        <v>65</v>
      </c>
      <c r="F1287" s="5">
        <v>201</v>
      </c>
      <c r="G1287" s="5" t="s">
        <v>5804</v>
      </c>
      <c r="H1287" s="5" t="s">
        <v>6136</v>
      </c>
      <c r="I1287" s="5" t="s">
        <v>8263</v>
      </c>
      <c r="J1287" s="6">
        <v>0</v>
      </c>
      <c r="K1287" s="9" t="s">
        <v>7659</v>
      </c>
      <c r="L1287" s="6"/>
    </row>
    <row r="1288" spans="1:12" x14ac:dyDescent="0.2">
      <c r="A1288" s="6" t="s">
        <v>4167</v>
      </c>
      <c r="B1288" s="6" t="s">
        <v>2125</v>
      </c>
      <c r="C1288" s="9" t="s">
        <v>2637</v>
      </c>
      <c r="D1288" s="6" t="s">
        <v>9827</v>
      </c>
      <c r="E1288" s="5">
        <v>65</v>
      </c>
      <c r="F1288" s="5">
        <v>208</v>
      </c>
      <c r="G1288" s="5" t="s">
        <v>7461</v>
      </c>
      <c r="H1288" s="5" t="s">
        <v>6136</v>
      </c>
      <c r="I1288" s="5" t="s">
        <v>8263</v>
      </c>
      <c r="J1288" s="6">
        <v>0</v>
      </c>
      <c r="K1288" s="9" t="s">
        <v>4935</v>
      </c>
      <c r="L1288" s="6"/>
    </row>
    <row r="1289" spans="1:12" x14ac:dyDescent="0.2">
      <c r="A1289" s="6"/>
      <c r="B1289" s="6" t="s">
        <v>2125</v>
      </c>
      <c r="C1289" s="9" t="s">
        <v>2637</v>
      </c>
      <c r="D1289" s="6" t="s">
        <v>8447</v>
      </c>
      <c r="E1289" s="5">
        <v>64</v>
      </c>
      <c r="F1289" s="5">
        <v>214</v>
      </c>
      <c r="G1289" s="5" t="s">
        <v>6391</v>
      </c>
      <c r="H1289" s="5" t="s">
        <v>6136</v>
      </c>
      <c r="I1289" s="5" t="s">
        <v>8263</v>
      </c>
      <c r="J1289" s="6">
        <v>0</v>
      </c>
      <c r="K1289" s="9" t="s">
        <v>10445</v>
      </c>
      <c r="L1289" s="6"/>
    </row>
    <row r="1290" spans="1:12" x14ac:dyDescent="0.2">
      <c r="A1290" s="6"/>
      <c r="B1290" s="6" t="s">
        <v>2125</v>
      </c>
      <c r="C1290" s="9" t="s">
        <v>2637</v>
      </c>
      <c r="D1290" s="6" t="s">
        <v>1234</v>
      </c>
      <c r="E1290" s="5">
        <v>65</v>
      </c>
      <c r="F1290" s="5">
        <v>201</v>
      </c>
      <c r="G1290" s="5" t="s">
        <v>5804</v>
      </c>
      <c r="H1290" s="5" t="s">
        <v>6136</v>
      </c>
      <c r="I1290" s="5" t="s">
        <v>8263</v>
      </c>
      <c r="J1290" s="6">
        <v>0</v>
      </c>
      <c r="K1290" s="9"/>
      <c r="L1290" s="6"/>
    </row>
    <row r="1291" spans="1:12" x14ac:dyDescent="0.2">
      <c r="A1291" s="6"/>
      <c r="B1291" s="6" t="s">
        <v>2125</v>
      </c>
      <c r="C1291" s="9" t="s">
        <v>2637</v>
      </c>
      <c r="D1291" s="6" t="s">
        <v>8022</v>
      </c>
      <c r="E1291" s="5">
        <v>66</v>
      </c>
      <c r="F1291" s="5">
        <v>208</v>
      </c>
      <c r="G1291" s="5" t="s">
        <v>7461</v>
      </c>
      <c r="H1291" s="5" t="s">
        <v>6136</v>
      </c>
      <c r="I1291" s="5" t="s">
        <v>8263</v>
      </c>
      <c r="J1291" s="6">
        <v>0</v>
      </c>
      <c r="K1291" s="9"/>
      <c r="L1291" s="6"/>
    </row>
    <row r="1292" spans="1:12" x14ac:dyDescent="0.2">
      <c r="A1292" s="6"/>
      <c r="B1292" s="6" t="s">
        <v>2125</v>
      </c>
      <c r="C1292" s="9" t="s">
        <v>2637</v>
      </c>
      <c r="D1292" s="6" t="s">
        <v>81</v>
      </c>
      <c r="E1292" s="5">
        <v>65</v>
      </c>
      <c r="F1292" s="5">
        <v>208</v>
      </c>
      <c r="G1292" s="5" t="s">
        <v>7461</v>
      </c>
      <c r="H1292" s="5" t="s">
        <v>6136</v>
      </c>
      <c r="I1292" s="5" t="s">
        <v>8263</v>
      </c>
      <c r="J1292" s="6">
        <v>0</v>
      </c>
      <c r="K1292" s="9"/>
      <c r="L1292" s="6"/>
    </row>
    <row r="1293" spans="1:12" x14ac:dyDescent="0.2">
      <c r="A1293" s="6"/>
      <c r="B1293" s="6" t="s">
        <v>2125</v>
      </c>
      <c r="C1293" s="9" t="s">
        <v>2637</v>
      </c>
      <c r="D1293" s="6" t="s">
        <v>7264</v>
      </c>
      <c r="E1293" s="5">
        <v>64</v>
      </c>
      <c r="F1293" s="5">
        <v>208</v>
      </c>
      <c r="G1293" s="5" t="s">
        <v>7461</v>
      </c>
      <c r="H1293" s="5" t="s">
        <v>6136</v>
      </c>
      <c r="I1293" s="5" t="s">
        <v>8263</v>
      </c>
      <c r="J1293" s="6">
        <v>0</v>
      </c>
      <c r="K1293" s="9"/>
      <c r="L1293" s="6"/>
    </row>
    <row r="1294" spans="1:12" x14ac:dyDescent="0.2">
      <c r="A1294" s="6" t="s">
        <v>9864</v>
      </c>
      <c r="B1294" s="6" t="s">
        <v>2125</v>
      </c>
      <c r="C1294" s="9" t="s">
        <v>2637</v>
      </c>
      <c r="D1294" s="6" t="s">
        <v>9307</v>
      </c>
      <c r="E1294" s="5">
        <v>65</v>
      </c>
      <c r="F1294" s="5">
        <v>208</v>
      </c>
      <c r="G1294" s="5" t="s">
        <v>7461</v>
      </c>
      <c r="H1294" s="5" t="s">
        <v>6136</v>
      </c>
      <c r="I1294" s="5" t="s">
        <v>8263</v>
      </c>
      <c r="J1294" s="6">
        <v>0</v>
      </c>
      <c r="K1294" s="9" t="s">
        <v>5532</v>
      </c>
      <c r="L1294" s="6"/>
    </row>
    <row r="1295" spans="1:12" x14ac:dyDescent="0.2">
      <c r="A1295" s="575" t="s">
        <v>11199</v>
      </c>
      <c r="B1295" s="6" t="s">
        <v>2125</v>
      </c>
      <c r="C1295" s="9" t="s">
        <v>2637</v>
      </c>
      <c r="D1295" s="6" t="s">
        <v>10690</v>
      </c>
      <c r="E1295" s="5">
        <v>62</v>
      </c>
      <c r="F1295" s="5">
        <v>211</v>
      </c>
      <c r="G1295" s="564" t="s">
        <v>5802</v>
      </c>
      <c r="H1295" s="5" t="s">
        <v>6136</v>
      </c>
      <c r="I1295" s="5" t="s">
        <v>8263</v>
      </c>
      <c r="J1295" s="6">
        <v>0</v>
      </c>
      <c r="K1295" s="562" t="s">
        <v>11201</v>
      </c>
      <c r="L1295" s="6"/>
    </row>
    <row r="1296" spans="1:12" x14ac:dyDescent="0.2">
      <c r="A1296" s="6" t="s">
        <v>6413</v>
      </c>
      <c r="B1296" s="6" t="s">
        <v>2125</v>
      </c>
      <c r="C1296" s="9" t="s">
        <v>2637</v>
      </c>
      <c r="D1296" s="6" t="s">
        <v>8506</v>
      </c>
      <c r="E1296" s="5">
        <v>63</v>
      </c>
      <c r="F1296" s="5">
        <v>214</v>
      </c>
      <c r="G1296" s="5" t="s">
        <v>6391</v>
      </c>
      <c r="H1296" s="5" t="s">
        <v>6136</v>
      </c>
      <c r="I1296" s="5" t="s">
        <v>8263</v>
      </c>
      <c r="J1296" s="6">
        <v>0</v>
      </c>
      <c r="K1296" s="9" t="s">
        <v>4935</v>
      </c>
      <c r="L1296" s="6"/>
    </row>
    <row r="1297" spans="1:12" x14ac:dyDescent="0.2">
      <c r="A1297" s="6"/>
      <c r="B1297" s="6" t="s">
        <v>2125</v>
      </c>
      <c r="C1297" s="9" t="s">
        <v>2637</v>
      </c>
      <c r="D1297" s="6" t="s">
        <v>9170</v>
      </c>
      <c r="E1297" s="5">
        <v>63</v>
      </c>
      <c r="F1297" s="5">
        <v>214</v>
      </c>
      <c r="G1297" s="5" t="s">
        <v>6391</v>
      </c>
      <c r="H1297" s="5" t="s">
        <v>6136</v>
      </c>
      <c r="I1297" s="5" t="s">
        <v>8263</v>
      </c>
      <c r="J1297" s="6">
        <v>0</v>
      </c>
      <c r="K1297" s="9"/>
      <c r="L1297" s="6"/>
    </row>
    <row r="1298" spans="1:12" x14ac:dyDescent="0.2">
      <c r="A1298" s="6" t="s">
        <v>10981</v>
      </c>
      <c r="B1298" s="6" t="s">
        <v>2125</v>
      </c>
      <c r="C1298" s="9" t="s">
        <v>2637</v>
      </c>
      <c r="D1298" s="6" t="s">
        <v>10984</v>
      </c>
      <c r="E1298" s="5">
        <v>65</v>
      </c>
      <c r="F1298" s="5">
        <v>208</v>
      </c>
      <c r="G1298" s="5" t="s">
        <v>7461</v>
      </c>
      <c r="H1298" s="5" t="s">
        <v>6136</v>
      </c>
      <c r="I1298" s="5" t="s">
        <v>8263</v>
      </c>
      <c r="J1298" s="6">
        <v>0</v>
      </c>
      <c r="K1298" s="9" t="s">
        <v>10989</v>
      </c>
      <c r="L1298" s="6"/>
    </row>
    <row r="1299" spans="1:12" x14ac:dyDescent="0.2">
      <c r="A1299" s="6"/>
      <c r="B1299" s="6" t="s">
        <v>2125</v>
      </c>
      <c r="C1299" s="9" t="s">
        <v>2637</v>
      </c>
      <c r="D1299" s="6" t="s">
        <v>10165</v>
      </c>
      <c r="E1299" s="5">
        <v>64</v>
      </c>
      <c r="F1299" s="5">
        <v>208</v>
      </c>
      <c r="G1299" s="5" t="s">
        <v>7461</v>
      </c>
      <c r="H1299" s="5" t="s">
        <v>6136</v>
      </c>
      <c r="I1299" s="5" t="s">
        <v>8263</v>
      </c>
      <c r="J1299" s="6">
        <v>0</v>
      </c>
      <c r="K1299" s="9"/>
      <c r="L1299" s="6"/>
    </row>
    <row r="1300" spans="1:12" x14ac:dyDescent="0.2">
      <c r="A1300" s="6"/>
      <c r="B1300" s="6" t="s">
        <v>2125</v>
      </c>
      <c r="C1300" s="9" t="s">
        <v>2637</v>
      </c>
      <c r="D1300" s="6" t="s">
        <v>7317</v>
      </c>
      <c r="E1300" s="5">
        <v>64</v>
      </c>
      <c r="F1300" s="5">
        <v>201</v>
      </c>
      <c r="G1300" s="5" t="s">
        <v>5804</v>
      </c>
      <c r="H1300" s="5" t="s">
        <v>6136</v>
      </c>
      <c r="I1300" s="5" t="s">
        <v>8263</v>
      </c>
      <c r="J1300" s="6">
        <v>0</v>
      </c>
      <c r="K1300" s="9" t="s">
        <v>2670</v>
      </c>
      <c r="L1300" s="6"/>
    </row>
    <row r="1301" spans="1:12" x14ac:dyDescent="0.2">
      <c r="A1301" s="6"/>
      <c r="B1301" s="6" t="s">
        <v>2125</v>
      </c>
      <c r="C1301" s="9" t="s">
        <v>2637</v>
      </c>
      <c r="D1301" s="6" t="s">
        <v>9896</v>
      </c>
      <c r="E1301" s="5">
        <v>65</v>
      </c>
      <c r="F1301" s="5">
        <v>208</v>
      </c>
      <c r="G1301" s="5" t="s">
        <v>7461</v>
      </c>
      <c r="H1301" s="5" t="s">
        <v>6136</v>
      </c>
      <c r="I1301" s="5" t="s">
        <v>8263</v>
      </c>
      <c r="J1301" s="6">
        <v>0</v>
      </c>
      <c r="K1301" s="9"/>
      <c r="L1301" s="6"/>
    </row>
    <row r="1302" spans="1:12" x14ac:dyDescent="0.2">
      <c r="A1302" s="6"/>
      <c r="B1302" s="6" t="s">
        <v>2125</v>
      </c>
      <c r="C1302" s="9" t="s">
        <v>2637</v>
      </c>
      <c r="D1302" s="6" t="s">
        <v>2035</v>
      </c>
      <c r="E1302" s="5">
        <v>65</v>
      </c>
      <c r="F1302" s="5">
        <v>201</v>
      </c>
      <c r="G1302" s="5" t="s">
        <v>5804</v>
      </c>
      <c r="H1302" s="5" t="s">
        <v>6136</v>
      </c>
      <c r="I1302" s="5" t="s">
        <v>8263</v>
      </c>
      <c r="J1302" s="6">
        <v>0</v>
      </c>
      <c r="K1302" s="9"/>
      <c r="L1302" s="6"/>
    </row>
    <row r="1303" spans="1:12" x14ac:dyDescent="0.2">
      <c r="A1303" s="6" t="s">
        <v>10962</v>
      </c>
      <c r="B1303" s="6" t="s">
        <v>2125</v>
      </c>
      <c r="C1303" s="9" t="s">
        <v>2637</v>
      </c>
      <c r="D1303" s="6" t="s">
        <v>10985</v>
      </c>
      <c r="E1303" s="5">
        <v>65</v>
      </c>
      <c r="F1303" s="5">
        <v>208</v>
      </c>
      <c r="G1303" s="5" t="s">
        <v>7461</v>
      </c>
      <c r="H1303" s="5" t="s">
        <v>6136</v>
      </c>
      <c r="I1303" s="5" t="s">
        <v>8263</v>
      </c>
      <c r="J1303" s="6">
        <v>0</v>
      </c>
      <c r="K1303" s="9" t="s">
        <v>10980</v>
      </c>
      <c r="L1303" s="6"/>
    </row>
    <row r="1304" spans="1:12" x14ac:dyDescent="0.2">
      <c r="A1304" s="6"/>
      <c r="B1304" s="6" t="s">
        <v>2125</v>
      </c>
      <c r="C1304" s="9" t="s">
        <v>2637</v>
      </c>
      <c r="D1304" s="6" t="s">
        <v>8051</v>
      </c>
      <c r="E1304" s="5">
        <v>67</v>
      </c>
      <c r="F1304" s="5">
        <v>208</v>
      </c>
      <c r="G1304" s="5" t="s">
        <v>7461</v>
      </c>
      <c r="H1304" s="5" t="s">
        <v>6136</v>
      </c>
      <c r="I1304" s="5" t="s">
        <v>8263</v>
      </c>
      <c r="J1304" s="6">
        <v>0</v>
      </c>
      <c r="K1304" s="9"/>
      <c r="L1304" s="6"/>
    </row>
    <row r="1305" spans="1:12" x14ac:dyDescent="0.2">
      <c r="A1305" s="6"/>
      <c r="B1305" s="6" t="s">
        <v>2125</v>
      </c>
      <c r="C1305" s="9" t="s">
        <v>2637</v>
      </c>
      <c r="D1305" s="6" t="s">
        <v>2914</v>
      </c>
      <c r="E1305" s="5">
        <v>65</v>
      </c>
      <c r="F1305" s="5">
        <v>208</v>
      </c>
      <c r="G1305" s="5" t="s">
        <v>7461</v>
      </c>
      <c r="H1305" s="5" t="s">
        <v>6136</v>
      </c>
      <c r="I1305" s="5" t="s">
        <v>8263</v>
      </c>
      <c r="J1305" s="6">
        <v>0</v>
      </c>
      <c r="K1305" s="9"/>
      <c r="L1305" s="6"/>
    </row>
    <row r="1306" spans="1:12" x14ac:dyDescent="0.2">
      <c r="A1306" s="6"/>
      <c r="B1306" s="6" t="s">
        <v>2125</v>
      </c>
      <c r="C1306" s="9" t="s">
        <v>2637</v>
      </c>
      <c r="D1306" s="6" t="s">
        <v>6356</v>
      </c>
      <c r="E1306" s="5">
        <v>65</v>
      </c>
      <c r="F1306" s="5">
        <v>208</v>
      </c>
      <c r="G1306" s="5" t="s">
        <v>7461</v>
      </c>
      <c r="H1306" s="5" t="s">
        <v>6136</v>
      </c>
      <c r="I1306" s="5" t="s">
        <v>8263</v>
      </c>
      <c r="J1306" s="6">
        <v>0</v>
      </c>
      <c r="K1306" s="9"/>
      <c r="L1306" s="6"/>
    </row>
    <row r="1307" spans="1:12" x14ac:dyDescent="0.2">
      <c r="A1307" s="6"/>
      <c r="B1307" s="6" t="s">
        <v>2125</v>
      </c>
      <c r="C1307" s="9" t="s">
        <v>2637</v>
      </c>
      <c r="D1307" s="6" t="s">
        <v>9368</v>
      </c>
      <c r="E1307" s="5">
        <v>65</v>
      </c>
      <c r="F1307" s="5">
        <v>201</v>
      </c>
      <c r="G1307" s="5" t="s">
        <v>5804</v>
      </c>
      <c r="H1307" s="5" t="s">
        <v>6136</v>
      </c>
      <c r="I1307" s="5" t="s">
        <v>8263</v>
      </c>
      <c r="J1307" s="6">
        <v>0</v>
      </c>
      <c r="K1307" s="9"/>
      <c r="L1307" s="6"/>
    </row>
    <row r="1308" spans="1:12" x14ac:dyDescent="0.2">
      <c r="A1308" s="6"/>
      <c r="B1308" s="6" t="s">
        <v>2125</v>
      </c>
      <c r="C1308" s="9" t="s">
        <v>2637</v>
      </c>
      <c r="D1308" s="6" t="s">
        <v>4694</v>
      </c>
      <c r="E1308" s="5">
        <v>63</v>
      </c>
      <c r="F1308" s="5">
        <v>211</v>
      </c>
      <c r="G1308" s="5" t="s">
        <v>5802</v>
      </c>
      <c r="H1308" s="5" t="s">
        <v>6136</v>
      </c>
      <c r="I1308" s="5" t="s">
        <v>8263</v>
      </c>
      <c r="J1308" s="6">
        <v>0</v>
      </c>
      <c r="K1308" s="9"/>
      <c r="L1308" s="6"/>
    </row>
    <row r="1309" spans="1:12" x14ac:dyDescent="0.2">
      <c r="A1309" s="6"/>
      <c r="B1309" s="6" t="s">
        <v>2125</v>
      </c>
      <c r="C1309" s="9" t="s">
        <v>2637</v>
      </c>
      <c r="D1309" s="6" t="s">
        <v>8273</v>
      </c>
      <c r="E1309" s="5">
        <v>64</v>
      </c>
      <c r="F1309" s="5">
        <v>208</v>
      </c>
      <c r="G1309" s="5" t="s">
        <v>7461</v>
      </c>
      <c r="H1309" s="5" t="s">
        <v>6136</v>
      </c>
      <c r="I1309" s="5" t="s">
        <v>8263</v>
      </c>
      <c r="J1309" s="6">
        <v>0</v>
      </c>
      <c r="K1309" s="9"/>
      <c r="L1309" s="6"/>
    </row>
    <row r="1310" spans="1:12" x14ac:dyDescent="0.2">
      <c r="A1310" s="6"/>
      <c r="B1310" s="6" t="s">
        <v>2125</v>
      </c>
      <c r="C1310" s="9" t="s">
        <v>2637</v>
      </c>
      <c r="D1310" s="6" t="s">
        <v>1177</v>
      </c>
      <c r="E1310" s="5"/>
      <c r="F1310" s="5">
        <v>213</v>
      </c>
      <c r="G1310" s="5" t="s">
        <v>5165</v>
      </c>
      <c r="H1310" s="5" t="s">
        <v>10390</v>
      </c>
      <c r="I1310" s="5" t="s">
        <v>8263</v>
      </c>
      <c r="J1310" s="6">
        <v>0</v>
      </c>
      <c r="K1310" s="9"/>
      <c r="L1310" s="6"/>
    </row>
    <row r="1311" spans="1:12" x14ac:dyDescent="0.2">
      <c r="A1311" s="575" t="s">
        <v>11673</v>
      </c>
      <c r="B1311" s="6" t="s">
        <v>2125</v>
      </c>
      <c r="C1311" s="9" t="s">
        <v>2637</v>
      </c>
      <c r="D1311" s="575" t="s">
        <v>7887</v>
      </c>
      <c r="E1311" s="5">
        <v>63</v>
      </c>
      <c r="F1311" s="5">
        <v>228</v>
      </c>
      <c r="G1311" s="564" t="s">
        <v>4501</v>
      </c>
      <c r="H1311" s="5" t="s">
        <v>6136</v>
      </c>
      <c r="I1311" s="5" t="s">
        <v>8263</v>
      </c>
      <c r="J1311" s="6">
        <v>0</v>
      </c>
      <c r="K1311" s="562" t="s">
        <v>11682</v>
      </c>
      <c r="L1311" s="6"/>
    </row>
    <row r="1312" spans="1:12" x14ac:dyDescent="0.2">
      <c r="A1312" s="6"/>
      <c r="B1312" s="6" t="s">
        <v>2125</v>
      </c>
      <c r="C1312" s="9" t="s">
        <v>2637</v>
      </c>
      <c r="D1312" s="6" t="s">
        <v>4500</v>
      </c>
      <c r="E1312" s="5">
        <v>62</v>
      </c>
      <c r="F1312" s="5">
        <v>228</v>
      </c>
      <c r="G1312" s="5" t="s">
        <v>4501</v>
      </c>
      <c r="H1312" s="5" t="s">
        <v>6136</v>
      </c>
      <c r="I1312" s="5" t="s">
        <v>8263</v>
      </c>
      <c r="J1312" s="6">
        <v>0</v>
      </c>
      <c r="K1312" s="9"/>
      <c r="L1312" s="6"/>
    </row>
    <row r="1313" spans="1:12" x14ac:dyDescent="0.2">
      <c r="A1313" s="6"/>
      <c r="B1313" s="6" t="s">
        <v>2125</v>
      </c>
      <c r="C1313" s="9" t="s">
        <v>2637</v>
      </c>
      <c r="D1313" s="6" t="s">
        <v>6944</v>
      </c>
      <c r="E1313" s="5"/>
      <c r="F1313" s="5">
        <v>213</v>
      </c>
      <c r="G1313" s="5" t="s">
        <v>5165</v>
      </c>
      <c r="H1313" s="5" t="s">
        <v>10390</v>
      </c>
      <c r="I1313" s="5" t="s">
        <v>8263</v>
      </c>
      <c r="J1313" s="6">
        <v>0</v>
      </c>
      <c r="K1313" s="9" t="s">
        <v>1693</v>
      </c>
      <c r="L1313" s="6"/>
    </row>
    <row r="1314" spans="1:12" x14ac:dyDescent="0.2">
      <c r="A1314" s="6"/>
      <c r="B1314" s="6" t="s">
        <v>2125</v>
      </c>
      <c r="C1314" s="9" t="s">
        <v>2637</v>
      </c>
      <c r="D1314" s="6" t="s">
        <v>11783</v>
      </c>
      <c r="E1314" s="5"/>
      <c r="F1314" s="5">
        <v>213</v>
      </c>
      <c r="G1314" s="5" t="s">
        <v>5165</v>
      </c>
      <c r="H1314" s="5" t="s">
        <v>10390</v>
      </c>
      <c r="I1314" s="5" t="s">
        <v>8263</v>
      </c>
      <c r="J1314" s="6">
        <v>0</v>
      </c>
      <c r="K1314" s="9" t="s">
        <v>1693</v>
      </c>
      <c r="L1314" s="6"/>
    </row>
    <row r="1315" spans="1:12" x14ac:dyDescent="0.2">
      <c r="A1315" s="6" t="s">
        <v>11992</v>
      </c>
      <c r="B1315" s="6" t="s">
        <v>3135</v>
      </c>
      <c r="C1315" s="9" t="s">
        <v>2637</v>
      </c>
      <c r="D1315" s="6" t="s">
        <v>11999</v>
      </c>
      <c r="E1315" s="5">
        <v>65</v>
      </c>
      <c r="F1315" s="5">
        <v>208</v>
      </c>
      <c r="G1315" s="5" t="s">
        <v>7461</v>
      </c>
      <c r="H1315" s="5" t="s">
        <v>6136</v>
      </c>
      <c r="I1315" s="5" t="s">
        <v>8263</v>
      </c>
      <c r="J1315" s="6">
        <v>0</v>
      </c>
      <c r="K1315" s="9" t="s">
        <v>11968</v>
      </c>
      <c r="L1315" s="6"/>
    </row>
    <row r="1316" spans="1:12" x14ac:dyDescent="0.2">
      <c r="A1316" s="6"/>
      <c r="B1316" s="6" t="s">
        <v>3135</v>
      </c>
      <c r="C1316" s="9" t="s">
        <v>2637</v>
      </c>
      <c r="D1316" s="6" t="s">
        <v>5490</v>
      </c>
      <c r="E1316" s="5">
        <v>65</v>
      </c>
      <c r="F1316" s="5">
        <v>201</v>
      </c>
      <c r="G1316" s="5" t="s">
        <v>5804</v>
      </c>
      <c r="H1316" s="5" t="s">
        <v>6136</v>
      </c>
      <c r="I1316" s="5" t="s">
        <v>8263</v>
      </c>
      <c r="J1316" s="6">
        <v>0</v>
      </c>
      <c r="K1316" s="9"/>
      <c r="L1316" s="6"/>
    </row>
    <row r="1317" spans="1:12" x14ac:dyDescent="0.2">
      <c r="A1317" s="6" t="s">
        <v>11995</v>
      </c>
      <c r="B1317" s="6" t="s">
        <v>3135</v>
      </c>
      <c r="C1317" s="9" t="s">
        <v>2637</v>
      </c>
      <c r="D1317" s="6" t="s">
        <v>12000</v>
      </c>
      <c r="E1317" s="5">
        <v>65</v>
      </c>
      <c r="F1317" s="5">
        <v>208</v>
      </c>
      <c r="G1317" s="5" t="s">
        <v>7461</v>
      </c>
      <c r="H1317" s="5" t="s">
        <v>6136</v>
      </c>
      <c r="I1317" s="5" t="s">
        <v>8263</v>
      </c>
      <c r="J1317" s="6">
        <v>0</v>
      </c>
      <c r="K1317" s="9" t="s">
        <v>11968</v>
      </c>
      <c r="L1317" s="6"/>
    </row>
    <row r="1318" spans="1:12" x14ac:dyDescent="0.2">
      <c r="A1318" s="6"/>
      <c r="B1318" s="6" t="s">
        <v>3135</v>
      </c>
      <c r="C1318" s="9" t="s">
        <v>2637</v>
      </c>
      <c r="D1318" s="6" t="s">
        <v>3690</v>
      </c>
      <c r="E1318" s="5">
        <v>65</v>
      </c>
      <c r="F1318" s="5">
        <v>201</v>
      </c>
      <c r="G1318" s="5" t="s">
        <v>5804</v>
      </c>
      <c r="H1318" s="5" t="s">
        <v>6136</v>
      </c>
      <c r="I1318" s="5" t="s">
        <v>8263</v>
      </c>
      <c r="J1318" s="6">
        <v>0</v>
      </c>
      <c r="K1318" s="9"/>
      <c r="L1318" s="6"/>
    </row>
    <row r="1319" spans="1:12" x14ac:dyDescent="0.2">
      <c r="A1319" s="6" t="s">
        <v>11993</v>
      </c>
      <c r="B1319" s="6" t="s">
        <v>3135</v>
      </c>
      <c r="C1319" s="9" t="s">
        <v>2637</v>
      </c>
      <c r="D1319" s="6" t="s">
        <v>12001</v>
      </c>
      <c r="E1319" s="5">
        <v>65</v>
      </c>
      <c r="F1319" s="5">
        <v>208</v>
      </c>
      <c r="G1319" s="5" t="s">
        <v>7461</v>
      </c>
      <c r="H1319" s="5" t="s">
        <v>6136</v>
      </c>
      <c r="I1319" s="5" t="s">
        <v>8263</v>
      </c>
      <c r="J1319" s="6">
        <v>0</v>
      </c>
      <c r="K1319" s="9" t="s">
        <v>11968</v>
      </c>
      <c r="L1319" s="6"/>
    </row>
    <row r="1320" spans="1:12" x14ac:dyDescent="0.2">
      <c r="A1320" s="6"/>
      <c r="B1320" s="6" t="s">
        <v>3135</v>
      </c>
      <c r="C1320" s="9" t="s">
        <v>2637</v>
      </c>
      <c r="D1320" s="6" t="s">
        <v>3689</v>
      </c>
      <c r="E1320" s="5">
        <v>65</v>
      </c>
      <c r="F1320" s="5">
        <v>201</v>
      </c>
      <c r="G1320" s="5" t="s">
        <v>5804</v>
      </c>
      <c r="H1320" s="5" t="s">
        <v>6136</v>
      </c>
      <c r="I1320" s="5" t="s">
        <v>8263</v>
      </c>
      <c r="J1320" s="6">
        <v>0</v>
      </c>
      <c r="K1320" s="9"/>
      <c r="L1320" s="6"/>
    </row>
    <row r="1321" spans="1:12" x14ac:dyDescent="0.2">
      <c r="A1321" s="6"/>
      <c r="B1321" s="6" t="s">
        <v>2785</v>
      </c>
      <c r="C1321" s="9" t="s">
        <v>2637</v>
      </c>
      <c r="D1321" s="6" t="s">
        <v>6945</v>
      </c>
      <c r="E1321" s="5"/>
      <c r="F1321" s="5">
        <v>206</v>
      </c>
      <c r="G1321" s="5" t="s">
        <v>10256</v>
      </c>
      <c r="H1321" s="5" t="s">
        <v>10390</v>
      </c>
      <c r="I1321" s="5" t="s">
        <v>8263</v>
      </c>
      <c r="J1321" s="6">
        <v>0</v>
      </c>
      <c r="K1321" s="9"/>
      <c r="L1321" s="6"/>
    </row>
    <row r="1322" spans="1:12" x14ac:dyDescent="0.2">
      <c r="A1322" s="6"/>
      <c r="B1322" s="6" t="s">
        <v>2785</v>
      </c>
      <c r="C1322" s="9" t="s">
        <v>2637</v>
      </c>
      <c r="D1322" s="6" t="s">
        <v>7412</v>
      </c>
      <c r="E1322" s="5"/>
      <c r="F1322" s="5">
        <v>206</v>
      </c>
      <c r="G1322" s="5" t="s">
        <v>10256</v>
      </c>
      <c r="H1322" s="5" t="s">
        <v>10390</v>
      </c>
      <c r="I1322" s="5" t="s">
        <v>8263</v>
      </c>
      <c r="J1322" s="6">
        <v>0</v>
      </c>
      <c r="K1322" s="9"/>
      <c r="L1322" s="6"/>
    </row>
    <row r="1323" spans="1:12" x14ac:dyDescent="0.2">
      <c r="A1323" s="6"/>
      <c r="B1323" s="6" t="s">
        <v>2785</v>
      </c>
      <c r="C1323" s="9" t="s">
        <v>2637</v>
      </c>
      <c r="D1323" s="6" t="s">
        <v>8618</v>
      </c>
      <c r="E1323" s="5">
        <v>64</v>
      </c>
      <c r="F1323" s="5">
        <v>214</v>
      </c>
      <c r="G1323" s="5" t="s">
        <v>6391</v>
      </c>
      <c r="H1323" s="5" t="s">
        <v>6136</v>
      </c>
      <c r="I1323" s="5" t="s">
        <v>8263</v>
      </c>
      <c r="J1323" s="6">
        <v>0</v>
      </c>
      <c r="K1323" s="9"/>
      <c r="L1323" s="6"/>
    </row>
    <row r="1324" spans="1:12" x14ac:dyDescent="0.2">
      <c r="A1324" s="6"/>
      <c r="B1324" s="6" t="s">
        <v>2785</v>
      </c>
      <c r="C1324" s="9" t="s">
        <v>2637</v>
      </c>
      <c r="D1324" s="6" t="s">
        <v>8619</v>
      </c>
      <c r="E1324" s="5">
        <v>64</v>
      </c>
      <c r="F1324" s="5">
        <v>214</v>
      </c>
      <c r="G1324" s="5" t="s">
        <v>6391</v>
      </c>
      <c r="H1324" s="5" t="s">
        <v>6136</v>
      </c>
      <c r="I1324" s="5" t="s">
        <v>8263</v>
      </c>
      <c r="J1324" s="6">
        <v>0</v>
      </c>
      <c r="K1324" s="9"/>
      <c r="L1324" s="6"/>
    </row>
    <row r="1325" spans="1:12" x14ac:dyDescent="0.2">
      <c r="A1325" s="6"/>
      <c r="B1325" s="6" t="s">
        <v>2785</v>
      </c>
      <c r="C1325" s="9" t="s">
        <v>2637</v>
      </c>
      <c r="D1325" s="6" t="s">
        <v>3967</v>
      </c>
      <c r="E1325" s="5">
        <v>66</v>
      </c>
      <c r="F1325" s="5">
        <v>208</v>
      </c>
      <c r="G1325" s="5" t="s">
        <v>7461</v>
      </c>
      <c r="H1325" s="5" t="s">
        <v>6136</v>
      </c>
      <c r="I1325" s="5" t="s">
        <v>8263</v>
      </c>
      <c r="J1325" s="6">
        <v>0</v>
      </c>
      <c r="K1325" s="9"/>
      <c r="L1325" s="6"/>
    </row>
    <row r="1326" spans="1:12" x14ac:dyDescent="0.2">
      <c r="A1326" s="6"/>
      <c r="B1326" s="6" t="s">
        <v>2785</v>
      </c>
      <c r="C1326" s="9" t="s">
        <v>2637</v>
      </c>
      <c r="D1326" s="6" t="s">
        <v>1213</v>
      </c>
      <c r="E1326" s="5">
        <v>65</v>
      </c>
      <c r="F1326" s="5">
        <v>201</v>
      </c>
      <c r="G1326" s="5" t="s">
        <v>5804</v>
      </c>
      <c r="H1326" s="5" t="s">
        <v>6136</v>
      </c>
      <c r="I1326" s="5" t="s">
        <v>8263</v>
      </c>
      <c r="J1326" s="6">
        <v>0</v>
      </c>
      <c r="K1326" s="9"/>
      <c r="L1326" s="6"/>
    </row>
    <row r="1327" spans="1:12" x14ac:dyDescent="0.2">
      <c r="A1327" s="6"/>
      <c r="B1327" s="6" t="s">
        <v>2785</v>
      </c>
      <c r="C1327" s="9" t="s">
        <v>2637</v>
      </c>
      <c r="D1327" s="6" t="s">
        <v>311</v>
      </c>
      <c r="E1327" s="5">
        <v>65</v>
      </c>
      <c r="F1327" s="5">
        <v>201</v>
      </c>
      <c r="G1327" s="5" t="s">
        <v>5804</v>
      </c>
      <c r="H1327" s="5" t="s">
        <v>6136</v>
      </c>
      <c r="I1327" s="5" t="s">
        <v>8263</v>
      </c>
      <c r="J1327" s="6">
        <v>0</v>
      </c>
      <c r="K1327" s="9"/>
      <c r="L1327" s="6"/>
    </row>
    <row r="1328" spans="1:12" x14ac:dyDescent="0.2">
      <c r="A1328" s="6"/>
      <c r="B1328" s="6" t="s">
        <v>2785</v>
      </c>
      <c r="C1328" s="9" t="s">
        <v>2637</v>
      </c>
      <c r="D1328" s="6" t="s">
        <v>507</v>
      </c>
      <c r="E1328" s="5">
        <v>66</v>
      </c>
      <c r="F1328" s="5">
        <v>201</v>
      </c>
      <c r="G1328" s="5" t="s">
        <v>5804</v>
      </c>
      <c r="H1328" s="5" t="s">
        <v>6136</v>
      </c>
      <c r="I1328" s="5" t="s">
        <v>8263</v>
      </c>
      <c r="J1328" s="6">
        <v>0</v>
      </c>
      <c r="K1328" s="9"/>
      <c r="L1328" s="6"/>
    </row>
    <row r="1329" spans="1:12" x14ac:dyDescent="0.2">
      <c r="A1329" s="6"/>
      <c r="B1329" s="6" t="s">
        <v>2785</v>
      </c>
      <c r="C1329" s="9" t="s">
        <v>2637</v>
      </c>
      <c r="D1329" s="6" t="s">
        <v>4111</v>
      </c>
      <c r="E1329" s="5"/>
      <c r="F1329" s="5">
        <v>206</v>
      </c>
      <c r="G1329" s="5" t="s">
        <v>10256</v>
      </c>
      <c r="H1329" s="5" t="s">
        <v>10390</v>
      </c>
      <c r="I1329" s="5" t="s">
        <v>8263</v>
      </c>
      <c r="J1329" s="6">
        <v>0</v>
      </c>
      <c r="K1329" s="9"/>
      <c r="L1329" s="6"/>
    </row>
    <row r="1330" spans="1:12" x14ac:dyDescent="0.2">
      <c r="A1330" s="6"/>
      <c r="B1330" s="6" t="s">
        <v>2785</v>
      </c>
      <c r="C1330" s="9" t="s">
        <v>2637</v>
      </c>
      <c r="D1330" s="6" t="s">
        <v>5589</v>
      </c>
      <c r="E1330" s="5">
        <v>68</v>
      </c>
      <c r="F1330" s="5">
        <v>208</v>
      </c>
      <c r="G1330" s="5" t="s">
        <v>7461</v>
      </c>
      <c r="H1330" s="5" t="s">
        <v>6136</v>
      </c>
      <c r="I1330" s="5" t="s">
        <v>8263</v>
      </c>
      <c r="J1330" s="6">
        <v>0</v>
      </c>
      <c r="K1330" s="9"/>
      <c r="L1330" s="6"/>
    </row>
    <row r="1331" spans="1:12" x14ac:dyDescent="0.2">
      <c r="A1331" s="6"/>
      <c r="B1331" s="6" t="s">
        <v>2785</v>
      </c>
      <c r="C1331" s="9" t="s">
        <v>2637</v>
      </c>
      <c r="D1331" s="6" t="s">
        <v>2362</v>
      </c>
      <c r="E1331" s="5">
        <v>68</v>
      </c>
      <c r="F1331" s="5">
        <v>206</v>
      </c>
      <c r="G1331" s="5" t="s">
        <v>10256</v>
      </c>
      <c r="H1331" s="5" t="s">
        <v>10390</v>
      </c>
      <c r="I1331" s="5" t="s">
        <v>8263</v>
      </c>
      <c r="J1331" s="6">
        <v>0</v>
      </c>
      <c r="K1331" s="9"/>
      <c r="L1331" s="6"/>
    </row>
    <row r="1332" spans="1:12" x14ac:dyDescent="0.2">
      <c r="A1332" s="6"/>
      <c r="B1332" s="6" t="s">
        <v>2785</v>
      </c>
      <c r="C1332" s="9" t="s">
        <v>2637</v>
      </c>
      <c r="D1332" s="6" t="s">
        <v>9593</v>
      </c>
      <c r="E1332" s="5">
        <v>64</v>
      </c>
      <c r="F1332" s="5">
        <v>208</v>
      </c>
      <c r="G1332" s="5" t="s">
        <v>7461</v>
      </c>
      <c r="H1332" s="5" t="s">
        <v>6136</v>
      </c>
      <c r="I1332" s="5" t="s">
        <v>8263</v>
      </c>
      <c r="J1332" s="6">
        <v>0</v>
      </c>
      <c r="K1332" s="9"/>
      <c r="L1332" s="6"/>
    </row>
    <row r="1333" spans="1:12" x14ac:dyDescent="0.2">
      <c r="A1333" s="6"/>
      <c r="B1333" s="6" t="s">
        <v>2785</v>
      </c>
      <c r="C1333" s="9" t="s">
        <v>2637</v>
      </c>
      <c r="D1333" s="6" t="s">
        <v>1112</v>
      </c>
      <c r="E1333" s="5"/>
      <c r="F1333" s="5">
        <v>213</v>
      </c>
      <c r="G1333" s="5" t="s">
        <v>5165</v>
      </c>
      <c r="H1333" s="5" t="s">
        <v>10390</v>
      </c>
      <c r="I1333" s="5" t="s">
        <v>8263</v>
      </c>
      <c r="J1333" s="6">
        <v>0</v>
      </c>
      <c r="K1333" s="9"/>
      <c r="L1333" s="6"/>
    </row>
    <row r="1334" spans="1:12" x14ac:dyDescent="0.2">
      <c r="A1334" s="6"/>
      <c r="B1334" s="6" t="s">
        <v>2785</v>
      </c>
      <c r="C1334" s="9" t="s">
        <v>2637</v>
      </c>
      <c r="D1334" s="6" t="s">
        <v>2038</v>
      </c>
      <c r="E1334" s="5">
        <v>72</v>
      </c>
      <c r="F1334" s="5">
        <v>207</v>
      </c>
      <c r="G1334" s="5" t="s">
        <v>5105</v>
      </c>
      <c r="H1334" s="5" t="s">
        <v>912</v>
      </c>
      <c r="I1334" s="5" t="s">
        <v>8263</v>
      </c>
      <c r="J1334" s="6">
        <v>0</v>
      </c>
      <c r="K1334" s="9"/>
      <c r="L1334" s="6"/>
    </row>
    <row r="1335" spans="1:12" x14ac:dyDescent="0.2">
      <c r="A1335" s="6" t="s">
        <v>2133</v>
      </c>
      <c r="B1335" s="6" t="s">
        <v>2785</v>
      </c>
      <c r="C1335" s="9" t="s">
        <v>2637</v>
      </c>
      <c r="D1335" s="6" t="s">
        <v>9512</v>
      </c>
      <c r="E1335" s="5">
        <v>62</v>
      </c>
      <c r="F1335" s="5">
        <v>218</v>
      </c>
      <c r="G1335" s="5" t="s">
        <v>9090</v>
      </c>
      <c r="H1335" s="5" t="s">
        <v>6136</v>
      </c>
      <c r="I1335" s="5" t="s">
        <v>8263</v>
      </c>
      <c r="J1335" s="6">
        <v>0</v>
      </c>
      <c r="K1335" s="9" t="s">
        <v>2131</v>
      </c>
      <c r="L1335" s="6"/>
    </row>
    <row r="1336" spans="1:12" x14ac:dyDescent="0.2">
      <c r="A1336" s="6"/>
      <c r="B1336" s="6" t="s">
        <v>2785</v>
      </c>
      <c r="C1336" s="9" t="s">
        <v>2637</v>
      </c>
      <c r="D1336" s="6" t="s">
        <v>469</v>
      </c>
      <c r="E1336" s="5">
        <v>64</v>
      </c>
      <c r="F1336" s="5">
        <v>208</v>
      </c>
      <c r="G1336" s="5" t="s">
        <v>7461</v>
      </c>
      <c r="H1336" s="5" t="s">
        <v>6136</v>
      </c>
      <c r="I1336" s="5" t="s">
        <v>8263</v>
      </c>
      <c r="J1336" s="6">
        <v>0</v>
      </c>
      <c r="K1336" s="9"/>
      <c r="L1336" s="6"/>
    </row>
    <row r="1337" spans="1:12" x14ac:dyDescent="0.2">
      <c r="A1337" s="6"/>
      <c r="B1337" s="6" t="s">
        <v>2785</v>
      </c>
      <c r="C1337" s="9" t="s">
        <v>2637</v>
      </c>
      <c r="D1337" s="6" t="s">
        <v>3304</v>
      </c>
      <c r="E1337" s="5">
        <v>66</v>
      </c>
      <c r="F1337" s="5">
        <v>201</v>
      </c>
      <c r="G1337" s="5" t="s">
        <v>5804</v>
      </c>
      <c r="H1337" s="5" t="s">
        <v>6136</v>
      </c>
      <c r="I1337" s="5" t="s">
        <v>8263</v>
      </c>
      <c r="J1337" s="6">
        <v>0</v>
      </c>
      <c r="K1337" s="9"/>
      <c r="L1337" s="6"/>
    </row>
    <row r="1338" spans="1:12" x14ac:dyDescent="0.2">
      <c r="A1338" s="6"/>
      <c r="B1338" s="6" t="s">
        <v>2785</v>
      </c>
      <c r="C1338" s="9" t="s">
        <v>2637</v>
      </c>
      <c r="D1338" s="6" t="s">
        <v>10276</v>
      </c>
      <c r="E1338" s="5">
        <v>68</v>
      </c>
      <c r="F1338" s="5">
        <v>208</v>
      </c>
      <c r="G1338" s="5" t="s">
        <v>7461</v>
      </c>
      <c r="H1338" s="5" t="s">
        <v>6136</v>
      </c>
      <c r="I1338" s="5" t="s">
        <v>8263</v>
      </c>
      <c r="J1338" s="6">
        <v>0</v>
      </c>
      <c r="K1338" s="9"/>
      <c r="L1338" s="6"/>
    </row>
    <row r="1339" spans="1:12" x14ac:dyDescent="0.2">
      <c r="A1339" s="6"/>
      <c r="B1339" s="6" t="s">
        <v>2785</v>
      </c>
      <c r="C1339" s="9" t="s">
        <v>2637</v>
      </c>
      <c r="D1339" s="6" t="s">
        <v>2873</v>
      </c>
      <c r="E1339" s="5">
        <v>67</v>
      </c>
      <c r="F1339" s="5">
        <v>208</v>
      </c>
      <c r="G1339" s="5" t="s">
        <v>7461</v>
      </c>
      <c r="H1339" s="5" t="s">
        <v>6136</v>
      </c>
      <c r="I1339" s="5" t="s">
        <v>8263</v>
      </c>
      <c r="J1339" s="6">
        <v>0</v>
      </c>
      <c r="K1339" s="9"/>
      <c r="L1339" s="6"/>
    </row>
    <row r="1340" spans="1:12" x14ac:dyDescent="0.2">
      <c r="A1340" s="6"/>
      <c r="B1340" s="6" t="s">
        <v>2785</v>
      </c>
      <c r="C1340" s="9" t="s">
        <v>2637</v>
      </c>
      <c r="D1340" s="6" t="s">
        <v>764</v>
      </c>
      <c r="E1340" s="5">
        <v>65</v>
      </c>
      <c r="F1340" s="5">
        <v>208</v>
      </c>
      <c r="G1340" s="5" t="s">
        <v>7461</v>
      </c>
      <c r="H1340" s="5" t="s">
        <v>6136</v>
      </c>
      <c r="I1340" s="5" t="s">
        <v>8263</v>
      </c>
      <c r="J1340" s="6">
        <v>0</v>
      </c>
      <c r="K1340" s="9"/>
      <c r="L1340" s="6"/>
    </row>
    <row r="1341" spans="1:12" x14ac:dyDescent="0.2">
      <c r="A1341" s="6"/>
      <c r="B1341" s="6" t="s">
        <v>2785</v>
      </c>
      <c r="C1341" s="9" t="s">
        <v>2637</v>
      </c>
      <c r="D1341" s="6" t="s">
        <v>152</v>
      </c>
      <c r="E1341" s="5">
        <v>65</v>
      </c>
      <c r="F1341" s="5">
        <v>201</v>
      </c>
      <c r="G1341" s="5" t="s">
        <v>5804</v>
      </c>
      <c r="H1341" s="5" t="s">
        <v>6136</v>
      </c>
      <c r="I1341" s="5" t="s">
        <v>8263</v>
      </c>
      <c r="J1341" s="6">
        <v>0</v>
      </c>
      <c r="K1341" s="9"/>
      <c r="L1341" s="6"/>
    </row>
    <row r="1342" spans="1:12" x14ac:dyDescent="0.2">
      <c r="A1342" s="6"/>
      <c r="B1342" s="6" t="s">
        <v>2785</v>
      </c>
      <c r="C1342" s="9" t="s">
        <v>2637</v>
      </c>
      <c r="D1342" s="6" t="s">
        <v>6859</v>
      </c>
      <c r="E1342" s="5">
        <v>73</v>
      </c>
      <c r="F1342" s="5">
        <v>207</v>
      </c>
      <c r="G1342" s="5" t="s">
        <v>5105</v>
      </c>
      <c r="H1342" s="5" t="s">
        <v>912</v>
      </c>
      <c r="I1342" s="5" t="s">
        <v>8263</v>
      </c>
      <c r="J1342" s="6">
        <v>0</v>
      </c>
      <c r="K1342" s="9"/>
      <c r="L1342" s="6"/>
    </row>
    <row r="1343" spans="1:12" x14ac:dyDescent="0.2">
      <c r="A1343" s="6"/>
      <c r="B1343" s="6" t="s">
        <v>2785</v>
      </c>
      <c r="C1343" s="9" t="s">
        <v>2637</v>
      </c>
      <c r="D1343" s="6" t="s">
        <v>1755</v>
      </c>
      <c r="E1343" s="5">
        <v>67</v>
      </c>
      <c r="F1343" s="5">
        <v>208</v>
      </c>
      <c r="G1343" s="5" t="s">
        <v>7461</v>
      </c>
      <c r="H1343" s="5" t="s">
        <v>6136</v>
      </c>
      <c r="I1343" s="5" t="s">
        <v>8263</v>
      </c>
      <c r="J1343" s="6">
        <v>0</v>
      </c>
      <c r="K1343" s="9"/>
      <c r="L1343" s="6"/>
    </row>
    <row r="1344" spans="1:12" x14ac:dyDescent="0.2">
      <c r="A1344" s="6"/>
      <c r="B1344" s="6" t="s">
        <v>2785</v>
      </c>
      <c r="C1344" s="9" t="s">
        <v>2637</v>
      </c>
      <c r="D1344" s="6" t="s">
        <v>10362</v>
      </c>
      <c r="E1344" s="5">
        <v>67</v>
      </c>
      <c r="F1344" s="5">
        <v>208</v>
      </c>
      <c r="G1344" s="5" t="s">
        <v>7461</v>
      </c>
      <c r="H1344" s="5" t="s">
        <v>6136</v>
      </c>
      <c r="I1344" s="5" t="s">
        <v>8263</v>
      </c>
      <c r="J1344" s="6">
        <v>0</v>
      </c>
      <c r="K1344" s="9" t="s">
        <v>8973</v>
      </c>
      <c r="L1344" s="6"/>
    </row>
    <row r="1345" spans="1:12" x14ac:dyDescent="0.2">
      <c r="A1345" s="6"/>
      <c r="B1345" s="6" t="s">
        <v>8888</v>
      </c>
      <c r="C1345" s="9" t="s">
        <v>2637</v>
      </c>
      <c r="D1345" s="6" t="s">
        <v>4795</v>
      </c>
      <c r="E1345" s="5">
        <v>65</v>
      </c>
      <c r="F1345" s="5">
        <v>208</v>
      </c>
      <c r="G1345" s="5" t="s">
        <v>7461</v>
      </c>
      <c r="H1345" s="5" t="s">
        <v>6136</v>
      </c>
      <c r="I1345" s="5" t="s">
        <v>8263</v>
      </c>
      <c r="J1345" s="6">
        <v>0</v>
      </c>
      <c r="K1345" s="9"/>
      <c r="L1345" s="6"/>
    </row>
    <row r="1346" spans="1:12" x14ac:dyDescent="0.2">
      <c r="A1346" s="6"/>
      <c r="B1346" s="6" t="s">
        <v>8888</v>
      </c>
      <c r="C1346" s="9" t="s">
        <v>2637</v>
      </c>
      <c r="D1346" s="6" t="s">
        <v>3935</v>
      </c>
      <c r="E1346" s="5">
        <v>65</v>
      </c>
      <c r="F1346" s="5">
        <v>208</v>
      </c>
      <c r="G1346" s="5" t="s">
        <v>7461</v>
      </c>
      <c r="H1346" s="5" t="s">
        <v>6136</v>
      </c>
      <c r="I1346" s="5" t="s">
        <v>8263</v>
      </c>
      <c r="J1346" s="6">
        <v>0</v>
      </c>
      <c r="K1346" s="9"/>
      <c r="L1346" s="6"/>
    </row>
    <row r="1347" spans="1:12" x14ac:dyDescent="0.2">
      <c r="A1347" s="6"/>
      <c r="B1347" s="6" t="s">
        <v>2785</v>
      </c>
      <c r="C1347" s="9" t="s">
        <v>2637</v>
      </c>
      <c r="D1347" s="6" t="s">
        <v>1343</v>
      </c>
      <c r="E1347" s="5"/>
      <c r="F1347" s="5">
        <v>208</v>
      </c>
      <c r="G1347" s="5" t="s">
        <v>7461</v>
      </c>
      <c r="H1347" s="5" t="s">
        <v>6136</v>
      </c>
      <c r="I1347" s="5" t="s">
        <v>8263</v>
      </c>
      <c r="J1347" s="6">
        <v>0</v>
      </c>
      <c r="K1347" s="9"/>
      <c r="L1347" s="6"/>
    </row>
    <row r="1348" spans="1:12" x14ac:dyDescent="0.2">
      <c r="A1348" s="6"/>
      <c r="B1348" s="6" t="s">
        <v>2785</v>
      </c>
      <c r="C1348" s="9" t="s">
        <v>2637</v>
      </c>
      <c r="D1348" s="6" t="s">
        <v>932</v>
      </c>
      <c r="E1348" s="5">
        <v>66</v>
      </c>
      <c r="F1348" s="5">
        <v>201</v>
      </c>
      <c r="G1348" s="5" t="s">
        <v>5804</v>
      </c>
      <c r="H1348" s="5" t="s">
        <v>6136</v>
      </c>
      <c r="I1348" s="5" t="s">
        <v>8263</v>
      </c>
      <c r="J1348" s="6">
        <v>0</v>
      </c>
      <c r="K1348" s="9"/>
      <c r="L1348" s="6"/>
    </row>
    <row r="1349" spans="1:12" x14ac:dyDescent="0.2">
      <c r="A1349" s="6"/>
      <c r="B1349" s="6" t="s">
        <v>2785</v>
      </c>
      <c r="C1349" s="9" t="s">
        <v>2637</v>
      </c>
      <c r="D1349" s="6" t="s">
        <v>3857</v>
      </c>
      <c r="E1349" s="5">
        <v>65</v>
      </c>
      <c r="F1349" s="5">
        <v>201</v>
      </c>
      <c r="G1349" s="5" t="s">
        <v>5804</v>
      </c>
      <c r="H1349" s="5" t="s">
        <v>6136</v>
      </c>
      <c r="I1349" s="5" t="s">
        <v>8263</v>
      </c>
      <c r="J1349" s="6">
        <v>0</v>
      </c>
      <c r="K1349" s="9"/>
      <c r="L1349" s="6"/>
    </row>
    <row r="1350" spans="1:12" x14ac:dyDescent="0.2">
      <c r="A1350" s="6" t="s">
        <v>7127</v>
      </c>
      <c r="B1350" s="6" t="s">
        <v>2574</v>
      </c>
      <c r="C1350" s="9" t="s">
        <v>2637</v>
      </c>
      <c r="D1350" s="6" t="s">
        <v>7988</v>
      </c>
      <c r="E1350" s="5">
        <v>64</v>
      </c>
      <c r="F1350" s="5">
        <v>211</v>
      </c>
      <c r="G1350" s="5" t="s">
        <v>5802</v>
      </c>
      <c r="H1350" s="5" t="s">
        <v>6136</v>
      </c>
      <c r="I1350" s="5" t="s">
        <v>8263</v>
      </c>
      <c r="J1350" s="6">
        <v>0</v>
      </c>
      <c r="K1350" s="9"/>
      <c r="L1350" s="6"/>
    </row>
    <row r="1351" spans="1:12" x14ac:dyDescent="0.2">
      <c r="A1351" s="6" t="s">
        <v>9491</v>
      </c>
      <c r="B1351" s="6" t="s">
        <v>2574</v>
      </c>
      <c r="C1351" s="9" t="s">
        <v>2637</v>
      </c>
      <c r="D1351" s="6" t="s">
        <v>2262</v>
      </c>
      <c r="E1351" s="5">
        <v>64</v>
      </c>
      <c r="F1351" s="5">
        <v>211</v>
      </c>
      <c r="G1351" s="5" t="s">
        <v>5802</v>
      </c>
      <c r="H1351" s="5" t="s">
        <v>6136</v>
      </c>
      <c r="I1351" s="5" t="s">
        <v>8263</v>
      </c>
      <c r="J1351" s="6">
        <v>0</v>
      </c>
      <c r="K1351" s="9" t="s">
        <v>9177</v>
      </c>
      <c r="L1351" s="6"/>
    </row>
    <row r="1352" spans="1:12" x14ac:dyDescent="0.2">
      <c r="A1352" s="6"/>
      <c r="B1352" s="6" t="s">
        <v>2574</v>
      </c>
      <c r="C1352" s="9" t="s">
        <v>2637</v>
      </c>
      <c r="D1352" s="6" t="s">
        <v>10402</v>
      </c>
      <c r="E1352" s="5">
        <v>63</v>
      </c>
      <c r="F1352" s="5">
        <v>211</v>
      </c>
      <c r="G1352" s="5" t="s">
        <v>5802</v>
      </c>
      <c r="H1352" s="5" t="s">
        <v>6136</v>
      </c>
      <c r="I1352" s="5" t="s">
        <v>8263</v>
      </c>
      <c r="J1352" s="6">
        <v>0</v>
      </c>
      <c r="K1352" s="9"/>
      <c r="L1352" s="6"/>
    </row>
    <row r="1353" spans="1:12" x14ac:dyDescent="0.2">
      <c r="A1353" s="6" t="s">
        <v>435</v>
      </c>
      <c r="B1353" s="6" t="s">
        <v>434</v>
      </c>
      <c r="C1353" s="9" t="s">
        <v>2637</v>
      </c>
      <c r="D1353" s="6" t="s">
        <v>2349</v>
      </c>
      <c r="E1353" s="5">
        <v>68</v>
      </c>
      <c r="F1353" s="5">
        <v>201</v>
      </c>
      <c r="G1353" s="5" t="s">
        <v>5804</v>
      </c>
      <c r="H1353" s="5" t="s">
        <v>6136</v>
      </c>
      <c r="I1353" s="5" t="s">
        <v>8263</v>
      </c>
      <c r="J1353" s="6">
        <v>0</v>
      </c>
      <c r="K1353" s="9" t="s">
        <v>9939</v>
      </c>
      <c r="L1353" s="6"/>
    </row>
    <row r="1354" spans="1:12" x14ac:dyDescent="0.2">
      <c r="A1354" s="6"/>
      <c r="B1354" s="6" t="s">
        <v>9136</v>
      </c>
      <c r="C1354" s="9" t="s">
        <v>2637</v>
      </c>
      <c r="D1354" s="6" t="s">
        <v>3587</v>
      </c>
      <c r="E1354" s="5">
        <v>64</v>
      </c>
      <c r="F1354" s="5">
        <v>208</v>
      </c>
      <c r="G1354" s="5" t="s">
        <v>7461</v>
      </c>
      <c r="H1354" s="5" t="s">
        <v>6136</v>
      </c>
      <c r="I1354" s="5" t="s">
        <v>8263</v>
      </c>
      <c r="J1354" s="6">
        <v>0</v>
      </c>
      <c r="K1354" s="9"/>
      <c r="L1354" s="6"/>
    </row>
    <row r="1355" spans="1:12" x14ac:dyDescent="0.2">
      <c r="A1355" s="6"/>
      <c r="B1355" s="6" t="s">
        <v>9136</v>
      </c>
      <c r="C1355" s="9" t="s">
        <v>2637</v>
      </c>
      <c r="D1355" s="6" t="s">
        <v>1159</v>
      </c>
      <c r="E1355" s="5">
        <v>64</v>
      </c>
      <c r="F1355" s="5">
        <v>208</v>
      </c>
      <c r="G1355" s="5" t="s">
        <v>7461</v>
      </c>
      <c r="H1355" s="5" t="s">
        <v>6136</v>
      </c>
      <c r="I1355" s="5" t="s">
        <v>8263</v>
      </c>
      <c r="J1355" s="6">
        <v>0</v>
      </c>
      <c r="K1355" s="9"/>
      <c r="L1355" s="6"/>
    </row>
    <row r="1356" spans="1:12" x14ac:dyDescent="0.2">
      <c r="A1356" s="575" t="s">
        <v>11328</v>
      </c>
      <c r="B1356" s="575" t="s">
        <v>1539</v>
      </c>
      <c r="C1356" s="562" t="s">
        <v>2637</v>
      </c>
      <c r="D1356" s="556" t="s">
        <v>11338</v>
      </c>
      <c r="E1356" s="5">
        <v>65</v>
      </c>
      <c r="F1356" s="5">
        <v>208</v>
      </c>
      <c r="G1356" s="5" t="s">
        <v>6047</v>
      </c>
      <c r="H1356" s="5" t="s">
        <v>6136</v>
      </c>
      <c r="I1356" s="5" t="s">
        <v>8263</v>
      </c>
      <c r="J1356" s="6">
        <v>0</v>
      </c>
      <c r="K1356" s="562" t="s">
        <v>11318</v>
      </c>
      <c r="L1356" s="6"/>
    </row>
    <row r="1357" spans="1:12" x14ac:dyDescent="0.2">
      <c r="A1357" s="575" t="s">
        <v>11342</v>
      </c>
      <c r="B1357" s="575" t="s">
        <v>1539</v>
      </c>
      <c r="C1357" s="562" t="s">
        <v>2637</v>
      </c>
      <c r="D1357" s="575" t="s">
        <v>10769</v>
      </c>
      <c r="E1357" s="5">
        <v>65</v>
      </c>
      <c r="F1357" s="5">
        <v>201</v>
      </c>
      <c r="G1357" s="5" t="s">
        <v>8658</v>
      </c>
      <c r="H1357" s="5" t="s">
        <v>6136</v>
      </c>
      <c r="I1357" s="5" t="s">
        <v>8263</v>
      </c>
      <c r="J1357" s="6">
        <v>0</v>
      </c>
      <c r="K1357" s="562" t="s">
        <v>11318</v>
      </c>
      <c r="L1357" s="6"/>
    </row>
    <row r="1358" spans="1:12" x14ac:dyDescent="0.2">
      <c r="A1358" s="575" t="s">
        <v>11341</v>
      </c>
      <c r="B1358" s="575" t="s">
        <v>1539</v>
      </c>
      <c r="C1358" s="562" t="s">
        <v>2637</v>
      </c>
      <c r="D1358" s="575" t="s">
        <v>11345</v>
      </c>
      <c r="E1358" s="5">
        <v>65</v>
      </c>
      <c r="F1358" s="5">
        <v>201</v>
      </c>
      <c r="G1358" s="5" t="s">
        <v>8658</v>
      </c>
      <c r="H1358" s="5" t="s">
        <v>6136</v>
      </c>
      <c r="I1358" s="5" t="s">
        <v>8263</v>
      </c>
      <c r="J1358" s="6">
        <v>0</v>
      </c>
      <c r="K1358" s="562" t="s">
        <v>11318</v>
      </c>
      <c r="L1358" s="6"/>
    </row>
    <row r="1359" spans="1:12" x14ac:dyDescent="0.2">
      <c r="A1359" s="575" t="s">
        <v>11332</v>
      </c>
      <c r="B1359" s="575" t="s">
        <v>1539</v>
      </c>
      <c r="C1359" s="562" t="s">
        <v>2637</v>
      </c>
      <c r="D1359" s="556" t="s">
        <v>11335</v>
      </c>
      <c r="E1359" s="5">
        <v>66</v>
      </c>
      <c r="F1359" s="5">
        <v>201</v>
      </c>
      <c r="G1359" s="5" t="s">
        <v>8658</v>
      </c>
      <c r="H1359" s="5" t="s">
        <v>6136</v>
      </c>
      <c r="I1359" s="5" t="s">
        <v>8263</v>
      </c>
      <c r="J1359" s="6">
        <v>0</v>
      </c>
      <c r="K1359" s="562" t="s">
        <v>11318</v>
      </c>
      <c r="L1359" s="6"/>
    </row>
    <row r="1360" spans="1:12" x14ac:dyDescent="0.2">
      <c r="A1360" s="575" t="s">
        <v>11330</v>
      </c>
      <c r="B1360" s="575" t="s">
        <v>1539</v>
      </c>
      <c r="C1360" s="562" t="s">
        <v>2637</v>
      </c>
      <c r="D1360" s="556" t="s">
        <v>11337</v>
      </c>
      <c r="E1360" s="5">
        <v>65</v>
      </c>
      <c r="F1360" s="5">
        <v>201</v>
      </c>
      <c r="G1360" s="5" t="s">
        <v>8658</v>
      </c>
      <c r="H1360" s="5" t="s">
        <v>6136</v>
      </c>
      <c r="I1360" s="5" t="s">
        <v>8263</v>
      </c>
      <c r="J1360" s="6">
        <v>0</v>
      </c>
      <c r="K1360" s="562" t="s">
        <v>11318</v>
      </c>
      <c r="L1360" s="6"/>
    </row>
    <row r="1361" spans="1:12" x14ac:dyDescent="0.2">
      <c r="A1361" s="575" t="s">
        <v>4588</v>
      </c>
      <c r="B1361" s="575" t="s">
        <v>1539</v>
      </c>
      <c r="C1361" s="562" t="s">
        <v>2637</v>
      </c>
      <c r="D1361" s="556" t="s">
        <v>4244</v>
      </c>
      <c r="E1361" s="5">
        <v>65</v>
      </c>
      <c r="F1361" s="5">
        <v>208</v>
      </c>
      <c r="G1361" s="5" t="s">
        <v>6047</v>
      </c>
      <c r="H1361" s="5" t="s">
        <v>6136</v>
      </c>
      <c r="I1361" s="5" t="s">
        <v>8263</v>
      </c>
      <c r="J1361" s="6">
        <v>0</v>
      </c>
      <c r="K1361" s="562" t="s">
        <v>11318</v>
      </c>
      <c r="L1361" s="6"/>
    </row>
    <row r="1362" spans="1:12" x14ac:dyDescent="0.2">
      <c r="A1362" s="6"/>
      <c r="B1362" s="6" t="s">
        <v>1539</v>
      </c>
      <c r="C1362" s="9" t="s">
        <v>2637</v>
      </c>
      <c r="D1362" s="6" t="s">
        <v>597</v>
      </c>
      <c r="E1362" s="5">
        <v>64</v>
      </c>
      <c r="F1362" s="5">
        <v>208</v>
      </c>
      <c r="G1362" s="5" t="s">
        <v>7461</v>
      </c>
      <c r="H1362" s="5" t="s">
        <v>6136</v>
      </c>
      <c r="I1362" s="5" t="s">
        <v>8263</v>
      </c>
      <c r="J1362" s="6">
        <v>0</v>
      </c>
      <c r="K1362" s="9" t="s">
        <v>8974</v>
      </c>
      <c r="L1362" s="6"/>
    </row>
    <row r="1363" spans="1:12" x14ac:dyDescent="0.2">
      <c r="A1363" s="6" t="s">
        <v>2923</v>
      </c>
      <c r="B1363" s="6" t="s">
        <v>1019</v>
      </c>
      <c r="C1363" s="9" t="s">
        <v>2637</v>
      </c>
      <c r="D1363" s="6" t="s">
        <v>2349</v>
      </c>
      <c r="E1363" s="5">
        <v>66</v>
      </c>
      <c r="F1363" s="5">
        <v>201</v>
      </c>
      <c r="G1363" s="5" t="s">
        <v>5804</v>
      </c>
      <c r="H1363" s="5" t="s">
        <v>6136</v>
      </c>
      <c r="I1363" s="5" t="s">
        <v>8263</v>
      </c>
      <c r="J1363" s="6">
        <v>0</v>
      </c>
      <c r="K1363" s="9" t="s">
        <v>706</v>
      </c>
      <c r="L1363" s="6"/>
    </row>
    <row r="1364" spans="1:12" x14ac:dyDescent="0.2">
      <c r="A1364" s="6" t="s">
        <v>7241</v>
      </c>
      <c r="B1364" s="6" t="s">
        <v>1019</v>
      </c>
      <c r="C1364" s="9" t="s">
        <v>2637</v>
      </c>
      <c r="D1364" s="6" t="s">
        <v>4909</v>
      </c>
      <c r="E1364" s="5">
        <v>66</v>
      </c>
      <c r="F1364" s="5">
        <v>208</v>
      </c>
      <c r="G1364" s="5" t="s">
        <v>7461</v>
      </c>
      <c r="H1364" s="5" t="s">
        <v>6136</v>
      </c>
      <c r="I1364" s="5" t="s">
        <v>8263</v>
      </c>
      <c r="J1364" s="6">
        <v>0</v>
      </c>
      <c r="K1364" s="9" t="s">
        <v>706</v>
      </c>
      <c r="L1364" s="6"/>
    </row>
    <row r="1365" spans="1:12" x14ac:dyDescent="0.2">
      <c r="A1365" s="6"/>
      <c r="B1365" s="6" t="s">
        <v>1019</v>
      </c>
      <c r="C1365" s="9" t="s">
        <v>2637</v>
      </c>
      <c r="D1365" s="6" t="s">
        <v>7471</v>
      </c>
      <c r="E1365" s="5">
        <v>67</v>
      </c>
      <c r="F1365" s="5">
        <v>208</v>
      </c>
      <c r="G1365" s="5" t="s">
        <v>7461</v>
      </c>
      <c r="H1365" s="5" t="s">
        <v>6136</v>
      </c>
      <c r="I1365" s="5" t="s">
        <v>8263</v>
      </c>
      <c r="J1365" s="6">
        <v>0</v>
      </c>
      <c r="K1365" s="9"/>
      <c r="L1365" s="6"/>
    </row>
    <row r="1366" spans="1:12" x14ac:dyDescent="0.2">
      <c r="A1366" s="6" t="s">
        <v>3244</v>
      </c>
      <c r="B1366" s="6" t="s">
        <v>1019</v>
      </c>
      <c r="C1366" s="9" t="s">
        <v>2637</v>
      </c>
      <c r="D1366" s="6" t="s">
        <v>3782</v>
      </c>
      <c r="E1366" s="5">
        <v>66</v>
      </c>
      <c r="F1366" s="5">
        <v>208</v>
      </c>
      <c r="G1366" s="5" t="s">
        <v>7461</v>
      </c>
      <c r="H1366" s="5" t="s">
        <v>6136</v>
      </c>
      <c r="I1366" s="5" t="s">
        <v>8263</v>
      </c>
      <c r="J1366" s="6">
        <v>0</v>
      </c>
      <c r="K1366" s="9" t="s">
        <v>706</v>
      </c>
      <c r="L1366" s="6"/>
    </row>
    <row r="1367" spans="1:12" x14ac:dyDescent="0.2">
      <c r="A1367" s="6" t="s">
        <v>7872</v>
      </c>
      <c r="B1367" s="6" t="s">
        <v>1019</v>
      </c>
      <c r="C1367" s="9" t="s">
        <v>2637</v>
      </c>
      <c r="D1367" s="6" t="s">
        <v>3242</v>
      </c>
      <c r="E1367" s="5">
        <v>66</v>
      </c>
      <c r="F1367" s="5">
        <v>208</v>
      </c>
      <c r="G1367" s="5" t="s">
        <v>7461</v>
      </c>
      <c r="H1367" s="5" t="s">
        <v>6136</v>
      </c>
      <c r="I1367" s="5" t="s">
        <v>8263</v>
      </c>
      <c r="J1367" s="6">
        <v>0</v>
      </c>
      <c r="K1367" s="9" t="s">
        <v>706</v>
      </c>
      <c r="L1367" s="6"/>
    </row>
    <row r="1368" spans="1:12" x14ac:dyDescent="0.2">
      <c r="A1368" s="6"/>
      <c r="B1368" s="6" t="s">
        <v>8042</v>
      </c>
      <c r="C1368" s="9" t="s">
        <v>2637</v>
      </c>
      <c r="D1368" s="6" t="s">
        <v>2195</v>
      </c>
      <c r="E1368" s="5">
        <v>65</v>
      </c>
      <c r="F1368" s="5">
        <v>208</v>
      </c>
      <c r="G1368" s="5" t="s">
        <v>7461</v>
      </c>
      <c r="H1368" s="5" t="s">
        <v>6136</v>
      </c>
      <c r="I1368" s="5" t="s">
        <v>8263</v>
      </c>
      <c r="J1368" s="6">
        <v>0</v>
      </c>
      <c r="K1368" s="9"/>
      <c r="L1368" s="6"/>
    </row>
    <row r="1369" spans="1:12" x14ac:dyDescent="0.2">
      <c r="A1369" s="6"/>
      <c r="B1369" s="6" t="s">
        <v>1019</v>
      </c>
      <c r="C1369" s="9" t="s">
        <v>2637</v>
      </c>
      <c r="D1369" s="6" t="s">
        <v>1831</v>
      </c>
      <c r="E1369" s="5">
        <v>67</v>
      </c>
      <c r="F1369" s="5">
        <v>208</v>
      </c>
      <c r="G1369" s="5" t="s">
        <v>7461</v>
      </c>
      <c r="H1369" s="5" t="s">
        <v>6136</v>
      </c>
      <c r="I1369" s="5" t="s">
        <v>8263</v>
      </c>
      <c r="J1369" s="6">
        <v>0</v>
      </c>
      <c r="K1369" s="9" t="s">
        <v>1832</v>
      </c>
      <c r="L1369" s="6"/>
    </row>
    <row r="1370" spans="1:12" x14ac:dyDescent="0.2">
      <c r="A1370" s="6"/>
      <c r="B1370" s="6" t="s">
        <v>1019</v>
      </c>
      <c r="C1370" s="9" t="s">
        <v>2637</v>
      </c>
      <c r="D1370" s="6" t="s">
        <v>1833</v>
      </c>
      <c r="E1370" s="5">
        <v>67</v>
      </c>
      <c r="F1370" s="5">
        <v>208</v>
      </c>
      <c r="G1370" s="5" t="s">
        <v>7461</v>
      </c>
      <c r="H1370" s="5" t="s">
        <v>6136</v>
      </c>
      <c r="I1370" s="5" t="s">
        <v>8263</v>
      </c>
      <c r="J1370" s="6">
        <v>0</v>
      </c>
      <c r="K1370" s="9"/>
      <c r="L1370" s="6"/>
    </row>
    <row r="1371" spans="1:12" x14ac:dyDescent="0.2">
      <c r="A1371" s="6"/>
      <c r="B1371" s="6" t="s">
        <v>1019</v>
      </c>
      <c r="C1371" s="9" t="s">
        <v>2637</v>
      </c>
      <c r="D1371" s="6" t="s">
        <v>10006</v>
      </c>
      <c r="E1371" s="5">
        <v>65</v>
      </c>
      <c r="F1371" s="5">
        <v>208</v>
      </c>
      <c r="G1371" s="5" t="s">
        <v>7461</v>
      </c>
      <c r="H1371" s="5" t="s">
        <v>6136</v>
      </c>
      <c r="I1371" s="5" t="s">
        <v>8263</v>
      </c>
      <c r="J1371" s="6">
        <v>0</v>
      </c>
      <c r="K1371" s="9"/>
      <c r="L1371" s="6"/>
    </row>
    <row r="1372" spans="1:12" x14ac:dyDescent="0.2">
      <c r="A1372" s="6"/>
      <c r="B1372" s="6" t="s">
        <v>1019</v>
      </c>
      <c r="C1372" s="9" t="s">
        <v>2637</v>
      </c>
      <c r="D1372" s="6" t="s">
        <v>8906</v>
      </c>
      <c r="E1372" s="5">
        <v>65</v>
      </c>
      <c r="F1372" s="5">
        <v>208</v>
      </c>
      <c r="G1372" s="5" t="s">
        <v>7461</v>
      </c>
      <c r="H1372" s="5" t="s">
        <v>6136</v>
      </c>
      <c r="I1372" s="5" t="s">
        <v>8263</v>
      </c>
      <c r="J1372" s="6">
        <v>0</v>
      </c>
      <c r="K1372" s="9"/>
      <c r="L1372" s="6"/>
    </row>
    <row r="1373" spans="1:12" x14ac:dyDescent="0.2">
      <c r="A1373" s="6"/>
      <c r="B1373" s="6" t="s">
        <v>1019</v>
      </c>
      <c r="C1373" s="9" t="s">
        <v>2637</v>
      </c>
      <c r="D1373" s="6" t="s">
        <v>312</v>
      </c>
      <c r="E1373" s="5">
        <v>67</v>
      </c>
      <c r="F1373" s="5">
        <v>208</v>
      </c>
      <c r="G1373" s="5" t="s">
        <v>7461</v>
      </c>
      <c r="H1373" s="5" t="s">
        <v>6136</v>
      </c>
      <c r="I1373" s="5" t="s">
        <v>8263</v>
      </c>
      <c r="J1373" s="6">
        <v>0</v>
      </c>
      <c r="K1373" s="9" t="s">
        <v>1492</v>
      </c>
      <c r="L1373" s="6"/>
    </row>
    <row r="1374" spans="1:12" x14ac:dyDescent="0.2">
      <c r="A1374" s="6"/>
      <c r="B1374" s="6" t="s">
        <v>1019</v>
      </c>
      <c r="C1374" s="9" t="s">
        <v>2637</v>
      </c>
      <c r="D1374" s="6" t="s">
        <v>2114</v>
      </c>
      <c r="E1374" s="5">
        <v>67</v>
      </c>
      <c r="F1374" s="5">
        <v>208</v>
      </c>
      <c r="G1374" s="5" t="s">
        <v>7461</v>
      </c>
      <c r="H1374" s="5" t="s">
        <v>6136</v>
      </c>
      <c r="I1374" s="5" t="s">
        <v>8263</v>
      </c>
      <c r="J1374" s="6">
        <v>0</v>
      </c>
      <c r="K1374" s="9"/>
      <c r="L1374" s="6"/>
    </row>
    <row r="1375" spans="1:12" x14ac:dyDescent="0.2">
      <c r="A1375" s="6"/>
      <c r="B1375" s="6" t="s">
        <v>1019</v>
      </c>
      <c r="C1375" s="9" t="s">
        <v>2637</v>
      </c>
      <c r="D1375" s="6" t="s">
        <v>10501</v>
      </c>
      <c r="E1375" s="5">
        <v>67</v>
      </c>
      <c r="F1375" s="5">
        <v>208</v>
      </c>
      <c r="G1375" s="5" t="s">
        <v>7461</v>
      </c>
      <c r="H1375" s="5" t="s">
        <v>6136</v>
      </c>
      <c r="I1375" s="5" t="s">
        <v>8263</v>
      </c>
      <c r="J1375" s="6">
        <v>0</v>
      </c>
      <c r="K1375" s="9"/>
      <c r="L1375" s="6"/>
    </row>
    <row r="1376" spans="1:12" x14ac:dyDescent="0.2">
      <c r="A1376" s="6"/>
      <c r="B1376" s="6" t="s">
        <v>8272</v>
      </c>
      <c r="C1376" s="9" t="s">
        <v>2637</v>
      </c>
      <c r="D1376" s="6" t="s">
        <v>6508</v>
      </c>
      <c r="E1376" s="5">
        <v>64</v>
      </c>
      <c r="F1376" s="5">
        <v>208</v>
      </c>
      <c r="G1376" s="5" t="s">
        <v>7461</v>
      </c>
      <c r="H1376" s="5" t="s">
        <v>6136</v>
      </c>
      <c r="I1376" s="5" t="s">
        <v>8263</v>
      </c>
      <c r="J1376" s="6">
        <v>0</v>
      </c>
      <c r="K1376" s="9"/>
      <c r="L1376" s="6"/>
    </row>
    <row r="1377" spans="1:12" x14ac:dyDescent="0.2">
      <c r="A1377" s="6" t="s">
        <v>10656</v>
      </c>
      <c r="B1377" s="6" t="s">
        <v>3009</v>
      </c>
      <c r="C1377" s="9" t="s">
        <v>2637</v>
      </c>
      <c r="D1377" s="6" t="s">
        <v>10691</v>
      </c>
      <c r="E1377" s="5">
        <v>64</v>
      </c>
      <c r="F1377" s="5">
        <v>211</v>
      </c>
      <c r="G1377" s="5" t="s">
        <v>5802</v>
      </c>
      <c r="H1377" s="5" t="s">
        <v>6136</v>
      </c>
      <c r="I1377" s="5" t="s">
        <v>8263</v>
      </c>
      <c r="J1377" s="6">
        <v>0</v>
      </c>
      <c r="K1377" s="9" t="s">
        <v>10683</v>
      </c>
      <c r="L1377" s="6"/>
    </row>
    <row r="1378" spans="1:12" x14ac:dyDescent="0.2">
      <c r="A1378" s="6" t="s">
        <v>3012</v>
      </c>
      <c r="B1378" s="6" t="s">
        <v>3009</v>
      </c>
      <c r="C1378" s="9" t="s">
        <v>2637</v>
      </c>
      <c r="D1378" s="6" t="s">
        <v>3010</v>
      </c>
      <c r="E1378" s="5">
        <v>64</v>
      </c>
      <c r="F1378" s="5">
        <v>211</v>
      </c>
      <c r="G1378" s="5" t="s">
        <v>5802</v>
      </c>
      <c r="H1378" s="5" t="s">
        <v>6136</v>
      </c>
      <c r="I1378" s="5" t="s">
        <v>8263</v>
      </c>
      <c r="J1378" s="6">
        <v>0</v>
      </c>
      <c r="K1378" s="9" t="s">
        <v>3011</v>
      </c>
      <c r="L1378" s="6"/>
    </row>
    <row r="1379" spans="1:12" x14ac:dyDescent="0.2">
      <c r="A1379" s="6" t="s">
        <v>3898</v>
      </c>
      <c r="B1379" s="6" t="s">
        <v>3895</v>
      </c>
      <c r="C1379" s="9" t="s">
        <v>2637</v>
      </c>
      <c r="D1379" s="174" t="s">
        <v>3896</v>
      </c>
      <c r="E1379" s="5">
        <v>67</v>
      </c>
      <c r="F1379" s="5">
        <v>201</v>
      </c>
      <c r="G1379" s="5" t="s">
        <v>5804</v>
      </c>
      <c r="H1379" s="5" t="s">
        <v>6136</v>
      </c>
      <c r="I1379" s="5" t="s">
        <v>8263</v>
      </c>
      <c r="J1379" s="6">
        <v>0</v>
      </c>
      <c r="K1379" s="9" t="s">
        <v>604</v>
      </c>
      <c r="L1379" s="6"/>
    </row>
    <row r="1380" spans="1:12" x14ac:dyDescent="0.2">
      <c r="A1380" s="6" t="s">
        <v>3899</v>
      </c>
      <c r="B1380" s="6" t="s">
        <v>3895</v>
      </c>
      <c r="C1380" s="9" t="s">
        <v>2637</v>
      </c>
      <c r="D1380" s="174" t="s">
        <v>3897</v>
      </c>
      <c r="E1380" s="5">
        <v>63</v>
      </c>
      <c r="F1380" s="5">
        <v>218</v>
      </c>
      <c r="G1380" s="5" t="s">
        <v>9090</v>
      </c>
      <c r="H1380" s="5" t="s">
        <v>6136</v>
      </c>
      <c r="I1380" s="5" t="s">
        <v>8263</v>
      </c>
      <c r="J1380" s="6">
        <v>0</v>
      </c>
      <c r="K1380" s="9" t="s">
        <v>604</v>
      </c>
      <c r="L1380" s="6"/>
    </row>
    <row r="1381" spans="1:12" x14ac:dyDescent="0.2">
      <c r="A1381" s="6"/>
      <c r="B1381" s="6" t="s">
        <v>6096</v>
      </c>
      <c r="C1381" s="9" t="s">
        <v>2637</v>
      </c>
      <c r="D1381" s="6" t="s">
        <v>10243</v>
      </c>
      <c r="E1381" s="5">
        <v>67</v>
      </c>
      <c r="F1381" s="5">
        <v>208</v>
      </c>
      <c r="G1381" s="5" t="s">
        <v>7461</v>
      </c>
      <c r="H1381" s="5" t="s">
        <v>6136</v>
      </c>
      <c r="I1381" s="5" t="s">
        <v>8263</v>
      </c>
      <c r="J1381" s="6">
        <v>0</v>
      </c>
      <c r="K1381" s="9"/>
      <c r="L1381" s="6"/>
    </row>
    <row r="1382" spans="1:12" x14ac:dyDescent="0.2">
      <c r="A1382" s="6"/>
      <c r="B1382" s="6" t="s">
        <v>6096</v>
      </c>
      <c r="C1382" s="9" t="s">
        <v>2637</v>
      </c>
      <c r="D1382" s="6" t="s">
        <v>4548</v>
      </c>
      <c r="E1382" s="5">
        <v>67</v>
      </c>
      <c r="F1382" s="5">
        <v>208</v>
      </c>
      <c r="G1382" s="5" t="s">
        <v>7461</v>
      </c>
      <c r="H1382" s="5" t="s">
        <v>6136</v>
      </c>
      <c r="I1382" s="5" t="s">
        <v>8263</v>
      </c>
      <c r="J1382" s="6">
        <v>0</v>
      </c>
      <c r="K1382" s="9"/>
      <c r="L1382" s="6"/>
    </row>
    <row r="1383" spans="1:12" x14ac:dyDescent="0.2">
      <c r="A1383" s="6" t="s">
        <v>11062</v>
      </c>
      <c r="B1383" s="6" t="s">
        <v>11063</v>
      </c>
      <c r="C1383" s="9" t="s">
        <v>2637</v>
      </c>
      <c r="D1383" s="6" t="s">
        <v>11071</v>
      </c>
      <c r="E1383" s="5">
        <v>66</v>
      </c>
      <c r="F1383" s="5">
        <v>201</v>
      </c>
      <c r="G1383" s="5" t="s">
        <v>5804</v>
      </c>
      <c r="H1383" s="5" t="s">
        <v>6136</v>
      </c>
      <c r="I1383" s="5" t="s">
        <v>8263</v>
      </c>
      <c r="J1383" s="6">
        <v>0</v>
      </c>
      <c r="K1383" s="9" t="s">
        <v>11061</v>
      </c>
      <c r="L1383" s="6"/>
    </row>
    <row r="1384" spans="1:12" x14ac:dyDescent="0.2">
      <c r="A1384" s="6" t="s">
        <v>11064</v>
      </c>
      <c r="B1384" s="6" t="s">
        <v>11063</v>
      </c>
      <c r="C1384" s="9" t="s">
        <v>2637</v>
      </c>
      <c r="D1384" s="6" t="s">
        <v>10769</v>
      </c>
      <c r="E1384" s="5">
        <v>66</v>
      </c>
      <c r="F1384" s="5">
        <v>201</v>
      </c>
      <c r="G1384" s="5" t="s">
        <v>5804</v>
      </c>
      <c r="H1384" s="5" t="s">
        <v>6136</v>
      </c>
      <c r="I1384" s="5" t="s">
        <v>8263</v>
      </c>
      <c r="J1384" s="6">
        <v>0</v>
      </c>
      <c r="K1384" s="9" t="s">
        <v>11061</v>
      </c>
      <c r="L1384" s="6"/>
    </row>
    <row r="1385" spans="1:12" x14ac:dyDescent="0.2">
      <c r="A1385" s="6" t="s">
        <v>11065</v>
      </c>
      <c r="B1385" s="6" t="s">
        <v>11066</v>
      </c>
      <c r="C1385" s="9" t="s">
        <v>2637</v>
      </c>
      <c r="D1385" s="6" t="s">
        <v>11070</v>
      </c>
      <c r="E1385" s="5">
        <v>65</v>
      </c>
      <c r="F1385" s="5">
        <v>201</v>
      </c>
      <c r="G1385" s="5" t="s">
        <v>5804</v>
      </c>
      <c r="H1385" s="5" t="s">
        <v>6136</v>
      </c>
      <c r="I1385" s="5" t="s">
        <v>8263</v>
      </c>
      <c r="J1385" s="6">
        <v>0</v>
      </c>
      <c r="K1385" s="9" t="s">
        <v>11061</v>
      </c>
      <c r="L1385" s="6"/>
    </row>
    <row r="1386" spans="1:12" x14ac:dyDescent="0.2">
      <c r="A1386" s="6"/>
      <c r="B1386" s="6" t="s">
        <v>6331</v>
      </c>
      <c r="C1386" s="9" t="s">
        <v>2637</v>
      </c>
      <c r="D1386" s="6" t="s">
        <v>8151</v>
      </c>
      <c r="E1386" s="5">
        <v>65</v>
      </c>
      <c r="F1386" s="5">
        <v>201</v>
      </c>
      <c r="G1386" s="5" t="s">
        <v>5804</v>
      </c>
      <c r="H1386" s="5" t="s">
        <v>6136</v>
      </c>
      <c r="I1386" s="5" t="s">
        <v>8263</v>
      </c>
      <c r="J1386" s="6">
        <v>0</v>
      </c>
      <c r="K1386" s="9"/>
      <c r="L1386" s="6"/>
    </row>
    <row r="1387" spans="1:12" x14ac:dyDescent="0.2">
      <c r="A1387" s="6"/>
      <c r="B1387" s="6" t="s">
        <v>6331</v>
      </c>
      <c r="C1387" s="9" t="s">
        <v>2637</v>
      </c>
      <c r="D1387" s="6" t="s">
        <v>311</v>
      </c>
      <c r="E1387" s="5">
        <v>65</v>
      </c>
      <c r="F1387" s="5">
        <v>201</v>
      </c>
      <c r="G1387" s="5" t="s">
        <v>5804</v>
      </c>
      <c r="H1387" s="5" t="s">
        <v>6136</v>
      </c>
      <c r="I1387" s="5" t="s">
        <v>8263</v>
      </c>
      <c r="J1387" s="6">
        <v>0</v>
      </c>
      <c r="K1387" s="9"/>
      <c r="L1387" s="6"/>
    </row>
    <row r="1388" spans="1:12" x14ac:dyDescent="0.2">
      <c r="A1388" s="6"/>
      <c r="B1388" s="6" t="s">
        <v>6331</v>
      </c>
      <c r="C1388" s="9" t="s">
        <v>2637</v>
      </c>
      <c r="D1388" s="6" t="s">
        <v>6362</v>
      </c>
      <c r="E1388" s="5">
        <v>65</v>
      </c>
      <c r="F1388" s="5">
        <v>201</v>
      </c>
      <c r="G1388" s="5" t="s">
        <v>5804</v>
      </c>
      <c r="H1388" s="5" t="s">
        <v>6136</v>
      </c>
      <c r="I1388" s="5" t="s">
        <v>8263</v>
      </c>
      <c r="J1388" s="6">
        <v>0</v>
      </c>
      <c r="K1388" s="9"/>
      <c r="L1388" s="6"/>
    </row>
    <row r="1389" spans="1:12" x14ac:dyDescent="0.2">
      <c r="A1389" s="6"/>
      <c r="B1389" s="6" t="s">
        <v>6331</v>
      </c>
      <c r="C1389" s="9" t="s">
        <v>2637</v>
      </c>
      <c r="D1389" s="6" t="s">
        <v>6335</v>
      </c>
      <c r="E1389" s="5">
        <v>65</v>
      </c>
      <c r="F1389" s="5">
        <v>201</v>
      </c>
      <c r="G1389" s="5" t="s">
        <v>5804</v>
      </c>
      <c r="H1389" s="5" t="s">
        <v>6136</v>
      </c>
      <c r="I1389" s="5" t="s">
        <v>8263</v>
      </c>
      <c r="J1389" s="6">
        <v>0</v>
      </c>
      <c r="K1389" s="9"/>
      <c r="L1389" s="6"/>
    </row>
    <row r="1390" spans="1:12" x14ac:dyDescent="0.2">
      <c r="A1390" s="6"/>
      <c r="B1390" s="6" t="s">
        <v>6331</v>
      </c>
      <c r="C1390" s="9" t="s">
        <v>2637</v>
      </c>
      <c r="D1390" s="6" t="s">
        <v>6336</v>
      </c>
      <c r="E1390" s="5">
        <v>65</v>
      </c>
      <c r="F1390" s="5">
        <v>201</v>
      </c>
      <c r="G1390" s="5" t="s">
        <v>5804</v>
      </c>
      <c r="H1390" s="5" t="s">
        <v>6136</v>
      </c>
      <c r="I1390" s="5" t="s">
        <v>8263</v>
      </c>
      <c r="J1390" s="6">
        <v>0</v>
      </c>
      <c r="K1390" s="9"/>
      <c r="L1390" s="6"/>
    </row>
    <row r="1391" spans="1:12" x14ac:dyDescent="0.2">
      <c r="A1391" s="6"/>
      <c r="B1391" s="6" t="s">
        <v>6331</v>
      </c>
      <c r="C1391" s="9" t="s">
        <v>2637</v>
      </c>
      <c r="D1391" s="6" t="s">
        <v>1721</v>
      </c>
      <c r="E1391" s="5">
        <v>65</v>
      </c>
      <c r="F1391" s="5">
        <v>201</v>
      </c>
      <c r="G1391" s="5" t="s">
        <v>5804</v>
      </c>
      <c r="H1391" s="5" t="s">
        <v>6136</v>
      </c>
      <c r="I1391" s="5" t="s">
        <v>8263</v>
      </c>
      <c r="J1391" s="6">
        <v>0</v>
      </c>
      <c r="K1391" s="9"/>
      <c r="L1391" s="6"/>
    </row>
    <row r="1392" spans="1:12" x14ac:dyDescent="0.2">
      <c r="A1392" s="6"/>
      <c r="B1392" s="6" t="s">
        <v>5948</v>
      </c>
      <c r="C1392" s="9" t="s">
        <v>2637</v>
      </c>
      <c r="D1392" s="6" t="s">
        <v>173</v>
      </c>
      <c r="E1392" s="5">
        <v>68</v>
      </c>
      <c r="F1392" s="5">
        <v>208</v>
      </c>
      <c r="G1392" s="5" t="s">
        <v>7461</v>
      </c>
      <c r="H1392" s="5" t="s">
        <v>6136</v>
      </c>
      <c r="I1392" s="5" t="s">
        <v>8263</v>
      </c>
      <c r="J1392" s="6">
        <v>0</v>
      </c>
      <c r="K1392" s="9"/>
      <c r="L1392" s="6"/>
    </row>
    <row r="1393" spans="1:12" x14ac:dyDescent="0.2">
      <c r="A1393" s="6" t="s">
        <v>2447</v>
      </c>
      <c r="B1393" s="6" t="s">
        <v>5948</v>
      </c>
      <c r="C1393" s="9" t="s">
        <v>2637</v>
      </c>
      <c r="D1393" s="6" t="s">
        <v>2448</v>
      </c>
      <c r="E1393" s="5">
        <v>64</v>
      </c>
      <c r="F1393" s="5">
        <v>201</v>
      </c>
      <c r="G1393" s="5" t="s">
        <v>5804</v>
      </c>
      <c r="H1393" s="5" t="s">
        <v>6136</v>
      </c>
      <c r="I1393" s="5" t="s">
        <v>8263</v>
      </c>
      <c r="J1393" s="6">
        <v>0</v>
      </c>
      <c r="K1393" s="9" t="s">
        <v>9177</v>
      </c>
      <c r="L1393" s="6"/>
    </row>
    <row r="1394" spans="1:12" x14ac:dyDescent="0.2">
      <c r="A1394" s="6"/>
      <c r="B1394" s="6" t="s">
        <v>5948</v>
      </c>
      <c r="C1394" s="9" t="s">
        <v>2637</v>
      </c>
      <c r="D1394" s="6" t="s">
        <v>5334</v>
      </c>
      <c r="E1394" s="5">
        <v>64</v>
      </c>
      <c r="F1394" s="5">
        <v>208</v>
      </c>
      <c r="G1394" s="5" t="s">
        <v>7461</v>
      </c>
      <c r="H1394" s="5" t="s">
        <v>6136</v>
      </c>
      <c r="I1394" s="5" t="s">
        <v>8263</v>
      </c>
      <c r="J1394" s="6">
        <v>0</v>
      </c>
      <c r="K1394" s="9"/>
      <c r="L1394" s="6"/>
    </row>
    <row r="1395" spans="1:12" x14ac:dyDescent="0.2">
      <c r="A1395" s="6"/>
      <c r="B1395" s="6" t="s">
        <v>5948</v>
      </c>
      <c r="C1395" s="9" t="s">
        <v>2637</v>
      </c>
      <c r="D1395" s="6" t="s">
        <v>6662</v>
      </c>
      <c r="E1395" s="5">
        <v>70</v>
      </c>
      <c r="F1395" s="5">
        <v>207</v>
      </c>
      <c r="G1395" s="5" t="s">
        <v>5105</v>
      </c>
      <c r="H1395" s="5" t="s">
        <v>912</v>
      </c>
      <c r="I1395" s="5" t="s">
        <v>8263</v>
      </c>
      <c r="J1395" s="6">
        <v>0</v>
      </c>
      <c r="K1395" s="9"/>
      <c r="L1395" s="6"/>
    </row>
    <row r="1396" spans="1:12" x14ac:dyDescent="0.2">
      <c r="A1396" s="6" t="s">
        <v>2445</v>
      </c>
      <c r="B1396" s="6" t="s">
        <v>5948</v>
      </c>
      <c r="C1396" s="9" t="s">
        <v>2637</v>
      </c>
      <c r="D1396" s="6" t="s">
        <v>6588</v>
      </c>
      <c r="E1396" s="5">
        <v>65</v>
      </c>
      <c r="F1396" s="5">
        <v>208</v>
      </c>
      <c r="G1396" s="5" t="s">
        <v>7461</v>
      </c>
      <c r="H1396" s="5" t="s">
        <v>6136</v>
      </c>
      <c r="I1396" s="5" t="s">
        <v>8263</v>
      </c>
      <c r="J1396" s="6">
        <v>0</v>
      </c>
      <c r="K1396" s="9" t="s">
        <v>9177</v>
      </c>
      <c r="L1396" s="6"/>
    </row>
    <row r="1397" spans="1:12" x14ac:dyDescent="0.2">
      <c r="A1397" s="6"/>
      <c r="B1397" s="6" t="s">
        <v>68</v>
      </c>
      <c r="C1397" s="9" t="s">
        <v>2637</v>
      </c>
      <c r="D1397" s="6" t="s">
        <v>2638</v>
      </c>
      <c r="E1397" s="5">
        <v>65</v>
      </c>
      <c r="F1397" s="5">
        <v>201</v>
      </c>
      <c r="G1397" s="5" t="s">
        <v>5804</v>
      </c>
      <c r="H1397" s="5" t="s">
        <v>6136</v>
      </c>
      <c r="I1397" s="5" t="s">
        <v>8263</v>
      </c>
      <c r="J1397" s="6">
        <v>0</v>
      </c>
      <c r="K1397" s="9"/>
      <c r="L1397" s="6"/>
    </row>
    <row r="1398" spans="1:12" x14ac:dyDescent="0.2">
      <c r="A1398" s="6"/>
      <c r="B1398" s="6" t="s">
        <v>68</v>
      </c>
      <c r="C1398" s="9" t="s">
        <v>2637</v>
      </c>
      <c r="D1398" s="6" t="s">
        <v>1234</v>
      </c>
      <c r="E1398" s="5">
        <v>65</v>
      </c>
      <c r="F1398" s="5">
        <v>201</v>
      </c>
      <c r="G1398" s="5" t="s">
        <v>5804</v>
      </c>
      <c r="H1398" s="5" t="s">
        <v>6136</v>
      </c>
      <c r="I1398" s="5" t="s">
        <v>8263</v>
      </c>
      <c r="J1398" s="6">
        <v>0</v>
      </c>
      <c r="K1398" s="9"/>
      <c r="L1398" s="6"/>
    </row>
    <row r="1399" spans="1:12" x14ac:dyDescent="0.2">
      <c r="A1399" s="6"/>
      <c r="B1399" s="6" t="s">
        <v>68</v>
      </c>
      <c r="C1399" s="9" t="s">
        <v>2637</v>
      </c>
      <c r="D1399" s="6" t="s">
        <v>7648</v>
      </c>
      <c r="E1399" s="5">
        <v>65</v>
      </c>
      <c r="F1399" s="5">
        <v>201</v>
      </c>
      <c r="G1399" s="5" t="s">
        <v>5804</v>
      </c>
      <c r="H1399" s="5" t="s">
        <v>6136</v>
      </c>
      <c r="I1399" s="5" t="s">
        <v>8263</v>
      </c>
      <c r="J1399" s="6">
        <v>0</v>
      </c>
      <c r="K1399" s="9"/>
      <c r="L1399" s="6"/>
    </row>
    <row r="1400" spans="1:12" x14ac:dyDescent="0.2">
      <c r="A1400" s="6"/>
      <c r="B1400" s="6" t="s">
        <v>68</v>
      </c>
      <c r="C1400" s="9" t="s">
        <v>2637</v>
      </c>
      <c r="D1400" s="6" t="s">
        <v>2878</v>
      </c>
      <c r="E1400" s="5">
        <v>66</v>
      </c>
      <c r="F1400" s="5">
        <v>208</v>
      </c>
      <c r="G1400" s="5" t="s">
        <v>7461</v>
      </c>
      <c r="H1400" s="5" t="s">
        <v>6136</v>
      </c>
      <c r="I1400" s="5" t="s">
        <v>8263</v>
      </c>
      <c r="J1400" s="6">
        <v>0</v>
      </c>
      <c r="K1400" s="9"/>
      <c r="L1400" s="6"/>
    </row>
    <row r="1401" spans="1:12" x14ac:dyDescent="0.2">
      <c r="A1401" s="6" t="s">
        <v>10844</v>
      </c>
      <c r="B1401" s="6" t="s">
        <v>9405</v>
      </c>
      <c r="C1401" s="9" t="s">
        <v>2637</v>
      </c>
      <c r="D1401" s="6" t="s">
        <v>2349</v>
      </c>
      <c r="E1401" s="5">
        <v>66</v>
      </c>
      <c r="F1401" s="5">
        <v>201</v>
      </c>
      <c r="G1401" s="5" t="s">
        <v>5804</v>
      </c>
      <c r="H1401" s="5" t="s">
        <v>6136</v>
      </c>
      <c r="I1401" s="5" t="s">
        <v>8263</v>
      </c>
      <c r="J1401" s="6">
        <v>0</v>
      </c>
      <c r="K1401" s="9" t="s">
        <v>10853</v>
      </c>
      <c r="L1401" s="6"/>
    </row>
    <row r="1402" spans="1:12" x14ac:dyDescent="0.2">
      <c r="A1402" s="6" t="s">
        <v>10867</v>
      </c>
      <c r="B1402" s="6" t="s">
        <v>9405</v>
      </c>
      <c r="C1402" s="9" t="s">
        <v>2637</v>
      </c>
      <c r="D1402" s="6" t="s">
        <v>4244</v>
      </c>
      <c r="E1402" s="5">
        <v>66</v>
      </c>
      <c r="F1402" s="5">
        <v>208</v>
      </c>
      <c r="G1402" s="5" t="s">
        <v>7461</v>
      </c>
      <c r="H1402" s="5" t="s">
        <v>6136</v>
      </c>
      <c r="I1402" s="5" t="s">
        <v>8263</v>
      </c>
      <c r="J1402" s="6">
        <v>0</v>
      </c>
      <c r="K1402" s="9" t="s">
        <v>10860</v>
      </c>
      <c r="L1402" s="6"/>
    </row>
    <row r="1403" spans="1:12" x14ac:dyDescent="0.2">
      <c r="A1403" s="6" t="s">
        <v>10837</v>
      </c>
      <c r="B1403" s="6" t="s">
        <v>9405</v>
      </c>
      <c r="C1403" s="9" t="s">
        <v>2637</v>
      </c>
      <c r="D1403" s="6" t="s">
        <v>10840</v>
      </c>
      <c r="E1403" s="5">
        <v>68</v>
      </c>
      <c r="F1403" s="5">
        <v>208</v>
      </c>
      <c r="G1403" s="5" t="s">
        <v>7461</v>
      </c>
      <c r="H1403" s="5" t="s">
        <v>6136</v>
      </c>
      <c r="I1403" s="5" t="s">
        <v>8263</v>
      </c>
      <c r="J1403" s="6">
        <v>0</v>
      </c>
      <c r="K1403" s="9" t="s">
        <v>10830</v>
      </c>
      <c r="L1403" s="6"/>
    </row>
    <row r="1404" spans="1:12" x14ac:dyDescent="0.2">
      <c r="A1404" s="6" t="s">
        <v>9977</v>
      </c>
      <c r="B1404" s="6" t="s">
        <v>683</v>
      </c>
      <c r="C1404" s="9" t="s">
        <v>2637</v>
      </c>
      <c r="D1404" s="6" t="s">
        <v>9527</v>
      </c>
      <c r="E1404" s="5">
        <v>65</v>
      </c>
      <c r="F1404" s="5">
        <v>208</v>
      </c>
      <c r="G1404" s="5" t="s">
        <v>7461</v>
      </c>
      <c r="H1404" s="5" t="s">
        <v>6136</v>
      </c>
      <c r="I1404" s="5" t="s">
        <v>8263</v>
      </c>
      <c r="J1404" s="6">
        <v>0</v>
      </c>
      <c r="K1404" s="9" t="s">
        <v>8545</v>
      </c>
      <c r="L1404" s="6"/>
    </row>
    <row r="1405" spans="1:12" x14ac:dyDescent="0.2">
      <c r="A1405" s="6" t="s">
        <v>9981</v>
      </c>
      <c r="B1405" s="6" t="s">
        <v>683</v>
      </c>
      <c r="C1405" s="9" t="s">
        <v>2637</v>
      </c>
      <c r="D1405" s="6" t="s">
        <v>9528</v>
      </c>
      <c r="E1405" s="5">
        <v>65</v>
      </c>
      <c r="F1405" s="5">
        <v>201</v>
      </c>
      <c r="G1405" s="5" t="s">
        <v>5804</v>
      </c>
      <c r="H1405" s="5" t="s">
        <v>6136</v>
      </c>
      <c r="I1405" s="5" t="s">
        <v>8263</v>
      </c>
      <c r="J1405" s="6">
        <v>0</v>
      </c>
      <c r="K1405" s="9" t="s">
        <v>8545</v>
      </c>
      <c r="L1405" s="6"/>
    </row>
    <row r="1406" spans="1:12" x14ac:dyDescent="0.2">
      <c r="A1406" s="6" t="s">
        <v>8546</v>
      </c>
      <c r="B1406" s="6" t="s">
        <v>683</v>
      </c>
      <c r="C1406" s="9" t="s">
        <v>2637</v>
      </c>
      <c r="D1406" s="6" t="s">
        <v>9521</v>
      </c>
      <c r="E1406" s="5">
        <v>65</v>
      </c>
      <c r="F1406" s="5">
        <v>208</v>
      </c>
      <c r="G1406" s="5" t="s">
        <v>7461</v>
      </c>
      <c r="H1406" s="5" t="s">
        <v>6136</v>
      </c>
      <c r="I1406" s="5" t="s">
        <v>8263</v>
      </c>
      <c r="J1406" s="6">
        <v>0</v>
      </c>
      <c r="K1406" s="9" t="s">
        <v>8545</v>
      </c>
      <c r="L1406" s="6"/>
    </row>
    <row r="1407" spans="1:12" x14ac:dyDescent="0.2">
      <c r="A1407" s="6" t="s">
        <v>5496</v>
      </c>
      <c r="B1407" s="6" t="s">
        <v>683</v>
      </c>
      <c r="C1407" s="9" t="s">
        <v>2637</v>
      </c>
      <c r="D1407" s="6" t="s">
        <v>9516</v>
      </c>
      <c r="E1407" s="5">
        <v>65</v>
      </c>
      <c r="F1407" s="5">
        <v>208</v>
      </c>
      <c r="G1407" s="5" t="s">
        <v>7461</v>
      </c>
      <c r="H1407" s="5" t="s">
        <v>6136</v>
      </c>
      <c r="I1407" s="5" t="s">
        <v>8263</v>
      </c>
      <c r="J1407" s="6">
        <v>0</v>
      </c>
      <c r="K1407" s="9" t="s">
        <v>8545</v>
      </c>
      <c r="L1407" s="6"/>
    </row>
    <row r="1408" spans="1:12" x14ac:dyDescent="0.2">
      <c r="A1408" s="6" t="s">
        <v>5575</v>
      </c>
      <c r="B1408" s="6" t="s">
        <v>683</v>
      </c>
      <c r="C1408" s="9" t="s">
        <v>2637</v>
      </c>
      <c r="D1408" s="6" t="s">
        <v>9747</v>
      </c>
      <c r="E1408" s="5">
        <v>65</v>
      </c>
      <c r="F1408" s="5">
        <v>208</v>
      </c>
      <c r="G1408" s="5" t="s">
        <v>7461</v>
      </c>
      <c r="H1408" s="5" t="s">
        <v>6136</v>
      </c>
      <c r="I1408" s="5" t="s">
        <v>8263</v>
      </c>
      <c r="J1408" s="6">
        <v>0</v>
      </c>
      <c r="K1408" s="9" t="s">
        <v>1191</v>
      </c>
      <c r="L1408" s="6"/>
    </row>
    <row r="1409" spans="1:12" x14ac:dyDescent="0.2">
      <c r="A1409" s="6" t="s">
        <v>9748</v>
      </c>
      <c r="B1409" s="6" t="s">
        <v>683</v>
      </c>
      <c r="C1409" s="9" t="s">
        <v>2637</v>
      </c>
      <c r="D1409" s="6" t="s">
        <v>8714</v>
      </c>
      <c r="E1409" s="5">
        <v>69</v>
      </c>
      <c r="F1409" s="5">
        <v>206</v>
      </c>
      <c r="G1409" s="5" t="s">
        <v>10256</v>
      </c>
      <c r="H1409" s="5" t="s">
        <v>10390</v>
      </c>
      <c r="I1409" s="5" t="s">
        <v>8263</v>
      </c>
      <c r="J1409" s="6">
        <v>0</v>
      </c>
      <c r="K1409" s="9" t="s">
        <v>4562</v>
      </c>
      <c r="L1409" s="6"/>
    </row>
    <row r="1410" spans="1:12" x14ac:dyDescent="0.2">
      <c r="A1410" s="6" t="s">
        <v>9979</v>
      </c>
      <c r="B1410" s="6" t="s">
        <v>683</v>
      </c>
      <c r="C1410" s="9" t="s">
        <v>2637</v>
      </c>
      <c r="D1410" s="6" t="s">
        <v>9523</v>
      </c>
      <c r="E1410" s="5">
        <v>65</v>
      </c>
      <c r="F1410" s="5">
        <v>208</v>
      </c>
      <c r="G1410" s="5" t="s">
        <v>7461</v>
      </c>
      <c r="H1410" s="5" t="s">
        <v>6136</v>
      </c>
      <c r="I1410" s="5" t="s">
        <v>8263</v>
      </c>
      <c r="J1410" s="6">
        <v>0</v>
      </c>
      <c r="K1410" s="9" t="s">
        <v>8545</v>
      </c>
      <c r="L1410" s="6"/>
    </row>
    <row r="1411" spans="1:12" x14ac:dyDescent="0.2">
      <c r="A1411" s="6" t="s">
        <v>4085</v>
      </c>
      <c r="B1411" s="6" t="s">
        <v>683</v>
      </c>
      <c r="C1411" s="9" t="s">
        <v>2637</v>
      </c>
      <c r="D1411" s="6" t="s">
        <v>597</v>
      </c>
      <c r="E1411" s="5">
        <v>66</v>
      </c>
      <c r="F1411" s="5">
        <v>208</v>
      </c>
      <c r="G1411" s="5" t="s">
        <v>7461</v>
      </c>
      <c r="H1411" s="5" t="s">
        <v>6136</v>
      </c>
      <c r="I1411" s="5" t="s">
        <v>8263</v>
      </c>
      <c r="J1411" s="6">
        <v>0</v>
      </c>
      <c r="K1411" s="9" t="s">
        <v>8545</v>
      </c>
      <c r="L1411" s="6"/>
    </row>
    <row r="1412" spans="1:12" x14ac:dyDescent="0.2">
      <c r="A1412" s="6" t="s">
        <v>4083</v>
      </c>
      <c r="B1412" s="6" t="s">
        <v>683</v>
      </c>
      <c r="C1412" s="9" t="s">
        <v>2637</v>
      </c>
      <c r="D1412" s="6" t="s">
        <v>9524</v>
      </c>
      <c r="E1412" s="5">
        <v>65</v>
      </c>
      <c r="F1412" s="5">
        <v>201</v>
      </c>
      <c r="G1412" s="5" t="s">
        <v>5804</v>
      </c>
      <c r="H1412" s="5" t="s">
        <v>6136</v>
      </c>
      <c r="I1412" s="5" t="s">
        <v>8263</v>
      </c>
      <c r="J1412" s="6">
        <v>0</v>
      </c>
      <c r="K1412" s="9" t="s">
        <v>8545</v>
      </c>
      <c r="L1412" s="6"/>
    </row>
    <row r="1413" spans="1:12" x14ac:dyDescent="0.2">
      <c r="A1413" s="6" t="s">
        <v>8550</v>
      </c>
      <c r="B1413" s="6" t="s">
        <v>683</v>
      </c>
      <c r="C1413" s="9" t="s">
        <v>2637</v>
      </c>
      <c r="D1413" s="6" t="s">
        <v>9529</v>
      </c>
      <c r="E1413" s="5">
        <v>64</v>
      </c>
      <c r="F1413" s="5">
        <v>208</v>
      </c>
      <c r="G1413" s="5" t="s">
        <v>7461</v>
      </c>
      <c r="H1413" s="5" t="s">
        <v>6136</v>
      </c>
      <c r="I1413" s="5" t="s">
        <v>8263</v>
      </c>
      <c r="J1413" s="6">
        <v>0</v>
      </c>
      <c r="K1413" s="9" t="s">
        <v>8545</v>
      </c>
      <c r="L1413" s="6"/>
    </row>
    <row r="1414" spans="1:12" x14ac:dyDescent="0.2">
      <c r="A1414" s="6" t="s">
        <v>8548</v>
      </c>
      <c r="B1414" s="6" t="s">
        <v>683</v>
      </c>
      <c r="C1414" s="9" t="s">
        <v>2637</v>
      </c>
      <c r="D1414" s="6" t="s">
        <v>1714</v>
      </c>
      <c r="E1414" s="5">
        <v>65</v>
      </c>
      <c r="F1414" s="5">
        <v>208</v>
      </c>
      <c r="G1414" s="5" t="s">
        <v>7461</v>
      </c>
      <c r="H1414" s="5" t="s">
        <v>6136</v>
      </c>
      <c r="I1414" s="5" t="s">
        <v>8263</v>
      </c>
      <c r="J1414" s="6">
        <v>0</v>
      </c>
      <c r="K1414" s="9" t="s">
        <v>5484</v>
      </c>
      <c r="L1414" s="6"/>
    </row>
    <row r="1415" spans="1:12" x14ac:dyDescent="0.2">
      <c r="A1415" s="6" t="s">
        <v>918</v>
      </c>
      <c r="B1415" s="6" t="s">
        <v>683</v>
      </c>
      <c r="C1415" s="9" t="s">
        <v>2637</v>
      </c>
      <c r="D1415" s="6" t="s">
        <v>8541</v>
      </c>
      <c r="E1415" s="5">
        <v>65</v>
      </c>
      <c r="F1415" s="5">
        <v>208</v>
      </c>
      <c r="G1415" s="5" t="s">
        <v>7461</v>
      </c>
      <c r="H1415" s="5" t="s">
        <v>6136</v>
      </c>
      <c r="I1415" s="5" t="s">
        <v>8263</v>
      </c>
      <c r="J1415" s="6">
        <v>0</v>
      </c>
      <c r="K1415" s="9" t="s">
        <v>4562</v>
      </c>
      <c r="L1415" s="6"/>
    </row>
    <row r="1416" spans="1:12" x14ac:dyDescent="0.2">
      <c r="A1416" s="6" t="s">
        <v>326</v>
      </c>
      <c r="B1416" s="6" t="s">
        <v>683</v>
      </c>
      <c r="C1416" s="9" t="s">
        <v>2637</v>
      </c>
      <c r="D1416" s="6" t="s">
        <v>7896</v>
      </c>
      <c r="E1416" s="5">
        <v>64</v>
      </c>
      <c r="F1416" s="5">
        <v>214</v>
      </c>
      <c r="G1416" s="5" t="s">
        <v>6391</v>
      </c>
      <c r="H1416" s="5" t="s">
        <v>6136</v>
      </c>
      <c r="I1416" s="5" t="s">
        <v>8263</v>
      </c>
      <c r="J1416" s="6">
        <v>0</v>
      </c>
      <c r="K1416" s="9" t="s">
        <v>4562</v>
      </c>
      <c r="L1416" s="6"/>
    </row>
    <row r="1417" spans="1:12" x14ac:dyDescent="0.2">
      <c r="A1417" s="6" t="s">
        <v>12422</v>
      </c>
      <c r="B1417" s="6" t="s">
        <v>2138</v>
      </c>
      <c r="C1417" s="9" t="s">
        <v>2637</v>
      </c>
      <c r="D1417" s="6" t="s">
        <v>12428</v>
      </c>
      <c r="E1417" s="5">
        <v>65</v>
      </c>
      <c r="F1417" s="5">
        <v>201</v>
      </c>
      <c r="G1417" s="5" t="s">
        <v>5804</v>
      </c>
      <c r="H1417" s="5" t="s">
        <v>6136</v>
      </c>
      <c r="I1417" s="5" t="s">
        <v>8263</v>
      </c>
      <c r="J1417" s="6">
        <v>0</v>
      </c>
      <c r="K1417" s="9" t="s">
        <v>12406</v>
      </c>
      <c r="L1417" s="6"/>
    </row>
    <row r="1418" spans="1:12" x14ac:dyDescent="0.2">
      <c r="A1418" s="6" t="s">
        <v>12420</v>
      </c>
      <c r="B1418" s="6" t="s">
        <v>2138</v>
      </c>
      <c r="C1418" s="9" t="s">
        <v>2637</v>
      </c>
      <c r="D1418" s="6" t="s">
        <v>6362</v>
      </c>
      <c r="E1418" s="5">
        <v>66</v>
      </c>
      <c r="F1418" s="5">
        <v>201</v>
      </c>
      <c r="G1418" s="5" t="s">
        <v>5804</v>
      </c>
      <c r="H1418" s="5" t="s">
        <v>6136</v>
      </c>
      <c r="I1418" s="5" t="s">
        <v>8263</v>
      </c>
      <c r="J1418" s="6">
        <v>0</v>
      </c>
      <c r="K1418" s="9" t="s">
        <v>12406</v>
      </c>
      <c r="L1418" s="6"/>
    </row>
    <row r="1419" spans="1:12" x14ac:dyDescent="0.2">
      <c r="A1419" s="6" t="s">
        <v>12423</v>
      </c>
      <c r="B1419" s="6" t="s">
        <v>2138</v>
      </c>
      <c r="C1419" s="9" t="s">
        <v>2637</v>
      </c>
      <c r="D1419" s="6" t="s">
        <v>12427</v>
      </c>
      <c r="E1419" s="5">
        <v>69</v>
      </c>
      <c r="F1419" s="5">
        <v>234</v>
      </c>
      <c r="G1419" s="5" t="s">
        <v>11902</v>
      </c>
      <c r="H1419" s="5" t="s">
        <v>10390</v>
      </c>
      <c r="I1419" s="5" t="s">
        <v>8263</v>
      </c>
      <c r="J1419" s="6">
        <v>0</v>
      </c>
      <c r="K1419" s="9" t="s">
        <v>12406</v>
      </c>
      <c r="L1419" s="6"/>
    </row>
    <row r="1420" spans="1:12" x14ac:dyDescent="0.2">
      <c r="A1420" s="6" t="s">
        <v>12425</v>
      </c>
      <c r="B1420" s="6" t="s">
        <v>2138</v>
      </c>
      <c r="C1420" s="9" t="s">
        <v>2637</v>
      </c>
      <c r="D1420" s="6" t="s">
        <v>12429</v>
      </c>
      <c r="E1420" s="5">
        <v>66</v>
      </c>
      <c r="F1420" s="5">
        <v>235</v>
      </c>
      <c r="G1420" s="5" t="s">
        <v>6722</v>
      </c>
      <c r="H1420" s="5" t="s">
        <v>6136</v>
      </c>
      <c r="I1420" s="5" t="s">
        <v>8263</v>
      </c>
      <c r="J1420" s="6">
        <v>0</v>
      </c>
      <c r="K1420" s="9" t="s">
        <v>12406</v>
      </c>
      <c r="L1420" s="6"/>
    </row>
    <row r="1421" spans="1:12" x14ac:dyDescent="0.2">
      <c r="A1421" s="6"/>
      <c r="B1421" s="6" t="s">
        <v>6437</v>
      </c>
      <c r="C1421" s="9" t="s">
        <v>2637</v>
      </c>
      <c r="D1421" s="6" t="s">
        <v>2638</v>
      </c>
      <c r="E1421" s="5">
        <v>65</v>
      </c>
      <c r="F1421" s="5">
        <v>201</v>
      </c>
      <c r="G1421" s="5" t="s">
        <v>5804</v>
      </c>
      <c r="H1421" s="5" t="s">
        <v>6136</v>
      </c>
      <c r="I1421" s="5" t="s">
        <v>8263</v>
      </c>
      <c r="J1421" s="6">
        <v>0</v>
      </c>
      <c r="K1421" s="9"/>
      <c r="L1421" s="6"/>
    </row>
    <row r="1422" spans="1:12" x14ac:dyDescent="0.2">
      <c r="A1422" s="6" t="s">
        <v>1093</v>
      </c>
      <c r="B1422" s="6" t="s">
        <v>6437</v>
      </c>
      <c r="C1422" s="9" t="s">
        <v>2637</v>
      </c>
      <c r="D1422" s="6" t="s">
        <v>6563</v>
      </c>
      <c r="E1422" s="5">
        <v>63</v>
      </c>
      <c r="F1422" s="5">
        <v>211</v>
      </c>
      <c r="G1422" s="5" t="s">
        <v>5802</v>
      </c>
      <c r="H1422" s="5" t="s">
        <v>6136</v>
      </c>
      <c r="I1422" s="5" t="s">
        <v>8263</v>
      </c>
      <c r="J1422" s="6">
        <v>0</v>
      </c>
      <c r="K1422" s="9"/>
      <c r="L1422" s="6"/>
    </row>
    <row r="1423" spans="1:12" x14ac:dyDescent="0.2">
      <c r="A1423" s="6" t="s">
        <v>2261</v>
      </c>
      <c r="B1423" s="6" t="s">
        <v>6437</v>
      </c>
      <c r="C1423" s="9" t="s">
        <v>2637</v>
      </c>
      <c r="D1423" s="6" t="s">
        <v>5966</v>
      </c>
      <c r="E1423" s="5">
        <v>62</v>
      </c>
      <c r="F1423" s="5">
        <v>211</v>
      </c>
      <c r="G1423" s="5" t="s">
        <v>5802</v>
      </c>
      <c r="H1423" s="5" t="s">
        <v>6136</v>
      </c>
      <c r="I1423" s="5" t="s">
        <v>8263</v>
      </c>
      <c r="J1423" s="6">
        <v>0</v>
      </c>
      <c r="K1423" s="9" t="s">
        <v>4659</v>
      </c>
      <c r="L1423" s="6"/>
    </row>
    <row r="1424" spans="1:12" x14ac:dyDescent="0.2">
      <c r="A1424" s="575" t="s">
        <v>11397</v>
      </c>
      <c r="B1424" s="6" t="s">
        <v>6437</v>
      </c>
      <c r="C1424" s="9" t="s">
        <v>2637</v>
      </c>
      <c r="D1424" s="6" t="s">
        <v>3034</v>
      </c>
      <c r="E1424" s="5">
        <v>63</v>
      </c>
      <c r="F1424" s="5">
        <v>211</v>
      </c>
      <c r="G1424" s="5" t="s">
        <v>5802</v>
      </c>
      <c r="H1424" s="5" t="s">
        <v>6136</v>
      </c>
      <c r="I1424" s="5" t="s">
        <v>8263</v>
      </c>
      <c r="J1424" s="6">
        <v>0</v>
      </c>
      <c r="K1424" s="562" t="s">
        <v>11399</v>
      </c>
      <c r="L1424" s="6"/>
    </row>
    <row r="1425" spans="1:12" x14ac:dyDescent="0.2">
      <c r="A1425" s="575" t="s">
        <v>12088</v>
      </c>
      <c r="B1425" s="6" t="s">
        <v>6437</v>
      </c>
      <c r="C1425" s="9" t="s">
        <v>2637</v>
      </c>
      <c r="D1425" s="6" t="s">
        <v>12095</v>
      </c>
      <c r="E1425" s="5">
        <v>63</v>
      </c>
      <c r="F1425" s="5">
        <v>211</v>
      </c>
      <c r="G1425" s="5" t="s">
        <v>5802</v>
      </c>
      <c r="H1425" s="5" t="s">
        <v>6136</v>
      </c>
      <c r="I1425" s="5" t="s">
        <v>8263</v>
      </c>
      <c r="J1425" s="6">
        <v>0</v>
      </c>
      <c r="K1425" s="562" t="s">
        <v>12079</v>
      </c>
      <c r="L1425" s="6"/>
    </row>
    <row r="1426" spans="1:12" x14ac:dyDescent="0.2">
      <c r="A1426" s="575" t="s">
        <v>12090</v>
      </c>
      <c r="B1426" s="6" t="s">
        <v>6437</v>
      </c>
      <c r="C1426" s="9" t="s">
        <v>2637</v>
      </c>
      <c r="D1426" s="6" t="s">
        <v>12096</v>
      </c>
      <c r="E1426" s="5">
        <v>63</v>
      </c>
      <c r="F1426" s="5">
        <v>211</v>
      </c>
      <c r="G1426" s="5" t="s">
        <v>5802</v>
      </c>
      <c r="H1426" s="5" t="s">
        <v>6136</v>
      </c>
      <c r="I1426" s="5" t="s">
        <v>8263</v>
      </c>
      <c r="J1426" s="6">
        <v>0</v>
      </c>
      <c r="K1426" s="562" t="s">
        <v>12079</v>
      </c>
      <c r="L1426" s="6"/>
    </row>
    <row r="1427" spans="1:12" x14ac:dyDescent="0.2">
      <c r="A1427" s="6" t="s">
        <v>6472</v>
      </c>
      <c r="B1427" s="6" t="s">
        <v>6437</v>
      </c>
      <c r="C1427" s="9" t="s">
        <v>2637</v>
      </c>
      <c r="D1427" s="6" t="s">
        <v>3889</v>
      </c>
      <c r="E1427" s="5">
        <v>64</v>
      </c>
      <c r="F1427" s="5">
        <v>214</v>
      </c>
      <c r="G1427" s="5" t="s">
        <v>6391</v>
      </c>
      <c r="H1427" s="5" t="s">
        <v>6136</v>
      </c>
      <c r="I1427" s="5" t="s">
        <v>8263</v>
      </c>
      <c r="J1427" s="6">
        <v>0</v>
      </c>
      <c r="K1427" s="9" t="s">
        <v>604</v>
      </c>
      <c r="L1427" s="6"/>
    </row>
    <row r="1428" spans="1:12" x14ac:dyDescent="0.2">
      <c r="A1428" s="6"/>
      <c r="B1428" s="6" t="s">
        <v>6437</v>
      </c>
      <c r="C1428" s="9" t="s">
        <v>10090</v>
      </c>
      <c r="D1428" s="6" t="s">
        <v>10504</v>
      </c>
      <c r="E1428" s="5">
        <v>64</v>
      </c>
      <c r="F1428" s="5">
        <v>201</v>
      </c>
      <c r="G1428" s="5" t="s">
        <v>5804</v>
      </c>
      <c r="H1428" s="5" t="s">
        <v>6136</v>
      </c>
      <c r="I1428" s="5" t="s">
        <v>8263</v>
      </c>
      <c r="J1428" s="6">
        <v>0</v>
      </c>
      <c r="K1428" s="9"/>
      <c r="L1428" s="6"/>
    </row>
    <row r="1429" spans="1:12" x14ac:dyDescent="0.2">
      <c r="A1429" s="6"/>
      <c r="B1429" s="6"/>
      <c r="C1429" s="9" t="s">
        <v>2637</v>
      </c>
      <c r="D1429" s="6" t="s">
        <v>4790</v>
      </c>
      <c r="E1429" s="5">
        <v>66</v>
      </c>
      <c r="F1429" s="5">
        <v>208</v>
      </c>
      <c r="G1429" s="5" t="s">
        <v>7461</v>
      </c>
      <c r="H1429" s="5" t="s">
        <v>6136</v>
      </c>
      <c r="I1429" s="5" t="s">
        <v>8263</v>
      </c>
      <c r="J1429" s="6">
        <v>0</v>
      </c>
      <c r="K1429" s="9"/>
      <c r="L1429" s="6"/>
    </row>
    <row r="1430" spans="1:12" x14ac:dyDescent="0.2">
      <c r="A1430" s="6"/>
      <c r="B1430" s="6"/>
      <c r="C1430" s="9"/>
      <c r="E1430" s="5"/>
      <c r="F1430" s="5"/>
      <c r="G1430" s="5"/>
      <c r="H1430" s="5"/>
      <c r="I1430" s="5"/>
      <c r="J1430" s="6">
        <v>0</v>
      </c>
      <c r="K1430" s="9"/>
      <c r="L1430" s="6"/>
    </row>
    <row r="1431" spans="1:12" x14ac:dyDescent="0.2">
      <c r="A1431" s="6"/>
      <c r="B1431" s="6" t="s">
        <v>1978</v>
      </c>
      <c r="C1431" s="9" t="s">
        <v>3547</v>
      </c>
      <c r="D1431" s="6" t="s">
        <v>311</v>
      </c>
      <c r="E1431" s="5">
        <v>72</v>
      </c>
      <c r="F1431" s="5">
        <v>220</v>
      </c>
      <c r="G1431" s="5" t="s">
        <v>1431</v>
      </c>
      <c r="H1431" s="5" t="s">
        <v>912</v>
      </c>
      <c r="I1431" s="5" t="s">
        <v>8263</v>
      </c>
      <c r="J1431" s="6">
        <v>0</v>
      </c>
      <c r="K1431" s="9"/>
      <c r="L1431" s="6"/>
    </row>
    <row r="1432" spans="1:12" x14ac:dyDescent="0.2">
      <c r="A1432" s="6"/>
      <c r="B1432" s="6" t="s">
        <v>1978</v>
      </c>
      <c r="C1432" s="9" t="s">
        <v>3547</v>
      </c>
      <c r="D1432" s="6" t="s">
        <v>2401</v>
      </c>
      <c r="E1432" s="5">
        <v>70</v>
      </c>
      <c r="F1432" s="5">
        <v>207</v>
      </c>
      <c r="G1432" s="5" t="s">
        <v>5105</v>
      </c>
      <c r="H1432" s="5" t="s">
        <v>912</v>
      </c>
      <c r="I1432" s="5" t="s">
        <v>8263</v>
      </c>
      <c r="J1432" s="6">
        <v>0</v>
      </c>
      <c r="K1432" s="9"/>
      <c r="L1432" s="6"/>
    </row>
    <row r="1433" spans="1:12" x14ac:dyDescent="0.2">
      <c r="A1433" s="6"/>
      <c r="B1433" s="6" t="s">
        <v>1978</v>
      </c>
      <c r="C1433" s="9" t="s">
        <v>3547</v>
      </c>
      <c r="D1433" s="6" t="s">
        <v>5639</v>
      </c>
      <c r="E1433" s="5">
        <v>73</v>
      </c>
      <c r="F1433" s="5">
        <v>207</v>
      </c>
      <c r="G1433" s="5" t="s">
        <v>5105</v>
      </c>
      <c r="H1433" s="5" t="s">
        <v>912</v>
      </c>
      <c r="I1433" s="5" t="s">
        <v>8263</v>
      </c>
      <c r="J1433" s="6">
        <v>0</v>
      </c>
      <c r="K1433" s="9"/>
      <c r="L1433" s="6"/>
    </row>
    <row r="1434" spans="1:12" x14ac:dyDescent="0.2">
      <c r="A1434" s="6" t="s">
        <v>11868</v>
      </c>
      <c r="B1434" s="6" t="s">
        <v>1978</v>
      </c>
      <c r="C1434" s="9" t="s">
        <v>3547</v>
      </c>
      <c r="D1434" s="6" t="s">
        <v>11901</v>
      </c>
      <c r="E1434" s="5">
        <v>70</v>
      </c>
      <c r="F1434" s="5">
        <v>234</v>
      </c>
      <c r="G1434" s="5" t="s">
        <v>11902</v>
      </c>
      <c r="H1434" s="5" t="s">
        <v>10390</v>
      </c>
      <c r="I1434" s="5" t="s">
        <v>8263</v>
      </c>
      <c r="J1434" s="6">
        <v>0</v>
      </c>
      <c r="K1434" s="9" t="s">
        <v>11840</v>
      </c>
      <c r="L1434" s="6"/>
    </row>
    <row r="1435" spans="1:12" x14ac:dyDescent="0.2">
      <c r="A1435" s="6"/>
      <c r="B1435" s="6" t="s">
        <v>1978</v>
      </c>
      <c r="C1435" s="9" t="s">
        <v>3547</v>
      </c>
      <c r="D1435" s="6" t="s">
        <v>6336</v>
      </c>
      <c r="E1435" s="5">
        <v>71</v>
      </c>
      <c r="F1435" s="5">
        <v>207</v>
      </c>
      <c r="G1435" s="5" t="s">
        <v>5105</v>
      </c>
      <c r="H1435" s="5" t="s">
        <v>912</v>
      </c>
      <c r="I1435" s="5" t="s">
        <v>8263</v>
      </c>
      <c r="J1435" s="6">
        <v>0</v>
      </c>
      <c r="K1435" s="9"/>
      <c r="L1435" s="6"/>
    </row>
    <row r="1436" spans="1:12" x14ac:dyDescent="0.2">
      <c r="A1436" s="6"/>
      <c r="B1436" s="6" t="s">
        <v>1978</v>
      </c>
      <c r="C1436" s="9" t="s">
        <v>3547</v>
      </c>
      <c r="D1436" s="6" t="s">
        <v>4150</v>
      </c>
      <c r="E1436" s="5">
        <v>71</v>
      </c>
      <c r="F1436" s="5">
        <v>207</v>
      </c>
      <c r="G1436" s="5" t="s">
        <v>5105</v>
      </c>
      <c r="H1436" s="5" t="s">
        <v>912</v>
      </c>
      <c r="I1436" s="5" t="s">
        <v>8263</v>
      </c>
      <c r="J1436" s="6">
        <v>0</v>
      </c>
      <c r="K1436" s="9"/>
      <c r="L1436" s="6"/>
    </row>
    <row r="1437" spans="1:12" x14ac:dyDescent="0.2">
      <c r="A1437" s="6"/>
      <c r="B1437" s="6" t="s">
        <v>1978</v>
      </c>
      <c r="C1437" s="9" t="s">
        <v>3547</v>
      </c>
      <c r="D1437" s="6" t="s">
        <v>7006</v>
      </c>
      <c r="E1437" s="5">
        <v>70</v>
      </c>
      <c r="F1437" s="5">
        <v>207</v>
      </c>
      <c r="G1437" s="5" t="s">
        <v>5105</v>
      </c>
      <c r="H1437" s="5" t="s">
        <v>912</v>
      </c>
      <c r="I1437" s="5" t="s">
        <v>8263</v>
      </c>
      <c r="J1437" s="6">
        <v>0</v>
      </c>
      <c r="K1437" s="9"/>
      <c r="L1437" s="6"/>
    </row>
    <row r="1438" spans="1:12" x14ac:dyDescent="0.2">
      <c r="A1438" s="6" t="s">
        <v>12171</v>
      </c>
      <c r="B1438" s="6" t="s">
        <v>8490</v>
      </c>
      <c r="C1438" s="9" t="s">
        <v>3547</v>
      </c>
      <c r="D1438" s="6" t="s">
        <v>12174</v>
      </c>
      <c r="E1438" s="5">
        <v>66</v>
      </c>
      <c r="F1438" s="5">
        <v>208</v>
      </c>
      <c r="G1438" s="5" t="s">
        <v>7461</v>
      </c>
      <c r="H1438" s="5" t="s">
        <v>6136</v>
      </c>
      <c r="I1438" s="5" t="s">
        <v>8263</v>
      </c>
      <c r="J1438" s="6">
        <v>0</v>
      </c>
      <c r="K1438" s="9" t="s">
        <v>12165</v>
      </c>
      <c r="L1438" s="6"/>
    </row>
    <row r="1439" spans="1:12" x14ac:dyDescent="0.2">
      <c r="A1439" s="575" t="s">
        <v>11802</v>
      </c>
      <c r="B1439" s="575" t="s">
        <v>2785</v>
      </c>
      <c r="C1439" s="562" t="s">
        <v>3547</v>
      </c>
      <c r="D1439" s="556" t="s">
        <v>11810</v>
      </c>
      <c r="E1439" s="5">
        <v>67</v>
      </c>
      <c r="F1439" s="5">
        <v>208</v>
      </c>
      <c r="G1439" s="5" t="s">
        <v>7461</v>
      </c>
      <c r="H1439" s="564" t="s">
        <v>6136</v>
      </c>
      <c r="I1439" s="564" t="s">
        <v>8263</v>
      </c>
      <c r="J1439" s="6">
        <v>0</v>
      </c>
      <c r="K1439" s="562" t="s">
        <v>11779</v>
      </c>
      <c r="L1439" s="6"/>
    </row>
    <row r="1440" spans="1:12" x14ac:dyDescent="0.2">
      <c r="A1440" s="6"/>
      <c r="B1440" s="6" t="s">
        <v>6331</v>
      </c>
      <c r="C1440" s="9" t="s">
        <v>3547</v>
      </c>
      <c r="D1440" s="6" t="s">
        <v>107</v>
      </c>
      <c r="E1440" s="5">
        <v>71</v>
      </c>
      <c r="F1440" s="5">
        <v>220</v>
      </c>
      <c r="G1440" s="5" t="s">
        <v>1431</v>
      </c>
      <c r="H1440" s="5" t="s">
        <v>912</v>
      </c>
      <c r="I1440" s="5" t="s">
        <v>8263</v>
      </c>
      <c r="J1440" s="6">
        <v>0</v>
      </c>
      <c r="K1440" s="9"/>
      <c r="L1440" s="6"/>
    </row>
    <row r="1441" spans="1:12" x14ac:dyDescent="0.2">
      <c r="A1441" s="6"/>
      <c r="B1441" s="6" t="s">
        <v>9405</v>
      </c>
      <c r="C1441" s="9" t="s">
        <v>3547</v>
      </c>
      <c r="D1441" s="6" t="s">
        <v>152</v>
      </c>
      <c r="E1441" s="5">
        <v>68</v>
      </c>
      <c r="F1441" s="5">
        <v>201</v>
      </c>
      <c r="G1441" s="5" t="s">
        <v>5804</v>
      </c>
      <c r="H1441" s="5" t="s">
        <v>6136</v>
      </c>
      <c r="I1441" s="5" t="s">
        <v>8263</v>
      </c>
      <c r="J1441" s="6">
        <v>0</v>
      </c>
      <c r="K1441" s="9"/>
      <c r="L1441" s="6"/>
    </row>
    <row r="1442" spans="1:12" x14ac:dyDescent="0.2">
      <c r="A1442" s="6"/>
      <c r="B1442" s="6" t="s">
        <v>9405</v>
      </c>
      <c r="C1442" s="9" t="s">
        <v>3547</v>
      </c>
      <c r="D1442" s="6" t="s">
        <v>8238</v>
      </c>
      <c r="E1442" s="5">
        <v>68</v>
      </c>
      <c r="F1442" s="5">
        <v>201</v>
      </c>
      <c r="G1442" s="5" t="s">
        <v>5804</v>
      </c>
      <c r="H1442" s="5" t="s">
        <v>6136</v>
      </c>
      <c r="I1442" s="5" t="s">
        <v>8263</v>
      </c>
      <c r="J1442" s="6">
        <v>0</v>
      </c>
      <c r="K1442" s="9"/>
      <c r="L1442" s="6"/>
    </row>
    <row r="1443" spans="1:12" x14ac:dyDescent="0.2">
      <c r="A1443" s="6"/>
      <c r="B1443" s="6"/>
      <c r="C1443" s="9"/>
      <c r="E1443" s="5"/>
      <c r="F1443" s="5"/>
      <c r="G1443" s="5"/>
      <c r="H1443" s="5"/>
      <c r="I1443" s="5"/>
      <c r="J1443" s="6"/>
      <c r="K1443" s="9"/>
      <c r="L1443" s="6"/>
    </row>
    <row r="1444" spans="1:12" x14ac:dyDescent="0.2">
      <c r="A1444" s="6" t="s">
        <v>12240</v>
      </c>
      <c r="B1444" s="6" t="s">
        <v>8490</v>
      </c>
      <c r="C1444" s="9" t="s">
        <v>12248</v>
      </c>
      <c r="D1444" s="6" t="s">
        <v>12249</v>
      </c>
      <c r="E1444" s="5">
        <v>68</v>
      </c>
      <c r="F1444" s="5">
        <v>201</v>
      </c>
      <c r="G1444" s="5" t="s">
        <v>5804</v>
      </c>
      <c r="H1444" s="5" t="s">
        <v>6136</v>
      </c>
      <c r="I1444" s="5" t="s">
        <v>8263</v>
      </c>
      <c r="J1444" s="6">
        <v>0</v>
      </c>
      <c r="K1444" s="9" t="s">
        <v>12241</v>
      </c>
      <c r="L1444" s="6"/>
    </row>
    <row r="1445" spans="1:12" x14ac:dyDescent="0.2">
      <c r="A1445" s="6"/>
      <c r="B1445" s="6"/>
      <c r="C1445" s="9"/>
      <c r="E1445" s="5"/>
      <c r="F1445" s="5"/>
      <c r="G1445" s="5"/>
      <c r="H1445" s="5"/>
      <c r="I1445" s="5"/>
      <c r="J1445" s="6"/>
      <c r="K1445" s="9"/>
      <c r="L1445" s="6"/>
    </row>
    <row r="1446" spans="1:12" x14ac:dyDescent="0.2">
      <c r="A1446" s="6" t="s">
        <v>10539</v>
      </c>
      <c r="B1446" s="6" t="s">
        <v>683</v>
      </c>
      <c r="C1446" s="9" t="s">
        <v>3451</v>
      </c>
      <c r="D1446" s="6" t="s">
        <v>1707</v>
      </c>
      <c r="E1446" s="5">
        <v>73</v>
      </c>
      <c r="F1446" s="5">
        <v>207</v>
      </c>
      <c r="G1446" s="5" t="s">
        <v>5105</v>
      </c>
      <c r="H1446" s="5" t="s">
        <v>912</v>
      </c>
      <c r="I1446" s="5" t="s">
        <v>8263</v>
      </c>
      <c r="J1446" s="6">
        <v>0</v>
      </c>
      <c r="K1446" s="9" t="s">
        <v>5484</v>
      </c>
      <c r="L1446" s="6"/>
    </row>
    <row r="1447" spans="1:12" x14ac:dyDescent="0.2">
      <c r="A1447" s="6"/>
      <c r="B1447" s="6"/>
      <c r="C1447" s="9"/>
      <c r="E1447" s="5"/>
      <c r="F1447" s="5"/>
      <c r="G1447" s="5"/>
      <c r="H1447" s="5"/>
      <c r="I1447" s="5"/>
      <c r="J1447" s="6">
        <v>0</v>
      </c>
      <c r="K1447" s="9"/>
      <c r="L1447" s="6"/>
    </row>
    <row r="1448" spans="1:12" x14ac:dyDescent="0.2">
      <c r="A1448" s="575" t="s">
        <v>10628</v>
      </c>
      <c r="B1448" s="575" t="s">
        <v>3365</v>
      </c>
      <c r="C1448" s="562" t="s">
        <v>6512</v>
      </c>
      <c r="D1448" s="575" t="s">
        <v>10630</v>
      </c>
      <c r="E1448" s="5">
        <v>74</v>
      </c>
      <c r="F1448" s="5">
        <v>207</v>
      </c>
      <c r="G1448" s="5" t="s">
        <v>5105</v>
      </c>
      <c r="H1448" s="5" t="s">
        <v>912</v>
      </c>
      <c r="I1448" s="5" t="s">
        <v>8263</v>
      </c>
      <c r="J1448" s="6">
        <v>0</v>
      </c>
      <c r="K1448" s="562" t="s">
        <v>10626</v>
      </c>
      <c r="L1448" s="6"/>
    </row>
    <row r="1449" spans="1:12" x14ac:dyDescent="0.2">
      <c r="A1449" s="575" t="s">
        <v>9175</v>
      </c>
      <c r="B1449" s="575" t="s">
        <v>8490</v>
      </c>
      <c r="C1449" s="562" t="s">
        <v>6512</v>
      </c>
      <c r="D1449" s="575" t="s">
        <v>11500</v>
      </c>
      <c r="E1449" s="5">
        <v>74</v>
      </c>
      <c r="F1449" s="5">
        <v>207</v>
      </c>
      <c r="G1449" s="5" t="s">
        <v>5105</v>
      </c>
      <c r="H1449" s="5" t="s">
        <v>912</v>
      </c>
      <c r="I1449" s="5" t="s">
        <v>8263</v>
      </c>
      <c r="J1449" s="6">
        <v>0</v>
      </c>
      <c r="K1449" s="562" t="s">
        <v>11471</v>
      </c>
      <c r="L1449" s="6"/>
    </row>
    <row r="1450" spans="1:12" x14ac:dyDescent="0.2">
      <c r="A1450" s="6"/>
      <c r="B1450" s="6" t="s">
        <v>2125</v>
      </c>
      <c r="C1450" s="9" t="s">
        <v>6512</v>
      </c>
      <c r="D1450" s="6" t="s">
        <v>2807</v>
      </c>
      <c r="E1450" s="5"/>
      <c r="F1450" s="5">
        <v>216</v>
      </c>
      <c r="G1450" s="5" t="s">
        <v>9716</v>
      </c>
      <c r="H1450" s="5" t="s">
        <v>6513</v>
      </c>
      <c r="I1450" s="5" t="s">
        <v>8263</v>
      </c>
      <c r="J1450" s="6">
        <v>0</v>
      </c>
      <c r="K1450" s="9"/>
      <c r="L1450" s="6"/>
    </row>
    <row r="1451" spans="1:12" x14ac:dyDescent="0.2">
      <c r="A1451" s="6"/>
      <c r="B1451" s="6" t="s">
        <v>2125</v>
      </c>
      <c r="C1451" s="9" t="s">
        <v>6512</v>
      </c>
      <c r="D1451" s="6" t="s">
        <v>7636</v>
      </c>
      <c r="E1451" s="5"/>
      <c r="F1451" s="5">
        <v>216</v>
      </c>
      <c r="G1451" s="5" t="s">
        <v>9716</v>
      </c>
      <c r="H1451" s="5" t="s">
        <v>6513</v>
      </c>
      <c r="I1451" s="5" t="s">
        <v>8263</v>
      </c>
      <c r="J1451" s="6">
        <v>0</v>
      </c>
      <c r="K1451" s="9"/>
      <c r="L1451" s="6"/>
    </row>
    <row r="1452" spans="1:12" ht="13.5" thickBot="1" x14ac:dyDescent="0.25">
      <c r="A1452" s="6"/>
      <c r="B1452" s="6"/>
      <c r="C1452" s="9"/>
      <c r="E1452" s="5"/>
      <c r="F1452" s="5"/>
      <c r="G1452" s="5"/>
      <c r="H1452" s="5"/>
      <c r="I1452" s="5"/>
      <c r="J1452" s="6">
        <v>0</v>
      </c>
      <c r="K1452" s="9"/>
      <c r="L1452" s="6"/>
    </row>
    <row r="1453" spans="1:12" ht="15.75" x14ac:dyDescent="0.25">
      <c r="A1453" s="6"/>
      <c r="B1453" s="660" t="s">
        <v>4476</v>
      </c>
      <c r="C1453" s="262"/>
      <c r="D1453" s="263"/>
      <c r="E1453" s="264"/>
      <c r="F1453" s="264"/>
      <c r="G1453" s="264"/>
      <c r="H1453" s="264"/>
      <c r="I1453" s="265"/>
      <c r="J1453" s="6">
        <v>0</v>
      </c>
      <c r="K1453" s="9"/>
      <c r="L1453" s="6"/>
    </row>
    <row r="1454" spans="1:12" ht="15.75" x14ac:dyDescent="0.25">
      <c r="A1454" s="6"/>
      <c r="B1454" s="661" t="s">
        <v>5696</v>
      </c>
      <c r="C1454" s="176"/>
      <c r="D1454" s="136"/>
      <c r="E1454" s="266" t="s">
        <v>10147</v>
      </c>
      <c r="F1454" s="137"/>
      <c r="G1454" s="137"/>
      <c r="H1454" s="137"/>
      <c r="I1454" s="163"/>
      <c r="J1454" s="6">
        <v>0</v>
      </c>
      <c r="K1454" s="9"/>
      <c r="L1454" s="6"/>
    </row>
    <row r="1455" spans="1:12" ht="15.75" x14ac:dyDescent="0.25">
      <c r="A1455" s="6"/>
      <c r="B1455" s="661" t="s">
        <v>4809</v>
      </c>
      <c r="C1455" s="176"/>
      <c r="D1455" s="136"/>
      <c r="E1455" s="266" t="s">
        <v>1388</v>
      </c>
      <c r="F1455" s="137"/>
      <c r="G1455" s="137"/>
      <c r="H1455" s="137"/>
      <c r="I1455" s="163"/>
      <c r="J1455" s="6">
        <v>0</v>
      </c>
      <c r="K1455" s="9"/>
      <c r="L1455" s="6"/>
    </row>
    <row r="1456" spans="1:12" ht="15.75" x14ac:dyDescent="0.25">
      <c r="A1456" s="6"/>
      <c r="B1456" s="661"/>
      <c r="C1456" s="176"/>
      <c r="D1456" s="136"/>
      <c r="E1456" s="266"/>
      <c r="F1456" s="137"/>
      <c r="G1456" s="137"/>
      <c r="H1456" s="137"/>
      <c r="I1456" s="163"/>
      <c r="J1456" s="6">
        <v>0</v>
      </c>
      <c r="K1456" s="9"/>
      <c r="L1456" s="6"/>
    </row>
    <row r="1457" spans="1:17" ht="16.5" thickBot="1" x14ac:dyDescent="0.3">
      <c r="A1457" s="6"/>
      <c r="B1457" s="707" t="s">
        <v>4390</v>
      </c>
      <c r="C1457" s="708"/>
      <c r="D1457" s="585"/>
      <c r="E1457" s="709"/>
      <c r="F1457" s="261"/>
      <c r="G1457" s="261"/>
      <c r="H1457" s="261"/>
      <c r="I1457" s="164"/>
      <c r="J1457" s="6">
        <v>0</v>
      </c>
      <c r="K1457" s="9"/>
      <c r="L1457" s="6"/>
    </row>
    <row r="1458" spans="1:17" ht="26.25" thickBot="1" x14ac:dyDescent="0.25">
      <c r="A1458" s="6"/>
      <c r="B1458" s="230" t="s">
        <v>4412</v>
      </c>
      <c r="C1458" s="703" t="s">
        <v>5407</v>
      </c>
      <c r="D1458" s="230" t="s">
        <v>3078</v>
      </c>
      <c r="E1458" s="704" t="s">
        <v>8490</v>
      </c>
      <c r="F1458" s="705" t="s">
        <v>6402</v>
      </c>
      <c r="G1458" s="705" t="s">
        <v>6239</v>
      </c>
      <c r="H1458" s="705" t="s">
        <v>2849</v>
      </c>
      <c r="I1458" s="706" t="s">
        <v>6626</v>
      </c>
      <c r="J1458" s="6">
        <v>0</v>
      </c>
      <c r="K1458" s="9"/>
      <c r="L1458" s="6"/>
      <c r="Q1458" s="4"/>
    </row>
    <row r="1459" spans="1:17" x14ac:dyDescent="0.2">
      <c r="A1459" s="6"/>
      <c r="B1459" s="6" t="s">
        <v>3365</v>
      </c>
      <c r="C1459" s="9" t="s">
        <v>2288</v>
      </c>
      <c r="D1459" s="6" t="s">
        <v>8461</v>
      </c>
      <c r="E1459" s="5">
        <v>54</v>
      </c>
      <c r="F1459" s="5">
        <v>304</v>
      </c>
      <c r="G1459" s="5" t="s">
        <v>8462</v>
      </c>
      <c r="H1459" s="5" t="s">
        <v>6136</v>
      </c>
      <c r="I1459" s="5" t="s">
        <v>8263</v>
      </c>
      <c r="J1459" s="6">
        <v>0</v>
      </c>
      <c r="K1459" s="9"/>
      <c r="L1459" s="6"/>
      <c r="Q1459" s="4"/>
    </row>
    <row r="1460" spans="1:17" x14ac:dyDescent="0.2">
      <c r="A1460" s="6"/>
      <c r="B1460" s="6" t="s">
        <v>4416</v>
      </c>
      <c r="C1460" s="9" t="s">
        <v>2288</v>
      </c>
      <c r="D1460" s="6" t="s">
        <v>6016</v>
      </c>
      <c r="E1460" s="5">
        <v>54</v>
      </c>
      <c r="F1460" s="5">
        <v>304</v>
      </c>
      <c r="G1460" s="5" t="s">
        <v>8462</v>
      </c>
      <c r="H1460" s="5" t="s">
        <v>6136</v>
      </c>
      <c r="I1460" s="5" t="s">
        <v>8263</v>
      </c>
      <c r="J1460" s="6">
        <v>0</v>
      </c>
      <c r="K1460" s="9"/>
      <c r="L1460" s="6"/>
      <c r="Q1460" s="4"/>
    </row>
    <row r="1461" spans="1:17" x14ac:dyDescent="0.2">
      <c r="A1461" s="6" t="s">
        <v>9609</v>
      </c>
      <c r="B1461" s="6" t="s">
        <v>4416</v>
      </c>
      <c r="C1461" s="9" t="s">
        <v>2288</v>
      </c>
      <c r="D1461" s="6" t="s">
        <v>2191</v>
      </c>
      <c r="E1461" s="5">
        <v>55</v>
      </c>
      <c r="F1461" s="5">
        <v>301</v>
      </c>
      <c r="G1461" s="5" t="s">
        <v>5963</v>
      </c>
      <c r="H1461" s="5" t="s">
        <v>6136</v>
      </c>
      <c r="I1461" s="5" t="s">
        <v>8263</v>
      </c>
      <c r="J1461" s="6">
        <v>0</v>
      </c>
      <c r="K1461" s="9"/>
      <c r="L1461" s="6"/>
      <c r="Q1461" s="4"/>
    </row>
    <row r="1462" spans="1:17" x14ac:dyDescent="0.2">
      <c r="A1462" s="6"/>
      <c r="B1462" s="6" t="s">
        <v>8490</v>
      </c>
      <c r="C1462" s="9" t="s">
        <v>2288</v>
      </c>
      <c r="D1462" s="6" t="s">
        <v>8239</v>
      </c>
      <c r="E1462" s="5">
        <v>54</v>
      </c>
      <c r="F1462" s="5"/>
      <c r="G1462" s="5" t="s">
        <v>5963</v>
      </c>
      <c r="H1462" s="5" t="s">
        <v>6136</v>
      </c>
      <c r="I1462" s="5" t="s">
        <v>8263</v>
      </c>
      <c r="J1462" s="6">
        <v>0</v>
      </c>
      <c r="K1462" s="9"/>
      <c r="L1462" s="6"/>
      <c r="Q1462" s="4"/>
    </row>
    <row r="1463" spans="1:17" x14ac:dyDescent="0.2">
      <c r="A1463" s="6"/>
      <c r="B1463" s="6"/>
      <c r="C1463" s="9"/>
      <c r="E1463" s="5"/>
      <c r="F1463" s="5"/>
      <c r="G1463" s="5"/>
      <c r="H1463" s="5"/>
      <c r="I1463" s="5"/>
      <c r="J1463" s="6">
        <v>0</v>
      </c>
      <c r="K1463" s="9"/>
      <c r="L1463" s="6"/>
      <c r="Q1463" s="4"/>
    </row>
    <row r="1464" spans="1:17" x14ac:dyDescent="0.2">
      <c r="A1464" s="6"/>
      <c r="B1464" s="6" t="s">
        <v>2125</v>
      </c>
      <c r="C1464" s="9" t="s">
        <v>6393</v>
      </c>
      <c r="D1464" s="6" t="s">
        <v>8579</v>
      </c>
      <c r="E1464" s="5">
        <v>54</v>
      </c>
      <c r="F1464" s="5">
        <v>301</v>
      </c>
      <c r="G1464" s="5" t="s">
        <v>5963</v>
      </c>
      <c r="H1464" s="5" t="s">
        <v>6136</v>
      </c>
      <c r="I1464" s="5" t="s">
        <v>8263</v>
      </c>
      <c r="J1464" s="6">
        <v>0</v>
      </c>
      <c r="K1464" s="9"/>
      <c r="L1464" s="6"/>
      <c r="Q1464" s="4"/>
    </row>
    <row r="1465" spans="1:17" x14ac:dyDescent="0.2">
      <c r="A1465" s="6"/>
      <c r="B1465" s="6"/>
      <c r="C1465" s="9" t="s">
        <v>6393</v>
      </c>
      <c r="D1465" s="6" t="s">
        <v>8449</v>
      </c>
      <c r="E1465" s="5">
        <v>53</v>
      </c>
      <c r="F1465" s="5">
        <v>301</v>
      </c>
      <c r="G1465" s="5" t="s">
        <v>5963</v>
      </c>
      <c r="H1465" s="5" t="s">
        <v>6136</v>
      </c>
      <c r="I1465" s="5" t="s">
        <v>8263</v>
      </c>
      <c r="J1465" s="6">
        <v>0</v>
      </c>
      <c r="K1465" s="9"/>
      <c r="L1465" s="6"/>
      <c r="Q1465" s="4"/>
    </row>
    <row r="1466" spans="1:17" ht="25.5" x14ac:dyDescent="0.2">
      <c r="A1466" s="6"/>
      <c r="B1466" s="6" t="s">
        <v>5948</v>
      </c>
      <c r="C1466" s="9" t="s">
        <v>6393</v>
      </c>
      <c r="D1466" s="269" t="s">
        <v>7875</v>
      </c>
      <c r="E1466" s="5">
        <v>54</v>
      </c>
      <c r="F1466" s="5">
        <v>301</v>
      </c>
      <c r="G1466" s="5" t="s">
        <v>5963</v>
      </c>
      <c r="H1466" s="5" t="s">
        <v>6136</v>
      </c>
      <c r="I1466" s="5" t="s">
        <v>8263</v>
      </c>
      <c r="J1466" s="6">
        <v>0</v>
      </c>
      <c r="K1466" s="9"/>
      <c r="L1466" s="6"/>
      <c r="Q1466" s="4"/>
    </row>
    <row r="1467" spans="1:17" x14ac:dyDescent="0.2">
      <c r="A1467" s="6"/>
      <c r="B1467" s="6"/>
      <c r="C1467" s="9"/>
      <c r="E1467" s="5"/>
      <c r="F1467" s="5"/>
      <c r="G1467" s="5"/>
      <c r="H1467" s="5"/>
      <c r="I1467" s="5"/>
      <c r="J1467" s="6">
        <v>0</v>
      </c>
      <c r="K1467" s="9"/>
      <c r="L1467" s="6"/>
      <c r="Q1467" s="4"/>
    </row>
    <row r="1468" spans="1:17" x14ac:dyDescent="0.2">
      <c r="A1468" s="6"/>
      <c r="B1468" s="6" t="s">
        <v>4416</v>
      </c>
      <c r="C1468" s="9" t="s">
        <v>8322</v>
      </c>
      <c r="D1468" s="6" t="s">
        <v>6429</v>
      </c>
      <c r="E1468" s="5">
        <v>65</v>
      </c>
      <c r="F1468" s="5">
        <v>305</v>
      </c>
      <c r="G1468" s="5" t="s">
        <v>6261</v>
      </c>
      <c r="H1468" s="5" t="s">
        <v>6136</v>
      </c>
      <c r="I1468" s="5" t="s">
        <v>8263</v>
      </c>
      <c r="J1468" s="6">
        <v>0</v>
      </c>
      <c r="K1468" s="9"/>
      <c r="L1468" s="6"/>
      <c r="Q1468" s="4"/>
    </row>
    <row r="1469" spans="1:17" x14ac:dyDescent="0.2">
      <c r="A1469" s="6"/>
      <c r="B1469" s="6" t="s">
        <v>4416</v>
      </c>
      <c r="C1469" s="9" t="s">
        <v>8322</v>
      </c>
      <c r="D1469" s="6" t="s">
        <v>10034</v>
      </c>
      <c r="E1469" s="5">
        <v>63</v>
      </c>
      <c r="F1469" s="5">
        <v>308</v>
      </c>
      <c r="G1469" s="5" t="s">
        <v>2014</v>
      </c>
      <c r="H1469" s="5" t="s">
        <v>6136</v>
      </c>
      <c r="I1469" s="5" t="s">
        <v>8263</v>
      </c>
      <c r="J1469" s="6">
        <v>0</v>
      </c>
      <c r="K1469" s="9"/>
      <c r="L1469" s="6"/>
      <c r="Q1469" s="4"/>
    </row>
    <row r="1470" spans="1:17" x14ac:dyDescent="0.2">
      <c r="A1470" s="6"/>
      <c r="B1470" s="6" t="s">
        <v>8490</v>
      </c>
      <c r="C1470" s="9" t="s">
        <v>8322</v>
      </c>
      <c r="D1470" s="6" t="s">
        <v>1947</v>
      </c>
      <c r="E1470" s="5">
        <v>65</v>
      </c>
      <c r="F1470" s="5">
        <v>305</v>
      </c>
      <c r="G1470" s="5" t="s">
        <v>6261</v>
      </c>
      <c r="H1470" s="5" t="s">
        <v>6136</v>
      </c>
      <c r="I1470" s="5" t="s">
        <v>8263</v>
      </c>
      <c r="J1470" s="6">
        <v>0</v>
      </c>
      <c r="K1470" s="9"/>
      <c r="L1470" s="6"/>
      <c r="Q1470" s="4"/>
    </row>
    <row r="1471" spans="1:17" x14ac:dyDescent="0.2">
      <c r="A1471" s="6"/>
      <c r="B1471" s="6" t="s">
        <v>8490</v>
      </c>
      <c r="C1471" s="9" t="s">
        <v>8322</v>
      </c>
      <c r="D1471" s="6" t="s">
        <v>5992</v>
      </c>
      <c r="E1471" s="5">
        <v>65</v>
      </c>
      <c r="F1471" s="5">
        <v>305</v>
      </c>
      <c r="G1471" s="5" t="s">
        <v>6261</v>
      </c>
      <c r="H1471" s="5" t="s">
        <v>6136</v>
      </c>
      <c r="I1471" s="5" t="s">
        <v>8263</v>
      </c>
      <c r="J1471" s="6">
        <v>0</v>
      </c>
      <c r="K1471" s="9"/>
      <c r="L1471" s="6"/>
      <c r="Q1471" s="4"/>
    </row>
    <row r="1472" spans="1:17" x14ac:dyDescent="0.2">
      <c r="A1472" s="6"/>
      <c r="B1472" s="6" t="s">
        <v>2125</v>
      </c>
      <c r="C1472" s="9" t="s">
        <v>8322</v>
      </c>
      <c r="D1472" s="6" t="s">
        <v>1311</v>
      </c>
      <c r="E1472" s="5">
        <v>67</v>
      </c>
      <c r="F1472" s="5">
        <v>305</v>
      </c>
      <c r="G1472" s="5" t="s">
        <v>6261</v>
      </c>
      <c r="H1472" s="5" t="s">
        <v>6136</v>
      </c>
      <c r="I1472" s="5" t="s">
        <v>8263</v>
      </c>
      <c r="J1472" s="6">
        <v>0</v>
      </c>
      <c r="K1472" s="9"/>
      <c r="L1472" s="6"/>
      <c r="Q1472" s="4"/>
    </row>
    <row r="1473" spans="1:17" x14ac:dyDescent="0.2">
      <c r="A1473" s="6"/>
      <c r="B1473" s="6" t="s">
        <v>2125</v>
      </c>
      <c r="C1473" s="9" t="s">
        <v>8322</v>
      </c>
      <c r="D1473" s="6" t="s">
        <v>4353</v>
      </c>
      <c r="E1473" s="5"/>
      <c r="F1473" s="5">
        <v>307</v>
      </c>
      <c r="G1473" s="5" t="s">
        <v>9041</v>
      </c>
      <c r="H1473" s="5" t="s">
        <v>10390</v>
      </c>
      <c r="I1473" s="5" t="s">
        <v>8263</v>
      </c>
      <c r="J1473" s="6">
        <v>0</v>
      </c>
      <c r="K1473" s="9"/>
      <c r="L1473" s="6"/>
      <c r="Q1473" s="4"/>
    </row>
    <row r="1474" spans="1:17" x14ac:dyDescent="0.2">
      <c r="A1474" s="6"/>
      <c r="B1474" s="6" t="s">
        <v>2125</v>
      </c>
      <c r="C1474" s="9" t="s">
        <v>8322</v>
      </c>
      <c r="D1474" s="6" t="s">
        <v>6401</v>
      </c>
      <c r="E1474" s="5">
        <v>67</v>
      </c>
      <c r="F1474" s="5">
        <v>305</v>
      </c>
      <c r="G1474" s="5" t="s">
        <v>6261</v>
      </c>
      <c r="H1474" s="5" t="s">
        <v>6136</v>
      </c>
      <c r="I1474" s="5" t="s">
        <v>8263</v>
      </c>
      <c r="J1474" s="6">
        <v>0</v>
      </c>
      <c r="K1474" s="9"/>
      <c r="L1474" s="6"/>
      <c r="Q1474" s="4"/>
    </row>
    <row r="1475" spans="1:17" x14ac:dyDescent="0.2">
      <c r="A1475" s="6"/>
      <c r="B1475" s="6" t="s">
        <v>2125</v>
      </c>
      <c r="C1475" s="9" t="s">
        <v>8322</v>
      </c>
      <c r="D1475" s="6" t="s">
        <v>7064</v>
      </c>
      <c r="E1475" s="5"/>
      <c r="F1475" s="5">
        <v>306</v>
      </c>
      <c r="G1475" s="5" t="s">
        <v>9366</v>
      </c>
      <c r="H1475" s="5" t="s">
        <v>6136</v>
      </c>
      <c r="I1475" s="5" t="s">
        <v>8263</v>
      </c>
      <c r="J1475" s="6">
        <v>0</v>
      </c>
      <c r="K1475" s="9"/>
      <c r="L1475" s="6"/>
      <c r="Q1475" s="4"/>
    </row>
    <row r="1476" spans="1:17" x14ac:dyDescent="0.2">
      <c r="A1476" s="6"/>
      <c r="B1476" s="6" t="s">
        <v>2785</v>
      </c>
      <c r="C1476" s="9" t="s">
        <v>8322</v>
      </c>
      <c r="D1476" s="6" t="s">
        <v>1770</v>
      </c>
      <c r="E1476" s="5"/>
      <c r="F1476" s="5">
        <v>307</v>
      </c>
      <c r="G1476" s="5" t="s">
        <v>9041</v>
      </c>
      <c r="H1476" s="5" t="s">
        <v>10390</v>
      </c>
      <c r="I1476" s="5" t="s">
        <v>8263</v>
      </c>
      <c r="J1476" s="6">
        <v>0</v>
      </c>
      <c r="K1476" s="9"/>
      <c r="L1476" s="6"/>
    </row>
    <row r="1477" spans="1:17" x14ac:dyDescent="0.2">
      <c r="A1477" s="6"/>
      <c r="B1477" s="6" t="s">
        <v>68</v>
      </c>
      <c r="C1477" s="9" t="s">
        <v>6884</v>
      </c>
      <c r="D1477" s="136" t="s">
        <v>2247</v>
      </c>
      <c r="E1477" s="5">
        <v>65</v>
      </c>
      <c r="F1477" s="5">
        <v>305</v>
      </c>
      <c r="G1477" s="5" t="s">
        <v>6261</v>
      </c>
      <c r="H1477" s="5" t="s">
        <v>6136</v>
      </c>
      <c r="I1477" s="5" t="s">
        <v>8263</v>
      </c>
      <c r="J1477" s="6">
        <v>0</v>
      </c>
      <c r="K1477" s="9"/>
      <c r="L1477" s="6"/>
    </row>
    <row r="1478" spans="1:17" x14ac:dyDescent="0.2">
      <c r="A1478" s="6"/>
      <c r="B1478" s="6" t="s">
        <v>2138</v>
      </c>
      <c r="C1478" s="9" t="s">
        <v>8322</v>
      </c>
      <c r="D1478" s="6" t="s">
        <v>6498</v>
      </c>
      <c r="E1478" s="5">
        <v>67</v>
      </c>
      <c r="F1478" s="5">
        <v>305</v>
      </c>
      <c r="G1478" s="5" t="s">
        <v>6261</v>
      </c>
      <c r="H1478" s="5" t="s">
        <v>6136</v>
      </c>
      <c r="I1478" s="5" t="s">
        <v>8263</v>
      </c>
      <c r="J1478" s="6">
        <v>0</v>
      </c>
      <c r="K1478" s="9"/>
      <c r="L1478" s="6"/>
    </row>
    <row r="1479" spans="1:17" x14ac:dyDescent="0.2">
      <c r="A1479" s="6"/>
      <c r="B1479" s="6"/>
      <c r="C1479" s="9" t="s">
        <v>8322</v>
      </c>
      <c r="D1479" s="6" t="s">
        <v>9350</v>
      </c>
      <c r="E1479" s="5">
        <v>58</v>
      </c>
      <c r="F1479" s="5">
        <v>309</v>
      </c>
      <c r="G1479" s="5" t="s">
        <v>9351</v>
      </c>
      <c r="H1479" s="5" t="s">
        <v>6136</v>
      </c>
      <c r="I1479" s="5" t="s">
        <v>8263</v>
      </c>
      <c r="J1479" s="6">
        <v>0</v>
      </c>
      <c r="K1479" s="9"/>
      <c r="L1479" s="6"/>
    </row>
    <row r="1480" spans="1:17" x14ac:dyDescent="0.2">
      <c r="A1480" s="6"/>
      <c r="B1480" s="6"/>
      <c r="C1480" s="9"/>
      <c r="E1480" s="5"/>
      <c r="F1480" s="5"/>
      <c r="G1480" s="5"/>
      <c r="H1480" s="5"/>
      <c r="I1480" s="5"/>
      <c r="J1480" s="6">
        <v>0</v>
      </c>
      <c r="K1480" s="9"/>
      <c r="L1480" s="6"/>
    </row>
    <row r="1481" spans="1:17" x14ac:dyDescent="0.2">
      <c r="A1481" s="6"/>
      <c r="B1481" s="6"/>
      <c r="C1481" s="9" t="s">
        <v>3807</v>
      </c>
      <c r="D1481" s="6" t="s">
        <v>8449</v>
      </c>
      <c r="E1481" s="5">
        <v>66</v>
      </c>
      <c r="F1481" s="5">
        <v>302</v>
      </c>
      <c r="G1481" s="5" t="s">
        <v>3309</v>
      </c>
      <c r="H1481" s="5" t="s">
        <v>6136</v>
      </c>
      <c r="I1481" s="5"/>
      <c r="J1481" s="6">
        <v>0</v>
      </c>
      <c r="K1481" s="9"/>
      <c r="L1481" s="6"/>
    </row>
    <row r="1482" spans="1:17" x14ac:dyDescent="0.2">
      <c r="A1482" s="6"/>
      <c r="B1482" s="6" t="s">
        <v>1978</v>
      </c>
      <c r="C1482" s="9" t="s">
        <v>3807</v>
      </c>
      <c r="D1482" s="6" t="s">
        <v>7005</v>
      </c>
      <c r="E1482" s="5">
        <v>65</v>
      </c>
      <c r="F1482" s="5">
        <v>305</v>
      </c>
      <c r="G1482" s="5" t="s">
        <v>6261</v>
      </c>
      <c r="H1482" s="5" t="s">
        <v>6136</v>
      </c>
      <c r="I1482" s="5" t="s">
        <v>8263</v>
      </c>
      <c r="J1482" s="6">
        <v>0</v>
      </c>
      <c r="K1482" s="9"/>
      <c r="L1482" s="6"/>
    </row>
    <row r="1483" spans="1:17" x14ac:dyDescent="0.2">
      <c r="A1483" s="6"/>
      <c r="B1483" s="6"/>
      <c r="C1483" s="9"/>
      <c r="E1483" s="5"/>
      <c r="F1483" s="5"/>
      <c r="G1483" s="5"/>
      <c r="H1483" s="5"/>
      <c r="I1483" s="5"/>
      <c r="J1483" s="6"/>
      <c r="K1483" s="9"/>
      <c r="L1483" s="6"/>
    </row>
    <row r="1484" spans="1:17" x14ac:dyDescent="0.2">
      <c r="A1484" s="6" t="s">
        <v>5981</v>
      </c>
      <c r="B1484" s="6"/>
      <c r="C1484" s="9" t="s">
        <v>5983</v>
      </c>
      <c r="D1484" s="6" t="s">
        <v>5982</v>
      </c>
      <c r="E1484" s="5">
        <v>58</v>
      </c>
      <c r="F1484" s="5">
        <v>309</v>
      </c>
      <c r="G1484" s="5" t="s">
        <v>9351</v>
      </c>
      <c r="H1484" s="5" t="s">
        <v>6136</v>
      </c>
      <c r="I1484" s="5" t="s">
        <v>8263</v>
      </c>
      <c r="J1484" s="6">
        <v>0</v>
      </c>
      <c r="K1484" s="9"/>
      <c r="L1484" s="6"/>
    </row>
    <row r="1485" spans="1:17" x14ac:dyDescent="0.2">
      <c r="A1485" s="6"/>
      <c r="B1485" s="6"/>
      <c r="C1485" s="9"/>
      <c r="E1485" s="5"/>
      <c r="F1485" s="5"/>
      <c r="G1485" s="5"/>
      <c r="H1485" s="5"/>
      <c r="I1485" s="5"/>
      <c r="J1485" s="6">
        <v>0</v>
      </c>
      <c r="K1485" s="9"/>
      <c r="L1485" s="6"/>
    </row>
    <row r="1486" spans="1:17" x14ac:dyDescent="0.2">
      <c r="A1486" s="6"/>
      <c r="B1486" s="6" t="s">
        <v>1978</v>
      </c>
      <c r="C1486" s="9" t="s">
        <v>7869</v>
      </c>
      <c r="D1486" s="6" t="s">
        <v>8449</v>
      </c>
      <c r="E1486" s="5">
        <v>66</v>
      </c>
      <c r="F1486" s="5">
        <v>302</v>
      </c>
      <c r="G1486" s="5" t="s">
        <v>3309</v>
      </c>
      <c r="H1486" s="5" t="s">
        <v>6136</v>
      </c>
      <c r="I1486" s="5"/>
      <c r="J1486" s="6">
        <v>0</v>
      </c>
      <c r="K1486" s="9"/>
      <c r="L1486" s="6"/>
    </row>
    <row r="1487" spans="1:17" x14ac:dyDescent="0.2">
      <c r="A1487" s="6"/>
      <c r="B1487" s="6"/>
      <c r="C1487" s="9"/>
      <c r="E1487" s="5"/>
      <c r="F1487" s="5"/>
      <c r="G1487" s="5"/>
      <c r="H1487" s="5"/>
      <c r="I1487" s="5"/>
      <c r="J1487" s="6">
        <v>0</v>
      </c>
      <c r="K1487" s="9"/>
      <c r="L1487" s="6"/>
    </row>
    <row r="1488" spans="1:17" x14ac:dyDescent="0.2">
      <c r="A1488" s="6"/>
      <c r="B1488" s="6" t="s">
        <v>8490</v>
      </c>
      <c r="C1488" s="9" t="s">
        <v>4870</v>
      </c>
      <c r="D1488" s="136" t="s">
        <v>4513</v>
      </c>
      <c r="E1488" s="5">
        <v>75</v>
      </c>
      <c r="F1488" s="5">
        <v>303</v>
      </c>
      <c r="G1488" s="5" t="s">
        <v>3643</v>
      </c>
      <c r="H1488" s="5" t="s">
        <v>912</v>
      </c>
      <c r="I1488" s="5" t="s">
        <v>8263</v>
      </c>
      <c r="J1488" s="6">
        <v>0</v>
      </c>
      <c r="K1488" s="9"/>
      <c r="L1488" s="6"/>
    </row>
    <row r="1489" spans="1:12" ht="13.5" thickBot="1" x14ac:dyDescent="0.25">
      <c r="A1489" s="6"/>
      <c r="B1489" s="6"/>
      <c r="C1489" s="9"/>
      <c r="E1489" s="5"/>
      <c r="F1489" s="5"/>
      <c r="G1489" s="5"/>
      <c r="H1489" s="5"/>
      <c r="I1489" s="5"/>
      <c r="J1489" s="6">
        <v>0</v>
      </c>
      <c r="K1489" s="9"/>
      <c r="L1489" s="6"/>
    </row>
    <row r="1490" spans="1:12" ht="15.75" x14ac:dyDescent="0.25">
      <c r="A1490" s="6"/>
      <c r="B1490" s="660" t="s">
        <v>4476</v>
      </c>
      <c r="C1490" s="262"/>
      <c r="D1490" s="263"/>
      <c r="E1490" s="264"/>
      <c r="F1490" s="264"/>
      <c r="G1490" s="264"/>
      <c r="H1490" s="264"/>
      <c r="I1490" s="265"/>
      <c r="J1490" s="6">
        <v>0</v>
      </c>
      <c r="K1490" s="9"/>
      <c r="L1490" s="6"/>
    </row>
    <row r="1491" spans="1:12" ht="15.75" x14ac:dyDescent="0.25">
      <c r="A1491" s="6"/>
      <c r="B1491" s="661" t="s">
        <v>7462</v>
      </c>
      <c r="C1491" s="176"/>
      <c r="D1491" s="136"/>
      <c r="E1491" s="266" t="s">
        <v>10147</v>
      </c>
      <c r="F1491" s="137"/>
      <c r="G1491" s="137"/>
      <c r="H1491" s="137"/>
      <c r="I1491" s="163"/>
      <c r="J1491" s="6">
        <v>0</v>
      </c>
      <c r="K1491" s="9"/>
      <c r="L1491" s="6"/>
    </row>
    <row r="1492" spans="1:12" ht="15.75" x14ac:dyDescent="0.25">
      <c r="A1492" s="6"/>
      <c r="B1492" s="661" t="s">
        <v>4809</v>
      </c>
      <c r="C1492" s="176"/>
      <c r="D1492" s="136"/>
      <c r="E1492" s="266" t="s">
        <v>1388</v>
      </c>
      <c r="F1492" s="137"/>
      <c r="G1492" s="137"/>
      <c r="H1492" s="137"/>
      <c r="I1492" s="163"/>
      <c r="J1492" s="6">
        <v>0</v>
      </c>
      <c r="K1492" s="9"/>
      <c r="L1492" s="6"/>
    </row>
    <row r="1493" spans="1:12" ht="15.75" x14ac:dyDescent="0.25">
      <c r="A1493" s="6"/>
      <c r="B1493" s="661"/>
      <c r="C1493" s="176"/>
      <c r="D1493" s="136"/>
      <c r="E1493" s="266"/>
      <c r="F1493" s="137"/>
      <c r="G1493" s="137"/>
      <c r="H1493" s="137"/>
      <c r="I1493" s="163"/>
      <c r="J1493" s="6">
        <v>0</v>
      </c>
      <c r="K1493" s="9"/>
      <c r="L1493" s="6"/>
    </row>
    <row r="1494" spans="1:12" ht="16.5" thickBot="1" x14ac:dyDescent="0.3">
      <c r="A1494" s="6"/>
      <c r="B1494" s="707" t="s">
        <v>4390</v>
      </c>
      <c r="C1494" s="708"/>
      <c r="D1494" s="585"/>
      <c r="E1494" s="709"/>
      <c r="F1494" s="261"/>
      <c r="G1494" s="261"/>
      <c r="H1494" s="261"/>
      <c r="I1494" s="164"/>
      <c r="J1494" s="6">
        <v>0</v>
      </c>
      <c r="K1494" s="9"/>
      <c r="L1494" s="6"/>
    </row>
    <row r="1495" spans="1:12" ht="26.25" thickBot="1" x14ac:dyDescent="0.25">
      <c r="A1495" s="6"/>
      <c r="B1495" s="230" t="s">
        <v>4412</v>
      </c>
      <c r="C1495" s="703" t="s">
        <v>5407</v>
      </c>
      <c r="D1495" s="230" t="s">
        <v>3078</v>
      </c>
      <c r="E1495" s="704" t="s">
        <v>8490</v>
      </c>
      <c r="F1495" s="705" t="s">
        <v>6402</v>
      </c>
      <c r="G1495" s="705" t="s">
        <v>6239</v>
      </c>
      <c r="H1495" s="705" t="s">
        <v>2849</v>
      </c>
      <c r="I1495" s="706" t="s">
        <v>6626</v>
      </c>
      <c r="J1495" s="6">
        <v>0</v>
      </c>
      <c r="K1495" s="9"/>
      <c r="L1495" s="6"/>
    </row>
    <row r="1496" spans="1:12" x14ac:dyDescent="0.2">
      <c r="A1496" s="6"/>
      <c r="B1496" s="6"/>
      <c r="C1496" s="9" t="s">
        <v>2288</v>
      </c>
      <c r="D1496" s="6" t="s">
        <v>7478</v>
      </c>
      <c r="E1496" s="5">
        <v>53</v>
      </c>
      <c r="F1496" s="5">
        <v>402</v>
      </c>
      <c r="G1496" s="5" t="s">
        <v>2502</v>
      </c>
      <c r="H1496" s="5" t="s">
        <v>6136</v>
      </c>
      <c r="I1496" s="5" t="s">
        <v>8263</v>
      </c>
      <c r="J1496" s="6">
        <v>0</v>
      </c>
      <c r="K1496" s="9"/>
      <c r="L1496" s="6"/>
    </row>
    <row r="1497" spans="1:12" x14ac:dyDescent="0.2">
      <c r="A1497" s="6"/>
      <c r="B1497" s="6"/>
      <c r="C1497" s="9"/>
      <c r="E1497" s="5"/>
      <c r="F1497" s="5"/>
      <c r="G1497" s="5"/>
      <c r="H1497" s="5"/>
      <c r="I1497" s="5"/>
      <c r="J1497" s="6"/>
      <c r="K1497" s="9"/>
      <c r="L1497" s="6"/>
    </row>
    <row r="1498" spans="1:12" x14ac:dyDescent="0.2">
      <c r="A1498" s="6"/>
      <c r="B1498" s="6" t="s">
        <v>2785</v>
      </c>
      <c r="C1498" s="9" t="s">
        <v>6393</v>
      </c>
      <c r="D1498" s="6" t="s">
        <v>7217</v>
      </c>
      <c r="E1498" s="5">
        <v>65</v>
      </c>
      <c r="F1498" s="5">
        <v>403</v>
      </c>
      <c r="G1498" s="5" t="s">
        <v>8240</v>
      </c>
      <c r="H1498" s="5" t="s">
        <v>6136</v>
      </c>
      <c r="I1498" s="5"/>
      <c r="J1498" s="6">
        <v>0</v>
      </c>
      <c r="K1498" s="9" t="s">
        <v>1683</v>
      </c>
      <c r="L1498" s="6"/>
    </row>
    <row r="1499" spans="1:12" x14ac:dyDescent="0.2">
      <c r="A1499" s="6" t="s">
        <v>7731</v>
      </c>
      <c r="B1499" s="6"/>
      <c r="C1499" s="9" t="s">
        <v>6393</v>
      </c>
      <c r="D1499" s="136" t="s">
        <v>3469</v>
      </c>
      <c r="E1499" s="5">
        <v>58</v>
      </c>
      <c r="F1499" s="5">
        <v>404</v>
      </c>
      <c r="G1499" s="5" t="s">
        <v>7733</v>
      </c>
      <c r="H1499" s="5" t="s">
        <v>6136</v>
      </c>
      <c r="I1499" s="5" t="s">
        <v>8263</v>
      </c>
      <c r="J1499" s="6">
        <v>0</v>
      </c>
      <c r="K1499" s="9"/>
      <c r="L1499" s="6"/>
    </row>
    <row r="1500" spans="1:12" x14ac:dyDescent="0.2">
      <c r="A1500" s="6"/>
      <c r="B1500" s="6"/>
      <c r="C1500" s="9"/>
      <c r="E1500" s="5"/>
      <c r="F1500" s="5"/>
      <c r="G1500" s="5"/>
      <c r="H1500" s="5"/>
      <c r="I1500" s="5"/>
      <c r="J1500" s="6"/>
      <c r="K1500" s="9"/>
      <c r="L1500" s="6"/>
    </row>
    <row r="1501" spans="1:12" x14ac:dyDescent="0.2">
      <c r="A1501" s="6"/>
      <c r="B1501" s="6"/>
      <c r="C1501" s="9" t="s">
        <v>8322</v>
      </c>
      <c r="D1501" s="6" t="s">
        <v>7478</v>
      </c>
      <c r="E1501" s="5">
        <v>66</v>
      </c>
      <c r="F1501" s="5">
        <v>401</v>
      </c>
      <c r="G1501" s="5" t="s">
        <v>5697</v>
      </c>
      <c r="H1501" s="5" t="s">
        <v>6136</v>
      </c>
      <c r="I1501" s="5" t="s">
        <v>2441</v>
      </c>
      <c r="J1501" s="6">
        <v>0</v>
      </c>
      <c r="K1501" s="9"/>
      <c r="L1501" s="6"/>
    </row>
    <row r="1502" spans="1:12" x14ac:dyDescent="0.2">
      <c r="A1502" s="6"/>
      <c r="B1502" s="6"/>
      <c r="C1502" s="9"/>
      <c r="E1502" s="5"/>
      <c r="F1502" s="5"/>
      <c r="G1502" s="5"/>
      <c r="H1502" s="5"/>
      <c r="I1502" s="5"/>
      <c r="J1502" s="6">
        <v>0</v>
      </c>
      <c r="K1502" s="9"/>
      <c r="L1502" s="6"/>
    </row>
    <row r="1503" spans="1:12" ht="13.5" thickBot="1" x14ac:dyDescent="0.25">
      <c r="A1503" s="6"/>
      <c r="B1503" s="6"/>
      <c r="C1503" s="9"/>
      <c r="E1503" s="5"/>
      <c r="F1503" s="5"/>
      <c r="G1503" s="5"/>
      <c r="H1503" s="5"/>
      <c r="I1503" s="5"/>
      <c r="J1503" s="6">
        <v>0</v>
      </c>
      <c r="K1503" s="9"/>
      <c r="L1503" s="6"/>
    </row>
    <row r="1504" spans="1:12" ht="15.75" x14ac:dyDescent="0.25">
      <c r="A1504" s="6"/>
      <c r="B1504" s="660" t="s">
        <v>204</v>
      </c>
      <c r="C1504" s="262"/>
      <c r="D1504" s="263"/>
      <c r="E1504" s="264"/>
      <c r="F1504" s="264"/>
      <c r="G1504" s="468" t="s">
        <v>3773</v>
      </c>
      <c r="H1504" s="264"/>
      <c r="I1504" s="265"/>
      <c r="J1504" s="6">
        <v>0</v>
      </c>
      <c r="K1504" s="9"/>
      <c r="L1504" s="6"/>
    </row>
    <row r="1505" spans="1:12" ht="15.75" x14ac:dyDescent="0.25">
      <c r="A1505" s="6"/>
      <c r="B1505" s="661" t="s">
        <v>775</v>
      </c>
      <c r="C1505" s="176"/>
      <c r="D1505" s="136"/>
      <c r="E1505" s="266" t="s">
        <v>3772</v>
      </c>
      <c r="F1505" s="137"/>
      <c r="G1505" s="137"/>
      <c r="H1505" s="137"/>
      <c r="I1505" s="163"/>
      <c r="J1505" s="6">
        <v>0</v>
      </c>
      <c r="K1505" s="9"/>
      <c r="L1505" s="6"/>
    </row>
    <row r="1506" spans="1:12" ht="15.75" x14ac:dyDescent="0.25">
      <c r="A1506" s="6"/>
      <c r="B1506" s="661" t="s">
        <v>4809</v>
      </c>
      <c r="C1506" s="176"/>
      <c r="D1506" s="136"/>
      <c r="E1506" s="266"/>
      <c r="F1506" s="137"/>
      <c r="G1506" s="137"/>
      <c r="H1506" s="137"/>
      <c r="I1506" s="163"/>
      <c r="J1506" s="6">
        <v>0</v>
      </c>
      <c r="K1506" s="9"/>
      <c r="L1506" s="6"/>
    </row>
    <row r="1507" spans="1:12" ht="15.75" x14ac:dyDescent="0.25">
      <c r="A1507" s="6"/>
      <c r="B1507" s="661"/>
      <c r="C1507" s="176"/>
      <c r="D1507" s="136"/>
      <c r="E1507" s="266"/>
      <c r="F1507" s="137"/>
      <c r="G1507" s="137"/>
      <c r="H1507" s="137"/>
      <c r="I1507" s="163"/>
      <c r="J1507" s="6">
        <v>0</v>
      </c>
      <c r="K1507" s="9"/>
      <c r="L1507" s="6"/>
    </row>
    <row r="1508" spans="1:12" ht="16.5" thickBot="1" x14ac:dyDescent="0.3">
      <c r="A1508" s="6"/>
      <c r="B1508" s="707" t="s">
        <v>5219</v>
      </c>
      <c r="C1508" s="708"/>
      <c r="D1508" s="585"/>
      <c r="E1508" s="709"/>
      <c r="F1508" s="261"/>
      <c r="G1508" s="261"/>
      <c r="H1508" s="261"/>
      <c r="I1508" s="164"/>
      <c r="J1508" s="6">
        <v>0</v>
      </c>
      <c r="K1508" s="9"/>
      <c r="L1508" s="6"/>
    </row>
    <row r="1509" spans="1:12" ht="26.25" thickBot="1" x14ac:dyDescent="0.25">
      <c r="A1509" s="6"/>
      <c r="B1509" s="230" t="s">
        <v>4412</v>
      </c>
      <c r="C1509" s="703" t="s">
        <v>5407</v>
      </c>
      <c r="D1509" s="230" t="s">
        <v>3078</v>
      </c>
      <c r="E1509" s="704" t="s">
        <v>8490</v>
      </c>
      <c r="F1509" s="705" t="s">
        <v>6402</v>
      </c>
      <c r="G1509" s="705" t="s">
        <v>6239</v>
      </c>
      <c r="H1509" s="705" t="s">
        <v>2849</v>
      </c>
      <c r="I1509" s="706" t="s">
        <v>6626</v>
      </c>
      <c r="J1509" s="6">
        <v>0</v>
      </c>
      <c r="K1509" s="9" t="s">
        <v>9818</v>
      </c>
      <c r="L1509" s="6"/>
    </row>
    <row r="1510" spans="1:12" x14ac:dyDescent="0.2">
      <c r="A1510" s="6" t="s">
        <v>4252</v>
      </c>
      <c r="B1510" s="557" t="s">
        <v>3365</v>
      </c>
      <c r="C1510" s="710" t="s">
        <v>2288</v>
      </c>
      <c r="D1510" s="557" t="s">
        <v>7750</v>
      </c>
      <c r="E1510" s="662">
        <v>54</v>
      </c>
      <c r="F1510" s="662">
        <v>221</v>
      </c>
      <c r="G1510" s="662" t="s">
        <v>2381</v>
      </c>
      <c r="H1510" s="617" t="s">
        <v>6136</v>
      </c>
      <c r="I1510" s="617" t="s">
        <v>8263</v>
      </c>
      <c r="J1510" s="6">
        <v>0</v>
      </c>
      <c r="K1510" s="9"/>
      <c r="L1510" s="6"/>
    </row>
    <row r="1511" spans="1:12" x14ac:dyDescent="0.2">
      <c r="A1511" s="6"/>
      <c r="B1511" s="557" t="s">
        <v>8490</v>
      </c>
      <c r="C1511" s="710" t="s">
        <v>2288</v>
      </c>
      <c r="D1511" s="557" t="s">
        <v>8725</v>
      </c>
      <c r="E1511" s="662">
        <v>55</v>
      </c>
      <c r="F1511" s="617">
        <v>107</v>
      </c>
      <c r="G1511" s="5" t="s">
        <v>2599</v>
      </c>
      <c r="H1511" s="5" t="s">
        <v>6136</v>
      </c>
      <c r="I1511" s="5" t="s">
        <v>8263</v>
      </c>
      <c r="J1511" s="6">
        <v>0</v>
      </c>
      <c r="K1511" s="9"/>
      <c r="L1511" s="6"/>
    </row>
    <row r="1512" spans="1:12" x14ac:dyDescent="0.2">
      <c r="A1512" s="6"/>
      <c r="B1512" s="557" t="s">
        <v>8490</v>
      </c>
      <c r="C1512" s="710" t="s">
        <v>2288</v>
      </c>
      <c r="D1512" s="557" t="s">
        <v>1624</v>
      </c>
      <c r="E1512" s="662">
        <v>59</v>
      </c>
      <c r="F1512" s="617">
        <v>107</v>
      </c>
      <c r="G1512" s="5" t="s">
        <v>2599</v>
      </c>
      <c r="H1512" s="5" t="s">
        <v>6136</v>
      </c>
      <c r="I1512" s="5" t="s">
        <v>8263</v>
      </c>
      <c r="J1512" s="6">
        <v>0</v>
      </c>
      <c r="K1512" s="9" t="s">
        <v>3948</v>
      </c>
      <c r="L1512" s="6"/>
    </row>
    <row r="1513" spans="1:12" x14ac:dyDescent="0.2">
      <c r="A1513" s="6" t="s">
        <v>8446</v>
      </c>
      <c r="B1513" s="557" t="s">
        <v>8490</v>
      </c>
      <c r="C1513" s="710" t="s">
        <v>2288</v>
      </c>
      <c r="D1513" s="557" t="s">
        <v>3947</v>
      </c>
      <c r="E1513" s="662">
        <v>58</v>
      </c>
      <c r="F1513" s="617">
        <v>107</v>
      </c>
      <c r="G1513" s="5" t="s">
        <v>2599</v>
      </c>
      <c r="H1513" s="5" t="s">
        <v>6136</v>
      </c>
      <c r="I1513" s="5" t="s">
        <v>8263</v>
      </c>
      <c r="J1513" s="6">
        <v>0</v>
      </c>
      <c r="K1513" s="9"/>
      <c r="L1513" s="6"/>
    </row>
    <row r="1514" spans="1:12" x14ac:dyDescent="0.2">
      <c r="A1514" s="6"/>
      <c r="B1514" s="557" t="s">
        <v>8490</v>
      </c>
      <c r="C1514" s="710" t="s">
        <v>2288</v>
      </c>
      <c r="D1514" s="557" t="s">
        <v>7438</v>
      </c>
      <c r="E1514" s="662">
        <v>56</v>
      </c>
      <c r="F1514" s="617">
        <v>107</v>
      </c>
      <c r="G1514" s="5" t="s">
        <v>2599</v>
      </c>
      <c r="H1514" s="5" t="s">
        <v>6136</v>
      </c>
      <c r="I1514" s="5" t="s">
        <v>8263</v>
      </c>
      <c r="J1514" s="6">
        <v>0</v>
      </c>
      <c r="K1514" s="9"/>
      <c r="L1514" s="6"/>
    </row>
    <row r="1515" spans="1:12" x14ac:dyDescent="0.2">
      <c r="A1515" s="6"/>
      <c r="B1515" s="557" t="s">
        <v>8490</v>
      </c>
      <c r="C1515" s="710" t="s">
        <v>2288</v>
      </c>
      <c r="D1515" s="557" t="s">
        <v>7876</v>
      </c>
      <c r="E1515" s="662">
        <v>56</v>
      </c>
      <c r="F1515" s="617">
        <v>107</v>
      </c>
      <c r="G1515" s="5" t="s">
        <v>2599</v>
      </c>
      <c r="H1515" s="5" t="s">
        <v>6136</v>
      </c>
      <c r="I1515" s="5" t="s">
        <v>8263</v>
      </c>
      <c r="J1515" s="6">
        <v>0</v>
      </c>
      <c r="K1515" s="9"/>
      <c r="L1515" s="6"/>
    </row>
    <row r="1516" spans="1:12" x14ac:dyDescent="0.2">
      <c r="A1516" s="575" t="s">
        <v>10670</v>
      </c>
      <c r="B1516" s="557" t="s">
        <v>8490</v>
      </c>
      <c r="C1516" s="710" t="s">
        <v>2288</v>
      </c>
      <c r="D1516" s="557" t="s">
        <v>10678</v>
      </c>
      <c r="E1516" s="662">
        <v>56</v>
      </c>
      <c r="F1516" s="617">
        <v>107</v>
      </c>
      <c r="G1516" s="5" t="s">
        <v>2599</v>
      </c>
      <c r="H1516" s="5" t="s">
        <v>6136</v>
      </c>
      <c r="I1516" s="5" t="s">
        <v>8263</v>
      </c>
      <c r="J1516" s="6">
        <v>0</v>
      </c>
      <c r="K1516" s="562" t="s">
        <v>10679</v>
      </c>
      <c r="L1516" s="6"/>
    </row>
    <row r="1517" spans="1:12" x14ac:dyDescent="0.2">
      <c r="A1517" s="6"/>
      <c r="B1517" s="557" t="s">
        <v>8490</v>
      </c>
      <c r="C1517" s="710" t="s">
        <v>2288</v>
      </c>
      <c r="D1517" s="557" t="s">
        <v>1924</v>
      </c>
      <c r="E1517" s="662">
        <v>56</v>
      </c>
      <c r="F1517" s="617">
        <v>107</v>
      </c>
      <c r="G1517" s="5" t="s">
        <v>2599</v>
      </c>
      <c r="H1517" s="5" t="s">
        <v>6136</v>
      </c>
      <c r="I1517" s="5" t="s">
        <v>8263</v>
      </c>
      <c r="J1517" s="6">
        <v>0</v>
      </c>
      <c r="K1517" s="9" t="s">
        <v>10109</v>
      </c>
      <c r="L1517" s="6"/>
    </row>
    <row r="1518" spans="1:12" x14ac:dyDescent="0.2">
      <c r="A1518" s="6" t="s">
        <v>5825</v>
      </c>
      <c r="B1518" s="557" t="s">
        <v>8490</v>
      </c>
      <c r="C1518" s="710" t="s">
        <v>2288</v>
      </c>
      <c r="D1518" s="557" t="s">
        <v>9033</v>
      </c>
      <c r="E1518" s="662">
        <v>56</v>
      </c>
      <c r="F1518" s="617">
        <v>107</v>
      </c>
      <c r="G1518" s="5" t="s">
        <v>2599</v>
      </c>
      <c r="H1518" s="5" t="s">
        <v>6136</v>
      </c>
      <c r="I1518" s="5" t="s">
        <v>8263</v>
      </c>
      <c r="J1518" s="6">
        <v>0</v>
      </c>
      <c r="K1518" s="9"/>
      <c r="L1518" s="6"/>
    </row>
    <row r="1519" spans="1:12" x14ac:dyDescent="0.2">
      <c r="A1519" s="6" t="s">
        <v>10732</v>
      </c>
      <c r="B1519" s="557" t="s">
        <v>8490</v>
      </c>
      <c r="C1519" s="710" t="s">
        <v>2288</v>
      </c>
      <c r="D1519" s="557" t="s">
        <v>10733</v>
      </c>
      <c r="E1519" s="662">
        <v>56</v>
      </c>
      <c r="F1519" s="617">
        <v>107</v>
      </c>
      <c r="G1519" s="5" t="s">
        <v>2599</v>
      </c>
      <c r="H1519" s="5" t="s">
        <v>6136</v>
      </c>
      <c r="I1519" s="5" t="s">
        <v>8263</v>
      </c>
      <c r="J1519" s="6">
        <v>0</v>
      </c>
      <c r="K1519" s="9" t="s">
        <v>10683</v>
      </c>
      <c r="L1519" s="6"/>
    </row>
    <row r="1520" spans="1:12" x14ac:dyDescent="0.2">
      <c r="A1520" s="6"/>
      <c r="B1520" s="557" t="s">
        <v>5948</v>
      </c>
      <c r="C1520" s="710" t="s">
        <v>2288</v>
      </c>
      <c r="D1520" s="557" t="s">
        <v>2520</v>
      </c>
      <c r="E1520" s="662">
        <v>54</v>
      </c>
      <c r="F1520" s="617">
        <v>112</v>
      </c>
      <c r="G1520" s="5" t="s">
        <v>10734</v>
      </c>
      <c r="H1520" s="5" t="s">
        <v>6136</v>
      </c>
      <c r="I1520" s="5" t="s">
        <v>8263</v>
      </c>
      <c r="J1520" s="6">
        <v>0</v>
      </c>
      <c r="K1520" s="9"/>
      <c r="L1520" s="6"/>
    </row>
    <row r="1521" spans="1:12" x14ac:dyDescent="0.2">
      <c r="A1521" s="6"/>
      <c r="B1521" s="557"/>
      <c r="C1521" s="710"/>
      <c r="D1521" s="557"/>
      <c r="E1521" s="662"/>
      <c r="F1521" s="617"/>
      <c r="G1521" s="5"/>
      <c r="H1521" s="5"/>
      <c r="I1521" s="5"/>
      <c r="J1521" s="6">
        <v>0</v>
      </c>
      <c r="K1521" s="9"/>
      <c r="L1521" s="6"/>
    </row>
    <row r="1522" spans="1:12" x14ac:dyDescent="0.2">
      <c r="A1522" s="6"/>
      <c r="B1522" s="557" t="s">
        <v>8490</v>
      </c>
      <c r="C1522" s="710" t="s">
        <v>4547</v>
      </c>
      <c r="D1522" s="557" t="s">
        <v>6873</v>
      </c>
      <c r="E1522" s="662">
        <v>79</v>
      </c>
      <c r="F1522" s="617">
        <v>103</v>
      </c>
      <c r="G1522" s="5" t="s">
        <v>7113</v>
      </c>
      <c r="H1522" s="5" t="s">
        <v>6513</v>
      </c>
      <c r="I1522" s="5" t="s">
        <v>8263</v>
      </c>
      <c r="J1522" s="6">
        <v>0</v>
      </c>
      <c r="K1522" s="9"/>
      <c r="L1522" s="6"/>
    </row>
    <row r="1523" spans="1:12" x14ac:dyDescent="0.2">
      <c r="A1523" s="6"/>
      <c r="B1523" s="557"/>
      <c r="C1523" s="710"/>
      <c r="D1523" s="557"/>
      <c r="E1523" s="662"/>
      <c r="F1523" s="617"/>
      <c r="G1523" s="617"/>
      <c r="H1523" s="5"/>
      <c r="I1523" s="5"/>
      <c r="J1523" s="6">
        <v>0</v>
      </c>
      <c r="K1523" s="9"/>
      <c r="L1523" s="6"/>
    </row>
    <row r="1524" spans="1:12" x14ac:dyDescent="0.2">
      <c r="A1524" s="6" t="s">
        <v>11651</v>
      </c>
      <c r="B1524" s="557" t="s">
        <v>8490</v>
      </c>
      <c r="C1524" s="710" t="s">
        <v>6393</v>
      </c>
      <c r="D1524" s="557" t="s">
        <v>11654</v>
      </c>
      <c r="E1524" s="662">
        <v>54</v>
      </c>
      <c r="F1524" s="617">
        <v>120</v>
      </c>
      <c r="G1524" s="617" t="s">
        <v>1895</v>
      </c>
      <c r="H1524" s="5" t="s">
        <v>6136</v>
      </c>
      <c r="I1524" s="5" t="s">
        <v>8263</v>
      </c>
      <c r="J1524" s="6">
        <v>0</v>
      </c>
      <c r="K1524" s="9" t="s">
        <v>11611</v>
      </c>
      <c r="L1524" s="6"/>
    </row>
    <row r="1525" spans="1:12" x14ac:dyDescent="0.2">
      <c r="A1525" s="6"/>
      <c r="B1525" s="557" t="s">
        <v>8490</v>
      </c>
      <c r="C1525" s="710" t="s">
        <v>6393</v>
      </c>
      <c r="D1525" s="557" t="s">
        <v>2868</v>
      </c>
      <c r="E1525" s="662">
        <v>56</v>
      </c>
      <c r="F1525" s="617">
        <v>107</v>
      </c>
      <c r="G1525" s="5" t="s">
        <v>2599</v>
      </c>
      <c r="H1525" s="5" t="s">
        <v>6136</v>
      </c>
      <c r="I1525" s="5" t="s">
        <v>8263</v>
      </c>
      <c r="J1525" s="6">
        <v>0</v>
      </c>
      <c r="K1525" s="9"/>
      <c r="L1525" s="6"/>
    </row>
    <row r="1526" spans="1:12" x14ac:dyDescent="0.2">
      <c r="A1526" s="6" t="s">
        <v>5546</v>
      </c>
      <c r="B1526" s="557" t="s">
        <v>8490</v>
      </c>
      <c r="C1526" s="710" t="s">
        <v>6393</v>
      </c>
      <c r="D1526" s="557" t="s">
        <v>11669</v>
      </c>
      <c r="E1526" s="662">
        <v>57</v>
      </c>
      <c r="F1526" s="617">
        <v>107</v>
      </c>
      <c r="G1526" s="5" t="s">
        <v>2599</v>
      </c>
      <c r="H1526" s="5" t="s">
        <v>6136</v>
      </c>
      <c r="I1526" s="5" t="s">
        <v>8263</v>
      </c>
      <c r="J1526" s="6">
        <v>0</v>
      </c>
      <c r="K1526" s="9" t="s">
        <v>11657</v>
      </c>
      <c r="L1526" s="6"/>
    </row>
    <row r="1527" spans="1:12" x14ac:dyDescent="0.2">
      <c r="A1527" s="6" t="s">
        <v>8533</v>
      </c>
      <c r="B1527" s="557" t="s">
        <v>8490</v>
      </c>
      <c r="C1527" s="710" t="s">
        <v>6393</v>
      </c>
      <c r="D1527" s="557" t="s">
        <v>1898</v>
      </c>
      <c r="E1527" s="662">
        <v>57</v>
      </c>
      <c r="F1527" s="617">
        <v>107</v>
      </c>
      <c r="G1527" s="5" t="s">
        <v>2599</v>
      </c>
      <c r="H1527" s="5" t="s">
        <v>6136</v>
      </c>
      <c r="I1527" s="5" t="s">
        <v>8263</v>
      </c>
      <c r="J1527" s="6">
        <v>0</v>
      </c>
      <c r="K1527" s="9"/>
      <c r="L1527" s="6"/>
    </row>
    <row r="1528" spans="1:12" x14ac:dyDescent="0.2">
      <c r="A1528" s="6" t="s">
        <v>5034</v>
      </c>
      <c r="B1528" s="557" t="s">
        <v>8490</v>
      </c>
      <c r="C1528" s="710" t="s">
        <v>6393</v>
      </c>
      <c r="D1528" s="557" t="s">
        <v>1363</v>
      </c>
      <c r="E1528" s="662">
        <v>56</v>
      </c>
      <c r="F1528" s="617">
        <v>107</v>
      </c>
      <c r="G1528" s="5" t="s">
        <v>2599</v>
      </c>
      <c r="H1528" s="5" t="s">
        <v>6136</v>
      </c>
      <c r="I1528" s="5" t="s">
        <v>8263</v>
      </c>
      <c r="J1528" s="6">
        <v>0</v>
      </c>
      <c r="K1528" s="9" t="s">
        <v>12178</v>
      </c>
      <c r="L1528" s="6"/>
    </row>
    <row r="1529" spans="1:12" x14ac:dyDescent="0.2">
      <c r="A1529" s="6"/>
      <c r="B1529" s="557" t="s">
        <v>8490</v>
      </c>
      <c r="C1529" s="710" t="s">
        <v>6393</v>
      </c>
      <c r="D1529" s="557" t="s">
        <v>11176</v>
      </c>
      <c r="E1529" s="662">
        <v>57</v>
      </c>
      <c r="F1529" s="617">
        <v>107</v>
      </c>
      <c r="G1529" s="5" t="s">
        <v>2599</v>
      </c>
      <c r="H1529" s="5" t="s">
        <v>6136</v>
      </c>
      <c r="I1529" s="5" t="s">
        <v>8263</v>
      </c>
      <c r="J1529" s="6">
        <v>0</v>
      </c>
      <c r="K1529" s="9" t="s">
        <v>11175</v>
      </c>
      <c r="L1529" s="6"/>
    </row>
    <row r="1530" spans="1:12" x14ac:dyDescent="0.2">
      <c r="A1530" s="6" t="s">
        <v>10736</v>
      </c>
      <c r="B1530" s="557" t="s">
        <v>8490</v>
      </c>
      <c r="C1530" s="710" t="s">
        <v>6393</v>
      </c>
      <c r="D1530" s="557" t="s">
        <v>10737</v>
      </c>
      <c r="E1530" s="662">
        <v>55</v>
      </c>
      <c r="F1530" s="617">
        <v>107</v>
      </c>
      <c r="G1530" s="5" t="s">
        <v>2599</v>
      </c>
      <c r="H1530" s="5" t="s">
        <v>6136</v>
      </c>
      <c r="I1530" s="5" t="s">
        <v>8263</v>
      </c>
      <c r="J1530" s="6">
        <v>0</v>
      </c>
      <c r="K1530" s="9" t="s">
        <v>10683</v>
      </c>
      <c r="L1530" s="6"/>
    </row>
    <row r="1531" spans="1:12" x14ac:dyDescent="0.2">
      <c r="A1531" s="6"/>
      <c r="B1531" s="557" t="s">
        <v>8490</v>
      </c>
      <c r="C1531" s="710" t="s">
        <v>6393</v>
      </c>
      <c r="D1531" s="557" t="s">
        <v>2399</v>
      </c>
      <c r="E1531" s="662">
        <v>58</v>
      </c>
      <c r="F1531" s="617">
        <v>107</v>
      </c>
      <c r="G1531" s="5" t="s">
        <v>2599</v>
      </c>
      <c r="H1531" s="5" t="s">
        <v>6136</v>
      </c>
      <c r="I1531" s="5" t="s">
        <v>8263</v>
      </c>
      <c r="J1531" s="6">
        <v>0</v>
      </c>
      <c r="K1531" s="9" t="s">
        <v>4226</v>
      </c>
      <c r="L1531" s="6"/>
    </row>
    <row r="1532" spans="1:12" x14ac:dyDescent="0.2">
      <c r="A1532" s="6"/>
      <c r="B1532" s="557"/>
      <c r="C1532" s="710"/>
      <c r="D1532" s="557"/>
      <c r="E1532" s="662"/>
      <c r="F1532" s="617"/>
      <c r="G1532" s="5"/>
      <c r="H1532" s="5"/>
      <c r="I1532" s="5"/>
      <c r="J1532" s="6">
        <v>0</v>
      </c>
      <c r="K1532" s="9"/>
      <c r="L1532" s="6"/>
    </row>
    <row r="1533" spans="1:12" x14ac:dyDescent="0.2">
      <c r="A1533" s="6" t="s">
        <v>10651</v>
      </c>
      <c r="B1533" s="557" t="s">
        <v>4416</v>
      </c>
      <c r="C1533" s="710" t="s">
        <v>8322</v>
      </c>
      <c r="D1533" s="557" t="s">
        <v>8929</v>
      </c>
      <c r="E1533" s="662">
        <v>61</v>
      </c>
      <c r="F1533" s="617">
        <v>107</v>
      </c>
      <c r="G1533" s="5" t="s">
        <v>2599</v>
      </c>
      <c r="H1533" s="5" t="s">
        <v>6136</v>
      </c>
      <c r="I1533" s="5" t="s">
        <v>8263</v>
      </c>
      <c r="J1533" s="6">
        <v>0</v>
      </c>
      <c r="K1533" s="9" t="s">
        <v>10747</v>
      </c>
      <c r="L1533" s="6"/>
    </row>
    <row r="1534" spans="1:12" x14ac:dyDescent="0.2">
      <c r="A1534" s="6"/>
      <c r="B1534" s="557" t="s">
        <v>1423</v>
      </c>
      <c r="C1534" s="710" t="s">
        <v>8322</v>
      </c>
      <c r="D1534" s="557" t="s">
        <v>1624</v>
      </c>
      <c r="E1534" s="662">
        <v>61</v>
      </c>
      <c r="F1534" s="617">
        <v>117</v>
      </c>
      <c r="G1534" s="5" t="s">
        <v>4400</v>
      </c>
      <c r="H1534" s="5" t="s">
        <v>6136</v>
      </c>
      <c r="I1534" s="5" t="s">
        <v>8263</v>
      </c>
      <c r="J1534" s="6">
        <v>0</v>
      </c>
      <c r="K1534" s="9"/>
      <c r="L1534" s="6"/>
    </row>
    <row r="1535" spans="1:12" x14ac:dyDescent="0.2">
      <c r="A1535" s="6"/>
      <c r="B1535" s="557" t="s">
        <v>8490</v>
      </c>
      <c r="C1535" s="710" t="s">
        <v>8322</v>
      </c>
      <c r="D1535" s="557" t="s">
        <v>1624</v>
      </c>
      <c r="E1535" s="662">
        <v>63</v>
      </c>
      <c r="F1535" s="617">
        <v>117</v>
      </c>
      <c r="G1535" s="5" t="s">
        <v>4400</v>
      </c>
      <c r="H1535" s="5" t="s">
        <v>6136</v>
      </c>
      <c r="I1535" s="5" t="s">
        <v>8263</v>
      </c>
      <c r="J1535" s="6">
        <v>0</v>
      </c>
      <c r="K1535" s="9"/>
      <c r="L1535" s="6"/>
    </row>
    <row r="1536" spans="1:12" x14ac:dyDescent="0.2">
      <c r="A1536" s="6" t="s">
        <v>491</v>
      </c>
      <c r="B1536" s="557" t="s">
        <v>8490</v>
      </c>
      <c r="C1536" s="710" t="s">
        <v>8322</v>
      </c>
      <c r="D1536" s="557" t="s">
        <v>2037</v>
      </c>
      <c r="E1536" s="662">
        <v>64</v>
      </c>
      <c r="F1536" s="617">
        <v>113</v>
      </c>
      <c r="G1536" s="5" t="s">
        <v>10564</v>
      </c>
      <c r="H1536" s="5" t="s">
        <v>6136</v>
      </c>
      <c r="I1536" s="5" t="s">
        <v>8263</v>
      </c>
      <c r="J1536" s="6">
        <v>0</v>
      </c>
      <c r="K1536" s="9" t="s">
        <v>604</v>
      </c>
      <c r="L1536" s="6"/>
    </row>
    <row r="1537" spans="1:12" x14ac:dyDescent="0.2">
      <c r="A1537" s="6"/>
      <c r="B1537" s="557" t="s">
        <v>2125</v>
      </c>
      <c r="C1537" s="710" t="s">
        <v>8322</v>
      </c>
      <c r="D1537" s="557" t="s">
        <v>6918</v>
      </c>
      <c r="E1537" s="662">
        <v>57</v>
      </c>
      <c r="F1537" s="617">
        <v>107</v>
      </c>
      <c r="G1537" s="5" t="s">
        <v>2599</v>
      </c>
      <c r="H1537" s="5" t="s">
        <v>6136</v>
      </c>
      <c r="I1537" s="5" t="s">
        <v>8263</v>
      </c>
      <c r="J1537" s="6">
        <v>0</v>
      </c>
      <c r="K1537" s="9"/>
      <c r="L1537" s="6"/>
    </row>
    <row r="1538" spans="1:12" x14ac:dyDescent="0.2">
      <c r="A1538" s="6"/>
      <c r="B1538" s="557"/>
      <c r="C1538" s="710"/>
      <c r="D1538" s="557"/>
      <c r="E1538" s="662"/>
      <c r="F1538" s="617"/>
      <c r="G1538" s="5"/>
      <c r="H1538" s="5"/>
      <c r="I1538" s="5"/>
      <c r="J1538" s="6"/>
      <c r="K1538" s="9"/>
      <c r="L1538" s="6"/>
    </row>
    <row r="1539" spans="1:12" x14ac:dyDescent="0.2">
      <c r="A1539" s="6" t="s">
        <v>12296</v>
      </c>
      <c r="B1539" s="557" t="s">
        <v>8490</v>
      </c>
      <c r="C1539" s="710" t="s">
        <v>7951</v>
      </c>
      <c r="D1539" s="557" t="s">
        <v>1624</v>
      </c>
      <c r="E1539" s="662">
        <v>65</v>
      </c>
      <c r="F1539" s="5">
        <v>116</v>
      </c>
      <c r="G1539" s="5" t="s">
        <v>8081</v>
      </c>
      <c r="H1539" s="5" t="s">
        <v>6136</v>
      </c>
      <c r="I1539" s="5" t="s">
        <v>8263</v>
      </c>
      <c r="J1539" s="6">
        <v>0</v>
      </c>
      <c r="K1539" s="9" t="s">
        <v>12297</v>
      </c>
      <c r="L1539" s="6"/>
    </row>
    <row r="1540" spans="1:12" x14ac:dyDescent="0.2">
      <c r="A1540" s="6"/>
      <c r="B1540" s="557"/>
      <c r="C1540" s="710"/>
      <c r="D1540" s="557"/>
      <c r="E1540" s="662"/>
      <c r="F1540" s="5"/>
      <c r="G1540" s="5"/>
      <c r="H1540" s="5"/>
      <c r="I1540" s="5"/>
      <c r="J1540" s="6"/>
      <c r="K1540" s="9"/>
      <c r="L1540" s="6"/>
    </row>
    <row r="1541" spans="1:12" x14ac:dyDescent="0.2">
      <c r="A1541" s="6" t="s">
        <v>12307</v>
      </c>
      <c r="B1541" s="557" t="s">
        <v>8490</v>
      </c>
      <c r="C1541" s="710" t="s">
        <v>12305</v>
      </c>
      <c r="D1541" s="557" t="s">
        <v>12306</v>
      </c>
      <c r="E1541" s="662">
        <v>60.5</v>
      </c>
      <c r="F1541" s="5">
        <v>117</v>
      </c>
      <c r="G1541" s="5" t="s">
        <v>4400</v>
      </c>
      <c r="H1541" s="5" t="s">
        <v>6136</v>
      </c>
      <c r="I1541" s="5" t="s">
        <v>8263</v>
      </c>
      <c r="J1541" s="6">
        <v>0</v>
      </c>
      <c r="K1541" s="9" t="s">
        <v>12303</v>
      </c>
      <c r="L1541" s="6"/>
    </row>
    <row r="1542" spans="1:12" x14ac:dyDescent="0.2">
      <c r="A1542" s="6"/>
      <c r="B1542" s="557"/>
      <c r="C1542" s="710"/>
      <c r="D1542" s="557"/>
      <c r="E1542" s="662"/>
      <c r="F1542" s="617"/>
      <c r="G1542" s="5"/>
      <c r="H1542" s="5"/>
      <c r="I1542" s="5"/>
      <c r="J1542" s="6"/>
      <c r="K1542" s="9"/>
      <c r="L1542" s="6"/>
    </row>
    <row r="1543" spans="1:12" x14ac:dyDescent="0.2">
      <c r="A1543" s="6" t="s">
        <v>11841</v>
      </c>
      <c r="B1543" s="557" t="s">
        <v>1978</v>
      </c>
      <c r="C1543" s="710" t="s">
        <v>2637</v>
      </c>
      <c r="D1543" s="557" t="s">
        <v>11908</v>
      </c>
      <c r="E1543" s="662">
        <v>70</v>
      </c>
      <c r="F1543" s="617">
        <v>101</v>
      </c>
      <c r="G1543" s="5" t="s">
        <v>5561</v>
      </c>
      <c r="H1543" s="5" t="s">
        <v>10390</v>
      </c>
      <c r="I1543" s="5" t="s">
        <v>8263</v>
      </c>
      <c r="J1543" s="6">
        <v>0</v>
      </c>
      <c r="K1543" s="9" t="s">
        <v>11840</v>
      </c>
      <c r="L1543" s="6"/>
    </row>
    <row r="1544" spans="1:12" x14ac:dyDescent="0.2">
      <c r="A1544" s="6"/>
      <c r="B1544" s="557"/>
      <c r="C1544" s="710"/>
      <c r="D1544" s="557"/>
      <c r="E1544" s="662"/>
      <c r="F1544" s="617"/>
      <c r="G1544" s="617"/>
      <c r="H1544" s="5"/>
      <c r="I1544" s="5"/>
      <c r="J1544" s="6">
        <v>0</v>
      </c>
      <c r="K1544" s="9"/>
      <c r="L1544" s="6"/>
    </row>
    <row r="1545" spans="1:12" x14ac:dyDescent="0.2">
      <c r="A1545" s="6"/>
      <c r="B1545" s="557" t="s">
        <v>4416</v>
      </c>
      <c r="C1545" s="710" t="s">
        <v>2637</v>
      </c>
      <c r="D1545" s="557" t="s">
        <v>6009</v>
      </c>
      <c r="E1545" s="662">
        <v>61</v>
      </c>
      <c r="F1545" s="5">
        <v>106</v>
      </c>
      <c r="G1545" s="5" t="s">
        <v>575</v>
      </c>
      <c r="H1545" s="5" t="s">
        <v>6136</v>
      </c>
      <c r="I1545" s="5" t="s">
        <v>8263</v>
      </c>
      <c r="J1545" s="6">
        <v>0</v>
      </c>
      <c r="K1545" s="9"/>
      <c r="L1545" s="6"/>
    </row>
    <row r="1546" spans="1:12" x14ac:dyDescent="0.2">
      <c r="A1546" s="6" t="s">
        <v>12135</v>
      </c>
      <c r="B1546" s="557" t="s">
        <v>1423</v>
      </c>
      <c r="C1546" s="710" t="s">
        <v>2637</v>
      </c>
      <c r="D1546" s="557" t="s">
        <v>12139</v>
      </c>
      <c r="E1546" s="662">
        <v>70</v>
      </c>
      <c r="F1546" s="5">
        <v>101</v>
      </c>
      <c r="G1546" s="5" t="s">
        <v>5561</v>
      </c>
      <c r="H1546" s="5" t="s">
        <v>10390</v>
      </c>
      <c r="I1546" s="5" t="s">
        <v>8263</v>
      </c>
      <c r="J1546" s="6">
        <v>0</v>
      </c>
      <c r="K1546" s="9" t="s">
        <v>12079</v>
      </c>
      <c r="L1546" s="6"/>
    </row>
    <row r="1547" spans="1:12" x14ac:dyDescent="0.2">
      <c r="A1547" s="6"/>
      <c r="B1547" s="557" t="s">
        <v>1423</v>
      </c>
      <c r="C1547" s="710" t="s">
        <v>2637</v>
      </c>
      <c r="D1547" s="557" t="s">
        <v>4073</v>
      </c>
      <c r="E1547" s="5">
        <v>66</v>
      </c>
      <c r="F1547" s="5">
        <v>111</v>
      </c>
      <c r="G1547" s="5" t="s">
        <v>1171</v>
      </c>
      <c r="H1547" s="5" t="s">
        <v>6136</v>
      </c>
      <c r="I1547" s="5" t="s">
        <v>8263</v>
      </c>
      <c r="J1547" s="6">
        <v>0</v>
      </c>
      <c r="K1547" s="9" t="s">
        <v>1683</v>
      </c>
      <c r="L1547" s="6"/>
    </row>
    <row r="1548" spans="1:12" x14ac:dyDescent="0.2">
      <c r="A1548" s="6" t="s">
        <v>5151</v>
      </c>
      <c r="B1548" s="6" t="s">
        <v>8490</v>
      </c>
      <c r="C1548" s="9" t="s">
        <v>2637</v>
      </c>
      <c r="D1548" s="6" t="s">
        <v>2475</v>
      </c>
      <c r="E1548" s="5">
        <v>66</v>
      </c>
      <c r="F1548" s="5">
        <v>113</v>
      </c>
      <c r="G1548" s="5" t="s">
        <v>10564</v>
      </c>
      <c r="H1548" s="5" t="s">
        <v>6136</v>
      </c>
      <c r="I1548" s="5" t="s">
        <v>8263</v>
      </c>
      <c r="J1548" s="6">
        <v>0</v>
      </c>
      <c r="K1548" s="9" t="s">
        <v>695</v>
      </c>
      <c r="L1548" s="6"/>
    </row>
    <row r="1549" spans="1:12" x14ac:dyDescent="0.2">
      <c r="A1549" s="6" t="s">
        <v>3913</v>
      </c>
      <c r="B1549" s="6" t="s">
        <v>8490</v>
      </c>
      <c r="C1549" s="9" t="s">
        <v>2637</v>
      </c>
      <c r="D1549" s="6" t="s">
        <v>1126</v>
      </c>
      <c r="E1549" s="5">
        <v>68</v>
      </c>
      <c r="F1549" s="5">
        <v>102</v>
      </c>
      <c r="G1549" s="5" t="s">
        <v>5560</v>
      </c>
      <c r="H1549" s="5" t="s">
        <v>10390</v>
      </c>
      <c r="I1549" s="5" t="s">
        <v>8263</v>
      </c>
      <c r="J1549" s="6">
        <v>0</v>
      </c>
      <c r="K1549" s="9" t="s">
        <v>9973</v>
      </c>
      <c r="L1549" s="6"/>
    </row>
    <row r="1550" spans="1:12" x14ac:dyDescent="0.2">
      <c r="A1550" s="6"/>
      <c r="B1550" s="6" t="s">
        <v>8490</v>
      </c>
      <c r="C1550" s="9" t="s">
        <v>2637</v>
      </c>
      <c r="D1550" s="136" t="s">
        <v>2182</v>
      </c>
      <c r="E1550" s="5">
        <v>70</v>
      </c>
      <c r="F1550" s="5">
        <v>101</v>
      </c>
      <c r="G1550" s="5" t="s">
        <v>5561</v>
      </c>
      <c r="H1550" s="5" t="s">
        <v>10390</v>
      </c>
      <c r="I1550" s="5" t="s">
        <v>8263</v>
      </c>
      <c r="J1550" s="6">
        <v>0</v>
      </c>
      <c r="K1550" s="9"/>
      <c r="L1550" s="6"/>
    </row>
    <row r="1551" spans="1:12" x14ac:dyDescent="0.2">
      <c r="A1551" s="6"/>
      <c r="B1551" s="6" t="s">
        <v>8490</v>
      </c>
      <c r="C1551" s="9" t="s">
        <v>2637</v>
      </c>
      <c r="D1551" s="136" t="s">
        <v>2318</v>
      </c>
      <c r="E1551" s="5">
        <v>65</v>
      </c>
      <c r="F1551" s="5">
        <v>113</v>
      </c>
      <c r="G1551" s="5" t="s">
        <v>6003</v>
      </c>
      <c r="H1551" s="5" t="s">
        <v>6136</v>
      </c>
      <c r="I1551" s="5" t="s">
        <v>8263</v>
      </c>
      <c r="J1551" s="6">
        <v>0</v>
      </c>
      <c r="K1551" s="9"/>
      <c r="L1551" s="6"/>
    </row>
    <row r="1552" spans="1:12" x14ac:dyDescent="0.2">
      <c r="A1552" s="6"/>
      <c r="B1552" s="6" t="s">
        <v>8490</v>
      </c>
      <c r="C1552" s="9" t="s">
        <v>2637</v>
      </c>
      <c r="D1552" s="557" t="s">
        <v>10594</v>
      </c>
      <c r="E1552" s="5">
        <v>65</v>
      </c>
      <c r="F1552" s="5">
        <v>113</v>
      </c>
      <c r="G1552" s="5" t="s">
        <v>10564</v>
      </c>
      <c r="H1552" s="5" t="s">
        <v>6136</v>
      </c>
      <c r="I1552" s="5" t="s">
        <v>8263</v>
      </c>
      <c r="J1552" s="6">
        <v>0</v>
      </c>
      <c r="K1552" s="562" t="s">
        <v>10592</v>
      </c>
      <c r="L1552" s="6"/>
    </row>
    <row r="1553" spans="1:12" x14ac:dyDescent="0.2">
      <c r="A1553" s="6" t="s">
        <v>3937</v>
      </c>
      <c r="B1553" s="6" t="s">
        <v>8490</v>
      </c>
      <c r="C1553" s="9" t="s">
        <v>2637</v>
      </c>
      <c r="D1553" s="136" t="s">
        <v>1120</v>
      </c>
      <c r="E1553" s="5">
        <v>70</v>
      </c>
      <c r="F1553" s="5">
        <v>101</v>
      </c>
      <c r="G1553" s="5" t="s">
        <v>5561</v>
      </c>
      <c r="H1553" s="5" t="s">
        <v>10390</v>
      </c>
      <c r="I1553" s="5" t="s">
        <v>8263</v>
      </c>
      <c r="J1553" s="6">
        <v>0</v>
      </c>
      <c r="K1553" s="9"/>
      <c r="L1553" s="6"/>
    </row>
    <row r="1554" spans="1:12" x14ac:dyDescent="0.2">
      <c r="A1554" s="6" t="s">
        <v>1096</v>
      </c>
      <c r="B1554" s="6" t="s">
        <v>8490</v>
      </c>
      <c r="C1554" s="9" t="s">
        <v>2637</v>
      </c>
      <c r="D1554" s="136" t="s">
        <v>8080</v>
      </c>
      <c r="E1554" s="5">
        <v>64</v>
      </c>
      <c r="F1554" s="5">
        <v>116</v>
      </c>
      <c r="G1554" s="5" t="s">
        <v>8081</v>
      </c>
      <c r="H1554" s="5" t="s">
        <v>6136</v>
      </c>
      <c r="I1554" s="5" t="s">
        <v>8263</v>
      </c>
      <c r="J1554" s="6">
        <v>0</v>
      </c>
      <c r="K1554" s="9" t="s">
        <v>821</v>
      </c>
      <c r="L1554" s="6"/>
    </row>
    <row r="1555" spans="1:12" x14ac:dyDescent="0.2">
      <c r="A1555" s="6" t="s">
        <v>11204</v>
      </c>
      <c r="B1555" s="6" t="s">
        <v>8490</v>
      </c>
      <c r="C1555" s="9" t="s">
        <v>2637</v>
      </c>
      <c r="D1555" s="6" t="s">
        <v>11206</v>
      </c>
      <c r="E1555" s="5">
        <v>70</v>
      </c>
      <c r="F1555" s="5">
        <v>101</v>
      </c>
      <c r="G1555" s="5" t="s">
        <v>5561</v>
      </c>
      <c r="H1555" s="5" t="s">
        <v>10390</v>
      </c>
      <c r="I1555" s="5" t="s">
        <v>8263</v>
      </c>
      <c r="J1555" s="6">
        <v>0</v>
      </c>
      <c r="K1555" s="9" t="s">
        <v>11198</v>
      </c>
      <c r="L1555" s="6"/>
    </row>
    <row r="1556" spans="1:12" x14ac:dyDescent="0.2">
      <c r="A1556" s="6" t="s">
        <v>6349</v>
      </c>
      <c r="B1556" s="6" t="s">
        <v>8490</v>
      </c>
      <c r="C1556" s="9" t="s">
        <v>2637</v>
      </c>
      <c r="D1556" s="136" t="s">
        <v>10816</v>
      </c>
      <c r="E1556" s="5">
        <v>68</v>
      </c>
      <c r="F1556" s="5">
        <v>102</v>
      </c>
      <c r="G1556" s="5" t="s">
        <v>5560</v>
      </c>
      <c r="H1556" s="5" t="s">
        <v>10390</v>
      </c>
      <c r="I1556" s="5" t="s">
        <v>8263</v>
      </c>
      <c r="J1556" s="6">
        <v>0</v>
      </c>
      <c r="K1556" s="9" t="s">
        <v>10807</v>
      </c>
      <c r="L1556" s="6"/>
    </row>
    <row r="1557" spans="1:12" x14ac:dyDescent="0.2">
      <c r="A1557" s="6"/>
      <c r="B1557" s="6" t="s">
        <v>8490</v>
      </c>
      <c r="C1557" s="9" t="s">
        <v>2637</v>
      </c>
      <c r="D1557" s="136" t="s">
        <v>822</v>
      </c>
      <c r="E1557" s="5">
        <v>62</v>
      </c>
      <c r="F1557" s="5">
        <v>106</v>
      </c>
      <c r="G1557" s="5" t="s">
        <v>575</v>
      </c>
      <c r="H1557" s="5" t="s">
        <v>6136</v>
      </c>
      <c r="I1557" s="5" t="s">
        <v>8263</v>
      </c>
      <c r="J1557" s="6">
        <v>0</v>
      </c>
      <c r="K1557" s="9"/>
      <c r="L1557" s="6"/>
    </row>
    <row r="1558" spans="1:12" x14ac:dyDescent="0.2">
      <c r="A1558" s="6"/>
      <c r="B1558" s="6" t="s">
        <v>8490</v>
      </c>
      <c r="C1558" s="9" t="s">
        <v>2637</v>
      </c>
      <c r="D1558" s="6" t="s">
        <v>8345</v>
      </c>
      <c r="E1558" s="5">
        <v>69</v>
      </c>
      <c r="F1558" s="5">
        <v>102</v>
      </c>
      <c r="G1558" s="5" t="s">
        <v>5560</v>
      </c>
      <c r="H1558" s="5" t="s">
        <v>10390</v>
      </c>
      <c r="I1558" s="5" t="s">
        <v>8263</v>
      </c>
      <c r="J1558" s="6">
        <v>0</v>
      </c>
      <c r="K1558" s="9"/>
      <c r="L1558" s="6"/>
    </row>
    <row r="1559" spans="1:12" x14ac:dyDescent="0.2">
      <c r="A1559" s="6" t="s">
        <v>11015</v>
      </c>
      <c r="B1559" s="6" t="s">
        <v>8490</v>
      </c>
      <c r="C1559" s="9" t="s">
        <v>2637</v>
      </c>
      <c r="D1559" s="6" t="s">
        <v>11017</v>
      </c>
      <c r="E1559" s="5">
        <v>67</v>
      </c>
      <c r="F1559" s="5">
        <v>101</v>
      </c>
      <c r="G1559" s="5" t="s">
        <v>5561</v>
      </c>
      <c r="H1559" s="5" t="s">
        <v>10390</v>
      </c>
      <c r="I1559" s="5" t="s">
        <v>8263</v>
      </c>
      <c r="J1559" s="6">
        <v>0</v>
      </c>
      <c r="K1559" s="9" t="s">
        <v>10980</v>
      </c>
      <c r="L1559" s="6"/>
    </row>
    <row r="1560" spans="1:12" x14ac:dyDescent="0.2">
      <c r="A1560" s="6" t="s">
        <v>12142</v>
      </c>
      <c r="B1560" s="6" t="s">
        <v>8490</v>
      </c>
      <c r="C1560" s="9" t="s">
        <v>10090</v>
      </c>
      <c r="D1560" s="6" t="s">
        <v>12150</v>
      </c>
      <c r="E1560" s="5">
        <v>67.5</v>
      </c>
      <c r="F1560" s="5">
        <v>101</v>
      </c>
      <c r="G1560" s="5" t="s">
        <v>5561</v>
      </c>
      <c r="H1560" s="5" t="s">
        <v>10390</v>
      </c>
      <c r="I1560" s="5" t="s">
        <v>8263</v>
      </c>
      <c r="J1560" s="6">
        <v>0</v>
      </c>
      <c r="K1560" s="9" t="s">
        <v>12144</v>
      </c>
      <c r="L1560" s="6"/>
    </row>
    <row r="1561" spans="1:12" x14ac:dyDescent="0.2">
      <c r="A1561" s="6" t="s">
        <v>10805</v>
      </c>
      <c r="B1561" s="6" t="s">
        <v>8490</v>
      </c>
      <c r="C1561" s="9" t="s">
        <v>2637</v>
      </c>
      <c r="D1561" s="6" t="s">
        <v>10818</v>
      </c>
      <c r="E1561" s="5">
        <v>65</v>
      </c>
      <c r="F1561" s="5">
        <v>113</v>
      </c>
      <c r="G1561" s="5" t="s">
        <v>2074</v>
      </c>
      <c r="H1561" s="5" t="s">
        <v>6136</v>
      </c>
      <c r="I1561" s="5" t="s">
        <v>8263</v>
      </c>
      <c r="J1561" s="6">
        <v>0</v>
      </c>
      <c r="K1561" s="9" t="s">
        <v>10807</v>
      </c>
      <c r="L1561" s="6"/>
    </row>
    <row r="1562" spans="1:12" x14ac:dyDescent="0.2">
      <c r="A1562" s="6"/>
      <c r="B1562" s="6" t="s">
        <v>8490</v>
      </c>
      <c r="C1562" s="9" t="s">
        <v>2637</v>
      </c>
      <c r="D1562" s="6" t="s">
        <v>5120</v>
      </c>
      <c r="E1562" s="5">
        <v>69</v>
      </c>
      <c r="F1562" s="5">
        <v>102</v>
      </c>
      <c r="G1562" s="5" t="s">
        <v>5560</v>
      </c>
      <c r="H1562" s="5" t="s">
        <v>10390</v>
      </c>
      <c r="I1562" s="5" t="s">
        <v>8263</v>
      </c>
      <c r="J1562" s="6">
        <v>0</v>
      </c>
      <c r="K1562" s="9"/>
      <c r="L1562" s="6"/>
    </row>
    <row r="1563" spans="1:12" x14ac:dyDescent="0.2">
      <c r="A1563" s="6" t="s">
        <v>9783</v>
      </c>
      <c r="B1563" s="6" t="s">
        <v>8490</v>
      </c>
      <c r="C1563" s="9" t="s">
        <v>2637</v>
      </c>
      <c r="D1563" s="6" t="s">
        <v>12159</v>
      </c>
      <c r="E1563" s="5">
        <v>70</v>
      </c>
      <c r="F1563" s="5">
        <v>101</v>
      </c>
      <c r="G1563" s="5" t="s">
        <v>5561</v>
      </c>
      <c r="H1563" s="5" t="s">
        <v>10390</v>
      </c>
      <c r="I1563" s="5" t="s">
        <v>8263</v>
      </c>
      <c r="J1563" s="6">
        <v>0</v>
      </c>
      <c r="K1563" s="9" t="s">
        <v>12144</v>
      </c>
      <c r="L1563" s="6"/>
    </row>
    <row r="1564" spans="1:12" x14ac:dyDescent="0.2">
      <c r="A1564" s="6"/>
      <c r="B1564" s="6" t="s">
        <v>8490</v>
      </c>
      <c r="C1564" s="9" t="s">
        <v>2637</v>
      </c>
      <c r="D1564" s="6" t="s">
        <v>5727</v>
      </c>
      <c r="E1564" s="5">
        <v>65</v>
      </c>
      <c r="F1564" s="5">
        <v>113</v>
      </c>
      <c r="G1564" s="5" t="s">
        <v>2074</v>
      </c>
      <c r="H1564" s="5" t="s">
        <v>6136</v>
      </c>
      <c r="I1564" s="5" t="s">
        <v>8263</v>
      </c>
      <c r="J1564" s="6">
        <v>0</v>
      </c>
      <c r="K1564" s="9"/>
      <c r="L1564" s="6"/>
    </row>
    <row r="1565" spans="1:12" x14ac:dyDescent="0.2">
      <c r="A1565" s="6" t="s">
        <v>1387</v>
      </c>
      <c r="B1565" s="6" t="s">
        <v>8490</v>
      </c>
      <c r="C1565" s="9" t="s">
        <v>2637</v>
      </c>
      <c r="D1565" s="136" t="s">
        <v>10309</v>
      </c>
      <c r="E1565" s="5">
        <v>70</v>
      </c>
      <c r="F1565" s="5">
        <v>101</v>
      </c>
      <c r="G1565" s="5" t="s">
        <v>5561</v>
      </c>
      <c r="H1565" s="5" t="s">
        <v>10390</v>
      </c>
      <c r="I1565" s="5" t="s">
        <v>8263</v>
      </c>
      <c r="J1565" s="6">
        <v>0</v>
      </c>
      <c r="K1565" s="9"/>
      <c r="L1565" s="6"/>
    </row>
    <row r="1566" spans="1:12" x14ac:dyDescent="0.2">
      <c r="A1566" s="6"/>
      <c r="B1566" s="6" t="s">
        <v>8490</v>
      </c>
      <c r="C1566" s="9" t="s">
        <v>2637</v>
      </c>
      <c r="D1566" s="6" t="s">
        <v>6567</v>
      </c>
      <c r="E1566" s="5">
        <v>70</v>
      </c>
      <c r="F1566" s="5">
        <v>101</v>
      </c>
      <c r="G1566" s="5" t="s">
        <v>5561</v>
      </c>
      <c r="H1566" s="5" t="s">
        <v>10390</v>
      </c>
      <c r="I1566" s="5" t="s">
        <v>8263</v>
      </c>
      <c r="J1566" s="6">
        <v>0</v>
      </c>
      <c r="K1566" s="9"/>
      <c r="L1566" s="6"/>
    </row>
    <row r="1567" spans="1:12" x14ac:dyDescent="0.2">
      <c r="A1567" s="6" t="s">
        <v>8047</v>
      </c>
      <c r="B1567" s="6" t="s">
        <v>8490</v>
      </c>
      <c r="C1567" s="9" t="s">
        <v>2637</v>
      </c>
      <c r="D1567" s="136" t="s">
        <v>11197</v>
      </c>
      <c r="E1567" s="5">
        <v>70</v>
      </c>
      <c r="F1567" s="5">
        <v>101</v>
      </c>
      <c r="G1567" s="5" t="s">
        <v>5561</v>
      </c>
      <c r="H1567" s="5" t="s">
        <v>10390</v>
      </c>
      <c r="I1567" s="5" t="s">
        <v>8263</v>
      </c>
      <c r="J1567" s="6">
        <v>0</v>
      </c>
      <c r="K1567" s="9" t="s">
        <v>11198</v>
      </c>
      <c r="L1567" s="6"/>
    </row>
    <row r="1568" spans="1:12" x14ac:dyDescent="0.2">
      <c r="A1568" s="6" t="s">
        <v>10975</v>
      </c>
      <c r="B1568" s="6" t="s">
        <v>8490</v>
      </c>
      <c r="C1568" s="9" t="s">
        <v>2637</v>
      </c>
      <c r="D1568" s="136" t="s">
        <v>12162</v>
      </c>
      <c r="E1568" s="5">
        <v>70</v>
      </c>
      <c r="F1568" s="5">
        <v>101</v>
      </c>
      <c r="G1568" s="5" t="s">
        <v>5561</v>
      </c>
      <c r="H1568" s="5" t="s">
        <v>10390</v>
      </c>
      <c r="I1568" s="5" t="s">
        <v>8263</v>
      </c>
      <c r="J1568" s="6">
        <v>0</v>
      </c>
      <c r="K1568" s="9" t="s">
        <v>12144</v>
      </c>
      <c r="L1568" s="6"/>
    </row>
    <row r="1569" spans="1:12" x14ac:dyDescent="0.2">
      <c r="A1569" s="6" t="s">
        <v>7017</v>
      </c>
      <c r="B1569" s="6" t="s">
        <v>8490</v>
      </c>
      <c r="C1569" s="9" t="s">
        <v>2637</v>
      </c>
      <c r="D1569" s="6" t="s">
        <v>9513</v>
      </c>
      <c r="E1569" s="5">
        <v>70</v>
      </c>
      <c r="F1569" s="5">
        <v>101</v>
      </c>
      <c r="G1569" s="5" t="s">
        <v>5561</v>
      </c>
      <c r="H1569" s="5" t="s">
        <v>10390</v>
      </c>
      <c r="I1569" s="5" t="s">
        <v>8263</v>
      </c>
      <c r="J1569" s="6">
        <v>0</v>
      </c>
      <c r="K1569" s="9" t="s">
        <v>2131</v>
      </c>
      <c r="L1569" s="6"/>
    </row>
    <row r="1570" spans="1:12" x14ac:dyDescent="0.2">
      <c r="A1570" s="6"/>
      <c r="B1570" s="6" t="s">
        <v>8490</v>
      </c>
      <c r="C1570" s="9" t="s">
        <v>2637</v>
      </c>
      <c r="D1570" s="6" t="s">
        <v>5369</v>
      </c>
      <c r="E1570" s="5">
        <v>68</v>
      </c>
      <c r="F1570" s="5">
        <v>102</v>
      </c>
      <c r="G1570" s="5" t="s">
        <v>5560</v>
      </c>
      <c r="H1570" s="5" t="s">
        <v>10390</v>
      </c>
      <c r="I1570" s="5" t="s">
        <v>8263</v>
      </c>
      <c r="J1570" s="6">
        <v>0</v>
      </c>
      <c r="K1570" s="9"/>
      <c r="L1570" s="6"/>
    </row>
    <row r="1571" spans="1:12" x14ac:dyDescent="0.2">
      <c r="A1571" s="6"/>
      <c r="B1571" s="6" t="s">
        <v>8490</v>
      </c>
      <c r="C1571" s="9" t="s">
        <v>2637</v>
      </c>
      <c r="D1571" s="136" t="s">
        <v>6946</v>
      </c>
      <c r="E1571" s="5">
        <v>67</v>
      </c>
      <c r="F1571" s="5">
        <v>101</v>
      </c>
      <c r="G1571" s="5" t="s">
        <v>5561</v>
      </c>
      <c r="H1571" s="5" t="s">
        <v>10390</v>
      </c>
      <c r="I1571" s="5" t="s">
        <v>8263</v>
      </c>
      <c r="J1571" s="6">
        <v>0</v>
      </c>
      <c r="K1571" s="9"/>
      <c r="L1571" s="6"/>
    </row>
    <row r="1572" spans="1:12" x14ac:dyDescent="0.2">
      <c r="A1572" s="6"/>
      <c r="B1572" s="6" t="s">
        <v>8490</v>
      </c>
      <c r="C1572" s="9" t="s">
        <v>2637</v>
      </c>
      <c r="D1572" s="136" t="s">
        <v>917</v>
      </c>
      <c r="E1572" s="5">
        <v>71</v>
      </c>
      <c r="F1572" s="5">
        <v>101</v>
      </c>
      <c r="G1572" s="5" t="s">
        <v>5561</v>
      </c>
      <c r="H1572" s="5" t="s">
        <v>10390</v>
      </c>
      <c r="I1572" s="5" t="s">
        <v>8263</v>
      </c>
      <c r="J1572" s="6">
        <v>0</v>
      </c>
      <c r="K1572" s="9" t="s">
        <v>1191</v>
      </c>
      <c r="L1572" s="6"/>
    </row>
    <row r="1573" spans="1:12" x14ac:dyDescent="0.2">
      <c r="A1573" s="6" t="s">
        <v>3855</v>
      </c>
      <c r="B1573" s="6" t="s">
        <v>8490</v>
      </c>
      <c r="C1573" s="9" t="s">
        <v>2637</v>
      </c>
      <c r="D1573" s="136" t="s">
        <v>1037</v>
      </c>
      <c r="E1573" s="5">
        <v>69</v>
      </c>
      <c r="F1573" s="5">
        <v>101</v>
      </c>
      <c r="G1573" s="5" t="s">
        <v>5561</v>
      </c>
      <c r="H1573" s="5" t="s">
        <v>10390</v>
      </c>
      <c r="I1573" s="5" t="s">
        <v>8263</v>
      </c>
      <c r="J1573" s="6">
        <v>0</v>
      </c>
      <c r="K1573" s="9"/>
      <c r="L1573" s="6"/>
    </row>
    <row r="1574" spans="1:12" x14ac:dyDescent="0.2">
      <c r="A1574" s="6"/>
      <c r="B1574" s="6" t="s">
        <v>8490</v>
      </c>
      <c r="C1574" s="9" t="s">
        <v>2637</v>
      </c>
      <c r="D1574" s="136" t="s">
        <v>6450</v>
      </c>
      <c r="E1574" s="5">
        <v>70</v>
      </c>
      <c r="F1574" s="5">
        <v>105</v>
      </c>
      <c r="G1574" s="5" t="s">
        <v>3810</v>
      </c>
      <c r="H1574" s="5" t="s">
        <v>912</v>
      </c>
      <c r="I1574" s="5" t="s">
        <v>8263</v>
      </c>
      <c r="J1574" s="6">
        <v>0</v>
      </c>
      <c r="K1574" s="9" t="s">
        <v>33</v>
      </c>
      <c r="L1574" s="6"/>
    </row>
    <row r="1575" spans="1:12" x14ac:dyDescent="0.2">
      <c r="A1575" s="6" t="s">
        <v>34</v>
      </c>
      <c r="B1575" s="6" t="s">
        <v>8490</v>
      </c>
      <c r="C1575" s="9" t="s">
        <v>2637</v>
      </c>
      <c r="D1575" s="136" t="s">
        <v>35</v>
      </c>
      <c r="E1575" s="5">
        <v>69</v>
      </c>
      <c r="F1575" s="5">
        <v>101</v>
      </c>
      <c r="G1575" s="5" t="s">
        <v>5561</v>
      </c>
      <c r="H1575" s="5" t="s">
        <v>10390</v>
      </c>
      <c r="I1575" s="5" t="s">
        <v>8263</v>
      </c>
      <c r="J1575" s="6">
        <v>0</v>
      </c>
      <c r="K1575" s="9"/>
      <c r="L1575" s="6"/>
    </row>
    <row r="1576" spans="1:12" x14ac:dyDescent="0.2">
      <c r="A1576" s="6"/>
      <c r="B1576" s="6" t="s">
        <v>8490</v>
      </c>
      <c r="C1576" s="9" t="s">
        <v>2637</v>
      </c>
      <c r="D1576" s="136" t="s">
        <v>1925</v>
      </c>
      <c r="E1576" s="5">
        <v>68</v>
      </c>
      <c r="F1576" s="5">
        <v>101</v>
      </c>
      <c r="G1576" s="5" t="s">
        <v>5561</v>
      </c>
      <c r="H1576" s="5" t="s">
        <v>10390</v>
      </c>
      <c r="I1576" s="5" t="s">
        <v>8263</v>
      </c>
      <c r="J1576" s="6">
        <v>0</v>
      </c>
      <c r="K1576" s="9" t="s">
        <v>695</v>
      </c>
      <c r="L1576" s="6"/>
    </row>
    <row r="1577" spans="1:12" x14ac:dyDescent="0.2">
      <c r="A1577" s="6" t="s">
        <v>5972</v>
      </c>
      <c r="B1577" s="6" t="s">
        <v>8490</v>
      </c>
      <c r="C1577" s="9" t="s">
        <v>2637</v>
      </c>
      <c r="D1577" s="136" t="s">
        <v>9320</v>
      </c>
      <c r="E1577" s="5">
        <v>69</v>
      </c>
      <c r="F1577" s="5">
        <v>101</v>
      </c>
      <c r="G1577" s="5" t="s">
        <v>5561</v>
      </c>
      <c r="H1577" s="5" t="s">
        <v>10390</v>
      </c>
      <c r="I1577" s="5" t="s">
        <v>8263</v>
      </c>
      <c r="J1577" s="6">
        <v>0</v>
      </c>
      <c r="K1577" s="9"/>
      <c r="L1577" s="6"/>
    </row>
    <row r="1578" spans="1:12" x14ac:dyDescent="0.2">
      <c r="A1578" s="6"/>
      <c r="B1578" s="6" t="s">
        <v>8490</v>
      </c>
      <c r="C1578" s="9" t="s">
        <v>2637</v>
      </c>
      <c r="D1578" s="136" t="s">
        <v>3834</v>
      </c>
      <c r="E1578" s="5">
        <v>68</v>
      </c>
      <c r="F1578" s="5">
        <v>101</v>
      </c>
      <c r="G1578" s="5" t="s">
        <v>5561</v>
      </c>
      <c r="H1578" s="5" t="s">
        <v>10390</v>
      </c>
      <c r="I1578" s="5" t="s">
        <v>8263</v>
      </c>
      <c r="J1578" s="6">
        <v>0</v>
      </c>
      <c r="K1578" s="9" t="s">
        <v>3789</v>
      </c>
      <c r="L1578" s="6"/>
    </row>
    <row r="1579" spans="1:12" x14ac:dyDescent="0.2">
      <c r="A1579" s="6" t="s">
        <v>9166</v>
      </c>
      <c r="B1579" s="6" t="s">
        <v>8490</v>
      </c>
      <c r="C1579" s="9" t="s">
        <v>2637</v>
      </c>
      <c r="D1579" s="136" t="s">
        <v>9730</v>
      </c>
      <c r="E1579" s="5">
        <v>70</v>
      </c>
      <c r="F1579" s="5">
        <v>101</v>
      </c>
      <c r="G1579" s="5" t="s">
        <v>5561</v>
      </c>
      <c r="H1579" s="5" t="s">
        <v>10390</v>
      </c>
      <c r="I1579" s="5" t="s">
        <v>8263</v>
      </c>
      <c r="J1579" s="6">
        <v>0</v>
      </c>
      <c r="K1579" s="9" t="s">
        <v>2479</v>
      </c>
      <c r="L1579" s="6"/>
    </row>
    <row r="1580" spans="1:12" x14ac:dyDescent="0.2">
      <c r="A1580" s="6" t="s">
        <v>8698</v>
      </c>
      <c r="B1580" s="6" t="s">
        <v>4957</v>
      </c>
      <c r="C1580" s="9" t="s">
        <v>2637</v>
      </c>
      <c r="D1580" s="136" t="s">
        <v>6369</v>
      </c>
      <c r="E1580" s="5">
        <v>63</v>
      </c>
      <c r="F1580" s="5">
        <v>117</v>
      </c>
      <c r="G1580" s="5" t="s">
        <v>4400</v>
      </c>
      <c r="H1580" s="5" t="s">
        <v>6136</v>
      </c>
      <c r="I1580" s="5" t="s">
        <v>8263</v>
      </c>
      <c r="J1580" s="6">
        <v>0</v>
      </c>
      <c r="K1580" s="9"/>
      <c r="L1580" s="6"/>
    </row>
    <row r="1581" spans="1:12" x14ac:dyDescent="0.2">
      <c r="A1581" s="6"/>
      <c r="B1581" s="6" t="s">
        <v>2125</v>
      </c>
      <c r="C1581" s="9" t="s">
        <v>2637</v>
      </c>
      <c r="D1581" s="136" t="s">
        <v>5814</v>
      </c>
      <c r="E1581" s="5">
        <v>67</v>
      </c>
      <c r="F1581" s="5">
        <v>109</v>
      </c>
      <c r="G1581" s="5" t="s">
        <v>5523</v>
      </c>
      <c r="H1581" s="5" t="s">
        <v>6136</v>
      </c>
      <c r="I1581" s="5" t="s">
        <v>8263</v>
      </c>
      <c r="J1581" s="6">
        <v>0</v>
      </c>
      <c r="K1581" s="9"/>
      <c r="L1581" s="6"/>
    </row>
    <row r="1582" spans="1:12" x14ac:dyDescent="0.2">
      <c r="A1582" s="6"/>
      <c r="B1582" s="6" t="s">
        <v>2125</v>
      </c>
      <c r="C1582" s="9" t="s">
        <v>2637</v>
      </c>
      <c r="D1582" s="136" t="s">
        <v>9929</v>
      </c>
      <c r="E1582" s="5">
        <v>64</v>
      </c>
      <c r="F1582" s="5">
        <v>110</v>
      </c>
      <c r="G1582" s="5" t="s">
        <v>6003</v>
      </c>
      <c r="H1582" s="5" t="s">
        <v>6136</v>
      </c>
      <c r="I1582" s="5" t="s">
        <v>8263</v>
      </c>
      <c r="J1582" s="6">
        <v>0</v>
      </c>
      <c r="K1582" s="9"/>
      <c r="L1582" s="6"/>
    </row>
    <row r="1583" spans="1:12" x14ac:dyDescent="0.2">
      <c r="A1583" s="6"/>
      <c r="B1583" s="6" t="s">
        <v>2785</v>
      </c>
      <c r="C1583" s="9" t="s">
        <v>2637</v>
      </c>
      <c r="D1583" s="136" t="s">
        <v>6181</v>
      </c>
      <c r="E1583" s="5">
        <v>65</v>
      </c>
      <c r="F1583" s="5">
        <v>110</v>
      </c>
      <c r="G1583" s="5" t="s">
        <v>6003</v>
      </c>
      <c r="H1583" s="5" t="s">
        <v>6136</v>
      </c>
      <c r="I1583" s="5" t="s">
        <v>8263</v>
      </c>
      <c r="J1583" s="6">
        <v>0</v>
      </c>
      <c r="K1583" s="9" t="s">
        <v>2310</v>
      </c>
      <c r="L1583" s="6"/>
    </row>
    <row r="1584" spans="1:12" x14ac:dyDescent="0.2">
      <c r="A1584" s="6" t="s">
        <v>1235</v>
      </c>
      <c r="B1584" s="6" t="s">
        <v>1019</v>
      </c>
      <c r="C1584" s="9" t="s">
        <v>2637</v>
      </c>
      <c r="D1584" s="136" t="s">
        <v>3241</v>
      </c>
      <c r="E1584" s="5">
        <v>68</v>
      </c>
      <c r="F1584" s="5">
        <v>101</v>
      </c>
      <c r="G1584" s="5" t="s">
        <v>5561</v>
      </c>
      <c r="H1584" s="5" t="s">
        <v>10390</v>
      </c>
      <c r="I1584" s="5" t="s">
        <v>8263</v>
      </c>
      <c r="J1584" s="6">
        <v>0</v>
      </c>
      <c r="K1584" s="9"/>
      <c r="L1584" s="6"/>
    </row>
    <row r="1585" spans="1:12" x14ac:dyDescent="0.2">
      <c r="A1585" s="6"/>
      <c r="B1585" s="6" t="s">
        <v>6479</v>
      </c>
      <c r="C1585" s="9" t="s">
        <v>2637</v>
      </c>
      <c r="D1585" s="136" t="s">
        <v>10525</v>
      </c>
      <c r="E1585" s="5"/>
      <c r="F1585" s="5">
        <v>101</v>
      </c>
      <c r="G1585" s="5" t="s">
        <v>5561</v>
      </c>
      <c r="H1585" s="5" t="s">
        <v>10390</v>
      </c>
      <c r="I1585" s="5" t="s">
        <v>8263</v>
      </c>
      <c r="J1585" s="6">
        <v>0</v>
      </c>
      <c r="K1585" s="9"/>
      <c r="L1585" s="6"/>
    </row>
    <row r="1586" spans="1:12" x14ac:dyDescent="0.2">
      <c r="A1586" s="6" t="s">
        <v>10857</v>
      </c>
      <c r="B1586" s="6" t="s">
        <v>9405</v>
      </c>
      <c r="C1586" s="9" t="s">
        <v>2637</v>
      </c>
      <c r="D1586" s="136" t="s">
        <v>10861</v>
      </c>
      <c r="E1586" s="5">
        <v>65</v>
      </c>
      <c r="F1586" s="5">
        <v>110</v>
      </c>
      <c r="G1586" s="5" t="s">
        <v>6003</v>
      </c>
      <c r="H1586" s="5" t="s">
        <v>6136</v>
      </c>
      <c r="I1586" s="5" t="s">
        <v>8263</v>
      </c>
      <c r="J1586" s="6">
        <v>0</v>
      </c>
      <c r="K1586" s="9" t="s">
        <v>10860</v>
      </c>
      <c r="L1586" s="6"/>
    </row>
    <row r="1587" spans="1:12" x14ac:dyDescent="0.2">
      <c r="A1587" s="6"/>
      <c r="B1587" s="6"/>
      <c r="C1587" s="9"/>
      <c r="D1587" s="136"/>
      <c r="E1587" s="5"/>
      <c r="F1587" s="5"/>
      <c r="G1587" s="5"/>
      <c r="H1587" s="5"/>
      <c r="I1587" s="5"/>
      <c r="J1587" s="6">
        <v>0</v>
      </c>
      <c r="K1587" s="9"/>
      <c r="L1587" s="6"/>
    </row>
    <row r="1588" spans="1:12" x14ac:dyDescent="0.2">
      <c r="A1588" s="6"/>
      <c r="B1588" s="6" t="s">
        <v>1423</v>
      </c>
      <c r="C1588" s="9" t="s">
        <v>2550</v>
      </c>
      <c r="D1588" s="6" t="s">
        <v>8113</v>
      </c>
      <c r="E1588" s="5">
        <v>73</v>
      </c>
      <c r="F1588" s="5">
        <v>105</v>
      </c>
      <c r="G1588" s="5" t="s">
        <v>3810</v>
      </c>
      <c r="H1588" s="5" t="s">
        <v>912</v>
      </c>
      <c r="I1588" s="5" t="s">
        <v>8263</v>
      </c>
      <c r="J1588" s="6">
        <v>0</v>
      </c>
      <c r="K1588" s="9"/>
      <c r="L1588" s="6"/>
    </row>
    <row r="1589" spans="1:12" x14ac:dyDescent="0.2">
      <c r="A1589" s="6"/>
      <c r="B1589" s="6"/>
      <c r="C1589" s="9"/>
      <c r="E1589" s="5"/>
      <c r="F1589" s="5"/>
      <c r="G1589" s="5"/>
      <c r="H1589" s="5"/>
      <c r="I1589" s="5"/>
      <c r="J1589" s="6">
        <v>0</v>
      </c>
      <c r="K1589" s="9"/>
      <c r="L1589" s="6"/>
    </row>
    <row r="1590" spans="1:12" x14ac:dyDescent="0.2">
      <c r="A1590" s="6"/>
      <c r="B1590" s="6" t="s">
        <v>8490</v>
      </c>
      <c r="C1590" s="9" t="s">
        <v>3547</v>
      </c>
      <c r="D1590" s="6" t="s">
        <v>2380</v>
      </c>
      <c r="E1590" s="5">
        <v>66</v>
      </c>
      <c r="F1590" s="5">
        <v>111</v>
      </c>
      <c r="G1590" s="5" t="s">
        <v>1171</v>
      </c>
      <c r="H1590" s="5" t="s">
        <v>6136</v>
      </c>
      <c r="I1590" s="5" t="s">
        <v>8263</v>
      </c>
      <c r="J1590" s="6">
        <v>0</v>
      </c>
      <c r="K1590" s="9"/>
      <c r="L1590" s="6"/>
    </row>
    <row r="1591" spans="1:12" x14ac:dyDescent="0.2">
      <c r="A1591" s="6"/>
      <c r="B1591" s="6"/>
      <c r="C1591" s="9"/>
      <c r="E1591" s="5"/>
      <c r="F1591" s="5"/>
      <c r="G1591" s="5"/>
      <c r="H1591" s="5"/>
      <c r="I1591" s="5"/>
      <c r="J1591" s="6">
        <v>0</v>
      </c>
      <c r="K1591" s="9" t="s">
        <v>2005</v>
      </c>
      <c r="L1591" s="6"/>
    </row>
    <row r="1592" spans="1:12" x14ac:dyDescent="0.2">
      <c r="A1592" s="6" t="s">
        <v>10329</v>
      </c>
      <c r="B1592" s="6" t="s">
        <v>8490</v>
      </c>
      <c r="C1592" s="9" t="s">
        <v>3451</v>
      </c>
      <c r="D1592" s="6" t="s">
        <v>2008</v>
      </c>
      <c r="E1592" s="5">
        <v>76</v>
      </c>
      <c r="F1592" s="5">
        <v>118</v>
      </c>
      <c r="G1592" s="5" t="s">
        <v>10483</v>
      </c>
      <c r="H1592" s="5" t="s">
        <v>4678</v>
      </c>
      <c r="I1592" s="5" t="s">
        <v>8263</v>
      </c>
      <c r="J1592" s="6">
        <v>0</v>
      </c>
      <c r="K1592" s="9" t="s">
        <v>2005</v>
      </c>
      <c r="L1592" s="6"/>
    </row>
    <row r="1593" spans="1:12" x14ac:dyDescent="0.2">
      <c r="A1593" s="6" t="s">
        <v>2006</v>
      </c>
      <c r="B1593" s="6" t="s">
        <v>8490</v>
      </c>
      <c r="C1593" s="9" t="s">
        <v>3451</v>
      </c>
      <c r="D1593" s="6" t="s">
        <v>10482</v>
      </c>
      <c r="E1593" s="5">
        <v>77</v>
      </c>
      <c r="F1593" s="5">
        <v>118</v>
      </c>
      <c r="G1593" s="5" t="s">
        <v>10483</v>
      </c>
      <c r="H1593" s="5" t="s">
        <v>4678</v>
      </c>
      <c r="I1593" s="5" t="s">
        <v>8263</v>
      </c>
      <c r="J1593" s="6">
        <v>0</v>
      </c>
      <c r="K1593" s="9" t="s">
        <v>7112</v>
      </c>
      <c r="L1593" s="6"/>
    </row>
    <row r="1594" spans="1:12" x14ac:dyDescent="0.2">
      <c r="A1594" s="6"/>
      <c r="B1594" s="6" t="s">
        <v>8490</v>
      </c>
      <c r="C1594" s="9" t="s">
        <v>3451</v>
      </c>
      <c r="D1594" s="6" t="s">
        <v>6729</v>
      </c>
      <c r="E1594" s="5">
        <v>79</v>
      </c>
      <c r="F1594" s="5">
        <v>103</v>
      </c>
      <c r="G1594" s="5" t="s">
        <v>7113</v>
      </c>
      <c r="H1594" s="5" t="s">
        <v>6513</v>
      </c>
      <c r="I1594" s="5" t="s">
        <v>8263</v>
      </c>
      <c r="J1594" s="6">
        <v>0</v>
      </c>
      <c r="K1594" s="9"/>
      <c r="L1594" s="6"/>
    </row>
    <row r="1595" spans="1:12" x14ac:dyDescent="0.2">
      <c r="A1595" s="6"/>
      <c r="B1595" s="6"/>
      <c r="C1595" s="9"/>
      <c r="E1595" s="5"/>
      <c r="F1595" s="5"/>
      <c r="G1595" s="5"/>
      <c r="H1595" s="5"/>
      <c r="I1595" s="5"/>
      <c r="J1595" s="6"/>
      <c r="K1595" s="9"/>
      <c r="L1595" s="6"/>
    </row>
    <row r="1596" spans="1:12" x14ac:dyDescent="0.2">
      <c r="A1596" s="6" t="s">
        <v>12016</v>
      </c>
      <c r="B1596" s="6" t="s">
        <v>4892</v>
      </c>
      <c r="C1596" s="9" t="s">
        <v>6512</v>
      </c>
      <c r="D1596" s="6" t="s">
        <v>12023</v>
      </c>
      <c r="E1596" s="5">
        <v>70</v>
      </c>
      <c r="F1596" s="5">
        <v>101</v>
      </c>
      <c r="G1596" s="5" t="s">
        <v>5561</v>
      </c>
      <c r="H1596" s="5" t="s">
        <v>10390</v>
      </c>
      <c r="I1596" s="5" t="s">
        <v>8263</v>
      </c>
      <c r="J1596" s="6">
        <v>0</v>
      </c>
      <c r="K1596" s="9" t="s">
        <v>12011</v>
      </c>
      <c r="L1596" s="6"/>
    </row>
    <row r="1597" spans="1:12" x14ac:dyDescent="0.2">
      <c r="A1597" s="6"/>
      <c r="B1597" s="6" t="s">
        <v>4892</v>
      </c>
      <c r="C1597" s="9" t="s">
        <v>6512</v>
      </c>
      <c r="D1597" s="6" t="s">
        <v>7694</v>
      </c>
      <c r="E1597" s="5">
        <v>72</v>
      </c>
      <c r="F1597" s="5">
        <v>105</v>
      </c>
      <c r="G1597" s="5" t="s">
        <v>3810</v>
      </c>
      <c r="H1597" s="5" t="s">
        <v>912</v>
      </c>
      <c r="I1597" s="5" t="s">
        <v>8263</v>
      </c>
      <c r="J1597" s="6">
        <v>0</v>
      </c>
      <c r="K1597" s="9"/>
      <c r="L1597" s="6"/>
    </row>
    <row r="1598" spans="1:12" x14ac:dyDescent="0.2">
      <c r="A1598" s="6" t="s">
        <v>12019</v>
      </c>
      <c r="B1598" s="6" t="s">
        <v>4892</v>
      </c>
      <c r="C1598" s="9" t="s">
        <v>6512</v>
      </c>
      <c r="D1598" s="6" t="s">
        <v>12022</v>
      </c>
      <c r="E1598" s="5">
        <v>76</v>
      </c>
      <c r="F1598" s="5">
        <v>115</v>
      </c>
      <c r="G1598" s="5" t="s">
        <v>3810</v>
      </c>
      <c r="H1598" s="5" t="s">
        <v>4678</v>
      </c>
      <c r="I1598" s="5" t="s">
        <v>8263</v>
      </c>
      <c r="J1598" s="6">
        <v>0</v>
      </c>
      <c r="K1598" s="9" t="s">
        <v>12024</v>
      </c>
      <c r="L1598" s="6"/>
    </row>
    <row r="1599" spans="1:12" x14ac:dyDescent="0.2">
      <c r="A1599" s="6" t="s">
        <v>8130</v>
      </c>
      <c r="B1599" s="6" t="s">
        <v>8490</v>
      </c>
      <c r="C1599" s="9" t="s">
        <v>6512</v>
      </c>
      <c r="D1599" s="6" t="s">
        <v>3333</v>
      </c>
      <c r="E1599" s="5">
        <v>71</v>
      </c>
      <c r="F1599" s="5">
        <v>105</v>
      </c>
      <c r="G1599" s="5" t="s">
        <v>3810</v>
      </c>
      <c r="H1599" s="5" t="s">
        <v>912</v>
      </c>
      <c r="I1599" s="5" t="s">
        <v>8263</v>
      </c>
      <c r="J1599" s="6">
        <v>0</v>
      </c>
      <c r="K1599" s="9" t="s">
        <v>5663</v>
      </c>
      <c r="L1599" s="6"/>
    </row>
    <row r="1600" spans="1:12" ht="25.5" x14ac:dyDescent="0.2">
      <c r="A1600" s="6" t="s">
        <v>4747</v>
      </c>
      <c r="B1600" s="6" t="s">
        <v>8490</v>
      </c>
      <c r="C1600" s="9" t="s">
        <v>6512</v>
      </c>
      <c r="D1600" s="174" t="s">
        <v>10286</v>
      </c>
      <c r="E1600" s="5">
        <v>71</v>
      </c>
      <c r="F1600" s="5">
        <v>105</v>
      </c>
      <c r="G1600" s="5" t="s">
        <v>3810</v>
      </c>
      <c r="H1600" s="5" t="s">
        <v>912</v>
      </c>
      <c r="I1600" s="5" t="s">
        <v>8263</v>
      </c>
      <c r="J1600" s="6">
        <v>0</v>
      </c>
      <c r="K1600" s="9" t="s">
        <v>5663</v>
      </c>
      <c r="L1600" s="6"/>
    </row>
    <row r="1601" spans="1:12" ht="25.5" x14ac:dyDescent="0.2">
      <c r="A1601" s="6" t="s">
        <v>4007</v>
      </c>
      <c r="B1601" s="6" t="s">
        <v>8490</v>
      </c>
      <c r="C1601" s="9" t="s">
        <v>6512</v>
      </c>
      <c r="D1601" s="174" t="s">
        <v>2922</v>
      </c>
      <c r="E1601" s="5">
        <v>71</v>
      </c>
      <c r="F1601" s="5">
        <v>105</v>
      </c>
      <c r="G1601" s="5" t="s">
        <v>3810</v>
      </c>
      <c r="H1601" s="5" t="s">
        <v>912</v>
      </c>
      <c r="I1601" s="5" t="s">
        <v>8263</v>
      </c>
      <c r="J1601" s="6">
        <v>0</v>
      </c>
      <c r="K1601" s="9"/>
      <c r="L1601" s="6"/>
    </row>
    <row r="1602" spans="1:12" ht="25.5" x14ac:dyDescent="0.2">
      <c r="A1602" s="575" t="s">
        <v>7173</v>
      </c>
      <c r="B1602" s="575" t="s">
        <v>8490</v>
      </c>
      <c r="C1602" s="562" t="s">
        <v>6512</v>
      </c>
      <c r="D1602" s="576" t="s">
        <v>10627</v>
      </c>
      <c r="E1602" s="5">
        <v>78</v>
      </c>
      <c r="F1602" s="5">
        <v>103</v>
      </c>
      <c r="G1602" s="5" t="s">
        <v>7113</v>
      </c>
      <c r="H1602" s="5" t="s">
        <v>6513</v>
      </c>
      <c r="I1602" s="5" t="s">
        <v>8263</v>
      </c>
      <c r="J1602" s="6">
        <v>0</v>
      </c>
      <c r="K1602" s="562" t="s">
        <v>10626</v>
      </c>
      <c r="L1602" s="6"/>
    </row>
    <row r="1603" spans="1:12" x14ac:dyDescent="0.2">
      <c r="A1603" s="6" t="s">
        <v>8648</v>
      </c>
      <c r="B1603" s="6" t="s">
        <v>8490</v>
      </c>
      <c r="C1603" s="9" t="s">
        <v>6512</v>
      </c>
      <c r="D1603" s="6" t="s">
        <v>4691</v>
      </c>
      <c r="E1603" s="5">
        <v>78</v>
      </c>
      <c r="F1603" s="5">
        <v>115</v>
      </c>
      <c r="G1603" s="5" t="s">
        <v>5980</v>
      </c>
      <c r="H1603" s="5" t="s">
        <v>4678</v>
      </c>
      <c r="I1603" s="5" t="s">
        <v>8263</v>
      </c>
      <c r="J1603" s="6">
        <v>0</v>
      </c>
      <c r="K1603" s="9" t="s">
        <v>7112</v>
      </c>
      <c r="L1603" s="6"/>
    </row>
    <row r="1604" spans="1:12" x14ac:dyDescent="0.2">
      <c r="A1604" s="6"/>
      <c r="B1604" s="6" t="s">
        <v>8490</v>
      </c>
      <c r="C1604" s="9" t="s">
        <v>6512</v>
      </c>
      <c r="D1604" s="6" t="s">
        <v>8891</v>
      </c>
      <c r="E1604" s="5">
        <v>79</v>
      </c>
      <c r="F1604" s="5">
        <v>103</v>
      </c>
      <c r="G1604" s="5" t="s">
        <v>7113</v>
      </c>
      <c r="H1604" s="5" t="s">
        <v>6513</v>
      </c>
      <c r="I1604" s="5" t="s">
        <v>8263</v>
      </c>
      <c r="J1604" s="6">
        <v>0</v>
      </c>
      <c r="K1604" s="9"/>
      <c r="L1604" s="6"/>
    </row>
    <row r="1605" spans="1:12" ht="25.5" x14ac:dyDescent="0.2">
      <c r="A1605" s="6" t="s">
        <v>12537</v>
      </c>
      <c r="B1605" s="6" t="s">
        <v>8490</v>
      </c>
      <c r="C1605" s="9" t="s">
        <v>6512</v>
      </c>
      <c r="D1605" s="576" t="s">
        <v>12544</v>
      </c>
      <c r="E1605" s="5">
        <v>78</v>
      </c>
      <c r="F1605" s="5">
        <v>103</v>
      </c>
      <c r="G1605" s="5" t="s">
        <v>7113</v>
      </c>
      <c r="H1605" s="5" t="s">
        <v>6513</v>
      </c>
      <c r="I1605" s="5" t="s">
        <v>8263</v>
      </c>
      <c r="J1605" s="6">
        <v>0</v>
      </c>
      <c r="K1605" s="9" t="s">
        <v>12539</v>
      </c>
      <c r="L1605" s="6"/>
    </row>
    <row r="1606" spans="1:12" x14ac:dyDescent="0.2">
      <c r="A1606" s="6" t="s">
        <v>2311</v>
      </c>
      <c r="B1606" s="6" t="s">
        <v>8490</v>
      </c>
      <c r="C1606" s="9" t="s">
        <v>6512</v>
      </c>
      <c r="D1606" s="576" t="s">
        <v>12170</v>
      </c>
      <c r="E1606" s="5">
        <v>79</v>
      </c>
      <c r="F1606" s="5">
        <v>103</v>
      </c>
      <c r="G1606" s="5" t="s">
        <v>7113</v>
      </c>
      <c r="H1606" s="5" t="s">
        <v>6513</v>
      </c>
      <c r="I1606" s="5" t="s">
        <v>8263</v>
      </c>
      <c r="J1606" s="6">
        <v>0</v>
      </c>
      <c r="K1606" s="9" t="s">
        <v>12165</v>
      </c>
      <c r="L1606" s="6"/>
    </row>
    <row r="1607" spans="1:12" x14ac:dyDescent="0.2">
      <c r="A1607" s="6" t="s">
        <v>11966</v>
      </c>
      <c r="B1607" s="6" t="s">
        <v>8490</v>
      </c>
      <c r="C1607" s="9" t="s">
        <v>6512</v>
      </c>
      <c r="D1607" s="6" t="s">
        <v>11971</v>
      </c>
      <c r="E1607" s="5">
        <v>87</v>
      </c>
      <c r="F1607" s="5">
        <v>109</v>
      </c>
      <c r="G1607" s="5" t="s">
        <v>5523</v>
      </c>
      <c r="H1607" s="5" t="s">
        <v>565</v>
      </c>
      <c r="I1607" s="5" t="s">
        <v>8263</v>
      </c>
      <c r="J1607" s="6">
        <v>0</v>
      </c>
      <c r="K1607" s="9" t="s">
        <v>11972</v>
      </c>
      <c r="L1607" s="6"/>
    </row>
    <row r="1608" spans="1:12" x14ac:dyDescent="0.2">
      <c r="A1608" s="6"/>
      <c r="B1608" s="6" t="s">
        <v>8490</v>
      </c>
      <c r="C1608" s="9" t="s">
        <v>6512</v>
      </c>
      <c r="D1608" s="6" t="s">
        <v>8071</v>
      </c>
      <c r="E1608" s="5">
        <v>70</v>
      </c>
      <c r="F1608" s="5">
        <v>102</v>
      </c>
      <c r="G1608" s="5" t="s">
        <v>5560</v>
      </c>
      <c r="H1608" s="5" t="s">
        <v>10390</v>
      </c>
      <c r="I1608" s="5" t="s">
        <v>8263</v>
      </c>
      <c r="J1608" s="6">
        <v>0</v>
      </c>
      <c r="K1608" s="9" t="s">
        <v>4226</v>
      </c>
      <c r="L1608" s="6"/>
    </row>
    <row r="1609" spans="1:12" x14ac:dyDescent="0.2">
      <c r="A1609" s="6" t="s">
        <v>2855</v>
      </c>
      <c r="B1609" s="6" t="s">
        <v>8490</v>
      </c>
      <c r="C1609" s="9" t="s">
        <v>6512</v>
      </c>
      <c r="D1609" s="6" t="s">
        <v>12049</v>
      </c>
      <c r="E1609" s="5">
        <v>70</v>
      </c>
      <c r="F1609" s="5">
        <v>102</v>
      </c>
      <c r="G1609" s="5" t="s">
        <v>5560</v>
      </c>
      <c r="H1609" s="5" t="s">
        <v>10390</v>
      </c>
      <c r="I1609" s="5" t="s">
        <v>8263</v>
      </c>
      <c r="J1609" s="6">
        <v>0</v>
      </c>
      <c r="K1609" s="9" t="s">
        <v>12043</v>
      </c>
      <c r="L1609" s="6"/>
    </row>
    <row r="1610" spans="1:12" x14ac:dyDescent="0.2">
      <c r="A1610" s="6" t="s">
        <v>12524</v>
      </c>
      <c r="B1610" s="6" t="s">
        <v>8490</v>
      </c>
      <c r="C1610" s="9" t="s">
        <v>6512</v>
      </c>
      <c r="D1610" s="6" t="s">
        <v>12529</v>
      </c>
      <c r="E1610" s="5">
        <v>78</v>
      </c>
      <c r="F1610" s="5">
        <v>103</v>
      </c>
      <c r="G1610" s="5" t="s">
        <v>7113</v>
      </c>
      <c r="H1610" s="5" t="s">
        <v>6513</v>
      </c>
      <c r="I1610" s="5" t="s">
        <v>8263</v>
      </c>
      <c r="J1610" s="6">
        <v>0</v>
      </c>
      <c r="K1610" s="9" t="s">
        <v>12526</v>
      </c>
      <c r="L1610" s="6"/>
    </row>
    <row r="1611" spans="1:12" x14ac:dyDescent="0.2">
      <c r="A1611" s="6" t="s">
        <v>11020</v>
      </c>
      <c r="B1611" s="6" t="s">
        <v>8490</v>
      </c>
      <c r="C1611" s="9" t="s">
        <v>6512</v>
      </c>
      <c r="D1611" s="6" t="s">
        <v>11026</v>
      </c>
      <c r="E1611" s="5">
        <v>79</v>
      </c>
      <c r="F1611" s="5">
        <v>103</v>
      </c>
      <c r="G1611" s="5" t="s">
        <v>7113</v>
      </c>
      <c r="H1611" s="5" t="s">
        <v>6513</v>
      </c>
      <c r="I1611" s="5" t="s">
        <v>8263</v>
      </c>
      <c r="J1611" s="6">
        <v>0</v>
      </c>
      <c r="K1611" s="9" t="s">
        <v>11027</v>
      </c>
      <c r="L1611" s="6"/>
    </row>
    <row r="1612" spans="1:12" x14ac:dyDescent="0.2">
      <c r="A1612" s="6" t="s">
        <v>11977</v>
      </c>
      <c r="B1612" s="6" t="s">
        <v>8490</v>
      </c>
      <c r="C1612" s="9" t="s">
        <v>6512</v>
      </c>
      <c r="D1612" s="6" t="s">
        <v>11991</v>
      </c>
      <c r="E1612" s="5">
        <v>82</v>
      </c>
      <c r="F1612" s="5">
        <v>109</v>
      </c>
      <c r="G1612" s="5" t="s">
        <v>5523</v>
      </c>
      <c r="H1612" s="5" t="s">
        <v>565</v>
      </c>
      <c r="I1612" s="5" t="s">
        <v>8263</v>
      </c>
      <c r="J1612" s="6">
        <v>0</v>
      </c>
      <c r="K1612" s="9" t="s">
        <v>11968</v>
      </c>
      <c r="L1612" s="6"/>
    </row>
    <row r="1613" spans="1:12" ht="25.5" x14ac:dyDescent="0.2">
      <c r="A1613" s="6" t="s">
        <v>2041</v>
      </c>
      <c r="B1613" s="6" t="s">
        <v>8490</v>
      </c>
      <c r="C1613" s="9" t="s">
        <v>6512</v>
      </c>
      <c r="D1613" s="174" t="s">
        <v>3286</v>
      </c>
      <c r="E1613" s="5">
        <v>74</v>
      </c>
      <c r="F1613" s="5">
        <v>120</v>
      </c>
      <c r="G1613" s="5" t="s">
        <v>1895</v>
      </c>
      <c r="H1613" s="5" t="s">
        <v>912</v>
      </c>
      <c r="I1613" s="5" t="s">
        <v>8263</v>
      </c>
      <c r="J1613" s="6">
        <v>0</v>
      </c>
      <c r="K1613" s="9" t="s">
        <v>4226</v>
      </c>
      <c r="L1613" s="6"/>
    </row>
    <row r="1614" spans="1:12" ht="25.5" x14ac:dyDescent="0.2">
      <c r="A1614" s="6" t="s">
        <v>2042</v>
      </c>
      <c r="B1614" s="6" t="s">
        <v>8490</v>
      </c>
      <c r="C1614" s="9" t="s">
        <v>6512</v>
      </c>
      <c r="D1614" s="174" t="s">
        <v>1894</v>
      </c>
      <c r="E1614" s="5">
        <v>75</v>
      </c>
      <c r="F1614" s="5">
        <v>120</v>
      </c>
      <c r="G1614" s="5" t="s">
        <v>1895</v>
      </c>
      <c r="H1614" s="5" t="s">
        <v>912</v>
      </c>
      <c r="I1614" s="5" t="s">
        <v>8263</v>
      </c>
      <c r="J1614" s="6">
        <v>0</v>
      </c>
      <c r="K1614" s="9"/>
      <c r="L1614" s="6"/>
    </row>
    <row r="1615" spans="1:12" x14ac:dyDescent="0.2">
      <c r="A1615" s="6"/>
      <c r="B1615" s="6" t="s">
        <v>2125</v>
      </c>
      <c r="C1615" s="9" t="s">
        <v>6512</v>
      </c>
      <c r="D1615" s="6" t="s">
        <v>6026</v>
      </c>
      <c r="E1615" s="5">
        <v>82</v>
      </c>
      <c r="F1615" s="5">
        <v>114</v>
      </c>
      <c r="G1615" s="5" t="s">
        <v>6027</v>
      </c>
      <c r="H1615" s="5" t="s">
        <v>6513</v>
      </c>
      <c r="I1615" s="5" t="s">
        <v>8263</v>
      </c>
      <c r="J1615" s="6">
        <v>0</v>
      </c>
      <c r="K1615" s="9"/>
      <c r="L1615" s="6"/>
    </row>
    <row r="1616" spans="1:12" x14ac:dyDescent="0.2">
      <c r="A1616" s="6"/>
      <c r="B1616" s="6" t="s">
        <v>1019</v>
      </c>
      <c r="C1616" s="9" t="s">
        <v>6512</v>
      </c>
      <c r="D1616" s="6" t="s">
        <v>8044</v>
      </c>
      <c r="E1616" s="5">
        <v>74</v>
      </c>
      <c r="F1616" s="5">
        <v>105</v>
      </c>
      <c r="G1616" s="5" t="s">
        <v>3810</v>
      </c>
      <c r="H1616" s="5" t="s">
        <v>912</v>
      </c>
      <c r="I1616" s="5" t="s">
        <v>8263</v>
      </c>
      <c r="J1616" s="6">
        <v>0</v>
      </c>
      <c r="K1616" s="9"/>
      <c r="L1616" s="6"/>
    </row>
    <row r="1617" spans="1:12" x14ac:dyDescent="0.2">
      <c r="A1617" s="6"/>
      <c r="B1617" s="6" t="s">
        <v>6096</v>
      </c>
      <c r="C1617" s="9" t="s">
        <v>6512</v>
      </c>
      <c r="D1617" s="6" t="s">
        <v>1118</v>
      </c>
      <c r="E1617" s="5">
        <v>81</v>
      </c>
      <c r="F1617" s="5">
        <v>109</v>
      </c>
      <c r="G1617" s="5" t="s">
        <v>5523</v>
      </c>
      <c r="H1617" s="5" t="s">
        <v>565</v>
      </c>
      <c r="I1617" s="5" t="s">
        <v>8263</v>
      </c>
      <c r="J1617" s="6">
        <v>0</v>
      </c>
      <c r="K1617" s="9"/>
      <c r="L1617" s="6"/>
    </row>
    <row r="1618" spans="1:12" x14ac:dyDescent="0.2">
      <c r="A1618" s="6"/>
      <c r="B1618" s="6"/>
      <c r="C1618" s="9"/>
      <c r="E1618" s="5"/>
      <c r="F1618" s="5"/>
      <c r="G1618" s="5"/>
      <c r="H1618" s="5"/>
      <c r="I1618" s="5"/>
      <c r="J1618" s="6">
        <v>0</v>
      </c>
      <c r="K1618" s="9" t="s">
        <v>2910</v>
      </c>
      <c r="L1618" s="6"/>
    </row>
    <row r="1619" spans="1:12" x14ac:dyDescent="0.2">
      <c r="A1619" s="6" t="s">
        <v>2758</v>
      </c>
      <c r="B1619" s="6" t="s">
        <v>4416</v>
      </c>
      <c r="C1619" s="9" t="s">
        <v>8576</v>
      </c>
      <c r="D1619" s="6" t="s">
        <v>8929</v>
      </c>
      <c r="E1619" s="5">
        <v>83</v>
      </c>
      <c r="F1619" s="5">
        <v>103</v>
      </c>
      <c r="G1619" s="5" t="s">
        <v>7113</v>
      </c>
      <c r="H1619" s="5" t="s">
        <v>6513</v>
      </c>
      <c r="I1619" s="5" t="s">
        <v>8263</v>
      </c>
      <c r="J1619" s="6">
        <v>0</v>
      </c>
      <c r="K1619" s="9"/>
      <c r="L1619" s="6"/>
    </row>
    <row r="1620" spans="1:12" x14ac:dyDescent="0.2">
      <c r="A1620" s="575" t="s">
        <v>12557</v>
      </c>
      <c r="B1620" s="556" t="s">
        <v>4416</v>
      </c>
      <c r="C1620" s="9" t="s">
        <v>8576</v>
      </c>
      <c r="D1620" s="6" t="s">
        <v>8929</v>
      </c>
      <c r="E1620" s="5">
        <v>75</v>
      </c>
      <c r="F1620" s="5">
        <v>115</v>
      </c>
      <c r="G1620" s="5" t="s">
        <v>5980</v>
      </c>
      <c r="H1620" s="5" t="s">
        <v>4678</v>
      </c>
      <c r="I1620" s="5" t="s">
        <v>8263</v>
      </c>
      <c r="J1620" s="6">
        <v>0</v>
      </c>
      <c r="K1620" s="562" t="s">
        <v>12543</v>
      </c>
      <c r="L1620" s="6"/>
    </row>
    <row r="1621" spans="1:12" x14ac:dyDescent="0.2">
      <c r="A1621" s="6"/>
      <c r="B1621" s="6" t="s">
        <v>1423</v>
      </c>
      <c r="C1621" s="9" t="s">
        <v>8576</v>
      </c>
      <c r="D1621" s="6" t="s">
        <v>4722</v>
      </c>
      <c r="E1621" s="5">
        <v>81</v>
      </c>
      <c r="F1621" s="5">
        <v>109</v>
      </c>
      <c r="G1621" s="5" t="s">
        <v>5523</v>
      </c>
      <c r="H1621" s="5" t="s">
        <v>565</v>
      </c>
      <c r="I1621" s="5" t="s">
        <v>8263</v>
      </c>
      <c r="J1621" s="6">
        <v>0</v>
      </c>
      <c r="K1621" s="9"/>
      <c r="L1621" s="6"/>
    </row>
    <row r="1622" spans="1:12" x14ac:dyDescent="0.2">
      <c r="A1622" s="6"/>
      <c r="B1622" s="6" t="s">
        <v>1423</v>
      </c>
      <c r="C1622" s="9" t="s">
        <v>8576</v>
      </c>
      <c r="D1622" s="6" t="s">
        <v>9881</v>
      </c>
      <c r="E1622" s="5">
        <v>79</v>
      </c>
      <c r="F1622" s="5">
        <v>103</v>
      </c>
      <c r="G1622" s="5" t="s">
        <v>7113</v>
      </c>
      <c r="H1622" s="5" t="s">
        <v>6513</v>
      </c>
      <c r="I1622" s="5" t="s">
        <v>8263</v>
      </c>
      <c r="J1622" s="6">
        <v>0</v>
      </c>
      <c r="K1622" s="9"/>
      <c r="L1622" s="6"/>
    </row>
    <row r="1623" spans="1:12" x14ac:dyDescent="0.2">
      <c r="A1623" s="6" t="s">
        <v>1882</v>
      </c>
      <c r="B1623" s="6" t="s">
        <v>8490</v>
      </c>
      <c r="C1623" s="9" t="s">
        <v>8576</v>
      </c>
      <c r="D1623" s="6" t="s">
        <v>3333</v>
      </c>
      <c r="E1623" s="5">
        <v>80</v>
      </c>
      <c r="F1623" s="5">
        <v>103</v>
      </c>
      <c r="G1623" s="5" t="s">
        <v>7113</v>
      </c>
      <c r="H1623" s="5" t="s">
        <v>6513</v>
      </c>
      <c r="I1623" s="5" t="s">
        <v>8263</v>
      </c>
      <c r="J1623" s="6">
        <v>0</v>
      </c>
      <c r="K1623" s="9"/>
      <c r="L1623" s="6"/>
    </row>
    <row r="1624" spans="1:12" x14ac:dyDescent="0.2">
      <c r="A1624" s="575" t="s">
        <v>10712</v>
      </c>
      <c r="B1624" s="575" t="s">
        <v>8490</v>
      </c>
      <c r="C1624" s="562" t="s">
        <v>8576</v>
      </c>
      <c r="D1624" s="575" t="s">
        <v>10750</v>
      </c>
      <c r="E1624" s="5">
        <v>86</v>
      </c>
      <c r="F1624" s="5">
        <v>109</v>
      </c>
      <c r="G1624" s="5" t="s">
        <v>5523</v>
      </c>
      <c r="H1624" s="5" t="s">
        <v>565</v>
      </c>
      <c r="I1624" s="5" t="s">
        <v>8263</v>
      </c>
      <c r="J1624" s="6">
        <v>0</v>
      </c>
      <c r="K1624" s="562" t="s">
        <v>10747</v>
      </c>
      <c r="L1624" s="6"/>
    </row>
    <row r="1625" spans="1:12" x14ac:dyDescent="0.2">
      <c r="A1625" s="575" t="s">
        <v>9416</v>
      </c>
      <c r="B1625" s="575" t="s">
        <v>8490</v>
      </c>
      <c r="C1625" s="9" t="s">
        <v>8576</v>
      </c>
      <c r="D1625" s="562" t="s">
        <v>11262</v>
      </c>
      <c r="E1625" s="5">
        <v>80</v>
      </c>
      <c r="F1625" s="5">
        <v>103</v>
      </c>
      <c r="G1625" s="5" t="s">
        <v>7113</v>
      </c>
      <c r="H1625" s="5" t="s">
        <v>6513</v>
      </c>
      <c r="I1625" s="5" t="s">
        <v>8263</v>
      </c>
      <c r="J1625" s="6">
        <v>0</v>
      </c>
      <c r="K1625" s="562" t="s">
        <v>11263</v>
      </c>
      <c r="L1625" s="6"/>
    </row>
    <row r="1626" spans="1:12" x14ac:dyDescent="0.2">
      <c r="A1626" s="6"/>
      <c r="B1626" s="6" t="s">
        <v>8490</v>
      </c>
      <c r="C1626" s="9" t="s">
        <v>8576</v>
      </c>
      <c r="D1626" s="6" t="s">
        <v>8111</v>
      </c>
      <c r="E1626" s="5">
        <v>80</v>
      </c>
      <c r="F1626" s="5">
        <v>103</v>
      </c>
      <c r="G1626" s="5" t="s">
        <v>7113</v>
      </c>
      <c r="H1626" s="5" t="s">
        <v>6513</v>
      </c>
      <c r="I1626" s="5" t="s">
        <v>8263</v>
      </c>
      <c r="J1626" s="6">
        <v>0</v>
      </c>
      <c r="K1626" s="9" t="s">
        <v>10565</v>
      </c>
      <c r="L1626" s="6"/>
    </row>
    <row r="1627" spans="1:12" x14ac:dyDescent="0.2">
      <c r="A1627" s="6"/>
      <c r="B1627" s="6" t="s">
        <v>8490</v>
      </c>
      <c r="C1627" s="9" t="s">
        <v>8576</v>
      </c>
      <c r="D1627" s="6" t="s">
        <v>1688</v>
      </c>
      <c r="E1627" s="5">
        <v>83</v>
      </c>
      <c r="F1627" s="5">
        <v>109</v>
      </c>
      <c r="G1627" s="5" t="s">
        <v>5523</v>
      </c>
      <c r="H1627" s="5" t="s">
        <v>565</v>
      </c>
      <c r="I1627" s="5" t="s">
        <v>8263</v>
      </c>
      <c r="J1627" s="6">
        <v>0</v>
      </c>
      <c r="K1627" s="9"/>
      <c r="L1627" s="6"/>
    </row>
    <row r="1628" spans="1:12" x14ac:dyDescent="0.2">
      <c r="A1628" s="6" t="s">
        <v>11827</v>
      </c>
      <c r="B1628" s="6" t="s">
        <v>8490</v>
      </c>
      <c r="C1628" s="9" t="s">
        <v>6512</v>
      </c>
      <c r="D1628" s="6" t="s">
        <v>11857</v>
      </c>
      <c r="E1628" s="5">
        <v>79</v>
      </c>
      <c r="F1628" s="5">
        <v>103</v>
      </c>
      <c r="G1628" s="5" t="s">
        <v>7113</v>
      </c>
      <c r="H1628" s="5" t="s">
        <v>6513</v>
      </c>
      <c r="I1628" s="5" t="s">
        <v>8263</v>
      </c>
      <c r="J1628" s="6">
        <v>0</v>
      </c>
      <c r="K1628" s="9" t="s">
        <v>11779</v>
      </c>
      <c r="L1628" s="6"/>
    </row>
    <row r="1629" spans="1:12" x14ac:dyDescent="0.2">
      <c r="A1629" s="6"/>
      <c r="B1629" s="6" t="s">
        <v>8490</v>
      </c>
      <c r="C1629" s="9" t="s">
        <v>8576</v>
      </c>
      <c r="D1629" s="6" t="s">
        <v>4722</v>
      </c>
      <c r="E1629" s="5">
        <v>81</v>
      </c>
      <c r="F1629" s="5">
        <v>109</v>
      </c>
      <c r="G1629" s="5" t="s">
        <v>5523</v>
      </c>
      <c r="H1629" s="5" t="s">
        <v>565</v>
      </c>
      <c r="I1629" s="5" t="s">
        <v>8263</v>
      </c>
      <c r="J1629" s="6">
        <v>0</v>
      </c>
      <c r="K1629" s="9" t="s">
        <v>2494</v>
      </c>
      <c r="L1629" s="6"/>
    </row>
    <row r="1630" spans="1:12" x14ac:dyDescent="0.2">
      <c r="A1630" s="575" t="s">
        <v>11567</v>
      </c>
      <c r="B1630" s="6" t="s">
        <v>8490</v>
      </c>
      <c r="C1630" s="9" t="s">
        <v>8576</v>
      </c>
      <c r="D1630" s="575" t="s">
        <v>11570</v>
      </c>
      <c r="E1630" s="5">
        <v>82</v>
      </c>
      <c r="F1630" s="5">
        <v>109</v>
      </c>
      <c r="G1630" s="5" t="s">
        <v>5523</v>
      </c>
      <c r="H1630" s="5" t="s">
        <v>565</v>
      </c>
      <c r="I1630" s="5" t="s">
        <v>8263</v>
      </c>
      <c r="J1630" s="6">
        <v>0</v>
      </c>
      <c r="K1630" s="562" t="s">
        <v>11551</v>
      </c>
      <c r="L1630" s="6"/>
    </row>
    <row r="1631" spans="1:12" x14ac:dyDescent="0.2">
      <c r="A1631" s="6" t="s">
        <v>2743</v>
      </c>
      <c r="B1631" s="6" t="s">
        <v>8490</v>
      </c>
      <c r="C1631" s="9" t="s">
        <v>8576</v>
      </c>
      <c r="D1631" s="6" t="s">
        <v>6796</v>
      </c>
      <c r="E1631" s="5">
        <v>81</v>
      </c>
      <c r="F1631" s="5">
        <v>103</v>
      </c>
      <c r="G1631" s="5" t="s">
        <v>10345</v>
      </c>
      <c r="H1631" s="5" t="s">
        <v>6513</v>
      </c>
      <c r="I1631" s="5" t="s">
        <v>8263</v>
      </c>
      <c r="J1631" s="6">
        <v>0</v>
      </c>
      <c r="K1631" s="9"/>
      <c r="L1631" s="6"/>
    </row>
    <row r="1632" spans="1:12" x14ac:dyDescent="0.2">
      <c r="A1632" s="6" t="s">
        <v>12432</v>
      </c>
      <c r="B1632" s="6" t="s">
        <v>8490</v>
      </c>
      <c r="C1632" s="9" t="s">
        <v>8576</v>
      </c>
      <c r="D1632" s="6" t="s">
        <v>12444</v>
      </c>
      <c r="E1632" s="5">
        <v>80</v>
      </c>
      <c r="F1632" s="5">
        <v>103</v>
      </c>
      <c r="G1632" s="5" t="s">
        <v>7113</v>
      </c>
      <c r="H1632" s="5" t="s">
        <v>6513</v>
      </c>
      <c r="I1632" s="5" t="s">
        <v>8263</v>
      </c>
      <c r="J1632" s="6">
        <v>1</v>
      </c>
      <c r="K1632" s="9" t="s">
        <v>12434</v>
      </c>
      <c r="L1632" s="6"/>
    </row>
    <row r="1633" spans="1:12" x14ac:dyDescent="0.2">
      <c r="A1633" s="6" t="s">
        <v>5481</v>
      </c>
      <c r="B1633" s="6" t="s">
        <v>8490</v>
      </c>
      <c r="C1633" s="9" t="s">
        <v>8576</v>
      </c>
      <c r="D1633" s="6" t="s">
        <v>7526</v>
      </c>
      <c r="E1633" s="5">
        <v>81</v>
      </c>
      <c r="F1633" s="5">
        <v>103</v>
      </c>
      <c r="G1633" s="5" t="s">
        <v>7113</v>
      </c>
      <c r="H1633" s="5" t="s">
        <v>6513</v>
      </c>
      <c r="I1633" s="5" t="s">
        <v>8263</v>
      </c>
      <c r="J1633" s="6">
        <v>0</v>
      </c>
      <c r="K1633" s="9"/>
      <c r="L1633" s="6"/>
    </row>
    <row r="1634" spans="1:12" x14ac:dyDescent="0.2">
      <c r="A1634" s="6" t="s">
        <v>2437</v>
      </c>
      <c r="B1634" s="6" t="s">
        <v>8490</v>
      </c>
      <c r="C1634" s="9" t="s">
        <v>8576</v>
      </c>
      <c r="D1634" s="6" t="s">
        <v>7525</v>
      </c>
      <c r="E1634" s="5">
        <v>81</v>
      </c>
      <c r="F1634" s="5">
        <v>103</v>
      </c>
      <c r="G1634" s="5" t="s">
        <v>7113</v>
      </c>
      <c r="H1634" s="5" t="s">
        <v>6513</v>
      </c>
      <c r="I1634" s="5" t="s">
        <v>8263</v>
      </c>
      <c r="J1634" s="6">
        <v>0</v>
      </c>
      <c r="K1634" s="9"/>
      <c r="L1634" s="6"/>
    </row>
    <row r="1635" spans="1:12" x14ac:dyDescent="0.2">
      <c r="A1635" s="6" t="s">
        <v>11973</v>
      </c>
      <c r="B1635" s="6" t="s">
        <v>8490</v>
      </c>
      <c r="C1635" s="9" t="s">
        <v>8576</v>
      </c>
      <c r="D1635" s="6" t="s">
        <v>11984</v>
      </c>
      <c r="E1635" s="5">
        <v>83</v>
      </c>
      <c r="F1635" s="5">
        <v>119</v>
      </c>
      <c r="G1635" s="5" t="s">
        <v>4828</v>
      </c>
      <c r="H1635" s="5" t="s">
        <v>565</v>
      </c>
      <c r="I1635" s="5" t="s">
        <v>8263</v>
      </c>
      <c r="J1635" s="6">
        <v>0</v>
      </c>
      <c r="K1635" s="9" t="s">
        <v>11968</v>
      </c>
      <c r="L1635" s="6"/>
    </row>
    <row r="1636" spans="1:12" x14ac:dyDescent="0.2">
      <c r="A1636" s="6" t="s">
        <v>2314</v>
      </c>
      <c r="B1636" s="6" t="s">
        <v>8490</v>
      </c>
      <c r="C1636" s="9" t="s">
        <v>8576</v>
      </c>
      <c r="D1636" s="6" t="s">
        <v>7541</v>
      </c>
      <c r="E1636" s="5">
        <v>80</v>
      </c>
      <c r="F1636" s="5">
        <v>103</v>
      </c>
      <c r="G1636" s="5" t="s">
        <v>7113</v>
      </c>
      <c r="H1636" s="5" t="s">
        <v>6513</v>
      </c>
      <c r="I1636" s="5" t="s">
        <v>8263</v>
      </c>
      <c r="J1636" s="6">
        <v>0</v>
      </c>
      <c r="K1636" s="9" t="s">
        <v>3789</v>
      </c>
      <c r="L1636" s="6"/>
    </row>
    <row r="1637" spans="1:12" x14ac:dyDescent="0.2">
      <c r="A1637" s="6" t="s">
        <v>934</v>
      </c>
      <c r="B1637" s="6" t="s">
        <v>8490</v>
      </c>
      <c r="C1637" s="9" t="s">
        <v>8576</v>
      </c>
      <c r="D1637" s="6" t="s">
        <v>11264</v>
      </c>
      <c r="E1637" s="5">
        <v>77</v>
      </c>
      <c r="F1637" s="5">
        <v>115</v>
      </c>
      <c r="G1637" s="5" t="s">
        <v>5980</v>
      </c>
      <c r="H1637" s="5" t="s">
        <v>4678</v>
      </c>
      <c r="I1637" s="5" t="s">
        <v>8263</v>
      </c>
      <c r="J1637" s="6">
        <v>0</v>
      </c>
      <c r="K1637" s="562" t="s">
        <v>11263</v>
      </c>
      <c r="L1637" s="6"/>
    </row>
    <row r="1638" spans="1:12" ht="25.5" x14ac:dyDescent="0.2">
      <c r="A1638" s="6" t="s">
        <v>11514</v>
      </c>
      <c r="B1638" s="575" t="s">
        <v>8490</v>
      </c>
      <c r="C1638" s="9" t="s">
        <v>8576</v>
      </c>
      <c r="D1638" s="174" t="s">
        <v>11524</v>
      </c>
      <c r="E1638" s="5">
        <v>83</v>
      </c>
      <c r="F1638" s="5">
        <v>119</v>
      </c>
      <c r="G1638" s="5" t="s">
        <v>4828</v>
      </c>
      <c r="H1638" s="5" t="s">
        <v>565</v>
      </c>
      <c r="I1638" s="5" t="s">
        <v>8263</v>
      </c>
      <c r="J1638" s="6">
        <v>0</v>
      </c>
      <c r="K1638" s="562" t="s">
        <v>11511</v>
      </c>
      <c r="L1638" s="6"/>
    </row>
    <row r="1639" spans="1:12" x14ac:dyDescent="0.2">
      <c r="A1639" s="6" t="s">
        <v>8796</v>
      </c>
      <c r="B1639" s="6" t="s">
        <v>8490</v>
      </c>
      <c r="C1639" s="9" t="s">
        <v>8576</v>
      </c>
      <c r="D1639" s="6" t="s">
        <v>4827</v>
      </c>
      <c r="E1639" s="5">
        <v>82</v>
      </c>
      <c r="F1639" s="5">
        <v>119</v>
      </c>
      <c r="G1639" s="5" t="s">
        <v>4828</v>
      </c>
      <c r="H1639" s="5" t="s">
        <v>565</v>
      </c>
      <c r="I1639" s="5" t="s">
        <v>8263</v>
      </c>
      <c r="J1639" s="6">
        <v>0</v>
      </c>
      <c r="K1639" s="9"/>
      <c r="L1639" s="6"/>
    </row>
    <row r="1640" spans="1:12" x14ac:dyDescent="0.2">
      <c r="A1640" s="6" t="s">
        <v>11671</v>
      </c>
      <c r="B1640" s="6" t="s">
        <v>8490</v>
      </c>
      <c r="C1640" s="9" t="s">
        <v>8576</v>
      </c>
      <c r="D1640" s="6" t="s">
        <v>11689</v>
      </c>
      <c r="E1640" s="5">
        <v>84</v>
      </c>
      <c r="F1640" s="5">
        <v>109</v>
      </c>
      <c r="G1640" s="5" t="s">
        <v>5523</v>
      </c>
      <c r="H1640" s="5" t="s">
        <v>565</v>
      </c>
      <c r="I1640" s="5" t="s">
        <v>8263</v>
      </c>
      <c r="J1640" s="6">
        <v>0</v>
      </c>
      <c r="K1640" s="9" t="s">
        <v>11657</v>
      </c>
      <c r="L1640" s="6"/>
    </row>
    <row r="1641" spans="1:12" x14ac:dyDescent="0.2">
      <c r="A1641" s="6"/>
      <c r="B1641" s="6" t="s">
        <v>2125</v>
      </c>
      <c r="C1641" s="9" t="s">
        <v>8576</v>
      </c>
      <c r="D1641" s="6" t="s">
        <v>7741</v>
      </c>
      <c r="E1641" s="5">
        <v>83</v>
      </c>
      <c r="F1641" s="5">
        <v>109</v>
      </c>
      <c r="G1641" s="5" t="s">
        <v>5523</v>
      </c>
      <c r="H1641" s="5" t="s">
        <v>565</v>
      </c>
      <c r="I1641" s="5" t="s">
        <v>8263</v>
      </c>
      <c r="J1641" s="6">
        <v>0</v>
      </c>
      <c r="K1641" s="9"/>
      <c r="L1641" s="6"/>
    </row>
    <row r="1642" spans="1:12" x14ac:dyDescent="0.2">
      <c r="A1642" s="6"/>
      <c r="B1642" s="6" t="s">
        <v>2125</v>
      </c>
      <c r="C1642" s="9" t="s">
        <v>8576</v>
      </c>
      <c r="D1642" s="6" t="s">
        <v>4078</v>
      </c>
      <c r="E1642" s="5"/>
      <c r="F1642" s="5">
        <v>108</v>
      </c>
      <c r="G1642" s="5" t="s">
        <v>5524</v>
      </c>
      <c r="H1642" s="5" t="s">
        <v>6513</v>
      </c>
      <c r="I1642" s="5" t="s">
        <v>8263</v>
      </c>
      <c r="J1642" s="6">
        <v>0</v>
      </c>
      <c r="K1642" s="9"/>
      <c r="L1642" s="6"/>
    </row>
    <row r="1643" spans="1:12" x14ac:dyDescent="0.2">
      <c r="A1643" s="6"/>
      <c r="B1643" s="6"/>
      <c r="C1643" s="9"/>
      <c r="E1643" s="5"/>
      <c r="F1643" s="5"/>
      <c r="G1643" s="5"/>
      <c r="H1643" s="5"/>
      <c r="I1643" s="5"/>
      <c r="J1643" s="6">
        <v>0</v>
      </c>
      <c r="K1643" s="9"/>
      <c r="L1643" s="6"/>
    </row>
    <row r="1644" spans="1:12" x14ac:dyDescent="0.2">
      <c r="A1644" s="6" t="s">
        <v>10675</v>
      </c>
      <c r="B1644" s="6" t="s">
        <v>1423</v>
      </c>
      <c r="C1644" s="9" t="s">
        <v>10682</v>
      </c>
      <c r="D1644" s="6" t="s">
        <v>10680</v>
      </c>
      <c r="E1644" s="5">
        <v>83</v>
      </c>
      <c r="F1644" s="5">
        <v>109</v>
      </c>
      <c r="G1644" s="5" t="s">
        <v>5523</v>
      </c>
      <c r="H1644" s="5" t="s">
        <v>565</v>
      </c>
      <c r="I1644" s="5" t="s">
        <v>8263</v>
      </c>
      <c r="J1644" s="6">
        <v>0</v>
      </c>
      <c r="K1644" s="9" t="s">
        <v>10683</v>
      </c>
      <c r="L1644" s="6"/>
    </row>
    <row r="1645" spans="1:12" x14ac:dyDescent="0.2">
      <c r="A1645" s="6"/>
      <c r="B1645" s="6"/>
      <c r="C1645" s="9"/>
      <c r="E1645" s="5"/>
      <c r="F1645" s="5"/>
      <c r="G1645" s="5"/>
      <c r="H1645" s="5"/>
      <c r="I1645" s="5"/>
      <c r="J1645" s="6">
        <v>0</v>
      </c>
      <c r="K1645" s="9"/>
      <c r="L1645" s="6"/>
    </row>
    <row r="1646" spans="1:12" ht="25.5" x14ac:dyDescent="0.2">
      <c r="A1646" s="6"/>
      <c r="B1646" s="6"/>
      <c r="C1646" s="9"/>
      <c r="D1646" s="174" t="s">
        <v>1915</v>
      </c>
      <c r="E1646" s="5">
        <v>75</v>
      </c>
      <c r="F1646" s="5">
        <v>115</v>
      </c>
      <c r="G1646" s="5" t="s">
        <v>5980</v>
      </c>
      <c r="H1646" s="5" t="s">
        <v>4678</v>
      </c>
      <c r="I1646" s="5" t="s">
        <v>8263</v>
      </c>
      <c r="J1646" s="6">
        <v>0</v>
      </c>
      <c r="K1646" s="9" t="s">
        <v>7523</v>
      </c>
      <c r="L1646" s="6"/>
    </row>
    <row r="1647" spans="1:12" ht="25.5" x14ac:dyDescent="0.2">
      <c r="A1647" s="6"/>
      <c r="B1647" s="6"/>
      <c r="C1647" s="9"/>
      <c r="D1647" s="174" t="s">
        <v>9353</v>
      </c>
      <c r="E1647" s="5">
        <v>77</v>
      </c>
      <c r="F1647" s="5">
        <v>115</v>
      </c>
      <c r="G1647" s="5" t="s">
        <v>5980</v>
      </c>
      <c r="H1647" s="5" t="s">
        <v>4678</v>
      </c>
      <c r="I1647" s="5" t="s">
        <v>8263</v>
      </c>
      <c r="J1647" s="6">
        <v>0</v>
      </c>
      <c r="K1647" s="9"/>
      <c r="L1647" s="6"/>
    </row>
    <row r="1648" spans="1:12" ht="25.5" x14ac:dyDescent="0.2">
      <c r="A1648" s="6"/>
      <c r="B1648" s="6"/>
      <c r="C1648" s="9"/>
      <c r="D1648" s="174" t="s">
        <v>11267</v>
      </c>
      <c r="E1648" s="5">
        <v>78</v>
      </c>
      <c r="F1648" s="5">
        <v>115</v>
      </c>
      <c r="G1648" s="5" t="s">
        <v>5980</v>
      </c>
      <c r="H1648" s="5" t="s">
        <v>4678</v>
      </c>
      <c r="I1648" s="5" t="s">
        <v>8263</v>
      </c>
      <c r="J1648" s="6">
        <v>0</v>
      </c>
      <c r="K1648" s="9" t="s">
        <v>11263</v>
      </c>
      <c r="L1648" s="6"/>
    </row>
    <row r="1649" spans="1:12" ht="13.5" thickBot="1" x14ac:dyDescent="0.25">
      <c r="A1649" s="6"/>
      <c r="B1649" s="6"/>
      <c r="C1649" s="9"/>
      <c r="E1649" s="5"/>
      <c r="F1649" s="5"/>
      <c r="G1649" s="5"/>
      <c r="H1649" s="5"/>
      <c r="I1649" s="5"/>
      <c r="J1649" s="6">
        <v>0</v>
      </c>
      <c r="K1649" s="9"/>
      <c r="L1649" s="6"/>
    </row>
    <row r="1650" spans="1:12" ht="15.75" x14ac:dyDescent="0.25">
      <c r="A1650" s="6"/>
      <c r="B1650" s="660" t="s">
        <v>204</v>
      </c>
      <c r="C1650" s="262"/>
      <c r="D1650" s="263"/>
      <c r="E1650" s="264"/>
      <c r="F1650" s="264"/>
      <c r="G1650" s="468" t="s">
        <v>3773</v>
      </c>
      <c r="H1650" s="264"/>
      <c r="I1650" s="265"/>
      <c r="J1650" s="6">
        <v>0</v>
      </c>
      <c r="K1650" s="9"/>
      <c r="L1650" s="6"/>
    </row>
    <row r="1651" spans="1:12" ht="15.75" x14ac:dyDescent="0.25">
      <c r="A1651" s="6"/>
      <c r="B1651" s="661" t="s">
        <v>4857</v>
      </c>
      <c r="C1651" s="176"/>
      <c r="D1651" s="136"/>
      <c r="E1651" s="266" t="s">
        <v>3772</v>
      </c>
      <c r="F1651" s="137"/>
      <c r="G1651" s="137"/>
      <c r="H1651" s="137"/>
      <c r="I1651" s="163"/>
      <c r="J1651" s="6">
        <v>0</v>
      </c>
      <c r="K1651" s="9"/>
      <c r="L1651" s="6"/>
    </row>
    <row r="1652" spans="1:12" ht="15.75" x14ac:dyDescent="0.25">
      <c r="A1652" s="6"/>
      <c r="B1652" s="661" t="s">
        <v>4809</v>
      </c>
      <c r="C1652" s="176"/>
      <c r="D1652" s="136"/>
      <c r="E1652" s="266"/>
      <c r="F1652" s="137"/>
      <c r="G1652" s="137"/>
      <c r="H1652" s="137"/>
      <c r="I1652" s="163"/>
      <c r="J1652" s="6">
        <v>0</v>
      </c>
      <c r="K1652" s="9"/>
      <c r="L1652" s="6"/>
    </row>
    <row r="1653" spans="1:12" ht="15.75" x14ac:dyDescent="0.25">
      <c r="A1653" s="6"/>
      <c r="B1653" s="661"/>
      <c r="C1653" s="176"/>
      <c r="D1653" s="136"/>
      <c r="E1653" s="266"/>
      <c r="F1653" s="137"/>
      <c r="G1653" s="137"/>
      <c r="H1653" s="137"/>
      <c r="I1653" s="163"/>
      <c r="J1653" s="6">
        <v>0</v>
      </c>
      <c r="K1653" s="9"/>
      <c r="L1653" s="6"/>
    </row>
    <row r="1654" spans="1:12" ht="16.5" thickBot="1" x14ac:dyDescent="0.3">
      <c r="A1654" s="6"/>
      <c r="B1654" s="707" t="s">
        <v>5219</v>
      </c>
      <c r="C1654" s="708"/>
      <c r="D1654" s="585"/>
      <c r="E1654" s="709"/>
      <c r="F1654" s="261"/>
      <c r="G1654" s="261"/>
      <c r="H1654" s="261"/>
      <c r="I1654" s="164"/>
      <c r="J1654" s="6">
        <v>0</v>
      </c>
      <c r="K1654" s="9"/>
      <c r="L1654" s="6"/>
    </row>
    <row r="1655" spans="1:12" ht="26.25" thickBot="1" x14ac:dyDescent="0.25">
      <c r="A1655" s="6"/>
      <c r="B1655" s="230" t="s">
        <v>4412</v>
      </c>
      <c r="C1655" s="703" t="s">
        <v>5407</v>
      </c>
      <c r="D1655" s="230" t="s">
        <v>3078</v>
      </c>
      <c r="E1655" s="704" t="s">
        <v>8490</v>
      </c>
      <c r="F1655" s="705" t="s">
        <v>6402</v>
      </c>
      <c r="G1655" s="705" t="s">
        <v>6239</v>
      </c>
      <c r="H1655" s="705" t="s">
        <v>2849</v>
      </c>
      <c r="I1655" s="706" t="s">
        <v>6626</v>
      </c>
      <c r="J1655" s="6">
        <v>0</v>
      </c>
      <c r="K1655" s="9"/>
      <c r="L1655" s="6"/>
    </row>
    <row r="1656" spans="1:12" x14ac:dyDescent="0.2">
      <c r="A1656" s="6"/>
      <c r="B1656" s="586"/>
      <c r="C1656" s="711"/>
      <c r="D1656" s="586"/>
      <c r="E1656" s="712"/>
      <c r="F1656" s="713"/>
      <c r="G1656" s="713"/>
      <c r="H1656" s="713"/>
      <c r="I1656" s="697"/>
      <c r="J1656" s="6"/>
      <c r="K1656" s="9" t="s">
        <v>7973</v>
      </c>
      <c r="L1656" s="6"/>
    </row>
    <row r="1657" spans="1:12" x14ac:dyDescent="0.2">
      <c r="A1657" s="6"/>
      <c r="B1657" s="557" t="s">
        <v>4416</v>
      </c>
      <c r="C1657" s="710" t="s">
        <v>2288</v>
      </c>
      <c r="D1657" s="557" t="s">
        <v>1444</v>
      </c>
      <c r="E1657" s="662">
        <v>54</v>
      </c>
      <c r="F1657" s="662">
        <v>215</v>
      </c>
      <c r="G1657" s="662" t="s">
        <v>3809</v>
      </c>
      <c r="H1657" s="617" t="s">
        <v>6136</v>
      </c>
      <c r="I1657" s="617" t="s">
        <v>8263</v>
      </c>
      <c r="J1657" s="6">
        <v>0</v>
      </c>
      <c r="K1657" s="9"/>
      <c r="L1657" s="6"/>
    </row>
    <row r="1658" spans="1:12" x14ac:dyDescent="0.2">
      <c r="A1658" s="6"/>
      <c r="B1658" s="557" t="s">
        <v>4416</v>
      </c>
      <c r="C1658" s="710" t="s">
        <v>2288</v>
      </c>
      <c r="D1658" s="557" t="s">
        <v>1619</v>
      </c>
      <c r="E1658" s="662">
        <v>59</v>
      </c>
      <c r="F1658" s="662">
        <v>210</v>
      </c>
      <c r="G1658" s="662" t="s">
        <v>6046</v>
      </c>
      <c r="H1658" s="617" t="s">
        <v>6136</v>
      </c>
      <c r="I1658" s="617" t="s">
        <v>8263</v>
      </c>
      <c r="J1658" s="6">
        <v>0</v>
      </c>
      <c r="K1658" s="9"/>
      <c r="L1658" s="6"/>
    </row>
    <row r="1659" spans="1:12" x14ac:dyDescent="0.2">
      <c r="A1659" s="6" t="s">
        <v>3355</v>
      </c>
      <c r="B1659" s="557" t="s">
        <v>4416</v>
      </c>
      <c r="C1659" s="710" t="s">
        <v>2288</v>
      </c>
      <c r="D1659" s="557" t="s">
        <v>3933</v>
      </c>
      <c r="E1659" s="662">
        <v>57</v>
      </c>
      <c r="F1659" s="662">
        <v>215</v>
      </c>
      <c r="G1659" s="662" t="s">
        <v>3809</v>
      </c>
      <c r="H1659" s="617" t="s">
        <v>6136</v>
      </c>
      <c r="I1659" s="617" t="s">
        <v>8263</v>
      </c>
      <c r="J1659" s="6">
        <v>0</v>
      </c>
      <c r="K1659" s="9" t="s">
        <v>9284</v>
      </c>
      <c r="L1659" s="6"/>
    </row>
    <row r="1660" spans="1:12" x14ac:dyDescent="0.2">
      <c r="A1660" s="6" t="s">
        <v>9282</v>
      </c>
      <c r="B1660" s="557" t="s">
        <v>4416</v>
      </c>
      <c r="C1660" s="710" t="s">
        <v>2288</v>
      </c>
      <c r="D1660" s="557" t="s">
        <v>9323</v>
      </c>
      <c r="E1660" s="662">
        <v>57</v>
      </c>
      <c r="F1660" s="662">
        <v>215</v>
      </c>
      <c r="G1660" s="662" t="s">
        <v>3809</v>
      </c>
      <c r="H1660" s="617" t="s">
        <v>6136</v>
      </c>
      <c r="I1660" s="617" t="s">
        <v>8263</v>
      </c>
      <c r="J1660" s="6">
        <v>0</v>
      </c>
      <c r="K1660" s="9" t="s">
        <v>9939</v>
      </c>
      <c r="L1660" s="6"/>
    </row>
    <row r="1661" spans="1:12" x14ac:dyDescent="0.2">
      <c r="A1661" s="6" t="s">
        <v>8980</v>
      </c>
      <c r="B1661" s="557" t="s">
        <v>4416</v>
      </c>
      <c r="C1661" s="710" t="s">
        <v>2288</v>
      </c>
      <c r="D1661" s="557" t="s">
        <v>8987</v>
      </c>
      <c r="E1661" s="662">
        <v>57</v>
      </c>
      <c r="F1661" s="662">
        <v>215</v>
      </c>
      <c r="G1661" s="662" t="s">
        <v>3809</v>
      </c>
      <c r="H1661" s="617" t="s">
        <v>6136</v>
      </c>
      <c r="I1661" s="617" t="s">
        <v>8263</v>
      </c>
      <c r="J1661" s="6">
        <v>0</v>
      </c>
      <c r="K1661" s="9" t="s">
        <v>5663</v>
      </c>
      <c r="L1661" s="6"/>
    </row>
    <row r="1662" spans="1:12" x14ac:dyDescent="0.2">
      <c r="A1662" s="6" t="s">
        <v>5414</v>
      </c>
      <c r="B1662" s="557" t="s">
        <v>8490</v>
      </c>
      <c r="C1662" s="710" t="s">
        <v>2288</v>
      </c>
      <c r="D1662" s="557" t="s">
        <v>11293</v>
      </c>
      <c r="E1662" s="662">
        <v>57</v>
      </c>
      <c r="F1662" s="662">
        <v>210</v>
      </c>
      <c r="G1662" s="662" t="s">
        <v>6046</v>
      </c>
      <c r="H1662" s="617" t="s">
        <v>6136</v>
      </c>
      <c r="I1662" s="617" t="s">
        <v>8263</v>
      </c>
      <c r="J1662" s="6">
        <v>0</v>
      </c>
      <c r="K1662" s="562" t="s">
        <v>12144</v>
      </c>
      <c r="L1662" s="6"/>
    </row>
    <row r="1663" spans="1:12" x14ac:dyDescent="0.2">
      <c r="A1663" s="6" t="s">
        <v>9669</v>
      </c>
      <c r="B1663" s="557" t="s">
        <v>8490</v>
      </c>
      <c r="C1663" s="710" t="s">
        <v>2288</v>
      </c>
      <c r="D1663" s="557" t="s">
        <v>8204</v>
      </c>
      <c r="E1663" s="662">
        <v>54</v>
      </c>
      <c r="F1663" s="662">
        <v>221</v>
      </c>
      <c r="G1663" s="662" t="s">
        <v>6467</v>
      </c>
      <c r="H1663" s="617" t="s">
        <v>6136</v>
      </c>
      <c r="I1663" s="617" t="s">
        <v>8263</v>
      </c>
      <c r="J1663" s="6">
        <v>0</v>
      </c>
      <c r="K1663" s="9" t="s">
        <v>6912</v>
      </c>
      <c r="L1663" s="6"/>
    </row>
    <row r="1664" spans="1:12" x14ac:dyDescent="0.2">
      <c r="A1664" s="6" t="s">
        <v>12552</v>
      </c>
      <c r="B1664" s="557" t="s">
        <v>8490</v>
      </c>
      <c r="C1664" s="710" t="s">
        <v>2288</v>
      </c>
      <c r="D1664" s="557" t="s">
        <v>12556</v>
      </c>
      <c r="E1664" s="662">
        <v>53</v>
      </c>
      <c r="F1664" s="662">
        <v>221</v>
      </c>
      <c r="G1664" s="662" t="s">
        <v>6467</v>
      </c>
      <c r="H1664" s="617" t="s">
        <v>6136</v>
      </c>
      <c r="I1664" s="617" t="s">
        <v>8263</v>
      </c>
      <c r="J1664" s="6">
        <v>1</v>
      </c>
      <c r="K1664" s="9" t="s">
        <v>12543</v>
      </c>
      <c r="L1664" s="6"/>
    </row>
    <row r="1665" spans="1:12" x14ac:dyDescent="0.2">
      <c r="A1665" s="6" t="s">
        <v>8539</v>
      </c>
      <c r="B1665" s="557" t="s">
        <v>8490</v>
      </c>
      <c r="C1665" s="710" t="s">
        <v>2288</v>
      </c>
      <c r="D1665" s="557" t="s">
        <v>4861</v>
      </c>
      <c r="E1665" s="662">
        <v>56</v>
      </c>
      <c r="F1665" s="662">
        <v>233</v>
      </c>
      <c r="G1665" s="662" t="s">
        <v>4215</v>
      </c>
      <c r="H1665" s="617" t="s">
        <v>6136</v>
      </c>
      <c r="I1665" s="617" t="s">
        <v>8263</v>
      </c>
      <c r="J1665" s="6">
        <v>0</v>
      </c>
      <c r="K1665" s="9" t="s">
        <v>4659</v>
      </c>
      <c r="L1665" s="6"/>
    </row>
    <row r="1666" spans="1:12" x14ac:dyDescent="0.2">
      <c r="A1666" s="6" t="s">
        <v>3606</v>
      </c>
      <c r="B1666" s="557" t="s">
        <v>8490</v>
      </c>
      <c r="C1666" s="710" t="s">
        <v>2288</v>
      </c>
      <c r="D1666" s="557" t="s">
        <v>42</v>
      </c>
      <c r="E1666" s="662">
        <v>55</v>
      </c>
      <c r="F1666" s="662">
        <v>210</v>
      </c>
      <c r="G1666" s="662" t="s">
        <v>6046</v>
      </c>
      <c r="H1666" s="617" t="s">
        <v>6136</v>
      </c>
      <c r="I1666" s="617" t="s">
        <v>8263</v>
      </c>
      <c r="J1666" s="6">
        <v>0</v>
      </c>
      <c r="K1666" s="9"/>
      <c r="L1666" s="6"/>
    </row>
    <row r="1667" spans="1:12" x14ac:dyDescent="0.2">
      <c r="A1667" s="6"/>
      <c r="B1667" s="557" t="s">
        <v>8490</v>
      </c>
      <c r="C1667" s="710" t="s">
        <v>2288</v>
      </c>
      <c r="D1667" s="557" t="s">
        <v>9793</v>
      </c>
      <c r="E1667" s="662">
        <v>54</v>
      </c>
      <c r="F1667" s="662">
        <v>212</v>
      </c>
      <c r="G1667" s="662" t="s">
        <v>6466</v>
      </c>
      <c r="H1667" s="617" t="s">
        <v>6136</v>
      </c>
      <c r="I1667" s="617" t="s">
        <v>8263</v>
      </c>
      <c r="J1667" s="6">
        <v>0</v>
      </c>
      <c r="K1667" s="9"/>
      <c r="L1667" s="6"/>
    </row>
    <row r="1668" spans="1:12" x14ac:dyDescent="0.2">
      <c r="A1668" s="6"/>
      <c r="B1668" s="557" t="s">
        <v>8490</v>
      </c>
      <c r="C1668" s="710" t="s">
        <v>2288</v>
      </c>
      <c r="D1668" s="557" t="s">
        <v>10168</v>
      </c>
      <c r="E1668" s="662">
        <v>58</v>
      </c>
      <c r="F1668" s="662">
        <v>210</v>
      </c>
      <c r="G1668" s="662" t="s">
        <v>6046</v>
      </c>
      <c r="H1668" s="617" t="s">
        <v>6136</v>
      </c>
      <c r="I1668" s="617" t="s">
        <v>8263</v>
      </c>
      <c r="J1668" s="6">
        <v>0</v>
      </c>
      <c r="K1668" s="9"/>
      <c r="L1668" s="6"/>
    </row>
    <row r="1669" spans="1:12" x14ac:dyDescent="0.2">
      <c r="A1669" s="6"/>
      <c r="B1669" s="557" t="s">
        <v>8490</v>
      </c>
      <c r="C1669" s="710" t="s">
        <v>2288</v>
      </c>
      <c r="D1669" s="557" t="s">
        <v>8794</v>
      </c>
      <c r="E1669" s="662">
        <v>58</v>
      </c>
      <c r="F1669" s="662">
        <v>210</v>
      </c>
      <c r="G1669" s="662" t="s">
        <v>6046</v>
      </c>
      <c r="H1669" s="617" t="s">
        <v>6136</v>
      </c>
      <c r="I1669" s="617" t="s">
        <v>8263</v>
      </c>
      <c r="J1669" s="6">
        <v>0</v>
      </c>
      <c r="K1669" s="9"/>
      <c r="L1669" s="6"/>
    </row>
    <row r="1670" spans="1:12" x14ac:dyDescent="0.2">
      <c r="A1670" s="6"/>
      <c r="B1670" s="557"/>
      <c r="C1670" s="710"/>
      <c r="D1670" s="557"/>
      <c r="E1670" s="662"/>
      <c r="F1670" s="662"/>
      <c r="G1670" s="662"/>
      <c r="H1670" s="617"/>
      <c r="I1670" s="617"/>
      <c r="J1670" s="6">
        <v>0</v>
      </c>
      <c r="K1670" s="9"/>
      <c r="L1670" s="6"/>
    </row>
    <row r="1671" spans="1:12" x14ac:dyDescent="0.2">
      <c r="A1671" s="6"/>
      <c r="B1671" s="557" t="s">
        <v>4416</v>
      </c>
      <c r="C1671" s="710" t="s">
        <v>6393</v>
      </c>
      <c r="D1671" s="557" t="s">
        <v>666</v>
      </c>
      <c r="E1671" s="662">
        <v>60</v>
      </c>
      <c r="F1671" s="662">
        <v>210</v>
      </c>
      <c r="G1671" s="662" t="s">
        <v>7836</v>
      </c>
      <c r="H1671" s="617" t="s">
        <v>6136</v>
      </c>
      <c r="I1671" s="617" t="s">
        <v>8263</v>
      </c>
      <c r="J1671" s="6">
        <v>0</v>
      </c>
      <c r="K1671" s="562" t="s">
        <v>131</v>
      </c>
      <c r="L1671" s="6"/>
    </row>
    <row r="1672" spans="1:12" x14ac:dyDescent="0.2">
      <c r="A1672" s="575" t="s">
        <v>7192</v>
      </c>
      <c r="B1672" s="557" t="s">
        <v>4416</v>
      </c>
      <c r="C1672" s="710" t="s">
        <v>6393</v>
      </c>
      <c r="D1672" s="557" t="s">
        <v>3911</v>
      </c>
      <c r="E1672" s="662">
        <v>56</v>
      </c>
      <c r="F1672" s="662">
        <v>210</v>
      </c>
      <c r="G1672" s="662" t="s">
        <v>7836</v>
      </c>
      <c r="H1672" s="617" t="s">
        <v>6136</v>
      </c>
      <c r="I1672" s="617" t="s">
        <v>8263</v>
      </c>
      <c r="J1672" s="6">
        <v>0</v>
      </c>
      <c r="K1672" s="9"/>
      <c r="L1672" s="6"/>
    </row>
    <row r="1673" spans="1:12" x14ac:dyDescent="0.2">
      <c r="A1673" s="575" t="s">
        <v>10827</v>
      </c>
      <c r="B1673" s="557" t="s">
        <v>4416</v>
      </c>
      <c r="C1673" s="710" t="s">
        <v>6393</v>
      </c>
      <c r="D1673" s="557" t="s">
        <v>10823</v>
      </c>
      <c r="E1673" s="662">
        <v>57</v>
      </c>
      <c r="F1673" s="662">
        <v>215</v>
      </c>
      <c r="G1673" s="662" t="s">
        <v>12155</v>
      </c>
      <c r="H1673" s="617" t="s">
        <v>6136</v>
      </c>
      <c r="I1673" s="617" t="s">
        <v>8263</v>
      </c>
      <c r="J1673" s="6">
        <v>0</v>
      </c>
      <c r="K1673" s="562" t="s">
        <v>10807</v>
      </c>
      <c r="L1673" s="6"/>
    </row>
    <row r="1674" spans="1:12" x14ac:dyDescent="0.2">
      <c r="A1674" s="575" t="s">
        <v>12602</v>
      </c>
      <c r="B1674" s="557" t="s">
        <v>8490</v>
      </c>
      <c r="C1674" s="710" t="s">
        <v>6393</v>
      </c>
      <c r="D1674" s="557" t="s">
        <v>12606</v>
      </c>
      <c r="E1674" s="662">
        <v>59</v>
      </c>
      <c r="F1674" s="662">
        <v>210</v>
      </c>
      <c r="G1674" s="662" t="s">
        <v>6046</v>
      </c>
      <c r="H1674" s="617" t="s">
        <v>6136</v>
      </c>
      <c r="I1674" s="617" t="s">
        <v>8263</v>
      </c>
      <c r="J1674" s="6">
        <v>0</v>
      </c>
      <c r="K1674" s="562" t="s">
        <v>12605</v>
      </c>
      <c r="L1674" s="6"/>
    </row>
    <row r="1675" spans="1:12" x14ac:dyDescent="0.2">
      <c r="A1675" s="575" t="s">
        <v>865</v>
      </c>
      <c r="B1675" s="557" t="s">
        <v>8490</v>
      </c>
      <c r="C1675" s="710" t="s">
        <v>6393</v>
      </c>
      <c r="D1675" s="557" t="s">
        <v>11578</v>
      </c>
      <c r="E1675" s="662">
        <v>57</v>
      </c>
      <c r="F1675" s="662">
        <v>210</v>
      </c>
      <c r="G1675" s="662" t="s">
        <v>6046</v>
      </c>
      <c r="H1675" s="617" t="s">
        <v>6136</v>
      </c>
      <c r="I1675" s="617" t="s">
        <v>8263</v>
      </c>
      <c r="J1675" s="6">
        <v>0</v>
      </c>
      <c r="K1675" s="562" t="s">
        <v>11551</v>
      </c>
      <c r="L1675" s="6"/>
    </row>
    <row r="1676" spans="1:12" x14ac:dyDescent="0.2">
      <c r="A1676" s="6"/>
      <c r="B1676" s="557" t="s">
        <v>8490</v>
      </c>
      <c r="C1676" s="710" t="s">
        <v>6393</v>
      </c>
      <c r="D1676" s="557" t="s">
        <v>7722</v>
      </c>
      <c r="E1676" s="662">
        <v>56</v>
      </c>
      <c r="F1676" s="662">
        <v>210</v>
      </c>
      <c r="G1676" s="662" t="s">
        <v>6046</v>
      </c>
      <c r="H1676" s="617" t="s">
        <v>6136</v>
      </c>
      <c r="I1676" s="617" t="s">
        <v>8263</v>
      </c>
      <c r="J1676" s="6">
        <v>0</v>
      </c>
      <c r="K1676" s="9"/>
      <c r="L1676" s="6"/>
    </row>
    <row r="1677" spans="1:12" x14ac:dyDescent="0.2">
      <c r="A1677" s="6"/>
      <c r="B1677" s="557" t="s">
        <v>8490</v>
      </c>
      <c r="C1677" s="710" t="s">
        <v>6393</v>
      </c>
      <c r="D1677" s="557" t="s">
        <v>8649</v>
      </c>
      <c r="E1677" s="662">
        <v>59</v>
      </c>
      <c r="F1677" s="662">
        <v>210</v>
      </c>
      <c r="G1677" s="662" t="s">
        <v>6046</v>
      </c>
      <c r="H1677" s="617" t="s">
        <v>6136</v>
      </c>
      <c r="I1677" s="617" t="s">
        <v>8263</v>
      </c>
      <c r="J1677" s="6">
        <v>0</v>
      </c>
      <c r="K1677" s="9"/>
      <c r="L1677" s="6"/>
    </row>
    <row r="1678" spans="1:12" x14ac:dyDescent="0.2">
      <c r="A1678" s="6"/>
      <c r="B1678" s="557" t="s">
        <v>8490</v>
      </c>
      <c r="C1678" s="710" t="s">
        <v>6393</v>
      </c>
      <c r="D1678" s="557" t="s">
        <v>5074</v>
      </c>
      <c r="E1678" s="662">
        <v>55</v>
      </c>
      <c r="F1678" s="662">
        <v>215</v>
      </c>
      <c r="G1678" s="662" t="s">
        <v>3809</v>
      </c>
      <c r="H1678" s="617" t="s">
        <v>6136</v>
      </c>
      <c r="I1678" s="617" t="s">
        <v>8263</v>
      </c>
      <c r="J1678" s="6">
        <v>0</v>
      </c>
      <c r="K1678" s="9" t="s">
        <v>7038</v>
      </c>
      <c r="L1678" s="6"/>
    </row>
    <row r="1679" spans="1:12" x14ac:dyDescent="0.2">
      <c r="A1679" s="6" t="s">
        <v>10842</v>
      </c>
      <c r="B1679" s="557" t="s">
        <v>8490</v>
      </c>
      <c r="C1679" s="710" t="s">
        <v>6393</v>
      </c>
      <c r="D1679" s="557" t="s">
        <v>10902</v>
      </c>
      <c r="E1679" s="662">
        <v>57</v>
      </c>
      <c r="F1679" s="662">
        <v>215</v>
      </c>
      <c r="G1679" s="662" t="s">
        <v>3809</v>
      </c>
      <c r="H1679" s="617" t="s">
        <v>6136</v>
      </c>
      <c r="I1679" s="617" t="s">
        <v>8263</v>
      </c>
      <c r="J1679" s="6">
        <v>0</v>
      </c>
      <c r="K1679" s="9" t="s">
        <v>10891</v>
      </c>
      <c r="L1679" s="6"/>
    </row>
    <row r="1680" spans="1:12" x14ac:dyDescent="0.2">
      <c r="A1680" s="6" t="s">
        <v>5438</v>
      </c>
      <c r="B1680" s="557" t="s">
        <v>8490</v>
      </c>
      <c r="C1680" s="710" t="s">
        <v>6393</v>
      </c>
      <c r="D1680" s="557" t="s">
        <v>7037</v>
      </c>
      <c r="E1680" s="662">
        <v>54</v>
      </c>
      <c r="F1680" s="662">
        <v>212</v>
      </c>
      <c r="G1680" s="662" t="s">
        <v>6466</v>
      </c>
      <c r="H1680" s="617" t="s">
        <v>6136</v>
      </c>
      <c r="I1680" s="617" t="s">
        <v>8263</v>
      </c>
      <c r="J1680" s="6">
        <v>0</v>
      </c>
      <c r="K1680" s="9"/>
      <c r="L1680" s="6"/>
    </row>
    <row r="1681" spans="1:12" x14ac:dyDescent="0.2">
      <c r="A1681" s="6"/>
      <c r="B1681" s="557" t="s">
        <v>8490</v>
      </c>
      <c r="C1681" s="9" t="s">
        <v>6393</v>
      </c>
      <c r="D1681" s="557" t="s">
        <v>9660</v>
      </c>
      <c r="E1681" s="5">
        <v>56</v>
      </c>
      <c r="F1681" s="662">
        <v>210</v>
      </c>
      <c r="G1681" s="662" t="s">
        <v>6046</v>
      </c>
      <c r="H1681" s="617" t="s">
        <v>6136</v>
      </c>
      <c r="I1681" s="617" t="s">
        <v>8263</v>
      </c>
      <c r="J1681" s="6">
        <v>0</v>
      </c>
      <c r="K1681" s="9"/>
      <c r="L1681" s="6"/>
    </row>
    <row r="1682" spans="1:12" x14ac:dyDescent="0.2">
      <c r="A1682" s="6"/>
      <c r="B1682" s="557" t="s">
        <v>8490</v>
      </c>
      <c r="C1682" s="9" t="s">
        <v>6393</v>
      </c>
      <c r="D1682" s="557" t="s">
        <v>2721</v>
      </c>
      <c r="E1682" s="662">
        <v>57</v>
      </c>
      <c r="F1682" s="662">
        <v>215</v>
      </c>
      <c r="G1682" s="662" t="s">
        <v>3809</v>
      </c>
      <c r="H1682" s="617" t="s">
        <v>6136</v>
      </c>
      <c r="I1682" s="617" t="s">
        <v>8263</v>
      </c>
      <c r="J1682" s="6">
        <v>0</v>
      </c>
      <c r="K1682" s="9"/>
      <c r="L1682" s="6"/>
    </row>
    <row r="1683" spans="1:12" x14ac:dyDescent="0.2">
      <c r="A1683" s="6"/>
      <c r="B1683" s="557" t="s">
        <v>8490</v>
      </c>
      <c r="C1683" s="9" t="s">
        <v>6393</v>
      </c>
      <c r="D1683" s="557" t="s">
        <v>482</v>
      </c>
      <c r="E1683" s="5">
        <v>52</v>
      </c>
      <c r="F1683" s="662">
        <v>212</v>
      </c>
      <c r="G1683" s="662" t="s">
        <v>6466</v>
      </c>
      <c r="H1683" s="617" t="s">
        <v>6136</v>
      </c>
      <c r="I1683" s="617" t="s">
        <v>8263</v>
      </c>
      <c r="J1683" s="6">
        <v>0</v>
      </c>
      <c r="K1683" s="9" t="s">
        <v>9488</v>
      </c>
      <c r="L1683" s="6"/>
    </row>
    <row r="1684" spans="1:12" ht="25.5" x14ac:dyDescent="0.2">
      <c r="A1684" s="6" t="s">
        <v>8742</v>
      </c>
      <c r="B1684" s="557" t="s">
        <v>8490</v>
      </c>
      <c r="C1684" s="9" t="s">
        <v>6393</v>
      </c>
      <c r="D1684" s="563" t="s">
        <v>8741</v>
      </c>
      <c r="E1684" s="5">
        <v>55</v>
      </c>
      <c r="F1684" s="662">
        <v>215</v>
      </c>
      <c r="G1684" s="662" t="s">
        <v>3809</v>
      </c>
      <c r="H1684" s="617" t="s">
        <v>6136</v>
      </c>
      <c r="I1684" s="617" t="s">
        <v>8263</v>
      </c>
      <c r="J1684" s="6">
        <v>0</v>
      </c>
      <c r="K1684" s="9" t="s">
        <v>9737</v>
      </c>
      <c r="L1684" s="6"/>
    </row>
    <row r="1685" spans="1:12" x14ac:dyDescent="0.2">
      <c r="A1685" s="6"/>
      <c r="B1685" s="557" t="s">
        <v>8490</v>
      </c>
      <c r="C1685" s="9" t="s">
        <v>6393</v>
      </c>
      <c r="D1685" s="557" t="s">
        <v>1802</v>
      </c>
      <c r="E1685" s="5">
        <v>53</v>
      </c>
      <c r="F1685" s="662">
        <v>221</v>
      </c>
      <c r="G1685" s="662" t="s">
        <v>6467</v>
      </c>
      <c r="H1685" s="617" t="s">
        <v>6136</v>
      </c>
      <c r="I1685" s="617" t="s">
        <v>8263</v>
      </c>
      <c r="J1685" s="6">
        <v>0</v>
      </c>
      <c r="K1685" s="9"/>
      <c r="L1685" s="6"/>
    </row>
    <row r="1686" spans="1:12" x14ac:dyDescent="0.2">
      <c r="A1686" s="6"/>
      <c r="B1686" s="557" t="s">
        <v>8490</v>
      </c>
      <c r="C1686" s="710" t="s">
        <v>6393</v>
      </c>
      <c r="D1686" s="557" t="s">
        <v>1619</v>
      </c>
      <c r="E1686" s="662">
        <v>59</v>
      </c>
      <c r="F1686" s="662">
        <v>210</v>
      </c>
      <c r="G1686" s="662" t="s">
        <v>6046</v>
      </c>
      <c r="H1686" s="617" t="s">
        <v>6136</v>
      </c>
      <c r="I1686" s="617" t="s">
        <v>8263</v>
      </c>
      <c r="J1686" s="6">
        <v>0</v>
      </c>
      <c r="K1686" s="9"/>
      <c r="L1686" s="6"/>
    </row>
    <row r="1687" spans="1:12" x14ac:dyDescent="0.2">
      <c r="A1687" s="6"/>
      <c r="B1687" s="557" t="s">
        <v>8490</v>
      </c>
      <c r="C1687" s="710" t="s">
        <v>6393</v>
      </c>
      <c r="D1687" s="557" t="s">
        <v>6484</v>
      </c>
      <c r="E1687" s="662">
        <v>55</v>
      </c>
      <c r="F1687" s="662">
        <v>210</v>
      </c>
      <c r="G1687" s="662" t="s">
        <v>6046</v>
      </c>
      <c r="H1687" s="617" t="s">
        <v>6136</v>
      </c>
      <c r="I1687" s="617" t="s">
        <v>8263</v>
      </c>
      <c r="J1687" s="6">
        <v>0</v>
      </c>
      <c r="K1687" s="9"/>
      <c r="L1687" s="6"/>
    </row>
    <row r="1688" spans="1:12" x14ac:dyDescent="0.2">
      <c r="A1688" s="575" t="s">
        <v>3882</v>
      </c>
      <c r="B1688" s="557" t="s">
        <v>8490</v>
      </c>
      <c r="C1688" s="710" t="s">
        <v>6393</v>
      </c>
      <c r="D1688" s="557" t="s">
        <v>3884</v>
      </c>
      <c r="E1688" s="662">
        <v>56</v>
      </c>
      <c r="F1688" s="662">
        <v>210</v>
      </c>
      <c r="G1688" s="662" t="s">
        <v>6046</v>
      </c>
      <c r="H1688" s="617" t="s">
        <v>6136</v>
      </c>
      <c r="I1688" s="617" t="s">
        <v>8263</v>
      </c>
      <c r="J1688" s="6">
        <v>0</v>
      </c>
      <c r="K1688" s="562" t="s">
        <v>604</v>
      </c>
      <c r="L1688" s="6"/>
    </row>
    <row r="1689" spans="1:12" x14ac:dyDescent="0.2">
      <c r="A1689" s="6"/>
      <c r="B1689" s="557" t="s">
        <v>8490</v>
      </c>
      <c r="C1689" s="710" t="s">
        <v>6393</v>
      </c>
      <c r="D1689" s="557" t="s">
        <v>2061</v>
      </c>
      <c r="E1689" s="662">
        <v>58</v>
      </c>
      <c r="F1689" s="662">
        <v>210</v>
      </c>
      <c r="G1689" s="662" t="s">
        <v>6046</v>
      </c>
      <c r="H1689" s="617" t="s">
        <v>6136</v>
      </c>
      <c r="I1689" s="617" t="s">
        <v>8263</v>
      </c>
      <c r="J1689" s="6">
        <v>0</v>
      </c>
      <c r="K1689" s="562" t="s">
        <v>9177</v>
      </c>
      <c r="L1689" s="6"/>
    </row>
    <row r="1690" spans="1:12" x14ac:dyDescent="0.2">
      <c r="A1690" s="6" t="s">
        <v>11981</v>
      </c>
      <c r="B1690" s="557" t="s">
        <v>8490</v>
      </c>
      <c r="C1690" s="710" t="s">
        <v>6393</v>
      </c>
      <c r="D1690" s="557" t="s">
        <v>11983</v>
      </c>
      <c r="E1690" s="714">
        <v>56</v>
      </c>
      <c r="F1690" s="714">
        <v>210</v>
      </c>
      <c r="G1690" s="662" t="s">
        <v>11820</v>
      </c>
      <c r="H1690" s="617" t="s">
        <v>6136</v>
      </c>
      <c r="I1690" s="617" t="s">
        <v>8263</v>
      </c>
      <c r="J1690" s="6">
        <v>0</v>
      </c>
      <c r="K1690" s="562" t="s">
        <v>11968</v>
      </c>
      <c r="L1690" s="6"/>
    </row>
    <row r="1691" spans="1:12" x14ac:dyDescent="0.2">
      <c r="A1691" s="575" t="s">
        <v>2277</v>
      </c>
      <c r="B1691" s="557" t="s">
        <v>8490</v>
      </c>
      <c r="C1691" s="710" t="s">
        <v>6393</v>
      </c>
      <c r="D1691" s="557" t="s">
        <v>1824</v>
      </c>
      <c r="E1691" s="662">
        <v>56</v>
      </c>
      <c r="F1691" s="662">
        <v>210</v>
      </c>
      <c r="G1691" s="662" t="s">
        <v>6046</v>
      </c>
      <c r="H1691" s="617" t="s">
        <v>6136</v>
      </c>
      <c r="I1691" s="617" t="s">
        <v>8263</v>
      </c>
      <c r="J1691" s="6">
        <v>0</v>
      </c>
      <c r="K1691" s="9"/>
      <c r="L1691" s="6"/>
    </row>
    <row r="1692" spans="1:12" x14ac:dyDescent="0.2">
      <c r="A1692" s="575" t="s">
        <v>5137</v>
      </c>
      <c r="B1692" s="557" t="s">
        <v>8490</v>
      </c>
      <c r="C1692" s="710" t="s">
        <v>6393</v>
      </c>
      <c r="D1692" s="557" t="s">
        <v>9959</v>
      </c>
      <c r="E1692" s="662">
        <v>58</v>
      </c>
      <c r="F1692" s="662">
        <v>210</v>
      </c>
      <c r="G1692" s="662" t="s">
        <v>6046</v>
      </c>
      <c r="H1692" s="617" t="s">
        <v>6136</v>
      </c>
      <c r="I1692" s="617" t="s">
        <v>8263</v>
      </c>
      <c r="J1692" s="6">
        <v>0</v>
      </c>
      <c r="K1692" s="9"/>
      <c r="L1692" s="6"/>
    </row>
    <row r="1693" spans="1:12" x14ac:dyDescent="0.2">
      <c r="A1693" s="575" t="s">
        <v>10873</v>
      </c>
      <c r="B1693" s="557" t="s">
        <v>8490</v>
      </c>
      <c r="C1693" s="710" t="s">
        <v>6393</v>
      </c>
      <c r="D1693" s="557" t="s">
        <v>10874</v>
      </c>
      <c r="E1693" s="662">
        <v>57</v>
      </c>
      <c r="F1693" s="662">
        <v>210</v>
      </c>
      <c r="G1693" s="662" t="s">
        <v>6046</v>
      </c>
      <c r="H1693" s="617" t="s">
        <v>6136</v>
      </c>
      <c r="I1693" s="617" t="s">
        <v>8263</v>
      </c>
      <c r="J1693" s="6">
        <v>0</v>
      </c>
      <c r="K1693" s="562" t="s">
        <v>10860</v>
      </c>
      <c r="L1693" s="6"/>
    </row>
    <row r="1694" spans="1:12" x14ac:dyDescent="0.2">
      <c r="A1694" s="6"/>
      <c r="B1694" s="557" t="s">
        <v>8490</v>
      </c>
      <c r="C1694" s="710" t="s">
        <v>6393</v>
      </c>
      <c r="D1694" s="557" t="s">
        <v>3734</v>
      </c>
      <c r="E1694" s="662">
        <v>68</v>
      </c>
      <c r="F1694" s="662">
        <v>206</v>
      </c>
      <c r="G1694" s="662" t="s">
        <v>397</v>
      </c>
      <c r="H1694" s="617" t="s">
        <v>10390</v>
      </c>
      <c r="I1694" s="617" t="s">
        <v>8263</v>
      </c>
      <c r="J1694" s="6">
        <v>0</v>
      </c>
      <c r="K1694" s="562" t="s">
        <v>10559</v>
      </c>
      <c r="L1694" s="6"/>
    </row>
    <row r="1695" spans="1:12" x14ac:dyDescent="0.2">
      <c r="A1695" s="575" t="s">
        <v>10970</v>
      </c>
      <c r="B1695" s="557" t="s">
        <v>8490</v>
      </c>
      <c r="C1695" s="710" t="s">
        <v>6393</v>
      </c>
      <c r="D1695" s="557" t="s">
        <v>10990</v>
      </c>
      <c r="E1695" s="662">
        <v>56</v>
      </c>
      <c r="F1695" s="662">
        <v>210</v>
      </c>
      <c r="G1695" s="662" t="s">
        <v>6046</v>
      </c>
      <c r="H1695" s="617" t="s">
        <v>6136</v>
      </c>
      <c r="I1695" s="617" t="s">
        <v>8263</v>
      </c>
      <c r="J1695" s="6">
        <v>0</v>
      </c>
      <c r="K1695" s="562" t="s">
        <v>10980</v>
      </c>
      <c r="L1695" s="6"/>
    </row>
    <row r="1696" spans="1:12" x14ac:dyDescent="0.2">
      <c r="A1696" s="575" t="s">
        <v>12202</v>
      </c>
      <c r="B1696" s="557" t="s">
        <v>8490</v>
      </c>
      <c r="C1696" s="710" t="s">
        <v>6393</v>
      </c>
      <c r="D1696" s="557" t="s">
        <v>12206</v>
      </c>
      <c r="E1696" s="714">
        <v>56</v>
      </c>
      <c r="F1696" s="714">
        <v>210</v>
      </c>
      <c r="G1696" s="662" t="s">
        <v>11820</v>
      </c>
      <c r="H1696" s="617" t="s">
        <v>6136</v>
      </c>
      <c r="I1696" s="617" t="s">
        <v>8263</v>
      </c>
      <c r="J1696" s="6">
        <v>0</v>
      </c>
      <c r="K1696" s="562" t="s">
        <v>12192</v>
      </c>
      <c r="L1696" s="6"/>
    </row>
    <row r="1697" spans="1:12" x14ac:dyDescent="0.2">
      <c r="A1697" s="575" t="s">
        <v>11190</v>
      </c>
      <c r="B1697" s="557" t="s">
        <v>8490</v>
      </c>
      <c r="C1697" s="710" t="s">
        <v>6393</v>
      </c>
      <c r="D1697" s="557" t="s">
        <v>11650</v>
      </c>
      <c r="E1697" s="662">
        <v>56</v>
      </c>
      <c r="F1697" s="662">
        <v>210</v>
      </c>
      <c r="G1697" s="662" t="s">
        <v>6046</v>
      </c>
      <c r="H1697" s="617" t="s">
        <v>6136</v>
      </c>
      <c r="I1697" s="617" t="s">
        <v>8263</v>
      </c>
      <c r="J1697" s="6">
        <v>0</v>
      </c>
      <c r="K1697" s="562" t="s">
        <v>11611</v>
      </c>
      <c r="L1697" s="6"/>
    </row>
    <row r="1698" spans="1:12" x14ac:dyDescent="0.2">
      <c r="A1698" s="6" t="s">
        <v>11817</v>
      </c>
      <c r="B1698" s="557" t="s">
        <v>8490</v>
      </c>
      <c r="C1698" s="710" t="s">
        <v>6393</v>
      </c>
      <c r="D1698" s="557" t="s">
        <v>11866</v>
      </c>
      <c r="E1698" s="714">
        <v>56</v>
      </c>
      <c r="F1698" s="714">
        <v>210</v>
      </c>
      <c r="G1698" s="662" t="s">
        <v>11820</v>
      </c>
      <c r="H1698" s="617" t="s">
        <v>6136</v>
      </c>
      <c r="I1698" s="617" t="s">
        <v>8263</v>
      </c>
      <c r="J1698" s="6">
        <v>0</v>
      </c>
      <c r="K1698" s="562" t="s">
        <v>11779</v>
      </c>
      <c r="L1698" s="6"/>
    </row>
    <row r="1699" spans="1:12" x14ac:dyDescent="0.2">
      <c r="A1699" s="575" t="s">
        <v>7042</v>
      </c>
      <c r="B1699" s="557" t="s">
        <v>8490</v>
      </c>
      <c r="C1699" s="710" t="s">
        <v>6393</v>
      </c>
      <c r="D1699" s="557" t="s">
        <v>7043</v>
      </c>
      <c r="E1699" s="662">
        <v>56</v>
      </c>
      <c r="F1699" s="662">
        <v>210</v>
      </c>
      <c r="G1699" s="662" t="s">
        <v>6046</v>
      </c>
      <c r="H1699" s="617" t="s">
        <v>6136</v>
      </c>
      <c r="I1699" s="617" t="s">
        <v>8263</v>
      </c>
      <c r="J1699" s="6">
        <v>0</v>
      </c>
      <c r="K1699" s="9"/>
      <c r="L1699" s="6"/>
    </row>
    <row r="1700" spans="1:12" x14ac:dyDescent="0.2">
      <c r="A1700" s="6" t="s">
        <v>2276</v>
      </c>
      <c r="B1700" s="557" t="s">
        <v>8490</v>
      </c>
      <c r="C1700" s="710" t="s">
        <v>6393</v>
      </c>
      <c r="D1700" s="557" t="s">
        <v>3982</v>
      </c>
      <c r="E1700" s="662">
        <v>56</v>
      </c>
      <c r="F1700" s="662">
        <v>210</v>
      </c>
      <c r="G1700" s="662" t="s">
        <v>6046</v>
      </c>
      <c r="H1700" s="617" t="s">
        <v>6136</v>
      </c>
      <c r="I1700" s="617" t="s">
        <v>8263</v>
      </c>
      <c r="J1700" s="6">
        <v>0</v>
      </c>
      <c r="K1700" s="9"/>
      <c r="L1700" s="6"/>
    </row>
    <row r="1701" spans="1:12" x14ac:dyDescent="0.2">
      <c r="A1701" s="6"/>
      <c r="B1701" s="557" t="s">
        <v>8490</v>
      </c>
      <c r="C1701" s="710" t="s">
        <v>6393</v>
      </c>
      <c r="D1701" s="557" t="s">
        <v>5158</v>
      </c>
      <c r="E1701" s="662">
        <v>57</v>
      </c>
      <c r="F1701" s="662">
        <v>210</v>
      </c>
      <c r="G1701" s="662" t="s">
        <v>6046</v>
      </c>
      <c r="H1701" s="617" t="s">
        <v>6136</v>
      </c>
      <c r="I1701" s="617" t="s">
        <v>8263</v>
      </c>
      <c r="J1701" s="6">
        <v>0</v>
      </c>
      <c r="K1701" s="9"/>
      <c r="L1701" s="6"/>
    </row>
    <row r="1702" spans="1:12" x14ac:dyDescent="0.2">
      <c r="A1702" s="6"/>
      <c r="B1702" s="557" t="s">
        <v>5305</v>
      </c>
      <c r="C1702" s="710" t="s">
        <v>6393</v>
      </c>
      <c r="D1702" s="557" t="s">
        <v>9793</v>
      </c>
      <c r="E1702" s="662">
        <v>60</v>
      </c>
      <c r="F1702" s="662">
        <v>210</v>
      </c>
      <c r="G1702" s="662" t="s">
        <v>6046</v>
      </c>
      <c r="H1702" s="617" t="s">
        <v>6136</v>
      </c>
      <c r="I1702" s="617" t="s">
        <v>8263</v>
      </c>
      <c r="J1702" s="6">
        <v>0</v>
      </c>
      <c r="K1702" s="9"/>
      <c r="L1702" s="6"/>
    </row>
    <row r="1703" spans="1:12" x14ac:dyDescent="0.2">
      <c r="A1703" s="6"/>
      <c r="B1703" s="557" t="s">
        <v>1539</v>
      </c>
      <c r="C1703" s="710" t="s">
        <v>6393</v>
      </c>
      <c r="D1703" s="557" t="s">
        <v>2092</v>
      </c>
      <c r="E1703" s="662">
        <v>56</v>
      </c>
      <c r="F1703" s="662">
        <v>210</v>
      </c>
      <c r="G1703" s="662" t="s">
        <v>6046</v>
      </c>
      <c r="H1703" s="617" t="s">
        <v>6136</v>
      </c>
      <c r="I1703" s="617" t="s">
        <v>8263</v>
      </c>
      <c r="J1703" s="6">
        <v>0</v>
      </c>
      <c r="K1703" s="9"/>
      <c r="L1703" s="6"/>
    </row>
    <row r="1704" spans="1:12" x14ac:dyDescent="0.2">
      <c r="A1704" s="6"/>
      <c r="B1704" s="557" t="s">
        <v>1539</v>
      </c>
      <c r="C1704" s="710" t="s">
        <v>6393</v>
      </c>
      <c r="D1704" s="557" t="s">
        <v>10091</v>
      </c>
      <c r="E1704" s="662">
        <v>56</v>
      </c>
      <c r="F1704" s="662">
        <v>210</v>
      </c>
      <c r="G1704" s="662" t="s">
        <v>6046</v>
      </c>
      <c r="H1704" s="617" t="s">
        <v>6136</v>
      </c>
      <c r="I1704" s="617" t="s">
        <v>8263</v>
      </c>
      <c r="J1704" s="6">
        <v>0</v>
      </c>
      <c r="K1704" s="9"/>
      <c r="L1704" s="6"/>
    </row>
    <row r="1705" spans="1:12" x14ac:dyDescent="0.2">
      <c r="A1705" s="6" t="s">
        <v>12005</v>
      </c>
      <c r="B1705" s="557" t="s">
        <v>1019</v>
      </c>
      <c r="C1705" s="710" t="s">
        <v>6393</v>
      </c>
      <c r="D1705" s="557" t="s">
        <v>12008</v>
      </c>
      <c r="E1705" s="662">
        <v>57</v>
      </c>
      <c r="F1705" s="662">
        <v>215</v>
      </c>
      <c r="G1705" s="662" t="s">
        <v>3809</v>
      </c>
      <c r="H1705" s="617" t="s">
        <v>6136</v>
      </c>
      <c r="I1705" s="617" t="s">
        <v>8263</v>
      </c>
      <c r="J1705" s="6">
        <v>0</v>
      </c>
      <c r="K1705" s="9" t="s">
        <v>11968</v>
      </c>
      <c r="L1705" s="6"/>
    </row>
    <row r="1706" spans="1:12" x14ac:dyDescent="0.2">
      <c r="A1706" s="6"/>
      <c r="B1706" s="557" t="s">
        <v>68</v>
      </c>
      <c r="C1706" s="710" t="s">
        <v>6393</v>
      </c>
      <c r="D1706" s="557" t="s">
        <v>8209</v>
      </c>
      <c r="E1706" s="662">
        <v>54</v>
      </c>
      <c r="F1706" s="662">
        <v>212</v>
      </c>
      <c r="G1706" s="662" t="s">
        <v>6466</v>
      </c>
      <c r="H1706" s="617" t="s">
        <v>6136</v>
      </c>
      <c r="I1706" s="617" t="s">
        <v>8263</v>
      </c>
      <c r="J1706" s="6">
        <v>0</v>
      </c>
      <c r="K1706" s="9"/>
      <c r="L1706" s="6"/>
    </row>
    <row r="1707" spans="1:12" x14ac:dyDescent="0.2">
      <c r="A1707" s="6"/>
      <c r="B1707" s="557"/>
      <c r="C1707" s="710"/>
      <c r="D1707" s="557"/>
      <c r="E1707" s="662"/>
      <c r="F1707" s="662"/>
      <c r="G1707" s="662"/>
      <c r="H1707" s="617"/>
      <c r="I1707" s="617"/>
      <c r="J1707" s="6">
        <v>0</v>
      </c>
      <c r="K1707" s="9"/>
      <c r="L1707" s="6"/>
    </row>
    <row r="1708" spans="1:12" x14ac:dyDescent="0.2">
      <c r="A1708" s="6"/>
      <c r="B1708" s="557" t="s">
        <v>8490</v>
      </c>
      <c r="C1708" s="710" t="s">
        <v>1043</v>
      </c>
      <c r="D1708" s="557" t="s">
        <v>3845</v>
      </c>
      <c r="E1708" s="662">
        <v>57</v>
      </c>
      <c r="F1708" s="662">
        <v>210</v>
      </c>
      <c r="G1708" s="662" t="s">
        <v>6046</v>
      </c>
      <c r="H1708" s="617" t="s">
        <v>6136</v>
      </c>
      <c r="I1708" s="617" t="s">
        <v>8263</v>
      </c>
      <c r="J1708" s="6">
        <v>0</v>
      </c>
      <c r="K1708" s="9"/>
      <c r="L1708" s="6"/>
    </row>
    <row r="1709" spans="1:12" x14ac:dyDescent="0.2">
      <c r="A1709" s="6"/>
      <c r="B1709" s="557" t="s">
        <v>8490</v>
      </c>
      <c r="C1709" s="710" t="s">
        <v>8061</v>
      </c>
      <c r="D1709" s="557" t="s">
        <v>6124</v>
      </c>
      <c r="E1709" s="662">
        <v>57</v>
      </c>
      <c r="F1709" s="662">
        <v>210</v>
      </c>
      <c r="G1709" s="662" t="s">
        <v>6046</v>
      </c>
      <c r="H1709" s="617" t="s">
        <v>6136</v>
      </c>
      <c r="I1709" s="617" t="s">
        <v>8263</v>
      </c>
      <c r="J1709" s="6">
        <v>0</v>
      </c>
      <c r="K1709" s="9"/>
      <c r="L1709" s="6"/>
    </row>
    <row r="1710" spans="1:12" x14ac:dyDescent="0.2">
      <c r="A1710" s="6"/>
      <c r="B1710" s="557" t="s">
        <v>8490</v>
      </c>
      <c r="C1710" s="710" t="s">
        <v>1043</v>
      </c>
      <c r="D1710" s="557" t="s">
        <v>1455</v>
      </c>
      <c r="E1710" s="662">
        <v>58</v>
      </c>
      <c r="F1710" s="662">
        <v>210</v>
      </c>
      <c r="G1710" s="662" t="s">
        <v>6046</v>
      </c>
      <c r="H1710" s="617" t="s">
        <v>6136</v>
      </c>
      <c r="I1710" s="617" t="s">
        <v>8263</v>
      </c>
      <c r="J1710" s="6">
        <v>0</v>
      </c>
      <c r="K1710" s="9"/>
      <c r="L1710" s="6"/>
    </row>
    <row r="1711" spans="1:12" x14ac:dyDescent="0.2">
      <c r="A1711" s="6"/>
      <c r="B1711" s="557" t="s">
        <v>8490</v>
      </c>
      <c r="C1711" s="710" t="s">
        <v>1043</v>
      </c>
      <c r="D1711" s="557" t="s">
        <v>3652</v>
      </c>
      <c r="E1711" s="662">
        <v>57</v>
      </c>
      <c r="F1711" s="662">
        <v>210</v>
      </c>
      <c r="G1711" s="662" t="s">
        <v>6046</v>
      </c>
      <c r="H1711" s="617" t="s">
        <v>6136</v>
      </c>
      <c r="I1711" s="617" t="s">
        <v>8263</v>
      </c>
      <c r="J1711" s="6">
        <v>0</v>
      </c>
      <c r="K1711" s="9"/>
      <c r="L1711" s="6"/>
    </row>
    <row r="1712" spans="1:12" x14ac:dyDescent="0.2">
      <c r="A1712" s="6"/>
      <c r="B1712" s="557" t="s">
        <v>8490</v>
      </c>
      <c r="C1712" s="710" t="s">
        <v>1043</v>
      </c>
      <c r="D1712" s="557" t="s">
        <v>9159</v>
      </c>
      <c r="E1712" s="662">
        <v>57</v>
      </c>
      <c r="F1712" s="662">
        <v>210</v>
      </c>
      <c r="G1712" s="662" t="s">
        <v>6046</v>
      </c>
      <c r="H1712" s="617" t="s">
        <v>6136</v>
      </c>
      <c r="I1712" s="617" t="s">
        <v>8263</v>
      </c>
      <c r="J1712" s="6">
        <v>0</v>
      </c>
      <c r="K1712" s="9"/>
      <c r="L1712" s="6"/>
    </row>
    <row r="1713" spans="1:12" x14ac:dyDescent="0.2">
      <c r="A1713" s="6"/>
      <c r="B1713" s="557" t="s">
        <v>1019</v>
      </c>
      <c r="C1713" s="710" t="s">
        <v>1043</v>
      </c>
      <c r="D1713" s="557" t="s">
        <v>465</v>
      </c>
      <c r="E1713" s="662">
        <v>57</v>
      </c>
      <c r="F1713" s="662">
        <v>210</v>
      </c>
      <c r="G1713" s="662" t="s">
        <v>6046</v>
      </c>
      <c r="H1713" s="617" t="s">
        <v>6136</v>
      </c>
      <c r="I1713" s="617" t="s">
        <v>8263</v>
      </c>
      <c r="J1713" s="6">
        <v>0</v>
      </c>
      <c r="K1713" s="9"/>
      <c r="L1713" s="6"/>
    </row>
    <row r="1714" spans="1:12" x14ac:dyDescent="0.2">
      <c r="A1714" s="6"/>
      <c r="B1714" s="557"/>
      <c r="C1714" s="710"/>
      <c r="D1714" s="557"/>
      <c r="E1714" s="662"/>
      <c r="F1714" s="662"/>
      <c r="G1714" s="662"/>
      <c r="H1714" s="617"/>
      <c r="I1714" s="617"/>
      <c r="J1714" s="6">
        <v>0</v>
      </c>
      <c r="K1714" s="9"/>
      <c r="L1714" s="6"/>
    </row>
    <row r="1715" spans="1:12" x14ac:dyDescent="0.2">
      <c r="A1715" s="575" t="s">
        <v>11359</v>
      </c>
      <c r="B1715" s="557" t="s">
        <v>8490</v>
      </c>
      <c r="C1715" s="710" t="s">
        <v>5115</v>
      </c>
      <c r="D1715" s="557" t="s">
        <v>11148</v>
      </c>
      <c r="E1715" s="5">
        <v>60</v>
      </c>
      <c r="F1715" s="5">
        <v>210</v>
      </c>
      <c r="G1715" s="662" t="s">
        <v>6046</v>
      </c>
      <c r="H1715" s="617" t="s">
        <v>6136</v>
      </c>
      <c r="I1715" s="617" t="s">
        <v>8263</v>
      </c>
      <c r="J1715" s="6">
        <v>0</v>
      </c>
      <c r="K1715" s="562" t="s">
        <v>11128</v>
      </c>
      <c r="L1715" s="6"/>
    </row>
    <row r="1716" spans="1:12" x14ac:dyDescent="0.2">
      <c r="A1716" s="575" t="s">
        <v>12437</v>
      </c>
      <c r="B1716" s="557" t="s">
        <v>8490</v>
      </c>
      <c r="C1716" s="710" t="s">
        <v>5115</v>
      </c>
      <c r="D1716" s="557" t="s">
        <v>12443</v>
      </c>
      <c r="E1716" s="5">
        <v>60</v>
      </c>
      <c r="F1716" s="5">
        <v>210</v>
      </c>
      <c r="G1716" s="662" t="s">
        <v>6046</v>
      </c>
      <c r="H1716" s="617" t="s">
        <v>6136</v>
      </c>
      <c r="I1716" s="617" t="s">
        <v>8263</v>
      </c>
      <c r="J1716" s="6">
        <v>1</v>
      </c>
      <c r="K1716" s="562" t="s">
        <v>12434</v>
      </c>
      <c r="L1716" s="6"/>
    </row>
    <row r="1717" spans="1:12" x14ac:dyDescent="0.2">
      <c r="A1717" s="6"/>
      <c r="B1717" s="557" t="s">
        <v>1423</v>
      </c>
      <c r="C1717" s="710" t="s">
        <v>5115</v>
      </c>
      <c r="D1717" s="557" t="s">
        <v>8246</v>
      </c>
      <c r="E1717" s="662">
        <v>61</v>
      </c>
      <c r="F1717" s="662">
        <v>217</v>
      </c>
      <c r="G1717" s="662" t="s">
        <v>7284</v>
      </c>
      <c r="H1717" s="617" t="s">
        <v>6136</v>
      </c>
      <c r="I1717" s="617" t="s">
        <v>8263</v>
      </c>
      <c r="J1717" s="6">
        <v>0</v>
      </c>
      <c r="K1717" s="9"/>
      <c r="L1717" s="6"/>
    </row>
    <row r="1718" spans="1:12" x14ac:dyDescent="0.2">
      <c r="A1718" s="6"/>
      <c r="B1718" s="557" t="s">
        <v>8490</v>
      </c>
      <c r="C1718" s="710" t="s">
        <v>5115</v>
      </c>
      <c r="D1718" s="557" t="s">
        <v>1802</v>
      </c>
      <c r="E1718" s="662">
        <v>53</v>
      </c>
      <c r="F1718" s="662">
        <v>222</v>
      </c>
      <c r="G1718" s="662" t="s">
        <v>8930</v>
      </c>
      <c r="H1718" s="617" t="s">
        <v>6136</v>
      </c>
      <c r="I1718" s="617" t="s">
        <v>8263</v>
      </c>
      <c r="J1718" s="6">
        <v>0</v>
      </c>
      <c r="K1718" s="9"/>
      <c r="L1718" s="6"/>
    </row>
    <row r="1719" spans="1:12" x14ac:dyDescent="0.2">
      <c r="A1719" s="6"/>
      <c r="B1719" s="557"/>
      <c r="C1719" s="710"/>
      <c r="D1719" s="557"/>
      <c r="E1719" s="662"/>
      <c r="F1719" s="662"/>
      <c r="G1719" s="662"/>
      <c r="H1719" s="617"/>
      <c r="I1719" s="617"/>
      <c r="J1719" s="6"/>
      <c r="K1719" s="9" t="s">
        <v>695</v>
      </c>
      <c r="L1719" s="6"/>
    </row>
    <row r="1720" spans="1:12" x14ac:dyDescent="0.2">
      <c r="A1720" s="6" t="s">
        <v>4832</v>
      </c>
      <c r="B1720" s="557" t="s">
        <v>3365</v>
      </c>
      <c r="C1720" s="9" t="s">
        <v>8322</v>
      </c>
      <c r="D1720" s="557" t="s">
        <v>1125</v>
      </c>
      <c r="E1720" s="5">
        <v>62</v>
      </c>
      <c r="F1720" s="5">
        <v>211</v>
      </c>
      <c r="G1720" s="5" t="s">
        <v>9506</v>
      </c>
      <c r="H1720" s="617" t="s">
        <v>6136</v>
      </c>
      <c r="I1720" s="617" t="s">
        <v>8263</v>
      </c>
      <c r="J1720" s="6">
        <v>0</v>
      </c>
      <c r="K1720" s="9"/>
      <c r="L1720" s="6"/>
    </row>
    <row r="1721" spans="1:12" ht="13.5" customHeight="1" x14ac:dyDescent="0.2">
      <c r="A1721" s="6"/>
      <c r="B1721" s="557" t="s">
        <v>3365</v>
      </c>
      <c r="C1721" s="9" t="s">
        <v>8322</v>
      </c>
      <c r="D1721" s="557" t="s">
        <v>2297</v>
      </c>
      <c r="E1721" s="5">
        <v>57</v>
      </c>
      <c r="F1721" s="5">
        <v>210</v>
      </c>
      <c r="G1721" s="662" t="s">
        <v>6046</v>
      </c>
      <c r="H1721" s="617" t="s">
        <v>6136</v>
      </c>
      <c r="I1721" s="617" t="s">
        <v>8263</v>
      </c>
      <c r="J1721" s="6">
        <v>0</v>
      </c>
      <c r="K1721" s="9"/>
      <c r="L1721" s="6"/>
    </row>
    <row r="1722" spans="1:12" x14ac:dyDescent="0.2">
      <c r="A1722" s="6"/>
      <c r="B1722" s="557" t="s">
        <v>3365</v>
      </c>
      <c r="C1722" s="9" t="s">
        <v>8322</v>
      </c>
      <c r="D1722" s="557" t="s">
        <v>201</v>
      </c>
      <c r="E1722" s="5">
        <v>63</v>
      </c>
      <c r="F1722" s="5">
        <v>230</v>
      </c>
      <c r="G1722" s="662" t="s">
        <v>4430</v>
      </c>
      <c r="H1722" s="617" t="s">
        <v>6136</v>
      </c>
      <c r="I1722" s="617" t="s">
        <v>8263</v>
      </c>
      <c r="J1722" s="6">
        <v>0</v>
      </c>
      <c r="K1722" s="9"/>
      <c r="L1722" s="6"/>
    </row>
    <row r="1723" spans="1:12" x14ac:dyDescent="0.2">
      <c r="A1723" s="6" t="s">
        <v>9677</v>
      </c>
      <c r="B1723" s="557" t="s">
        <v>3365</v>
      </c>
      <c r="C1723" s="9" t="s">
        <v>8322</v>
      </c>
      <c r="D1723" s="557" t="s">
        <v>4429</v>
      </c>
      <c r="E1723" s="5">
        <v>62</v>
      </c>
      <c r="F1723" s="5">
        <v>211</v>
      </c>
      <c r="G1723" s="5" t="s">
        <v>9506</v>
      </c>
      <c r="H1723" s="617" t="s">
        <v>6136</v>
      </c>
      <c r="I1723" s="617" t="s">
        <v>8263</v>
      </c>
      <c r="J1723" s="6">
        <v>0</v>
      </c>
      <c r="K1723" s="9"/>
      <c r="L1723" s="6"/>
    </row>
    <row r="1724" spans="1:12" x14ac:dyDescent="0.2">
      <c r="A1724" s="6" t="s">
        <v>7222</v>
      </c>
      <c r="B1724" s="557" t="s">
        <v>3365</v>
      </c>
      <c r="C1724" s="9" t="s">
        <v>8322</v>
      </c>
      <c r="D1724" s="557" t="s">
        <v>7223</v>
      </c>
      <c r="E1724" s="5">
        <v>61</v>
      </c>
      <c r="F1724" s="5">
        <v>211</v>
      </c>
      <c r="G1724" s="5" t="s">
        <v>9506</v>
      </c>
      <c r="H1724" s="617" t="s">
        <v>6136</v>
      </c>
      <c r="I1724" s="617" t="s">
        <v>8263</v>
      </c>
      <c r="J1724" s="6">
        <v>0</v>
      </c>
      <c r="K1724" s="9"/>
      <c r="L1724" s="6"/>
    </row>
    <row r="1725" spans="1:12" x14ac:dyDescent="0.2">
      <c r="A1725" s="6" t="s">
        <v>9958</v>
      </c>
      <c r="B1725" s="557" t="s">
        <v>3365</v>
      </c>
      <c r="C1725" s="9" t="s">
        <v>8322</v>
      </c>
      <c r="D1725" s="557" t="s">
        <v>10521</v>
      </c>
      <c r="E1725" s="5">
        <v>61</v>
      </c>
      <c r="F1725" s="5">
        <v>211</v>
      </c>
      <c r="G1725" s="5" t="s">
        <v>9506</v>
      </c>
      <c r="H1725" s="617" t="s">
        <v>6136</v>
      </c>
      <c r="I1725" s="617" t="s">
        <v>8263</v>
      </c>
      <c r="J1725" s="6">
        <v>0</v>
      </c>
      <c r="K1725" s="9" t="s">
        <v>6081</v>
      </c>
      <c r="L1725" s="6"/>
    </row>
    <row r="1726" spans="1:12" x14ac:dyDescent="0.2">
      <c r="A1726" s="6" t="s">
        <v>3260</v>
      </c>
      <c r="B1726" s="557" t="s">
        <v>3365</v>
      </c>
      <c r="C1726" s="9" t="s">
        <v>8322</v>
      </c>
      <c r="D1726" s="557" t="s">
        <v>4928</v>
      </c>
      <c r="E1726" s="5">
        <v>60</v>
      </c>
      <c r="F1726" s="5">
        <v>210</v>
      </c>
      <c r="G1726" s="662" t="s">
        <v>6046</v>
      </c>
      <c r="H1726" s="5" t="s">
        <v>6136</v>
      </c>
      <c r="I1726" s="5" t="s">
        <v>8263</v>
      </c>
      <c r="J1726" s="6">
        <v>0</v>
      </c>
      <c r="K1726" s="9" t="s">
        <v>1566</v>
      </c>
      <c r="L1726" s="6"/>
    </row>
    <row r="1727" spans="1:12" x14ac:dyDescent="0.2">
      <c r="A1727" s="6"/>
      <c r="B1727" s="557" t="s">
        <v>3365</v>
      </c>
      <c r="C1727" s="9" t="s">
        <v>8322</v>
      </c>
      <c r="D1727" s="557" t="s">
        <v>8856</v>
      </c>
      <c r="E1727" s="5">
        <v>59</v>
      </c>
      <c r="F1727" s="5">
        <v>211</v>
      </c>
      <c r="G1727" s="5" t="s">
        <v>9506</v>
      </c>
      <c r="H1727" s="617" t="s">
        <v>6136</v>
      </c>
      <c r="I1727" s="617" t="s">
        <v>8263</v>
      </c>
      <c r="J1727" s="6">
        <v>0</v>
      </c>
      <c r="K1727" s="9"/>
      <c r="L1727" s="6"/>
    </row>
    <row r="1728" spans="1:12" x14ac:dyDescent="0.2">
      <c r="A1728" s="6" t="s">
        <v>10493</v>
      </c>
      <c r="B1728" s="557" t="s">
        <v>3365</v>
      </c>
      <c r="C1728" s="9" t="s">
        <v>8322</v>
      </c>
      <c r="D1728" s="557" t="s">
        <v>11953</v>
      </c>
      <c r="E1728" s="5">
        <v>61</v>
      </c>
      <c r="F1728" s="5">
        <v>211</v>
      </c>
      <c r="G1728" s="5" t="s">
        <v>9506</v>
      </c>
      <c r="H1728" s="617" t="s">
        <v>6136</v>
      </c>
      <c r="I1728" s="617" t="s">
        <v>8263</v>
      </c>
      <c r="J1728" s="6">
        <v>0</v>
      </c>
      <c r="K1728" s="9" t="s">
        <v>11951</v>
      </c>
      <c r="L1728" s="6"/>
    </row>
    <row r="1729" spans="1:13" x14ac:dyDescent="0.2">
      <c r="A1729" s="6" t="s">
        <v>8762</v>
      </c>
      <c r="B1729" s="557" t="s">
        <v>3365</v>
      </c>
      <c r="C1729" s="9" t="s">
        <v>8322</v>
      </c>
      <c r="D1729" s="557" t="s">
        <v>12587</v>
      </c>
      <c r="E1729" s="5">
        <v>59</v>
      </c>
      <c r="F1729" s="5">
        <v>210</v>
      </c>
      <c r="G1729" s="5" t="s">
        <v>6046</v>
      </c>
      <c r="H1729" s="617" t="s">
        <v>6136</v>
      </c>
      <c r="I1729" s="617" t="s">
        <v>8263</v>
      </c>
      <c r="J1729" s="6">
        <v>0</v>
      </c>
      <c r="K1729" s="9" t="s">
        <v>12583</v>
      </c>
      <c r="L1729" s="6"/>
    </row>
    <row r="1730" spans="1:13" x14ac:dyDescent="0.2">
      <c r="A1730" s="6"/>
      <c r="B1730" s="557" t="s">
        <v>3365</v>
      </c>
      <c r="C1730" s="9" t="s">
        <v>8322</v>
      </c>
      <c r="D1730" s="557" t="s">
        <v>9272</v>
      </c>
      <c r="E1730" s="5">
        <v>59</v>
      </c>
      <c r="F1730" s="5">
        <v>210</v>
      </c>
      <c r="G1730" s="5" t="s">
        <v>6046</v>
      </c>
      <c r="H1730" s="617" t="s">
        <v>6136</v>
      </c>
      <c r="I1730" s="617" t="s">
        <v>8263</v>
      </c>
      <c r="J1730" s="6">
        <v>0</v>
      </c>
      <c r="K1730" s="9"/>
      <c r="L1730" s="6"/>
    </row>
    <row r="1731" spans="1:13" x14ac:dyDescent="0.2">
      <c r="A1731" s="6"/>
      <c r="B1731" s="557" t="s">
        <v>1423</v>
      </c>
      <c r="C1731" s="9" t="s">
        <v>8322</v>
      </c>
      <c r="D1731" s="557" t="s">
        <v>87</v>
      </c>
      <c r="E1731" s="5">
        <v>64</v>
      </c>
      <c r="F1731" s="5">
        <v>208</v>
      </c>
      <c r="G1731" s="5" t="s">
        <v>6047</v>
      </c>
      <c r="H1731" s="5" t="s">
        <v>6136</v>
      </c>
      <c r="I1731" s="5" t="s">
        <v>8263</v>
      </c>
      <c r="J1731" s="6">
        <v>0</v>
      </c>
      <c r="K1731" s="9"/>
      <c r="L1731" s="6"/>
    </row>
    <row r="1732" spans="1:13" x14ac:dyDescent="0.2">
      <c r="A1732" s="6"/>
      <c r="B1732" s="557" t="s">
        <v>1423</v>
      </c>
      <c r="C1732" s="9" t="s">
        <v>8322</v>
      </c>
      <c r="D1732" s="557" t="s">
        <v>1160</v>
      </c>
      <c r="E1732" s="5">
        <v>61</v>
      </c>
      <c r="F1732" s="5">
        <v>211</v>
      </c>
      <c r="G1732" s="5" t="s">
        <v>9506</v>
      </c>
      <c r="H1732" s="5" t="s">
        <v>6136</v>
      </c>
      <c r="I1732" s="5" t="s">
        <v>8263</v>
      </c>
      <c r="J1732" s="6">
        <v>0</v>
      </c>
      <c r="K1732" s="9"/>
      <c r="L1732" s="6"/>
    </row>
    <row r="1733" spans="1:13" x14ac:dyDescent="0.2">
      <c r="A1733" s="6"/>
      <c r="B1733" s="557" t="s">
        <v>1423</v>
      </c>
      <c r="C1733" s="9" t="s">
        <v>8322</v>
      </c>
      <c r="D1733" s="557" t="s">
        <v>6470</v>
      </c>
      <c r="E1733" s="5">
        <v>59</v>
      </c>
      <c r="F1733" s="5">
        <v>210</v>
      </c>
      <c r="G1733" s="662" t="s">
        <v>6046</v>
      </c>
      <c r="H1733" s="617" t="s">
        <v>6136</v>
      </c>
      <c r="I1733" s="617" t="s">
        <v>8263</v>
      </c>
      <c r="J1733" s="6">
        <v>0</v>
      </c>
      <c r="K1733" s="9" t="s">
        <v>7341</v>
      </c>
      <c r="L1733" s="6"/>
    </row>
    <row r="1734" spans="1:13" x14ac:dyDescent="0.2">
      <c r="A1734" s="6" t="s">
        <v>7655</v>
      </c>
      <c r="B1734" s="557" t="s">
        <v>1423</v>
      </c>
      <c r="C1734" s="9" t="s">
        <v>8322</v>
      </c>
      <c r="D1734" s="557" t="s">
        <v>8869</v>
      </c>
      <c r="E1734" s="5">
        <v>61</v>
      </c>
      <c r="F1734" s="5">
        <v>211</v>
      </c>
      <c r="G1734" s="5" t="s">
        <v>9506</v>
      </c>
      <c r="H1734" s="5" t="s">
        <v>6136</v>
      </c>
      <c r="I1734" s="5" t="s">
        <v>8263</v>
      </c>
      <c r="J1734" s="6">
        <v>0</v>
      </c>
      <c r="K1734" s="9"/>
      <c r="L1734" s="6"/>
    </row>
    <row r="1735" spans="1:13" x14ac:dyDescent="0.2">
      <c r="A1735" s="6"/>
      <c r="B1735" s="557" t="s">
        <v>1423</v>
      </c>
      <c r="C1735" s="9" t="s">
        <v>8322</v>
      </c>
      <c r="D1735" s="557" t="s">
        <v>9418</v>
      </c>
      <c r="E1735" s="5">
        <v>62</v>
      </c>
      <c r="F1735" s="5">
        <v>211</v>
      </c>
      <c r="G1735" s="5" t="s">
        <v>9506</v>
      </c>
      <c r="H1735" s="5" t="s">
        <v>6136</v>
      </c>
      <c r="I1735" s="5" t="s">
        <v>8263</v>
      </c>
      <c r="J1735" s="6">
        <v>0</v>
      </c>
      <c r="K1735" s="9"/>
      <c r="L1735" s="6"/>
    </row>
    <row r="1736" spans="1:13" ht="25.5" x14ac:dyDescent="0.2">
      <c r="A1736" s="6" t="s">
        <v>11549</v>
      </c>
      <c r="B1736" s="557" t="s">
        <v>1423</v>
      </c>
      <c r="C1736" s="9" t="s">
        <v>8322</v>
      </c>
      <c r="D1736" s="269" t="s">
        <v>11553</v>
      </c>
      <c r="E1736" s="5">
        <v>64</v>
      </c>
      <c r="F1736" s="5">
        <v>208</v>
      </c>
      <c r="G1736" s="5" t="s">
        <v>6047</v>
      </c>
      <c r="H1736" s="5" t="s">
        <v>6136</v>
      </c>
      <c r="I1736" s="5" t="s">
        <v>8263</v>
      </c>
      <c r="J1736" s="6">
        <v>0</v>
      </c>
      <c r="K1736" s="9" t="s">
        <v>11554</v>
      </c>
      <c r="L1736" s="6"/>
    </row>
    <row r="1737" spans="1:13" x14ac:dyDescent="0.2">
      <c r="A1737" s="6"/>
      <c r="B1737" s="557" t="s">
        <v>4892</v>
      </c>
      <c r="C1737" s="9" t="s">
        <v>8322</v>
      </c>
      <c r="D1737" s="136" t="s">
        <v>6900</v>
      </c>
      <c r="E1737" s="5">
        <v>66</v>
      </c>
      <c r="F1737" s="5">
        <v>208</v>
      </c>
      <c r="G1737" s="5" t="s">
        <v>6047</v>
      </c>
      <c r="H1737" s="5" t="s">
        <v>6136</v>
      </c>
      <c r="I1737" s="5" t="s">
        <v>8263</v>
      </c>
      <c r="J1737" s="6">
        <v>0</v>
      </c>
      <c r="K1737" s="9" t="s">
        <v>2748</v>
      </c>
      <c r="L1737" s="6"/>
    </row>
    <row r="1738" spans="1:13" x14ac:dyDescent="0.2">
      <c r="A1738" s="6" t="s">
        <v>6583</v>
      </c>
      <c r="B1738" s="557" t="s">
        <v>4892</v>
      </c>
      <c r="C1738" s="9" t="s">
        <v>8322</v>
      </c>
      <c r="D1738" s="557" t="s">
        <v>685</v>
      </c>
      <c r="E1738" s="5">
        <v>63</v>
      </c>
      <c r="F1738" s="5">
        <v>211</v>
      </c>
      <c r="G1738" s="5" t="s">
        <v>9506</v>
      </c>
      <c r="H1738" s="5" t="s">
        <v>6136</v>
      </c>
      <c r="I1738" s="5" t="s">
        <v>8263</v>
      </c>
      <c r="J1738" s="6">
        <v>0</v>
      </c>
      <c r="K1738" s="9"/>
      <c r="L1738" s="6"/>
    </row>
    <row r="1739" spans="1:13" x14ac:dyDescent="0.2">
      <c r="A1739" s="6"/>
      <c r="B1739" s="557" t="s">
        <v>8490</v>
      </c>
      <c r="C1739" s="9" t="s">
        <v>8322</v>
      </c>
      <c r="D1739" s="557" t="s">
        <v>1087</v>
      </c>
      <c r="E1739" s="5">
        <v>61</v>
      </c>
      <c r="F1739" s="5">
        <v>211</v>
      </c>
      <c r="G1739" s="5" t="s">
        <v>9506</v>
      </c>
      <c r="H1739" s="5" t="s">
        <v>6136</v>
      </c>
      <c r="I1739" s="5" t="s">
        <v>8263</v>
      </c>
      <c r="J1739" s="6">
        <v>0</v>
      </c>
      <c r="K1739" s="562"/>
      <c r="L1739" s="575"/>
      <c r="M1739" s="561"/>
    </row>
    <row r="1740" spans="1:13" s="561" customFormat="1" x14ac:dyDescent="0.2">
      <c r="A1740" s="575" t="s">
        <v>2344</v>
      </c>
      <c r="B1740" s="557" t="s">
        <v>8490</v>
      </c>
      <c r="C1740" s="710" t="s">
        <v>8322</v>
      </c>
      <c r="D1740" s="557" t="s">
        <v>6442</v>
      </c>
      <c r="E1740" s="662">
        <v>60</v>
      </c>
      <c r="F1740" s="662">
        <v>211</v>
      </c>
      <c r="G1740" s="5" t="s">
        <v>9506</v>
      </c>
      <c r="H1740" s="617" t="s">
        <v>6136</v>
      </c>
      <c r="I1740" s="617" t="s">
        <v>8263</v>
      </c>
      <c r="J1740" s="6">
        <v>0</v>
      </c>
      <c r="K1740" s="9"/>
      <c r="L1740" s="6"/>
      <c r="M1740"/>
    </row>
    <row r="1741" spans="1:13" x14ac:dyDescent="0.2">
      <c r="A1741" s="6"/>
      <c r="B1741" s="557" t="s">
        <v>8490</v>
      </c>
      <c r="C1741" s="9" t="s">
        <v>8322</v>
      </c>
      <c r="D1741" s="557" t="s">
        <v>7976</v>
      </c>
      <c r="E1741" s="5">
        <v>62</v>
      </c>
      <c r="F1741" s="5">
        <v>211</v>
      </c>
      <c r="G1741" s="5" t="s">
        <v>9506</v>
      </c>
      <c r="H1741" s="5" t="s">
        <v>6136</v>
      </c>
      <c r="I1741" s="5" t="s">
        <v>8263</v>
      </c>
      <c r="J1741" s="6">
        <v>0</v>
      </c>
      <c r="K1741" s="9"/>
      <c r="L1741" s="6"/>
    </row>
    <row r="1742" spans="1:13" x14ac:dyDescent="0.2">
      <c r="A1742" s="6"/>
      <c r="B1742" s="557" t="s">
        <v>8490</v>
      </c>
      <c r="C1742" s="9" t="s">
        <v>8322</v>
      </c>
      <c r="D1742" s="557" t="s">
        <v>3452</v>
      </c>
      <c r="E1742" s="5">
        <v>69</v>
      </c>
      <c r="F1742" s="5">
        <v>207</v>
      </c>
      <c r="G1742" s="5" t="s">
        <v>5671</v>
      </c>
      <c r="H1742" s="5" t="s">
        <v>912</v>
      </c>
      <c r="I1742" s="5" t="s">
        <v>8263</v>
      </c>
      <c r="J1742" s="6">
        <v>0</v>
      </c>
      <c r="K1742" s="9"/>
      <c r="L1742" s="6"/>
    </row>
    <row r="1743" spans="1:13" x14ac:dyDescent="0.2">
      <c r="A1743" s="6"/>
      <c r="B1743" s="557" t="s">
        <v>8490</v>
      </c>
      <c r="C1743" s="9" t="s">
        <v>8322</v>
      </c>
      <c r="D1743" s="136" t="s">
        <v>8995</v>
      </c>
      <c r="E1743" s="5">
        <v>62</v>
      </c>
      <c r="F1743" s="5">
        <v>211</v>
      </c>
      <c r="G1743" s="5" t="s">
        <v>9506</v>
      </c>
      <c r="H1743" s="5" t="s">
        <v>6136</v>
      </c>
      <c r="I1743" s="5" t="s">
        <v>8263</v>
      </c>
      <c r="J1743" s="6">
        <v>0</v>
      </c>
      <c r="K1743" s="9" t="s">
        <v>5460</v>
      </c>
      <c r="L1743" s="6"/>
    </row>
    <row r="1744" spans="1:13" x14ac:dyDescent="0.2">
      <c r="A1744" s="6" t="s">
        <v>7709</v>
      </c>
      <c r="B1744" s="557" t="s">
        <v>8490</v>
      </c>
      <c r="C1744" s="9" t="s">
        <v>8322</v>
      </c>
      <c r="D1744" s="136" t="s">
        <v>5459</v>
      </c>
      <c r="E1744" s="5">
        <v>62</v>
      </c>
      <c r="F1744" s="5">
        <v>211</v>
      </c>
      <c r="G1744" s="5" t="s">
        <v>9506</v>
      </c>
      <c r="H1744" s="5" t="s">
        <v>6136</v>
      </c>
      <c r="I1744" s="5" t="s">
        <v>8263</v>
      </c>
      <c r="J1744" s="6">
        <v>0</v>
      </c>
      <c r="K1744" s="9" t="s">
        <v>8502</v>
      </c>
      <c r="L1744" s="6"/>
    </row>
    <row r="1745" spans="1:12" ht="25.5" x14ac:dyDescent="0.2">
      <c r="A1745" s="6" t="s">
        <v>3890</v>
      </c>
      <c r="B1745" s="557" t="s">
        <v>8490</v>
      </c>
      <c r="C1745" s="9" t="s">
        <v>8322</v>
      </c>
      <c r="D1745" s="269" t="s">
        <v>3894</v>
      </c>
      <c r="E1745" s="5">
        <v>69</v>
      </c>
      <c r="F1745" s="5">
        <v>206</v>
      </c>
      <c r="G1745" s="5" t="s">
        <v>397</v>
      </c>
      <c r="H1745" s="5" t="s">
        <v>10390</v>
      </c>
      <c r="I1745" s="5" t="s">
        <v>8263</v>
      </c>
      <c r="J1745" s="6">
        <v>0</v>
      </c>
      <c r="K1745" s="9" t="s">
        <v>604</v>
      </c>
      <c r="L1745" s="6"/>
    </row>
    <row r="1746" spans="1:12" x14ac:dyDescent="0.2">
      <c r="A1746" s="6" t="s">
        <v>3671</v>
      </c>
      <c r="B1746" s="557" t="s">
        <v>8490</v>
      </c>
      <c r="C1746" s="9" t="s">
        <v>8322</v>
      </c>
      <c r="D1746" s="136" t="s">
        <v>3675</v>
      </c>
      <c r="E1746" s="5">
        <v>61</v>
      </c>
      <c r="F1746" s="5">
        <v>211</v>
      </c>
      <c r="G1746" s="5" t="s">
        <v>9506</v>
      </c>
      <c r="H1746" s="5" t="s">
        <v>6136</v>
      </c>
      <c r="I1746" s="5" t="s">
        <v>8263</v>
      </c>
      <c r="J1746" s="6">
        <v>0</v>
      </c>
      <c r="K1746" s="9"/>
      <c r="L1746" s="6"/>
    </row>
    <row r="1747" spans="1:12" x14ac:dyDescent="0.2">
      <c r="A1747" s="6"/>
      <c r="B1747" s="557" t="s">
        <v>8490</v>
      </c>
      <c r="C1747" s="9" t="s">
        <v>8322</v>
      </c>
      <c r="D1747" s="136" t="s">
        <v>5428</v>
      </c>
      <c r="E1747" s="5">
        <v>61</v>
      </c>
      <c r="F1747" s="5">
        <v>211</v>
      </c>
      <c r="G1747" s="5" t="s">
        <v>9506</v>
      </c>
      <c r="H1747" s="5" t="s">
        <v>6136</v>
      </c>
      <c r="I1747" s="5" t="s">
        <v>8263</v>
      </c>
      <c r="J1747" s="6">
        <v>0</v>
      </c>
      <c r="K1747" s="9"/>
      <c r="L1747" s="6"/>
    </row>
    <row r="1748" spans="1:12" x14ac:dyDescent="0.2">
      <c r="A1748" s="6"/>
      <c r="B1748" s="557" t="s">
        <v>8490</v>
      </c>
      <c r="C1748" s="9" t="s">
        <v>8322</v>
      </c>
      <c r="D1748" s="136" t="s">
        <v>3318</v>
      </c>
      <c r="E1748" s="5">
        <v>61</v>
      </c>
      <c r="F1748" s="5">
        <v>211</v>
      </c>
      <c r="G1748" s="5" t="s">
        <v>9506</v>
      </c>
      <c r="H1748" s="5" t="s">
        <v>6136</v>
      </c>
      <c r="I1748" s="5" t="s">
        <v>8263</v>
      </c>
      <c r="J1748" s="6">
        <v>0</v>
      </c>
      <c r="K1748" s="9"/>
      <c r="L1748" s="6"/>
    </row>
    <row r="1749" spans="1:12" x14ac:dyDescent="0.2">
      <c r="A1749" s="6"/>
      <c r="B1749" s="6" t="s">
        <v>8490</v>
      </c>
      <c r="C1749" s="9" t="s">
        <v>8322</v>
      </c>
      <c r="D1749" s="136" t="s">
        <v>7149</v>
      </c>
      <c r="E1749" s="5">
        <v>61</v>
      </c>
      <c r="F1749" s="5">
        <v>211</v>
      </c>
      <c r="G1749" s="5" t="s">
        <v>9506</v>
      </c>
      <c r="H1749" s="5" t="s">
        <v>6136</v>
      </c>
      <c r="I1749" s="5" t="s">
        <v>8263</v>
      </c>
      <c r="J1749" s="6">
        <v>0</v>
      </c>
      <c r="K1749" s="9"/>
      <c r="L1749" s="6"/>
    </row>
    <row r="1750" spans="1:12" x14ac:dyDescent="0.2">
      <c r="A1750" s="6" t="s">
        <v>871</v>
      </c>
      <c r="B1750" s="6" t="s">
        <v>8490</v>
      </c>
      <c r="C1750" s="9" t="s">
        <v>8322</v>
      </c>
      <c r="D1750" s="136" t="s">
        <v>3559</v>
      </c>
      <c r="E1750" s="5">
        <v>61</v>
      </c>
      <c r="F1750" s="5">
        <v>211</v>
      </c>
      <c r="G1750" s="5" t="s">
        <v>9506</v>
      </c>
      <c r="H1750" s="5" t="s">
        <v>6136</v>
      </c>
      <c r="I1750" s="5" t="s">
        <v>8263</v>
      </c>
      <c r="J1750" s="6">
        <v>0</v>
      </c>
      <c r="K1750" s="9"/>
      <c r="L1750" s="6"/>
    </row>
    <row r="1751" spans="1:12" x14ac:dyDescent="0.2">
      <c r="A1751" s="6"/>
      <c r="B1751" s="557" t="s">
        <v>8490</v>
      </c>
      <c r="C1751" s="9" t="s">
        <v>8322</v>
      </c>
      <c r="D1751" s="136" t="s">
        <v>4470</v>
      </c>
      <c r="E1751" s="5">
        <v>62</v>
      </c>
      <c r="F1751" s="5">
        <v>211</v>
      </c>
      <c r="G1751" s="5" t="s">
        <v>9506</v>
      </c>
      <c r="H1751" s="5" t="s">
        <v>6136</v>
      </c>
      <c r="I1751" s="5" t="s">
        <v>8263</v>
      </c>
      <c r="J1751" s="6">
        <v>0</v>
      </c>
      <c r="K1751" s="9"/>
      <c r="L1751" s="6"/>
    </row>
    <row r="1752" spans="1:12" x14ac:dyDescent="0.2">
      <c r="A1752" s="6"/>
      <c r="B1752" s="557" t="s">
        <v>8490</v>
      </c>
      <c r="C1752" s="9" t="s">
        <v>8322</v>
      </c>
      <c r="D1752" s="557" t="s">
        <v>2059</v>
      </c>
      <c r="E1752" s="5">
        <v>61</v>
      </c>
      <c r="F1752" s="5">
        <v>211</v>
      </c>
      <c r="G1752" s="5" t="s">
        <v>9506</v>
      </c>
      <c r="H1752" s="5" t="s">
        <v>6136</v>
      </c>
      <c r="I1752" s="5" t="s">
        <v>8263</v>
      </c>
      <c r="J1752" s="6">
        <v>0</v>
      </c>
      <c r="K1752" s="9"/>
      <c r="L1752" s="6"/>
    </row>
    <row r="1753" spans="1:12" x14ac:dyDescent="0.2">
      <c r="A1753" s="6"/>
      <c r="B1753" s="6" t="s">
        <v>8490</v>
      </c>
      <c r="C1753" s="9" t="s">
        <v>8322</v>
      </c>
      <c r="D1753" s="136" t="s">
        <v>8468</v>
      </c>
      <c r="E1753" s="5">
        <v>66</v>
      </c>
      <c r="F1753" s="5">
        <v>208</v>
      </c>
      <c r="G1753" s="5" t="s">
        <v>9355</v>
      </c>
      <c r="H1753" s="5" t="s">
        <v>6136</v>
      </c>
      <c r="I1753" s="5" t="s">
        <v>8263</v>
      </c>
      <c r="J1753" s="6">
        <v>0</v>
      </c>
      <c r="K1753" s="9"/>
      <c r="L1753" s="6"/>
    </row>
    <row r="1754" spans="1:12" x14ac:dyDescent="0.2">
      <c r="A1754" s="6"/>
      <c r="B1754" s="6" t="s">
        <v>8490</v>
      </c>
      <c r="C1754" s="9" t="s">
        <v>8322</v>
      </c>
      <c r="D1754" s="6" t="s">
        <v>7931</v>
      </c>
      <c r="E1754" s="5">
        <v>63</v>
      </c>
      <c r="F1754" s="5">
        <v>205</v>
      </c>
      <c r="G1754" s="5" t="s">
        <v>10541</v>
      </c>
      <c r="H1754" s="5" t="s">
        <v>6136</v>
      </c>
      <c r="I1754" s="5" t="s">
        <v>8263</v>
      </c>
      <c r="J1754" s="6">
        <v>0</v>
      </c>
      <c r="K1754" s="9"/>
      <c r="L1754" s="6"/>
    </row>
    <row r="1755" spans="1:12" x14ac:dyDescent="0.2">
      <c r="A1755" s="6"/>
      <c r="B1755" s="6" t="s">
        <v>8490</v>
      </c>
      <c r="C1755" s="9" t="s">
        <v>8322</v>
      </c>
      <c r="D1755" s="6" t="s">
        <v>8875</v>
      </c>
      <c r="E1755" s="5">
        <v>63</v>
      </c>
      <c r="F1755" s="5">
        <v>204</v>
      </c>
      <c r="G1755" s="5" t="s">
        <v>7778</v>
      </c>
      <c r="H1755" s="5" t="s">
        <v>6136</v>
      </c>
      <c r="I1755" s="5" t="s">
        <v>8263</v>
      </c>
      <c r="J1755" s="6">
        <v>0</v>
      </c>
      <c r="K1755" s="9"/>
      <c r="L1755" s="6"/>
    </row>
    <row r="1756" spans="1:12" x14ac:dyDescent="0.2">
      <c r="A1756" s="6" t="s">
        <v>8814</v>
      </c>
      <c r="B1756" s="6" t="s">
        <v>8490</v>
      </c>
      <c r="C1756" s="9" t="s">
        <v>8322</v>
      </c>
      <c r="D1756" s="6" t="s">
        <v>8815</v>
      </c>
      <c r="E1756" s="5">
        <v>65</v>
      </c>
      <c r="F1756" s="5">
        <v>208</v>
      </c>
      <c r="G1756" s="5" t="s">
        <v>6047</v>
      </c>
      <c r="H1756" s="5" t="s">
        <v>6136</v>
      </c>
      <c r="I1756" s="5" t="s">
        <v>8263</v>
      </c>
      <c r="J1756" s="6">
        <v>0</v>
      </c>
      <c r="K1756" s="9"/>
      <c r="L1756" s="6"/>
    </row>
    <row r="1757" spans="1:12" x14ac:dyDescent="0.2">
      <c r="A1757" s="6"/>
      <c r="B1757" s="6" t="s">
        <v>8490</v>
      </c>
      <c r="C1757" s="9" t="s">
        <v>8322</v>
      </c>
      <c r="D1757" s="6" t="s">
        <v>2349</v>
      </c>
      <c r="E1757" s="5">
        <v>59</v>
      </c>
      <c r="F1757" s="662">
        <v>210</v>
      </c>
      <c r="G1757" s="662" t="s">
        <v>6046</v>
      </c>
      <c r="H1757" s="617" t="s">
        <v>6136</v>
      </c>
      <c r="I1757" s="5" t="s">
        <v>8263</v>
      </c>
      <c r="J1757" s="6">
        <v>0</v>
      </c>
      <c r="K1757" s="9"/>
      <c r="L1757" s="6"/>
    </row>
    <row r="1758" spans="1:12" x14ac:dyDescent="0.2">
      <c r="A1758" s="6" t="s">
        <v>11468</v>
      </c>
      <c r="B1758" s="6" t="s">
        <v>8490</v>
      </c>
      <c r="C1758" s="9" t="s">
        <v>8322</v>
      </c>
      <c r="D1758" s="6" t="s">
        <v>11470</v>
      </c>
      <c r="E1758" s="5">
        <v>67</v>
      </c>
      <c r="F1758" s="662">
        <v>208</v>
      </c>
      <c r="G1758" s="5" t="s">
        <v>6047</v>
      </c>
      <c r="H1758" s="5" t="s">
        <v>6136</v>
      </c>
      <c r="I1758" s="5" t="s">
        <v>8263</v>
      </c>
      <c r="J1758" s="6">
        <v>0</v>
      </c>
      <c r="K1758" s="9" t="s">
        <v>11471</v>
      </c>
      <c r="L1758" s="6"/>
    </row>
    <row r="1759" spans="1:12" x14ac:dyDescent="0.2">
      <c r="A1759" s="6"/>
      <c r="B1759" s="6" t="s">
        <v>8490</v>
      </c>
      <c r="C1759" s="9" t="s">
        <v>8322</v>
      </c>
      <c r="D1759" s="136" t="s">
        <v>7248</v>
      </c>
      <c r="E1759" s="5">
        <v>65</v>
      </c>
      <c r="F1759" s="5">
        <v>208</v>
      </c>
      <c r="G1759" s="5" t="s">
        <v>6047</v>
      </c>
      <c r="H1759" s="5" t="s">
        <v>6136</v>
      </c>
      <c r="I1759" s="5" t="s">
        <v>8263</v>
      </c>
      <c r="J1759" s="6">
        <v>0</v>
      </c>
      <c r="K1759" s="9"/>
      <c r="L1759" s="6"/>
    </row>
    <row r="1760" spans="1:12" x14ac:dyDescent="0.2">
      <c r="A1760" s="6"/>
      <c r="B1760" s="6" t="s">
        <v>8490</v>
      </c>
      <c r="C1760" s="9" t="s">
        <v>8322</v>
      </c>
      <c r="D1760" s="136" t="s">
        <v>2939</v>
      </c>
      <c r="E1760" s="5">
        <v>60</v>
      </c>
      <c r="F1760" s="5">
        <v>211</v>
      </c>
      <c r="G1760" s="5" t="s">
        <v>9506</v>
      </c>
      <c r="H1760" s="5" t="s">
        <v>6136</v>
      </c>
      <c r="I1760" s="5" t="s">
        <v>8263</v>
      </c>
      <c r="J1760" s="6">
        <v>0</v>
      </c>
      <c r="K1760" s="9"/>
      <c r="L1760" s="6"/>
    </row>
    <row r="1761" spans="1:12" x14ac:dyDescent="0.2">
      <c r="A1761" s="6"/>
      <c r="B1761" s="6" t="s">
        <v>8490</v>
      </c>
      <c r="C1761" s="9" t="s">
        <v>8322</v>
      </c>
      <c r="D1761" s="136" t="s">
        <v>1326</v>
      </c>
      <c r="E1761" s="5">
        <v>61</v>
      </c>
      <c r="F1761" s="5">
        <v>211</v>
      </c>
      <c r="G1761" s="5" t="s">
        <v>9506</v>
      </c>
      <c r="H1761" s="5" t="s">
        <v>6136</v>
      </c>
      <c r="I1761" s="5" t="s">
        <v>8263</v>
      </c>
      <c r="J1761" s="6">
        <v>0</v>
      </c>
      <c r="K1761" s="9"/>
      <c r="L1761" s="6"/>
    </row>
    <row r="1762" spans="1:12" x14ac:dyDescent="0.2">
      <c r="A1762" s="6"/>
      <c r="B1762" s="6" t="s">
        <v>8490</v>
      </c>
      <c r="C1762" s="9" t="s">
        <v>8322</v>
      </c>
      <c r="D1762" s="136" t="s">
        <v>4794</v>
      </c>
      <c r="E1762" s="5">
        <v>61</v>
      </c>
      <c r="F1762" s="5">
        <v>211</v>
      </c>
      <c r="G1762" s="5" t="s">
        <v>9506</v>
      </c>
      <c r="H1762" s="5" t="s">
        <v>6136</v>
      </c>
      <c r="I1762" s="5" t="s">
        <v>8263</v>
      </c>
      <c r="J1762" s="6">
        <v>0</v>
      </c>
      <c r="K1762" s="9"/>
      <c r="L1762" s="6"/>
    </row>
    <row r="1763" spans="1:12" x14ac:dyDescent="0.2">
      <c r="A1763" s="6"/>
      <c r="B1763" s="6" t="s">
        <v>8490</v>
      </c>
      <c r="C1763" s="9" t="s">
        <v>8322</v>
      </c>
      <c r="D1763" s="136" t="s">
        <v>4469</v>
      </c>
      <c r="E1763" s="5">
        <v>61</v>
      </c>
      <c r="F1763" s="5">
        <v>211</v>
      </c>
      <c r="G1763" s="5" t="s">
        <v>9506</v>
      </c>
      <c r="H1763" s="5" t="s">
        <v>6136</v>
      </c>
      <c r="I1763" s="5" t="s">
        <v>8263</v>
      </c>
      <c r="J1763" s="6">
        <v>0</v>
      </c>
      <c r="K1763" s="9" t="s">
        <v>6847</v>
      </c>
      <c r="L1763" s="6"/>
    </row>
    <row r="1764" spans="1:12" x14ac:dyDescent="0.2">
      <c r="A1764" s="6" t="s">
        <v>7554</v>
      </c>
      <c r="B1764" s="6" t="s">
        <v>8490</v>
      </c>
      <c r="C1764" s="9" t="s">
        <v>8322</v>
      </c>
      <c r="D1764" s="136" t="s">
        <v>7553</v>
      </c>
      <c r="E1764" s="5">
        <v>61</v>
      </c>
      <c r="F1764" s="5">
        <v>211</v>
      </c>
      <c r="G1764" s="5" t="s">
        <v>9506</v>
      </c>
      <c r="H1764" s="5" t="s">
        <v>6136</v>
      </c>
      <c r="I1764" s="5" t="s">
        <v>8263</v>
      </c>
      <c r="J1764" s="6">
        <v>0</v>
      </c>
      <c r="K1764" s="9"/>
      <c r="L1764" s="6"/>
    </row>
    <row r="1765" spans="1:12" x14ac:dyDescent="0.2">
      <c r="A1765" s="6" t="s">
        <v>11624</v>
      </c>
      <c r="B1765" s="6" t="s">
        <v>8490</v>
      </c>
      <c r="C1765" s="9" t="s">
        <v>8322</v>
      </c>
      <c r="D1765" s="136" t="s">
        <v>11625</v>
      </c>
      <c r="E1765" s="5">
        <v>62</v>
      </c>
      <c r="F1765" s="5">
        <v>211</v>
      </c>
      <c r="G1765" s="5" t="s">
        <v>9506</v>
      </c>
      <c r="H1765" s="5" t="s">
        <v>6136</v>
      </c>
      <c r="I1765" s="5" t="s">
        <v>8263</v>
      </c>
      <c r="J1765" s="6">
        <v>0</v>
      </c>
      <c r="K1765" s="9" t="s">
        <v>11611</v>
      </c>
      <c r="L1765" s="6"/>
    </row>
    <row r="1766" spans="1:12" x14ac:dyDescent="0.2">
      <c r="A1766" s="6" t="s">
        <v>625</v>
      </c>
      <c r="B1766" s="6" t="s">
        <v>8490</v>
      </c>
      <c r="C1766" s="9" t="s">
        <v>8322</v>
      </c>
      <c r="D1766" s="136" t="s">
        <v>6459</v>
      </c>
      <c r="E1766" s="5">
        <v>69</v>
      </c>
      <c r="F1766" s="5">
        <v>206</v>
      </c>
      <c r="G1766" s="5" t="s">
        <v>397</v>
      </c>
      <c r="H1766" s="5" t="s">
        <v>10390</v>
      </c>
      <c r="I1766" s="5" t="s">
        <v>8263</v>
      </c>
      <c r="J1766" s="6">
        <v>0</v>
      </c>
      <c r="K1766" s="9"/>
      <c r="L1766" s="6"/>
    </row>
    <row r="1767" spans="1:12" x14ac:dyDescent="0.2">
      <c r="A1767" s="6"/>
      <c r="B1767" s="6" t="s">
        <v>8490</v>
      </c>
      <c r="C1767" s="9" t="s">
        <v>8322</v>
      </c>
      <c r="D1767" s="136" t="s">
        <v>6830</v>
      </c>
      <c r="E1767" s="5">
        <v>64</v>
      </c>
      <c r="F1767" s="5">
        <v>231</v>
      </c>
      <c r="G1767" s="5" t="s">
        <v>6833</v>
      </c>
      <c r="H1767" s="5" t="s">
        <v>6136</v>
      </c>
      <c r="I1767" s="5" t="s">
        <v>8263</v>
      </c>
      <c r="J1767" s="6">
        <v>0</v>
      </c>
      <c r="K1767" s="9"/>
      <c r="L1767" s="6"/>
    </row>
    <row r="1768" spans="1:12" x14ac:dyDescent="0.2">
      <c r="A1768" s="6"/>
      <c r="B1768" s="6" t="s">
        <v>8490</v>
      </c>
      <c r="C1768" s="9" t="s">
        <v>8322</v>
      </c>
      <c r="D1768" s="136" t="s">
        <v>166</v>
      </c>
      <c r="E1768" s="5">
        <v>64</v>
      </c>
      <c r="F1768" s="5">
        <v>208</v>
      </c>
      <c r="G1768" s="5" t="s">
        <v>6047</v>
      </c>
      <c r="H1768" s="5" t="s">
        <v>6136</v>
      </c>
      <c r="I1768" s="5" t="s">
        <v>8263</v>
      </c>
      <c r="J1768" s="6">
        <v>0</v>
      </c>
      <c r="K1768" s="9"/>
      <c r="L1768" s="6"/>
    </row>
    <row r="1769" spans="1:12" x14ac:dyDescent="0.2">
      <c r="A1769" s="6"/>
      <c r="B1769" s="6" t="s">
        <v>8490</v>
      </c>
      <c r="C1769" s="9" t="s">
        <v>8322</v>
      </c>
      <c r="D1769" s="136" t="s">
        <v>579</v>
      </c>
      <c r="E1769" s="5">
        <v>62</v>
      </c>
      <c r="F1769" s="5">
        <v>211</v>
      </c>
      <c r="G1769" s="5" t="s">
        <v>9506</v>
      </c>
      <c r="H1769" s="5" t="s">
        <v>6136</v>
      </c>
      <c r="I1769" s="5" t="s">
        <v>8263</v>
      </c>
      <c r="J1769" s="6">
        <v>0</v>
      </c>
      <c r="K1769" s="9"/>
      <c r="L1769" s="6"/>
    </row>
    <row r="1770" spans="1:12" x14ac:dyDescent="0.2">
      <c r="A1770" s="6"/>
      <c r="B1770" s="557" t="s">
        <v>8490</v>
      </c>
      <c r="C1770" s="9" t="s">
        <v>8322</v>
      </c>
      <c r="D1770" s="557" t="s">
        <v>9556</v>
      </c>
      <c r="E1770" s="5">
        <v>56</v>
      </c>
      <c r="F1770" s="5">
        <v>232</v>
      </c>
      <c r="G1770" s="662" t="s">
        <v>4987</v>
      </c>
      <c r="H1770" s="617" t="s">
        <v>6136</v>
      </c>
      <c r="I1770" s="617" t="s">
        <v>8263</v>
      </c>
      <c r="J1770" s="6">
        <v>0</v>
      </c>
      <c r="K1770" s="9"/>
      <c r="L1770" s="6"/>
    </row>
    <row r="1771" spans="1:12" x14ac:dyDescent="0.2">
      <c r="A1771" s="6"/>
      <c r="B1771" s="557" t="s">
        <v>8490</v>
      </c>
      <c r="C1771" s="9" t="s">
        <v>8322</v>
      </c>
      <c r="D1771" s="557" t="s">
        <v>12208</v>
      </c>
      <c r="E1771" s="5">
        <v>61</v>
      </c>
      <c r="F1771" s="5">
        <v>211</v>
      </c>
      <c r="G1771" s="5" t="s">
        <v>9506</v>
      </c>
      <c r="H1771" s="5" t="s">
        <v>6136</v>
      </c>
      <c r="I1771" s="5" t="s">
        <v>8263</v>
      </c>
      <c r="J1771" s="6">
        <v>0</v>
      </c>
      <c r="K1771" s="9" t="s">
        <v>12192</v>
      </c>
      <c r="L1771" s="6"/>
    </row>
    <row r="1772" spans="1:12" x14ac:dyDescent="0.2">
      <c r="A1772" s="6"/>
      <c r="B1772" s="6" t="s">
        <v>8490</v>
      </c>
      <c r="C1772" s="9" t="s">
        <v>8322</v>
      </c>
      <c r="D1772" s="136" t="s">
        <v>9453</v>
      </c>
      <c r="E1772" s="5">
        <v>61</v>
      </c>
      <c r="F1772" s="5">
        <v>211</v>
      </c>
      <c r="G1772" s="5" t="s">
        <v>9506</v>
      </c>
      <c r="H1772" s="5" t="s">
        <v>6136</v>
      </c>
      <c r="I1772" s="5" t="s">
        <v>8263</v>
      </c>
      <c r="J1772" s="6">
        <v>0</v>
      </c>
      <c r="K1772" s="9"/>
      <c r="L1772" s="6"/>
    </row>
    <row r="1773" spans="1:12" x14ac:dyDescent="0.2">
      <c r="A1773" s="6" t="s">
        <v>5299</v>
      </c>
      <c r="B1773" s="6" t="s">
        <v>8490</v>
      </c>
      <c r="C1773" s="9" t="s">
        <v>8322</v>
      </c>
      <c r="D1773" s="136" t="s">
        <v>3749</v>
      </c>
      <c r="E1773" s="5">
        <v>63</v>
      </c>
      <c r="F1773" s="5">
        <v>211</v>
      </c>
      <c r="G1773" s="5" t="s">
        <v>9506</v>
      </c>
      <c r="H1773" s="5" t="s">
        <v>6136</v>
      </c>
      <c r="I1773" s="5" t="s">
        <v>8263</v>
      </c>
      <c r="J1773" s="6">
        <v>0</v>
      </c>
      <c r="K1773" s="9"/>
      <c r="L1773" s="6"/>
    </row>
    <row r="1774" spans="1:12" x14ac:dyDescent="0.2">
      <c r="A1774" s="6"/>
      <c r="B1774" s="6" t="s">
        <v>8490</v>
      </c>
      <c r="C1774" s="9" t="s">
        <v>8322</v>
      </c>
      <c r="D1774" s="136" t="s">
        <v>6327</v>
      </c>
      <c r="E1774" s="5">
        <v>61</v>
      </c>
      <c r="F1774" s="5">
        <v>211</v>
      </c>
      <c r="G1774" s="5" t="s">
        <v>9506</v>
      </c>
      <c r="H1774" s="5" t="s">
        <v>6136</v>
      </c>
      <c r="I1774" s="5" t="s">
        <v>8263</v>
      </c>
      <c r="J1774" s="6">
        <v>0</v>
      </c>
      <c r="K1774" s="9"/>
      <c r="L1774" s="6"/>
    </row>
    <row r="1775" spans="1:12" x14ac:dyDescent="0.2">
      <c r="A1775" s="6"/>
      <c r="B1775" s="6" t="s">
        <v>8490</v>
      </c>
      <c r="C1775" s="9" t="s">
        <v>8322</v>
      </c>
      <c r="D1775" s="136" t="s">
        <v>9755</v>
      </c>
      <c r="E1775" s="5">
        <v>60</v>
      </c>
      <c r="F1775" s="5">
        <v>210</v>
      </c>
      <c r="G1775" s="662" t="s">
        <v>6046</v>
      </c>
      <c r="H1775" s="617" t="s">
        <v>6136</v>
      </c>
      <c r="I1775" s="617" t="s">
        <v>8263</v>
      </c>
      <c r="J1775" s="6">
        <v>0</v>
      </c>
      <c r="K1775" s="9"/>
      <c r="L1775" s="6"/>
    </row>
    <row r="1776" spans="1:12" x14ac:dyDescent="0.2">
      <c r="A1776" s="6"/>
      <c r="B1776" s="6" t="s">
        <v>8490</v>
      </c>
      <c r="C1776" s="9" t="s">
        <v>8322</v>
      </c>
      <c r="D1776" s="136" t="s">
        <v>9702</v>
      </c>
      <c r="E1776" s="5">
        <v>71</v>
      </c>
      <c r="F1776" s="5">
        <v>207</v>
      </c>
      <c r="G1776" s="5" t="s">
        <v>5671</v>
      </c>
      <c r="H1776" s="5" t="s">
        <v>912</v>
      </c>
      <c r="I1776" s="5" t="s">
        <v>8263</v>
      </c>
      <c r="J1776" s="6">
        <v>0</v>
      </c>
      <c r="K1776" s="9"/>
      <c r="L1776" s="6"/>
    </row>
    <row r="1777" spans="1:12" x14ac:dyDescent="0.2">
      <c r="A1777" s="6" t="s">
        <v>10851</v>
      </c>
      <c r="B1777" s="6" t="s">
        <v>8490</v>
      </c>
      <c r="C1777" s="9" t="s">
        <v>8322</v>
      </c>
      <c r="D1777" s="136" t="s">
        <v>10863</v>
      </c>
      <c r="E1777" s="5">
        <v>63</v>
      </c>
      <c r="F1777" s="5">
        <v>211</v>
      </c>
      <c r="G1777" s="5" t="s">
        <v>9506</v>
      </c>
      <c r="H1777" s="5" t="s">
        <v>6136</v>
      </c>
      <c r="I1777" s="5" t="s">
        <v>8263</v>
      </c>
      <c r="J1777" s="6">
        <v>0</v>
      </c>
      <c r="K1777" s="9" t="s">
        <v>10860</v>
      </c>
      <c r="L1777" s="6"/>
    </row>
    <row r="1778" spans="1:12" x14ac:dyDescent="0.2">
      <c r="A1778" s="6"/>
      <c r="B1778" s="6" t="s">
        <v>8490</v>
      </c>
      <c r="C1778" s="9" t="s">
        <v>8322</v>
      </c>
      <c r="D1778" s="136" t="s">
        <v>6647</v>
      </c>
      <c r="E1778" s="5">
        <v>61</v>
      </c>
      <c r="F1778" s="5">
        <v>211</v>
      </c>
      <c r="G1778" s="5" t="s">
        <v>9506</v>
      </c>
      <c r="H1778" s="5" t="s">
        <v>6136</v>
      </c>
      <c r="I1778" s="5" t="s">
        <v>8263</v>
      </c>
      <c r="J1778" s="6">
        <v>0</v>
      </c>
      <c r="K1778" s="9"/>
      <c r="L1778" s="6"/>
    </row>
    <row r="1779" spans="1:12" x14ac:dyDescent="0.2">
      <c r="A1779" s="6" t="s">
        <v>12097</v>
      </c>
      <c r="B1779" s="6" t="s">
        <v>8490</v>
      </c>
      <c r="C1779" s="9" t="s">
        <v>8322</v>
      </c>
      <c r="D1779" s="136" t="s">
        <v>12101</v>
      </c>
      <c r="E1779" s="5">
        <v>59</v>
      </c>
      <c r="F1779" s="5">
        <v>210</v>
      </c>
      <c r="G1779" s="5" t="s">
        <v>6046</v>
      </c>
      <c r="H1779" s="5" t="s">
        <v>6136</v>
      </c>
      <c r="I1779" s="5" t="s">
        <v>8263</v>
      </c>
      <c r="J1779" s="6">
        <v>0</v>
      </c>
      <c r="K1779" s="9" t="s">
        <v>12079</v>
      </c>
      <c r="L1779" s="6"/>
    </row>
    <row r="1780" spans="1:12" ht="25.5" x14ac:dyDescent="0.2">
      <c r="A1780" s="6"/>
      <c r="B1780" s="6" t="s">
        <v>8490</v>
      </c>
      <c r="C1780" s="9" t="s">
        <v>8322</v>
      </c>
      <c r="D1780" s="269" t="s">
        <v>3170</v>
      </c>
      <c r="E1780" s="5">
        <v>61</v>
      </c>
      <c r="F1780" s="5">
        <v>211</v>
      </c>
      <c r="G1780" s="5" t="s">
        <v>9506</v>
      </c>
      <c r="H1780" s="5" t="s">
        <v>6136</v>
      </c>
      <c r="I1780" s="5" t="s">
        <v>8263</v>
      </c>
      <c r="J1780" s="6">
        <v>0</v>
      </c>
      <c r="K1780" s="9"/>
      <c r="L1780" s="6"/>
    </row>
    <row r="1781" spans="1:12" x14ac:dyDescent="0.2">
      <c r="A1781" s="6"/>
      <c r="B1781" s="6" t="s">
        <v>8490</v>
      </c>
      <c r="C1781" s="9" t="s">
        <v>8322</v>
      </c>
      <c r="D1781" s="269" t="s">
        <v>8753</v>
      </c>
      <c r="E1781" s="5">
        <v>61</v>
      </c>
      <c r="F1781" s="5">
        <v>211</v>
      </c>
      <c r="G1781" s="5" t="s">
        <v>9506</v>
      </c>
      <c r="H1781" s="5" t="s">
        <v>6136</v>
      </c>
      <c r="I1781" s="5" t="s">
        <v>8263</v>
      </c>
      <c r="J1781" s="6">
        <v>0</v>
      </c>
      <c r="K1781" s="9"/>
      <c r="L1781" s="6"/>
    </row>
    <row r="1782" spans="1:12" x14ac:dyDescent="0.2">
      <c r="A1782" s="6"/>
      <c r="B1782" s="6" t="s">
        <v>8490</v>
      </c>
      <c r="C1782" s="9" t="s">
        <v>8322</v>
      </c>
      <c r="D1782" s="136" t="s">
        <v>995</v>
      </c>
      <c r="E1782" s="5">
        <v>61</v>
      </c>
      <c r="F1782" s="5">
        <v>211</v>
      </c>
      <c r="G1782" s="5" t="s">
        <v>9506</v>
      </c>
      <c r="H1782" s="5" t="s">
        <v>6136</v>
      </c>
      <c r="I1782" s="5" t="s">
        <v>8263</v>
      </c>
      <c r="J1782" s="6">
        <v>0</v>
      </c>
      <c r="K1782" s="9"/>
      <c r="L1782" s="6"/>
    </row>
    <row r="1783" spans="1:12" x14ac:dyDescent="0.2">
      <c r="A1783" s="6" t="s">
        <v>11494</v>
      </c>
      <c r="B1783" s="6" t="s">
        <v>8490</v>
      </c>
      <c r="C1783" s="9" t="s">
        <v>8322</v>
      </c>
      <c r="D1783" s="136" t="s">
        <v>12328</v>
      </c>
      <c r="E1783" s="5">
        <v>61</v>
      </c>
      <c r="F1783" s="5">
        <v>211</v>
      </c>
      <c r="G1783" s="5" t="s">
        <v>9506</v>
      </c>
      <c r="H1783" s="5" t="s">
        <v>6136</v>
      </c>
      <c r="I1783" s="5" t="s">
        <v>8263</v>
      </c>
      <c r="J1783" s="6">
        <v>0</v>
      </c>
      <c r="K1783" s="9" t="s">
        <v>12329</v>
      </c>
      <c r="L1783" s="6"/>
    </row>
    <row r="1784" spans="1:12" x14ac:dyDescent="0.2">
      <c r="A1784" s="6"/>
      <c r="B1784" s="6" t="s">
        <v>8490</v>
      </c>
      <c r="C1784" s="9" t="s">
        <v>8322</v>
      </c>
      <c r="D1784" s="136" t="s">
        <v>3679</v>
      </c>
      <c r="E1784" s="5">
        <v>61</v>
      </c>
      <c r="F1784" s="5">
        <v>211</v>
      </c>
      <c r="G1784" s="5" t="s">
        <v>9506</v>
      </c>
      <c r="H1784" s="5" t="s">
        <v>6136</v>
      </c>
      <c r="I1784" s="5" t="s">
        <v>8263</v>
      </c>
      <c r="J1784" s="6">
        <v>0</v>
      </c>
      <c r="K1784" s="9"/>
      <c r="L1784" s="6"/>
    </row>
    <row r="1785" spans="1:12" x14ac:dyDescent="0.2">
      <c r="A1785" s="6"/>
      <c r="B1785" s="6" t="s">
        <v>8490</v>
      </c>
      <c r="C1785" s="9" t="s">
        <v>8322</v>
      </c>
      <c r="D1785" s="136" t="s">
        <v>1809</v>
      </c>
      <c r="E1785" s="5">
        <v>61</v>
      </c>
      <c r="F1785" s="5">
        <v>211</v>
      </c>
      <c r="G1785" s="5" t="s">
        <v>9506</v>
      </c>
      <c r="H1785" s="5" t="s">
        <v>6136</v>
      </c>
      <c r="I1785" s="5" t="s">
        <v>8263</v>
      </c>
      <c r="J1785" s="6">
        <v>0</v>
      </c>
      <c r="K1785" s="9"/>
      <c r="L1785" s="6"/>
    </row>
    <row r="1786" spans="1:12" x14ac:dyDescent="0.2">
      <c r="A1786" s="6" t="s">
        <v>3593</v>
      </c>
      <c r="B1786" s="6" t="s">
        <v>8490</v>
      </c>
      <c r="C1786" s="9" t="s">
        <v>8322</v>
      </c>
      <c r="D1786" s="136" t="s">
        <v>10421</v>
      </c>
      <c r="E1786" s="5">
        <v>69</v>
      </c>
      <c r="F1786" s="5">
        <v>206</v>
      </c>
      <c r="G1786" s="5" t="s">
        <v>397</v>
      </c>
      <c r="H1786" s="5" t="s">
        <v>10390</v>
      </c>
      <c r="I1786" s="5" t="s">
        <v>8263</v>
      </c>
      <c r="J1786" s="6">
        <v>0</v>
      </c>
      <c r="K1786" s="9"/>
      <c r="L1786" s="6"/>
    </row>
    <row r="1787" spans="1:12" x14ac:dyDescent="0.2">
      <c r="A1787" s="6" t="s">
        <v>8814</v>
      </c>
      <c r="B1787" s="6" t="s">
        <v>8490</v>
      </c>
      <c r="C1787" s="9" t="s">
        <v>8322</v>
      </c>
      <c r="D1787" s="6" t="s">
        <v>7225</v>
      </c>
      <c r="E1787" s="5">
        <v>65</v>
      </c>
      <c r="F1787" s="5">
        <v>208</v>
      </c>
      <c r="G1787" s="5" t="s">
        <v>6047</v>
      </c>
      <c r="H1787" s="5" t="s">
        <v>6136</v>
      </c>
      <c r="I1787" s="5" t="s">
        <v>8263</v>
      </c>
      <c r="J1787" s="6">
        <v>0</v>
      </c>
      <c r="K1787" s="9"/>
      <c r="L1787" s="6"/>
    </row>
    <row r="1788" spans="1:12" x14ac:dyDescent="0.2">
      <c r="A1788" s="6"/>
      <c r="B1788" s="6" t="s">
        <v>8490</v>
      </c>
      <c r="C1788" s="9" t="s">
        <v>8322</v>
      </c>
      <c r="D1788" s="136" t="s">
        <v>7536</v>
      </c>
      <c r="E1788" s="5">
        <v>61</v>
      </c>
      <c r="F1788" s="5">
        <v>211</v>
      </c>
      <c r="G1788" s="5" t="s">
        <v>9506</v>
      </c>
      <c r="H1788" s="5" t="s">
        <v>6136</v>
      </c>
      <c r="I1788" s="5" t="s">
        <v>8263</v>
      </c>
      <c r="J1788" s="6">
        <v>0</v>
      </c>
      <c r="K1788" s="9"/>
      <c r="L1788" s="6"/>
    </row>
    <row r="1789" spans="1:12" x14ac:dyDescent="0.2">
      <c r="A1789" s="6"/>
      <c r="B1789" s="6" t="s">
        <v>8490</v>
      </c>
      <c r="C1789" s="9" t="s">
        <v>8322</v>
      </c>
      <c r="D1789" s="136" t="s">
        <v>4264</v>
      </c>
      <c r="E1789" s="5">
        <v>62</v>
      </c>
      <c r="F1789" s="5">
        <v>211</v>
      </c>
      <c r="G1789" s="5" t="s">
        <v>9506</v>
      </c>
      <c r="H1789" s="5" t="s">
        <v>6136</v>
      </c>
      <c r="I1789" s="5" t="s">
        <v>8263</v>
      </c>
      <c r="J1789" s="6">
        <v>0</v>
      </c>
      <c r="K1789" s="9" t="s">
        <v>2763</v>
      </c>
      <c r="L1789" s="6"/>
    </row>
    <row r="1790" spans="1:12" x14ac:dyDescent="0.2">
      <c r="A1790" s="6" t="s">
        <v>3486</v>
      </c>
      <c r="B1790" s="6" t="s">
        <v>8490</v>
      </c>
      <c r="C1790" s="9" t="s">
        <v>8322</v>
      </c>
      <c r="D1790" s="136" t="s">
        <v>3490</v>
      </c>
      <c r="E1790" s="5">
        <v>65</v>
      </c>
      <c r="F1790" s="5">
        <v>208</v>
      </c>
      <c r="G1790" s="5" t="s">
        <v>6047</v>
      </c>
      <c r="H1790" s="5" t="s">
        <v>6136</v>
      </c>
      <c r="I1790" s="5" t="s">
        <v>8263</v>
      </c>
      <c r="J1790" s="6">
        <v>0</v>
      </c>
      <c r="K1790" s="9"/>
      <c r="L1790" s="6"/>
    </row>
    <row r="1791" spans="1:12" x14ac:dyDescent="0.2">
      <c r="A1791" s="6"/>
      <c r="B1791" s="6" t="s">
        <v>8490</v>
      </c>
      <c r="C1791" s="9" t="s">
        <v>8322</v>
      </c>
      <c r="D1791" s="136" t="s">
        <v>10418</v>
      </c>
      <c r="E1791" s="5">
        <v>61</v>
      </c>
      <c r="F1791" s="5">
        <v>211</v>
      </c>
      <c r="G1791" s="5" t="s">
        <v>9506</v>
      </c>
      <c r="H1791" s="5" t="s">
        <v>6136</v>
      </c>
      <c r="I1791" s="5" t="s">
        <v>8263</v>
      </c>
      <c r="J1791" s="6">
        <v>0</v>
      </c>
      <c r="K1791" s="9" t="s">
        <v>2763</v>
      </c>
      <c r="L1791" s="6"/>
    </row>
    <row r="1792" spans="1:12" x14ac:dyDescent="0.2">
      <c r="A1792" s="6" t="s">
        <v>2258</v>
      </c>
      <c r="B1792" s="6" t="s">
        <v>8490</v>
      </c>
      <c r="C1792" s="9" t="s">
        <v>8322</v>
      </c>
      <c r="D1792" s="136" t="s">
        <v>8553</v>
      </c>
      <c r="E1792" s="5">
        <v>61</v>
      </c>
      <c r="F1792" s="5">
        <v>211</v>
      </c>
      <c r="G1792" s="5" t="s">
        <v>9506</v>
      </c>
      <c r="H1792" s="5" t="s">
        <v>6136</v>
      </c>
      <c r="I1792" s="5" t="s">
        <v>8263</v>
      </c>
      <c r="J1792" s="6">
        <v>0</v>
      </c>
      <c r="K1792" s="9"/>
      <c r="L1792" s="6"/>
    </row>
    <row r="1793" spans="1:12" x14ac:dyDescent="0.2">
      <c r="A1793" s="6"/>
      <c r="B1793" s="6" t="s">
        <v>8490</v>
      </c>
      <c r="C1793" s="9" t="s">
        <v>8322</v>
      </c>
      <c r="D1793" s="136" t="s">
        <v>9571</v>
      </c>
      <c r="E1793" s="5">
        <v>61</v>
      </c>
      <c r="F1793" s="5">
        <v>211</v>
      </c>
      <c r="G1793" s="5" t="s">
        <v>9506</v>
      </c>
      <c r="H1793" s="5" t="s">
        <v>6136</v>
      </c>
      <c r="I1793" s="5" t="s">
        <v>8263</v>
      </c>
      <c r="J1793" s="6">
        <v>0</v>
      </c>
      <c r="K1793" s="9"/>
      <c r="L1793" s="6"/>
    </row>
    <row r="1794" spans="1:12" x14ac:dyDescent="0.2">
      <c r="A1794" s="6" t="s">
        <v>3618</v>
      </c>
      <c r="B1794" s="6" t="s">
        <v>8490</v>
      </c>
      <c r="C1794" s="9" t="s">
        <v>8322</v>
      </c>
      <c r="D1794" s="136" t="s">
        <v>11933</v>
      </c>
      <c r="E1794" s="5">
        <v>62</v>
      </c>
      <c r="F1794" s="5">
        <v>211</v>
      </c>
      <c r="G1794" s="5" t="s">
        <v>9506</v>
      </c>
      <c r="H1794" s="5" t="s">
        <v>6136</v>
      </c>
      <c r="I1794" s="5" t="s">
        <v>8263</v>
      </c>
      <c r="J1794" s="6">
        <v>0</v>
      </c>
      <c r="K1794" s="9" t="s">
        <v>11930</v>
      </c>
      <c r="L1794" s="6"/>
    </row>
    <row r="1795" spans="1:12" x14ac:dyDescent="0.2">
      <c r="A1795" s="6"/>
      <c r="B1795" s="6" t="s">
        <v>8490</v>
      </c>
      <c r="C1795" s="9" t="s">
        <v>8322</v>
      </c>
      <c r="D1795" s="136" t="s">
        <v>7534</v>
      </c>
      <c r="E1795" s="5">
        <v>61</v>
      </c>
      <c r="F1795" s="5">
        <v>211</v>
      </c>
      <c r="G1795" s="5" t="s">
        <v>9506</v>
      </c>
      <c r="H1795" s="5" t="s">
        <v>6136</v>
      </c>
      <c r="I1795" s="5" t="s">
        <v>8263</v>
      </c>
      <c r="J1795" s="6">
        <v>0</v>
      </c>
      <c r="K1795" s="9" t="s">
        <v>2763</v>
      </c>
      <c r="L1795" s="6"/>
    </row>
    <row r="1796" spans="1:12" x14ac:dyDescent="0.2">
      <c r="A1796" s="6" t="s">
        <v>12404</v>
      </c>
      <c r="B1796" s="6" t="s">
        <v>8490</v>
      </c>
      <c r="C1796" s="9" t="s">
        <v>8322</v>
      </c>
      <c r="D1796" s="136" t="s">
        <v>12405</v>
      </c>
      <c r="E1796" s="5">
        <v>61</v>
      </c>
      <c r="F1796" s="5">
        <v>211</v>
      </c>
      <c r="G1796" s="5" t="s">
        <v>9506</v>
      </c>
      <c r="H1796" s="5" t="s">
        <v>6136</v>
      </c>
      <c r="I1796" s="5" t="s">
        <v>8263</v>
      </c>
      <c r="J1796" s="6">
        <v>0</v>
      </c>
      <c r="K1796" s="9"/>
      <c r="L1796" s="6"/>
    </row>
    <row r="1797" spans="1:12" x14ac:dyDescent="0.2">
      <c r="A1797" s="6" t="s">
        <v>9551</v>
      </c>
      <c r="B1797" s="6" t="s">
        <v>8490</v>
      </c>
      <c r="C1797" s="9" t="s">
        <v>8322</v>
      </c>
      <c r="D1797" s="136" t="s">
        <v>3489</v>
      </c>
      <c r="E1797" s="5">
        <v>69</v>
      </c>
      <c r="F1797" s="5">
        <v>206</v>
      </c>
      <c r="G1797" s="5" t="s">
        <v>10256</v>
      </c>
      <c r="H1797" s="5" t="s">
        <v>10390</v>
      </c>
      <c r="I1797" s="5" t="s">
        <v>8263</v>
      </c>
      <c r="J1797" s="6">
        <v>0</v>
      </c>
      <c r="K1797" s="9" t="s">
        <v>1191</v>
      </c>
      <c r="L1797" s="6"/>
    </row>
    <row r="1798" spans="1:12" x14ac:dyDescent="0.2">
      <c r="A1798" s="6" t="s">
        <v>1190</v>
      </c>
      <c r="B1798" s="6" t="s">
        <v>8490</v>
      </c>
      <c r="C1798" s="9" t="s">
        <v>8322</v>
      </c>
      <c r="D1798" s="136" t="s">
        <v>4861</v>
      </c>
      <c r="E1798" s="5">
        <v>61</v>
      </c>
      <c r="F1798" s="5">
        <v>211</v>
      </c>
      <c r="G1798" s="5" t="s">
        <v>9506</v>
      </c>
      <c r="H1798" s="5" t="s">
        <v>6136</v>
      </c>
      <c r="I1798" s="5" t="s">
        <v>8263</v>
      </c>
      <c r="J1798" s="6">
        <v>0</v>
      </c>
      <c r="K1798" s="9"/>
      <c r="L1798" s="6"/>
    </row>
    <row r="1799" spans="1:12" x14ac:dyDescent="0.2">
      <c r="A1799" s="6"/>
      <c r="B1799" s="6" t="s">
        <v>8490</v>
      </c>
      <c r="C1799" s="9" t="s">
        <v>8322</v>
      </c>
      <c r="D1799" s="136" t="s">
        <v>5430</v>
      </c>
      <c r="E1799" s="5">
        <v>61</v>
      </c>
      <c r="F1799" s="5">
        <v>211</v>
      </c>
      <c r="G1799" s="5" t="s">
        <v>9506</v>
      </c>
      <c r="H1799" s="5" t="s">
        <v>6136</v>
      </c>
      <c r="I1799" s="5" t="s">
        <v>8263</v>
      </c>
      <c r="J1799" s="6">
        <v>0</v>
      </c>
      <c r="K1799" s="9"/>
      <c r="L1799" s="6"/>
    </row>
    <row r="1800" spans="1:12" x14ac:dyDescent="0.2">
      <c r="A1800" s="6" t="s">
        <v>12064</v>
      </c>
      <c r="B1800" s="6" t="s">
        <v>8490</v>
      </c>
      <c r="C1800" s="9" t="s">
        <v>8322</v>
      </c>
      <c r="D1800" s="136" t="s">
        <v>12068</v>
      </c>
      <c r="E1800" s="5">
        <v>61</v>
      </c>
      <c r="F1800" s="5">
        <v>211</v>
      </c>
      <c r="G1800" s="5" t="s">
        <v>9506</v>
      </c>
      <c r="H1800" s="5" t="s">
        <v>6136</v>
      </c>
      <c r="I1800" s="5" t="s">
        <v>8263</v>
      </c>
      <c r="J1800" s="6">
        <v>0</v>
      </c>
      <c r="K1800" s="9" t="s">
        <v>12066</v>
      </c>
      <c r="L1800" s="6"/>
    </row>
    <row r="1801" spans="1:12" x14ac:dyDescent="0.2">
      <c r="A1801" s="6"/>
      <c r="B1801" s="6" t="s">
        <v>8490</v>
      </c>
      <c r="C1801" s="9" t="s">
        <v>8322</v>
      </c>
      <c r="D1801" s="136" t="s">
        <v>4748</v>
      </c>
      <c r="E1801" s="5">
        <v>61</v>
      </c>
      <c r="F1801" s="5">
        <v>211</v>
      </c>
      <c r="G1801" s="5" t="s">
        <v>9506</v>
      </c>
      <c r="H1801" s="5" t="s">
        <v>6136</v>
      </c>
      <c r="I1801" s="5" t="s">
        <v>8263</v>
      </c>
      <c r="J1801" s="6">
        <v>0</v>
      </c>
      <c r="K1801" s="9"/>
      <c r="L1801" s="6"/>
    </row>
    <row r="1802" spans="1:12" x14ac:dyDescent="0.2">
      <c r="A1802" s="6" t="s">
        <v>7194</v>
      </c>
      <c r="B1802" s="6" t="s">
        <v>8490</v>
      </c>
      <c r="C1802" s="9" t="s">
        <v>8322</v>
      </c>
      <c r="D1802" s="136" t="s">
        <v>8390</v>
      </c>
      <c r="E1802" s="5">
        <v>60</v>
      </c>
      <c r="F1802" s="5">
        <v>210</v>
      </c>
      <c r="G1802" s="662" t="s">
        <v>6046</v>
      </c>
      <c r="H1802" s="617" t="s">
        <v>6136</v>
      </c>
      <c r="I1802" s="617" t="s">
        <v>8263</v>
      </c>
      <c r="J1802" s="6">
        <v>0</v>
      </c>
      <c r="K1802" s="9"/>
      <c r="L1802" s="6"/>
    </row>
    <row r="1803" spans="1:12" x14ac:dyDescent="0.2">
      <c r="A1803" s="6"/>
      <c r="B1803" s="6" t="s">
        <v>8490</v>
      </c>
      <c r="C1803" s="9" t="s">
        <v>8322</v>
      </c>
      <c r="D1803" s="136" t="s">
        <v>7808</v>
      </c>
      <c r="E1803" s="5">
        <v>65</v>
      </c>
      <c r="F1803" s="5">
        <v>208</v>
      </c>
      <c r="G1803" s="5" t="s">
        <v>6047</v>
      </c>
      <c r="H1803" s="5" t="s">
        <v>6136</v>
      </c>
      <c r="I1803" s="5" t="s">
        <v>8263</v>
      </c>
      <c r="J1803" s="6">
        <v>0</v>
      </c>
      <c r="K1803" s="9"/>
      <c r="L1803" s="6"/>
    </row>
    <row r="1804" spans="1:12" x14ac:dyDescent="0.2">
      <c r="A1804" s="6"/>
      <c r="B1804" s="6" t="s">
        <v>8490</v>
      </c>
      <c r="C1804" s="9" t="s">
        <v>8322</v>
      </c>
      <c r="D1804" s="136" t="s">
        <v>7838</v>
      </c>
      <c r="E1804" s="5">
        <v>60</v>
      </c>
      <c r="F1804" s="5">
        <v>211</v>
      </c>
      <c r="G1804" s="5" t="s">
        <v>9506</v>
      </c>
      <c r="H1804" s="5" t="s">
        <v>6136</v>
      </c>
      <c r="I1804" s="5" t="s">
        <v>8263</v>
      </c>
      <c r="J1804" s="6">
        <v>0</v>
      </c>
      <c r="K1804" s="9"/>
      <c r="L1804" s="6"/>
    </row>
    <row r="1805" spans="1:12" x14ac:dyDescent="0.2">
      <c r="A1805" s="6"/>
      <c r="B1805" s="6" t="s">
        <v>8490</v>
      </c>
      <c r="C1805" s="9" t="s">
        <v>8322</v>
      </c>
      <c r="D1805" s="136" t="s">
        <v>7770</v>
      </c>
      <c r="E1805" s="5">
        <v>61</v>
      </c>
      <c r="F1805" s="5">
        <v>211</v>
      </c>
      <c r="G1805" s="5" t="s">
        <v>9506</v>
      </c>
      <c r="H1805" s="5" t="s">
        <v>6136</v>
      </c>
      <c r="I1805" s="5" t="s">
        <v>8263</v>
      </c>
      <c r="J1805" s="6">
        <v>0</v>
      </c>
      <c r="K1805" s="9"/>
      <c r="L1805" s="6"/>
    </row>
    <row r="1806" spans="1:12" x14ac:dyDescent="0.2">
      <c r="A1806" s="6"/>
      <c r="B1806" s="6" t="s">
        <v>8490</v>
      </c>
      <c r="C1806" s="9" t="s">
        <v>8322</v>
      </c>
      <c r="D1806" s="136" t="s">
        <v>6857</v>
      </c>
      <c r="E1806" s="5">
        <v>71</v>
      </c>
      <c r="F1806" s="5">
        <v>207</v>
      </c>
      <c r="G1806" s="5" t="s">
        <v>5671</v>
      </c>
      <c r="H1806" s="5" t="s">
        <v>912</v>
      </c>
      <c r="I1806" s="5" t="s">
        <v>8263</v>
      </c>
      <c r="J1806" s="6">
        <v>0</v>
      </c>
      <c r="K1806" s="9" t="s">
        <v>1262</v>
      </c>
      <c r="L1806" s="6"/>
    </row>
    <row r="1807" spans="1:12" x14ac:dyDescent="0.2">
      <c r="A1807" s="6" t="s">
        <v>10315</v>
      </c>
      <c r="B1807" s="6" t="s">
        <v>8490</v>
      </c>
      <c r="C1807" s="9" t="s">
        <v>8322</v>
      </c>
      <c r="D1807" s="136" t="s">
        <v>10318</v>
      </c>
      <c r="E1807" s="5">
        <v>61</v>
      </c>
      <c r="F1807" s="5">
        <v>211</v>
      </c>
      <c r="G1807" s="5" t="s">
        <v>9506</v>
      </c>
      <c r="H1807" s="5" t="s">
        <v>6136</v>
      </c>
      <c r="I1807" s="5" t="s">
        <v>8263</v>
      </c>
      <c r="J1807" s="6">
        <v>0</v>
      </c>
      <c r="K1807" s="9"/>
      <c r="L1807" s="6"/>
    </row>
    <row r="1808" spans="1:12" x14ac:dyDescent="0.2">
      <c r="A1808" s="6" t="s">
        <v>3386</v>
      </c>
      <c r="B1808" s="6" t="s">
        <v>8490</v>
      </c>
      <c r="C1808" s="9" t="s">
        <v>8322</v>
      </c>
      <c r="D1808" s="136" t="s">
        <v>4303</v>
      </c>
      <c r="E1808" s="5">
        <v>61</v>
      </c>
      <c r="F1808" s="5">
        <v>211</v>
      </c>
      <c r="G1808" s="5" t="s">
        <v>9506</v>
      </c>
      <c r="H1808" s="5" t="s">
        <v>6136</v>
      </c>
      <c r="I1808" s="5" t="s">
        <v>8263</v>
      </c>
      <c r="J1808" s="6">
        <v>0</v>
      </c>
      <c r="K1808" s="9"/>
      <c r="L1808" s="6"/>
    </row>
    <row r="1809" spans="1:12" x14ac:dyDescent="0.2">
      <c r="A1809" s="6"/>
      <c r="B1809" s="6" t="s">
        <v>8490</v>
      </c>
      <c r="C1809" s="9" t="s">
        <v>8322</v>
      </c>
      <c r="D1809" s="136" t="s">
        <v>9955</v>
      </c>
      <c r="E1809" s="5">
        <v>61</v>
      </c>
      <c r="F1809" s="5">
        <v>211</v>
      </c>
      <c r="G1809" s="5" t="s">
        <v>9506</v>
      </c>
      <c r="H1809" s="5" t="s">
        <v>6136</v>
      </c>
      <c r="I1809" s="5" t="s">
        <v>8263</v>
      </c>
      <c r="J1809" s="6">
        <v>0</v>
      </c>
      <c r="K1809" s="9"/>
      <c r="L1809" s="6"/>
    </row>
    <row r="1810" spans="1:12" x14ac:dyDescent="0.2">
      <c r="A1810" s="6" t="s">
        <v>10496</v>
      </c>
      <c r="B1810" s="6" t="s">
        <v>8490</v>
      </c>
      <c r="C1810" s="9" t="s">
        <v>8322</v>
      </c>
      <c r="D1810" s="136" t="s">
        <v>5158</v>
      </c>
      <c r="E1810" s="5">
        <v>61</v>
      </c>
      <c r="F1810" s="5">
        <v>211</v>
      </c>
      <c r="G1810" s="5" t="s">
        <v>9506</v>
      </c>
      <c r="H1810" s="5" t="s">
        <v>6136</v>
      </c>
      <c r="I1810" s="5" t="s">
        <v>8263</v>
      </c>
      <c r="J1810" s="6">
        <v>0</v>
      </c>
      <c r="K1810" s="9" t="s">
        <v>9177</v>
      </c>
      <c r="L1810" s="6"/>
    </row>
    <row r="1811" spans="1:12" x14ac:dyDescent="0.2">
      <c r="A1811" s="6" t="s">
        <v>1056</v>
      </c>
      <c r="B1811" s="6" t="s">
        <v>8490</v>
      </c>
      <c r="C1811" s="9" t="s">
        <v>8322</v>
      </c>
      <c r="D1811" s="136" t="s">
        <v>1058</v>
      </c>
      <c r="E1811" s="5">
        <v>61</v>
      </c>
      <c r="F1811" s="5">
        <v>211</v>
      </c>
      <c r="G1811" s="5" t="s">
        <v>9506</v>
      </c>
      <c r="H1811" s="5" t="s">
        <v>6136</v>
      </c>
      <c r="I1811" s="5" t="s">
        <v>8263</v>
      </c>
      <c r="J1811" s="6">
        <v>0</v>
      </c>
      <c r="K1811" s="9"/>
      <c r="L1811" s="6"/>
    </row>
    <row r="1812" spans="1:12" x14ac:dyDescent="0.2">
      <c r="A1812" s="6"/>
      <c r="B1812" s="6" t="s">
        <v>8490</v>
      </c>
      <c r="C1812" s="9" t="s">
        <v>8322</v>
      </c>
      <c r="D1812" s="136" t="s">
        <v>5514</v>
      </c>
      <c r="E1812" s="5">
        <v>60</v>
      </c>
      <c r="F1812" s="5">
        <v>211</v>
      </c>
      <c r="G1812" s="5" t="s">
        <v>9506</v>
      </c>
      <c r="H1812" s="5" t="s">
        <v>6136</v>
      </c>
      <c r="I1812" s="5" t="s">
        <v>8263</v>
      </c>
      <c r="J1812" s="6">
        <v>0</v>
      </c>
      <c r="K1812" s="9"/>
      <c r="L1812" s="6"/>
    </row>
    <row r="1813" spans="1:12" x14ac:dyDescent="0.2">
      <c r="A1813" s="6"/>
      <c r="B1813" s="6" t="s">
        <v>8490</v>
      </c>
      <c r="C1813" s="9" t="s">
        <v>8322</v>
      </c>
      <c r="D1813" s="136" t="s">
        <v>2229</v>
      </c>
      <c r="E1813" s="5">
        <v>61</v>
      </c>
      <c r="F1813" s="5">
        <v>211</v>
      </c>
      <c r="G1813" s="5" t="s">
        <v>9506</v>
      </c>
      <c r="H1813" s="5" t="s">
        <v>6136</v>
      </c>
      <c r="I1813" s="5" t="s">
        <v>8263</v>
      </c>
      <c r="J1813" s="6">
        <v>0</v>
      </c>
      <c r="K1813" s="9" t="s">
        <v>2694</v>
      </c>
      <c r="L1813" s="6"/>
    </row>
    <row r="1814" spans="1:12" x14ac:dyDescent="0.2">
      <c r="A1814" s="6" t="s">
        <v>853</v>
      </c>
      <c r="B1814" s="6" t="s">
        <v>8490</v>
      </c>
      <c r="C1814" s="9" t="s">
        <v>8322</v>
      </c>
      <c r="D1814" s="136" t="s">
        <v>861</v>
      </c>
      <c r="E1814" s="5">
        <v>61</v>
      </c>
      <c r="F1814" s="5">
        <v>211</v>
      </c>
      <c r="G1814" s="5" t="s">
        <v>9506</v>
      </c>
      <c r="H1814" s="5" t="s">
        <v>6136</v>
      </c>
      <c r="I1814" s="5" t="s">
        <v>8263</v>
      </c>
      <c r="J1814" s="6">
        <v>0</v>
      </c>
      <c r="K1814" s="9"/>
      <c r="L1814" s="6"/>
    </row>
    <row r="1815" spans="1:12" x14ac:dyDescent="0.2">
      <c r="A1815" s="6"/>
      <c r="B1815" s="6" t="s">
        <v>8490</v>
      </c>
      <c r="C1815" s="9" t="s">
        <v>8322</v>
      </c>
      <c r="D1815" s="136" t="s">
        <v>808</v>
      </c>
      <c r="E1815" s="5">
        <v>61</v>
      </c>
      <c r="F1815" s="5">
        <v>211</v>
      </c>
      <c r="G1815" s="5" t="s">
        <v>9506</v>
      </c>
      <c r="H1815" s="5" t="s">
        <v>6136</v>
      </c>
      <c r="I1815" s="5" t="s">
        <v>8263</v>
      </c>
      <c r="J1815" s="6">
        <v>0</v>
      </c>
      <c r="K1815" s="9" t="s">
        <v>3789</v>
      </c>
      <c r="L1815" s="6"/>
    </row>
    <row r="1816" spans="1:12" x14ac:dyDescent="0.2">
      <c r="A1816" s="6" t="s">
        <v>9731</v>
      </c>
      <c r="B1816" s="557" t="s">
        <v>5305</v>
      </c>
      <c r="C1816" s="9" t="s">
        <v>8322</v>
      </c>
      <c r="D1816" s="557" t="s">
        <v>9732</v>
      </c>
      <c r="E1816" s="5">
        <v>56</v>
      </c>
      <c r="F1816" s="5">
        <v>232</v>
      </c>
      <c r="G1816" s="662" t="s">
        <v>4987</v>
      </c>
      <c r="H1816" s="617" t="s">
        <v>6136</v>
      </c>
      <c r="I1816" s="617" t="s">
        <v>8263</v>
      </c>
      <c r="J1816" s="6">
        <v>0</v>
      </c>
      <c r="K1816" s="9"/>
      <c r="L1816" s="6"/>
    </row>
    <row r="1817" spans="1:12" x14ac:dyDescent="0.2">
      <c r="A1817" s="6"/>
      <c r="B1817" s="6" t="s">
        <v>2125</v>
      </c>
      <c r="C1817" s="9" t="s">
        <v>8322</v>
      </c>
      <c r="D1817" s="136" t="s">
        <v>8447</v>
      </c>
      <c r="E1817" s="5">
        <v>64</v>
      </c>
      <c r="F1817" s="5">
        <v>214</v>
      </c>
      <c r="G1817" s="5" t="s">
        <v>6392</v>
      </c>
      <c r="H1817" s="5" t="s">
        <v>6136</v>
      </c>
      <c r="I1817" s="5" t="s">
        <v>8263</v>
      </c>
      <c r="J1817" s="6">
        <v>0</v>
      </c>
      <c r="K1817" s="9"/>
      <c r="L1817" s="6"/>
    </row>
    <row r="1818" spans="1:12" x14ac:dyDescent="0.2">
      <c r="A1818" s="6"/>
      <c r="B1818" s="6" t="s">
        <v>2125</v>
      </c>
      <c r="C1818" s="9" t="s">
        <v>8322</v>
      </c>
      <c r="D1818" s="136" t="s">
        <v>6270</v>
      </c>
      <c r="E1818" s="5">
        <v>60</v>
      </c>
      <c r="F1818" s="5">
        <v>209</v>
      </c>
      <c r="G1818" s="5" t="s">
        <v>4988</v>
      </c>
      <c r="H1818" s="5" t="s">
        <v>6136</v>
      </c>
      <c r="I1818" s="5" t="s">
        <v>8263</v>
      </c>
      <c r="J1818" s="6">
        <v>0</v>
      </c>
      <c r="K1818" s="9"/>
      <c r="L1818" s="6"/>
    </row>
    <row r="1819" spans="1:12" x14ac:dyDescent="0.2">
      <c r="A1819" s="6"/>
      <c r="B1819" s="6" t="s">
        <v>2125</v>
      </c>
      <c r="C1819" s="9" t="s">
        <v>8322</v>
      </c>
      <c r="D1819" s="9" t="s">
        <v>1687</v>
      </c>
      <c r="E1819" s="5">
        <v>64</v>
      </c>
      <c r="F1819" s="5">
        <v>208</v>
      </c>
      <c r="G1819" s="5" t="s">
        <v>6047</v>
      </c>
      <c r="H1819" s="5" t="s">
        <v>6136</v>
      </c>
      <c r="I1819" s="5" t="s">
        <v>8263</v>
      </c>
      <c r="J1819" s="6">
        <v>0</v>
      </c>
      <c r="K1819" s="9"/>
      <c r="L1819" s="6"/>
    </row>
    <row r="1820" spans="1:12" x14ac:dyDescent="0.2">
      <c r="A1820" s="6"/>
      <c r="B1820" s="6" t="s">
        <v>2125</v>
      </c>
      <c r="C1820" s="9" t="s">
        <v>8322</v>
      </c>
      <c r="D1820" s="136" t="s">
        <v>1370</v>
      </c>
      <c r="E1820" s="5">
        <v>58</v>
      </c>
      <c r="F1820" s="662">
        <v>210</v>
      </c>
      <c r="G1820" s="662" t="s">
        <v>6046</v>
      </c>
      <c r="H1820" s="617" t="s">
        <v>6136</v>
      </c>
      <c r="I1820" s="617" t="s">
        <v>8263</v>
      </c>
      <c r="J1820" s="6">
        <v>0</v>
      </c>
      <c r="K1820" s="9"/>
      <c r="L1820" s="6"/>
    </row>
    <row r="1821" spans="1:12" x14ac:dyDescent="0.2">
      <c r="A1821" s="6"/>
      <c r="B1821" s="6" t="s">
        <v>2785</v>
      </c>
      <c r="C1821" s="9" t="s">
        <v>8322</v>
      </c>
      <c r="D1821" s="6" t="s">
        <v>612</v>
      </c>
      <c r="E1821" s="5">
        <v>64</v>
      </c>
      <c r="F1821" s="5">
        <v>208</v>
      </c>
      <c r="G1821" s="5" t="s">
        <v>6047</v>
      </c>
      <c r="H1821" s="5" t="s">
        <v>6136</v>
      </c>
      <c r="I1821" s="5" t="s">
        <v>8263</v>
      </c>
      <c r="J1821" s="6">
        <v>0</v>
      </c>
      <c r="K1821" s="9"/>
      <c r="L1821" s="6"/>
    </row>
    <row r="1822" spans="1:12" x14ac:dyDescent="0.2">
      <c r="A1822" s="6"/>
      <c r="B1822" s="6" t="s">
        <v>2785</v>
      </c>
      <c r="C1822" s="9" t="s">
        <v>8322</v>
      </c>
      <c r="D1822" s="6" t="s">
        <v>6535</v>
      </c>
      <c r="E1822" s="5">
        <v>58</v>
      </c>
      <c r="F1822" s="662">
        <v>210</v>
      </c>
      <c r="G1822" s="662" t="s">
        <v>6046</v>
      </c>
      <c r="H1822" s="617" t="s">
        <v>6136</v>
      </c>
      <c r="I1822" s="617" t="s">
        <v>8263</v>
      </c>
      <c r="J1822" s="6">
        <v>0</v>
      </c>
      <c r="K1822" s="9"/>
      <c r="L1822" s="6"/>
    </row>
    <row r="1823" spans="1:12" x14ac:dyDescent="0.2">
      <c r="A1823" s="6"/>
      <c r="B1823" s="6" t="s">
        <v>1539</v>
      </c>
      <c r="C1823" s="9" t="s">
        <v>8322</v>
      </c>
      <c r="D1823" s="136" t="s">
        <v>9270</v>
      </c>
      <c r="E1823" s="5">
        <v>61</v>
      </c>
      <c r="F1823" s="5">
        <v>211</v>
      </c>
      <c r="G1823" s="5" t="s">
        <v>9506</v>
      </c>
      <c r="H1823" s="5" t="s">
        <v>6136</v>
      </c>
      <c r="I1823" s="5" t="s">
        <v>8263</v>
      </c>
      <c r="J1823" s="6">
        <v>0</v>
      </c>
      <c r="K1823" s="9"/>
      <c r="L1823" s="6"/>
    </row>
    <row r="1824" spans="1:12" x14ac:dyDescent="0.2">
      <c r="A1824" s="6"/>
      <c r="B1824" s="6" t="s">
        <v>1539</v>
      </c>
      <c r="C1824" s="9" t="s">
        <v>8322</v>
      </c>
      <c r="D1824" s="136" t="s">
        <v>9271</v>
      </c>
      <c r="E1824" s="5">
        <v>61</v>
      </c>
      <c r="F1824" s="5">
        <v>211</v>
      </c>
      <c r="G1824" s="5" t="s">
        <v>9506</v>
      </c>
      <c r="H1824" s="5" t="s">
        <v>6136</v>
      </c>
      <c r="I1824" s="5" t="s">
        <v>8263</v>
      </c>
      <c r="J1824" s="6">
        <v>0</v>
      </c>
      <c r="K1824" s="9"/>
      <c r="L1824" s="6"/>
    </row>
    <row r="1825" spans="1:12" x14ac:dyDescent="0.2">
      <c r="A1825" s="6"/>
      <c r="B1825" s="6" t="s">
        <v>1019</v>
      </c>
      <c r="C1825" s="9" t="s">
        <v>8322</v>
      </c>
      <c r="D1825" s="136" t="s">
        <v>4254</v>
      </c>
      <c r="E1825" s="5">
        <v>60</v>
      </c>
      <c r="F1825" s="5">
        <v>211</v>
      </c>
      <c r="G1825" s="5" t="s">
        <v>9506</v>
      </c>
      <c r="H1825" s="5" t="s">
        <v>6136</v>
      </c>
      <c r="I1825" s="5" t="s">
        <v>8263</v>
      </c>
      <c r="J1825" s="6">
        <v>0</v>
      </c>
      <c r="K1825" s="9"/>
      <c r="L1825" s="6"/>
    </row>
    <row r="1826" spans="1:12" x14ac:dyDescent="0.2">
      <c r="A1826" s="6"/>
      <c r="B1826" s="6" t="s">
        <v>1019</v>
      </c>
      <c r="C1826" s="9" t="s">
        <v>8322</v>
      </c>
      <c r="D1826" s="136" t="s">
        <v>466</v>
      </c>
      <c r="E1826" s="5">
        <v>60</v>
      </c>
      <c r="F1826" s="662">
        <v>210</v>
      </c>
      <c r="G1826" s="662" t="s">
        <v>6046</v>
      </c>
      <c r="H1826" s="5" t="s">
        <v>6136</v>
      </c>
      <c r="I1826" s="617" t="s">
        <v>8263</v>
      </c>
      <c r="J1826" s="6">
        <v>0</v>
      </c>
      <c r="K1826" s="9"/>
      <c r="L1826" s="6"/>
    </row>
    <row r="1827" spans="1:12" x14ac:dyDescent="0.2">
      <c r="A1827" s="6"/>
      <c r="B1827" s="6" t="s">
        <v>1019</v>
      </c>
      <c r="C1827" s="9" t="s">
        <v>8322</v>
      </c>
      <c r="D1827" s="136" t="s">
        <v>4930</v>
      </c>
      <c r="E1827" s="5">
        <v>60</v>
      </c>
      <c r="F1827" s="5">
        <v>211</v>
      </c>
      <c r="G1827" s="5" t="s">
        <v>9506</v>
      </c>
      <c r="H1827" s="5" t="s">
        <v>6136</v>
      </c>
      <c r="I1827" s="5" t="s">
        <v>8263</v>
      </c>
      <c r="J1827" s="6">
        <v>0</v>
      </c>
      <c r="K1827" s="9"/>
      <c r="L1827" s="6"/>
    </row>
    <row r="1828" spans="1:12" x14ac:dyDescent="0.2">
      <c r="A1828" s="6"/>
      <c r="B1828" s="6" t="s">
        <v>1019</v>
      </c>
      <c r="C1828" s="9" t="s">
        <v>8322</v>
      </c>
      <c r="D1828" s="136" t="s">
        <v>4404</v>
      </c>
      <c r="E1828" s="5">
        <v>61</v>
      </c>
      <c r="F1828" s="5">
        <v>211</v>
      </c>
      <c r="G1828" s="5" t="s">
        <v>9506</v>
      </c>
      <c r="H1828" s="5" t="s">
        <v>6136</v>
      </c>
      <c r="I1828" s="5" t="s">
        <v>8263</v>
      </c>
      <c r="J1828" s="6">
        <v>0</v>
      </c>
      <c r="K1828" s="9"/>
      <c r="L1828" s="6"/>
    </row>
    <row r="1829" spans="1:12" x14ac:dyDescent="0.2">
      <c r="A1829" s="6"/>
      <c r="B1829" s="6" t="s">
        <v>1019</v>
      </c>
      <c r="C1829" s="9" t="s">
        <v>8322</v>
      </c>
      <c r="D1829" s="136" t="s">
        <v>9536</v>
      </c>
      <c r="E1829" s="5">
        <v>60</v>
      </c>
      <c r="F1829" s="5">
        <v>210</v>
      </c>
      <c r="G1829" s="662" t="s">
        <v>6046</v>
      </c>
      <c r="H1829" s="5" t="s">
        <v>6136</v>
      </c>
      <c r="I1829" s="617" t="s">
        <v>8263</v>
      </c>
      <c r="J1829" s="6">
        <v>0</v>
      </c>
      <c r="K1829" s="9"/>
      <c r="L1829" s="6"/>
    </row>
    <row r="1830" spans="1:12" x14ac:dyDescent="0.2">
      <c r="A1830" s="6" t="s">
        <v>10894</v>
      </c>
      <c r="B1830" s="6" t="s">
        <v>5948</v>
      </c>
      <c r="C1830" s="9" t="s">
        <v>8322</v>
      </c>
      <c r="D1830" s="136" t="s">
        <v>10896</v>
      </c>
      <c r="E1830" s="5">
        <v>65</v>
      </c>
      <c r="F1830" s="5">
        <v>208</v>
      </c>
      <c r="G1830" s="5" t="s">
        <v>6047</v>
      </c>
      <c r="H1830" s="5" t="s">
        <v>6136</v>
      </c>
      <c r="I1830" s="5" t="s">
        <v>8263</v>
      </c>
      <c r="J1830" s="6">
        <v>0</v>
      </c>
      <c r="K1830" s="9" t="s">
        <v>10891</v>
      </c>
      <c r="L1830" s="6"/>
    </row>
    <row r="1831" spans="1:12" x14ac:dyDescent="0.2">
      <c r="A1831" s="6"/>
      <c r="B1831" s="6" t="s">
        <v>5948</v>
      </c>
      <c r="C1831" s="9" t="s">
        <v>8322</v>
      </c>
      <c r="D1831" s="136" t="s">
        <v>6948</v>
      </c>
      <c r="E1831" s="5">
        <v>63</v>
      </c>
      <c r="F1831" s="5">
        <v>211</v>
      </c>
      <c r="G1831" s="5" t="s">
        <v>9506</v>
      </c>
      <c r="H1831" s="5" t="s">
        <v>6136</v>
      </c>
      <c r="I1831" s="5" t="s">
        <v>8263</v>
      </c>
      <c r="J1831" s="6">
        <v>0</v>
      </c>
      <c r="K1831" s="9"/>
      <c r="L1831" s="6"/>
    </row>
    <row r="1832" spans="1:12" x14ac:dyDescent="0.2">
      <c r="A1832" s="6"/>
      <c r="B1832" s="6"/>
      <c r="C1832" s="9"/>
      <c r="E1832" s="5"/>
      <c r="F1832" s="5"/>
      <c r="G1832" s="5"/>
      <c r="H1832" s="5"/>
      <c r="I1832" s="5"/>
      <c r="J1832" s="6">
        <v>0</v>
      </c>
      <c r="K1832" s="9"/>
      <c r="L1832" s="6"/>
    </row>
    <row r="1833" spans="1:12" x14ac:dyDescent="0.2">
      <c r="A1833" s="6"/>
      <c r="B1833" s="6" t="s">
        <v>3365</v>
      </c>
      <c r="C1833" s="9" t="s">
        <v>3807</v>
      </c>
      <c r="D1833" s="6" t="s">
        <v>5842</v>
      </c>
      <c r="E1833" s="5">
        <v>65</v>
      </c>
      <c r="F1833" s="5">
        <v>208</v>
      </c>
      <c r="G1833" s="5" t="s">
        <v>6047</v>
      </c>
      <c r="H1833" s="5" t="s">
        <v>6136</v>
      </c>
      <c r="I1833" s="5" t="s">
        <v>8263</v>
      </c>
      <c r="J1833" s="6">
        <v>0</v>
      </c>
      <c r="K1833" s="9"/>
      <c r="L1833" s="6"/>
    </row>
    <row r="1834" spans="1:12" x14ac:dyDescent="0.2">
      <c r="A1834" s="6"/>
      <c r="B1834" s="6" t="s">
        <v>3365</v>
      </c>
      <c r="C1834" s="9" t="s">
        <v>3807</v>
      </c>
      <c r="D1834" s="6" t="s">
        <v>6751</v>
      </c>
      <c r="E1834" s="5">
        <v>62</v>
      </c>
      <c r="F1834" s="5">
        <v>205</v>
      </c>
      <c r="G1834" s="5" t="s">
        <v>10541</v>
      </c>
      <c r="H1834" s="5" t="s">
        <v>6136</v>
      </c>
      <c r="I1834" s="5" t="s">
        <v>8263</v>
      </c>
      <c r="J1834" s="6">
        <v>0</v>
      </c>
      <c r="K1834" s="9"/>
      <c r="L1834" s="6"/>
    </row>
    <row r="1835" spans="1:12" x14ac:dyDescent="0.2">
      <c r="A1835" s="6"/>
      <c r="B1835" s="6" t="s">
        <v>3365</v>
      </c>
      <c r="C1835" s="9" t="s">
        <v>3807</v>
      </c>
      <c r="D1835" s="6" t="s">
        <v>8875</v>
      </c>
      <c r="E1835" s="5">
        <v>65</v>
      </c>
      <c r="F1835" s="5">
        <v>204</v>
      </c>
      <c r="G1835" s="5" t="s">
        <v>7778</v>
      </c>
      <c r="H1835" s="5" t="s">
        <v>6136</v>
      </c>
      <c r="I1835" s="5" t="s">
        <v>8263</v>
      </c>
      <c r="J1835" s="6">
        <v>0</v>
      </c>
      <c r="K1835" s="9"/>
      <c r="L1835" s="6"/>
    </row>
    <row r="1836" spans="1:12" x14ac:dyDescent="0.2">
      <c r="A1836" s="6"/>
      <c r="B1836" s="6" t="s">
        <v>3365</v>
      </c>
      <c r="C1836" s="9" t="s">
        <v>3807</v>
      </c>
      <c r="D1836" s="6" t="s">
        <v>10521</v>
      </c>
      <c r="E1836" s="5">
        <v>61</v>
      </c>
      <c r="F1836" s="5">
        <v>217</v>
      </c>
      <c r="G1836" s="5" t="s">
        <v>7284</v>
      </c>
      <c r="H1836" s="5" t="s">
        <v>6136</v>
      </c>
      <c r="I1836" s="5" t="s">
        <v>8263</v>
      </c>
      <c r="J1836" s="6">
        <v>0</v>
      </c>
      <c r="K1836" s="9"/>
      <c r="L1836" s="6"/>
    </row>
    <row r="1837" spans="1:12" x14ac:dyDescent="0.2">
      <c r="A1837" s="6"/>
      <c r="B1837" s="6" t="s">
        <v>3365</v>
      </c>
      <c r="C1837" s="9" t="s">
        <v>3807</v>
      </c>
      <c r="D1837" s="6" t="s">
        <v>5549</v>
      </c>
      <c r="E1837" s="5">
        <v>61</v>
      </c>
      <c r="F1837" s="5">
        <v>217</v>
      </c>
      <c r="G1837" s="5" t="s">
        <v>7284</v>
      </c>
      <c r="H1837" s="5" t="s">
        <v>6136</v>
      </c>
      <c r="I1837" s="5" t="s">
        <v>8263</v>
      </c>
      <c r="J1837" s="6">
        <v>0</v>
      </c>
      <c r="K1837" s="9"/>
      <c r="L1837" s="6"/>
    </row>
    <row r="1838" spans="1:12" x14ac:dyDescent="0.2">
      <c r="A1838" s="6"/>
      <c r="B1838" s="6" t="s">
        <v>1423</v>
      </c>
      <c r="C1838" s="9" t="s">
        <v>3807</v>
      </c>
      <c r="D1838" s="6" t="s">
        <v>6086</v>
      </c>
      <c r="E1838" s="5">
        <v>62</v>
      </c>
      <c r="F1838" s="5">
        <v>211</v>
      </c>
      <c r="G1838" s="5" t="s">
        <v>9506</v>
      </c>
      <c r="H1838" s="5" t="s">
        <v>6136</v>
      </c>
      <c r="I1838" s="5" t="s">
        <v>8263</v>
      </c>
      <c r="J1838" s="6">
        <v>0</v>
      </c>
      <c r="K1838" s="9"/>
      <c r="L1838" s="6"/>
    </row>
    <row r="1839" spans="1:12" x14ac:dyDescent="0.2">
      <c r="A1839" s="6"/>
      <c r="B1839" s="6" t="s">
        <v>1423</v>
      </c>
      <c r="C1839" s="9" t="s">
        <v>3807</v>
      </c>
      <c r="D1839" s="6" t="s">
        <v>1812</v>
      </c>
      <c r="E1839" s="5">
        <v>62</v>
      </c>
      <c r="F1839" s="5">
        <v>211</v>
      </c>
      <c r="G1839" s="5" t="s">
        <v>9506</v>
      </c>
      <c r="H1839" s="5" t="s">
        <v>6136</v>
      </c>
      <c r="I1839" s="5" t="s">
        <v>8263</v>
      </c>
      <c r="J1839" s="6">
        <v>0</v>
      </c>
      <c r="K1839" s="9"/>
      <c r="L1839" s="6"/>
    </row>
    <row r="1840" spans="1:12" x14ac:dyDescent="0.2">
      <c r="A1840" s="6"/>
      <c r="B1840" s="6" t="s">
        <v>8490</v>
      </c>
      <c r="C1840" s="9" t="s">
        <v>3807</v>
      </c>
      <c r="D1840" s="6" t="s">
        <v>3390</v>
      </c>
      <c r="E1840" s="5">
        <v>61</v>
      </c>
      <c r="F1840" s="5">
        <v>211</v>
      </c>
      <c r="G1840" s="5" t="s">
        <v>9506</v>
      </c>
      <c r="H1840" s="5" t="s">
        <v>6136</v>
      </c>
      <c r="I1840" s="5" t="s">
        <v>8263</v>
      </c>
      <c r="J1840" s="6">
        <v>0</v>
      </c>
      <c r="K1840" s="9"/>
      <c r="L1840" s="6"/>
    </row>
    <row r="1841" spans="1:12" x14ac:dyDescent="0.2">
      <c r="A1841" s="6"/>
      <c r="B1841" s="6"/>
      <c r="C1841" s="9"/>
      <c r="E1841" s="5"/>
      <c r="F1841" s="5"/>
      <c r="G1841" s="5"/>
      <c r="H1841" s="5"/>
      <c r="I1841" s="5"/>
      <c r="J1841" s="6"/>
      <c r="K1841" s="9"/>
      <c r="L1841" s="6"/>
    </row>
    <row r="1842" spans="1:12" x14ac:dyDescent="0.2">
      <c r="A1842" s="6" t="s">
        <v>12313</v>
      </c>
      <c r="B1842" s="6" t="s">
        <v>8490</v>
      </c>
      <c r="C1842" s="9" t="s">
        <v>4810</v>
      </c>
      <c r="D1842" s="6" t="s">
        <v>4160</v>
      </c>
      <c r="E1842" s="5">
        <v>61</v>
      </c>
      <c r="F1842" s="5">
        <v>211</v>
      </c>
      <c r="G1842" s="5" t="s">
        <v>9506</v>
      </c>
      <c r="H1842" s="5" t="s">
        <v>6136</v>
      </c>
      <c r="I1842" s="5" t="s">
        <v>8263</v>
      </c>
      <c r="J1842" s="6">
        <v>1</v>
      </c>
      <c r="K1842" s="9" t="s">
        <v>12314</v>
      </c>
      <c r="L1842" s="6"/>
    </row>
    <row r="1843" spans="1:12" x14ac:dyDescent="0.2">
      <c r="A1843" s="6" t="s">
        <v>8511</v>
      </c>
      <c r="B1843" s="6" t="s">
        <v>8490</v>
      </c>
      <c r="C1843" s="9" t="s">
        <v>4810</v>
      </c>
      <c r="D1843" s="6" t="s">
        <v>4852</v>
      </c>
      <c r="E1843" s="5">
        <v>63</v>
      </c>
      <c r="F1843" s="5">
        <v>214</v>
      </c>
      <c r="G1843" s="5" t="s">
        <v>6391</v>
      </c>
      <c r="H1843" s="5" t="s">
        <v>6136</v>
      </c>
      <c r="I1843" s="5" t="s">
        <v>8263</v>
      </c>
      <c r="J1843" s="6">
        <v>0</v>
      </c>
      <c r="K1843" s="9"/>
      <c r="L1843" s="6"/>
    </row>
    <row r="1844" spans="1:12" x14ac:dyDescent="0.2">
      <c r="A1844" s="6" t="s">
        <v>11501</v>
      </c>
      <c r="B1844" s="6" t="s">
        <v>8490</v>
      </c>
      <c r="C1844" s="9" t="s">
        <v>4810</v>
      </c>
      <c r="D1844" s="6" t="s">
        <v>11510</v>
      </c>
      <c r="E1844" s="5">
        <v>60</v>
      </c>
      <c r="F1844" s="5">
        <v>210</v>
      </c>
      <c r="G1844" s="662" t="s">
        <v>6046</v>
      </c>
      <c r="H1844" s="5" t="s">
        <v>6136</v>
      </c>
      <c r="I1844" s="617" t="s">
        <v>8263</v>
      </c>
      <c r="J1844" s="6">
        <v>0</v>
      </c>
      <c r="K1844" s="9" t="s">
        <v>11511</v>
      </c>
      <c r="L1844" s="6"/>
    </row>
    <row r="1845" spans="1:12" x14ac:dyDescent="0.2">
      <c r="A1845" s="6"/>
      <c r="B1845" s="6"/>
      <c r="C1845" s="9"/>
      <c r="E1845" s="5"/>
      <c r="F1845" s="5"/>
      <c r="G1845" s="5"/>
      <c r="H1845" s="5"/>
      <c r="I1845" s="5"/>
      <c r="J1845" s="6">
        <v>0</v>
      </c>
      <c r="K1845" s="9"/>
      <c r="L1845" s="6"/>
    </row>
    <row r="1846" spans="1:12" x14ac:dyDescent="0.2">
      <c r="A1846" s="6" t="s">
        <v>10947</v>
      </c>
      <c r="B1846" s="6" t="s">
        <v>2785</v>
      </c>
      <c r="C1846" s="9" t="s">
        <v>2033</v>
      </c>
      <c r="D1846" s="6" t="s">
        <v>10950</v>
      </c>
      <c r="E1846" s="5">
        <v>60</v>
      </c>
      <c r="F1846" s="5">
        <v>211</v>
      </c>
      <c r="G1846" s="5" t="s">
        <v>9506</v>
      </c>
      <c r="H1846" s="5" t="s">
        <v>6136</v>
      </c>
      <c r="I1846" s="5" t="s">
        <v>8263</v>
      </c>
      <c r="J1846" s="6">
        <v>0</v>
      </c>
      <c r="K1846" s="9" t="s">
        <v>10949</v>
      </c>
      <c r="L1846" s="6"/>
    </row>
    <row r="1847" spans="1:12" x14ac:dyDescent="0.2">
      <c r="A1847" s="6"/>
      <c r="B1847" s="6"/>
      <c r="C1847" s="9"/>
      <c r="E1847" s="5"/>
      <c r="F1847" s="5"/>
      <c r="G1847" s="5"/>
      <c r="H1847" s="5"/>
      <c r="I1847" s="5"/>
      <c r="J1847" s="6"/>
      <c r="K1847" s="9"/>
      <c r="L1847" s="6"/>
    </row>
    <row r="1848" spans="1:12" x14ac:dyDescent="0.2">
      <c r="A1848" s="6" t="s">
        <v>11883</v>
      </c>
      <c r="B1848" s="6" t="s">
        <v>1978</v>
      </c>
      <c r="C1848" s="9" t="s">
        <v>11905</v>
      </c>
      <c r="D1848" s="6" t="s">
        <v>2349</v>
      </c>
      <c r="E1848" s="5">
        <v>63</v>
      </c>
      <c r="F1848" s="5">
        <v>211</v>
      </c>
      <c r="G1848" s="5" t="s">
        <v>9506</v>
      </c>
      <c r="H1848" s="5" t="s">
        <v>6136</v>
      </c>
      <c r="I1848" s="5" t="s">
        <v>8263</v>
      </c>
      <c r="J1848" s="5">
        <v>0</v>
      </c>
      <c r="K1848" s="9" t="s">
        <v>11840</v>
      </c>
      <c r="L1848" s="6"/>
    </row>
    <row r="1849" spans="1:12" x14ac:dyDescent="0.2">
      <c r="A1849" s="6"/>
      <c r="B1849" s="6"/>
      <c r="C1849" s="9"/>
      <c r="E1849" s="5"/>
      <c r="F1849" s="5"/>
      <c r="G1849" s="5"/>
      <c r="H1849" s="5"/>
      <c r="I1849" s="5"/>
      <c r="J1849" s="6">
        <v>0</v>
      </c>
      <c r="K1849" s="9"/>
      <c r="L1849" s="6"/>
    </row>
    <row r="1850" spans="1:12" x14ac:dyDescent="0.2">
      <c r="A1850" s="6" t="s">
        <v>11655</v>
      </c>
      <c r="B1850" s="6" t="s">
        <v>8490</v>
      </c>
      <c r="C1850" s="9" t="s">
        <v>7951</v>
      </c>
      <c r="D1850" s="6" t="s">
        <v>11658</v>
      </c>
      <c r="E1850" s="5">
        <v>63</v>
      </c>
      <c r="F1850" s="5">
        <v>211</v>
      </c>
      <c r="G1850" s="5" t="s">
        <v>9506</v>
      </c>
      <c r="H1850" s="5" t="s">
        <v>6136</v>
      </c>
      <c r="I1850" s="5" t="s">
        <v>8263</v>
      </c>
      <c r="J1850" s="6">
        <v>0</v>
      </c>
      <c r="K1850" s="9" t="s">
        <v>11657</v>
      </c>
      <c r="L1850" s="6"/>
    </row>
    <row r="1851" spans="1:12" x14ac:dyDescent="0.2">
      <c r="A1851" s="6"/>
      <c r="B1851" s="6" t="s">
        <v>8490</v>
      </c>
      <c r="C1851" s="9" t="s">
        <v>7951</v>
      </c>
      <c r="D1851" s="557" t="s">
        <v>9685</v>
      </c>
      <c r="E1851" s="5">
        <v>72</v>
      </c>
      <c r="F1851" s="5">
        <v>207</v>
      </c>
      <c r="G1851" s="5" t="s">
        <v>5671</v>
      </c>
      <c r="H1851" s="5" t="s">
        <v>912</v>
      </c>
      <c r="I1851" s="5" t="s">
        <v>8263</v>
      </c>
      <c r="J1851" s="6">
        <v>0</v>
      </c>
      <c r="K1851" s="9"/>
      <c r="L1851" s="6"/>
    </row>
    <row r="1852" spans="1:12" x14ac:dyDescent="0.2">
      <c r="A1852" s="6" t="s">
        <v>11997</v>
      </c>
      <c r="B1852" s="6" t="s">
        <v>3135</v>
      </c>
      <c r="C1852" s="9" t="s">
        <v>7951</v>
      </c>
      <c r="D1852" s="557" t="s">
        <v>12004</v>
      </c>
      <c r="E1852" s="5">
        <v>61</v>
      </c>
      <c r="F1852" s="5">
        <v>211</v>
      </c>
      <c r="G1852" s="5" t="s">
        <v>9506</v>
      </c>
      <c r="H1852" s="5" t="s">
        <v>6136</v>
      </c>
      <c r="I1852" s="5" t="s">
        <v>8263</v>
      </c>
      <c r="J1852" s="6">
        <v>0</v>
      </c>
      <c r="K1852" s="9" t="s">
        <v>11968</v>
      </c>
      <c r="L1852" s="6"/>
    </row>
    <row r="1853" spans="1:12" ht="25.5" x14ac:dyDescent="0.2">
      <c r="A1853" s="575" t="s">
        <v>11102</v>
      </c>
      <c r="B1853" s="575" t="s">
        <v>573</v>
      </c>
      <c r="C1853" s="562" t="s">
        <v>7951</v>
      </c>
      <c r="D1853" s="563" t="s">
        <v>11151</v>
      </c>
      <c r="E1853" s="5">
        <v>62</v>
      </c>
      <c r="F1853" s="5">
        <v>201</v>
      </c>
      <c r="G1853" s="5" t="s">
        <v>8658</v>
      </c>
      <c r="H1853" s="5" t="s">
        <v>6136</v>
      </c>
      <c r="I1853" s="5" t="s">
        <v>8263</v>
      </c>
      <c r="J1853" s="6">
        <v>0</v>
      </c>
      <c r="K1853" s="562" t="s">
        <v>11152</v>
      </c>
      <c r="L1853" s="6"/>
    </row>
    <row r="1854" spans="1:12" x14ac:dyDescent="0.2">
      <c r="A1854" s="6" t="s">
        <v>10835</v>
      </c>
      <c r="B1854" s="6" t="s">
        <v>9405</v>
      </c>
      <c r="C1854" s="9" t="s">
        <v>7951</v>
      </c>
      <c r="D1854" s="557" t="s">
        <v>10841</v>
      </c>
      <c r="E1854" s="5">
        <v>68</v>
      </c>
      <c r="F1854" s="5">
        <v>211</v>
      </c>
      <c r="G1854" s="5" t="s">
        <v>9506</v>
      </c>
      <c r="H1854" s="5" t="s">
        <v>6136</v>
      </c>
      <c r="I1854" s="5" t="s">
        <v>8263</v>
      </c>
      <c r="J1854" s="6">
        <v>0</v>
      </c>
      <c r="K1854" s="9" t="s">
        <v>10830</v>
      </c>
      <c r="L1854" s="6"/>
    </row>
    <row r="1855" spans="1:12" x14ac:dyDescent="0.2">
      <c r="A1855" s="6"/>
      <c r="B1855" s="6"/>
      <c r="C1855" s="9"/>
      <c r="E1855" s="5"/>
      <c r="F1855" s="5"/>
      <c r="G1855" s="5"/>
      <c r="H1855" s="5"/>
      <c r="I1855" s="5"/>
      <c r="J1855" s="6">
        <v>0</v>
      </c>
      <c r="K1855" s="9"/>
      <c r="L1855" s="6"/>
    </row>
    <row r="1856" spans="1:12" x14ac:dyDescent="0.2">
      <c r="A1856" s="6" t="s">
        <v>12177</v>
      </c>
      <c r="B1856" s="6" t="s">
        <v>1423</v>
      </c>
      <c r="C1856" s="9" t="s">
        <v>8493</v>
      </c>
      <c r="D1856" s="6" t="s">
        <v>2349</v>
      </c>
      <c r="E1856" s="5">
        <v>66</v>
      </c>
      <c r="F1856" s="5">
        <v>208</v>
      </c>
      <c r="G1856" s="5" t="s">
        <v>6047</v>
      </c>
      <c r="H1856" s="5" t="s">
        <v>6136</v>
      </c>
      <c r="I1856" s="5" t="s">
        <v>8263</v>
      </c>
      <c r="J1856" s="6">
        <v>0</v>
      </c>
      <c r="K1856" s="9" t="s">
        <v>12178</v>
      </c>
      <c r="L1856" s="6"/>
    </row>
    <row r="1857" spans="1:12" x14ac:dyDescent="0.2">
      <c r="A1857" s="6"/>
      <c r="B1857" s="6"/>
      <c r="C1857" s="9"/>
      <c r="E1857" s="5"/>
      <c r="F1857" s="5"/>
      <c r="G1857" s="5"/>
      <c r="H1857" s="5"/>
      <c r="I1857" s="5"/>
      <c r="J1857" s="6"/>
      <c r="K1857" s="9"/>
      <c r="L1857" s="6"/>
    </row>
    <row r="1858" spans="1:12" x14ac:dyDescent="0.2">
      <c r="A1858" s="6"/>
      <c r="B1858" s="6" t="s">
        <v>2785</v>
      </c>
      <c r="C1858" s="9" t="s">
        <v>8493</v>
      </c>
      <c r="D1858" s="6" t="s">
        <v>3945</v>
      </c>
      <c r="E1858" s="5">
        <v>70</v>
      </c>
      <c r="F1858" s="5">
        <v>206</v>
      </c>
      <c r="G1858" s="5" t="s">
        <v>3946</v>
      </c>
      <c r="H1858" s="5" t="s">
        <v>10390</v>
      </c>
      <c r="I1858" s="5" t="s">
        <v>8263</v>
      </c>
      <c r="J1858" s="6">
        <v>0</v>
      </c>
      <c r="K1858" s="9"/>
      <c r="L1858" s="6"/>
    </row>
    <row r="1859" spans="1:12" x14ac:dyDescent="0.2">
      <c r="A1859" s="6"/>
      <c r="B1859" s="6"/>
      <c r="C1859" s="9"/>
      <c r="E1859" s="5"/>
      <c r="F1859" s="5"/>
      <c r="G1859" s="5"/>
      <c r="H1859" s="5"/>
      <c r="I1859" s="5"/>
      <c r="J1859" s="6">
        <v>0</v>
      </c>
      <c r="K1859" s="9"/>
      <c r="L1859" s="6"/>
    </row>
    <row r="1860" spans="1:12" x14ac:dyDescent="0.2">
      <c r="A1860" s="6" t="s">
        <v>9960</v>
      </c>
      <c r="B1860" s="6" t="s">
        <v>2785</v>
      </c>
      <c r="C1860" s="9" t="s">
        <v>4870</v>
      </c>
      <c r="D1860" s="6" t="s">
        <v>2049</v>
      </c>
      <c r="E1860" s="5">
        <v>67</v>
      </c>
      <c r="F1860" s="5">
        <v>208</v>
      </c>
      <c r="G1860" s="5" t="s">
        <v>6047</v>
      </c>
      <c r="H1860" s="5" t="s">
        <v>6136</v>
      </c>
      <c r="I1860" s="5" t="s">
        <v>8263</v>
      </c>
      <c r="J1860" s="6">
        <v>0</v>
      </c>
      <c r="K1860" s="9"/>
      <c r="L1860" s="6"/>
    </row>
    <row r="1861" spans="1:12" x14ac:dyDescent="0.2">
      <c r="A1861" s="6"/>
      <c r="B1861" s="6"/>
      <c r="C1861" s="9"/>
      <c r="E1861" s="5"/>
      <c r="F1861" s="5"/>
      <c r="G1861" s="5"/>
      <c r="H1861" s="5"/>
      <c r="I1861" s="5"/>
      <c r="J1861" s="6">
        <v>0</v>
      </c>
      <c r="K1861" s="9" t="s">
        <v>1683</v>
      </c>
      <c r="L1861" s="6"/>
    </row>
    <row r="1862" spans="1:12" x14ac:dyDescent="0.2">
      <c r="A1862" s="6" t="s">
        <v>3472</v>
      </c>
      <c r="B1862" s="6"/>
      <c r="C1862" s="9" t="s">
        <v>3475</v>
      </c>
      <c r="D1862" s="6" t="s">
        <v>3473</v>
      </c>
      <c r="E1862" s="5">
        <v>66</v>
      </c>
      <c r="F1862" s="5">
        <v>208</v>
      </c>
      <c r="G1862" s="5" t="s">
        <v>6047</v>
      </c>
      <c r="H1862" s="5" t="s">
        <v>6136</v>
      </c>
      <c r="I1862" s="5" t="s">
        <v>8263</v>
      </c>
      <c r="J1862" s="6">
        <v>0</v>
      </c>
      <c r="K1862" s="9"/>
      <c r="L1862" s="6"/>
    </row>
    <row r="1863" spans="1:12" x14ac:dyDescent="0.2">
      <c r="A1863" s="6"/>
      <c r="B1863" s="6"/>
      <c r="C1863" s="9"/>
      <c r="E1863" s="5"/>
      <c r="F1863" s="5"/>
      <c r="G1863" s="5"/>
      <c r="H1863" s="5"/>
      <c r="I1863" s="5"/>
      <c r="J1863" s="6"/>
      <c r="K1863" s="9"/>
      <c r="L1863" s="6"/>
    </row>
    <row r="1864" spans="1:12" x14ac:dyDescent="0.2">
      <c r="A1864" s="6" t="s">
        <v>12224</v>
      </c>
      <c r="B1864" s="6" t="s">
        <v>2193</v>
      </c>
      <c r="C1864" s="9" t="s">
        <v>2637</v>
      </c>
      <c r="D1864" s="6" t="s">
        <v>12233</v>
      </c>
      <c r="E1864" s="5">
        <v>62</v>
      </c>
      <c r="F1864" s="5">
        <v>236</v>
      </c>
      <c r="G1864" s="5" t="s">
        <v>12234</v>
      </c>
      <c r="H1864" s="5" t="s">
        <v>6136</v>
      </c>
      <c r="I1864" s="5" t="s">
        <v>8263</v>
      </c>
      <c r="J1864" s="6">
        <v>0</v>
      </c>
      <c r="K1864" s="9" t="s">
        <v>12228</v>
      </c>
      <c r="L1864" s="6"/>
    </row>
    <row r="1865" spans="1:12" x14ac:dyDescent="0.2">
      <c r="A1865" s="6"/>
      <c r="B1865" s="6"/>
      <c r="C1865" s="9"/>
      <c r="E1865" s="5"/>
      <c r="F1865" s="5"/>
      <c r="G1865" s="5"/>
      <c r="H1865" s="5"/>
      <c r="I1865" s="5"/>
      <c r="J1865" s="6"/>
      <c r="K1865" s="9"/>
      <c r="L1865" s="6"/>
    </row>
    <row r="1866" spans="1:12" x14ac:dyDescent="0.2">
      <c r="A1866" s="6" t="s">
        <v>3539</v>
      </c>
      <c r="B1866" s="6" t="s">
        <v>3365</v>
      </c>
      <c r="C1866" s="9" t="s">
        <v>2637</v>
      </c>
      <c r="D1866" s="6" t="s">
        <v>3185</v>
      </c>
      <c r="E1866" s="5">
        <v>65</v>
      </c>
      <c r="F1866" s="5">
        <v>208</v>
      </c>
      <c r="G1866" s="5" t="s">
        <v>6047</v>
      </c>
      <c r="H1866" s="5" t="s">
        <v>6136</v>
      </c>
      <c r="I1866" s="5" t="s">
        <v>8263</v>
      </c>
      <c r="J1866" s="6">
        <v>0</v>
      </c>
      <c r="K1866" s="9" t="s">
        <v>4365</v>
      </c>
      <c r="L1866" s="6"/>
    </row>
    <row r="1867" spans="1:12" x14ac:dyDescent="0.2">
      <c r="A1867" s="6"/>
      <c r="B1867" s="6" t="s">
        <v>3365</v>
      </c>
      <c r="C1867" s="9" t="s">
        <v>2637</v>
      </c>
      <c r="D1867" s="6" t="s">
        <v>4364</v>
      </c>
      <c r="E1867" s="5">
        <v>65</v>
      </c>
      <c r="F1867" s="5">
        <v>208</v>
      </c>
      <c r="G1867" s="5" t="s">
        <v>6047</v>
      </c>
      <c r="H1867" s="5" t="s">
        <v>6136</v>
      </c>
      <c r="I1867" s="5" t="s">
        <v>8263</v>
      </c>
      <c r="J1867" s="6">
        <v>0</v>
      </c>
      <c r="K1867" s="9"/>
      <c r="L1867" s="6"/>
    </row>
    <row r="1868" spans="1:12" x14ac:dyDescent="0.2">
      <c r="A1868" s="6" t="s">
        <v>12318</v>
      </c>
      <c r="B1868" s="6" t="s">
        <v>3365</v>
      </c>
      <c r="C1868" s="9" t="s">
        <v>2637</v>
      </c>
      <c r="D1868" s="760" t="s">
        <v>12321</v>
      </c>
      <c r="E1868" s="564">
        <v>65</v>
      </c>
      <c r="F1868" s="564">
        <v>201</v>
      </c>
      <c r="G1868" s="564" t="s">
        <v>8658</v>
      </c>
      <c r="H1868" s="564" t="s">
        <v>6136</v>
      </c>
      <c r="I1868" s="564" t="s">
        <v>8263</v>
      </c>
      <c r="J1868" s="6">
        <v>0</v>
      </c>
      <c r="K1868" s="562" t="s">
        <v>12314</v>
      </c>
      <c r="L1868" s="6"/>
    </row>
    <row r="1869" spans="1:12" x14ac:dyDescent="0.2">
      <c r="A1869" s="6"/>
      <c r="B1869" s="6" t="s">
        <v>3365</v>
      </c>
      <c r="C1869" s="9" t="s">
        <v>2637</v>
      </c>
      <c r="D1869" s="6" t="s">
        <v>2638</v>
      </c>
      <c r="E1869" s="5">
        <v>65</v>
      </c>
      <c r="F1869" s="5">
        <v>201</v>
      </c>
      <c r="G1869" s="5" t="s">
        <v>8658</v>
      </c>
      <c r="H1869" s="5" t="s">
        <v>6136</v>
      </c>
      <c r="I1869" s="5" t="s">
        <v>8263</v>
      </c>
      <c r="J1869" s="6">
        <v>0</v>
      </c>
      <c r="K1869" s="9" t="s">
        <v>2005</v>
      </c>
      <c r="L1869" s="6"/>
    </row>
    <row r="1870" spans="1:12" x14ac:dyDescent="0.2">
      <c r="A1870" s="6" t="s">
        <v>10507</v>
      </c>
      <c r="B1870" s="6" t="s">
        <v>3365</v>
      </c>
      <c r="C1870" s="9" t="s">
        <v>2637</v>
      </c>
      <c r="D1870" s="6" t="s">
        <v>3238</v>
      </c>
      <c r="E1870" s="5">
        <v>66</v>
      </c>
      <c r="F1870" s="5">
        <v>201</v>
      </c>
      <c r="G1870" s="5" t="s">
        <v>8658</v>
      </c>
      <c r="H1870" s="5" t="s">
        <v>6136</v>
      </c>
      <c r="I1870" s="5" t="s">
        <v>8263</v>
      </c>
      <c r="J1870" s="6">
        <v>0</v>
      </c>
      <c r="K1870" s="9"/>
      <c r="L1870" s="6"/>
    </row>
    <row r="1871" spans="1:12" x14ac:dyDescent="0.2">
      <c r="A1871" s="6"/>
      <c r="B1871" s="6" t="s">
        <v>3365</v>
      </c>
      <c r="C1871" s="9" t="s">
        <v>2637</v>
      </c>
      <c r="D1871" s="6" t="s">
        <v>1234</v>
      </c>
      <c r="E1871" s="5">
        <v>65</v>
      </c>
      <c r="F1871" s="5">
        <v>201</v>
      </c>
      <c r="G1871" s="5" t="s">
        <v>8658</v>
      </c>
      <c r="H1871" s="5" t="s">
        <v>6136</v>
      </c>
      <c r="I1871" s="5" t="s">
        <v>8263</v>
      </c>
      <c r="J1871" s="6">
        <v>0</v>
      </c>
      <c r="K1871" s="9"/>
      <c r="L1871" s="6"/>
    </row>
    <row r="1872" spans="1:12" x14ac:dyDescent="0.2">
      <c r="A1872" s="6"/>
      <c r="B1872" s="6" t="s">
        <v>3365</v>
      </c>
      <c r="C1872" s="9" t="s">
        <v>2637</v>
      </c>
      <c r="D1872" s="6" t="s">
        <v>5175</v>
      </c>
      <c r="E1872" s="5">
        <v>65</v>
      </c>
      <c r="F1872" s="5">
        <v>208</v>
      </c>
      <c r="G1872" s="5" t="s">
        <v>6047</v>
      </c>
      <c r="H1872" s="5" t="s">
        <v>6136</v>
      </c>
      <c r="I1872" s="5" t="s">
        <v>8263</v>
      </c>
      <c r="J1872" s="6">
        <v>0</v>
      </c>
      <c r="K1872" s="9" t="s">
        <v>2005</v>
      </c>
      <c r="L1872" s="6"/>
    </row>
    <row r="1873" spans="1:12" ht="25.5" x14ac:dyDescent="0.2">
      <c r="A1873" s="6" t="s">
        <v>10509</v>
      </c>
      <c r="B1873" s="6" t="s">
        <v>3365</v>
      </c>
      <c r="C1873" s="9" t="s">
        <v>2637</v>
      </c>
      <c r="D1873" s="174" t="s">
        <v>6187</v>
      </c>
      <c r="E1873" s="5">
        <v>66</v>
      </c>
      <c r="F1873" s="5">
        <v>201</v>
      </c>
      <c r="G1873" s="5" t="s">
        <v>8658</v>
      </c>
      <c r="H1873" s="5" t="s">
        <v>6136</v>
      </c>
      <c r="I1873" s="5" t="s">
        <v>8263</v>
      </c>
      <c r="J1873" s="6">
        <v>0</v>
      </c>
      <c r="K1873" s="9"/>
      <c r="L1873" s="6"/>
    </row>
    <row r="1874" spans="1:12" x14ac:dyDescent="0.2">
      <c r="A1874" s="6"/>
      <c r="B1874" s="6" t="s">
        <v>3365</v>
      </c>
      <c r="C1874" s="9" t="s">
        <v>2637</v>
      </c>
      <c r="D1874" s="6" t="s">
        <v>1022</v>
      </c>
      <c r="E1874" s="5">
        <v>65</v>
      </c>
      <c r="F1874" s="5">
        <v>208</v>
      </c>
      <c r="G1874" s="5" t="s">
        <v>6047</v>
      </c>
      <c r="H1874" s="5" t="s">
        <v>6136</v>
      </c>
      <c r="I1874" s="5" t="s">
        <v>8263</v>
      </c>
      <c r="J1874" s="6">
        <v>0</v>
      </c>
      <c r="K1874" s="9"/>
      <c r="L1874" s="6"/>
    </row>
    <row r="1875" spans="1:12" x14ac:dyDescent="0.2">
      <c r="A1875" s="575" t="s">
        <v>12358</v>
      </c>
      <c r="B1875" s="556" t="s">
        <v>3365</v>
      </c>
      <c r="C1875" s="562" t="s">
        <v>2637</v>
      </c>
      <c r="D1875" s="556" t="s">
        <v>12360</v>
      </c>
      <c r="E1875" s="564">
        <v>65</v>
      </c>
      <c r="F1875" s="564">
        <v>201</v>
      </c>
      <c r="G1875" s="564" t="s">
        <v>8658</v>
      </c>
      <c r="H1875" s="564" t="s">
        <v>6136</v>
      </c>
      <c r="I1875" s="564" t="s">
        <v>8263</v>
      </c>
      <c r="J1875" s="6">
        <v>0</v>
      </c>
      <c r="K1875" s="562" t="s">
        <v>12356</v>
      </c>
      <c r="L1875" s="6"/>
    </row>
    <row r="1876" spans="1:12" x14ac:dyDescent="0.2">
      <c r="A1876" s="6" t="s">
        <v>7978</v>
      </c>
      <c r="B1876" s="6" t="s">
        <v>3365</v>
      </c>
      <c r="C1876" s="9" t="s">
        <v>2637</v>
      </c>
      <c r="D1876" s="6" t="s">
        <v>5334</v>
      </c>
      <c r="E1876" s="5">
        <v>65</v>
      </c>
      <c r="F1876" s="5">
        <v>208</v>
      </c>
      <c r="G1876" s="5" t="s">
        <v>6047</v>
      </c>
      <c r="H1876" s="5" t="s">
        <v>6136</v>
      </c>
      <c r="I1876" s="5" t="s">
        <v>8263</v>
      </c>
      <c r="J1876" s="6">
        <v>0</v>
      </c>
      <c r="K1876" s="9"/>
      <c r="L1876" s="6"/>
    </row>
    <row r="1877" spans="1:12" x14ac:dyDescent="0.2">
      <c r="A1877" s="6"/>
      <c r="B1877" s="6" t="s">
        <v>3365</v>
      </c>
      <c r="C1877" s="9" t="s">
        <v>2637</v>
      </c>
      <c r="D1877" s="6" t="s">
        <v>4361</v>
      </c>
      <c r="E1877" s="5">
        <v>65</v>
      </c>
      <c r="F1877" s="5">
        <v>208</v>
      </c>
      <c r="G1877" s="5" t="s">
        <v>6047</v>
      </c>
      <c r="H1877" s="5" t="s">
        <v>6136</v>
      </c>
      <c r="I1877" s="5" t="s">
        <v>8263</v>
      </c>
      <c r="J1877" s="6">
        <v>0</v>
      </c>
      <c r="K1877" s="9"/>
      <c r="L1877" s="6"/>
    </row>
    <row r="1878" spans="1:12" x14ac:dyDescent="0.2">
      <c r="A1878" s="6"/>
      <c r="B1878" s="6" t="s">
        <v>3365</v>
      </c>
      <c r="C1878" s="9" t="s">
        <v>2637</v>
      </c>
      <c r="D1878" s="6" t="s">
        <v>2878</v>
      </c>
      <c r="E1878" s="5">
        <v>66</v>
      </c>
      <c r="F1878" s="5">
        <v>208</v>
      </c>
      <c r="G1878" s="5" t="s">
        <v>6047</v>
      </c>
      <c r="H1878" s="5" t="s">
        <v>6136</v>
      </c>
      <c r="I1878" s="5" t="s">
        <v>8263</v>
      </c>
      <c r="J1878" s="6">
        <v>0</v>
      </c>
      <c r="K1878" s="9"/>
      <c r="L1878" s="6"/>
    </row>
    <row r="1879" spans="1:12" x14ac:dyDescent="0.2">
      <c r="A1879" s="6"/>
      <c r="B1879" s="6" t="s">
        <v>3365</v>
      </c>
      <c r="C1879" s="9" t="s">
        <v>2637</v>
      </c>
      <c r="D1879" s="6" t="s">
        <v>10087</v>
      </c>
      <c r="E1879" s="5">
        <v>65</v>
      </c>
      <c r="F1879" s="5">
        <v>208</v>
      </c>
      <c r="G1879" s="5" t="s">
        <v>6047</v>
      </c>
      <c r="H1879" s="5" t="s">
        <v>6136</v>
      </c>
      <c r="I1879" s="5" t="s">
        <v>8263</v>
      </c>
      <c r="J1879" s="6">
        <v>0</v>
      </c>
      <c r="K1879" s="9" t="s">
        <v>438</v>
      </c>
      <c r="L1879" s="6"/>
    </row>
    <row r="1880" spans="1:12" x14ac:dyDescent="0.2">
      <c r="A1880" s="6" t="s">
        <v>6038</v>
      </c>
      <c r="B1880" s="6" t="s">
        <v>3365</v>
      </c>
      <c r="C1880" s="9" t="s">
        <v>2637</v>
      </c>
      <c r="D1880" s="6" t="s">
        <v>1776</v>
      </c>
      <c r="E1880" s="5">
        <v>64</v>
      </c>
      <c r="F1880" s="5">
        <v>208</v>
      </c>
      <c r="G1880" s="5" t="s">
        <v>6047</v>
      </c>
      <c r="H1880" s="5" t="s">
        <v>6136</v>
      </c>
      <c r="I1880" s="5" t="s">
        <v>8263</v>
      </c>
      <c r="J1880" s="6">
        <v>0</v>
      </c>
      <c r="K1880" s="9" t="s">
        <v>2005</v>
      </c>
      <c r="L1880" s="6"/>
    </row>
    <row r="1881" spans="1:12" x14ac:dyDescent="0.2">
      <c r="A1881" s="6" t="s">
        <v>6284</v>
      </c>
      <c r="B1881" s="6" t="s">
        <v>3365</v>
      </c>
      <c r="C1881" s="9" t="s">
        <v>2637</v>
      </c>
      <c r="D1881" s="6" t="s">
        <v>1559</v>
      </c>
      <c r="E1881" s="5">
        <v>66</v>
      </c>
      <c r="F1881" s="5">
        <v>201</v>
      </c>
      <c r="G1881" s="5" t="s">
        <v>8658</v>
      </c>
      <c r="H1881" s="5" t="s">
        <v>6136</v>
      </c>
      <c r="I1881" s="5" t="s">
        <v>8263</v>
      </c>
      <c r="J1881" s="6">
        <v>0</v>
      </c>
      <c r="K1881" s="9" t="s">
        <v>3380</v>
      </c>
      <c r="L1881" s="6"/>
    </row>
    <row r="1882" spans="1:12" x14ac:dyDescent="0.2">
      <c r="A1882" s="6" t="s">
        <v>8183</v>
      </c>
      <c r="B1882" s="6" t="s">
        <v>3365</v>
      </c>
      <c r="C1882" s="9" t="s">
        <v>2637</v>
      </c>
      <c r="D1882" s="6" t="s">
        <v>1018</v>
      </c>
      <c r="E1882" s="5">
        <v>65</v>
      </c>
      <c r="F1882" s="5">
        <v>201</v>
      </c>
      <c r="G1882" s="5" t="s">
        <v>8658</v>
      </c>
      <c r="H1882" s="5" t="s">
        <v>6136</v>
      </c>
      <c r="I1882" s="5" t="s">
        <v>8263</v>
      </c>
      <c r="J1882" s="6">
        <v>0</v>
      </c>
      <c r="K1882" s="9" t="s">
        <v>4165</v>
      </c>
      <c r="L1882" s="6"/>
    </row>
    <row r="1883" spans="1:12" x14ac:dyDescent="0.2">
      <c r="A1883" s="6" t="s">
        <v>8808</v>
      </c>
      <c r="B1883" s="6" t="s">
        <v>3365</v>
      </c>
      <c r="C1883" s="9" t="s">
        <v>2637</v>
      </c>
      <c r="D1883" s="6" t="s">
        <v>4160</v>
      </c>
      <c r="E1883" s="5">
        <v>65</v>
      </c>
      <c r="F1883" s="5">
        <v>201</v>
      </c>
      <c r="G1883" s="5" t="s">
        <v>8658</v>
      </c>
      <c r="H1883" s="5" t="s">
        <v>6136</v>
      </c>
      <c r="I1883" s="5" t="s">
        <v>8263</v>
      </c>
      <c r="J1883" s="6">
        <v>0</v>
      </c>
      <c r="K1883" s="9" t="s">
        <v>6232</v>
      </c>
      <c r="L1883" s="6"/>
    </row>
    <row r="1884" spans="1:12" x14ac:dyDescent="0.2">
      <c r="A1884" s="6" t="s">
        <v>1957</v>
      </c>
      <c r="B1884" s="6" t="s">
        <v>3365</v>
      </c>
      <c r="C1884" s="9" t="s">
        <v>2637</v>
      </c>
      <c r="D1884" s="6" t="s">
        <v>6231</v>
      </c>
      <c r="E1884" s="5">
        <v>65</v>
      </c>
      <c r="F1884" s="5">
        <v>208</v>
      </c>
      <c r="G1884" s="5" t="s">
        <v>6047</v>
      </c>
      <c r="H1884" s="5" t="s">
        <v>6136</v>
      </c>
      <c r="I1884" s="5" t="s">
        <v>8263</v>
      </c>
      <c r="J1884" s="6">
        <v>0</v>
      </c>
      <c r="K1884" s="9" t="s">
        <v>6268</v>
      </c>
      <c r="L1884" s="6"/>
    </row>
    <row r="1885" spans="1:12" x14ac:dyDescent="0.2">
      <c r="A1885" s="575" t="s">
        <v>11303</v>
      </c>
      <c r="B1885" s="6" t="s">
        <v>3365</v>
      </c>
      <c r="C1885" s="9" t="s">
        <v>2637</v>
      </c>
      <c r="D1885" s="575" t="s">
        <v>11309</v>
      </c>
      <c r="E1885" s="5">
        <v>65</v>
      </c>
      <c r="F1885" s="5">
        <v>208</v>
      </c>
      <c r="G1885" s="5" t="s">
        <v>6047</v>
      </c>
      <c r="H1885" s="5" t="s">
        <v>6136</v>
      </c>
      <c r="I1885" s="5" t="s">
        <v>8263</v>
      </c>
      <c r="J1885" s="6">
        <v>0</v>
      </c>
      <c r="K1885" s="562" t="s">
        <v>11311</v>
      </c>
      <c r="L1885" s="6"/>
    </row>
    <row r="1886" spans="1:12" x14ac:dyDescent="0.2">
      <c r="A1886" s="575" t="s">
        <v>12258</v>
      </c>
      <c r="B1886" s="6" t="s">
        <v>3365</v>
      </c>
      <c r="C1886" s="9" t="s">
        <v>2637</v>
      </c>
      <c r="D1886" s="575" t="s">
        <v>12262</v>
      </c>
      <c r="E1886" s="5">
        <v>68</v>
      </c>
      <c r="F1886" s="5">
        <v>206</v>
      </c>
      <c r="G1886" s="5" t="s">
        <v>3946</v>
      </c>
      <c r="H1886" s="5" t="s">
        <v>10390</v>
      </c>
      <c r="I1886" s="5" t="s">
        <v>8263</v>
      </c>
      <c r="J1886" s="6">
        <v>0</v>
      </c>
      <c r="K1886" s="562" t="s">
        <v>12254</v>
      </c>
      <c r="L1886" s="6"/>
    </row>
    <row r="1887" spans="1:12" ht="14.25" x14ac:dyDescent="0.25">
      <c r="A1887" s="6" t="s">
        <v>7252</v>
      </c>
      <c r="B1887" s="6" t="s">
        <v>3365</v>
      </c>
      <c r="C1887" s="9" t="s">
        <v>10090</v>
      </c>
      <c r="D1887" s="6" t="s">
        <v>8709</v>
      </c>
      <c r="E1887" s="5">
        <v>66</v>
      </c>
      <c r="F1887" s="5">
        <v>218</v>
      </c>
      <c r="G1887" s="5" t="s">
        <v>6047</v>
      </c>
      <c r="H1887" s="5" t="s">
        <v>6136</v>
      </c>
      <c r="I1887" s="5" t="s">
        <v>8263</v>
      </c>
      <c r="J1887" s="6">
        <v>0</v>
      </c>
      <c r="K1887" s="9"/>
      <c r="L1887" s="6"/>
    </row>
    <row r="1888" spans="1:12" ht="14.25" x14ac:dyDescent="0.25">
      <c r="A1888" s="6" t="s">
        <v>6991</v>
      </c>
      <c r="B1888" s="6" t="s">
        <v>3365</v>
      </c>
      <c r="C1888" s="9" t="s">
        <v>10090</v>
      </c>
      <c r="D1888" s="6" t="s">
        <v>8829</v>
      </c>
      <c r="E1888" s="5">
        <v>66</v>
      </c>
      <c r="F1888" s="5">
        <v>218</v>
      </c>
      <c r="G1888" s="5" t="s">
        <v>6047</v>
      </c>
      <c r="H1888" s="5" t="s">
        <v>6136</v>
      </c>
      <c r="I1888" s="5" t="s">
        <v>8263</v>
      </c>
      <c r="J1888" s="6">
        <v>0</v>
      </c>
      <c r="K1888" s="9"/>
      <c r="L1888" s="6"/>
    </row>
    <row r="1889" spans="1:12" x14ac:dyDescent="0.2">
      <c r="A1889" s="6" t="s">
        <v>1817</v>
      </c>
      <c r="B1889" s="6" t="s">
        <v>3365</v>
      </c>
      <c r="C1889" s="9" t="s">
        <v>2637</v>
      </c>
      <c r="D1889" s="6" t="s">
        <v>6228</v>
      </c>
      <c r="E1889" s="5">
        <v>65</v>
      </c>
      <c r="F1889" s="5">
        <v>208</v>
      </c>
      <c r="G1889" s="5" t="s">
        <v>6047</v>
      </c>
      <c r="H1889" s="5" t="s">
        <v>6136</v>
      </c>
      <c r="I1889" s="5" t="s">
        <v>8263</v>
      </c>
      <c r="J1889" s="6">
        <v>0</v>
      </c>
      <c r="K1889" s="9" t="s">
        <v>7007</v>
      </c>
      <c r="L1889" s="6"/>
    </row>
    <row r="1890" spans="1:12" x14ac:dyDescent="0.2">
      <c r="A1890" s="6"/>
      <c r="B1890" s="6" t="s">
        <v>1978</v>
      </c>
      <c r="C1890" s="9" t="s">
        <v>2637</v>
      </c>
      <c r="D1890" s="6" t="s">
        <v>764</v>
      </c>
      <c r="E1890" s="5">
        <v>72</v>
      </c>
      <c r="F1890" s="5">
        <v>207</v>
      </c>
      <c r="G1890" s="5" t="s">
        <v>5671</v>
      </c>
      <c r="H1890" s="5" t="s">
        <v>912</v>
      </c>
      <c r="I1890" s="5" t="s">
        <v>8263</v>
      </c>
      <c r="J1890" s="6">
        <v>0</v>
      </c>
      <c r="K1890" s="9"/>
      <c r="L1890" s="6"/>
    </row>
    <row r="1891" spans="1:12" x14ac:dyDescent="0.2">
      <c r="A1891" s="6"/>
      <c r="B1891" s="6" t="s">
        <v>4416</v>
      </c>
      <c r="C1891" s="9" t="s">
        <v>2637</v>
      </c>
      <c r="D1891" s="6" t="s">
        <v>1140</v>
      </c>
      <c r="E1891" s="5">
        <v>64</v>
      </c>
      <c r="F1891" s="5">
        <v>208</v>
      </c>
      <c r="G1891" s="5" t="s">
        <v>6047</v>
      </c>
      <c r="H1891" s="5" t="s">
        <v>6136</v>
      </c>
      <c r="I1891" s="5" t="s">
        <v>8263</v>
      </c>
      <c r="J1891" s="6">
        <v>0</v>
      </c>
      <c r="K1891" s="9"/>
      <c r="L1891" s="6"/>
    </row>
    <row r="1892" spans="1:12" x14ac:dyDescent="0.2">
      <c r="A1892" s="6"/>
      <c r="B1892" s="6" t="s">
        <v>4416</v>
      </c>
      <c r="C1892" s="9" t="s">
        <v>2637</v>
      </c>
      <c r="D1892" s="6" t="s">
        <v>9375</v>
      </c>
      <c r="E1892" s="5">
        <v>68</v>
      </c>
      <c r="F1892" s="5">
        <v>206</v>
      </c>
      <c r="G1892" s="5" t="s">
        <v>3946</v>
      </c>
      <c r="H1892" s="5" t="s">
        <v>10390</v>
      </c>
      <c r="I1892" s="5" t="s">
        <v>8263</v>
      </c>
      <c r="J1892" s="6">
        <v>0</v>
      </c>
      <c r="K1892" s="9"/>
      <c r="L1892" s="6"/>
    </row>
    <row r="1893" spans="1:12" x14ac:dyDescent="0.2">
      <c r="A1893" s="6"/>
      <c r="B1893" s="6" t="s">
        <v>4416</v>
      </c>
      <c r="C1893" s="9" t="s">
        <v>2637</v>
      </c>
      <c r="D1893" s="6" t="s">
        <v>2638</v>
      </c>
      <c r="E1893" s="5">
        <v>65</v>
      </c>
      <c r="F1893" s="5">
        <v>201</v>
      </c>
      <c r="G1893" s="5" t="s">
        <v>8658</v>
      </c>
      <c r="H1893" s="5" t="s">
        <v>6136</v>
      </c>
      <c r="I1893" s="5" t="s">
        <v>8263</v>
      </c>
      <c r="J1893" s="6">
        <v>0</v>
      </c>
      <c r="K1893" s="9" t="s">
        <v>4235</v>
      </c>
      <c r="L1893" s="6"/>
    </row>
    <row r="1894" spans="1:12" x14ac:dyDescent="0.2">
      <c r="A1894" s="6" t="s">
        <v>2964</v>
      </c>
      <c r="B1894" s="6" t="s">
        <v>4416</v>
      </c>
      <c r="C1894" s="9" t="s">
        <v>2637</v>
      </c>
      <c r="D1894" s="6" t="s">
        <v>2349</v>
      </c>
      <c r="E1894" s="5">
        <v>66</v>
      </c>
      <c r="F1894" s="5">
        <v>208</v>
      </c>
      <c r="G1894" s="5" t="s">
        <v>6047</v>
      </c>
      <c r="H1894" s="5" t="s">
        <v>6136</v>
      </c>
      <c r="I1894" s="5" t="s">
        <v>8263</v>
      </c>
      <c r="J1894" s="6">
        <v>0</v>
      </c>
      <c r="K1894" s="9" t="s">
        <v>12192</v>
      </c>
      <c r="L1894" s="6"/>
    </row>
    <row r="1895" spans="1:12" x14ac:dyDescent="0.2">
      <c r="A1895" s="6" t="s">
        <v>3379</v>
      </c>
      <c r="B1895" s="6" t="s">
        <v>4416</v>
      </c>
      <c r="C1895" s="9" t="s">
        <v>2637</v>
      </c>
      <c r="D1895" s="6" t="s">
        <v>8327</v>
      </c>
      <c r="E1895" s="5">
        <v>65</v>
      </c>
      <c r="F1895" s="5">
        <v>208</v>
      </c>
      <c r="G1895" s="5" t="s">
        <v>7461</v>
      </c>
      <c r="H1895" s="5" t="s">
        <v>6136</v>
      </c>
      <c r="I1895" s="5" t="s">
        <v>8263</v>
      </c>
      <c r="J1895" s="6">
        <v>0</v>
      </c>
      <c r="K1895" s="9"/>
      <c r="L1895" s="6"/>
    </row>
    <row r="1896" spans="1:12" x14ac:dyDescent="0.2">
      <c r="A1896" s="6"/>
      <c r="B1896" s="6" t="s">
        <v>4416</v>
      </c>
      <c r="C1896" s="9" t="s">
        <v>2637</v>
      </c>
      <c r="D1896" s="6" t="s">
        <v>7898</v>
      </c>
      <c r="E1896" s="5">
        <v>65</v>
      </c>
      <c r="F1896" s="5">
        <v>201</v>
      </c>
      <c r="G1896" s="5" t="s">
        <v>8658</v>
      </c>
      <c r="H1896" s="5" t="s">
        <v>6136</v>
      </c>
      <c r="I1896" s="5" t="s">
        <v>8263</v>
      </c>
      <c r="J1896" s="6">
        <v>0</v>
      </c>
      <c r="K1896" s="9"/>
      <c r="L1896" s="6"/>
    </row>
    <row r="1897" spans="1:12" x14ac:dyDescent="0.2">
      <c r="A1897" s="6" t="s">
        <v>3003</v>
      </c>
      <c r="B1897" s="6" t="s">
        <v>4416</v>
      </c>
      <c r="C1897" s="9" t="s">
        <v>2637</v>
      </c>
      <c r="D1897" s="6" t="s">
        <v>1754</v>
      </c>
      <c r="E1897" s="5">
        <v>64</v>
      </c>
      <c r="F1897" s="5">
        <v>201</v>
      </c>
      <c r="G1897" s="5" t="s">
        <v>8658</v>
      </c>
      <c r="H1897" s="5" t="s">
        <v>6136</v>
      </c>
      <c r="I1897" s="5" t="s">
        <v>8263</v>
      </c>
      <c r="J1897" s="6">
        <v>0</v>
      </c>
      <c r="K1897" s="9"/>
      <c r="L1897" s="6"/>
    </row>
    <row r="1898" spans="1:12" x14ac:dyDescent="0.2">
      <c r="A1898" s="6"/>
      <c r="B1898" s="6" t="s">
        <v>4416</v>
      </c>
      <c r="C1898" s="9" t="s">
        <v>2637</v>
      </c>
      <c r="D1898" s="6" t="s">
        <v>6696</v>
      </c>
      <c r="E1898" s="5"/>
      <c r="F1898" s="5">
        <v>213</v>
      </c>
      <c r="G1898" s="5" t="s">
        <v>8659</v>
      </c>
      <c r="H1898" s="5" t="s">
        <v>10390</v>
      </c>
      <c r="I1898" s="5" t="s">
        <v>8263</v>
      </c>
      <c r="J1898" s="6">
        <v>0</v>
      </c>
      <c r="K1898" s="9" t="s">
        <v>1191</v>
      </c>
      <c r="L1898" s="6"/>
    </row>
    <row r="1899" spans="1:12" x14ac:dyDescent="0.2">
      <c r="A1899" s="6" t="s">
        <v>6306</v>
      </c>
      <c r="B1899" s="6" t="s">
        <v>4416</v>
      </c>
      <c r="C1899" s="9" t="s">
        <v>2637</v>
      </c>
      <c r="D1899" s="6" t="s">
        <v>3727</v>
      </c>
      <c r="E1899" s="5">
        <v>65</v>
      </c>
      <c r="F1899" s="5">
        <v>201</v>
      </c>
      <c r="G1899" s="5" t="s">
        <v>8658</v>
      </c>
      <c r="H1899" s="5" t="s">
        <v>6136</v>
      </c>
      <c r="I1899" s="5" t="s">
        <v>8263</v>
      </c>
      <c r="J1899" s="6">
        <v>0</v>
      </c>
      <c r="K1899" s="9" t="s">
        <v>3622</v>
      </c>
      <c r="L1899" s="6"/>
    </row>
    <row r="1900" spans="1:12" x14ac:dyDescent="0.2">
      <c r="A1900" s="6" t="s">
        <v>12199</v>
      </c>
      <c r="B1900" s="6" t="s">
        <v>4416</v>
      </c>
      <c r="C1900" s="9" t="s">
        <v>2637</v>
      </c>
      <c r="D1900" s="6" t="s">
        <v>12201</v>
      </c>
      <c r="E1900" s="5">
        <v>66</v>
      </c>
      <c r="F1900" s="5">
        <v>208</v>
      </c>
      <c r="G1900" s="5" t="s">
        <v>6047</v>
      </c>
      <c r="H1900" s="5" t="s">
        <v>6136</v>
      </c>
      <c r="I1900" s="5" t="s">
        <v>8263</v>
      </c>
      <c r="J1900" s="6">
        <v>0</v>
      </c>
      <c r="K1900" s="9" t="s">
        <v>12192</v>
      </c>
      <c r="L1900" s="6"/>
    </row>
    <row r="1901" spans="1:12" x14ac:dyDescent="0.2">
      <c r="A1901" s="6" t="s">
        <v>9476</v>
      </c>
      <c r="B1901" s="6" t="s">
        <v>4416</v>
      </c>
      <c r="C1901" s="9" t="s">
        <v>2637</v>
      </c>
      <c r="D1901" s="6" t="s">
        <v>7363</v>
      </c>
      <c r="E1901" s="5">
        <v>63</v>
      </c>
      <c r="F1901" s="5">
        <v>218</v>
      </c>
      <c r="G1901" s="5" t="s">
        <v>6621</v>
      </c>
      <c r="H1901" s="5" t="s">
        <v>6136</v>
      </c>
      <c r="I1901" s="5" t="s">
        <v>8263</v>
      </c>
      <c r="J1901" s="6">
        <v>0</v>
      </c>
      <c r="K1901" s="9" t="s">
        <v>5213</v>
      </c>
      <c r="L1901" s="6"/>
    </row>
    <row r="1902" spans="1:12" x14ac:dyDescent="0.2">
      <c r="A1902" s="6" t="s">
        <v>12196</v>
      </c>
      <c r="B1902" s="6" t="s">
        <v>4416</v>
      </c>
      <c r="C1902" s="9" t="s">
        <v>2637</v>
      </c>
      <c r="D1902" s="6" t="s">
        <v>12198</v>
      </c>
      <c r="E1902" s="5">
        <v>65</v>
      </c>
      <c r="F1902" s="5">
        <v>208</v>
      </c>
      <c r="G1902" s="5" t="s">
        <v>6047</v>
      </c>
      <c r="H1902" s="5" t="s">
        <v>6136</v>
      </c>
      <c r="I1902" s="5" t="s">
        <v>8263</v>
      </c>
      <c r="J1902" s="6">
        <v>0</v>
      </c>
      <c r="K1902" s="9" t="s">
        <v>12192</v>
      </c>
      <c r="L1902" s="6"/>
    </row>
    <row r="1903" spans="1:12" x14ac:dyDescent="0.2">
      <c r="A1903" s="6" t="s">
        <v>5335</v>
      </c>
      <c r="B1903" s="6" t="s">
        <v>4416</v>
      </c>
      <c r="C1903" s="9" t="s">
        <v>2637</v>
      </c>
      <c r="D1903" s="6" t="s">
        <v>5334</v>
      </c>
      <c r="E1903" s="5">
        <v>64</v>
      </c>
      <c r="F1903" s="5">
        <v>201</v>
      </c>
      <c r="G1903" s="5" t="s">
        <v>8658</v>
      </c>
      <c r="H1903" s="5" t="s">
        <v>6136</v>
      </c>
      <c r="I1903" s="5" t="s">
        <v>8263</v>
      </c>
      <c r="J1903" s="6">
        <v>0</v>
      </c>
      <c r="K1903" s="9" t="s">
        <v>9309</v>
      </c>
      <c r="L1903" s="6"/>
    </row>
    <row r="1904" spans="1:12" x14ac:dyDescent="0.2">
      <c r="A1904" s="6" t="s">
        <v>9474</v>
      </c>
      <c r="B1904" s="6" t="s">
        <v>4416</v>
      </c>
      <c r="C1904" s="9" t="s">
        <v>2637</v>
      </c>
      <c r="D1904" s="6" t="s">
        <v>597</v>
      </c>
      <c r="E1904" s="5">
        <v>65</v>
      </c>
      <c r="F1904" s="5">
        <v>201</v>
      </c>
      <c r="G1904" s="5" t="s">
        <v>8658</v>
      </c>
      <c r="H1904" s="5" t="s">
        <v>6136</v>
      </c>
      <c r="I1904" s="5" t="s">
        <v>8263</v>
      </c>
      <c r="J1904" s="6">
        <v>0</v>
      </c>
      <c r="K1904" s="9" t="s">
        <v>9218</v>
      </c>
      <c r="L1904" s="6"/>
    </row>
    <row r="1905" spans="1:12" x14ac:dyDescent="0.2">
      <c r="A1905" s="6" t="s">
        <v>2738</v>
      </c>
      <c r="B1905" s="6" t="s">
        <v>4416</v>
      </c>
      <c r="C1905" s="9" t="s">
        <v>2637</v>
      </c>
      <c r="D1905" s="6" t="s">
        <v>4584</v>
      </c>
      <c r="E1905" s="5">
        <v>65</v>
      </c>
      <c r="F1905" s="5">
        <v>201</v>
      </c>
      <c r="G1905" s="5" t="s">
        <v>8658</v>
      </c>
      <c r="H1905" s="5" t="s">
        <v>6136</v>
      </c>
      <c r="I1905" s="5" t="s">
        <v>8263</v>
      </c>
      <c r="J1905" s="6">
        <v>0</v>
      </c>
      <c r="K1905" s="9"/>
      <c r="L1905" s="6"/>
    </row>
    <row r="1906" spans="1:12" x14ac:dyDescent="0.2">
      <c r="A1906" s="6"/>
      <c r="B1906" s="6" t="s">
        <v>4416</v>
      </c>
      <c r="C1906" s="9" t="s">
        <v>2637</v>
      </c>
      <c r="D1906" s="6" t="s">
        <v>10243</v>
      </c>
      <c r="E1906" s="5">
        <v>68</v>
      </c>
      <c r="F1906" s="5">
        <v>206</v>
      </c>
      <c r="G1906" s="5" t="s">
        <v>3946</v>
      </c>
      <c r="H1906" s="5" t="s">
        <v>10390</v>
      </c>
      <c r="I1906" s="5" t="s">
        <v>8263</v>
      </c>
      <c r="J1906" s="6">
        <v>0</v>
      </c>
      <c r="K1906" s="9"/>
      <c r="L1906" s="6"/>
    </row>
    <row r="1907" spans="1:12" x14ac:dyDescent="0.2">
      <c r="A1907" s="6"/>
      <c r="B1907" s="6" t="s">
        <v>4416</v>
      </c>
      <c r="C1907" s="9" t="s">
        <v>2637</v>
      </c>
      <c r="D1907" s="6" t="s">
        <v>516</v>
      </c>
      <c r="E1907" s="5">
        <v>67</v>
      </c>
      <c r="F1907" s="5">
        <v>208</v>
      </c>
      <c r="G1907" s="5" t="s">
        <v>6047</v>
      </c>
      <c r="H1907" s="5" t="s">
        <v>6136</v>
      </c>
      <c r="I1907" s="5" t="s">
        <v>8263</v>
      </c>
      <c r="J1907" s="6">
        <v>0</v>
      </c>
      <c r="K1907" s="9"/>
      <c r="L1907" s="6"/>
    </row>
    <row r="1908" spans="1:12" x14ac:dyDescent="0.2">
      <c r="A1908" s="6" t="s">
        <v>4917</v>
      </c>
      <c r="B1908" s="6" t="s">
        <v>4416</v>
      </c>
      <c r="C1908" s="9" t="s">
        <v>2637</v>
      </c>
      <c r="D1908" s="6" t="s">
        <v>1758</v>
      </c>
      <c r="E1908" s="5">
        <v>66</v>
      </c>
      <c r="F1908" s="5">
        <v>208</v>
      </c>
      <c r="G1908" s="5" t="s">
        <v>6047</v>
      </c>
      <c r="H1908" s="5" t="s">
        <v>6136</v>
      </c>
      <c r="I1908" s="5" t="s">
        <v>8263</v>
      </c>
      <c r="J1908" s="6">
        <v>0</v>
      </c>
      <c r="K1908" s="9" t="s">
        <v>6374</v>
      </c>
      <c r="L1908" s="6"/>
    </row>
    <row r="1909" spans="1:12" x14ac:dyDescent="0.2">
      <c r="A1909" s="6" t="s">
        <v>2739</v>
      </c>
      <c r="B1909" s="6" t="s">
        <v>4416</v>
      </c>
      <c r="C1909" s="9" t="s">
        <v>2637</v>
      </c>
      <c r="D1909" s="6" t="s">
        <v>6373</v>
      </c>
      <c r="E1909" s="5">
        <v>64</v>
      </c>
      <c r="F1909" s="5">
        <v>201</v>
      </c>
      <c r="G1909" s="5" t="s">
        <v>8658</v>
      </c>
      <c r="H1909" s="5" t="s">
        <v>6136</v>
      </c>
      <c r="I1909" s="5" t="s">
        <v>8263</v>
      </c>
      <c r="J1909" s="6">
        <v>0</v>
      </c>
      <c r="K1909" s="9" t="s">
        <v>9309</v>
      </c>
      <c r="L1909" s="6"/>
    </row>
    <row r="1910" spans="1:12" x14ac:dyDescent="0.2">
      <c r="A1910" s="6" t="s">
        <v>2740</v>
      </c>
      <c r="B1910" s="6" t="s">
        <v>4416</v>
      </c>
      <c r="C1910" s="9" t="s">
        <v>2637</v>
      </c>
      <c r="D1910" s="6" t="s">
        <v>4580</v>
      </c>
      <c r="E1910" s="5">
        <v>63</v>
      </c>
      <c r="F1910" s="5">
        <v>201</v>
      </c>
      <c r="G1910" s="5" t="s">
        <v>8658</v>
      </c>
      <c r="H1910" s="5" t="s">
        <v>6136</v>
      </c>
      <c r="I1910" s="5" t="s">
        <v>8263</v>
      </c>
      <c r="J1910" s="6">
        <v>0</v>
      </c>
      <c r="K1910" s="9"/>
      <c r="L1910" s="6"/>
    </row>
    <row r="1911" spans="1:12" ht="11.25" customHeight="1" x14ac:dyDescent="0.2">
      <c r="A1911" s="6"/>
      <c r="B1911" s="6" t="s">
        <v>4416</v>
      </c>
      <c r="C1911" s="9" t="s">
        <v>2637</v>
      </c>
      <c r="D1911" s="6" t="s">
        <v>7327</v>
      </c>
      <c r="E1911" s="5">
        <v>64</v>
      </c>
      <c r="F1911" s="5">
        <v>208</v>
      </c>
      <c r="G1911" s="5" t="s">
        <v>6047</v>
      </c>
      <c r="H1911" s="5" t="s">
        <v>6136</v>
      </c>
      <c r="I1911" s="5" t="s">
        <v>8263</v>
      </c>
      <c r="J1911" s="6">
        <v>0</v>
      </c>
      <c r="K1911" s="9"/>
      <c r="L1911" s="6"/>
    </row>
    <row r="1912" spans="1:12" x14ac:dyDescent="0.2">
      <c r="A1912" s="6" t="s">
        <v>11528</v>
      </c>
      <c r="B1912" s="6" t="s">
        <v>4416</v>
      </c>
      <c r="C1912" s="9" t="s">
        <v>2637</v>
      </c>
      <c r="D1912" s="6" t="s">
        <v>11533</v>
      </c>
      <c r="E1912" s="5">
        <v>64</v>
      </c>
      <c r="F1912" s="5">
        <v>201</v>
      </c>
      <c r="G1912" s="5" t="s">
        <v>8658</v>
      </c>
      <c r="H1912" s="5" t="s">
        <v>6136</v>
      </c>
      <c r="I1912" s="5" t="s">
        <v>8263</v>
      </c>
      <c r="J1912" s="6">
        <v>0</v>
      </c>
      <c r="K1912" s="9" t="s">
        <v>11511</v>
      </c>
      <c r="L1912" s="6"/>
    </row>
    <row r="1913" spans="1:12" x14ac:dyDescent="0.2">
      <c r="A1913" s="556" t="s">
        <v>12190</v>
      </c>
      <c r="B1913" s="556" t="s">
        <v>4416</v>
      </c>
      <c r="C1913" s="562" t="s">
        <v>2637</v>
      </c>
      <c r="D1913" s="556" t="s">
        <v>12194</v>
      </c>
      <c r="E1913" s="5">
        <v>62</v>
      </c>
      <c r="F1913" s="5">
        <v>211</v>
      </c>
      <c r="G1913" s="5" t="s">
        <v>9506</v>
      </c>
      <c r="H1913" s="5" t="s">
        <v>6136</v>
      </c>
      <c r="I1913" s="5" t="s">
        <v>8263</v>
      </c>
      <c r="J1913" s="6">
        <v>0</v>
      </c>
      <c r="K1913" s="562" t="s">
        <v>12192</v>
      </c>
      <c r="L1913" s="6"/>
    </row>
    <row r="1914" spans="1:12" ht="25.5" x14ac:dyDescent="0.2">
      <c r="A1914" s="6" t="s">
        <v>2654</v>
      </c>
      <c r="B1914" s="6" t="s">
        <v>4416</v>
      </c>
      <c r="C1914" s="9" t="s">
        <v>2637</v>
      </c>
      <c r="D1914" s="174" t="s">
        <v>4732</v>
      </c>
      <c r="E1914" s="5"/>
      <c r="F1914" s="5">
        <v>213</v>
      </c>
      <c r="G1914" s="5" t="s">
        <v>8659</v>
      </c>
      <c r="H1914" s="5" t="s">
        <v>10390</v>
      </c>
      <c r="I1914" s="5" t="s">
        <v>8263</v>
      </c>
      <c r="J1914" s="6">
        <v>0</v>
      </c>
      <c r="K1914" s="9" t="s">
        <v>9939</v>
      </c>
      <c r="L1914" s="6"/>
    </row>
    <row r="1915" spans="1:12" x14ac:dyDescent="0.2">
      <c r="A1915" s="6" t="s">
        <v>10798</v>
      </c>
      <c r="B1915" s="6" t="s">
        <v>4416</v>
      </c>
      <c r="C1915" s="9" t="s">
        <v>2637</v>
      </c>
      <c r="D1915" s="6" t="s">
        <v>10803</v>
      </c>
      <c r="E1915" s="5">
        <v>65</v>
      </c>
      <c r="F1915" s="5">
        <v>208</v>
      </c>
      <c r="G1915" s="5" t="s">
        <v>6047</v>
      </c>
      <c r="H1915" s="5" t="s">
        <v>6136</v>
      </c>
      <c r="I1915" s="5" t="s">
        <v>8263</v>
      </c>
      <c r="J1915" s="6">
        <v>0</v>
      </c>
      <c r="K1915" s="9" t="s">
        <v>10791</v>
      </c>
      <c r="L1915" s="6"/>
    </row>
    <row r="1916" spans="1:12" x14ac:dyDescent="0.2">
      <c r="A1916" s="6" t="s">
        <v>9940</v>
      </c>
      <c r="B1916" s="6" t="s">
        <v>4416</v>
      </c>
      <c r="C1916" s="9" t="s">
        <v>2637</v>
      </c>
      <c r="D1916" s="6" t="s">
        <v>9941</v>
      </c>
      <c r="E1916" s="5">
        <v>71</v>
      </c>
      <c r="F1916" s="5">
        <v>207</v>
      </c>
      <c r="G1916" s="5" t="s">
        <v>5671</v>
      </c>
      <c r="H1916" s="5" t="s">
        <v>912</v>
      </c>
      <c r="I1916" s="5" t="s">
        <v>8263</v>
      </c>
      <c r="J1916" s="6">
        <v>0</v>
      </c>
      <c r="K1916" s="9"/>
      <c r="L1916" s="6"/>
    </row>
    <row r="1917" spans="1:12" x14ac:dyDescent="0.2">
      <c r="A1917" s="6" t="s">
        <v>2323</v>
      </c>
      <c r="B1917" s="6" t="s">
        <v>1423</v>
      </c>
      <c r="C1917" s="9" t="s">
        <v>2637</v>
      </c>
      <c r="D1917" s="6" t="s">
        <v>3185</v>
      </c>
      <c r="E1917" s="5">
        <v>65</v>
      </c>
      <c r="F1917" s="5">
        <v>208</v>
      </c>
      <c r="G1917" s="5" t="s">
        <v>6047</v>
      </c>
      <c r="H1917" s="5" t="s">
        <v>6136</v>
      </c>
      <c r="I1917" s="5" t="s">
        <v>8263</v>
      </c>
      <c r="J1917" s="6">
        <v>0</v>
      </c>
      <c r="K1917" s="9"/>
      <c r="L1917" s="6"/>
    </row>
    <row r="1918" spans="1:12" x14ac:dyDescent="0.2">
      <c r="A1918" s="6"/>
      <c r="B1918" s="6" t="s">
        <v>1423</v>
      </c>
      <c r="C1918" s="9" t="s">
        <v>2637</v>
      </c>
      <c r="D1918" s="6" t="s">
        <v>9169</v>
      </c>
      <c r="E1918" s="5">
        <v>61</v>
      </c>
      <c r="F1918" s="5">
        <v>211</v>
      </c>
      <c r="G1918" s="5" t="s">
        <v>9506</v>
      </c>
      <c r="H1918" s="5" t="s">
        <v>6136</v>
      </c>
      <c r="I1918" s="5" t="s">
        <v>8263</v>
      </c>
      <c r="J1918" s="6">
        <v>0</v>
      </c>
      <c r="K1918" s="9"/>
      <c r="L1918" s="6"/>
    </row>
    <row r="1919" spans="1:12" x14ac:dyDescent="0.2">
      <c r="A1919" s="6"/>
      <c r="B1919" s="6" t="s">
        <v>1423</v>
      </c>
      <c r="C1919" s="9" t="s">
        <v>2637</v>
      </c>
      <c r="D1919" s="6" t="s">
        <v>2638</v>
      </c>
      <c r="E1919" s="5">
        <v>65</v>
      </c>
      <c r="F1919" s="5">
        <v>201</v>
      </c>
      <c r="G1919" s="5" t="s">
        <v>8658</v>
      </c>
      <c r="H1919" s="5" t="s">
        <v>6136</v>
      </c>
      <c r="I1919" s="5" t="s">
        <v>8263</v>
      </c>
      <c r="J1919" s="6">
        <v>0</v>
      </c>
      <c r="K1919" s="9"/>
      <c r="L1919" s="6"/>
    </row>
    <row r="1920" spans="1:12" x14ac:dyDescent="0.2">
      <c r="A1920" s="6" t="s">
        <v>12046</v>
      </c>
      <c r="B1920" s="6" t="s">
        <v>1423</v>
      </c>
      <c r="C1920" s="9" t="s">
        <v>2637</v>
      </c>
      <c r="D1920" s="6" t="s">
        <v>12295</v>
      </c>
      <c r="E1920" s="5">
        <v>68</v>
      </c>
      <c r="F1920" s="5">
        <v>208</v>
      </c>
      <c r="G1920" s="5" t="s">
        <v>6047</v>
      </c>
      <c r="H1920" s="5" t="s">
        <v>6136</v>
      </c>
      <c r="I1920" s="5" t="s">
        <v>8263</v>
      </c>
      <c r="J1920" s="6">
        <v>0</v>
      </c>
      <c r="K1920" s="9" t="s">
        <v>11657</v>
      </c>
      <c r="L1920" s="6"/>
    </row>
    <row r="1921" spans="1:12" x14ac:dyDescent="0.2">
      <c r="A1921" s="6" t="s">
        <v>12287</v>
      </c>
      <c r="B1921" s="6" t="s">
        <v>1423</v>
      </c>
      <c r="C1921" s="9" t="s">
        <v>2637</v>
      </c>
      <c r="D1921" s="760" t="s">
        <v>12290</v>
      </c>
      <c r="E1921" s="5">
        <v>69</v>
      </c>
      <c r="F1921" s="5">
        <v>206</v>
      </c>
      <c r="G1921" s="5" t="s">
        <v>3946</v>
      </c>
      <c r="H1921" s="5" t="s">
        <v>10390</v>
      </c>
      <c r="I1921" s="5" t="s">
        <v>8263</v>
      </c>
      <c r="J1921" s="6">
        <v>0</v>
      </c>
      <c r="K1921" s="9" t="s">
        <v>12277</v>
      </c>
      <c r="L1921" s="6"/>
    </row>
    <row r="1922" spans="1:12" x14ac:dyDescent="0.2">
      <c r="A1922" s="6" t="s">
        <v>5800</v>
      </c>
      <c r="B1922" s="6" t="s">
        <v>1423</v>
      </c>
      <c r="C1922" s="9" t="s">
        <v>2637</v>
      </c>
      <c r="D1922" s="6" t="s">
        <v>8749</v>
      </c>
      <c r="E1922" s="5">
        <v>67</v>
      </c>
      <c r="F1922" s="5">
        <v>208</v>
      </c>
      <c r="G1922" s="5" t="s">
        <v>6047</v>
      </c>
      <c r="H1922" s="5" t="s">
        <v>6136</v>
      </c>
      <c r="I1922" s="5" t="s">
        <v>8263</v>
      </c>
      <c r="J1922" s="6">
        <v>0</v>
      </c>
      <c r="K1922" s="9"/>
      <c r="L1922" s="6"/>
    </row>
    <row r="1923" spans="1:12" x14ac:dyDescent="0.2">
      <c r="A1923" s="6"/>
      <c r="B1923" s="6" t="s">
        <v>1423</v>
      </c>
      <c r="C1923" s="9" t="s">
        <v>2637</v>
      </c>
      <c r="D1923" s="6" t="s">
        <v>1234</v>
      </c>
      <c r="E1923" s="5">
        <v>65</v>
      </c>
      <c r="F1923" s="5">
        <v>201</v>
      </c>
      <c r="G1923" s="5" t="s">
        <v>8658</v>
      </c>
      <c r="H1923" s="5" t="s">
        <v>6136</v>
      </c>
      <c r="I1923" s="5" t="s">
        <v>8263</v>
      </c>
      <c r="J1923" s="6">
        <v>0</v>
      </c>
      <c r="K1923" s="9" t="s">
        <v>7659</v>
      </c>
      <c r="L1923" s="6"/>
    </row>
    <row r="1924" spans="1:12" x14ac:dyDescent="0.2">
      <c r="A1924" s="6" t="s">
        <v>7661</v>
      </c>
      <c r="B1924" s="6" t="s">
        <v>1423</v>
      </c>
      <c r="C1924" s="9" t="s">
        <v>2637</v>
      </c>
      <c r="D1924" s="6" t="s">
        <v>10499</v>
      </c>
      <c r="E1924" s="5">
        <v>65</v>
      </c>
      <c r="F1924" s="5">
        <v>208</v>
      </c>
      <c r="G1924" s="5" t="s">
        <v>6047</v>
      </c>
      <c r="H1924" s="5" t="s">
        <v>6136</v>
      </c>
      <c r="I1924" s="5" t="s">
        <v>8263</v>
      </c>
      <c r="J1924" s="6">
        <v>0</v>
      </c>
      <c r="K1924" s="9"/>
      <c r="L1924" s="6"/>
    </row>
    <row r="1925" spans="1:12" x14ac:dyDescent="0.2">
      <c r="A1925" s="6"/>
      <c r="B1925" s="6" t="s">
        <v>1423</v>
      </c>
      <c r="C1925" s="9" t="s">
        <v>2637</v>
      </c>
      <c r="D1925" s="6" t="s">
        <v>4492</v>
      </c>
      <c r="E1925" s="5">
        <v>64</v>
      </c>
      <c r="F1925" s="5">
        <v>208</v>
      </c>
      <c r="G1925" s="5" t="s">
        <v>6047</v>
      </c>
      <c r="H1925" s="5" t="s">
        <v>6136</v>
      </c>
      <c r="I1925" s="5" t="s">
        <v>8263</v>
      </c>
      <c r="J1925" s="6">
        <v>0</v>
      </c>
      <c r="K1925" s="9"/>
      <c r="L1925" s="6"/>
    </row>
    <row r="1926" spans="1:12" x14ac:dyDescent="0.2">
      <c r="A1926" s="6"/>
      <c r="B1926" s="6" t="s">
        <v>1423</v>
      </c>
      <c r="C1926" s="9" t="s">
        <v>2637</v>
      </c>
      <c r="D1926" s="6" t="s">
        <v>2428</v>
      </c>
      <c r="E1926" s="5">
        <v>64</v>
      </c>
      <c r="F1926" s="5">
        <v>208</v>
      </c>
      <c r="G1926" s="5" t="s">
        <v>6047</v>
      </c>
      <c r="H1926" s="5" t="s">
        <v>6136</v>
      </c>
      <c r="I1926" s="5" t="s">
        <v>8263</v>
      </c>
      <c r="J1926" s="6">
        <v>0</v>
      </c>
      <c r="K1926" s="9"/>
      <c r="L1926" s="6"/>
    </row>
    <row r="1927" spans="1:12" x14ac:dyDescent="0.2">
      <c r="A1927" s="6"/>
      <c r="B1927" s="6" t="s">
        <v>1423</v>
      </c>
      <c r="C1927" s="9" t="s">
        <v>2637</v>
      </c>
      <c r="D1927" s="6" t="s">
        <v>3339</v>
      </c>
      <c r="E1927" s="5">
        <v>65</v>
      </c>
      <c r="F1927" s="5">
        <v>208</v>
      </c>
      <c r="G1927" s="5" t="s">
        <v>6047</v>
      </c>
      <c r="H1927" s="5" t="s">
        <v>6136</v>
      </c>
      <c r="I1927" s="5" t="s">
        <v>8263</v>
      </c>
      <c r="J1927" s="6">
        <v>0</v>
      </c>
      <c r="K1927" s="9"/>
      <c r="L1927" s="6"/>
    </row>
    <row r="1928" spans="1:12" x14ac:dyDescent="0.2">
      <c r="A1928" s="6"/>
      <c r="B1928" s="6" t="s">
        <v>1423</v>
      </c>
      <c r="C1928" s="9" t="s">
        <v>2637</v>
      </c>
      <c r="D1928" s="6" t="s">
        <v>7249</v>
      </c>
      <c r="E1928" s="5">
        <v>66</v>
      </c>
      <c r="F1928" s="5">
        <v>208</v>
      </c>
      <c r="G1928" s="5" t="s">
        <v>6047</v>
      </c>
      <c r="H1928" s="5" t="s">
        <v>6136</v>
      </c>
      <c r="I1928" s="5" t="s">
        <v>8263</v>
      </c>
      <c r="J1928" s="6">
        <v>0</v>
      </c>
      <c r="K1928" s="9"/>
      <c r="L1928" s="6"/>
    </row>
    <row r="1929" spans="1:12" x14ac:dyDescent="0.2">
      <c r="A1929" s="6" t="s">
        <v>6184</v>
      </c>
      <c r="B1929" s="6" t="s">
        <v>1423</v>
      </c>
      <c r="C1929" s="9" t="s">
        <v>2637</v>
      </c>
      <c r="D1929" s="6" t="s">
        <v>9567</v>
      </c>
      <c r="E1929" s="5">
        <v>64</v>
      </c>
      <c r="F1929" s="5">
        <v>208</v>
      </c>
      <c r="G1929" s="5" t="s">
        <v>6047</v>
      </c>
      <c r="H1929" s="5" t="s">
        <v>6136</v>
      </c>
      <c r="I1929" s="5" t="s">
        <v>8263</v>
      </c>
      <c r="J1929" s="6">
        <v>0</v>
      </c>
      <c r="K1929" s="9"/>
      <c r="L1929" s="6"/>
    </row>
    <row r="1930" spans="1:12" x14ac:dyDescent="0.2">
      <c r="A1930" s="6"/>
      <c r="B1930" s="6" t="s">
        <v>1423</v>
      </c>
      <c r="C1930" s="9" t="s">
        <v>2637</v>
      </c>
      <c r="D1930" s="6" t="s">
        <v>2025</v>
      </c>
      <c r="E1930" s="5">
        <v>65</v>
      </c>
      <c r="F1930" s="5">
        <v>208</v>
      </c>
      <c r="G1930" s="5" t="s">
        <v>6047</v>
      </c>
      <c r="H1930" s="5" t="s">
        <v>6136</v>
      </c>
      <c r="I1930" s="5" t="s">
        <v>8263</v>
      </c>
      <c r="J1930" s="6">
        <v>0</v>
      </c>
      <c r="K1930" s="9"/>
      <c r="L1930" s="6"/>
    </row>
    <row r="1931" spans="1:12" x14ac:dyDescent="0.2">
      <c r="A1931" s="575" t="s">
        <v>10231</v>
      </c>
      <c r="B1931" s="6" t="s">
        <v>1423</v>
      </c>
      <c r="C1931" s="9" t="s">
        <v>2637</v>
      </c>
      <c r="D1931" s="6" t="s">
        <v>7003</v>
      </c>
      <c r="E1931" s="5">
        <v>65</v>
      </c>
      <c r="F1931" s="5">
        <v>201</v>
      </c>
      <c r="G1931" s="5" t="s">
        <v>8658</v>
      </c>
      <c r="H1931" s="5" t="s">
        <v>6136</v>
      </c>
      <c r="I1931" s="5" t="s">
        <v>8263</v>
      </c>
      <c r="J1931" s="6">
        <v>0</v>
      </c>
      <c r="K1931" s="9"/>
      <c r="L1931" s="6"/>
    </row>
    <row r="1932" spans="1:12" x14ac:dyDescent="0.2">
      <c r="A1932" s="6"/>
      <c r="B1932" s="6" t="s">
        <v>1423</v>
      </c>
      <c r="C1932" s="9" t="s">
        <v>2637</v>
      </c>
      <c r="D1932" s="6" t="s">
        <v>3748</v>
      </c>
      <c r="E1932" s="5">
        <v>65</v>
      </c>
      <c r="F1932" s="5">
        <v>208</v>
      </c>
      <c r="G1932" s="5" t="s">
        <v>6047</v>
      </c>
      <c r="H1932" s="5" t="s">
        <v>6136</v>
      </c>
      <c r="I1932" s="5" t="s">
        <v>8263</v>
      </c>
      <c r="J1932" s="6">
        <v>0</v>
      </c>
      <c r="K1932" s="9"/>
      <c r="L1932" s="6"/>
    </row>
    <row r="1933" spans="1:12" x14ac:dyDescent="0.2">
      <c r="A1933" s="6"/>
      <c r="B1933" s="6" t="s">
        <v>1423</v>
      </c>
      <c r="C1933" s="9" t="s">
        <v>2637</v>
      </c>
      <c r="D1933" s="6" t="s">
        <v>9700</v>
      </c>
      <c r="E1933" s="5">
        <v>65</v>
      </c>
      <c r="F1933" s="5">
        <v>208</v>
      </c>
      <c r="G1933" s="5" t="s">
        <v>6047</v>
      </c>
      <c r="H1933" s="5" t="s">
        <v>6136</v>
      </c>
      <c r="I1933" s="5" t="s">
        <v>8263</v>
      </c>
      <c r="J1933" s="6">
        <v>0</v>
      </c>
      <c r="K1933" s="9"/>
      <c r="L1933" s="6"/>
    </row>
    <row r="1934" spans="1:12" x14ac:dyDescent="0.2">
      <c r="A1934" s="6"/>
      <c r="B1934" s="6" t="s">
        <v>1423</v>
      </c>
      <c r="C1934" s="9" t="s">
        <v>2637</v>
      </c>
      <c r="D1934" s="6" t="s">
        <v>2878</v>
      </c>
      <c r="E1934" s="5">
        <v>65</v>
      </c>
      <c r="F1934" s="5">
        <v>208</v>
      </c>
      <c r="G1934" s="5" t="s">
        <v>6047</v>
      </c>
      <c r="H1934" s="5" t="s">
        <v>6136</v>
      </c>
      <c r="I1934" s="5" t="s">
        <v>8263</v>
      </c>
      <c r="J1934" s="6">
        <v>0</v>
      </c>
      <c r="K1934" s="9" t="s">
        <v>1262</v>
      </c>
      <c r="L1934" s="6"/>
    </row>
    <row r="1935" spans="1:12" x14ac:dyDescent="0.2">
      <c r="A1935" s="575" t="s">
        <v>11003</v>
      </c>
      <c r="B1935" s="575" t="s">
        <v>1423</v>
      </c>
      <c r="C1935" s="562" t="s">
        <v>2637</v>
      </c>
      <c r="D1935" s="556" t="s">
        <v>11153</v>
      </c>
      <c r="E1935" s="5">
        <v>67</v>
      </c>
      <c r="F1935" s="5">
        <v>208</v>
      </c>
      <c r="G1935" s="5" t="s">
        <v>6047</v>
      </c>
      <c r="H1935" s="5" t="s">
        <v>6136</v>
      </c>
      <c r="I1935" s="5" t="s">
        <v>8263</v>
      </c>
      <c r="J1935" s="6">
        <v>0</v>
      </c>
      <c r="K1935" s="562" t="s">
        <v>11128</v>
      </c>
      <c r="L1935" s="6"/>
    </row>
    <row r="1936" spans="1:12" x14ac:dyDescent="0.2">
      <c r="A1936" s="6" t="s">
        <v>436</v>
      </c>
      <c r="B1936" s="6" t="s">
        <v>1423</v>
      </c>
      <c r="C1936" s="9" t="s">
        <v>2637</v>
      </c>
      <c r="D1936" s="6" t="s">
        <v>782</v>
      </c>
      <c r="E1936" s="5">
        <v>66</v>
      </c>
      <c r="F1936" s="5">
        <v>201</v>
      </c>
      <c r="G1936" s="5" t="s">
        <v>8658</v>
      </c>
      <c r="H1936" s="5" t="s">
        <v>6136</v>
      </c>
      <c r="I1936" s="5" t="s">
        <v>8263</v>
      </c>
      <c r="J1936" s="6">
        <v>0</v>
      </c>
      <c r="K1936" s="9"/>
      <c r="L1936" s="6"/>
    </row>
    <row r="1937" spans="1:12" x14ac:dyDescent="0.2">
      <c r="A1937" s="6"/>
      <c r="B1937" s="6" t="s">
        <v>1423</v>
      </c>
      <c r="C1937" s="9" t="s">
        <v>2637</v>
      </c>
      <c r="D1937" s="6" t="s">
        <v>8947</v>
      </c>
      <c r="E1937" s="5">
        <v>65</v>
      </c>
      <c r="F1937" s="5">
        <v>201</v>
      </c>
      <c r="G1937" s="5" t="s">
        <v>8658</v>
      </c>
      <c r="H1937" s="5" t="s">
        <v>6136</v>
      </c>
      <c r="I1937" s="5" t="s">
        <v>8263</v>
      </c>
      <c r="J1937" s="6">
        <v>0</v>
      </c>
      <c r="K1937" s="9" t="s">
        <v>9335</v>
      </c>
      <c r="L1937" s="6"/>
    </row>
    <row r="1938" spans="1:12" x14ac:dyDescent="0.2">
      <c r="A1938" s="6"/>
      <c r="B1938" s="6" t="s">
        <v>3714</v>
      </c>
      <c r="C1938" s="9" t="s">
        <v>2637</v>
      </c>
      <c r="D1938" s="6" t="s">
        <v>9332</v>
      </c>
      <c r="E1938" s="5">
        <v>65</v>
      </c>
      <c r="F1938" s="5">
        <v>208</v>
      </c>
      <c r="G1938" s="5" t="s">
        <v>6047</v>
      </c>
      <c r="H1938" s="5" t="s">
        <v>6136</v>
      </c>
      <c r="I1938" s="5" t="s">
        <v>8263</v>
      </c>
      <c r="J1938" s="6">
        <v>0</v>
      </c>
      <c r="K1938" s="9"/>
      <c r="L1938" s="6"/>
    </row>
    <row r="1939" spans="1:12" x14ac:dyDescent="0.2">
      <c r="A1939" s="6" t="s">
        <v>11195</v>
      </c>
      <c r="B1939" s="6" t="s">
        <v>1423</v>
      </c>
      <c r="C1939" s="9" t="s">
        <v>2637</v>
      </c>
      <c r="D1939" s="6" t="s">
        <v>11221</v>
      </c>
      <c r="E1939" s="5">
        <v>63</v>
      </c>
      <c r="F1939" s="5">
        <v>218</v>
      </c>
      <c r="G1939" s="5" t="s">
        <v>6621</v>
      </c>
      <c r="H1939" s="5" t="s">
        <v>6136</v>
      </c>
      <c r="I1939" s="5" t="s">
        <v>8263</v>
      </c>
      <c r="J1939" s="6">
        <v>0</v>
      </c>
      <c r="K1939" s="9" t="s">
        <v>11226</v>
      </c>
      <c r="L1939" s="6"/>
    </row>
    <row r="1940" spans="1:12" x14ac:dyDescent="0.2">
      <c r="A1940" s="6" t="s">
        <v>8105</v>
      </c>
      <c r="B1940" s="6" t="s">
        <v>1423</v>
      </c>
      <c r="C1940" s="9" t="s">
        <v>2637</v>
      </c>
      <c r="D1940" s="6" t="s">
        <v>9225</v>
      </c>
      <c r="E1940" s="5">
        <v>68</v>
      </c>
      <c r="F1940" s="5">
        <v>234</v>
      </c>
      <c r="G1940" s="5" t="s">
        <v>9371</v>
      </c>
      <c r="H1940" s="5" t="s">
        <v>6136</v>
      </c>
      <c r="I1940" s="5" t="s">
        <v>8263</v>
      </c>
      <c r="J1940" s="6">
        <v>0</v>
      </c>
      <c r="K1940" s="9"/>
      <c r="L1940" s="6"/>
    </row>
    <row r="1941" spans="1:12" x14ac:dyDescent="0.2">
      <c r="A1941" s="6"/>
      <c r="B1941" s="6" t="s">
        <v>1423</v>
      </c>
      <c r="C1941" s="9" t="s">
        <v>2637</v>
      </c>
      <c r="D1941" s="6" t="s">
        <v>4305</v>
      </c>
      <c r="E1941" s="5">
        <v>65</v>
      </c>
      <c r="F1941" s="5">
        <v>208</v>
      </c>
      <c r="G1941" s="5" t="s">
        <v>6047</v>
      </c>
      <c r="H1941" s="5" t="s">
        <v>6136</v>
      </c>
      <c r="I1941" s="5" t="s">
        <v>8263</v>
      </c>
      <c r="J1941" s="6">
        <v>0</v>
      </c>
      <c r="K1941" s="9" t="s">
        <v>8247</v>
      </c>
      <c r="L1941" s="6"/>
    </row>
    <row r="1942" spans="1:12" x14ac:dyDescent="0.2">
      <c r="A1942" s="6"/>
      <c r="B1942" s="6" t="s">
        <v>5944</v>
      </c>
      <c r="C1942" s="9" t="s">
        <v>2637</v>
      </c>
      <c r="D1942" s="6" t="s">
        <v>312</v>
      </c>
      <c r="E1942" s="5">
        <v>67</v>
      </c>
      <c r="F1942" s="5">
        <v>208</v>
      </c>
      <c r="G1942" s="5" t="s">
        <v>6047</v>
      </c>
      <c r="H1942" s="5" t="s">
        <v>6136</v>
      </c>
      <c r="I1942" s="5" t="s">
        <v>8263</v>
      </c>
      <c r="J1942" s="6">
        <v>0</v>
      </c>
      <c r="K1942" s="9"/>
      <c r="L1942" s="6"/>
    </row>
    <row r="1943" spans="1:12" x14ac:dyDescent="0.2">
      <c r="A1943" s="6"/>
      <c r="B1943" s="6" t="s">
        <v>1423</v>
      </c>
      <c r="C1943" s="9" t="s">
        <v>2637</v>
      </c>
      <c r="D1943" s="6" t="s">
        <v>3314</v>
      </c>
      <c r="E1943" s="5"/>
      <c r="F1943" s="5">
        <v>208</v>
      </c>
      <c r="G1943" s="5" t="s">
        <v>6047</v>
      </c>
      <c r="H1943" s="5" t="s">
        <v>6136</v>
      </c>
      <c r="I1943" s="5" t="s">
        <v>8263</v>
      </c>
      <c r="J1943" s="6">
        <v>0</v>
      </c>
      <c r="K1943" s="9"/>
      <c r="L1943" s="6"/>
    </row>
    <row r="1944" spans="1:12" x14ac:dyDescent="0.2">
      <c r="A1944" s="6"/>
      <c r="B1944" s="6" t="s">
        <v>1423</v>
      </c>
      <c r="C1944" s="9" t="s">
        <v>2637</v>
      </c>
      <c r="D1944" s="6" t="s">
        <v>4023</v>
      </c>
      <c r="E1944" s="5">
        <v>65</v>
      </c>
      <c r="F1944" s="5">
        <v>208</v>
      </c>
      <c r="G1944" s="5" t="s">
        <v>6047</v>
      </c>
      <c r="H1944" s="5" t="s">
        <v>6136</v>
      </c>
      <c r="I1944" s="5" t="s">
        <v>8263</v>
      </c>
      <c r="J1944" s="6">
        <v>0</v>
      </c>
      <c r="K1944" s="9"/>
      <c r="L1944" s="6"/>
    </row>
    <row r="1945" spans="1:12" x14ac:dyDescent="0.2">
      <c r="A1945" s="6"/>
      <c r="B1945" s="6" t="s">
        <v>1423</v>
      </c>
      <c r="C1945" s="9" t="s">
        <v>2637</v>
      </c>
      <c r="D1945" s="6" t="s">
        <v>10501</v>
      </c>
      <c r="E1945" s="5">
        <v>67</v>
      </c>
      <c r="F1945" s="5">
        <v>208</v>
      </c>
      <c r="G1945" s="5" t="s">
        <v>6047</v>
      </c>
      <c r="H1945" s="5" t="s">
        <v>6136</v>
      </c>
      <c r="I1945" s="5" t="s">
        <v>8263</v>
      </c>
      <c r="J1945" s="6">
        <v>0</v>
      </c>
      <c r="K1945" s="9"/>
      <c r="L1945" s="6"/>
    </row>
    <row r="1946" spans="1:12" x14ac:dyDescent="0.2">
      <c r="A1946" s="6"/>
      <c r="B1946" s="6" t="s">
        <v>1423</v>
      </c>
      <c r="C1946" s="9" t="s">
        <v>2637</v>
      </c>
      <c r="D1946" s="6" t="s">
        <v>8519</v>
      </c>
      <c r="E1946" s="5">
        <v>65</v>
      </c>
      <c r="F1946" s="5">
        <v>208</v>
      </c>
      <c r="G1946" s="5" t="s">
        <v>6047</v>
      </c>
      <c r="H1946" s="5" t="s">
        <v>6136</v>
      </c>
      <c r="I1946" s="5" t="s">
        <v>8263</v>
      </c>
      <c r="J1946" s="6">
        <v>0</v>
      </c>
      <c r="K1946" s="9" t="s">
        <v>4659</v>
      </c>
      <c r="L1946" s="6"/>
    </row>
    <row r="1947" spans="1:12" x14ac:dyDescent="0.2">
      <c r="A1947" s="6" t="s">
        <v>4218</v>
      </c>
      <c r="B1947" s="6" t="s">
        <v>1423</v>
      </c>
      <c r="C1947" s="9" t="s">
        <v>2637</v>
      </c>
      <c r="D1947" s="6" t="s">
        <v>703</v>
      </c>
      <c r="E1947" s="5">
        <v>65</v>
      </c>
      <c r="F1947" s="5">
        <v>208</v>
      </c>
      <c r="G1947" s="5" t="s">
        <v>6047</v>
      </c>
      <c r="H1947" s="5" t="s">
        <v>6136</v>
      </c>
      <c r="I1947" s="5" t="s">
        <v>8263</v>
      </c>
      <c r="J1947" s="6">
        <v>0</v>
      </c>
      <c r="K1947" s="9" t="s">
        <v>2005</v>
      </c>
      <c r="L1947" s="6"/>
    </row>
    <row r="1948" spans="1:12" x14ac:dyDescent="0.2">
      <c r="A1948" s="6" t="s">
        <v>7509</v>
      </c>
      <c r="B1948" s="6" t="s">
        <v>1423</v>
      </c>
      <c r="C1948" s="9" t="s">
        <v>2637</v>
      </c>
      <c r="D1948" s="6" t="s">
        <v>809</v>
      </c>
      <c r="E1948" s="5" t="s">
        <v>811</v>
      </c>
      <c r="F1948" s="5">
        <v>214</v>
      </c>
      <c r="G1948" s="5" t="s">
        <v>6392</v>
      </c>
      <c r="H1948" s="5" t="s">
        <v>6136</v>
      </c>
      <c r="I1948" s="5" t="s">
        <v>8263</v>
      </c>
      <c r="J1948" s="6">
        <v>0</v>
      </c>
      <c r="K1948" s="9"/>
      <c r="L1948" s="6"/>
    </row>
    <row r="1949" spans="1:12" x14ac:dyDescent="0.2">
      <c r="A1949" s="6"/>
      <c r="B1949" s="6" t="s">
        <v>4892</v>
      </c>
      <c r="C1949" s="9" t="s">
        <v>2637</v>
      </c>
      <c r="D1949" s="6" t="s">
        <v>10041</v>
      </c>
      <c r="E1949" s="5">
        <v>66</v>
      </c>
      <c r="F1949" s="5">
        <v>208</v>
      </c>
      <c r="G1949" s="5" t="s">
        <v>6047</v>
      </c>
      <c r="H1949" s="5" t="s">
        <v>6136</v>
      </c>
      <c r="I1949" s="5" t="s">
        <v>8263</v>
      </c>
      <c r="J1949" s="6">
        <v>0</v>
      </c>
      <c r="K1949" s="9"/>
      <c r="L1949" s="6"/>
    </row>
    <row r="1950" spans="1:12" x14ac:dyDescent="0.2">
      <c r="A1950" s="6"/>
      <c r="B1950" s="6" t="s">
        <v>4892</v>
      </c>
      <c r="C1950" s="9" t="s">
        <v>2637</v>
      </c>
      <c r="D1950" s="6" t="s">
        <v>2638</v>
      </c>
      <c r="E1950" s="5">
        <v>65</v>
      </c>
      <c r="F1950" s="5">
        <v>201</v>
      </c>
      <c r="G1950" s="5" t="s">
        <v>8658</v>
      </c>
      <c r="H1950" s="5" t="s">
        <v>6136</v>
      </c>
      <c r="I1950" s="5" t="s">
        <v>8263</v>
      </c>
      <c r="J1950" s="6">
        <v>0</v>
      </c>
      <c r="K1950" s="9"/>
      <c r="L1950" s="6"/>
    </row>
    <row r="1951" spans="1:12" x14ac:dyDescent="0.2">
      <c r="A1951" s="6" t="s">
        <v>2148</v>
      </c>
      <c r="B1951" s="6" t="s">
        <v>4892</v>
      </c>
      <c r="C1951" s="9" t="s">
        <v>2637</v>
      </c>
      <c r="D1951" s="6" t="s">
        <v>8006</v>
      </c>
      <c r="E1951" s="5">
        <v>65</v>
      </c>
      <c r="F1951" s="5">
        <v>201</v>
      </c>
      <c r="G1951" s="5" t="s">
        <v>8658</v>
      </c>
      <c r="H1951" s="5" t="s">
        <v>6136</v>
      </c>
      <c r="I1951" s="5" t="s">
        <v>8263</v>
      </c>
      <c r="J1951" s="6">
        <v>0</v>
      </c>
      <c r="K1951" s="9" t="s">
        <v>604</v>
      </c>
      <c r="L1951" s="6"/>
    </row>
    <row r="1952" spans="1:12" x14ac:dyDescent="0.2">
      <c r="A1952" s="6" t="s">
        <v>9496</v>
      </c>
      <c r="B1952" s="6" t="s">
        <v>4892</v>
      </c>
      <c r="C1952" s="9" t="s">
        <v>2637</v>
      </c>
      <c r="D1952" s="6" t="s">
        <v>3259</v>
      </c>
      <c r="E1952" s="5">
        <v>65</v>
      </c>
      <c r="F1952" s="5">
        <v>201</v>
      </c>
      <c r="G1952" s="5" t="s">
        <v>8658</v>
      </c>
      <c r="H1952" s="5" t="s">
        <v>6136</v>
      </c>
      <c r="I1952" s="5" t="s">
        <v>8263</v>
      </c>
      <c r="J1952" s="6">
        <v>0</v>
      </c>
      <c r="K1952" s="9" t="s">
        <v>604</v>
      </c>
      <c r="L1952" s="6"/>
    </row>
    <row r="1953" spans="1:12" x14ac:dyDescent="0.2">
      <c r="A1953" s="6" t="s">
        <v>2136</v>
      </c>
      <c r="B1953" s="6" t="s">
        <v>4892</v>
      </c>
      <c r="C1953" s="9" t="s">
        <v>2637</v>
      </c>
      <c r="D1953" s="6" t="s">
        <v>9799</v>
      </c>
      <c r="E1953" s="5">
        <v>65</v>
      </c>
      <c r="F1953" s="5">
        <v>208</v>
      </c>
      <c r="G1953" s="5" t="s">
        <v>6047</v>
      </c>
      <c r="H1953" s="5" t="s">
        <v>6136</v>
      </c>
      <c r="I1953" s="5" t="s">
        <v>8263</v>
      </c>
      <c r="J1953" s="6">
        <v>0</v>
      </c>
      <c r="K1953" s="9"/>
      <c r="L1953" s="6"/>
    </row>
    <row r="1954" spans="1:12" x14ac:dyDescent="0.2">
      <c r="A1954" s="6" t="s">
        <v>9497</v>
      </c>
      <c r="B1954" s="6" t="s">
        <v>4892</v>
      </c>
      <c r="C1954" s="9" t="s">
        <v>2637</v>
      </c>
      <c r="D1954" s="6" t="s">
        <v>5283</v>
      </c>
      <c r="E1954" s="5">
        <v>65</v>
      </c>
      <c r="F1954" s="5">
        <v>201</v>
      </c>
      <c r="G1954" s="5" t="s">
        <v>8658</v>
      </c>
      <c r="H1954" s="5" t="s">
        <v>6136</v>
      </c>
      <c r="I1954" s="5" t="s">
        <v>8263</v>
      </c>
      <c r="J1954" s="6">
        <v>0</v>
      </c>
      <c r="K1954" s="9" t="s">
        <v>604</v>
      </c>
      <c r="L1954" s="6"/>
    </row>
    <row r="1955" spans="1:12" x14ac:dyDescent="0.2">
      <c r="A1955" s="6" t="s">
        <v>9493</v>
      </c>
      <c r="B1955" s="6" t="s">
        <v>4892</v>
      </c>
      <c r="C1955" s="9" t="s">
        <v>2637</v>
      </c>
      <c r="D1955" s="6" t="s">
        <v>597</v>
      </c>
      <c r="E1955" s="5">
        <v>63</v>
      </c>
      <c r="F1955" s="5">
        <v>218</v>
      </c>
      <c r="G1955" s="5" t="s">
        <v>9214</v>
      </c>
      <c r="H1955" s="5" t="s">
        <v>6136</v>
      </c>
      <c r="I1955" s="5" t="s">
        <v>8263</v>
      </c>
      <c r="J1955" s="6">
        <v>0</v>
      </c>
      <c r="K1955" s="9" t="s">
        <v>604</v>
      </c>
      <c r="L1955" s="6"/>
    </row>
    <row r="1956" spans="1:12" x14ac:dyDescent="0.2">
      <c r="A1956" s="6" t="s">
        <v>10450</v>
      </c>
      <c r="B1956" s="6" t="s">
        <v>4892</v>
      </c>
      <c r="C1956" s="9" t="s">
        <v>2637</v>
      </c>
      <c r="D1956" s="6" t="s">
        <v>5282</v>
      </c>
      <c r="E1956" s="5">
        <v>65</v>
      </c>
      <c r="F1956" s="5">
        <v>201</v>
      </c>
      <c r="G1956" s="5" t="s">
        <v>8658</v>
      </c>
      <c r="H1956" s="5" t="s">
        <v>6136</v>
      </c>
      <c r="I1956" s="5" t="s">
        <v>8263</v>
      </c>
      <c r="J1956" s="6">
        <v>0</v>
      </c>
      <c r="K1956" s="9" t="s">
        <v>604</v>
      </c>
      <c r="L1956" s="6"/>
    </row>
    <row r="1957" spans="1:12" x14ac:dyDescent="0.2">
      <c r="A1957" s="6"/>
      <c r="B1957" s="6" t="s">
        <v>4892</v>
      </c>
      <c r="C1957" s="9" t="s">
        <v>2637</v>
      </c>
      <c r="D1957" s="6" t="s">
        <v>8605</v>
      </c>
      <c r="E1957" s="5">
        <v>65</v>
      </c>
      <c r="F1957" s="5">
        <v>208</v>
      </c>
      <c r="G1957" s="5" t="s">
        <v>6047</v>
      </c>
      <c r="H1957" s="5" t="s">
        <v>6136</v>
      </c>
      <c r="I1957" s="5" t="s">
        <v>8263</v>
      </c>
      <c r="J1957" s="6">
        <v>0</v>
      </c>
      <c r="K1957" s="9" t="s">
        <v>1402</v>
      </c>
      <c r="L1957" s="6"/>
    </row>
    <row r="1958" spans="1:12" x14ac:dyDescent="0.2">
      <c r="A1958" s="575" t="s">
        <v>10653</v>
      </c>
      <c r="B1958" s="575" t="s">
        <v>8490</v>
      </c>
      <c r="C1958" s="562" t="s">
        <v>2637</v>
      </c>
      <c r="D1958" s="575" t="s">
        <v>10726</v>
      </c>
      <c r="E1958" s="5">
        <v>67</v>
      </c>
      <c r="F1958" s="5">
        <v>201</v>
      </c>
      <c r="G1958" s="5" t="s">
        <v>8658</v>
      </c>
      <c r="H1958" s="5" t="s">
        <v>6136</v>
      </c>
      <c r="I1958" s="5" t="s">
        <v>8263</v>
      </c>
      <c r="J1958" s="6">
        <v>0</v>
      </c>
      <c r="K1958" s="562" t="s">
        <v>10683</v>
      </c>
      <c r="L1958" s="6"/>
    </row>
    <row r="1959" spans="1:12" x14ac:dyDescent="0.2">
      <c r="A1959" s="6" t="s">
        <v>11507</v>
      </c>
      <c r="B1959" s="6" t="s">
        <v>8490</v>
      </c>
      <c r="C1959" s="9" t="s">
        <v>2637</v>
      </c>
      <c r="D1959" s="6" t="s">
        <v>10393</v>
      </c>
      <c r="E1959" s="5">
        <v>62</v>
      </c>
      <c r="F1959" s="5">
        <v>218</v>
      </c>
      <c r="G1959" s="5" t="s">
        <v>9214</v>
      </c>
      <c r="H1959" s="5" t="s">
        <v>6136</v>
      </c>
      <c r="I1959" s="5" t="s">
        <v>8263</v>
      </c>
      <c r="J1959" s="6">
        <v>0</v>
      </c>
      <c r="K1959" s="9" t="s">
        <v>11622</v>
      </c>
      <c r="L1959" s="6"/>
    </row>
    <row r="1960" spans="1:12" x14ac:dyDescent="0.2">
      <c r="A1960" s="6" t="s">
        <v>1195</v>
      </c>
      <c r="B1960" s="6" t="s">
        <v>8490</v>
      </c>
      <c r="C1960" s="9" t="s">
        <v>2637</v>
      </c>
      <c r="D1960" s="6" t="s">
        <v>9126</v>
      </c>
      <c r="E1960" s="5">
        <v>62</v>
      </c>
      <c r="F1960" s="5">
        <v>211</v>
      </c>
      <c r="G1960" s="5" t="s">
        <v>9506</v>
      </c>
      <c r="H1960" s="5" t="s">
        <v>6136</v>
      </c>
      <c r="I1960" s="5" t="s">
        <v>8263</v>
      </c>
      <c r="J1960" s="6">
        <v>0</v>
      </c>
      <c r="K1960" s="9"/>
      <c r="L1960" s="6"/>
    </row>
    <row r="1961" spans="1:12" x14ac:dyDescent="0.2">
      <c r="A1961" s="6"/>
      <c r="B1961" s="6" t="s">
        <v>8490</v>
      </c>
      <c r="C1961" s="9" t="s">
        <v>2637</v>
      </c>
      <c r="D1961" s="6" t="s">
        <v>8213</v>
      </c>
      <c r="E1961" s="5">
        <v>64</v>
      </c>
      <c r="F1961" s="5">
        <v>208</v>
      </c>
      <c r="G1961" s="5" t="s">
        <v>6047</v>
      </c>
      <c r="H1961" s="5" t="s">
        <v>6136</v>
      </c>
      <c r="I1961" s="5" t="s">
        <v>8263</v>
      </c>
      <c r="J1961" s="6">
        <v>0</v>
      </c>
      <c r="K1961" s="9" t="s">
        <v>5663</v>
      </c>
      <c r="L1961" s="6"/>
    </row>
    <row r="1962" spans="1:12" ht="25.5" x14ac:dyDescent="0.2">
      <c r="A1962" s="6" t="s">
        <v>4011</v>
      </c>
      <c r="B1962" s="6" t="s">
        <v>8490</v>
      </c>
      <c r="C1962" s="9" t="s">
        <v>2637</v>
      </c>
      <c r="D1962" s="174" t="s">
        <v>3732</v>
      </c>
      <c r="E1962" s="5">
        <v>64</v>
      </c>
      <c r="F1962" s="5">
        <v>208</v>
      </c>
      <c r="G1962" s="5" t="s">
        <v>6047</v>
      </c>
      <c r="H1962" s="5" t="s">
        <v>6136</v>
      </c>
      <c r="I1962" s="5" t="s">
        <v>8263</v>
      </c>
      <c r="J1962" s="6">
        <v>0</v>
      </c>
      <c r="K1962" s="9" t="s">
        <v>5663</v>
      </c>
      <c r="L1962" s="6"/>
    </row>
    <row r="1963" spans="1:12" ht="25.5" x14ac:dyDescent="0.2">
      <c r="A1963" s="6" t="s">
        <v>4008</v>
      </c>
      <c r="B1963" s="6" t="s">
        <v>8490</v>
      </c>
      <c r="C1963" s="9" t="s">
        <v>2637</v>
      </c>
      <c r="D1963" s="174" t="s">
        <v>2975</v>
      </c>
      <c r="E1963" s="5">
        <v>64</v>
      </c>
      <c r="F1963" s="5">
        <v>208</v>
      </c>
      <c r="G1963" s="5" t="s">
        <v>6047</v>
      </c>
      <c r="H1963" s="5" t="s">
        <v>6136</v>
      </c>
      <c r="I1963" s="5" t="s">
        <v>8263</v>
      </c>
      <c r="J1963" s="6">
        <v>0</v>
      </c>
      <c r="K1963" s="9"/>
      <c r="L1963" s="6"/>
    </row>
    <row r="1964" spans="1:12" x14ac:dyDescent="0.2">
      <c r="A1964" s="575" t="s">
        <v>10862</v>
      </c>
      <c r="B1964" s="575" t="s">
        <v>8490</v>
      </c>
      <c r="C1964" s="562" t="s">
        <v>2637</v>
      </c>
      <c r="D1964" s="576" t="s">
        <v>10918</v>
      </c>
      <c r="E1964" s="5">
        <v>68</v>
      </c>
      <c r="F1964" s="5">
        <v>206</v>
      </c>
      <c r="G1964" s="564" t="s">
        <v>397</v>
      </c>
      <c r="H1964" s="5" t="s">
        <v>10390</v>
      </c>
      <c r="I1964" s="5" t="s">
        <v>8263</v>
      </c>
      <c r="J1964" s="6">
        <v>0</v>
      </c>
      <c r="K1964" s="562" t="s">
        <v>10910</v>
      </c>
      <c r="L1964" s="6"/>
    </row>
    <row r="1965" spans="1:12" x14ac:dyDescent="0.2">
      <c r="A1965" s="6" t="s">
        <v>11181</v>
      </c>
      <c r="B1965" s="6" t="s">
        <v>8490</v>
      </c>
      <c r="C1965" s="9" t="s">
        <v>2637</v>
      </c>
      <c r="D1965" s="6" t="s">
        <v>11180</v>
      </c>
      <c r="E1965" s="5">
        <v>64</v>
      </c>
      <c r="F1965" s="5">
        <v>201</v>
      </c>
      <c r="G1965" s="5" t="s">
        <v>8658</v>
      </c>
      <c r="H1965" s="5" t="s">
        <v>6136</v>
      </c>
      <c r="I1965" s="5" t="s">
        <v>8263</v>
      </c>
      <c r="J1965" s="6">
        <v>0</v>
      </c>
      <c r="K1965" s="9" t="s">
        <v>11175</v>
      </c>
      <c r="L1965" s="6"/>
    </row>
    <row r="1966" spans="1:12" x14ac:dyDescent="0.2">
      <c r="A1966" s="6" t="s">
        <v>11154</v>
      </c>
      <c r="B1966" s="6" t="s">
        <v>8490</v>
      </c>
      <c r="C1966" s="9" t="s">
        <v>2637</v>
      </c>
      <c r="D1966" s="6" t="s">
        <v>11182</v>
      </c>
      <c r="E1966" s="5">
        <v>62</v>
      </c>
      <c r="F1966" s="5">
        <v>211</v>
      </c>
      <c r="G1966" s="5" t="s">
        <v>9506</v>
      </c>
      <c r="H1966" s="5" t="s">
        <v>6136</v>
      </c>
      <c r="I1966" s="5" t="s">
        <v>8263</v>
      </c>
      <c r="J1966" s="6">
        <v>0</v>
      </c>
      <c r="K1966" s="9" t="s">
        <v>11175</v>
      </c>
      <c r="L1966" s="6"/>
    </row>
    <row r="1967" spans="1:12" x14ac:dyDescent="0.2">
      <c r="A1967" s="6" t="s">
        <v>10770</v>
      </c>
      <c r="B1967" s="6" t="s">
        <v>8490</v>
      </c>
      <c r="C1967" s="9" t="s">
        <v>2637</v>
      </c>
      <c r="D1967" s="6" t="s">
        <v>4807</v>
      </c>
      <c r="E1967" s="5">
        <v>64</v>
      </c>
      <c r="F1967" s="5">
        <v>201</v>
      </c>
      <c r="G1967" s="5" t="s">
        <v>8658</v>
      </c>
      <c r="H1967" s="5" t="s">
        <v>6136</v>
      </c>
      <c r="I1967" s="5" t="s">
        <v>8263</v>
      </c>
      <c r="J1967" s="6">
        <v>0</v>
      </c>
      <c r="K1967" s="9" t="s">
        <v>10764</v>
      </c>
      <c r="L1967" s="6"/>
    </row>
    <row r="1968" spans="1:12" x14ac:dyDescent="0.2">
      <c r="A1968" s="6" t="s">
        <v>3184</v>
      </c>
      <c r="B1968" s="6" t="s">
        <v>8490</v>
      </c>
      <c r="C1968" s="9" t="s">
        <v>2637</v>
      </c>
      <c r="D1968" s="6" t="s">
        <v>3185</v>
      </c>
      <c r="E1968" s="5">
        <v>65</v>
      </c>
      <c r="F1968" s="5">
        <v>201</v>
      </c>
      <c r="G1968" s="5" t="s">
        <v>8658</v>
      </c>
      <c r="H1968" s="5" t="s">
        <v>6136</v>
      </c>
      <c r="I1968" s="5" t="s">
        <v>8263</v>
      </c>
      <c r="J1968" s="6">
        <v>0</v>
      </c>
      <c r="K1968" s="9"/>
      <c r="L1968" s="6"/>
    </row>
    <row r="1969" spans="1:12" x14ac:dyDescent="0.2">
      <c r="A1969" s="6" t="s">
        <v>10604</v>
      </c>
      <c r="B1969" s="6" t="s">
        <v>8490</v>
      </c>
      <c r="C1969" s="9" t="s">
        <v>2637</v>
      </c>
      <c r="D1969" s="6" t="s">
        <v>10607</v>
      </c>
      <c r="E1969" s="5">
        <v>65</v>
      </c>
      <c r="F1969" s="5">
        <v>208</v>
      </c>
      <c r="G1969" s="5" t="s">
        <v>6047</v>
      </c>
      <c r="H1969" s="5" t="s">
        <v>6136</v>
      </c>
      <c r="I1969" s="5" t="s">
        <v>8263</v>
      </c>
      <c r="J1969" s="6">
        <v>0</v>
      </c>
      <c r="K1969" s="9" t="s">
        <v>10606</v>
      </c>
      <c r="L1969" s="6"/>
    </row>
    <row r="1970" spans="1:12" ht="25.5" x14ac:dyDescent="0.2">
      <c r="A1970" s="575" t="s">
        <v>11504</v>
      </c>
      <c r="B1970" s="575" t="s">
        <v>8490</v>
      </c>
      <c r="C1970" s="562" t="s">
        <v>2637</v>
      </c>
      <c r="D1970" s="576" t="s">
        <v>11520</v>
      </c>
      <c r="E1970" s="5">
        <v>64</v>
      </c>
      <c r="F1970" s="5">
        <v>214</v>
      </c>
      <c r="G1970" s="564" t="s">
        <v>6392</v>
      </c>
      <c r="H1970" s="564" t="s">
        <v>6136</v>
      </c>
      <c r="I1970" s="564" t="s">
        <v>8263</v>
      </c>
      <c r="J1970" s="6">
        <v>0</v>
      </c>
      <c r="K1970" s="562" t="s">
        <v>11511</v>
      </c>
      <c r="L1970" s="6"/>
    </row>
    <row r="1971" spans="1:12" x14ac:dyDescent="0.2">
      <c r="A1971" s="6"/>
      <c r="B1971" s="6" t="s">
        <v>8490</v>
      </c>
      <c r="C1971" s="9" t="s">
        <v>2637</v>
      </c>
      <c r="D1971" s="6" t="s">
        <v>5001</v>
      </c>
      <c r="E1971" s="5">
        <v>67</v>
      </c>
      <c r="F1971" s="5">
        <v>208</v>
      </c>
      <c r="G1971" s="5" t="s">
        <v>6047</v>
      </c>
      <c r="H1971" s="5" t="s">
        <v>6136</v>
      </c>
      <c r="I1971" s="5" t="s">
        <v>8263</v>
      </c>
      <c r="J1971" s="6">
        <v>0</v>
      </c>
      <c r="K1971" s="9" t="s">
        <v>6912</v>
      </c>
      <c r="L1971" s="6"/>
    </row>
    <row r="1972" spans="1:12" x14ac:dyDescent="0.2">
      <c r="A1972" s="6" t="s">
        <v>1450</v>
      </c>
      <c r="B1972" s="6" t="s">
        <v>8490</v>
      </c>
      <c r="C1972" s="9" t="s">
        <v>2637</v>
      </c>
      <c r="D1972" s="6" t="s">
        <v>11641</v>
      </c>
      <c r="E1972" s="5">
        <v>65</v>
      </c>
      <c r="F1972" s="5">
        <v>211</v>
      </c>
      <c r="G1972" s="5" t="s">
        <v>9506</v>
      </c>
      <c r="H1972" s="5" t="s">
        <v>6136</v>
      </c>
      <c r="I1972" s="5" t="s">
        <v>8263</v>
      </c>
      <c r="J1972" s="6">
        <v>0</v>
      </c>
      <c r="K1972" s="9" t="s">
        <v>11642</v>
      </c>
      <c r="L1972" s="6"/>
    </row>
    <row r="1973" spans="1:12" ht="25.5" x14ac:dyDescent="0.2">
      <c r="A1973" s="6" t="s">
        <v>4220</v>
      </c>
      <c r="B1973" s="6" t="s">
        <v>8490</v>
      </c>
      <c r="C1973" s="9" t="s">
        <v>2637</v>
      </c>
      <c r="D1973" s="174" t="s">
        <v>8532</v>
      </c>
      <c r="E1973" s="5">
        <v>65</v>
      </c>
      <c r="F1973" s="5">
        <v>208</v>
      </c>
      <c r="G1973" s="5" t="s">
        <v>6047</v>
      </c>
      <c r="H1973" s="5" t="s">
        <v>6136</v>
      </c>
      <c r="I1973" s="5" t="s">
        <v>8263</v>
      </c>
      <c r="J1973" s="6">
        <v>0</v>
      </c>
      <c r="K1973" s="9" t="s">
        <v>8377</v>
      </c>
      <c r="L1973" s="6"/>
    </row>
    <row r="1974" spans="1:12" x14ac:dyDescent="0.2">
      <c r="A1974" s="6" t="s">
        <v>5582</v>
      </c>
      <c r="B1974" s="6" t="s">
        <v>8490</v>
      </c>
      <c r="C1974" s="9" t="s">
        <v>2637</v>
      </c>
      <c r="D1974" s="6" t="s">
        <v>8376</v>
      </c>
      <c r="E1974" s="5">
        <v>65</v>
      </c>
      <c r="F1974" s="5">
        <v>208</v>
      </c>
      <c r="G1974" s="5" t="s">
        <v>6047</v>
      </c>
      <c r="H1974" s="5" t="s">
        <v>6136</v>
      </c>
      <c r="I1974" s="5" t="s">
        <v>8263</v>
      </c>
      <c r="J1974" s="6">
        <v>0</v>
      </c>
      <c r="K1974" s="9" t="s">
        <v>5570</v>
      </c>
      <c r="L1974" s="6"/>
    </row>
    <row r="1975" spans="1:12" x14ac:dyDescent="0.2">
      <c r="A1975" s="6"/>
      <c r="B1975" s="6" t="s">
        <v>8490</v>
      </c>
      <c r="C1975" s="9" t="s">
        <v>2637</v>
      </c>
      <c r="D1975" s="6" t="s">
        <v>6977</v>
      </c>
      <c r="E1975" s="5">
        <v>64</v>
      </c>
      <c r="F1975" s="5">
        <v>211</v>
      </c>
      <c r="G1975" s="5" t="s">
        <v>9506</v>
      </c>
      <c r="H1975" s="5" t="s">
        <v>6136</v>
      </c>
      <c r="I1975" s="5" t="s">
        <v>8263</v>
      </c>
      <c r="J1975" s="6">
        <v>0</v>
      </c>
      <c r="K1975" s="9"/>
      <c r="L1975" s="6"/>
    </row>
    <row r="1976" spans="1:12" x14ac:dyDescent="0.2">
      <c r="A1976" s="6" t="s">
        <v>12025</v>
      </c>
      <c r="B1976" s="6" t="s">
        <v>8490</v>
      </c>
      <c r="C1976" s="9" t="s">
        <v>2637</v>
      </c>
      <c r="D1976" s="6" t="s">
        <v>12027</v>
      </c>
      <c r="E1976" s="5">
        <v>71</v>
      </c>
      <c r="F1976" s="5">
        <v>207</v>
      </c>
      <c r="G1976" s="5" t="s">
        <v>5671</v>
      </c>
      <c r="H1976" s="5" t="s">
        <v>912</v>
      </c>
      <c r="I1976" s="5" t="s">
        <v>8263</v>
      </c>
      <c r="J1976" s="6">
        <v>0</v>
      </c>
      <c r="K1976" s="9" t="s">
        <v>12011</v>
      </c>
      <c r="L1976" s="6"/>
    </row>
    <row r="1977" spans="1:12" x14ac:dyDescent="0.2">
      <c r="A1977" s="6"/>
      <c r="B1977" s="6" t="s">
        <v>8490</v>
      </c>
      <c r="C1977" s="9" t="s">
        <v>2637</v>
      </c>
      <c r="D1977" s="6" t="s">
        <v>5699</v>
      </c>
      <c r="E1977" s="5">
        <v>64</v>
      </c>
      <c r="F1977" s="5">
        <v>208</v>
      </c>
      <c r="G1977" s="5" t="s">
        <v>6047</v>
      </c>
      <c r="H1977" s="5" t="s">
        <v>6136</v>
      </c>
      <c r="I1977" s="5" t="s">
        <v>8263</v>
      </c>
      <c r="J1977" s="6">
        <v>0</v>
      </c>
      <c r="K1977" s="9" t="s">
        <v>5956</v>
      </c>
      <c r="L1977" s="6"/>
    </row>
    <row r="1978" spans="1:12" x14ac:dyDescent="0.2">
      <c r="A1978" s="6"/>
      <c r="B1978" s="6" t="s">
        <v>8490</v>
      </c>
      <c r="C1978" s="9" t="s">
        <v>2637</v>
      </c>
      <c r="D1978" s="6" t="s">
        <v>9964</v>
      </c>
      <c r="E1978" s="5">
        <v>65</v>
      </c>
      <c r="F1978" s="5">
        <v>208</v>
      </c>
      <c r="G1978" s="5" t="s">
        <v>6047</v>
      </c>
      <c r="H1978" s="5" t="s">
        <v>6136</v>
      </c>
      <c r="I1978" s="5" t="s">
        <v>8263</v>
      </c>
      <c r="J1978" s="6">
        <v>0</v>
      </c>
      <c r="K1978" s="9"/>
      <c r="L1978" s="6"/>
    </row>
    <row r="1979" spans="1:12" x14ac:dyDescent="0.2">
      <c r="A1979" s="6"/>
      <c r="B1979" s="6" t="s">
        <v>8490</v>
      </c>
      <c r="C1979" s="9" t="s">
        <v>2637</v>
      </c>
      <c r="D1979" s="6" t="s">
        <v>79</v>
      </c>
      <c r="E1979" s="5">
        <v>65</v>
      </c>
      <c r="F1979" s="5">
        <v>208</v>
      </c>
      <c r="G1979" s="5" t="s">
        <v>6047</v>
      </c>
      <c r="H1979" s="5" t="s">
        <v>6136</v>
      </c>
      <c r="I1979" s="5" t="s">
        <v>8263</v>
      </c>
      <c r="J1979" s="6">
        <v>0</v>
      </c>
      <c r="K1979" s="9" t="s">
        <v>6465</v>
      </c>
      <c r="L1979" s="6"/>
    </row>
    <row r="1980" spans="1:12" x14ac:dyDescent="0.2">
      <c r="A1980" s="575" t="s">
        <v>10943</v>
      </c>
      <c r="B1980" s="6" t="s">
        <v>8490</v>
      </c>
      <c r="C1980" s="9" t="s">
        <v>2637</v>
      </c>
      <c r="D1980" s="6" t="s">
        <v>2134</v>
      </c>
      <c r="E1980" s="5">
        <v>64</v>
      </c>
      <c r="F1980" s="5">
        <v>208</v>
      </c>
      <c r="G1980" s="5" t="s">
        <v>6047</v>
      </c>
      <c r="H1980" s="5" t="s">
        <v>6136</v>
      </c>
      <c r="I1980" s="5" t="s">
        <v>8263</v>
      </c>
      <c r="J1980" s="6">
        <v>0</v>
      </c>
      <c r="K1980" s="562" t="s">
        <v>11171</v>
      </c>
      <c r="L1980" s="6"/>
    </row>
    <row r="1981" spans="1:12" x14ac:dyDescent="0.2">
      <c r="A1981" s="6" t="s">
        <v>10780</v>
      </c>
      <c r="B1981" s="6" t="s">
        <v>8490</v>
      </c>
      <c r="C1981" s="9" t="s">
        <v>2637</v>
      </c>
      <c r="D1981" s="6" t="s">
        <v>10784</v>
      </c>
      <c r="E1981" s="5">
        <v>60</v>
      </c>
      <c r="F1981" s="5">
        <v>237</v>
      </c>
      <c r="G1981" s="5" t="s">
        <v>10786</v>
      </c>
      <c r="H1981" s="5" t="s">
        <v>6136</v>
      </c>
      <c r="I1981" s="5" t="s">
        <v>8263</v>
      </c>
      <c r="J1981" s="6">
        <v>0</v>
      </c>
      <c r="K1981" s="9" t="s">
        <v>10782</v>
      </c>
      <c r="L1981" s="6"/>
    </row>
    <row r="1982" spans="1:12" x14ac:dyDescent="0.2">
      <c r="A1982" s="6" t="s">
        <v>6907</v>
      </c>
      <c r="B1982" s="6" t="s">
        <v>8490</v>
      </c>
      <c r="C1982" s="9" t="s">
        <v>2637</v>
      </c>
      <c r="D1982" s="6" t="s">
        <v>7613</v>
      </c>
      <c r="E1982" s="5">
        <v>65</v>
      </c>
      <c r="F1982" s="5">
        <v>201</v>
      </c>
      <c r="G1982" s="5" t="s">
        <v>8658</v>
      </c>
      <c r="H1982" s="5" t="s">
        <v>6136</v>
      </c>
      <c r="I1982" s="5" t="s">
        <v>8263</v>
      </c>
      <c r="J1982" s="6">
        <v>0</v>
      </c>
      <c r="K1982" s="9" t="s">
        <v>7659</v>
      </c>
      <c r="L1982" s="6"/>
    </row>
    <row r="1983" spans="1:12" x14ac:dyDescent="0.2">
      <c r="A1983" s="6" t="s">
        <v>7803</v>
      </c>
      <c r="B1983" s="6" t="s">
        <v>8490</v>
      </c>
      <c r="C1983" s="9" t="s">
        <v>2637</v>
      </c>
      <c r="D1983" s="6" t="s">
        <v>6524</v>
      </c>
      <c r="E1983" s="5">
        <v>64</v>
      </c>
      <c r="F1983" s="5">
        <v>214</v>
      </c>
      <c r="G1983" s="5" t="s">
        <v>6392</v>
      </c>
      <c r="H1983" s="5" t="s">
        <v>6136</v>
      </c>
      <c r="I1983" s="5" t="s">
        <v>8263</v>
      </c>
      <c r="J1983" s="6">
        <v>0</v>
      </c>
      <c r="K1983" s="9"/>
      <c r="L1983" s="6"/>
    </row>
    <row r="1984" spans="1:12" x14ac:dyDescent="0.2">
      <c r="A1984" s="6" t="s">
        <v>11481</v>
      </c>
      <c r="B1984" s="6" t="s">
        <v>8490</v>
      </c>
      <c r="C1984" s="9" t="s">
        <v>2637</v>
      </c>
      <c r="D1984" s="6" t="s">
        <v>11488</v>
      </c>
      <c r="E1984" s="5">
        <v>64</v>
      </c>
      <c r="F1984" s="5">
        <v>225</v>
      </c>
      <c r="G1984" s="5" t="s">
        <v>11490</v>
      </c>
      <c r="H1984" s="5" t="s">
        <v>6136</v>
      </c>
      <c r="I1984" s="5" t="s">
        <v>8263</v>
      </c>
      <c r="J1984" s="6">
        <v>0</v>
      </c>
      <c r="K1984" s="9" t="s">
        <v>11471</v>
      </c>
      <c r="L1984" s="6"/>
    </row>
    <row r="1985" spans="1:12" ht="25.5" x14ac:dyDescent="0.2">
      <c r="A1985" s="6" t="s">
        <v>11382</v>
      </c>
      <c r="B1985" s="6" t="s">
        <v>8490</v>
      </c>
      <c r="C1985" s="9" t="s">
        <v>2637</v>
      </c>
      <c r="D1985" s="174" t="s">
        <v>11383</v>
      </c>
      <c r="E1985" s="5">
        <v>65</v>
      </c>
      <c r="F1985" s="5">
        <v>225</v>
      </c>
      <c r="G1985" s="5" t="s">
        <v>11490</v>
      </c>
      <c r="H1985" s="5" t="s">
        <v>6136</v>
      </c>
      <c r="I1985" s="5" t="s">
        <v>8263</v>
      </c>
      <c r="J1985" s="6">
        <v>0</v>
      </c>
      <c r="K1985" s="9" t="s">
        <v>11356</v>
      </c>
      <c r="L1985" s="6"/>
    </row>
    <row r="1986" spans="1:12" ht="25.5" x14ac:dyDescent="0.2">
      <c r="A1986" s="6" t="s">
        <v>11378</v>
      </c>
      <c r="B1986" s="6" t="s">
        <v>8490</v>
      </c>
      <c r="C1986" s="9" t="s">
        <v>2637</v>
      </c>
      <c r="D1986" s="174" t="s">
        <v>11380</v>
      </c>
      <c r="E1986" s="5">
        <v>69</v>
      </c>
      <c r="F1986" s="5">
        <v>206</v>
      </c>
      <c r="G1986" s="5" t="s">
        <v>397</v>
      </c>
      <c r="H1986" s="5" t="s">
        <v>10390</v>
      </c>
      <c r="I1986" s="5" t="s">
        <v>8263</v>
      </c>
      <c r="J1986" s="6">
        <v>0</v>
      </c>
      <c r="K1986" s="9" t="s">
        <v>11356</v>
      </c>
      <c r="L1986" s="6"/>
    </row>
    <row r="1987" spans="1:12" x14ac:dyDescent="0.2">
      <c r="A1987" s="6"/>
      <c r="B1987" s="6" t="s">
        <v>8490</v>
      </c>
      <c r="C1987" s="9" t="s">
        <v>2637</v>
      </c>
      <c r="D1987" s="6" t="s">
        <v>10149</v>
      </c>
      <c r="E1987" s="5">
        <v>76</v>
      </c>
      <c r="F1987" s="5">
        <v>226</v>
      </c>
      <c r="G1987" s="5" t="s">
        <v>5810</v>
      </c>
      <c r="H1987" s="5" t="s">
        <v>4678</v>
      </c>
      <c r="I1987" s="5" t="s">
        <v>8263</v>
      </c>
      <c r="J1987" s="6">
        <v>0</v>
      </c>
      <c r="K1987" s="9" t="s">
        <v>8377</v>
      </c>
      <c r="L1987" s="6"/>
    </row>
    <row r="1988" spans="1:12" x14ac:dyDescent="0.2">
      <c r="A1988" s="6" t="s">
        <v>9004</v>
      </c>
      <c r="B1988" s="6" t="s">
        <v>8490</v>
      </c>
      <c r="C1988" s="9" t="s">
        <v>2637</v>
      </c>
      <c r="D1988" s="6" t="s">
        <v>707</v>
      </c>
      <c r="E1988" s="5">
        <v>66</v>
      </c>
      <c r="F1988" s="5">
        <v>208</v>
      </c>
      <c r="G1988" s="5" t="s">
        <v>6047</v>
      </c>
      <c r="H1988" s="5" t="s">
        <v>6136</v>
      </c>
      <c r="I1988" s="5" t="s">
        <v>8263</v>
      </c>
      <c r="J1988" s="6">
        <v>0</v>
      </c>
      <c r="K1988" s="9" t="s">
        <v>1262</v>
      </c>
      <c r="L1988" s="6"/>
    </row>
    <row r="1989" spans="1:12" ht="25.5" x14ac:dyDescent="0.2">
      <c r="A1989" s="6" t="s">
        <v>731</v>
      </c>
      <c r="B1989" s="6" t="s">
        <v>8490</v>
      </c>
      <c r="C1989" s="9" t="s">
        <v>2637</v>
      </c>
      <c r="D1989" s="174" t="s">
        <v>10906</v>
      </c>
      <c r="E1989" s="5">
        <v>65</v>
      </c>
      <c r="F1989" s="5">
        <v>208</v>
      </c>
      <c r="G1989" s="5" t="s">
        <v>6047</v>
      </c>
      <c r="H1989" s="5" t="s">
        <v>6136</v>
      </c>
      <c r="I1989" s="5" t="s">
        <v>8263</v>
      </c>
      <c r="J1989" s="6">
        <v>0</v>
      </c>
      <c r="K1989" s="9" t="s">
        <v>5429</v>
      </c>
      <c r="L1989" s="6"/>
    </row>
    <row r="1990" spans="1:12" x14ac:dyDescent="0.2">
      <c r="A1990" s="575" t="s">
        <v>6476</v>
      </c>
      <c r="B1990" s="6" t="s">
        <v>8490</v>
      </c>
      <c r="C1990" s="9" t="s">
        <v>2637</v>
      </c>
      <c r="D1990" s="6" t="s">
        <v>53</v>
      </c>
      <c r="E1990" s="5">
        <v>64</v>
      </c>
      <c r="F1990" s="5">
        <v>208</v>
      </c>
      <c r="G1990" s="5" t="s">
        <v>6047</v>
      </c>
      <c r="H1990" s="5" t="s">
        <v>6136</v>
      </c>
      <c r="I1990" s="5" t="s">
        <v>8263</v>
      </c>
      <c r="J1990" s="6">
        <v>0</v>
      </c>
      <c r="K1990" s="562" t="s">
        <v>10623</v>
      </c>
      <c r="L1990" s="6"/>
    </row>
    <row r="1991" spans="1:12" x14ac:dyDescent="0.2">
      <c r="A1991" s="6"/>
      <c r="B1991" s="6" t="s">
        <v>8490</v>
      </c>
      <c r="C1991" s="9" t="s">
        <v>2637</v>
      </c>
      <c r="D1991" s="6" t="s">
        <v>6020</v>
      </c>
      <c r="E1991" s="5">
        <v>65</v>
      </c>
      <c r="F1991" s="5">
        <v>208</v>
      </c>
      <c r="G1991" s="5" t="s">
        <v>6047</v>
      </c>
      <c r="H1991" s="5" t="s">
        <v>6136</v>
      </c>
      <c r="I1991" s="5" t="s">
        <v>8263</v>
      </c>
      <c r="J1991" s="6">
        <v>0</v>
      </c>
      <c r="K1991" s="9"/>
      <c r="L1991" s="6"/>
    </row>
    <row r="1992" spans="1:12" x14ac:dyDescent="0.2">
      <c r="A1992" s="6" t="s">
        <v>11185</v>
      </c>
      <c r="B1992" s="6" t="s">
        <v>8490</v>
      </c>
      <c r="C1992" s="9" t="s">
        <v>2637</v>
      </c>
      <c r="D1992" s="6" t="s">
        <v>11187</v>
      </c>
      <c r="E1992" s="5">
        <v>64</v>
      </c>
      <c r="F1992" s="5">
        <v>201</v>
      </c>
      <c r="G1992" s="5" t="s">
        <v>8658</v>
      </c>
      <c r="H1992" s="5" t="s">
        <v>6136</v>
      </c>
      <c r="I1992" s="5" t="s">
        <v>8263</v>
      </c>
      <c r="J1992" s="6">
        <v>0</v>
      </c>
      <c r="K1992" s="9" t="s">
        <v>11175</v>
      </c>
      <c r="L1992" s="6"/>
    </row>
    <row r="1993" spans="1:12" x14ac:dyDescent="0.2">
      <c r="A1993" s="6" t="s">
        <v>11217</v>
      </c>
      <c r="B1993" s="6" t="s">
        <v>8490</v>
      </c>
      <c r="C1993" s="9" t="s">
        <v>2637</v>
      </c>
      <c r="D1993" s="6" t="s">
        <v>11196</v>
      </c>
      <c r="E1993" s="5">
        <v>62</v>
      </c>
      <c r="F1993" s="5">
        <v>211</v>
      </c>
      <c r="G1993" s="5" t="s">
        <v>9506</v>
      </c>
      <c r="H1993" s="5" t="s">
        <v>6136</v>
      </c>
      <c r="I1993" s="5" t="s">
        <v>8263</v>
      </c>
      <c r="J1993" s="6">
        <v>0</v>
      </c>
      <c r="K1993" s="9" t="s">
        <v>11175</v>
      </c>
      <c r="L1993" s="6"/>
    </row>
    <row r="1994" spans="1:12" x14ac:dyDescent="0.2">
      <c r="A1994" s="6" t="s">
        <v>10765</v>
      </c>
      <c r="B1994" s="6" t="s">
        <v>8490</v>
      </c>
      <c r="C1994" s="9" t="s">
        <v>2637</v>
      </c>
      <c r="D1994" s="6" t="s">
        <v>4808</v>
      </c>
      <c r="E1994" s="5">
        <v>64</v>
      </c>
      <c r="F1994" s="5">
        <v>201</v>
      </c>
      <c r="G1994" s="5" t="s">
        <v>8658</v>
      </c>
      <c r="H1994" s="5" t="s">
        <v>6136</v>
      </c>
      <c r="I1994" s="5" t="s">
        <v>8263</v>
      </c>
      <c r="J1994" s="6">
        <v>0</v>
      </c>
      <c r="K1994" s="9" t="s">
        <v>10764</v>
      </c>
      <c r="L1994" s="6"/>
    </row>
    <row r="1995" spans="1:12" ht="25.5" x14ac:dyDescent="0.2">
      <c r="A1995" s="575" t="s">
        <v>10740</v>
      </c>
      <c r="B1995" s="575" t="s">
        <v>8490</v>
      </c>
      <c r="C1995" s="562" t="s">
        <v>2637</v>
      </c>
      <c r="D1995" s="174" t="s">
        <v>10751</v>
      </c>
      <c r="E1995" s="5">
        <v>65</v>
      </c>
      <c r="F1995" s="5">
        <v>201</v>
      </c>
      <c r="G1995" s="5" t="s">
        <v>8658</v>
      </c>
      <c r="H1995" s="5" t="s">
        <v>6136</v>
      </c>
      <c r="I1995" s="5" t="s">
        <v>8263</v>
      </c>
      <c r="J1995" s="6">
        <v>0</v>
      </c>
      <c r="K1995" s="562" t="s">
        <v>10747</v>
      </c>
      <c r="L1995" s="6"/>
    </row>
    <row r="1996" spans="1:12" ht="25.5" x14ac:dyDescent="0.2">
      <c r="A1996" s="6" t="s">
        <v>860</v>
      </c>
      <c r="B1996" s="6" t="s">
        <v>8490</v>
      </c>
      <c r="C1996" s="9" t="s">
        <v>2637</v>
      </c>
      <c r="D1996" s="174" t="s">
        <v>8504</v>
      </c>
      <c r="E1996" s="5">
        <v>64</v>
      </c>
      <c r="F1996" s="5">
        <v>211</v>
      </c>
      <c r="G1996" s="5" t="s">
        <v>9506</v>
      </c>
      <c r="H1996" s="5" t="s">
        <v>6136</v>
      </c>
      <c r="I1996" s="5" t="s">
        <v>8263</v>
      </c>
      <c r="J1996" s="6">
        <v>0</v>
      </c>
      <c r="K1996" s="9" t="s">
        <v>8502</v>
      </c>
      <c r="L1996" s="6"/>
    </row>
    <row r="1997" spans="1:12" x14ac:dyDescent="0.2">
      <c r="A1997" s="6" t="s">
        <v>10988</v>
      </c>
      <c r="B1997" s="6" t="s">
        <v>8490</v>
      </c>
      <c r="C1997" s="9" t="s">
        <v>2637</v>
      </c>
      <c r="D1997" s="575" t="s">
        <v>11094</v>
      </c>
      <c r="E1997" s="5">
        <v>69</v>
      </c>
      <c r="F1997" s="5">
        <v>206</v>
      </c>
      <c r="G1997" s="5" t="s">
        <v>397</v>
      </c>
      <c r="H1997" s="5" t="s">
        <v>10390</v>
      </c>
      <c r="I1997" s="5" t="s">
        <v>8263</v>
      </c>
      <c r="J1997" s="6">
        <v>0</v>
      </c>
      <c r="K1997" s="9" t="s">
        <v>10957</v>
      </c>
      <c r="L1997" s="6"/>
    </row>
    <row r="1998" spans="1:12" ht="25.5" x14ac:dyDescent="0.2">
      <c r="A1998" s="6" t="s">
        <v>855</v>
      </c>
      <c r="B1998" s="6" t="s">
        <v>8490</v>
      </c>
      <c r="C1998" s="9" t="s">
        <v>2637</v>
      </c>
      <c r="D1998" s="174" t="s">
        <v>6233</v>
      </c>
      <c r="E1998" s="5">
        <v>69</v>
      </c>
      <c r="F1998" s="5">
        <v>206</v>
      </c>
      <c r="G1998" s="564" t="s">
        <v>397</v>
      </c>
      <c r="H1998" s="5" t="s">
        <v>10390</v>
      </c>
      <c r="I1998" s="5" t="s">
        <v>8263</v>
      </c>
      <c r="J1998" s="6">
        <v>0</v>
      </c>
      <c r="K1998" s="9" t="s">
        <v>8502</v>
      </c>
      <c r="L1998" s="6"/>
    </row>
    <row r="1999" spans="1:12" ht="25.5" x14ac:dyDescent="0.2">
      <c r="A1999" s="6" t="s">
        <v>856</v>
      </c>
      <c r="B1999" s="6" t="s">
        <v>8490</v>
      </c>
      <c r="C1999" s="9" t="s">
        <v>2637</v>
      </c>
      <c r="D1999" s="174" t="s">
        <v>8503</v>
      </c>
      <c r="E1999" s="5">
        <v>65</v>
      </c>
      <c r="F1999" s="5">
        <v>208</v>
      </c>
      <c r="G1999" s="5" t="s">
        <v>6047</v>
      </c>
      <c r="H1999" s="5" t="s">
        <v>6136</v>
      </c>
      <c r="I1999" s="5" t="s">
        <v>8263</v>
      </c>
      <c r="J1999" s="6">
        <v>0</v>
      </c>
      <c r="K1999" s="9"/>
      <c r="L1999" s="6"/>
    </row>
    <row r="2000" spans="1:12" x14ac:dyDescent="0.2">
      <c r="A2000" s="6"/>
      <c r="B2000" s="6" t="s">
        <v>8490</v>
      </c>
      <c r="C2000" s="9" t="s">
        <v>2637</v>
      </c>
      <c r="D2000" s="6" t="s">
        <v>4796</v>
      </c>
      <c r="E2000" s="5">
        <v>65</v>
      </c>
      <c r="F2000" s="5">
        <v>201</v>
      </c>
      <c r="G2000" s="5" t="s">
        <v>8658</v>
      </c>
      <c r="H2000" s="5" t="s">
        <v>6136</v>
      </c>
      <c r="I2000" s="5" t="s">
        <v>8263</v>
      </c>
      <c r="J2000" s="6">
        <v>0</v>
      </c>
      <c r="K2000" s="9"/>
      <c r="L2000" s="6"/>
    </row>
    <row r="2001" spans="1:13" x14ac:dyDescent="0.2">
      <c r="A2001" s="6"/>
      <c r="B2001" s="6" t="s">
        <v>8490</v>
      </c>
      <c r="C2001" s="9" t="s">
        <v>2637</v>
      </c>
      <c r="D2001" s="6" t="s">
        <v>6263</v>
      </c>
      <c r="E2001" s="5">
        <v>67</v>
      </c>
      <c r="F2001" s="5">
        <v>208</v>
      </c>
      <c r="G2001" s="5" t="s">
        <v>6047</v>
      </c>
      <c r="H2001" s="5" t="s">
        <v>6136</v>
      </c>
      <c r="I2001" s="5" t="s">
        <v>8263</v>
      </c>
      <c r="J2001" s="6">
        <v>0</v>
      </c>
      <c r="K2001" s="9"/>
      <c r="L2001" s="6"/>
    </row>
    <row r="2002" spans="1:13" x14ac:dyDescent="0.2">
      <c r="A2002" s="6"/>
      <c r="B2002" s="6" t="s">
        <v>8490</v>
      </c>
      <c r="C2002" s="9" t="s">
        <v>2637</v>
      </c>
      <c r="D2002" s="6" t="s">
        <v>6295</v>
      </c>
      <c r="E2002" s="5">
        <v>73</v>
      </c>
      <c r="F2002" s="5">
        <v>207</v>
      </c>
      <c r="G2002" s="5" t="s">
        <v>5671</v>
      </c>
      <c r="H2002" s="5" t="s">
        <v>912</v>
      </c>
      <c r="I2002" s="5" t="s">
        <v>8263</v>
      </c>
      <c r="J2002" s="6">
        <v>0</v>
      </c>
      <c r="K2002" s="9"/>
      <c r="L2002" s="575"/>
      <c r="M2002" s="561"/>
    </row>
    <row r="2003" spans="1:13" s="561" customFormat="1" x14ac:dyDescent="0.2">
      <c r="A2003" s="575" t="s">
        <v>10739</v>
      </c>
      <c r="B2003" s="575" t="s">
        <v>8490</v>
      </c>
      <c r="C2003" s="562" t="s">
        <v>2637</v>
      </c>
      <c r="D2003" s="575" t="s">
        <v>10392</v>
      </c>
      <c r="E2003" s="564">
        <v>65</v>
      </c>
      <c r="F2003" s="564">
        <v>201</v>
      </c>
      <c r="G2003" s="564" t="s">
        <v>8658</v>
      </c>
      <c r="H2003" s="564" t="s">
        <v>6136</v>
      </c>
      <c r="I2003" s="564" t="s">
        <v>8263</v>
      </c>
      <c r="J2003" s="6">
        <v>0</v>
      </c>
      <c r="K2003" s="562" t="s">
        <v>10747</v>
      </c>
      <c r="L2003" s="6"/>
      <c r="M2003"/>
    </row>
    <row r="2004" spans="1:13" x14ac:dyDescent="0.2">
      <c r="A2004" s="6"/>
      <c r="B2004" s="6" t="s">
        <v>8490</v>
      </c>
      <c r="C2004" s="9" t="s">
        <v>2637</v>
      </c>
      <c r="D2004" s="6" t="s">
        <v>5490</v>
      </c>
      <c r="E2004" s="5">
        <v>65</v>
      </c>
      <c r="F2004" s="5">
        <v>201</v>
      </c>
      <c r="G2004" s="5" t="s">
        <v>8658</v>
      </c>
      <c r="H2004" s="5" t="s">
        <v>6136</v>
      </c>
      <c r="I2004" s="5" t="s">
        <v>8263</v>
      </c>
      <c r="J2004" s="6">
        <v>0</v>
      </c>
      <c r="K2004" s="9"/>
      <c r="L2004" s="6"/>
    </row>
    <row r="2005" spans="1:13" x14ac:dyDescent="0.2">
      <c r="A2005" s="6"/>
      <c r="B2005" s="6" t="s">
        <v>8490</v>
      </c>
      <c r="C2005" s="9" t="s">
        <v>2637</v>
      </c>
      <c r="D2005" s="6" t="s">
        <v>10017</v>
      </c>
      <c r="E2005" s="5">
        <v>65</v>
      </c>
      <c r="F2005" s="5">
        <v>201</v>
      </c>
      <c r="G2005" s="5" t="s">
        <v>8658</v>
      </c>
      <c r="H2005" s="5" t="s">
        <v>6136</v>
      </c>
      <c r="I2005" s="5" t="s">
        <v>8263</v>
      </c>
      <c r="J2005" s="6">
        <v>0</v>
      </c>
      <c r="K2005" s="9" t="s">
        <v>11864</v>
      </c>
      <c r="L2005" s="6"/>
    </row>
    <row r="2006" spans="1:13" x14ac:dyDescent="0.2">
      <c r="A2006" s="6" t="s">
        <v>11695</v>
      </c>
      <c r="B2006" s="6" t="s">
        <v>8490</v>
      </c>
      <c r="C2006" s="9" t="s">
        <v>2637</v>
      </c>
      <c r="D2006" s="6" t="s">
        <v>12381</v>
      </c>
      <c r="E2006" s="5">
        <v>65</v>
      </c>
      <c r="F2006" s="5">
        <v>201</v>
      </c>
      <c r="G2006" s="5" t="s">
        <v>8658</v>
      </c>
      <c r="H2006" s="5" t="s">
        <v>6136</v>
      </c>
      <c r="I2006" s="5" t="s">
        <v>8263</v>
      </c>
      <c r="J2006" s="6">
        <v>0</v>
      </c>
      <c r="K2006" s="9" t="s">
        <v>12382</v>
      </c>
      <c r="L2006" s="6"/>
    </row>
    <row r="2007" spans="1:13" x14ac:dyDescent="0.2">
      <c r="A2007" s="6" t="s">
        <v>12318</v>
      </c>
      <c r="B2007" s="6" t="s">
        <v>8490</v>
      </c>
      <c r="C2007" s="9" t="s">
        <v>2637</v>
      </c>
      <c r="D2007" s="6" t="s">
        <v>12321</v>
      </c>
      <c r="E2007" s="564">
        <v>65</v>
      </c>
      <c r="F2007" s="564">
        <v>201</v>
      </c>
      <c r="G2007" s="564" t="s">
        <v>8658</v>
      </c>
      <c r="H2007" s="564" t="s">
        <v>6136</v>
      </c>
      <c r="I2007" s="564" t="s">
        <v>8263</v>
      </c>
      <c r="J2007" s="6">
        <v>0</v>
      </c>
      <c r="K2007" s="562" t="s">
        <v>12314</v>
      </c>
      <c r="L2007" s="6"/>
    </row>
    <row r="2008" spans="1:13" ht="25.5" x14ac:dyDescent="0.2">
      <c r="A2008" s="575" t="s">
        <v>10917</v>
      </c>
      <c r="B2008" s="6" t="s">
        <v>8490</v>
      </c>
      <c r="C2008" s="9" t="s">
        <v>2637</v>
      </c>
      <c r="D2008" s="174" t="s">
        <v>7227</v>
      </c>
      <c r="E2008" s="5">
        <v>64</v>
      </c>
      <c r="F2008" s="5">
        <v>208</v>
      </c>
      <c r="G2008" s="5" t="s">
        <v>6047</v>
      </c>
      <c r="H2008" s="5" t="s">
        <v>6136</v>
      </c>
      <c r="I2008" s="5" t="s">
        <v>8263</v>
      </c>
      <c r="J2008" s="6">
        <v>0</v>
      </c>
      <c r="K2008" s="562" t="s">
        <v>11037</v>
      </c>
      <c r="L2008" s="6"/>
    </row>
    <row r="2009" spans="1:13" x14ac:dyDescent="0.2">
      <c r="A2009" s="6"/>
      <c r="B2009" s="6" t="s">
        <v>8490</v>
      </c>
      <c r="C2009" s="9" t="s">
        <v>2637</v>
      </c>
      <c r="D2009" s="6" t="s">
        <v>7258</v>
      </c>
      <c r="E2009" s="5">
        <v>65</v>
      </c>
      <c r="F2009" s="5">
        <v>208</v>
      </c>
      <c r="G2009" s="5" t="s">
        <v>6047</v>
      </c>
      <c r="H2009" s="5" t="s">
        <v>6136</v>
      </c>
      <c r="I2009" s="5" t="s">
        <v>8263</v>
      </c>
      <c r="J2009" s="6">
        <v>0</v>
      </c>
      <c r="K2009" s="9"/>
      <c r="L2009" s="6"/>
    </row>
    <row r="2010" spans="1:13" x14ac:dyDescent="0.2">
      <c r="A2010" s="6" t="s">
        <v>4040</v>
      </c>
      <c r="B2010" s="6" t="s">
        <v>8490</v>
      </c>
      <c r="C2010" s="9" t="s">
        <v>2637</v>
      </c>
      <c r="D2010" s="6" t="s">
        <v>9887</v>
      </c>
      <c r="E2010" s="5">
        <v>65</v>
      </c>
      <c r="F2010" s="5">
        <v>208</v>
      </c>
      <c r="G2010" s="5" t="s">
        <v>6047</v>
      </c>
      <c r="H2010" s="5" t="s">
        <v>6136</v>
      </c>
      <c r="I2010" s="5" t="s">
        <v>8263</v>
      </c>
      <c r="J2010" s="6">
        <v>0</v>
      </c>
      <c r="K2010" s="9" t="s">
        <v>7523</v>
      </c>
      <c r="L2010" s="6"/>
    </row>
    <row r="2011" spans="1:13" x14ac:dyDescent="0.2">
      <c r="A2011" s="6" t="s">
        <v>10484</v>
      </c>
      <c r="B2011" s="6" t="s">
        <v>8490</v>
      </c>
      <c r="C2011" s="9" t="s">
        <v>2637</v>
      </c>
      <c r="D2011" s="6" t="s">
        <v>7521</v>
      </c>
      <c r="E2011" s="5">
        <v>65</v>
      </c>
      <c r="F2011" s="5">
        <v>208</v>
      </c>
      <c r="G2011" s="5" t="s">
        <v>6047</v>
      </c>
      <c r="H2011" s="5" t="s">
        <v>6136</v>
      </c>
      <c r="I2011" s="5" t="s">
        <v>8263</v>
      </c>
      <c r="J2011" s="6">
        <v>0</v>
      </c>
      <c r="K2011" s="9"/>
      <c r="L2011" s="6"/>
    </row>
    <row r="2012" spans="1:13" x14ac:dyDescent="0.2">
      <c r="A2012" s="6" t="s">
        <v>12163</v>
      </c>
      <c r="B2012" s="6" t="s">
        <v>8490</v>
      </c>
      <c r="C2012" s="9" t="s">
        <v>2637</v>
      </c>
      <c r="D2012" s="6" t="s">
        <v>12168</v>
      </c>
      <c r="E2012" s="5">
        <v>64</v>
      </c>
      <c r="F2012" s="5">
        <v>214</v>
      </c>
      <c r="G2012" s="5" t="s">
        <v>6392</v>
      </c>
      <c r="H2012" s="5" t="s">
        <v>6136</v>
      </c>
      <c r="I2012" s="5" t="s">
        <v>8263</v>
      </c>
      <c r="J2012" s="6">
        <v>0</v>
      </c>
      <c r="K2012" s="9" t="s">
        <v>12165</v>
      </c>
      <c r="L2012" s="6"/>
    </row>
    <row r="2013" spans="1:13" x14ac:dyDescent="0.2">
      <c r="A2013" s="6"/>
      <c r="B2013" s="6" t="s">
        <v>8490</v>
      </c>
      <c r="C2013" s="9" t="s">
        <v>2637</v>
      </c>
      <c r="D2013" s="6" t="s">
        <v>9995</v>
      </c>
      <c r="E2013" s="5">
        <v>66</v>
      </c>
      <c r="F2013" s="5">
        <v>208</v>
      </c>
      <c r="G2013" s="5" t="s">
        <v>6047</v>
      </c>
      <c r="H2013" s="5" t="s">
        <v>6136</v>
      </c>
      <c r="I2013" s="5" t="s">
        <v>8263</v>
      </c>
      <c r="J2013" s="6">
        <v>0</v>
      </c>
      <c r="K2013" s="9"/>
      <c r="L2013" s="6"/>
    </row>
    <row r="2014" spans="1:13" x14ac:dyDescent="0.2">
      <c r="A2014" s="575" t="s">
        <v>2267</v>
      </c>
      <c r="B2014" s="575" t="s">
        <v>8490</v>
      </c>
      <c r="C2014" s="562" t="s">
        <v>2637</v>
      </c>
      <c r="D2014" s="556" t="s">
        <v>10650</v>
      </c>
      <c r="E2014" s="5">
        <v>65</v>
      </c>
      <c r="F2014" s="5">
        <v>201</v>
      </c>
      <c r="G2014" s="5" t="s">
        <v>8658</v>
      </c>
      <c r="H2014" s="5" t="s">
        <v>6136</v>
      </c>
      <c r="I2014" s="5" t="s">
        <v>8263</v>
      </c>
      <c r="J2014" s="6">
        <v>0</v>
      </c>
      <c r="K2014" s="562" t="s">
        <v>10626</v>
      </c>
      <c r="L2014" s="6"/>
    </row>
    <row r="2015" spans="1:13" x14ac:dyDescent="0.2">
      <c r="A2015" s="575" t="s">
        <v>10631</v>
      </c>
      <c r="B2015" s="6" t="s">
        <v>8490</v>
      </c>
      <c r="C2015" s="9" t="s">
        <v>2637</v>
      </c>
      <c r="D2015" s="6" t="s">
        <v>7009</v>
      </c>
      <c r="E2015" s="5">
        <v>65</v>
      </c>
      <c r="F2015" s="5">
        <v>201</v>
      </c>
      <c r="G2015" s="5" t="s">
        <v>8658</v>
      </c>
      <c r="H2015" s="5" t="s">
        <v>6136</v>
      </c>
      <c r="I2015" s="5" t="s">
        <v>8263</v>
      </c>
      <c r="J2015" s="6">
        <v>0</v>
      </c>
      <c r="K2015" s="562" t="s">
        <v>10634</v>
      </c>
      <c r="L2015" s="6"/>
    </row>
    <row r="2016" spans="1:13" ht="25.5" x14ac:dyDescent="0.2">
      <c r="A2016" s="575" t="s">
        <v>11095</v>
      </c>
      <c r="B2016" s="6" t="s">
        <v>8490</v>
      </c>
      <c r="C2016" s="9" t="s">
        <v>2637</v>
      </c>
      <c r="D2016" s="174" t="s">
        <v>11119</v>
      </c>
      <c r="E2016" s="5">
        <v>65</v>
      </c>
      <c r="F2016" s="5">
        <v>208</v>
      </c>
      <c r="G2016" s="5" t="s">
        <v>6047</v>
      </c>
      <c r="H2016" s="5" t="s">
        <v>6136</v>
      </c>
      <c r="I2016" s="5" t="s">
        <v>8263</v>
      </c>
      <c r="J2016" s="6">
        <v>0</v>
      </c>
      <c r="K2016" s="9" t="s">
        <v>11118</v>
      </c>
      <c r="L2016" s="6"/>
    </row>
    <row r="2017" spans="1:12" x14ac:dyDescent="0.2">
      <c r="A2017" s="575" t="s">
        <v>6475</v>
      </c>
      <c r="B2017" s="6" t="s">
        <v>8490</v>
      </c>
      <c r="C2017" s="9" t="s">
        <v>2637</v>
      </c>
      <c r="D2017" s="6" t="s">
        <v>7430</v>
      </c>
      <c r="E2017" s="5">
        <v>65</v>
      </c>
      <c r="F2017" s="5">
        <v>208</v>
      </c>
      <c r="G2017" s="5" t="s">
        <v>6047</v>
      </c>
      <c r="H2017" s="5" t="s">
        <v>6136</v>
      </c>
      <c r="I2017" s="5" t="s">
        <v>8263</v>
      </c>
      <c r="J2017" s="6">
        <v>0</v>
      </c>
      <c r="K2017" s="562" t="s">
        <v>10623</v>
      </c>
      <c r="L2017" s="6"/>
    </row>
    <row r="2018" spans="1:12" x14ac:dyDescent="0.2">
      <c r="A2018" s="6" t="s">
        <v>5568</v>
      </c>
      <c r="B2018" s="6" t="s">
        <v>8490</v>
      </c>
      <c r="C2018" s="9" t="s">
        <v>2637</v>
      </c>
      <c r="D2018" s="174" t="s">
        <v>6459</v>
      </c>
      <c r="E2018" s="5">
        <v>72</v>
      </c>
      <c r="F2018" s="5">
        <v>207</v>
      </c>
      <c r="G2018" s="5" t="s">
        <v>5671</v>
      </c>
      <c r="H2018" s="5" t="s">
        <v>912</v>
      </c>
      <c r="I2018" s="5" t="s">
        <v>8263</v>
      </c>
      <c r="J2018" s="6">
        <v>0</v>
      </c>
      <c r="K2018" s="9"/>
      <c r="L2018" s="6"/>
    </row>
    <row r="2019" spans="1:12" x14ac:dyDescent="0.2">
      <c r="A2019" s="6" t="s">
        <v>670</v>
      </c>
      <c r="B2019" s="6" t="s">
        <v>8490</v>
      </c>
      <c r="C2019" s="9" t="s">
        <v>2637</v>
      </c>
      <c r="D2019" s="174" t="s">
        <v>8405</v>
      </c>
      <c r="E2019" s="5">
        <v>64</v>
      </c>
      <c r="F2019" s="5">
        <v>201</v>
      </c>
      <c r="G2019" s="5" t="s">
        <v>8658</v>
      </c>
      <c r="H2019" s="5" t="s">
        <v>6136</v>
      </c>
      <c r="I2019" s="5" t="s">
        <v>8263</v>
      </c>
      <c r="J2019" s="6">
        <v>0</v>
      </c>
      <c r="K2019" s="9" t="s">
        <v>475</v>
      </c>
      <c r="L2019" s="6"/>
    </row>
    <row r="2020" spans="1:12" x14ac:dyDescent="0.2">
      <c r="A2020" s="6"/>
      <c r="B2020" s="6" t="s">
        <v>8490</v>
      </c>
      <c r="C2020" s="9" t="s">
        <v>2637</v>
      </c>
      <c r="D2020" s="6" t="s">
        <v>8139</v>
      </c>
      <c r="E2020" s="5">
        <v>71</v>
      </c>
      <c r="F2020" s="5">
        <v>206</v>
      </c>
      <c r="G2020" s="5" t="s">
        <v>397</v>
      </c>
      <c r="H2020" s="5" t="s">
        <v>10390</v>
      </c>
      <c r="I2020" s="5" t="s">
        <v>8263</v>
      </c>
      <c r="J2020" s="6">
        <v>0</v>
      </c>
      <c r="K2020" s="9" t="s">
        <v>7454</v>
      </c>
      <c r="L2020" s="6"/>
    </row>
    <row r="2021" spans="1:12" x14ac:dyDescent="0.2">
      <c r="A2021" s="6"/>
      <c r="B2021" s="6" t="s">
        <v>8490</v>
      </c>
      <c r="C2021" s="9" t="s">
        <v>2637</v>
      </c>
      <c r="D2021" s="6" t="s">
        <v>7362</v>
      </c>
      <c r="E2021" s="5">
        <v>66</v>
      </c>
      <c r="F2021" s="5">
        <v>208</v>
      </c>
      <c r="G2021" s="5" t="s">
        <v>6047</v>
      </c>
      <c r="H2021" s="5" t="s">
        <v>6136</v>
      </c>
      <c r="I2021" s="5" t="s">
        <v>8263</v>
      </c>
      <c r="J2021" s="6">
        <v>0</v>
      </c>
      <c r="K2021" s="9" t="s">
        <v>6806</v>
      </c>
      <c r="L2021" s="6"/>
    </row>
    <row r="2022" spans="1:12" x14ac:dyDescent="0.2">
      <c r="A2022" s="6" t="s">
        <v>10958</v>
      </c>
      <c r="B2022" s="6" t="s">
        <v>8490</v>
      </c>
      <c r="C2022" s="9" t="s">
        <v>2637</v>
      </c>
      <c r="D2022" s="6" t="s">
        <v>10969</v>
      </c>
      <c r="E2022" s="5">
        <v>64</v>
      </c>
      <c r="F2022" s="5">
        <v>214</v>
      </c>
      <c r="G2022" s="5" t="s">
        <v>6392</v>
      </c>
      <c r="H2022" s="5" t="s">
        <v>6136</v>
      </c>
      <c r="I2022" s="5" t="s">
        <v>8263</v>
      </c>
      <c r="J2022" s="6">
        <v>0</v>
      </c>
      <c r="K2022" s="9" t="s">
        <v>10957</v>
      </c>
      <c r="L2022" s="6"/>
    </row>
    <row r="2023" spans="1:12" x14ac:dyDescent="0.2">
      <c r="A2023" s="575" t="s">
        <v>11060</v>
      </c>
      <c r="B2023" s="6" t="s">
        <v>8490</v>
      </c>
      <c r="C2023" s="9" t="s">
        <v>2637</v>
      </c>
      <c r="D2023" s="575" t="s">
        <v>11077</v>
      </c>
      <c r="E2023" s="5">
        <v>65</v>
      </c>
      <c r="F2023" s="5">
        <v>208</v>
      </c>
      <c r="G2023" s="5" t="s">
        <v>6047</v>
      </c>
      <c r="H2023" s="5" t="s">
        <v>6136</v>
      </c>
      <c r="I2023" s="5" t="s">
        <v>8263</v>
      </c>
      <c r="J2023" s="6">
        <v>0</v>
      </c>
      <c r="K2023" s="562" t="s">
        <v>11078</v>
      </c>
      <c r="L2023" s="6"/>
    </row>
    <row r="2024" spans="1:12" x14ac:dyDescent="0.2">
      <c r="A2024" s="6" t="s">
        <v>10759</v>
      </c>
      <c r="B2024" s="6" t="s">
        <v>8490</v>
      </c>
      <c r="C2024" s="9" t="s">
        <v>2637</v>
      </c>
      <c r="D2024" s="6" t="s">
        <v>10769</v>
      </c>
      <c r="E2024" s="5">
        <v>65</v>
      </c>
      <c r="F2024" s="5">
        <v>201</v>
      </c>
      <c r="G2024" s="5" t="s">
        <v>8658</v>
      </c>
      <c r="H2024" s="5" t="s">
        <v>6136</v>
      </c>
      <c r="I2024" s="5" t="s">
        <v>8263</v>
      </c>
      <c r="J2024" s="6">
        <v>0</v>
      </c>
      <c r="K2024" s="718" t="s">
        <v>10764</v>
      </c>
      <c r="L2024" s="6"/>
    </row>
    <row r="2025" spans="1:12" x14ac:dyDescent="0.2">
      <c r="A2025" s="575" t="s">
        <v>11670</v>
      </c>
      <c r="B2025" s="575" t="s">
        <v>8490</v>
      </c>
      <c r="C2025" s="562" t="s">
        <v>2637</v>
      </c>
      <c r="D2025" s="556" t="s">
        <v>11687</v>
      </c>
      <c r="E2025" s="5">
        <v>65</v>
      </c>
      <c r="F2025" s="5">
        <v>201</v>
      </c>
      <c r="G2025" s="5" t="s">
        <v>8658</v>
      </c>
      <c r="H2025" s="5" t="s">
        <v>6136</v>
      </c>
      <c r="I2025" s="5" t="s">
        <v>8263</v>
      </c>
      <c r="J2025" s="6">
        <v>0</v>
      </c>
      <c r="K2025" s="719" t="s">
        <v>11657</v>
      </c>
      <c r="L2025" s="6"/>
    </row>
    <row r="2026" spans="1:12" x14ac:dyDescent="0.2">
      <c r="A2026" s="575" t="s">
        <v>12333</v>
      </c>
      <c r="B2026" s="575" t="s">
        <v>8490</v>
      </c>
      <c r="C2026" s="562" t="s">
        <v>2637</v>
      </c>
      <c r="D2026" s="575" t="s">
        <v>12338</v>
      </c>
      <c r="E2026" s="5">
        <v>64</v>
      </c>
      <c r="F2026" s="5">
        <v>208</v>
      </c>
      <c r="G2026" s="5" t="s">
        <v>6047</v>
      </c>
      <c r="H2026" s="5" t="s">
        <v>6136</v>
      </c>
      <c r="I2026" s="5" t="s">
        <v>8263</v>
      </c>
      <c r="J2026" s="6">
        <v>0</v>
      </c>
      <c r="K2026" s="562" t="s">
        <v>12335</v>
      </c>
      <c r="L2026" s="6"/>
    </row>
    <row r="2027" spans="1:12" x14ac:dyDescent="0.2">
      <c r="A2027" s="6" t="s">
        <v>7950</v>
      </c>
      <c r="B2027" s="6" t="s">
        <v>8490</v>
      </c>
      <c r="C2027" s="9" t="s">
        <v>2637</v>
      </c>
      <c r="D2027" s="6" t="s">
        <v>9553</v>
      </c>
      <c r="E2027" s="5">
        <v>65</v>
      </c>
      <c r="F2027" s="5">
        <v>201</v>
      </c>
      <c r="G2027" s="5" t="s">
        <v>8658</v>
      </c>
      <c r="H2027" s="5" t="s">
        <v>6136</v>
      </c>
      <c r="I2027" s="5" t="s">
        <v>8263</v>
      </c>
      <c r="J2027" s="6">
        <v>0</v>
      </c>
      <c r="K2027" s="9"/>
      <c r="L2027" s="6"/>
    </row>
    <row r="2028" spans="1:12" x14ac:dyDescent="0.2">
      <c r="A2028" s="6"/>
      <c r="B2028" s="6" t="s">
        <v>8490</v>
      </c>
      <c r="C2028" s="9" t="s">
        <v>2637</v>
      </c>
      <c r="D2028" s="6" t="s">
        <v>7752</v>
      </c>
      <c r="E2028" s="5">
        <v>65</v>
      </c>
      <c r="F2028" s="5">
        <v>201</v>
      </c>
      <c r="G2028" s="5" t="s">
        <v>8658</v>
      </c>
      <c r="H2028" s="5" t="s">
        <v>6136</v>
      </c>
      <c r="I2028" s="5" t="s">
        <v>8263</v>
      </c>
      <c r="J2028" s="6">
        <v>0</v>
      </c>
      <c r="K2028" s="9"/>
      <c r="L2028" s="6"/>
    </row>
    <row r="2029" spans="1:12" x14ac:dyDescent="0.2">
      <c r="A2029" s="6" t="s">
        <v>12074</v>
      </c>
      <c r="B2029" s="6" t="s">
        <v>8490</v>
      </c>
      <c r="C2029" s="9" t="s">
        <v>2637</v>
      </c>
      <c r="D2029" s="6" t="s">
        <v>12188</v>
      </c>
      <c r="E2029" s="5">
        <v>65</v>
      </c>
      <c r="F2029" s="5">
        <v>208</v>
      </c>
      <c r="G2029" s="5" t="s">
        <v>6047</v>
      </c>
      <c r="H2029" s="5" t="s">
        <v>6136</v>
      </c>
      <c r="I2029" s="5" t="s">
        <v>8263</v>
      </c>
      <c r="J2029" s="6">
        <v>0</v>
      </c>
      <c r="K2029" s="9" t="s">
        <v>11700</v>
      </c>
      <c r="L2029" s="6"/>
    </row>
    <row r="2030" spans="1:12" x14ac:dyDescent="0.2">
      <c r="A2030" s="6"/>
      <c r="B2030" s="6" t="s">
        <v>8490</v>
      </c>
      <c r="C2030" s="9" t="s">
        <v>2637</v>
      </c>
      <c r="D2030" s="6" t="s">
        <v>3520</v>
      </c>
      <c r="E2030" s="5">
        <v>65</v>
      </c>
      <c r="F2030" s="5">
        <v>208</v>
      </c>
      <c r="G2030" s="5" t="s">
        <v>6047</v>
      </c>
      <c r="H2030" s="5" t="s">
        <v>6136</v>
      </c>
      <c r="I2030" s="5" t="s">
        <v>8263</v>
      </c>
      <c r="J2030" s="6">
        <v>0</v>
      </c>
      <c r="K2030" s="9"/>
      <c r="L2030" s="6"/>
    </row>
    <row r="2031" spans="1:12" x14ac:dyDescent="0.2">
      <c r="A2031" s="6"/>
      <c r="B2031" s="6" t="s">
        <v>8490</v>
      </c>
      <c r="C2031" s="9" t="s">
        <v>2637</v>
      </c>
      <c r="D2031" s="6" t="s">
        <v>6811</v>
      </c>
      <c r="E2031" s="5">
        <v>64</v>
      </c>
      <c r="F2031" s="5">
        <v>208</v>
      </c>
      <c r="G2031" s="5" t="s">
        <v>6047</v>
      </c>
      <c r="H2031" s="5" t="s">
        <v>6136</v>
      </c>
      <c r="I2031" s="5" t="s">
        <v>8263</v>
      </c>
      <c r="J2031" s="6">
        <v>0</v>
      </c>
      <c r="K2031" s="9" t="s">
        <v>2005</v>
      </c>
      <c r="L2031" s="6"/>
    </row>
    <row r="2032" spans="1:12" x14ac:dyDescent="0.2">
      <c r="A2032" s="6" t="s">
        <v>10858</v>
      </c>
      <c r="B2032" s="6" t="s">
        <v>8490</v>
      </c>
      <c r="C2032" s="9" t="s">
        <v>2637</v>
      </c>
      <c r="D2032" s="6" t="s">
        <v>3371</v>
      </c>
      <c r="E2032" s="5">
        <v>640</v>
      </c>
      <c r="F2032" s="5">
        <v>208</v>
      </c>
      <c r="G2032" s="5" t="s">
        <v>6047</v>
      </c>
      <c r="H2032" s="5" t="s">
        <v>6136</v>
      </c>
      <c r="I2032" s="5" t="s">
        <v>8263</v>
      </c>
      <c r="J2032" s="6">
        <v>0</v>
      </c>
      <c r="K2032" s="9" t="s">
        <v>11413</v>
      </c>
      <c r="L2032" s="6"/>
    </row>
    <row r="2033" spans="1:12" x14ac:dyDescent="0.2">
      <c r="A2033" s="6"/>
      <c r="B2033" s="6" t="s">
        <v>8490</v>
      </c>
      <c r="C2033" s="9" t="s">
        <v>2637</v>
      </c>
      <c r="D2033" s="6" t="s">
        <v>5639</v>
      </c>
      <c r="E2033" s="5">
        <v>63</v>
      </c>
      <c r="F2033" s="5">
        <v>211</v>
      </c>
      <c r="G2033" s="5" t="s">
        <v>9506</v>
      </c>
      <c r="H2033" s="5" t="s">
        <v>6136</v>
      </c>
      <c r="I2033" s="5" t="s">
        <v>8263</v>
      </c>
      <c r="J2033" s="6">
        <v>0</v>
      </c>
      <c r="K2033" s="9"/>
      <c r="L2033" s="6"/>
    </row>
    <row r="2034" spans="1:12" x14ac:dyDescent="0.2">
      <c r="A2034" s="6"/>
      <c r="B2034" s="6" t="s">
        <v>8490</v>
      </c>
      <c r="C2034" s="9" t="s">
        <v>2637</v>
      </c>
      <c r="D2034" s="6" t="s">
        <v>7363</v>
      </c>
      <c r="E2034" s="5">
        <v>63</v>
      </c>
      <c r="F2034" s="5">
        <v>218</v>
      </c>
      <c r="G2034" s="5" t="s">
        <v>9214</v>
      </c>
      <c r="H2034" s="5" t="s">
        <v>6136</v>
      </c>
      <c r="I2034" s="5" t="s">
        <v>8263</v>
      </c>
      <c r="J2034" s="6">
        <v>0</v>
      </c>
      <c r="K2034" s="9"/>
      <c r="L2034" s="6"/>
    </row>
    <row r="2035" spans="1:12" x14ac:dyDescent="0.2">
      <c r="A2035" s="6" t="s">
        <v>10407</v>
      </c>
      <c r="B2035" s="6" t="s">
        <v>8490</v>
      </c>
      <c r="C2035" s="9" t="s">
        <v>2637</v>
      </c>
      <c r="D2035" s="6" t="s">
        <v>9697</v>
      </c>
      <c r="E2035" s="5">
        <v>65</v>
      </c>
      <c r="F2035" s="5">
        <v>201</v>
      </c>
      <c r="G2035" s="5" t="s">
        <v>8658</v>
      </c>
      <c r="H2035" s="5" t="s">
        <v>6136</v>
      </c>
      <c r="I2035" s="5" t="s">
        <v>8263</v>
      </c>
      <c r="J2035" s="6">
        <v>0</v>
      </c>
      <c r="K2035" s="9"/>
      <c r="L2035" s="6"/>
    </row>
    <row r="2036" spans="1:12" x14ac:dyDescent="0.2">
      <c r="A2036" s="6"/>
      <c r="B2036" s="6" t="s">
        <v>8490</v>
      </c>
      <c r="C2036" s="9" t="s">
        <v>2637</v>
      </c>
      <c r="D2036" s="6" t="s">
        <v>9083</v>
      </c>
      <c r="E2036" s="5">
        <v>65</v>
      </c>
      <c r="F2036" s="5">
        <v>208</v>
      </c>
      <c r="G2036" s="5" t="s">
        <v>6047</v>
      </c>
      <c r="H2036" s="5" t="s">
        <v>6136</v>
      </c>
      <c r="I2036" s="5" t="s">
        <v>8263</v>
      </c>
      <c r="J2036" s="6">
        <v>0</v>
      </c>
      <c r="K2036" s="9" t="s">
        <v>2147</v>
      </c>
      <c r="L2036" s="6"/>
    </row>
    <row r="2037" spans="1:12" x14ac:dyDescent="0.2">
      <c r="A2037" s="6" t="s">
        <v>11945</v>
      </c>
      <c r="B2037" s="6" t="s">
        <v>8490</v>
      </c>
      <c r="C2037" s="9" t="s">
        <v>2637</v>
      </c>
      <c r="D2037" s="6" t="s">
        <v>11948</v>
      </c>
      <c r="E2037" s="5">
        <v>65</v>
      </c>
      <c r="F2037" s="5">
        <v>201</v>
      </c>
      <c r="G2037" s="5" t="s">
        <v>8658</v>
      </c>
      <c r="H2037" s="5" t="s">
        <v>6136</v>
      </c>
      <c r="I2037" s="5" t="s">
        <v>8263</v>
      </c>
      <c r="J2037" s="6">
        <v>0</v>
      </c>
      <c r="K2037" s="9" t="s">
        <v>11937</v>
      </c>
      <c r="L2037" s="6"/>
    </row>
    <row r="2038" spans="1:12" x14ac:dyDescent="0.2">
      <c r="A2038" s="6" t="s">
        <v>2423</v>
      </c>
      <c r="B2038" s="6" t="s">
        <v>8490</v>
      </c>
      <c r="C2038" s="9" t="s">
        <v>2637</v>
      </c>
      <c r="D2038" s="6" t="s">
        <v>2425</v>
      </c>
      <c r="E2038" s="5">
        <v>65</v>
      </c>
      <c r="F2038" s="5">
        <v>201</v>
      </c>
      <c r="G2038" s="5" t="s">
        <v>8658</v>
      </c>
      <c r="H2038" s="5" t="s">
        <v>6136</v>
      </c>
      <c r="I2038" s="5" t="s">
        <v>8263</v>
      </c>
      <c r="J2038" s="6">
        <v>0</v>
      </c>
      <c r="K2038" s="9"/>
      <c r="L2038" s="6"/>
    </row>
    <row r="2039" spans="1:12" x14ac:dyDescent="0.2">
      <c r="A2039" s="6" t="s">
        <v>11130</v>
      </c>
      <c r="B2039" s="6" t="s">
        <v>8490</v>
      </c>
      <c r="C2039" s="9" t="s">
        <v>2637</v>
      </c>
      <c r="D2039" s="6" t="s">
        <v>11139</v>
      </c>
      <c r="E2039" s="5">
        <v>62</v>
      </c>
      <c r="F2039" s="5">
        <v>218</v>
      </c>
      <c r="G2039" s="5" t="s">
        <v>9214</v>
      </c>
      <c r="H2039" s="5" t="s">
        <v>6136</v>
      </c>
      <c r="I2039" s="5" t="s">
        <v>8263</v>
      </c>
      <c r="J2039" s="6">
        <v>0</v>
      </c>
      <c r="K2039" s="9" t="s">
        <v>11128</v>
      </c>
      <c r="L2039" s="6"/>
    </row>
    <row r="2040" spans="1:12" x14ac:dyDescent="0.2">
      <c r="A2040" s="6" t="s">
        <v>5382</v>
      </c>
      <c r="B2040" s="6" t="s">
        <v>8490</v>
      </c>
      <c r="C2040" s="9" t="s">
        <v>2637</v>
      </c>
      <c r="D2040" s="6" t="s">
        <v>4568</v>
      </c>
      <c r="E2040" s="5">
        <v>65</v>
      </c>
      <c r="F2040" s="5">
        <v>208</v>
      </c>
      <c r="G2040" s="5" t="s">
        <v>6047</v>
      </c>
      <c r="H2040" s="5" t="s">
        <v>6136</v>
      </c>
      <c r="I2040" s="5" t="s">
        <v>8263</v>
      </c>
      <c r="J2040" s="6">
        <v>0</v>
      </c>
      <c r="K2040" s="9"/>
      <c r="L2040" s="6"/>
    </row>
    <row r="2041" spans="1:12" x14ac:dyDescent="0.2">
      <c r="A2041" s="6" t="s">
        <v>7266</v>
      </c>
      <c r="B2041" s="6" t="s">
        <v>8490</v>
      </c>
      <c r="C2041" s="9" t="s">
        <v>2637</v>
      </c>
      <c r="D2041" s="6" t="s">
        <v>10293</v>
      </c>
      <c r="E2041" s="5">
        <v>64</v>
      </c>
      <c r="F2041" s="5">
        <v>208</v>
      </c>
      <c r="G2041" s="5" t="s">
        <v>6047</v>
      </c>
      <c r="H2041" s="5" t="s">
        <v>6136</v>
      </c>
      <c r="I2041" s="5" t="s">
        <v>8263</v>
      </c>
      <c r="J2041" s="6">
        <v>0</v>
      </c>
      <c r="K2041" s="9" t="s">
        <v>5645</v>
      </c>
      <c r="L2041" s="6"/>
    </row>
    <row r="2042" spans="1:12" x14ac:dyDescent="0.2">
      <c r="A2042" s="6"/>
      <c r="B2042" s="6" t="s">
        <v>8490</v>
      </c>
      <c r="C2042" s="9" t="s">
        <v>2637</v>
      </c>
      <c r="D2042" s="6" t="s">
        <v>5644</v>
      </c>
      <c r="E2042" s="5">
        <v>64</v>
      </c>
      <c r="F2042" s="5">
        <v>208</v>
      </c>
      <c r="G2042" s="5" t="s">
        <v>6047</v>
      </c>
      <c r="H2042" s="5" t="s">
        <v>6136</v>
      </c>
      <c r="I2042" s="5" t="s">
        <v>8263</v>
      </c>
      <c r="J2042" s="6">
        <v>0</v>
      </c>
      <c r="K2042" s="9" t="s">
        <v>3789</v>
      </c>
      <c r="L2042" s="6"/>
    </row>
    <row r="2043" spans="1:12" x14ac:dyDescent="0.2">
      <c r="A2043" s="6" t="s">
        <v>1064</v>
      </c>
      <c r="B2043" s="6" t="s">
        <v>8490</v>
      </c>
      <c r="C2043" s="9" t="s">
        <v>2637</v>
      </c>
      <c r="D2043" s="6" t="s">
        <v>2972</v>
      </c>
      <c r="E2043" s="5">
        <v>61</v>
      </c>
      <c r="F2043" s="5">
        <v>218</v>
      </c>
      <c r="G2043" s="5" t="s">
        <v>9214</v>
      </c>
      <c r="H2043" s="5" t="s">
        <v>6136</v>
      </c>
      <c r="I2043" s="5" t="s">
        <v>8263</v>
      </c>
      <c r="J2043" s="6">
        <v>0</v>
      </c>
      <c r="K2043" s="9" t="s">
        <v>604</v>
      </c>
      <c r="L2043" s="6"/>
    </row>
    <row r="2044" spans="1:12" x14ac:dyDescent="0.2">
      <c r="A2044" s="6" t="s">
        <v>1203</v>
      </c>
      <c r="B2044" s="6" t="s">
        <v>8490</v>
      </c>
      <c r="C2044" s="9" t="s">
        <v>2637</v>
      </c>
      <c r="D2044" s="6" t="s">
        <v>11493</v>
      </c>
      <c r="E2044" s="5">
        <v>71</v>
      </c>
      <c r="F2044" s="5">
        <v>206</v>
      </c>
      <c r="G2044" s="5" t="s">
        <v>397</v>
      </c>
      <c r="H2044" s="5" t="s">
        <v>10390</v>
      </c>
      <c r="I2044" s="5" t="s">
        <v>8263</v>
      </c>
      <c r="J2044" s="6">
        <v>0</v>
      </c>
      <c r="K2044" s="9" t="s">
        <v>11471</v>
      </c>
      <c r="L2044" s="6"/>
    </row>
    <row r="2045" spans="1:12" x14ac:dyDescent="0.2">
      <c r="A2045" s="6" t="s">
        <v>4709</v>
      </c>
      <c r="B2045" s="6" t="s">
        <v>8490</v>
      </c>
      <c r="C2045" s="9" t="s">
        <v>2637</v>
      </c>
      <c r="D2045" s="6" t="s">
        <v>9926</v>
      </c>
      <c r="E2045" s="5">
        <v>65</v>
      </c>
      <c r="F2045" s="5">
        <v>208</v>
      </c>
      <c r="G2045" s="5" t="s">
        <v>6047</v>
      </c>
      <c r="H2045" s="5" t="s">
        <v>6136</v>
      </c>
      <c r="I2045" s="5" t="s">
        <v>8263</v>
      </c>
      <c r="J2045" s="6">
        <v>0</v>
      </c>
      <c r="K2045" s="9"/>
      <c r="L2045" s="6"/>
    </row>
    <row r="2046" spans="1:12" x14ac:dyDescent="0.2">
      <c r="A2046" s="6"/>
      <c r="B2046" s="6" t="s">
        <v>8490</v>
      </c>
      <c r="C2046" s="9" t="s">
        <v>2637</v>
      </c>
      <c r="D2046" s="6" t="s">
        <v>5419</v>
      </c>
      <c r="E2046" s="5">
        <v>62</v>
      </c>
      <c r="F2046" s="5">
        <v>218</v>
      </c>
      <c r="G2046" s="5" t="s">
        <v>9214</v>
      </c>
      <c r="H2046" s="5" t="s">
        <v>6136</v>
      </c>
      <c r="I2046" s="5" t="s">
        <v>8263</v>
      </c>
      <c r="J2046" s="6">
        <v>0</v>
      </c>
      <c r="K2046" s="9"/>
      <c r="L2046" s="6"/>
    </row>
    <row r="2047" spans="1:12" x14ac:dyDescent="0.2">
      <c r="A2047" s="6"/>
      <c r="B2047" s="6" t="s">
        <v>8490</v>
      </c>
      <c r="C2047" s="9" t="s">
        <v>2637</v>
      </c>
      <c r="D2047" s="6" t="s">
        <v>9755</v>
      </c>
      <c r="E2047" s="5">
        <v>65</v>
      </c>
      <c r="F2047" s="5">
        <v>208</v>
      </c>
      <c r="G2047" s="5" t="s">
        <v>6047</v>
      </c>
      <c r="H2047" s="5" t="s">
        <v>6136</v>
      </c>
      <c r="I2047" s="5" t="s">
        <v>8263</v>
      </c>
      <c r="J2047" s="6">
        <v>0</v>
      </c>
      <c r="K2047" s="9" t="s">
        <v>3789</v>
      </c>
      <c r="L2047" s="6"/>
    </row>
    <row r="2048" spans="1:12" ht="25.5" x14ac:dyDescent="0.2">
      <c r="A2048" s="6" t="s">
        <v>3790</v>
      </c>
      <c r="B2048" s="6" t="s">
        <v>8490</v>
      </c>
      <c r="C2048" s="9" t="s">
        <v>2637</v>
      </c>
      <c r="D2048" s="174" t="s">
        <v>9016</v>
      </c>
      <c r="E2048" s="5">
        <v>62</v>
      </c>
      <c r="F2048" s="5">
        <v>218</v>
      </c>
      <c r="G2048" s="5" t="s">
        <v>9214</v>
      </c>
      <c r="H2048" s="5" t="s">
        <v>6136</v>
      </c>
      <c r="I2048" s="5" t="s">
        <v>8263</v>
      </c>
      <c r="J2048" s="6">
        <v>0</v>
      </c>
      <c r="K2048" s="9"/>
      <c r="L2048" s="6"/>
    </row>
    <row r="2049" spans="1:12" x14ac:dyDescent="0.2">
      <c r="A2049" s="6"/>
      <c r="B2049" s="6" t="s">
        <v>8490</v>
      </c>
      <c r="C2049" s="9" t="s">
        <v>2637</v>
      </c>
      <c r="D2049" s="6" t="s">
        <v>8595</v>
      </c>
      <c r="E2049" s="5">
        <v>65</v>
      </c>
      <c r="F2049" s="5">
        <v>208</v>
      </c>
      <c r="G2049" s="5" t="s">
        <v>6047</v>
      </c>
      <c r="H2049" s="5" t="s">
        <v>6136</v>
      </c>
      <c r="I2049" s="5" t="s">
        <v>8263</v>
      </c>
      <c r="J2049" s="6">
        <v>0</v>
      </c>
      <c r="K2049" s="9"/>
      <c r="L2049" s="6"/>
    </row>
    <row r="2050" spans="1:12" x14ac:dyDescent="0.2">
      <c r="A2050" s="6" t="s">
        <v>12320</v>
      </c>
      <c r="B2050" s="6" t="s">
        <v>8490</v>
      </c>
      <c r="C2050" s="9" t="s">
        <v>2637</v>
      </c>
      <c r="D2050" s="6" t="s">
        <v>12324</v>
      </c>
      <c r="E2050" s="5">
        <v>65</v>
      </c>
      <c r="F2050" s="5">
        <v>201</v>
      </c>
      <c r="G2050" s="5" t="s">
        <v>8658</v>
      </c>
      <c r="H2050" s="5" t="s">
        <v>6136</v>
      </c>
      <c r="I2050" s="5" t="s">
        <v>8263</v>
      </c>
      <c r="J2050" s="6">
        <v>0</v>
      </c>
      <c r="K2050" s="9" t="s">
        <v>12314</v>
      </c>
      <c r="L2050" s="6"/>
    </row>
    <row r="2051" spans="1:12" x14ac:dyDescent="0.2">
      <c r="A2051" s="6"/>
      <c r="B2051" s="6" t="s">
        <v>8490</v>
      </c>
      <c r="C2051" s="9" t="s">
        <v>2637</v>
      </c>
      <c r="D2051" s="6" t="s">
        <v>1678</v>
      </c>
      <c r="E2051" s="5">
        <v>73</v>
      </c>
      <c r="F2051" s="5">
        <v>207</v>
      </c>
      <c r="G2051" s="5" t="s">
        <v>5671</v>
      </c>
      <c r="H2051" s="5" t="s">
        <v>912</v>
      </c>
      <c r="I2051" s="5" t="s">
        <v>8263</v>
      </c>
      <c r="J2051" s="6">
        <v>0</v>
      </c>
      <c r="K2051" s="9"/>
      <c r="L2051" s="6"/>
    </row>
    <row r="2052" spans="1:12" x14ac:dyDescent="0.2">
      <c r="A2052" s="6"/>
      <c r="B2052" s="6" t="s">
        <v>8490</v>
      </c>
      <c r="C2052" s="9" t="s">
        <v>2637</v>
      </c>
      <c r="D2052" s="6" t="s">
        <v>5190</v>
      </c>
      <c r="E2052" s="5">
        <v>76</v>
      </c>
      <c r="F2052" s="5">
        <v>226</v>
      </c>
      <c r="G2052" s="5" t="s">
        <v>5191</v>
      </c>
      <c r="H2052" s="5" t="s">
        <v>4678</v>
      </c>
      <c r="I2052" s="5" t="s">
        <v>8263</v>
      </c>
      <c r="J2052" s="6">
        <v>0</v>
      </c>
      <c r="K2052" s="9"/>
      <c r="L2052" s="6"/>
    </row>
    <row r="2053" spans="1:12" x14ac:dyDescent="0.2">
      <c r="A2053" s="6" t="s">
        <v>9216</v>
      </c>
      <c r="B2053" s="6" t="s">
        <v>8490</v>
      </c>
      <c r="C2053" s="9" t="s">
        <v>2637</v>
      </c>
      <c r="D2053" s="6" t="s">
        <v>9828</v>
      </c>
      <c r="E2053" s="5">
        <v>63</v>
      </c>
      <c r="F2053" s="5">
        <v>218</v>
      </c>
      <c r="G2053" s="5" t="s">
        <v>9214</v>
      </c>
      <c r="H2053" s="5" t="s">
        <v>6136</v>
      </c>
      <c r="I2053" s="5" t="s">
        <v>8263</v>
      </c>
      <c r="J2053" s="6">
        <v>0</v>
      </c>
      <c r="K2053" s="9" t="s">
        <v>9218</v>
      </c>
      <c r="L2053" s="6"/>
    </row>
    <row r="2054" spans="1:12" ht="25.5" x14ac:dyDescent="0.2">
      <c r="A2054" s="6"/>
      <c r="B2054" s="6" t="s">
        <v>8490</v>
      </c>
      <c r="C2054" s="9" t="s">
        <v>2637</v>
      </c>
      <c r="D2054" s="174" t="s">
        <v>5194</v>
      </c>
      <c r="E2054" s="5">
        <v>65</v>
      </c>
      <c r="F2054" s="5">
        <v>208</v>
      </c>
      <c r="G2054" s="5" t="s">
        <v>6047</v>
      </c>
      <c r="H2054" s="5" t="s">
        <v>6136</v>
      </c>
      <c r="I2054" s="5" t="s">
        <v>8263</v>
      </c>
      <c r="J2054" s="6">
        <v>0</v>
      </c>
      <c r="K2054" s="9"/>
      <c r="L2054" s="6"/>
    </row>
    <row r="2055" spans="1:12" ht="25.5" x14ac:dyDescent="0.2">
      <c r="A2055" s="6" t="s">
        <v>10925</v>
      </c>
      <c r="B2055" s="6" t="s">
        <v>8490</v>
      </c>
      <c r="C2055" s="9" t="s">
        <v>2637</v>
      </c>
      <c r="D2055" s="174" t="s">
        <v>10938</v>
      </c>
      <c r="E2055" s="5">
        <v>64</v>
      </c>
      <c r="F2055" s="5">
        <v>208</v>
      </c>
      <c r="G2055" s="5" t="s">
        <v>6047</v>
      </c>
      <c r="H2055" s="5" t="s">
        <v>6136</v>
      </c>
      <c r="I2055" s="5" t="s">
        <v>8263</v>
      </c>
      <c r="J2055" s="6">
        <v>0</v>
      </c>
      <c r="K2055" s="9" t="s">
        <v>10933</v>
      </c>
      <c r="L2055" s="6"/>
    </row>
    <row r="2056" spans="1:12" ht="25.5" x14ac:dyDescent="0.2">
      <c r="A2056" s="6" t="s">
        <v>10923</v>
      </c>
      <c r="B2056" s="6" t="s">
        <v>8490</v>
      </c>
      <c r="C2056" s="9" t="s">
        <v>2637</v>
      </c>
      <c r="D2056" s="174" t="s">
        <v>10934</v>
      </c>
      <c r="E2056" s="5">
        <v>65</v>
      </c>
      <c r="F2056" s="5">
        <v>208</v>
      </c>
      <c r="G2056" s="5" t="s">
        <v>6047</v>
      </c>
      <c r="H2056" s="5" t="s">
        <v>6136</v>
      </c>
      <c r="I2056" s="5" t="s">
        <v>8263</v>
      </c>
      <c r="J2056" s="6">
        <v>0</v>
      </c>
      <c r="K2056" s="9" t="s">
        <v>10933</v>
      </c>
      <c r="L2056" s="6"/>
    </row>
    <row r="2057" spans="1:12" ht="25.5" x14ac:dyDescent="0.2">
      <c r="A2057" s="6" t="s">
        <v>10927</v>
      </c>
      <c r="B2057" s="6" t="s">
        <v>8490</v>
      </c>
      <c r="C2057" s="9" t="s">
        <v>2637</v>
      </c>
      <c r="D2057" s="174" t="s">
        <v>10935</v>
      </c>
      <c r="E2057" s="5">
        <v>65</v>
      </c>
      <c r="F2057" s="5">
        <v>208</v>
      </c>
      <c r="G2057" s="5" t="s">
        <v>6047</v>
      </c>
      <c r="H2057" s="5" t="s">
        <v>6136</v>
      </c>
      <c r="I2057" s="5" t="s">
        <v>8263</v>
      </c>
      <c r="J2057" s="6">
        <v>0</v>
      </c>
      <c r="K2057" s="9" t="s">
        <v>10933</v>
      </c>
      <c r="L2057" s="6"/>
    </row>
    <row r="2058" spans="1:12" ht="25.5" x14ac:dyDescent="0.2">
      <c r="A2058" s="6" t="s">
        <v>7374</v>
      </c>
      <c r="B2058" s="6" t="s">
        <v>8490</v>
      </c>
      <c r="C2058" s="9" t="s">
        <v>2637</v>
      </c>
      <c r="D2058" s="174" t="s">
        <v>10936</v>
      </c>
      <c r="E2058" s="5">
        <v>76</v>
      </c>
      <c r="F2058" s="5">
        <v>226</v>
      </c>
      <c r="G2058" s="5" t="s">
        <v>5191</v>
      </c>
      <c r="H2058" s="5" t="s">
        <v>4678</v>
      </c>
      <c r="I2058" s="5" t="s">
        <v>8263</v>
      </c>
      <c r="J2058" s="6">
        <v>0</v>
      </c>
      <c r="K2058" s="9" t="s">
        <v>10933</v>
      </c>
      <c r="L2058" s="6"/>
    </row>
    <row r="2059" spans="1:12" ht="25.5" x14ac:dyDescent="0.2">
      <c r="A2059" s="6"/>
      <c r="B2059" s="6" t="s">
        <v>8490</v>
      </c>
      <c r="C2059" s="9" t="s">
        <v>2637</v>
      </c>
      <c r="D2059" s="174" t="s">
        <v>5195</v>
      </c>
      <c r="E2059" s="5">
        <v>66</v>
      </c>
      <c r="F2059" s="5">
        <v>208</v>
      </c>
      <c r="G2059" s="5" t="s">
        <v>6047</v>
      </c>
      <c r="H2059" s="5" t="s">
        <v>6136</v>
      </c>
      <c r="I2059" s="5" t="s">
        <v>8263</v>
      </c>
      <c r="J2059" s="6">
        <v>0</v>
      </c>
      <c r="K2059" s="9"/>
      <c r="L2059" s="6"/>
    </row>
    <row r="2060" spans="1:12" x14ac:dyDescent="0.2">
      <c r="A2060" s="6"/>
      <c r="B2060" s="6" t="s">
        <v>8490</v>
      </c>
      <c r="C2060" s="9" t="s">
        <v>2637</v>
      </c>
      <c r="D2060" s="174" t="s">
        <v>9233</v>
      </c>
      <c r="E2060" s="5">
        <v>66</v>
      </c>
      <c r="F2060" s="5">
        <v>208</v>
      </c>
      <c r="G2060" s="5" t="s">
        <v>6047</v>
      </c>
      <c r="H2060" s="5" t="s">
        <v>6136</v>
      </c>
      <c r="I2060" s="5" t="s">
        <v>8263</v>
      </c>
      <c r="J2060" s="6">
        <v>0</v>
      </c>
      <c r="K2060" s="9" t="s">
        <v>6723</v>
      </c>
      <c r="L2060" s="6"/>
    </row>
    <row r="2061" spans="1:12" ht="25.5" x14ac:dyDescent="0.2">
      <c r="A2061" s="6" t="s">
        <v>12107</v>
      </c>
      <c r="B2061" s="6" t="s">
        <v>8490</v>
      </c>
      <c r="C2061" s="9" t="s">
        <v>2637</v>
      </c>
      <c r="D2061" s="174" t="s">
        <v>12124</v>
      </c>
      <c r="E2061" s="5">
        <v>65</v>
      </c>
      <c r="F2061" s="5">
        <v>208</v>
      </c>
      <c r="G2061" s="5" t="s">
        <v>6047</v>
      </c>
      <c r="H2061" s="5" t="s">
        <v>6136</v>
      </c>
      <c r="I2061" s="5" t="s">
        <v>8263</v>
      </c>
      <c r="J2061" s="6">
        <v>0</v>
      </c>
      <c r="K2061" s="9" t="s">
        <v>12079</v>
      </c>
      <c r="L2061" s="6"/>
    </row>
    <row r="2062" spans="1:12" x14ac:dyDescent="0.2">
      <c r="A2062" s="6" t="s">
        <v>9287</v>
      </c>
      <c r="B2062" s="6" t="s">
        <v>8490</v>
      </c>
      <c r="C2062" s="9" t="s">
        <v>12002</v>
      </c>
      <c r="D2062" s="174" t="s">
        <v>12112</v>
      </c>
      <c r="E2062" s="5">
        <v>65</v>
      </c>
      <c r="F2062" s="5">
        <v>201</v>
      </c>
      <c r="G2062" s="5" t="s">
        <v>8658</v>
      </c>
      <c r="H2062" s="5" t="s">
        <v>6136</v>
      </c>
      <c r="I2062" s="5" t="s">
        <v>8263</v>
      </c>
      <c r="J2062" s="6">
        <v>0</v>
      </c>
      <c r="K2062" s="9" t="s">
        <v>12079</v>
      </c>
      <c r="L2062" s="6"/>
    </row>
    <row r="2063" spans="1:12" x14ac:dyDescent="0.2">
      <c r="A2063" s="6" t="s">
        <v>11384</v>
      </c>
      <c r="B2063" s="6" t="s">
        <v>8490</v>
      </c>
      <c r="C2063" s="9" t="s">
        <v>2637</v>
      </c>
      <c r="D2063" s="6" t="s">
        <v>11385</v>
      </c>
      <c r="E2063" s="5">
        <v>65</v>
      </c>
      <c r="F2063" s="5">
        <v>225</v>
      </c>
      <c r="G2063" s="5" t="s">
        <v>11490</v>
      </c>
      <c r="H2063" s="5" t="s">
        <v>6136</v>
      </c>
      <c r="I2063" s="5" t="s">
        <v>8263</v>
      </c>
      <c r="J2063" s="6">
        <v>0</v>
      </c>
      <c r="K2063" s="9" t="s">
        <v>11356</v>
      </c>
      <c r="L2063" s="6"/>
    </row>
    <row r="2064" spans="1:12" x14ac:dyDescent="0.2">
      <c r="A2064" s="6" t="s">
        <v>4223</v>
      </c>
      <c r="B2064" s="6" t="s">
        <v>8490</v>
      </c>
      <c r="C2064" s="9" t="s">
        <v>2637</v>
      </c>
      <c r="D2064" s="174" t="s">
        <v>4387</v>
      </c>
      <c r="E2064" s="5">
        <v>65</v>
      </c>
      <c r="F2064" s="5">
        <v>235</v>
      </c>
      <c r="G2064" s="5" t="s">
        <v>6724</v>
      </c>
      <c r="H2064" s="5" t="s">
        <v>6136</v>
      </c>
      <c r="I2064" s="5" t="s">
        <v>8263</v>
      </c>
      <c r="J2064" s="6">
        <v>0</v>
      </c>
      <c r="K2064" s="9"/>
      <c r="L2064" s="6"/>
    </row>
    <row r="2065" spans="1:12" x14ac:dyDescent="0.2">
      <c r="A2065" s="6" t="s">
        <v>11825</v>
      </c>
      <c r="B2065" s="6" t="s">
        <v>8490</v>
      </c>
      <c r="C2065" s="9" t="s">
        <v>10090</v>
      </c>
      <c r="D2065" s="174" t="s">
        <v>11894</v>
      </c>
      <c r="E2065" s="5">
        <v>71</v>
      </c>
      <c r="F2065" s="5">
        <v>207</v>
      </c>
      <c r="G2065" s="5" t="s">
        <v>5671</v>
      </c>
      <c r="H2065" s="5" t="s">
        <v>912</v>
      </c>
      <c r="I2065" s="5" t="s">
        <v>8263</v>
      </c>
      <c r="J2065" s="6">
        <v>0</v>
      </c>
      <c r="K2065" s="9" t="s">
        <v>11779</v>
      </c>
      <c r="L2065" s="6"/>
    </row>
    <row r="2066" spans="1:12" x14ac:dyDescent="0.2">
      <c r="A2066" s="575" t="s">
        <v>10929</v>
      </c>
      <c r="B2066" s="6" t="s">
        <v>8490</v>
      </c>
      <c r="C2066" s="9" t="s">
        <v>2637</v>
      </c>
      <c r="D2066" s="6" t="s">
        <v>10576</v>
      </c>
      <c r="E2066" s="5">
        <v>65</v>
      </c>
      <c r="F2066" s="5">
        <v>201</v>
      </c>
      <c r="G2066" s="5" t="s">
        <v>8658</v>
      </c>
      <c r="H2066" s="5" t="s">
        <v>6136</v>
      </c>
      <c r="I2066" s="5" t="s">
        <v>8263</v>
      </c>
      <c r="J2066" s="6">
        <v>0</v>
      </c>
      <c r="K2066" s="562" t="s">
        <v>11354</v>
      </c>
      <c r="L2066" s="6"/>
    </row>
    <row r="2067" spans="1:12" x14ac:dyDescent="0.2">
      <c r="A2067" s="575" t="s">
        <v>11103</v>
      </c>
      <c r="B2067" s="6" t="s">
        <v>8490</v>
      </c>
      <c r="C2067" s="9" t="s">
        <v>2637</v>
      </c>
      <c r="D2067" s="576" t="s">
        <v>11142</v>
      </c>
      <c r="E2067" s="5">
        <v>65</v>
      </c>
      <c r="F2067" s="5">
        <v>208</v>
      </c>
      <c r="G2067" s="5" t="s">
        <v>6047</v>
      </c>
      <c r="H2067" s="5" t="s">
        <v>6136</v>
      </c>
      <c r="I2067" s="5" t="s">
        <v>8263</v>
      </c>
      <c r="J2067" s="6">
        <v>0</v>
      </c>
      <c r="K2067" s="562" t="s">
        <v>11143</v>
      </c>
      <c r="L2067" s="6"/>
    </row>
    <row r="2068" spans="1:12" x14ac:dyDescent="0.2">
      <c r="A2068" s="6"/>
      <c r="B2068" s="6" t="s">
        <v>8490</v>
      </c>
      <c r="C2068" s="9" t="s">
        <v>2637</v>
      </c>
      <c r="D2068" s="6" t="s">
        <v>5146</v>
      </c>
      <c r="E2068" s="5">
        <v>65</v>
      </c>
      <c r="F2068" s="5">
        <v>208</v>
      </c>
      <c r="G2068" s="5" t="s">
        <v>6047</v>
      </c>
      <c r="H2068" s="5" t="s">
        <v>6136</v>
      </c>
      <c r="I2068" s="5" t="s">
        <v>8263</v>
      </c>
      <c r="J2068" s="6">
        <v>0</v>
      </c>
      <c r="K2068" s="9"/>
      <c r="L2068" s="6"/>
    </row>
    <row r="2069" spans="1:12" x14ac:dyDescent="0.2">
      <c r="A2069" s="6"/>
      <c r="B2069" s="6" t="s">
        <v>8490</v>
      </c>
      <c r="C2069" s="9" t="s">
        <v>2637</v>
      </c>
      <c r="D2069" s="6" t="s">
        <v>5393</v>
      </c>
      <c r="E2069" s="5">
        <v>64</v>
      </c>
      <c r="F2069" s="5">
        <v>208</v>
      </c>
      <c r="G2069" s="5" t="s">
        <v>6047</v>
      </c>
      <c r="H2069" s="5" t="s">
        <v>6136</v>
      </c>
      <c r="I2069" s="5" t="s">
        <v>8263</v>
      </c>
      <c r="J2069" s="6">
        <v>0</v>
      </c>
      <c r="K2069" s="9"/>
      <c r="L2069" s="6"/>
    </row>
    <row r="2070" spans="1:12" ht="25.5" x14ac:dyDescent="0.2">
      <c r="A2070" s="6"/>
      <c r="B2070" s="6" t="s">
        <v>8490</v>
      </c>
      <c r="C2070" s="9" t="s">
        <v>2637</v>
      </c>
      <c r="D2070" s="174" t="s">
        <v>4127</v>
      </c>
      <c r="E2070" s="5">
        <v>62</v>
      </c>
      <c r="F2070" s="5">
        <v>218</v>
      </c>
      <c r="G2070" s="5" t="s">
        <v>9214</v>
      </c>
      <c r="H2070" s="5" t="s">
        <v>6136</v>
      </c>
      <c r="I2070" s="5" t="s">
        <v>8263</v>
      </c>
      <c r="J2070" s="6">
        <v>0</v>
      </c>
      <c r="K2070" s="9" t="s">
        <v>4110</v>
      </c>
      <c r="L2070" s="6"/>
    </row>
    <row r="2071" spans="1:12" x14ac:dyDescent="0.2">
      <c r="A2071" s="575" t="s">
        <v>6205</v>
      </c>
      <c r="B2071" s="6" t="s">
        <v>8490</v>
      </c>
      <c r="C2071" s="9" t="s">
        <v>2637</v>
      </c>
      <c r="D2071" s="6" t="s">
        <v>5216</v>
      </c>
      <c r="E2071" s="5">
        <v>64</v>
      </c>
      <c r="F2071" s="5">
        <v>208</v>
      </c>
      <c r="G2071" s="5" t="s">
        <v>6047</v>
      </c>
      <c r="H2071" s="5" t="s">
        <v>6136</v>
      </c>
      <c r="I2071" s="5" t="s">
        <v>8263</v>
      </c>
      <c r="J2071" s="6">
        <v>0</v>
      </c>
      <c r="K2071" s="9" t="s">
        <v>2910</v>
      </c>
      <c r="L2071" s="6"/>
    </row>
    <row r="2072" spans="1:12" x14ac:dyDescent="0.2">
      <c r="A2072" s="6" t="s">
        <v>8084</v>
      </c>
      <c r="B2072" s="6" t="s">
        <v>8490</v>
      </c>
      <c r="C2072" s="9" t="s">
        <v>2637</v>
      </c>
      <c r="D2072" s="6" t="s">
        <v>2909</v>
      </c>
      <c r="E2072" s="5">
        <v>64</v>
      </c>
      <c r="F2072" s="5">
        <v>208</v>
      </c>
      <c r="G2072" s="5" t="s">
        <v>6047</v>
      </c>
      <c r="H2072" s="5" t="s">
        <v>6136</v>
      </c>
      <c r="I2072" s="5" t="s">
        <v>8263</v>
      </c>
      <c r="J2072" s="6">
        <v>0</v>
      </c>
      <c r="K2072" s="9"/>
      <c r="L2072" s="6"/>
    </row>
    <row r="2073" spans="1:12" x14ac:dyDescent="0.2">
      <c r="A2073" s="6"/>
      <c r="B2073" s="6" t="s">
        <v>8490</v>
      </c>
      <c r="C2073" s="9" t="s">
        <v>2637</v>
      </c>
      <c r="D2073" s="6" t="s">
        <v>5000</v>
      </c>
      <c r="E2073" s="5">
        <v>64</v>
      </c>
      <c r="F2073" s="5">
        <v>208</v>
      </c>
      <c r="G2073" s="5" t="s">
        <v>6047</v>
      </c>
      <c r="H2073" s="5" t="s">
        <v>6136</v>
      </c>
      <c r="I2073" s="5" t="s">
        <v>8263</v>
      </c>
      <c r="J2073" s="6">
        <v>0</v>
      </c>
      <c r="K2073" s="9" t="s">
        <v>2005</v>
      </c>
      <c r="L2073" s="6"/>
    </row>
    <row r="2074" spans="1:12" x14ac:dyDescent="0.2">
      <c r="A2074" s="6" t="s">
        <v>2435</v>
      </c>
      <c r="B2074" s="6" t="s">
        <v>8490</v>
      </c>
      <c r="C2074" s="9" t="s">
        <v>2637</v>
      </c>
      <c r="D2074" s="6" t="s">
        <v>3259</v>
      </c>
      <c r="E2074" s="5">
        <v>65</v>
      </c>
      <c r="F2074" s="5">
        <v>208</v>
      </c>
      <c r="G2074" s="5" t="s">
        <v>6047</v>
      </c>
      <c r="H2074" s="5" t="s">
        <v>6136</v>
      </c>
      <c r="I2074" s="5" t="s">
        <v>8263</v>
      </c>
      <c r="J2074" s="6">
        <v>0</v>
      </c>
      <c r="K2074" s="9"/>
      <c r="L2074" s="6"/>
    </row>
    <row r="2075" spans="1:12" x14ac:dyDescent="0.2">
      <c r="A2075" s="556" t="s">
        <v>11954</v>
      </c>
      <c r="B2075" s="575" t="s">
        <v>8490</v>
      </c>
      <c r="C2075" s="562" t="s">
        <v>2637</v>
      </c>
      <c r="D2075" s="575" t="s">
        <v>1650</v>
      </c>
      <c r="E2075" s="564">
        <v>64</v>
      </c>
      <c r="F2075" s="564">
        <v>208</v>
      </c>
      <c r="G2075" s="564" t="s">
        <v>6047</v>
      </c>
      <c r="H2075" s="564" t="s">
        <v>6136</v>
      </c>
      <c r="I2075" s="564" t="s">
        <v>8263</v>
      </c>
      <c r="J2075" s="6">
        <v>0</v>
      </c>
      <c r="K2075" s="562" t="s">
        <v>11951</v>
      </c>
      <c r="L2075" s="6"/>
    </row>
    <row r="2076" spans="1:12" x14ac:dyDescent="0.2">
      <c r="A2076" s="6"/>
      <c r="B2076" s="6" t="s">
        <v>8490</v>
      </c>
      <c r="C2076" s="9" t="s">
        <v>2637</v>
      </c>
      <c r="D2076" s="557" t="s">
        <v>1802</v>
      </c>
      <c r="E2076" s="5">
        <v>66</v>
      </c>
      <c r="F2076" s="5">
        <v>201</v>
      </c>
      <c r="G2076" s="5" t="s">
        <v>8658</v>
      </c>
      <c r="H2076" s="5" t="s">
        <v>6136</v>
      </c>
      <c r="I2076" s="5" t="s">
        <v>8263</v>
      </c>
      <c r="J2076" s="6">
        <v>0</v>
      </c>
      <c r="K2076" s="9"/>
      <c r="L2076" s="6"/>
    </row>
    <row r="2077" spans="1:12" x14ac:dyDescent="0.2">
      <c r="A2077" s="575" t="s">
        <v>11241</v>
      </c>
      <c r="B2077" s="6" t="s">
        <v>8490</v>
      </c>
      <c r="C2077" s="9" t="s">
        <v>2637</v>
      </c>
      <c r="D2077" s="575" t="s">
        <v>11249</v>
      </c>
      <c r="E2077" s="5">
        <v>64</v>
      </c>
      <c r="F2077" s="5">
        <v>208</v>
      </c>
      <c r="G2077" s="5" t="s">
        <v>6047</v>
      </c>
      <c r="H2077" s="5" t="s">
        <v>6136</v>
      </c>
      <c r="I2077" s="5" t="s">
        <v>8263</v>
      </c>
      <c r="J2077" s="6">
        <v>0</v>
      </c>
      <c r="K2077" s="562" t="s">
        <v>11198</v>
      </c>
      <c r="L2077" s="6"/>
    </row>
    <row r="2078" spans="1:12" x14ac:dyDescent="0.2">
      <c r="A2078" s="6"/>
      <c r="B2078" s="6" t="s">
        <v>8490</v>
      </c>
      <c r="C2078" s="9" t="s">
        <v>2637</v>
      </c>
      <c r="D2078" s="557" t="s">
        <v>6340</v>
      </c>
      <c r="E2078" s="5">
        <v>65</v>
      </c>
      <c r="F2078" s="5">
        <v>208</v>
      </c>
      <c r="G2078" s="5" t="s">
        <v>6047</v>
      </c>
      <c r="H2078" s="5" t="s">
        <v>6136</v>
      </c>
      <c r="I2078" s="5" t="s">
        <v>8263</v>
      </c>
      <c r="J2078" s="6">
        <v>0</v>
      </c>
      <c r="K2078" s="9"/>
      <c r="L2078" s="6"/>
    </row>
    <row r="2079" spans="1:12" x14ac:dyDescent="0.2">
      <c r="A2079" s="575" t="s">
        <v>11403</v>
      </c>
      <c r="B2079" s="6" t="s">
        <v>8490</v>
      </c>
      <c r="C2079" s="9" t="s">
        <v>2637</v>
      </c>
      <c r="D2079" s="6" t="s">
        <v>11405</v>
      </c>
      <c r="E2079" s="5">
        <v>66</v>
      </c>
      <c r="F2079" s="5">
        <v>208</v>
      </c>
      <c r="G2079" s="5" t="s">
        <v>6047</v>
      </c>
      <c r="H2079" s="5" t="s">
        <v>6136</v>
      </c>
      <c r="I2079" s="5" t="s">
        <v>8263</v>
      </c>
      <c r="J2079" s="6">
        <v>0</v>
      </c>
      <c r="K2079" s="562" t="s">
        <v>11399</v>
      </c>
      <c r="L2079" s="6"/>
    </row>
    <row r="2080" spans="1:12" x14ac:dyDescent="0.2">
      <c r="A2080" s="6"/>
      <c r="B2080" s="6" t="s">
        <v>8490</v>
      </c>
      <c r="C2080" s="9" t="s">
        <v>2637</v>
      </c>
      <c r="D2080" s="557" t="s">
        <v>8556</v>
      </c>
      <c r="E2080" s="5">
        <v>62</v>
      </c>
      <c r="F2080" s="5">
        <v>218</v>
      </c>
      <c r="G2080" s="5" t="s">
        <v>9214</v>
      </c>
      <c r="H2080" s="5" t="s">
        <v>6136</v>
      </c>
      <c r="I2080" s="5" t="s">
        <v>8263</v>
      </c>
      <c r="J2080" s="6">
        <v>0</v>
      </c>
      <c r="K2080" s="9"/>
      <c r="L2080" s="6"/>
    </row>
    <row r="2081" spans="1:12" x14ac:dyDescent="0.2">
      <c r="A2081" s="6" t="s">
        <v>10579</v>
      </c>
      <c r="B2081" s="6" t="s">
        <v>8490</v>
      </c>
      <c r="C2081" s="9" t="s">
        <v>2637</v>
      </c>
      <c r="D2081" s="557" t="s">
        <v>10582</v>
      </c>
      <c r="E2081" s="5">
        <v>69</v>
      </c>
      <c r="F2081" s="5">
        <v>206</v>
      </c>
      <c r="G2081" s="5" t="s">
        <v>397</v>
      </c>
      <c r="H2081" s="5" t="s">
        <v>10390</v>
      </c>
      <c r="I2081" s="5" t="s">
        <v>8263</v>
      </c>
      <c r="J2081" s="6">
        <v>0</v>
      </c>
      <c r="K2081" s="9" t="s">
        <v>10581</v>
      </c>
      <c r="L2081" s="6"/>
    </row>
    <row r="2082" spans="1:12" x14ac:dyDescent="0.2">
      <c r="A2082" s="6" t="s">
        <v>2842</v>
      </c>
      <c r="B2082" s="6" t="s">
        <v>8490</v>
      </c>
      <c r="C2082" s="9" t="s">
        <v>2637</v>
      </c>
      <c r="D2082" s="6" t="s">
        <v>229</v>
      </c>
      <c r="E2082" s="5">
        <v>76</v>
      </c>
      <c r="F2082" s="5">
        <v>226</v>
      </c>
      <c r="G2082" s="5" t="s">
        <v>5191</v>
      </c>
      <c r="H2082" s="5" t="s">
        <v>4678</v>
      </c>
      <c r="I2082" s="5" t="s">
        <v>8263</v>
      </c>
      <c r="J2082" s="6">
        <v>0</v>
      </c>
      <c r="K2082" s="9" t="s">
        <v>9177</v>
      </c>
      <c r="L2082" s="6"/>
    </row>
    <row r="2083" spans="1:12" x14ac:dyDescent="0.2">
      <c r="A2083" s="575" t="s">
        <v>11218</v>
      </c>
      <c r="B2083" s="6" t="s">
        <v>8490</v>
      </c>
      <c r="C2083" s="9" t="s">
        <v>2637</v>
      </c>
      <c r="D2083" s="575" t="s">
        <v>11314</v>
      </c>
      <c r="E2083" s="5">
        <v>62</v>
      </c>
      <c r="F2083" s="5">
        <v>211</v>
      </c>
      <c r="G2083" s="5" t="s">
        <v>9506</v>
      </c>
      <c r="H2083" s="5" t="s">
        <v>6136</v>
      </c>
      <c r="I2083" s="5" t="s">
        <v>8263</v>
      </c>
      <c r="J2083" s="6">
        <v>0</v>
      </c>
      <c r="K2083" s="9" t="s">
        <v>11175</v>
      </c>
      <c r="L2083" s="6"/>
    </row>
    <row r="2084" spans="1:12" x14ac:dyDescent="0.2">
      <c r="A2084" s="6" t="s">
        <v>7658</v>
      </c>
      <c r="B2084" s="6" t="s">
        <v>8490</v>
      </c>
      <c r="C2084" s="9" t="s">
        <v>2637</v>
      </c>
      <c r="D2084" s="6" t="s">
        <v>4666</v>
      </c>
      <c r="E2084" s="5">
        <v>65</v>
      </c>
      <c r="F2084" s="5">
        <v>208</v>
      </c>
      <c r="G2084" s="5" t="s">
        <v>6047</v>
      </c>
      <c r="H2084" s="5" t="s">
        <v>6136</v>
      </c>
      <c r="I2084" s="5" t="s">
        <v>8263</v>
      </c>
      <c r="J2084" s="6">
        <v>0</v>
      </c>
      <c r="K2084" s="9"/>
      <c r="L2084" s="6"/>
    </row>
    <row r="2085" spans="1:12" x14ac:dyDescent="0.2">
      <c r="A2085" s="6"/>
      <c r="B2085" s="6" t="s">
        <v>8490</v>
      </c>
      <c r="C2085" s="9" t="s">
        <v>2637</v>
      </c>
      <c r="D2085" s="6" t="s">
        <v>2878</v>
      </c>
      <c r="E2085" s="5">
        <v>66</v>
      </c>
      <c r="F2085" s="5">
        <v>208</v>
      </c>
      <c r="G2085" s="5" t="s">
        <v>6047</v>
      </c>
      <c r="H2085" s="5" t="s">
        <v>6136</v>
      </c>
      <c r="I2085" s="5" t="s">
        <v>8263</v>
      </c>
      <c r="J2085" s="6">
        <v>0</v>
      </c>
      <c r="K2085" s="9"/>
      <c r="L2085" s="6"/>
    </row>
    <row r="2086" spans="1:12" x14ac:dyDescent="0.2">
      <c r="A2086" s="6"/>
      <c r="B2086" s="6" t="s">
        <v>8490</v>
      </c>
      <c r="C2086" s="9" t="s">
        <v>2637</v>
      </c>
      <c r="D2086" s="6" t="s">
        <v>7392</v>
      </c>
      <c r="E2086" s="5">
        <v>63</v>
      </c>
      <c r="F2086" s="5">
        <v>211</v>
      </c>
      <c r="G2086" s="5" t="s">
        <v>9506</v>
      </c>
      <c r="H2086" s="5" t="s">
        <v>6136</v>
      </c>
      <c r="I2086" s="5" t="s">
        <v>8263</v>
      </c>
      <c r="J2086" s="6">
        <v>0</v>
      </c>
      <c r="K2086" s="9"/>
      <c r="L2086" s="6"/>
    </row>
    <row r="2087" spans="1:12" x14ac:dyDescent="0.2">
      <c r="A2087" s="6" t="s">
        <v>11423</v>
      </c>
      <c r="B2087" s="6" t="s">
        <v>8490</v>
      </c>
      <c r="C2087" s="9" t="s">
        <v>2637</v>
      </c>
      <c r="D2087" s="6" t="s">
        <v>11435</v>
      </c>
      <c r="E2087" s="5">
        <v>65</v>
      </c>
      <c r="F2087" s="5">
        <v>201</v>
      </c>
      <c r="G2087" s="5" t="s">
        <v>8658</v>
      </c>
      <c r="H2087" s="5" t="s">
        <v>6136</v>
      </c>
      <c r="I2087" s="5" t="s">
        <v>8263</v>
      </c>
      <c r="J2087" s="6">
        <v>0</v>
      </c>
      <c r="K2087" s="9" t="s">
        <v>11399</v>
      </c>
      <c r="L2087" s="6"/>
    </row>
    <row r="2088" spans="1:12" x14ac:dyDescent="0.2">
      <c r="A2088" s="575" t="s">
        <v>12500</v>
      </c>
      <c r="B2088" s="6" t="s">
        <v>8490</v>
      </c>
      <c r="C2088" s="9" t="s">
        <v>2637</v>
      </c>
      <c r="D2088" s="575" t="s">
        <v>12347</v>
      </c>
      <c r="E2088" s="5">
        <v>65</v>
      </c>
      <c r="F2088" s="5">
        <v>208</v>
      </c>
      <c r="G2088" s="5" t="s">
        <v>6047</v>
      </c>
      <c r="H2088" s="5" t="s">
        <v>6136</v>
      </c>
      <c r="I2088" s="5" t="s">
        <v>8263</v>
      </c>
      <c r="J2088" s="6">
        <v>0</v>
      </c>
      <c r="K2088" s="562" t="s">
        <v>12348</v>
      </c>
      <c r="L2088" s="6"/>
    </row>
    <row r="2089" spans="1:12" x14ac:dyDescent="0.2">
      <c r="A2089" s="6" t="s">
        <v>2026</v>
      </c>
      <c r="B2089" s="6" t="s">
        <v>8490</v>
      </c>
      <c r="C2089" s="9" t="s">
        <v>2637</v>
      </c>
      <c r="D2089" s="6" t="s">
        <v>2028</v>
      </c>
      <c r="E2089" s="5">
        <v>65</v>
      </c>
      <c r="F2089" s="5">
        <v>208</v>
      </c>
      <c r="G2089" s="5" t="s">
        <v>6047</v>
      </c>
      <c r="H2089" s="5" t="s">
        <v>6136</v>
      </c>
      <c r="I2089" s="5" t="s">
        <v>8263</v>
      </c>
      <c r="J2089" s="6">
        <v>0</v>
      </c>
      <c r="K2089" s="9"/>
      <c r="L2089" s="6"/>
    </row>
    <row r="2090" spans="1:12" x14ac:dyDescent="0.2">
      <c r="A2090" s="6" t="s">
        <v>5427</v>
      </c>
      <c r="B2090" s="6" t="s">
        <v>8490</v>
      </c>
      <c r="C2090" s="9" t="s">
        <v>2637</v>
      </c>
      <c r="D2090" s="6" t="s">
        <v>12084</v>
      </c>
      <c r="E2090" s="5">
        <v>64</v>
      </c>
      <c r="F2090" s="5">
        <v>201</v>
      </c>
      <c r="G2090" s="5" t="s">
        <v>8658</v>
      </c>
      <c r="H2090" s="5" t="s">
        <v>6136</v>
      </c>
      <c r="I2090" s="5" t="s">
        <v>8263</v>
      </c>
      <c r="J2090" s="6">
        <v>0</v>
      </c>
      <c r="K2090" s="9" t="s">
        <v>12079</v>
      </c>
      <c r="L2090" s="6"/>
    </row>
    <row r="2091" spans="1:12" x14ac:dyDescent="0.2">
      <c r="A2091" s="6"/>
      <c r="B2091" s="6" t="s">
        <v>8490</v>
      </c>
      <c r="C2091" s="9" t="s">
        <v>2637</v>
      </c>
      <c r="D2091" s="6" t="s">
        <v>1983</v>
      </c>
      <c r="E2091" s="5">
        <v>65</v>
      </c>
      <c r="F2091" s="5">
        <v>208</v>
      </c>
      <c r="G2091" s="5" t="s">
        <v>6047</v>
      </c>
      <c r="H2091" s="5" t="s">
        <v>6136</v>
      </c>
      <c r="I2091" s="5" t="s">
        <v>8263</v>
      </c>
      <c r="J2091" s="6">
        <v>0</v>
      </c>
      <c r="K2091" s="9"/>
      <c r="L2091" s="6"/>
    </row>
    <row r="2092" spans="1:12" x14ac:dyDescent="0.2">
      <c r="A2092" s="575" t="s">
        <v>10992</v>
      </c>
      <c r="B2092" s="6" t="s">
        <v>8490</v>
      </c>
      <c r="C2092" s="9" t="s">
        <v>2637</v>
      </c>
      <c r="D2092" s="6" t="s">
        <v>597</v>
      </c>
      <c r="E2092" s="5">
        <v>64</v>
      </c>
      <c r="F2092" s="5">
        <v>201</v>
      </c>
      <c r="G2092" s="5" t="s">
        <v>8658</v>
      </c>
      <c r="H2092" s="5" t="s">
        <v>6136</v>
      </c>
      <c r="I2092" s="5" t="s">
        <v>8263</v>
      </c>
      <c r="J2092" s="6">
        <v>0</v>
      </c>
      <c r="K2092" s="562" t="s">
        <v>12413</v>
      </c>
      <c r="L2092" s="6"/>
    </row>
    <row r="2093" spans="1:12" x14ac:dyDescent="0.2">
      <c r="A2093" s="6"/>
      <c r="B2093" s="6" t="s">
        <v>8490</v>
      </c>
      <c r="C2093" s="9" t="s">
        <v>2637</v>
      </c>
      <c r="D2093" s="6" t="s">
        <v>3421</v>
      </c>
      <c r="E2093" s="5">
        <v>64</v>
      </c>
      <c r="F2093" s="5">
        <v>208</v>
      </c>
      <c r="G2093" s="5" t="s">
        <v>6047</v>
      </c>
      <c r="H2093" s="5" t="s">
        <v>6136</v>
      </c>
      <c r="I2093" s="5" t="s">
        <v>8263</v>
      </c>
      <c r="J2093" s="6">
        <v>0</v>
      </c>
      <c r="K2093" s="9" t="s">
        <v>498</v>
      </c>
      <c r="L2093" s="6"/>
    </row>
    <row r="2094" spans="1:12" x14ac:dyDescent="0.2">
      <c r="A2094" s="6" t="s">
        <v>5123</v>
      </c>
      <c r="B2094" s="6" t="s">
        <v>8490</v>
      </c>
      <c r="C2094" s="9" t="s">
        <v>2637</v>
      </c>
      <c r="D2094" s="6" t="s">
        <v>6017</v>
      </c>
      <c r="E2094" s="5">
        <v>64</v>
      </c>
      <c r="F2094" s="5">
        <v>208</v>
      </c>
      <c r="G2094" s="5" t="s">
        <v>6047</v>
      </c>
      <c r="H2094" s="5" t="s">
        <v>6136</v>
      </c>
      <c r="I2094" s="5" t="s">
        <v>8263</v>
      </c>
      <c r="J2094" s="6">
        <v>0</v>
      </c>
      <c r="K2094" s="9"/>
      <c r="L2094" s="6"/>
    </row>
    <row r="2095" spans="1:12" x14ac:dyDescent="0.2">
      <c r="A2095" s="6"/>
      <c r="B2095" s="6" t="s">
        <v>8490</v>
      </c>
      <c r="C2095" s="9" t="s">
        <v>2637</v>
      </c>
      <c r="D2095" s="6" t="s">
        <v>598</v>
      </c>
      <c r="E2095" s="5">
        <v>62</v>
      </c>
      <c r="F2095" s="5">
        <v>218</v>
      </c>
      <c r="G2095" s="5" t="s">
        <v>9214</v>
      </c>
      <c r="H2095" s="5" t="s">
        <v>6136</v>
      </c>
      <c r="I2095" s="5" t="s">
        <v>8263</v>
      </c>
      <c r="J2095" s="6">
        <v>0</v>
      </c>
      <c r="K2095" s="9"/>
      <c r="L2095" s="6"/>
    </row>
    <row r="2096" spans="1:12" x14ac:dyDescent="0.2">
      <c r="A2096" s="6"/>
      <c r="B2096" s="6" t="s">
        <v>8490</v>
      </c>
      <c r="C2096" s="9" t="s">
        <v>2637</v>
      </c>
      <c r="D2096" s="6" t="s">
        <v>548</v>
      </c>
      <c r="E2096" s="5">
        <v>65</v>
      </c>
      <c r="F2096" s="5">
        <v>208</v>
      </c>
      <c r="G2096" s="5" t="s">
        <v>6047</v>
      </c>
      <c r="H2096" s="5" t="s">
        <v>6136</v>
      </c>
      <c r="I2096" s="5" t="s">
        <v>8263</v>
      </c>
      <c r="J2096" s="6">
        <v>0</v>
      </c>
      <c r="K2096" s="9" t="s">
        <v>3265</v>
      </c>
      <c r="L2096" s="6"/>
    </row>
    <row r="2097" spans="1:12" x14ac:dyDescent="0.2">
      <c r="A2097" s="6" t="s">
        <v>9486</v>
      </c>
      <c r="B2097" s="6" t="s">
        <v>8490</v>
      </c>
      <c r="C2097" s="9" t="s">
        <v>2637</v>
      </c>
      <c r="D2097" s="6" t="s">
        <v>6763</v>
      </c>
      <c r="E2097" s="5">
        <v>63</v>
      </c>
      <c r="F2097" s="5">
        <v>211</v>
      </c>
      <c r="G2097" s="5" t="s">
        <v>9506</v>
      </c>
      <c r="H2097" s="5" t="s">
        <v>6136</v>
      </c>
      <c r="I2097" s="5" t="s">
        <v>8263</v>
      </c>
      <c r="J2097" s="6">
        <v>0</v>
      </c>
      <c r="K2097" s="9"/>
      <c r="L2097" s="6"/>
    </row>
    <row r="2098" spans="1:12" x14ac:dyDescent="0.2">
      <c r="A2098" s="6" t="s">
        <v>12041</v>
      </c>
      <c r="B2098" s="6" t="s">
        <v>8490</v>
      </c>
      <c r="C2098" s="9" t="s">
        <v>2637</v>
      </c>
      <c r="D2098" s="6" t="s">
        <v>12045</v>
      </c>
      <c r="E2098" s="5">
        <v>76</v>
      </c>
      <c r="F2098" s="5">
        <v>226</v>
      </c>
      <c r="G2098" s="5" t="s">
        <v>5191</v>
      </c>
      <c r="H2098" s="5" t="s">
        <v>4678</v>
      </c>
      <c r="I2098" s="5" t="s">
        <v>8263</v>
      </c>
      <c r="J2098" s="6">
        <v>0</v>
      </c>
      <c r="K2098" s="9" t="s">
        <v>11657</v>
      </c>
      <c r="L2098" s="6"/>
    </row>
    <row r="2099" spans="1:12" x14ac:dyDescent="0.2">
      <c r="A2099" s="6"/>
      <c r="B2099" s="6" t="s">
        <v>8490</v>
      </c>
      <c r="C2099" s="9" t="s">
        <v>2637</v>
      </c>
      <c r="D2099" s="6" t="s">
        <v>2035</v>
      </c>
      <c r="E2099" s="5">
        <v>65</v>
      </c>
      <c r="F2099" s="5">
        <v>201</v>
      </c>
      <c r="G2099" s="5" t="s">
        <v>8658</v>
      </c>
      <c r="H2099" s="5" t="s">
        <v>6136</v>
      </c>
      <c r="I2099" s="5" t="s">
        <v>8263</v>
      </c>
      <c r="J2099" s="6">
        <v>0</v>
      </c>
      <c r="K2099" s="9"/>
      <c r="L2099" s="6"/>
    </row>
    <row r="2100" spans="1:12" x14ac:dyDescent="0.2">
      <c r="A2100" s="6" t="s">
        <v>3613</v>
      </c>
      <c r="B2100" s="6" t="s">
        <v>8490</v>
      </c>
      <c r="C2100" s="9" t="s">
        <v>2637</v>
      </c>
      <c r="D2100" s="6" t="s">
        <v>2490</v>
      </c>
      <c r="E2100" s="5">
        <v>76</v>
      </c>
      <c r="F2100" s="5">
        <v>226</v>
      </c>
      <c r="G2100" s="5" t="s">
        <v>5191</v>
      </c>
      <c r="H2100" s="5" t="s">
        <v>4678</v>
      </c>
      <c r="I2100" s="5" t="s">
        <v>8263</v>
      </c>
      <c r="J2100" s="6">
        <v>0</v>
      </c>
      <c r="K2100" s="9" t="s">
        <v>1756</v>
      </c>
      <c r="L2100" s="6"/>
    </row>
    <row r="2101" spans="1:12" x14ac:dyDescent="0.2">
      <c r="A2101" s="6"/>
      <c r="B2101" s="6" t="s">
        <v>8490</v>
      </c>
      <c r="C2101" s="9" t="s">
        <v>2637</v>
      </c>
      <c r="D2101" s="6" t="s">
        <v>4959</v>
      </c>
      <c r="E2101" s="5">
        <v>65</v>
      </c>
      <c r="F2101" s="5">
        <v>208</v>
      </c>
      <c r="G2101" s="5" t="s">
        <v>6047</v>
      </c>
      <c r="H2101" s="5" t="s">
        <v>6136</v>
      </c>
      <c r="I2101" s="5" t="s">
        <v>8263</v>
      </c>
      <c r="J2101" s="6">
        <v>0</v>
      </c>
      <c r="K2101" s="9" t="s">
        <v>3789</v>
      </c>
      <c r="L2101" s="6"/>
    </row>
    <row r="2102" spans="1:12" x14ac:dyDescent="0.2">
      <c r="A2102" s="6" t="s">
        <v>9924</v>
      </c>
      <c r="B2102" s="6" t="s">
        <v>8490</v>
      </c>
      <c r="C2102" s="9" t="s">
        <v>2637</v>
      </c>
      <c r="D2102" s="6" t="s">
        <v>9925</v>
      </c>
      <c r="E2102" s="5">
        <v>65</v>
      </c>
      <c r="F2102" s="5">
        <v>208</v>
      </c>
      <c r="G2102" s="5" t="s">
        <v>6047</v>
      </c>
      <c r="H2102" s="5" t="s">
        <v>6136</v>
      </c>
      <c r="I2102" s="5" t="s">
        <v>8263</v>
      </c>
      <c r="J2102" s="6">
        <v>0</v>
      </c>
      <c r="K2102" s="9" t="s">
        <v>10559</v>
      </c>
      <c r="L2102" s="6"/>
    </row>
    <row r="2103" spans="1:12" x14ac:dyDescent="0.2">
      <c r="A2103" s="6" t="s">
        <v>10639</v>
      </c>
      <c r="B2103" s="6" t="s">
        <v>8490</v>
      </c>
      <c r="C2103" s="9" t="s">
        <v>2637</v>
      </c>
      <c r="D2103" s="6" t="s">
        <v>10646</v>
      </c>
      <c r="E2103" s="5">
        <v>67</v>
      </c>
      <c r="F2103" s="5">
        <v>206</v>
      </c>
      <c r="G2103" s="5" t="s">
        <v>397</v>
      </c>
      <c r="H2103" s="5" t="s">
        <v>10390</v>
      </c>
      <c r="I2103" s="5" t="s">
        <v>8263</v>
      </c>
      <c r="J2103" s="6">
        <v>0</v>
      </c>
      <c r="K2103" s="9" t="s">
        <v>10626</v>
      </c>
      <c r="L2103" s="6"/>
    </row>
    <row r="2104" spans="1:12" x14ac:dyDescent="0.2">
      <c r="A2104" s="6" t="s">
        <v>10637</v>
      </c>
      <c r="B2104" s="6" t="s">
        <v>8490</v>
      </c>
      <c r="C2104" s="9" t="s">
        <v>2637</v>
      </c>
      <c r="D2104" s="6" t="s">
        <v>10647</v>
      </c>
      <c r="E2104" s="5">
        <v>69</v>
      </c>
      <c r="F2104" s="5">
        <v>206</v>
      </c>
      <c r="G2104" s="5" t="s">
        <v>397</v>
      </c>
      <c r="H2104" s="5" t="s">
        <v>10390</v>
      </c>
      <c r="I2104" s="5" t="s">
        <v>8263</v>
      </c>
      <c r="J2104" s="6">
        <v>0</v>
      </c>
      <c r="K2104" s="9" t="s">
        <v>10626</v>
      </c>
      <c r="L2104" s="6"/>
    </row>
    <row r="2105" spans="1:12" x14ac:dyDescent="0.2">
      <c r="A2105" s="6" t="s">
        <v>3401</v>
      </c>
      <c r="B2105" s="6" t="s">
        <v>8490</v>
      </c>
      <c r="C2105" s="9" t="s">
        <v>2637</v>
      </c>
      <c r="D2105" s="6" t="s">
        <v>3404</v>
      </c>
      <c r="E2105" s="5">
        <v>65</v>
      </c>
      <c r="F2105" s="5">
        <v>208</v>
      </c>
      <c r="G2105" s="5" t="s">
        <v>6047</v>
      </c>
      <c r="H2105" s="5" t="s">
        <v>6136</v>
      </c>
      <c r="I2105" s="5" t="s">
        <v>8263</v>
      </c>
      <c r="J2105" s="6">
        <v>0</v>
      </c>
      <c r="K2105" s="9"/>
      <c r="L2105" s="6"/>
    </row>
    <row r="2106" spans="1:12" x14ac:dyDescent="0.2">
      <c r="A2106" s="6"/>
      <c r="B2106" s="6" t="s">
        <v>8490</v>
      </c>
      <c r="C2106" s="9" t="s">
        <v>2637</v>
      </c>
      <c r="D2106" s="6" t="s">
        <v>2384</v>
      </c>
      <c r="E2106" s="5">
        <v>65</v>
      </c>
      <c r="F2106" s="5">
        <v>208</v>
      </c>
      <c r="G2106" s="5" t="s">
        <v>6047</v>
      </c>
      <c r="H2106" s="5" t="s">
        <v>6136</v>
      </c>
      <c r="I2106" s="5" t="s">
        <v>8263</v>
      </c>
      <c r="J2106" s="6">
        <v>0</v>
      </c>
      <c r="K2106" s="9"/>
      <c r="L2106" s="6"/>
    </row>
    <row r="2107" spans="1:12" x14ac:dyDescent="0.2">
      <c r="A2107" s="6"/>
      <c r="B2107" s="6" t="s">
        <v>8490</v>
      </c>
      <c r="C2107" s="9" t="s">
        <v>2637</v>
      </c>
      <c r="D2107" s="6" t="s">
        <v>10328</v>
      </c>
      <c r="E2107" s="5">
        <v>65</v>
      </c>
      <c r="F2107" s="5">
        <v>208</v>
      </c>
      <c r="G2107" s="5" t="s">
        <v>6047</v>
      </c>
      <c r="H2107" s="5" t="s">
        <v>6136</v>
      </c>
      <c r="I2107" s="5" t="s">
        <v>8263</v>
      </c>
      <c r="J2107" s="6">
        <v>0</v>
      </c>
      <c r="K2107" s="9"/>
      <c r="L2107" s="6"/>
    </row>
    <row r="2108" spans="1:12" x14ac:dyDescent="0.2">
      <c r="A2108" s="6"/>
      <c r="B2108" s="6" t="s">
        <v>8490</v>
      </c>
      <c r="C2108" s="9" t="s">
        <v>2637</v>
      </c>
      <c r="D2108" s="6" t="s">
        <v>3738</v>
      </c>
      <c r="E2108" s="5">
        <v>80</v>
      </c>
      <c r="F2108" s="5">
        <v>223</v>
      </c>
      <c r="G2108" s="5" t="s">
        <v>10323</v>
      </c>
      <c r="H2108" s="5" t="s">
        <v>6513</v>
      </c>
      <c r="I2108" s="5" t="s">
        <v>8263</v>
      </c>
      <c r="J2108" s="6">
        <v>0</v>
      </c>
      <c r="K2108" s="9"/>
      <c r="L2108" s="6"/>
    </row>
    <row r="2109" spans="1:12" x14ac:dyDescent="0.2">
      <c r="A2109" s="6" t="s">
        <v>9712</v>
      </c>
      <c r="B2109" s="6" t="s">
        <v>8490</v>
      </c>
      <c r="C2109" s="9" t="s">
        <v>2637</v>
      </c>
      <c r="D2109" s="6" t="s">
        <v>3840</v>
      </c>
      <c r="E2109" s="5">
        <v>65</v>
      </c>
      <c r="F2109" s="5">
        <v>208</v>
      </c>
      <c r="G2109" s="5" t="s">
        <v>6047</v>
      </c>
      <c r="H2109" s="5" t="s">
        <v>6136</v>
      </c>
      <c r="I2109" s="5" t="s">
        <v>8263</v>
      </c>
      <c r="J2109" s="6">
        <v>0</v>
      </c>
      <c r="K2109" s="9"/>
      <c r="L2109" s="6"/>
    </row>
    <row r="2110" spans="1:12" x14ac:dyDescent="0.2">
      <c r="A2110" s="6" t="s">
        <v>6224</v>
      </c>
      <c r="B2110" s="6" t="s">
        <v>8490</v>
      </c>
      <c r="C2110" s="9" t="s">
        <v>2637</v>
      </c>
      <c r="D2110" s="6" t="s">
        <v>11134</v>
      </c>
      <c r="E2110" s="5">
        <v>65</v>
      </c>
      <c r="F2110" s="5">
        <v>201</v>
      </c>
      <c r="G2110" s="5" t="s">
        <v>8658</v>
      </c>
      <c r="H2110" s="5" t="s">
        <v>6136</v>
      </c>
      <c r="I2110" s="5" t="s">
        <v>8263</v>
      </c>
      <c r="J2110" s="6">
        <v>0</v>
      </c>
      <c r="K2110" s="9" t="s">
        <v>11128</v>
      </c>
      <c r="L2110" s="6"/>
    </row>
    <row r="2111" spans="1:12" x14ac:dyDescent="0.2">
      <c r="A2111" s="6" t="s">
        <v>5147</v>
      </c>
      <c r="B2111" s="6" t="s">
        <v>8490</v>
      </c>
      <c r="C2111" s="9" t="s">
        <v>2637</v>
      </c>
      <c r="D2111" s="6" t="s">
        <v>11135</v>
      </c>
      <c r="E2111" s="5">
        <v>65</v>
      </c>
      <c r="F2111" s="5">
        <v>201</v>
      </c>
      <c r="G2111" s="5" t="s">
        <v>8658</v>
      </c>
      <c r="H2111" s="5" t="s">
        <v>6136</v>
      </c>
      <c r="I2111" s="5" t="s">
        <v>8263</v>
      </c>
      <c r="J2111" s="6">
        <v>0</v>
      </c>
      <c r="K2111" s="9" t="s">
        <v>11128</v>
      </c>
      <c r="L2111" s="6"/>
    </row>
    <row r="2112" spans="1:12" x14ac:dyDescent="0.2">
      <c r="A2112" s="6" t="s">
        <v>4498</v>
      </c>
      <c r="B2112" s="6" t="s">
        <v>8490</v>
      </c>
      <c r="C2112" s="9" t="s">
        <v>2637</v>
      </c>
      <c r="D2112" s="6" t="s">
        <v>2107</v>
      </c>
      <c r="E2112" s="5">
        <v>65</v>
      </c>
      <c r="F2112" s="5">
        <v>201</v>
      </c>
      <c r="G2112" s="5" t="s">
        <v>8658</v>
      </c>
      <c r="H2112" s="5" t="s">
        <v>6136</v>
      </c>
      <c r="I2112" s="5" t="s">
        <v>8263</v>
      </c>
      <c r="J2112" s="6">
        <v>0</v>
      </c>
      <c r="K2112" s="9"/>
      <c r="L2112" s="6"/>
    </row>
    <row r="2113" spans="1:12" x14ac:dyDescent="0.2">
      <c r="A2113" s="6" t="s">
        <v>11100</v>
      </c>
      <c r="B2113" s="6" t="s">
        <v>8490</v>
      </c>
      <c r="C2113" s="9" t="s">
        <v>2637</v>
      </c>
      <c r="D2113" s="6" t="s">
        <v>11124</v>
      </c>
      <c r="E2113" s="5">
        <v>61</v>
      </c>
      <c r="F2113" s="5">
        <v>201</v>
      </c>
      <c r="G2113" s="5" t="s">
        <v>8658</v>
      </c>
      <c r="H2113" s="5" t="s">
        <v>6136</v>
      </c>
      <c r="I2113" s="5" t="s">
        <v>8263</v>
      </c>
      <c r="J2113" s="6">
        <v>0</v>
      </c>
      <c r="K2113" s="9" t="s">
        <v>12393</v>
      </c>
      <c r="L2113" s="6"/>
    </row>
    <row r="2114" spans="1:12" x14ac:dyDescent="0.2">
      <c r="A2114" s="6"/>
      <c r="B2114" s="6" t="s">
        <v>8490</v>
      </c>
      <c r="C2114" s="9" t="s">
        <v>2637</v>
      </c>
      <c r="D2114" s="6" t="s">
        <v>6032</v>
      </c>
      <c r="E2114" s="5">
        <v>63</v>
      </c>
      <c r="F2114" s="5">
        <v>208</v>
      </c>
      <c r="G2114" s="5" t="s">
        <v>6047</v>
      </c>
      <c r="H2114" s="5" t="s">
        <v>6136</v>
      </c>
      <c r="I2114" s="5" t="s">
        <v>8263</v>
      </c>
      <c r="J2114" s="6">
        <v>0</v>
      </c>
      <c r="K2114" s="9"/>
      <c r="L2114" s="6"/>
    </row>
    <row r="2115" spans="1:12" x14ac:dyDescent="0.2">
      <c r="A2115" s="6"/>
      <c r="B2115" s="6" t="s">
        <v>8490</v>
      </c>
      <c r="C2115" s="9" t="s">
        <v>2637</v>
      </c>
      <c r="D2115" s="6" t="s">
        <v>9357</v>
      </c>
      <c r="E2115" s="5">
        <v>62</v>
      </c>
      <c r="F2115" s="5">
        <v>218</v>
      </c>
      <c r="G2115" s="5" t="s">
        <v>9214</v>
      </c>
      <c r="H2115" s="5" t="s">
        <v>6136</v>
      </c>
      <c r="I2115" s="5" t="s">
        <v>8263</v>
      </c>
      <c r="J2115" s="6">
        <v>0</v>
      </c>
      <c r="K2115" s="9" t="s">
        <v>4110</v>
      </c>
      <c r="L2115" s="6"/>
    </row>
    <row r="2116" spans="1:12" x14ac:dyDescent="0.2">
      <c r="A2116" s="6" t="s">
        <v>2242</v>
      </c>
      <c r="B2116" s="6" t="s">
        <v>8490</v>
      </c>
      <c r="C2116" s="9" t="s">
        <v>12002</v>
      </c>
      <c r="D2116" s="6" t="s">
        <v>5310</v>
      </c>
      <c r="E2116" s="5">
        <v>64</v>
      </c>
      <c r="F2116" s="5">
        <v>208</v>
      </c>
      <c r="G2116" s="5" t="s">
        <v>6047</v>
      </c>
      <c r="H2116" s="5" t="s">
        <v>6136</v>
      </c>
      <c r="I2116" s="5" t="s">
        <v>8263</v>
      </c>
      <c r="J2116" s="6">
        <v>0</v>
      </c>
      <c r="K2116" s="9"/>
      <c r="L2116" s="6"/>
    </row>
    <row r="2117" spans="1:12" x14ac:dyDescent="0.2">
      <c r="A2117" s="575" t="s">
        <v>6091</v>
      </c>
      <c r="B2117" s="6" t="s">
        <v>8490</v>
      </c>
      <c r="C2117" s="9" t="s">
        <v>2637</v>
      </c>
      <c r="D2117" s="6" t="s">
        <v>10523</v>
      </c>
      <c r="E2117" s="5">
        <v>64</v>
      </c>
      <c r="F2117" s="5">
        <v>208</v>
      </c>
      <c r="G2117" s="5" t="s">
        <v>6047</v>
      </c>
      <c r="H2117" s="5" t="s">
        <v>6136</v>
      </c>
      <c r="I2117" s="5" t="s">
        <v>8263</v>
      </c>
      <c r="J2117" s="6">
        <v>0</v>
      </c>
      <c r="K2117" s="9" t="s">
        <v>3622</v>
      </c>
      <c r="L2117" s="6"/>
    </row>
    <row r="2118" spans="1:12" x14ac:dyDescent="0.2">
      <c r="A2118" s="6" t="s">
        <v>6523</v>
      </c>
      <c r="B2118" s="6" t="s">
        <v>8490</v>
      </c>
      <c r="C2118" s="9" t="s">
        <v>2637</v>
      </c>
      <c r="D2118" s="6" t="s">
        <v>1344</v>
      </c>
      <c r="E2118" s="5">
        <v>63</v>
      </c>
      <c r="F2118" s="5">
        <v>211</v>
      </c>
      <c r="G2118" s="5" t="s">
        <v>9506</v>
      </c>
      <c r="H2118" s="5" t="s">
        <v>6136</v>
      </c>
      <c r="I2118" s="5" t="s">
        <v>8263</v>
      </c>
      <c r="J2118" s="6">
        <v>0</v>
      </c>
      <c r="K2118" s="9" t="s">
        <v>2005</v>
      </c>
      <c r="L2118" s="6"/>
    </row>
    <row r="2119" spans="1:12" x14ac:dyDescent="0.2">
      <c r="A2119" s="575" t="s">
        <v>10939</v>
      </c>
      <c r="B2119" s="6" t="s">
        <v>8490</v>
      </c>
      <c r="C2119" s="9" t="s">
        <v>2637</v>
      </c>
      <c r="D2119" s="575" t="s">
        <v>11348</v>
      </c>
      <c r="E2119" s="5">
        <v>63</v>
      </c>
      <c r="F2119" s="5">
        <v>211</v>
      </c>
      <c r="G2119" s="5" t="s">
        <v>9506</v>
      </c>
      <c r="H2119" s="5" t="s">
        <v>6136</v>
      </c>
      <c r="I2119" s="5" t="s">
        <v>8263</v>
      </c>
      <c r="J2119" s="6">
        <v>0</v>
      </c>
      <c r="K2119" s="562" t="s">
        <v>11318</v>
      </c>
      <c r="L2119" s="6"/>
    </row>
    <row r="2120" spans="1:12" x14ac:dyDescent="0.2">
      <c r="A2120" s="6" t="s">
        <v>4800</v>
      </c>
      <c r="B2120" s="6" t="s">
        <v>8490</v>
      </c>
      <c r="C2120" s="9" t="s">
        <v>2637</v>
      </c>
      <c r="D2120" s="6" t="s">
        <v>8792</v>
      </c>
      <c r="E2120" s="5">
        <v>76</v>
      </c>
      <c r="F2120" s="5">
        <v>226</v>
      </c>
      <c r="G2120" s="5" t="s">
        <v>5191</v>
      </c>
      <c r="H2120" s="5" t="s">
        <v>4678</v>
      </c>
      <c r="I2120" s="5" t="s">
        <v>8263</v>
      </c>
      <c r="J2120" s="6">
        <v>0</v>
      </c>
      <c r="K2120" s="9"/>
      <c r="L2120" s="6"/>
    </row>
    <row r="2121" spans="1:12" x14ac:dyDescent="0.2">
      <c r="A2121" s="6"/>
      <c r="B2121" s="6" t="s">
        <v>8490</v>
      </c>
      <c r="C2121" s="9" t="s">
        <v>2637</v>
      </c>
      <c r="D2121" s="6" t="s">
        <v>1039</v>
      </c>
      <c r="E2121" s="5">
        <v>65</v>
      </c>
      <c r="F2121" s="5">
        <v>208</v>
      </c>
      <c r="G2121" s="5" t="s">
        <v>6047</v>
      </c>
      <c r="H2121" s="5" t="s">
        <v>6136</v>
      </c>
      <c r="I2121" s="5" t="s">
        <v>8263</v>
      </c>
      <c r="J2121" s="6">
        <v>0</v>
      </c>
      <c r="K2121" s="9"/>
      <c r="L2121" s="6"/>
    </row>
    <row r="2122" spans="1:12" x14ac:dyDescent="0.2">
      <c r="A2122" s="6" t="s">
        <v>11576</v>
      </c>
      <c r="B2122" s="6" t="s">
        <v>8490</v>
      </c>
      <c r="C2122" s="9" t="s">
        <v>2637</v>
      </c>
      <c r="D2122" s="6" t="s">
        <v>11612</v>
      </c>
      <c r="E2122" s="5">
        <v>70</v>
      </c>
      <c r="F2122" s="5">
        <v>206</v>
      </c>
      <c r="G2122" s="5" t="s">
        <v>397</v>
      </c>
      <c r="H2122" s="5" t="s">
        <v>10390</v>
      </c>
      <c r="I2122" s="5" t="s">
        <v>8263</v>
      </c>
      <c r="J2122" s="6">
        <v>0</v>
      </c>
      <c r="K2122" s="9" t="s">
        <v>11611</v>
      </c>
      <c r="L2122" s="6"/>
    </row>
    <row r="2123" spans="1:12" x14ac:dyDescent="0.2">
      <c r="A2123" s="6"/>
      <c r="B2123" s="6" t="s">
        <v>8490</v>
      </c>
      <c r="C2123" s="9" t="s">
        <v>2637</v>
      </c>
      <c r="D2123" s="6" t="s">
        <v>6740</v>
      </c>
      <c r="E2123" s="5">
        <v>65</v>
      </c>
      <c r="F2123" s="5">
        <v>208</v>
      </c>
      <c r="G2123" s="5" t="s">
        <v>6047</v>
      </c>
      <c r="H2123" s="5" t="s">
        <v>6136</v>
      </c>
      <c r="I2123" s="5" t="s">
        <v>8263</v>
      </c>
      <c r="J2123" s="6">
        <v>0</v>
      </c>
      <c r="K2123" s="9"/>
      <c r="L2123" s="6"/>
    </row>
    <row r="2124" spans="1:12" x14ac:dyDescent="0.2">
      <c r="A2124" s="6" t="s">
        <v>11575</v>
      </c>
      <c r="B2124" s="6" t="s">
        <v>8490</v>
      </c>
      <c r="C2124" s="9" t="s">
        <v>2637</v>
      </c>
      <c r="D2124" s="6" t="s">
        <v>11589</v>
      </c>
      <c r="E2124" s="5">
        <v>67</v>
      </c>
      <c r="F2124" s="5">
        <v>208</v>
      </c>
      <c r="G2124" s="5" t="s">
        <v>6047</v>
      </c>
      <c r="H2124" s="5" t="s">
        <v>6136</v>
      </c>
      <c r="I2124" s="5" t="s">
        <v>8263</v>
      </c>
      <c r="J2124" s="6">
        <v>0</v>
      </c>
      <c r="K2124" s="9" t="s">
        <v>11551</v>
      </c>
      <c r="L2124" s="6"/>
    </row>
    <row r="2125" spans="1:12" x14ac:dyDescent="0.2">
      <c r="A2125" s="6" t="s">
        <v>11574</v>
      </c>
      <c r="B2125" s="6" t="s">
        <v>8490</v>
      </c>
      <c r="C2125" s="9" t="s">
        <v>2637</v>
      </c>
      <c r="D2125" s="6" t="s">
        <v>11590</v>
      </c>
      <c r="E2125" s="5">
        <v>66</v>
      </c>
      <c r="F2125" s="5">
        <v>208</v>
      </c>
      <c r="G2125" s="5" t="s">
        <v>6047</v>
      </c>
      <c r="H2125" s="5" t="s">
        <v>6136</v>
      </c>
      <c r="I2125" s="5" t="s">
        <v>8263</v>
      </c>
      <c r="J2125" s="6">
        <v>0</v>
      </c>
      <c r="K2125" s="9" t="s">
        <v>11551</v>
      </c>
      <c r="L2125" s="6"/>
    </row>
    <row r="2126" spans="1:12" x14ac:dyDescent="0.2">
      <c r="A2126" s="6" t="s">
        <v>493</v>
      </c>
      <c r="B2126" s="6" t="s">
        <v>8490</v>
      </c>
      <c r="C2126" s="9" t="s">
        <v>2637</v>
      </c>
      <c r="D2126" s="6" t="s">
        <v>10869</v>
      </c>
      <c r="E2126" s="5">
        <v>65</v>
      </c>
      <c r="F2126" s="5">
        <v>208</v>
      </c>
      <c r="G2126" s="5" t="s">
        <v>6047</v>
      </c>
      <c r="H2126" s="5" t="s">
        <v>6136</v>
      </c>
      <c r="I2126" s="5" t="s">
        <v>8263</v>
      </c>
      <c r="J2126" s="6">
        <v>0</v>
      </c>
      <c r="K2126" s="9" t="s">
        <v>10860</v>
      </c>
      <c r="L2126" s="6"/>
    </row>
    <row r="2127" spans="1:12" x14ac:dyDescent="0.2">
      <c r="A2127" s="6" t="s">
        <v>10865</v>
      </c>
      <c r="B2127" s="6" t="s">
        <v>8490</v>
      </c>
      <c r="C2127" s="9" t="s">
        <v>2637</v>
      </c>
      <c r="D2127" s="6" t="s">
        <v>10864</v>
      </c>
      <c r="E2127" s="5">
        <v>65</v>
      </c>
      <c r="F2127" s="5">
        <v>208</v>
      </c>
      <c r="G2127" s="5" t="s">
        <v>7461</v>
      </c>
      <c r="H2127" s="5" t="s">
        <v>6136</v>
      </c>
      <c r="I2127" s="5" t="s">
        <v>8263</v>
      </c>
      <c r="J2127" s="6">
        <v>0</v>
      </c>
      <c r="K2127" s="9" t="s">
        <v>10860</v>
      </c>
      <c r="L2127" s="6"/>
    </row>
    <row r="2128" spans="1:12" x14ac:dyDescent="0.2">
      <c r="A2128" s="6" t="s">
        <v>10832</v>
      </c>
      <c r="B2128" s="6" t="s">
        <v>8490</v>
      </c>
      <c r="C2128" s="9" t="s">
        <v>2637</v>
      </c>
      <c r="D2128" s="6" t="s">
        <v>12126</v>
      </c>
      <c r="E2128" s="5">
        <v>65</v>
      </c>
      <c r="F2128" s="5">
        <v>208</v>
      </c>
      <c r="G2128" s="5" t="s">
        <v>7461</v>
      </c>
      <c r="H2128" s="5" t="s">
        <v>6136</v>
      </c>
      <c r="I2128" s="5" t="s">
        <v>8263</v>
      </c>
      <c r="J2128" s="6">
        <v>0</v>
      </c>
      <c r="K2128" s="9" t="s">
        <v>12079</v>
      </c>
      <c r="L2128" s="6"/>
    </row>
    <row r="2129" spans="1:12" x14ac:dyDescent="0.2">
      <c r="A2129" s="6"/>
      <c r="B2129" s="6" t="s">
        <v>8490</v>
      </c>
      <c r="C2129" s="9" t="s">
        <v>2637</v>
      </c>
      <c r="D2129" s="6" t="s">
        <v>6060</v>
      </c>
      <c r="E2129" s="5">
        <v>65</v>
      </c>
      <c r="F2129" s="5">
        <v>208</v>
      </c>
      <c r="G2129" s="5" t="s">
        <v>6047</v>
      </c>
      <c r="H2129" s="5" t="s">
        <v>6136</v>
      </c>
      <c r="I2129" s="5" t="s">
        <v>8263</v>
      </c>
      <c r="J2129" s="6">
        <v>0</v>
      </c>
      <c r="K2129" s="9" t="s">
        <v>2763</v>
      </c>
      <c r="L2129" s="6"/>
    </row>
    <row r="2130" spans="1:12" x14ac:dyDescent="0.2">
      <c r="A2130" s="6" t="s">
        <v>11597</v>
      </c>
      <c r="B2130" s="6" t="s">
        <v>8490</v>
      </c>
      <c r="C2130" s="9" t="s">
        <v>2637</v>
      </c>
      <c r="D2130" s="6" t="s">
        <v>10568</v>
      </c>
      <c r="E2130" s="5">
        <v>64</v>
      </c>
      <c r="F2130" s="5">
        <v>225</v>
      </c>
      <c r="G2130" s="5" t="s">
        <v>512</v>
      </c>
      <c r="H2130" s="5" t="s">
        <v>6136</v>
      </c>
      <c r="I2130" s="5" t="s">
        <v>8263</v>
      </c>
      <c r="J2130" s="6">
        <v>0</v>
      </c>
      <c r="K2130" s="9" t="s">
        <v>11551</v>
      </c>
      <c r="L2130" s="6"/>
    </row>
    <row r="2131" spans="1:12" x14ac:dyDescent="0.2">
      <c r="A2131" s="6" t="s">
        <v>9305</v>
      </c>
      <c r="B2131" s="6" t="s">
        <v>8490</v>
      </c>
      <c r="C2131" s="9" t="s">
        <v>2637</v>
      </c>
      <c r="D2131" s="6" t="s">
        <v>9793</v>
      </c>
      <c r="E2131" s="5">
        <v>71</v>
      </c>
      <c r="F2131" s="5">
        <v>207</v>
      </c>
      <c r="G2131" s="5" t="s">
        <v>5671</v>
      </c>
      <c r="H2131" s="5" t="s">
        <v>912</v>
      </c>
      <c r="I2131" s="5" t="s">
        <v>8263</v>
      </c>
      <c r="J2131" s="6">
        <v>0</v>
      </c>
      <c r="K2131" s="9" t="s">
        <v>10860</v>
      </c>
      <c r="L2131" s="6"/>
    </row>
    <row r="2132" spans="1:12" x14ac:dyDescent="0.2">
      <c r="A2132" s="6" t="s">
        <v>2260</v>
      </c>
      <c r="B2132" s="6" t="s">
        <v>8490</v>
      </c>
      <c r="C2132" s="9" t="s">
        <v>2637</v>
      </c>
      <c r="D2132" s="575" t="s">
        <v>11111</v>
      </c>
      <c r="E2132" s="5">
        <v>66</v>
      </c>
      <c r="F2132" s="5">
        <v>208</v>
      </c>
      <c r="G2132" s="5" t="s">
        <v>6047</v>
      </c>
      <c r="H2132" s="5" t="s">
        <v>6136</v>
      </c>
      <c r="I2132" s="5" t="s">
        <v>8263</v>
      </c>
      <c r="J2132" s="6">
        <v>0</v>
      </c>
      <c r="K2132" s="562" t="s">
        <v>11112</v>
      </c>
      <c r="L2132" s="6"/>
    </row>
    <row r="2133" spans="1:12" x14ac:dyDescent="0.2">
      <c r="A2133" s="6"/>
      <c r="B2133" s="6" t="s">
        <v>8490</v>
      </c>
      <c r="C2133" s="9" t="s">
        <v>2637</v>
      </c>
      <c r="D2133" s="6" t="s">
        <v>1582</v>
      </c>
      <c r="E2133" s="5">
        <v>62</v>
      </c>
      <c r="F2133" s="5">
        <v>211</v>
      </c>
      <c r="G2133" s="5" t="s">
        <v>9506</v>
      </c>
      <c r="H2133" s="5" t="s">
        <v>6136</v>
      </c>
      <c r="I2133" s="5" t="s">
        <v>8263</v>
      </c>
      <c r="J2133" s="6">
        <v>0</v>
      </c>
      <c r="K2133" s="9"/>
      <c r="L2133" s="6"/>
    </row>
    <row r="2134" spans="1:12" x14ac:dyDescent="0.2">
      <c r="A2134" s="6" t="s">
        <v>7107</v>
      </c>
      <c r="B2134" s="6" t="s">
        <v>8490</v>
      </c>
      <c r="C2134" s="9" t="s">
        <v>2637</v>
      </c>
      <c r="D2134" s="6" t="s">
        <v>7108</v>
      </c>
      <c r="E2134" s="5">
        <v>65</v>
      </c>
      <c r="F2134" s="5">
        <v>201</v>
      </c>
      <c r="G2134" s="5" t="s">
        <v>8658</v>
      </c>
      <c r="H2134" s="5" t="s">
        <v>6136</v>
      </c>
      <c r="I2134" s="5" t="s">
        <v>8263</v>
      </c>
      <c r="J2134" s="6">
        <v>0</v>
      </c>
      <c r="K2134" s="9" t="s">
        <v>9928</v>
      </c>
      <c r="L2134" s="6"/>
    </row>
    <row r="2135" spans="1:12" x14ac:dyDescent="0.2">
      <c r="A2135" s="6"/>
      <c r="B2135" s="6" t="s">
        <v>8490</v>
      </c>
      <c r="C2135" s="9" t="s">
        <v>2637</v>
      </c>
      <c r="D2135" s="6" t="s">
        <v>10409</v>
      </c>
      <c r="E2135" s="5">
        <v>65</v>
      </c>
      <c r="F2135" s="5">
        <v>201</v>
      </c>
      <c r="G2135" s="5" t="s">
        <v>8658</v>
      </c>
      <c r="H2135" s="5" t="s">
        <v>6136</v>
      </c>
      <c r="I2135" s="5" t="s">
        <v>8263</v>
      </c>
      <c r="J2135" s="6">
        <v>0</v>
      </c>
      <c r="K2135" s="9" t="s">
        <v>10908</v>
      </c>
      <c r="L2135" s="6"/>
    </row>
    <row r="2136" spans="1:12" x14ac:dyDescent="0.2">
      <c r="A2136" s="575" t="s">
        <v>11239</v>
      </c>
      <c r="B2136" s="6" t="s">
        <v>8490</v>
      </c>
      <c r="C2136" s="9" t="s">
        <v>2637</v>
      </c>
      <c r="D2136" s="575" t="s">
        <v>11248</v>
      </c>
      <c r="E2136" s="5">
        <v>64</v>
      </c>
      <c r="F2136" s="5">
        <v>208</v>
      </c>
      <c r="G2136" s="5" t="s">
        <v>6047</v>
      </c>
      <c r="H2136" s="5" t="s">
        <v>6136</v>
      </c>
      <c r="I2136" s="5" t="s">
        <v>8263</v>
      </c>
      <c r="J2136" s="6">
        <v>0</v>
      </c>
      <c r="K2136" s="562" t="s">
        <v>11198</v>
      </c>
      <c r="L2136" s="6"/>
    </row>
    <row r="2137" spans="1:12" x14ac:dyDescent="0.2">
      <c r="A2137" s="6"/>
      <c r="B2137" s="6" t="s">
        <v>8490</v>
      </c>
      <c r="C2137" s="9" t="s">
        <v>2637</v>
      </c>
      <c r="D2137" s="6" t="s">
        <v>12550</v>
      </c>
      <c r="E2137" s="5">
        <v>62</v>
      </c>
      <c r="F2137" s="5">
        <v>211</v>
      </c>
      <c r="G2137" s="5" t="s">
        <v>9506</v>
      </c>
      <c r="H2137" s="5" t="s">
        <v>6136</v>
      </c>
      <c r="I2137" s="5" t="s">
        <v>8263</v>
      </c>
      <c r="J2137" s="6">
        <v>0</v>
      </c>
      <c r="K2137" s="9" t="s">
        <v>9928</v>
      </c>
      <c r="L2137" s="6"/>
    </row>
    <row r="2138" spans="1:12" x14ac:dyDescent="0.2">
      <c r="A2138" s="6" t="s">
        <v>10877</v>
      </c>
      <c r="B2138" s="6" t="s">
        <v>8490</v>
      </c>
      <c r="C2138" s="9" t="s">
        <v>2637</v>
      </c>
      <c r="D2138" s="6" t="s">
        <v>12551</v>
      </c>
      <c r="E2138" s="5">
        <v>65</v>
      </c>
      <c r="F2138" s="5">
        <v>201</v>
      </c>
      <c r="G2138" s="5" t="s">
        <v>8658</v>
      </c>
      <c r="H2138" s="5" t="s">
        <v>6136</v>
      </c>
      <c r="I2138" s="5" t="s">
        <v>8263</v>
      </c>
      <c r="J2138" s="6">
        <v>0</v>
      </c>
      <c r="K2138" s="9" t="s">
        <v>10933</v>
      </c>
      <c r="L2138" s="6"/>
    </row>
    <row r="2139" spans="1:12" x14ac:dyDescent="0.2">
      <c r="A2139" s="6" t="s">
        <v>8378</v>
      </c>
      <c r="B2139" s="6" t="s">
        <v>8490</v>
      </c>
      <c r="C2139" s="9" t="s">
        <v>2637</v>
      </c>
      <c r="D2139" s="6" t="s">
        <v>8260</v>
      </c>
      <c r="E2139" s="5">
        <v>65</v>
      </c>
      <c r="F2139" s="5">
        <v>208</v>
      </c>
      <c r="G2139" s="5" t="s">
        <v>6047</v>
      </c>
      <c r="H2139" s="5" t="s">
        <v>6136</v>
      </c>
      <c r="I2139" s="5" t="s">
        <v>8263</v>
      </c>
      <c r="J2139" s="6">
        <v>0</v>
      </c>
      <c r="K2139" s="9"/>
      <c r="L2139" s="6"/>
    </row>
    <row r="2140" spans="1:12" x14ac:dyDescent="0.2">
      <c r="A2140" s="575" t="s">
        <v>11361</v>
      </c>
      <c r="B2140" s="6" t="s">
        <v>8490</v>
      </c>
      <c r="C2140" s="9" t="s">
        <v>2637</v>
      </c>
      <c r="D2140" s="6" t="s">
        <v>7816</v>
      </c>
      <c r="E2140" s="5">
        <v>65</v>
      </c>
      <c r="F2140" s="5">
        <v>208</v>
      </c>
      <c r="G2140" s="5" t="s">
        <v>6047</v>
      </c>
      <c r="H2140" s="5" t="s">
        <v>6136</v>
      </c>
      <c r="I2140" s="5" t="s">
        <v>8263</v>
      </c>
      <c r="J2140" s="6">
        <v>0</v>
      </c>
      <c r="K2140" s="9"/>
      <c r="L2140" s="6"/>
    </row>
    <row r="2141" spans="1:12" x14ac:dyDescent="0.2">
      <c r="A2141" s="575" t="s">
        <v>12076</v>
      </c>
      <c r="B2141" s="6" t="s">
        <v>8490</v>
      </c>
      <c r="C2141" s="9" t="s">
        <v>2637</v>
      </c>
      <c r="D2141" s="6" t="s">
        <v>12081</v>
      </c>
      <c r="E2141" s="5">
        <v>65</v>
      </c>
      <c r="F2141" s="5">
        <v>208</v>
      </c>
      <c r="G2141" s="5" t="s">
        <v>6047</v>
      </c>
      <c r="H2141" s="5" t="s">
        <v>6136</v>
      </c>
      <c r="I2141" s="5" t="s">
        <v>8263</v>
      </c>
      <c r="J2141" s="6">
        <v>0</v>
      </c>
      <c r="K2141" s="9" t="s">
        <v>12079</v>
      </c>
      <c r="L2141" s="6"/>
    </row>
    <row r="2142" spans="1:12" x14ac:dyDescent="0.2">
      <c r="A2142" s="575" t="s">
        <v>11595</v>
      </c>
      <c r="B2142" s="575" t="s">
        <v>8490</v>
      </c>
      <c r="C2142" s="562" t="s">
        <v>2637</v>
      </c>
      <c r="D2142" s="556" t="s">
        <v>11596</v>
      </c>
      <c r="E2142" s="5">
        <v>65</v>
      </c>
      <c r="F2142" s="5">
        <v>201</v>
      </c>
      <c r="G2142" s="5" t="s">
        <v>8658</v>
      </c>
      <c r="H2142" s="5" t="s">
        <v>6136</v>
      </c>
      <c r="I2142" s="5" t="s">
        <v>8263</v>
      </c>
      <c r="J2142" s="6">
        <v>0</v>
      </c>
      <c r="K2142" s="562" t="s">
        <v>11551</v>
      </c>
      <c r="L2142" s="6"/>
    </row>
    <row r="2143" spans="1:12" x14ac:dyDescent="0.2">
      <c r="A2143" s="6" t="s">
        <v>10849</v>
      </c>
      <c r="B2143" s="6" t="s">
        <v>8490</v>
      </c>
      <c r="C2143" s="9" t="s">
        <v>2637</v>
      </c>
      <c r="D2143" s="6" t="s">
        <v>10897</v>
      </c>
      <c r="E2143" s="5">
        <v>65</v>
      </c>
      <c r="F2143" s="5">
        <v>208</v>
      </c>
      <c r="G2143" s="5" t="s">
        <v>6047</v>
      </c>
      <c r="H2143" s="5" t="s">
        <v>6136</v>
      </c>
      <c r="I2143" s="5" t="s">
        <v>8263</v>
      </c>
      <c r="J2143" s="6">
        <v>0</v>
      </c>
      <c r="K2143" s="9" t="s">
        <v>10891</v>
      </c>
      <c r="L2143" s="6"/>
    </row>
    <row r="2144" spans="1:12" x14ac:dyDescent="0.2">
      <c r="A2144" s="6"/>
      <c r="B2144" s="6" t="s">
        <v>8490</v>
      </c>
      <c r="C2144" s="9" t="s">
        <v>2637</v>
      </c>
      <c r="D2144" s="6" t="s">
        <v>9115</v>
      </c>
      <c r="E2144" s="5">
        <v>65</v>
      </c>
      <c r="F2144" s="5">
        <v>208</v>
      </c>
      <c r="G2144" s="5" t="s">
        <v>6047</v>
      </c>
      <c r="H2144" s="5" t="s">
        <v>6136</v>
      </c>
      <c r="I2144" s="5" t="s">
        <v>8263</v>
      </c>
      <c r="J2144" s="6">
        <v>0</v>
      </c>
      <c r="K2144" s="9" t="s">
        <v>7341</v>
      </c>
      <c r="L2144" s="6"/>
    </row>
    <row r="2145" spans="1:12" x14ac:dyDescent="0.2">
      <c r="A2145" s="575" t="s">
        <v>11162</v>
      </c>
      <c r="B2145" s="6" t="s">
        <v>8490</v>
      </c>
      <c r="C2145" s="9" t="s">
        <v>2637</v>
      </c>
      <c r="D2145" s="575" t="s">
        <v>11165</v>
      </c>
      <c r="E2145" s="5">
        <v>64</v>
      </c>
      <c r="F2145" s="5">
        <v>208</v>
      </c>
      <c r="G2145" s="5" t="s">
        <v>6047</v>
      </c>
      <c r="H2145" s="5" t="s">
        <v>6136</v>
      </c>
      <c r="I2145" s="5" t="s">
        <v>8263</v>
      </c>
      <c r="J2145" s="6">
        <v>0</v>
      </c>
      <c r="K2145" s="562" t="s">
        <v>11128</v>
      </c>
      <c r="L2145" s="6"/>
    </row>
    <row r="2146" spans="1:12" x14ac:dyDescent="0.2">
      <c r="A2146" s="575" t="s">
        <v>11013</v>
      </c>
      <c r="B2146" s="575" t="s">
        <v>8490</v>
      </c>
      <c r="C2146" s="562" t="s">
        <v>2637</v>
      </c>
      <c r="D2146" s="556" t="s">
        <v>11058</v>
      </c>
      <c r="E2146" s="5">
        <v>66</v>
      </c>
      <c r="F2146" s="5">
        <v>208</v>
      </c>
      <c r="G2146" s="5" t="s">
        <v>6047</v>
      </c>
      <c r="H2146" s="5" t="s">
        <v>6136</v>
      </c>
      <c r="I2146" s="5" t="s">
        <v>8263</v>
      </c>
      <c r="J2146" s="6">
        <v>0</v>
      </c>
      <c r="K2146" s="562" t="s">
        <v>11027</v>
      </c>
      <c r="L2146" s="6"/>
    </row>
    <row r="2147" spans="1:12" ht="25.5" x14ac:dyDescent="0.2">
      <c r="A2147" s="6" t="s">
        <v>11778</v>
      </c>
      <c r="B2147" s="6" t="s">
        <v>8490</v>
      </c>
      <c r="C2147" s="9" t="s">
        <v>2637</v>
      </c>
      <c r="D2147" s="174" t="s">
        <v>12239</v>
      </c>
      <c r="E2147" s="5">
        <v>65</v>
      </c>
      <c r="F2147" s="5">
        <v>201</v>
      </c>
      <c r="G2147" s="5" t="s">
        <v>8658</v>
      </c>
      <c r="H2147" s="5" t="s">
        <v>6136</v>
      </c>
      <c r="I2147" s="5" t="s">
        <v>8263</v>
      </c>
      <c r="J2147" s="6">
        <v>0</v>
      </c>
      <c r="K2147" s="9" t="s">
        <v>12043</v>
      </c>
      <c r="L2147" s="6"/>
    </row>
    <row r="2148" spans="1:12" x14ac:dyDescent="0.2">
      <c r="A2148" s="6" t="s">
        <v>5568</v>
      </c>
      <c r="B2148" s="6" t="s">
        <v>8490</v>
      </c>
      <c r="C2148" s="9" t="s">
        <v>2637</v>
      </c>
      <c r="D2148" s="6" t="s">
        <v>8871</v>
      </c>
      <c r="E2148" s="5">
        <v>64</v>
      </c>
      <c r="F2148" s="5">
        <v>208</v>
      </c>
      <c r="G2148" s="5" t="s">
        <v>6047</v>
      </c>
      <c r="H2148" s="5" t="s">
        <v>6136</v>
      </c>
      <c r="I2148" s="5" t="s">
        <v>8263</v>
      </c>
      <c r="J2148" s="6">
        <v>0</v>
      </c>
      <c r="K2148" s="9"/>
      <c r="L2148" s="6"/>
    </row>
    <row r="2149" spans="1:12" x14ac:dyDescent="0.2">
      <c r="A2149" s="6" t="s">
        <v>10952</v>
      </c>
      <c r="B2149" s="6" t="s">
        <v>8490</v>
      </c>
      <c r="C2149" s="9" t="s">
        <v>2637</v>
      </c>
      <c r="D2149" s="6" t="s">
        <v>10954</v>
      </c>
      <c r="E2149" s="5">
        <v>64</v>
      </c>
      <c r="F2149" s="5">
        <v>208</v>
      </c>
      <c r="G2149" s="5" t="s">
        <v>6047</v>
      </c>
      <c r="H2149" s="5" t="s">
        <v>6136</v>
      </c>
      <c r="I2149" s="5" t="s">
        <v>8263</v>
      </c>
      <c r="J2149" s="6">
        <v>0</v>
      </c>
      <c r="K2149" s="9" t="s">
        <v>10949</v>
      </c>
      <c r="L2149" s="6"/>
    </row>
    <row r="2150" spans="1:12" x14ac:dyDescent="0.2">
      <c r="A2150" s="6"/>
      <c r="B2150" s="6" t="s">
        <v>8490</v>
      </c>
      <c r="C2150" s="9" t="s">
        <v>2637</v>
      </c>
      <c r="D2150" s="6" t="s">
        <v>9116</v>
      </c>
      <c r="E2150" s="5">
        <v>65</v>
      </c>
      <c r="F2150" s="5">
        <v>208</v>
      </c>
      <c r="G2150" s="5" t="s">
        <v>6047</v>
      </c>
      <c r="H2150" s="5" t="s">
        <v>6136</v>
      </c>
      <c r="I2150" s="5" t="s">
        <v>8263</v>
      </c>
      <c r="J2150" s="6">
        <v>0</v>
      </c>
      <c r="K2150" s="9"/>
      <c r="L2150" s="6"/>
    </row>
    <row r="2151" spans="1:12" x14ac:dyDescent="0.2">
      <c r="A2151" s="6"/>
      <c r="B2151" s="6" t="s">
        <v>8490</v>
      </c>
      <c r="C2151" s="9" t="s">
        <v>2637</v>
      </c>
      <c r="D2151" s="6" t="s">
        <v>510</v>
      </c>
      <c r="E2151" s="5">
        <v>64</v>
      </c>
      <c r="F2151" s="5">
        <v>225</v>
      </c>
      <c r="G2151" s="5" t="s">
        <v>512</v>
      </c>
      <c r="H2151" s="5" t="s">
        <v>6136</v>
      </c>
      <c r="I2151" s="5" t="s">
        <v>8263</v>
      </c>
      <c r="J2151" s="6">
        <v>0</v>
      </c>
      <c r="K2151" s="9" t="s">
        <v>3190</v>
      </c>
      <c r="L2151" s="6"/>
    </row>
    <row r="2152" spans="1:12" x14ac:dyDescent="0.2">
      <c r="A2152" s="6" t="s">
        <v>9867</v>
      </c>
      <c r="B2152" s="6" t="s">
        <v>8490</v>
      </c>
      <c r="C2152" s="9" t="s">
        <v>2637</v>
      </c>
      <c r="D2152" s="6" t="s">
        <v>9897</v>
      </c>
      <c r="E2152" s="5">
        <v>65</v>
      </c>
      <c r="F2152" s="5">
        <v>208</v>
      </c>
      <c r="G2152" s="5" t="s">
        <v>6047</v>
      </c>
      <c r="H2152" s="5" t="s">
        <v>6136</v>
      </c>
      <c r="I2152" s="5" t="s">
        <v>8263</v>
      </c>
      <c r="J2152" s="6">
        <v>0</v>
      </c>
      <c r="K2152" s="9"/>
      <c r="L2152" s="6"/>
    </row>
    <row r="2153" spans="1:12" x14ac:dyDescent="0.2">
      <c r="A2153" s="6"/>
      <c r="B2153" s="6" t="s">
        <v>8490</v>
      </c>
      <c r="C2153" s="9" t="s">
        <v>2637</v>
      </c>
      <c r="D2153" s="6" t="s">
        <v>9200</v>
      </c>
      <c r="E2153" s="5">
        <v>66</v>
      </c>
      <c r="F2153" s="5">
        <v>208</v>
      </c>
      <c r="G2153" s="5" t="s">
        <v>6047</v>
      </c>
      <c r="H2153" s="5" t="s">
        <v>6136</v>
      </c>
      <c r="I2153" s="5" t="s">
        <v>8263</v>
      </c>
      <c r="J2153" s="6">
        <v>0</v>
      </c>
      <c r="K2153" s="9"/>
      <c r="L2153" s="6"/>
    </row>
    <row r="2154" spans="1:12" x14ac:dyDescent="0.2">
      <c r="A2154" s="6" t="s">
        <v>10636</v>
      </c>
      <c r="B2154" s="6" t="s">
        <v>8490</v>
      </c>
      <c r="C2154" s="9" t="s">
        <v>2637</v>
      </c>
      <c r="D2154" s="6" t="s">
        <v>8541</v>
      </c>
      <c r="E2154" s="5">
        <v>65</v>
      </c>
      <c r="F2154" s="5">
        <v>208</v>
      </c>
      <c r="G2154" s="5" t="s">
        <v>6047</v>
      </c>
      <c r="H2154" s="5" t="s">
        <v>6136</v>
      </c>
      <c r="I2154" s="5" t="s">
        <v>8263</v>
      </c>
      <c r="J2154" s="6">
        <v>0</v>
      </c>
      <c r="K2154" s="9" t="s">
        <v>10626</v>
      </c>
      <c r="L2154" s="6"/>
    </row>
    <row r="2155" spans="1:12" x14ac:dyDescent="0.2">
      <c r="A2155" s="6" t="s">
        <v>7119</v>
      </c>
      <c r="B2155" s="6" t="s">
        <v>8490</v>
      </c>
      <c r="C2155" s="9" t="s">
        <v>2637</v>
      </c>
      <c r="D2155" s="6" t="s">
        <v>11865</v>
      </c>
      <c r="E2155" s="5">
        <v>65</v>
      </c>
      <c r="F2155" s="5">
        <v>201</v>
      </c>
      <c r="G2155" s="5" t="s">
        <v>8658</v>
      </c>
      <c r="H2155" s="5" t="s">
        <v>6136</v>
      </c>
      <c r="I2155" s="5" t="s">
        <v>8263</v>
      </c>
      <c r="J2155" s="6">
        <v>0</v>
      </c>
      <c r="K2155" s="9" t="s">
        <v>2131</v>
      </c>
      <c r="L2155" s="6"/>
    </row>
    <row r="2156" spans="1:12" x14ac:dyDescent="0.2">
      <c r="A2156" s="6" t="s">
        <v>10196</v>
      </c>
      <c r="B2156" s="6" t="s">
        <v>8490</v>
      </c>
      <c r="C2156" s="9" t="s">
        <v>2637</v>
      </c>
      <c r="D2156" s="6" t="s">
        <v>2713</v>
      </c>
      <c r="E2156" s="5">
        <v>65</v>
      </c>
      <c r="F2156" s="5">
        <v>208</v>
      </c>
      <c r="G2156" s="5" t="s">
        <v>6047</v>
      </c>
      <c r="H2156" s="5" t="s">
        <v>6136</v>
      </c>
      <c r="I2156" s="5" t="s">
        <v>8263</v>
      </c>
      <c r="J2156" s="6">
        <v>0</v>
      </c>
      <c r="K2156" s="9" t="s">
        <v>626</v>
      </c>
      <c r="L2156" s="6"/>
    </row>
    <row r="2157" spans="1:12" x14ac:dyDescent="0.2">
      <c r="A2157" s="6" t="s">
        <v>5467</v>
      </c>
      <c r="B2157" s="6" t="s">
        <v>8490</v>
      </c>
      <c r="C2157" s="9" t="s">
        <v>2637</v>
      </c>
      <c r="D2157" s="6" t="s">
        <v>7887</v>
      </c>
      <c r="E2157" s="5">
        <v>63</v>
      </c>
      <c r="F2157" s="5">
        <v>228</v>
      </c>
      <c r="G2157" s="5" t="s">
        <v>7888</v>
      </c>
      <c r="H2157" s="5" t="s">
        <v>6136</v>
      </c>
      <c r="I2157" s="5" t="s">
        <v>8263</v>
      </c>
      <c r="J2157" s="6">
        <v>0</v>
      </c>
      <c r="K2157" s="9"/>
      <c r="L2157" s="6"/>
    </row>
    <row r="2158" spans="1:12" x14ac:dyDescent="0.2">
      <c r="A2158" s="6" t="s">
        <v>12274</v>
      </c>
      <c r="B2158" s="6" t="s">
        <v>8490</v>
      </c>
      <c r="C2158" s="9" t="s">
        <v>2637</v>
      </c>
      <c r="D2158" s="6" t="s">
        <v>12273</v>
      </c>
      <c r="E2158" s="5">
        <v>65</v>
      </c>
      <c r="F2158" s="5">
        <v>208</v>
      </c>
      <c r="G2158" s="5" t="s">
        <v>6047</v>
      </c>
      <c r="H2158" s="5" t="s">
        <v>6136</v>
      </c>
      <c r="I2158" s="5" t="s">
        <v>8263</v>
      </c>
      <c r="J2158" s="6">
        <v>0</v>
      </c>
      <c r="K2158" s="9" t="s">
        <v>12272</v>
      </c>
      <c r="L2158" s="6"/>
    </row>
    <row r="2159" spans="1:12" x14ac:dyDescent="0.2">
      <c r="A2159" s="575" t="s">
        <v>11238</v>
      </c>
      <c r="B2159" s="6" t="s">
        <v>8490</v>
      </c>
      <c r="C2159" s="9" t="s">
        <v>2637</v>
      </c>
      <c r="D2159" s="6" t="s">
        <v>3352</v>
      </c>
      <c r="E2159" s="5">
        <v>64</v>
      </c>
      <c r="F2159" s="5">
        <v>208</v>
      </c>
      <c r="G2159" s="5" t="s">
        <v>6047</v>
      </c>
      <c r="H2159" s="5" t="s">
        <v>6136</v>
      </c>
      <c r="I2159" s="5" t="s">
        <v>8263</v>
      </c>
      <c r="J2159" s="6">
        <v>0</v>
      </c>
      <c r="K2159" s="562" t="s">
        <v>11246</v>
      </c>
      <c r="L2159" s="6"/>
    </row>
    <row r="2160" spans="1:12" x14ac:dyDescent="0.2">
      <c r="A2160" s="6" t="s">
        <v>7045</v>
      </c>
      <c r="B2160" s="6" t="s">
        <v>8490</v>
      </c>
      <c r="C2160" s="9" t="s">
        <v>2637</v>
      </c>
      <c r="D2160" s="6" t="s">
        <v>3258</v>
      </c>
      <c r="E2160" s="5">
        <v>64</v>
      </c>
      <c r="F2160" s="5">
        <v>208</v>
      </c>
      <c r="G2160" s="5" t="s">
        <v>6047</v>
      </c>
      <c r="H2160" s="5" t="s">
        <v>6136</v>
      </c>
      <c r="I2160" s="5" t="s">
        <v>8263</v>
      </c>
      <c r="J2160" s="6">
        <v>0</v>
      </c>
      <c r="K2160" s="9" t="s">
        <v>33</v>
      </c>
      <c r="L2160" s="6"/>
    </row>
    <row r="2161" spans="1:12" x14ac:dyDescent="0.2">
      <c r="A2161" s="6" t="s">
        <v>36</v>
      </c>
      <c r="B2161" s="6" t="s">
        <v>8490</v>
      </c>
      <c r="C2161" s="9" t="s">
        <v>2637</v>
      </c>
      <c r="D2161" s="6" t="s">
        <v>38</v>
      </c>
      <c r="E2161" s="5">
        <v>64</v>
      </c>
      <c r="F2161" s="5">
        <v>214</v>
      </c>
      <c r="G2161" s="5" t="s">
        <v>6392</v>
      </c>
      <c r="H2161" s="5" t="s">
        <v>6136</v>
      </c>
      <c r="I2161" s="5" t="s">
        <v>8263</v>
      </c>
      <c r="J2161" s="6">
        <v>0</v>
      </c>
      <c r="K2161" s="9" t="s">
        <v>2005</v>
      </c>
      <c r="L2161" s="6"/>
    </row>
    <row r="2162" spans="1:12" x14ac:dyDescent="0.2">
      <c r="A2162" s="6" t="s">
        <v>11579</v>
      </c>
      <c r="B2162" s="6" t="s">
        <v>8490</v>
      </c>
      <c r="C2162" s="9" t="s">
        <v>2637</v>
      </c>
      <c r="D2162" s="6" t="s">
        <v>11616</v>
      </c>
      <c r="E2162" s="5"/>
      <c r="F2162" s="5">
        <v>213</v>
      </c>
      <c r="G2162" s="5" t="s">
        <v>8659</v>
      </c>
      <c r="H2162" s="5" t="s">
        <v>10390</v>
      </c>
      <c r="I2162" s="5" t="s">
        <v>8263</v>
      </c>
      <c r="J2162" s="6">
        <v>0</v>
      </c>
      <c r="K2162" s="9" t="s">
        <v>11551</v>
      </c>
      <c r="L2162" s="6"/>
    </row>
    <row r="2163" spans="1:12" x14ac:dyDescent="0.2">
      <c r="A2163" s="6" t="s">
        <v>11475</v>
      </c>
      <c r="B2163" s="6" t="s">
        <v>8490</v>
      </c>
      <c r="C2163" s="9" t="s">
        <v>2637</v>
      </c>
      <c r="D2163" s="6" t="s">
        <v>11615</v>
      </c>
      <c r="E2163" s="5"/>
      <c r="F2163" s="5">
        <v>213</v>
      </c>
      <c r="G2163" s="5" t="s">
        <v>8659</v>
      </c>
      <c r="H2163" s="5" t="s">
        <v>10390</v>
      </c>
      <c r="I2163" s="5" t="s">
        <v>8263</v>
      </c>
      <c r="J2163" s="6">
        <v>0</v>
      </c>
      <c r="K2163" s="9" t="s">
        <v>11611</v>
      </c>
      <c r="L2163" s="6"/>
    </row>
    <row r="2164" spans="1:12" x14ac:dyDescent="0.2">
      <c r="A2164" s="6" t="s">
        <v>5462</v>
      </c>
      <c r="B2164" s="6" t="s">
        <v>8490</v>
      </c>
      <c r="C2164" s="9" t="s">
        <v>2637</v>
      </c>
      <c r="D2164" s="6" t="s">
        <v>5554</v>
      </c>
      <c r="E2164" s="5">
        <v>76</v>
      </c>
      <c r="F2164" s="5">
        <v>226</v>
      </c>
      <c r="G2164" s="5" t="s">
        <v>5191</v>
      </c>
      <c r="H2164" s="5" t="s">
        <v>4678</v>
      </c>
      <c r="I2164" s="5" t="s">
        <v>8263</v>
      </c>
      <c r="J2164" s="6">
        <v>0</v>
      </c>
      <c r="K2164" s="9" t="s">
        <v>131</v>
      </c>
      <c r="L2164" s="6"/>
    </row>
    <row r="2165" spans="1:12" ht="25.5" x14ac:dyDescent="0.2">
      <c r="A2165" s="6" t="s">
        <v>7130</v>
      </c>
      <c r="B2165" s="6" t="s">
        <v>8490</v>
      </c>
      <c r="C2165" s="9" t="s">
        <v>2637</v>
      </c>
      <c r="D2165" s="174" t="s">
        <v>6931</v>
      </c>
      <c r="E2165" s="5">
        <v>64</v>
      </c>
      <c r="F2165" s="5">
        <v>208</v>
      </c>
      <c r="G2165" s="5" t="s">
        <v>6047</v>
      </c>
      <c r="H2165" s="5" t="s">
        <v>6136</v>
      </c>
      <c r="I2165" s="5" t="s">
        <v>8263</v>
      </c>
      <c r="J2165" s="6">
        <v>0</v>
      </c>
      <c r="K2165" s="9" t="s">
        <v>131</v>
      </c>
      <c r="L2165" s="6"/>
    </row>
    <row r="2166" spans="1:12" ht="25.5" x14ac:dyDescent="0.2">
      <c r="A2166" s="6" t="s">
        <v>7129</v>
      </c>
      <c r="B2166" s="6" t="s">
        <v>8490</v>
      </c>
      <c r="C2166" s="9" t="s">
        <v>2637</v>
      </c>
      <c r="D2166" s="174" t="s">
        <v>6932</v>
      </c>
      <c r="E2166" s="5">
        <v>64</v>
      </c>
      <c r="F2166" s="5">
        <v>208</v>
      </c>
      <c r="G2166" s="5" t="s">
        <v>6047</v>
      </c>
      <c r="H2166" s="5" t="s">
        <v>6136</v>
      </c>
      <c r="I2166" s="5" t="s">
        <v>8263</v>
      </c>
      <c r="J2166" s="6">
        <v>0</v>
      </c>
      <c r="K2166" s="9" t="s">
        <v>8502</v>
      </c>
      <c r="L2166" s="6"/>
    </row>
    <row r="2167" spans="1:12" x14ac:dyDescent="0.2">
      <c r="A2167" s="6" t="s">
        <v>3672</v>
      </c>
      <c r="B2167" s="6" t="s">
        <v>8490</v>
      </c>
      <c r="C2167" s="9" t="s">
        <v>2637</v>
      </c>
      <c r="D2167" s="174" t="s">
        <v>3674</v>
      </c>
      <c r="E2167" s="5">
        <v>65</v>
      </c>
      <c r="F2167" s="5">
        <v>201</v>
      </c>
      <c r="G2167" s="5" t="s">
        <v>8658</v>
      </c>
      <c r="H2167" s="5" t="s">
        <v>6136</v>
      </c>
      <c r="I2167" s="5" t="s">
        <v>8263</v>
      </c>
      <c r="J2167" s="6">
        <v>0</v>
      </c>
      <c r="K2167" s="9"/>
      <c r="L2167" s="6"/>
    </row>
    <row r="2168" spans="1:12" x14ac:dyDescent="0.2">
      <c r="A2168" s="6"/>
      <c r="B2168" s="6" t="s">
        <v>8490</v>
      </c>
      <c r="C2168" s="9" t="s">
        <v>2637</v>
      </c>
      <c r="D2168" s="6" t="s">
        <v>2679</v>
      </c>
      <c r="E2168" s="5">
        <v>65</v>
      </c>
      <c r="F2168" s="5">
        <v>208</v>
      </c>
      <c r="G2168" s="5" t="s">
        <v>6047</v>
      </c>
      <c r="H2168" s="5" t="s">
        <v>6136</v>
      </c>
      <c r="I2168" s="5" t="s">
        <v>8263</v>
      </c>
      <c r="J2168" s="6">
        <v>0</v>
      </c>
      <c r="K2168" s="9"/>
      <c r="L2168" s="6"/>
    </row>
    <row r="2169" spans="1:12" x14ac:dyDescent="0.2">
      <c r="A2169" s="6"/>
      <c r="B2169" s="6" t="s">
        <v>8490</v>
      </c>
      <c r="C2169" s="9" t="s">
        <v>2637</v>
      </c>
      <c r="D2169" s="6" t="s">
        <v>6300</v>
      </c>
      <c r="E2169" s="5">
        <v>65</v>
      </c>
      <c r="F2169" s="5">
        <v>208</v>
      </c>
      <c r="G2169" s="5" t="s">
        <v>6047</v>
      </c>
      <c r="H2169" s="5" t="s">
        <v>6136</v>
      </c>
      <c r="I2169" s="5" t="s">
        <v>8263</v>
      </c>
      <c r="J2169" s="6">
        <v>0</v>
      </c>
      <c r="K2169" s="9"/>
      <c r="L2169" s="6"/>
    </row>
    <row r="2170" spans="1:12" x14ac:dyDescent="0.2">
      <c r="A2170" s="6"/>
      <c r="B2170" s="6" t="s">
        <v>5305</v>
      </c>
      <c r="C2170" s="9" t="s">
        <v>2637</v>
      </c>
      <c r="D2170" s="6" t="s">
        <v>1466</v>
      </c>
      <c r="E2170" s="5">
        <v>62</v>
      </c>
      <c r="F2170" s="5">
        <v>227</v>
      </c>
      <c r="G2170" s="5" t="s">
        <v>7518</v>
      </c>
      <c r="H2170" s="5" t="s">
        <v>6136</v>
      </c>
      <c r="I2170" s="5" t="s">
        <v>8263</v>
      </c>
      <c r="J2170" s="6">
        <v>0</v>
      </c>
      <c r="K2170" s="9"/>
      <c r="L2170" s="6"/>
    </row>
    <row r="2171" spans="1:12" x14ac:dyDescent="0.2">
      <c r="A2171" s="6"/>
      <c r="B2171" s="6" t="s">
        <v>5305</v>
      </c>
      <c r="C2171" s="9" t="s">
        <v>2637</v>
      </c>
      <c r="D2171" s="6" t="s">
        <v>2638</v>
      </c>
      <c r="E2171" s="5">
        <v>65</v>
      </c>
      <c r="F2171" s="5">
        <v>201</v>
      </c>
      <c r="G2171" s="5" t="s">
        <v>8658</v>
      </c>
      <c r="H2171" s="5" t="s">
        <v>6136</v>
      </c>
      <c r="I2171" s="5" t="s">
        <v>8263</v>
      </c>
      <c r="J2171" s="6">
        <v>0</v>
      </c>
      <c r="K2171" s="9"/>
      <c r="L2171" s="6"/>
    </row>
    <row r="2172" spans="1:12" x14ac:dyDescent="0.2">
      <c r="A2172" s="6"/>
      <c r="B2172" s="6" t="s">
        <v>5305</v>
      </c>
      <c r="C2172" s="9" t="s">
        <v>2637</v>
      </c>
      <c r="D2172" s="6" t="s">
        <v>6163</v>
      </c>
      <c r="E2172" s="5">
        <v>66</v>
      </c>
      <c r="F2172" s="5">
        <v>208</v>
      </c>
      <c r="G2172" s="5" t="s">
        <v>6047</v>
      </c>
      <c r="H2172" s="5" t="s">
        <v>6136</v>
      </c>
      <c r="I2172" s="5" t="s">
        <v>8263</v>
      </c>
      <c r="J2172" s="6">
        <v>0</v>
      </c>
      <c r="K2172" s="9"/>
      <c r="L2172" s="6"/>
    </row>
    <row r="2173" spans="1:12" x14ac:dyDescent="0.2">
      <c r="A2173" s="6"/>
      <c r="B2173" s="6" t="s">
        <v>4957</v>
      </c>
      <c r="C2173" s="9" t="s">
        <v>2637</v>
      </c>
      <c r="D2173" s="6" t="s">
        <v>737</v>
      </c>
      <c r="E2173" s="5">
        <v>73</v>
      </c>
      <c r="F2173" s="5">
        <v>207</v>
      </c>
      <c r="G2173" s="5" t="s">
        <v>5671</v>
      </c>
      <c r="H2173" s="5" t="s">
        <v>912</v>
      </c>
      <c r="I2173" s="5" t="s">
        <v>8263</v>
      </c>
      <c r="J2173" s="6">
        <v>0</v>
      </c>
      <c r="K2173" s="9"/>
      <c r="L2173" s="6"/>
    </row>
    <row r="2174" spans="1:12" x14ac:dyDescent="0.2">
      <c r="A2174" s="6"/>
      <c r="B2174" s="6" t="s">
        <v>4957</v>
      </c>
      <c r="C2174" s="9" t="s">
        <v>2637</v>
      </c>
      <c r="D2174" s="6" t="s">
        <v>2638</v>
      </c>
      <c r="E2174" s="5">
        <v>65</v>
      </c>
      <c r="F2174" s="5">
        <v>201</v>
      </c>
      <c r="G2174" s="5" t="s">
        <v>8658</v>
      </c>
      <c r="H2174" s="5" t="s">
        <v>6136</v>
      </c>
      <c r="I2174" s="5" t="s">
        <v>8263</v>
      </c>
      <c r="J2174" s="6">
        <v>0</v>
      </c>
      <c r="K2174" s="9" t="s">
        <v>1715</v>
      </c>
      <c r="L2174" s="6"/>
    </row>
    <row r="2175" spans="1:12" x14ac:dyDescent="0.2">
      <c r="A2175" s="6" t="s">
        <v>6105</v>
      </c>
      <c r="B2175" s="6" t="s">
        <v>4957</v>
      </c>
      <c r="C2175" s="9" t="s">
        <v>10090</v>
      </c>
      <c r="D2175" s="6" t="s">
        <v>7847</v>
      </c>
      <c r="E2175" s="5">
        <v>63</v>
      </c>
      <c r="F2175" s="5">
        <v>228</v>
      </c>
      <c r="G2175" s="5" t="s">
        <v>7888</v>
      </c>
      <c r="H2175" s="5" t="s">
        <v>6136</v>
      </c>
      <c r="I2175" s="5" t="s">
        <v>8263</v>
      </c>
      <c r="J2175" s="6">
        <v>0</v>
      </c>
      <c r="K2175" s="9"/>
      <c r="L2175" s="6"/>
    </row>
    <row r="2176" spans="1:12" x14ac:dyDescent="0.2">
      <c r="A2176" s="6"/>
      <c r="B2176" s="6" t="s">
        <v>4957</v>
      </c>
      <c r="C2176" s="9" t="s">
        <v>2637</v>
      </c>
      <c r="D2176" s="6" t="s">
        <v>7218</v>
      </c>
      <c r="E2176" s="5">
        <v>65</v>
      </c>
      <c r="F2176" s="5">
        <v>208</v>
      </c>
      <c r="G2176" s="5" t="s">
        <v>6047</v>
      </c>
      <c r="H2176" s="5" t="s">
        <v>6136</v>
      </c>
      <c r="I2176" s="5" t="s">
        <v>8263</v>
      </c>
      <c r="J2176" s="6">
        <v>0</v>
      </c>
      <c r="K2176" s="9" t="s">
        <v>5638</v>
      </c>
      <c r="L2176" s="6"/>
    </row>
    <row r="2177" spans="1:12" x14ac:dyDescent="0.2">
      <c r="A2177" s="6"/>
      <c r="B2177" s="6" t="s">
        <v>4957</v>
      </c>
      <c r="C2177" s="9" t="s">
        <v>2637</v>
      </c>
      <c r="D2177" s="6" t="s">
        <v>155</v>
      </c>
      <c r="E2177" s="5">
        <v>62</v>
      </c>
      <c r="F2177" s="5">
        <v>218</v>
      </c>
      <c r="G2177" s="5" t="s">
        <v>9214</v>
      </c>
      <c r="H2177" s="5" t="s">
        <v>6136</v>
      </c>
      <c r="I2177" s="5" t="s">
        <v>8263</v>
      </c>
      <c r="J2177" s="6">
        <v>0</v>
      </c>
      <c r="K2177" s="9"/>
      <c r="L2177" s="6"/>
    </row>
    <row r="2178" spans="1:12" x14ac:dyDescent="0.2">
      <c r="A2178" s="6" t="s">
        <v>11188</v>
      </c>
      <c r="B2178" s="6" t="s">
        <v>2125</v>
      </c>
      <c r="C2178" s="9" t="s">
        <v>2637</v>
      </c>
      <c r="D2178" s="6" t="s">
        <v>11219</v>
      </c>
      <c r="E2178" s="5">
        <v>64</v>
      </c>
      <c r="F2178" s="5">
        <v>201</v>
      </c>
      <c r="G2178" s="5" t="s">
        <v>8658</v>
      </c>
      <c r="H2178" s="5" t="s">
        <v>6136</v>
      </c>
      <c r="I2178" s="5" t="s">
        <v>8263</v>
      </c>
      <c r="J2178" s="6">
        <v>0</v>
      </c>
      <c r="K2178" s="9" t="s">
        <v>11198</v>
      </c>
      <c r="L2178" s="6"/>
    </row>
    <row r="2179" spans="1:12" x14ac:dyDescent="0.2">
      <c r="A2179" s="6"/>
      <c r="B2179" s="6" t="s">
        <v>2125</v>
      </c>
      <c r="C2179" s="9" t="s">
        <v>2637</v>
      </c>
      <c r="D2179" s="6" t="s">
        <v>2638</v>
      </c>
      <c r="E2179" s="5">
        <v>65</v>
      </c>
      <c r="F2179" s="5">
        <v>201</v>
      </c>
      <c r="G2179" s="5" t="s">
        <v>8658</v>
      </c>
      <c r="H2179" s="5" t="s">
        <v>6136</v>
      </c>
      <c r="I2179" s="5" t="s">
        <v>8263</v>
      </c>
      <c r="J2179" s="6">
        <v>0</v>
      </c>
      <c r="K2179" s="9"/>
      <c r="L2179" s="6"/>
    </row>
    <row r="2180" spans="1:12" x14ac:dyDescent="0.2">
      <c r="A2180" s="6"/>
      <c r="B2180" s="6" t="s">
        <v>2125</v>
      </c>
      <c r="C2180" s="9" t="s">
        <v>2637</v>
      </c>
      <c r="D2180" s="6" t="s">
        <v>7618</v>
      </c>
      <c r="E2180" s="5">
        <v>66</v>
      </c>
      <c r="F2180" s="5">
        <v>208</v>
      </c>
      <c r="G2180" s="5" t="s">
        <v>6047</v>
      </c>
      <c r="H2180" s="5" t="s">
        <v>6136</v>
      </c>
      <c r="I2180" s="5" t="s">
        <v>8263</v>
      </c>
      <c r="J2180" s="6">
        <v>0</v>
      </c>
      <c r="K2180" s="9"/>
      <c r="L2180" s="6"/>
    </row>
    <row r="2181" spans="1:12" x14ac:dyDescent="0.2">
      <c r="A2181" s="6" t="s">
        <v>8788</v>
      </c>
      <c r="B2181" s="6" t="s">
        <v>2125</v>
      </c>
      <c r="C2181" s="9" t="s">
        <v>2637</v>
      </c>
      <c r="D2181" s="6" t="s">
        <v>9826</v>
      </c>
      <c r="E2181" s="5">
        <v>65</v>
      </c>
      <c r="F2181" s="5">
        <v>208</v>
      </c>
      <c r="G2181" s="5" t="s">
        <v>6047</v>
      </c>
      <c r="H2181" s="5" t="s">
        <v>6136</v>
      </c>
      <c r="I2181" s="5" t="s">
        <v>8263</v>
      </c>
      <c r="J2181" s="6">
        <v>0</v>
      </c>
      <c r="K2181" s="9" t="s">
        <v>9218</v>
      </c>
      <c r="L2181" s="6"/>
    </row>
    <row r="2182" spans="1:12" x14ac:dyDescent="0.2">
      <c r="A2182" s="6"/>
      <c r="B2182" s="6" t="s">
        <v>2125</v>
      </c>
      <c r="C2182" s="9" t="s">
        <v>2637</v>
      </c>
      <c r="D2182" s="6" t="s">
        <v>251</v>
      </c>
      <c r="E2182" s="5">
        <v>62</v>
      </c>
      <c r="F2182" s="5">
        <v>214</v>
      </c>
      <c r="G2182" s="5" t="s">
        <v>6392</v>
      </c>
      <c r="H2182" s="5" t="s">
        <v>6136</v>
      </c>
      <c r="I2182" s="5" t="s">
        <v>8263</v>
      </c>
      <c r="J2182" s="6">
        <v>0</v>
      </c>
      <c r="K2182" s="9" t="s">
        <v>1942</v>
      </c>
      <c r="L2182" s="6"/>
    </row>
    <row r="2183" spans="1:12" x14ac:dyDescent="0.2">
      <c r="A2183" s="6" t="s">
        <v>10665</v>
      </c>
      <c r="B2183" s="6" t="s">
        <v>2125</v>
      </c>
      <c r="C2183" s="9" t="s">
        <v>2637</v>
      </c>
      <c r="D2183" s="6" t="s">
        <v>1941</v>
      </c>
      <c r="E2183" s="5">
        <v>65</v>
      </c>
      <c r="F2183" s="5">
        <v>214</v>
      </c>
      <c r="G2183" s="5" t="s">
        <v>6392</v>
      </c>
      <c r="H2183" s="5" t="s">
        <v>6136</v>
      </c>
      <c r="I2183" s="5" t="s">
        <v>8263</v>
      </c>
      <c r="J2183" s="6">
        <v>0</v>
      </c>
      <c r="K2183" s="9" t="s">
        <v>10688</v>
      </c>
      <c r="L2183" s="6"/>
    </row>
    <row r="2184" spans="1:12" x14ac:dyDescent="0.2">
      <c r="A2184" s="6" t="s">
        <v>8711</v>
      </c>
      <c r="B2184" s="6" t="s">
        <v>2125</v>
      </c>
      <c r="C2184" s="9" t="s">
        <v>2637</v>
      </c>
      <c r="D2184" s="6" t="s">
        <v>4326</v>
      </c>
      <c r="E2184" s="5">
        <v>65</v>
      </c>
      <c r="F2184" s="5">
        <v>201</v>
      </c>
      <c r="G2184" s="5" t="s">
        <v>5804</v>
      </c>
      <c r="H2184" s="5" t="s">
        <v>6136</v>
      </c>
      <c r="I2184" s="5" t="s">
        <v>8263</v>
      </c>
      <c r="J2184" s="6">
        <v>0</v>
      </c>
      <c r="K2184" s="9" t="s">
        <v>4935</v>
      </c>
      <c r="L2184" s="6"/>
    </row>
    <row r="2185" spans="1:12" x14ac:dyDescent="0.2">
      <c r="A2185" s="6" t="s">
        <v>4167</v>
      </c>
      <c r="B2185" s="6" t="s">
        <v>2125</v>
      </c>
      <c r="C2185" s="9" t="s">
        <v>2637</v>
      </c>
      <c r="D2185" s="6" t="s">
        <v>4169</v>
      </c>
      <c r="E2185" s="5">
        <v>65</v>
      </c>
      <c r="F2185" s="5">
        <v>208</v>
      </c>
      <c r="G2185" s="5" t="s">
        <v>6047</v>
      </c>
      <c r="H2185" s="5" t="s">
        <v>6136</v>
      </c>
      <c r="I2185" s="5" t="s">
        <v>8263</v>
      </c>
      <c r="J2185" s="6">
        <v>0</v>
      </c>
      <c r="K2185" s="9" t="s">
        <v>10446</v>
      </c>
      <c r="L2185" s="6"/>
    </row>
    <row r="2186" spans="1:12" x14ac:dyDescent="0.2">
      <c r="A2186" s="6"/>
      <c r="B2186" s="6" t="s">
        <v>2125</v>
      </c>
      <c r="C2186" s="9" t="s">
        <v>2637</v>
      </c>
      <c r="D2186" s="6" t="s">
        <v>8447</v>
      </c>
      <c r="E2186" s="5">
        <v>64</v>
      </c>
      <c r="F2186" s="5">
        <v>214</v>
      </c>
      <c r="G2186" s="5" t="s">
        <v>6392</v>
      </c>
      <c r="H2186" s="5" t="s">
        <v>6136</v>
      </c>
      <c r="I2186" s="5" t="s">
        <v>8263</v>
      </c>
      <c r="J2186" s="6">
        <v>0</v>
      </c>
      <c r="K2186" s="9"/>
      <c r="L2186" s="6"/>
    </row>
    <row r="2187" spans="1:12" x14ac:dyDescent="0.2">
      <c r="A2187" s="6"/>
      <c r="B2187" s="6" t="s">
        <v>2125</v>
      </c>
      <c r="C2187" s="9" t="s">
        <v>2637</v>
      </c>
      <c r="D2187" s="6" t="s">
        <v>1234</v>
      </c>
      <c r="E2187" s="5">
        <v>65</v>
      </c>
      <c r="F2187" s="5">
        <v>201</v>
      </c>
      <c r="G2187" s="5" t="s">
        <v>8658</v>
      </c>
      <c r="H2187" s="5" t="s">
        <v>6136</v>
      </c>
      <c r="I2187" s="5" t="s">
        <v>8263</v>
      </c>
      <c r="J2187" s="6">
        <v>0</v>
      </c>
      <c r="K2187" s="9"/>
      <c r="L2187" s="6"/>
    </row>
    <row r="2188" spans="1:12" x14ac:dyDescent="0.2">
      <c r="A2188" s="6"/>
      <c r="B2188" s="6" t="s">
        <v>2125</v>
      </c>
      <c r="C2188" s="9" t="s">
        <v>2637</v>
      </c>
      <c r="D2188" s="6" t="s">
        <v>8022</v>
      </c>
      <c r="E2188" s="5">
        <v>66</v>
      </c>
      <c r="F2188" s="5">
        <v>208</v>
      </c>
      <c r="G2188" s="5" t="s">
        <v>6047</v>
      </c>
      <c r="H2188" s="5" t="s">
        <v>6136</v>
      </c>
      <c r="I2188" s="5" t="s">
        <v>8263</v>
      </c>
      <c r="J2188" s="6">
        <v>0</v>
      </c>
      <c r="K2188" s="9"/>
      <c r="L2188" s="6"/>
    </row>
    <row r="2189" spans="1:12" x14ac:dyDescent="0.2">
      <c r="A2189" s="6"/>
      <c r="B2189" s="6" t="s">
        <v>2125</v>
      </c>
      <c r="C2189" s="9" t="s">
        <v>2637</v>
      </c>
      <c r="D2189" s="6" t="s">
        <v>81</v>
      </c>
      <c r="E2189" s="5">
        <v>65</v>
      </c>
      <c r="F2189" s="5">
        <v>208</v>
      </c>
      <c r="G2189" s="5" t="s">
        <v>6047</v>
      </c>
      <c r="H2189" s="5" t="s">
        <v>6136</v>
      </c>
      <c r="I2189" s="5" t="s">
        <v>8263</v>
      </c>
      <c r="J2189" s="6">
        <v>0</v>
      </c>
      <c r="K2189" s="9"/>
      <c r="L2189" s="6"/>
    </row>
    <row r="2190" spans="1:12" x14ac:dyDescent="0.2">
      <c r="A2190" s="6"/>
      <c r="B2190" s="6" t="s">
        <v>2125</v>
      </c>
      <c r="C2190" s="9" t="s">
        <v>2637</v>
      </c>
      <c r="D2190" s="6" t="s">
        <v>7264</v>
      </c>
      <c r="E2190" s="5">
        <v>64</v>
      </c>
      <c r="F2190" s="5">
        <v>208</v>
      </c>
      <c r="G2190" s="5" t="s">
        <v>6047</v>
      </c>
      <c r="H2190" s="5" t="s">
        <v>6136</v>
      </c>
      <c r="I2190" s="5" t="s">
        <v>8263</v>
      </c>
      <c r="J2190" s="6">
        <v>0</v>
      </c>
      <c r="K2190" s="9" t="s">
        <v>5532</v>
      </c>
      <c r="L2190" s="6"/>
    </row>
    <row r="2191" spans="1:12" x14ac:dyDescent="0.2">
      <c r="A2191" s="6" t="s">
        <v>9864</v>
      </c>
      <c r="B2191" s="6" t="s">
        <v>2125</v>
      </c>
      <c r="C2191" s="9" t="s">
        <v>2637</v>
      </c>
      <c r="D2191" s="6" t="s">
        <v>9307</v>
      </c>
      <c r="E2191" s="5">
        <v>65</v>
      </c>
      <c r="F2191" s="5">
        <v>208</v>
      </c>
      <c r="G2191" s="5" t="s">
        <v>6047</v>
      </c>
      <c r="H2191" s="5" t="s">
        <v>6136</v>
      </c>
      <c r="I2191" s="5" t="s">
        <v>8263</v>
      </c>
      <c r="J2191" s="6">
        <v>0</v>
      </c>
      <c r="K2191" s="9" t="s">
        <v>4935</v>
      </c>
      <c r="L2191" s="6"/>
    </row>
    <row r="2192" spans="1:12" x14ac:dyDescent="0.2">
      <c r="A2192" s="575" t="s">
        <v>11199</v>
      </c>
      <c r="B2192" s="6" t="s">
        <v>2125</v>
      </c>
      <c r="C2192" s="9" t="s">
        <v>2637</v>
      </c>
      <c r="D2192" s="6" t="s">
        <v>10690</v>
      </c>
      <c r="E2192" s="5">
        <v>62</v>
      </c>
      <c r="F2192" s="5">
        <v>211</v>
      </c>
      <c r="G2192" s="5" t="s">
        <v>7589</v>
      </c>
      <c r="H2192" s="5" t="s">
        <v>6136</v>
      </c>
      <c r="I2192" s="5" t="s">
        <v>8263</v>
      </c>
      <c r="J2192" s="6">
        <v>0</v>
      </c>
      <c r="K2192" s="562" t="s">
        <v>11201</v>
      </c>
      <c r="L2192" s="6"/>
    </row>
    <row r="2193" spans="1:12" x14ac:dyDescent="0.2">
      <c r="A2193" s="6" t="s">
        <v>6413</v>
      </c>
      <c r="B2193" s="6" t="s">
        <v>2125</v>
      </c>
      <c r="C2193" s="9" t="s">
        <v>2637</v>
      </c>
      <c r="D2193" s="6" t="s">
        <v>8506</v>
      </c>
      <c r="E2193" s="5">
        <v>63</v>
      </c>
      <c r="F2193" s="5">
        <v>214</v>
      </c>
      <c r="G2193" s="5" t="s">
        <v>6392</v>
      </c>
      <c r="H2193" s="5" t="s">
        <v>6136</v>
      </c>
      <c r="I2193" s="5" t="s">
        <v>8263</v>
      </c>
      <c r="J2193" s="6">
        <v>0</v>
      </c>
      <c r="K2193" s="9"/>
      <c r="L2193" s="6"/>
    </row>
    <row r="2194" spans="1:12" x14ac:dyDescent="0.2">
      <c r="A2194" s="6"/>
      <c r="B2194" s="6" t="s">
        <v>2125</v>
      </c>
      <c r="C2194" s="9" t="s">
        <v>2637</v>
      </c>
      <c r="D2194" s="6" t="s">
        <v>9170</v>
      </c>
      <c r="E2194" s="5">
        <v>63</v>
      </c>
      <c r="F2194" s="5">
        <v>214</v>
      </c>
      <c r="G2194" s="5" t="s">
        <v>6392</v>
      </c>
      <c r="H2194" s="5" t="s">
        <v>6136</v>
      </c>
      <c r="I2194" s="5" t="s">
        <v>8263</v>
      </c>
      <c r="J2194" s="6">
        <v>0</v>
      </c>
      <c r="K2194" s="9"/>
      <c r="L2194" s="6"/>
    </row>
    <row r="2195" spans="1:12" x14ac:dyDescent="0.2">
      <c r="A2195" s="6"/>
      <c r="B2195" s="6" t="s">
        <v>2125</v>
      </c>
      <c r="C2195" s="9" t="s">
        <v>2637</v>
      </c>
      <c r="D2195" s="6" t="s">
        <v>764</v>
      </c>
      <c r="E2195" s="5">
        <v>65</v>
      </c>
      <c r="F2195" s="5">
        <v>208</v>
      </c>
      <c r="G2195" s="5" t="s">
        <v>6047</v>
      </c>
      <c r="H2195" s="5" t="s">
        <v>6136</v>
      </c>
      <c r="I2195" s="5" t="s">
        <v>8263</v>
      </c>
      <c r="J2195" s="6">
        <v>0</v>
      </c>
      <c r="K2195" s="9"/>
      <c r="L2195" s="6"/>
    </row>
    <row r="2196" spans="1:12" x14ac:dyDescent="0.2">
      <c r="A2196" s="6"/>
      <c r="B2196" s="6" t="s">
        <v>2125</v>
      </c>
      <c r="C2196" s="9" t="s">
        <v>2637</v>
      </c>
      <c r="D2196" s="6" t="s">
        <v>10165</v>
      </c>
      <c r="E2196" s="5">
        <v>64</v>
      </c>
      <c r="F2196" s="5">
        <v>208</v>
      </c>
      <c r="G2196" s="5" t="s">
        <v>6047</v>
      </c>
      <c r="H2196" s="5" t="s">
        <v>6136</v>
      </c>
      <c r="I2196" s="5" t="s">
        <v>8263</v>
      </c>
      <c r="J2196" s="6">
        <v>0</v>
      </c>
      <c r="K2196" s="9" t="s">
        <v>2670</v>
      </c>
      <c r="L2196" s="6"/>
    </row>
    <row r="2197" spans="1:12" x14ac:dyDescent="0.2">
      <c r="A2197" s="6"/>
      <c r="B2197" s="6" t="s">
        <v>2125</v>
      </c>
      <c r="C2197" s="9" t="s">
        <v>2637</v>
      </c>
      <c r="D2197" s="6" t="s">
        <v>7317</v>
      </c>
      <c r="E2197" s="5">
        <v>64</v>
      </c>
      <c r="F2197" s="5">
        <v>201</v>
      </c>
      <c r="G2197" s="5" t="s">
        <v>8658</v>
      </c>
      <c r="H2197" s="5" t="s">
        <v>6136</v>
      </c>
      <c r="I2197" s="5" t="s">
        <v>8263</v>
      </c>
      <c r="J2197" s="6">
        <v>0</v>
      </c>
      <c r="K2197" s="9"/>
      <c r="L2197" s="6"/>
    </row>
    <row r="2198" spans="1:12" x14ac:dyDescent="0.2">
      <c r="A2198" s="6"/>
      <c r="B2198" s="6" t="s">
        <v>2125</v>
      </c>
      <c r="C2198" s="9" t="s">
        <v>2637</v>
      </c>
      <c r="D2198" s="6" t="s">
        <v>9896</v>
      </c>
      <c r="E2198" s="5">
        <v>65</v>
      </c>
      <c r="F2198" s="5">
        <v>208</v>
      </c>
      <c r="G2198" s="5" t="s">
        <v>6047</v>
      </c>
      <c r="H2198" s="5" t="s">
        <v>6136</v>
      </c>
      <c r="I2198" s="5" t="s">
        <v>8263</v>
      </c>
      <c r="J2198" s="6">
        <v>0</v>
      </c>
      <c r="K2198" s="9"/>
      <c r="L2198" s="6"/>
    </row>
    <row r="2199" spans="1:12" x14ac:dyDescent="0.2">
      <c r="A2199" s="6"/>
      <c r="B2199" s="6" t="s">
        <v>2125</v>
      </c>
      <c r="C2199" s="9" t="s">
        <v>2637</v>
      </c>
      <c r="D2199" s="6" t="s">
        <v>2035</v>
      </c>
      <c r="E2199" s="5">
        <v>65</v>
      </c>
      <c r="F2199" s="5">
        <v>201</v>
      </c>
      <c r="G2199" s="5" t="s">
        <v>8658</v>
      </c>
      <c r="H2199" s="5" t="s">
        <v>6136</v>
      </c>
      <c r="I2199" s="5" t="s">
        <v>8263</v>
      </c>
      <c r="J2199" s="6">
        <v>0</v>
      </c>
      <c r="K2199" s="9"/>
      <c r="L2199" s="6"/>
    </row>
    <row r="2200" spans="1:12" x14ac:dyDescent="0.2">
      <c r="A2200" s="6"/>
      <c r="B2200" s="6" t="s">
        <v>2125</v>
      </c>
      <c r="C2200" s="9" t="s">
        <v>2637</v>
      </c>
      <c r="D2200" s="6" t="s">
        <v>8051</v>
      </c>
      <c r="E2200" s="5">
        <v>67</v>
      </c>
      <c r="F2200" s="5">
        <v>208</v>
      </c>
      <c r="G2200" s="5" t="s">
        <v>6047</v>
      </c>
      <c r="H2200" s="5" t="s">
        <v>6136</v>
      </c>
      <c r="I2200" s="5" t="s">
        <v>8263</v>
      </c>
      <c r="J2200" s="6">
        <v>0</v>
      </c>
      <c r="K2200" s="9"/>
      <c r="L2200" s="6"/>
    </row>
    <row r="2201" spans="1:12" x14ac:dyDescent="0.2">
      <c r="A2201" s="6"/>
      <c r="B2201" s="6" t="s">
        <v>2125</v>
      </c>
      <c r="C2201" s="9" t="s">
        <v>2637</v>
      </c>
      <c r="D2201" s="6" t="s">
        <v>2914</v>
      </c>
      <c r="E2201" s="5">
        <v>65</v>
      </c>
      <c r="F2201" s="5">
        <v>208</v>
      </c>
      <c r="G2201" s="5" t="s">
        <v>6047</v>
      </c>
      <c r="H2201" s="5" t="s">
        <v>6136</v>
      </c>
      <c r="I2201" s="5" t="s">
        <v>8263</v>
      </c>
      <c r="J2201" s="6">
        <v>0</v>
      </c>
      <c r="K2201" s="9"/>
      <c r="L2201" s="6"/>
    </row>
    <row r="2202" spans="1:12" x14ac:dyDescent="0.2">
      <c r="A2202" s="6"/>
      <c r="B2202" s="6" t="s">
        <v>2125</v>
      </c>
      <c r="C2202" s="9" t="s">
        <v>2637</v>
      </c>
      <c r="D2202" s="6" t="s">
        <v>6356</v>
      </c>
      <c r="E2202" s="5">
        <v>65</v>
      </c>
      <c r="F2202" s="5">
        <v>208</v>
      </c>
      <c r="G2202" s="5" t="s">
        <v>6047</v>
      </c>
      <c r="H2202" s="5" t="s">
        <v>6136</v>
      </c>
      <c r="I2202" s="5" t="s">
        <v>8263</v>
      </c>
      <c r="J2202" s="6">
        <v>0</v>
      </c>
      <c r="K2202" s="9"/>
      <c r="L2202" s="6"/>
    </row>
    <row r="2203" spans="1:12" x14ac:dyDescent="0.2">
      <c r="A2203" s="6"/>
      <c r="B2203" s="6" t="s">
        <v>2125</v>
      </c>
      <c r="C2203" s="9" t="s">
        <v>2637</v>
      </c>
      <c r="D2203" s="6" t="s">
        <v>9368</v>
      </c>
      <c r="E2203" s="5">
        <v>65</v>
      </c>
      <c r="F2203" s="5">
        <v>201</v>
      </c>
      <c r="G2203" s="5" t="s">
        <v>8658</v>
      </c>
      <c r="H2203" s="5" t="s">
        <v>6136</v>
      </c>
      <c r="I2203" s="5" t="s">
        <v>8263</v>
      </c>
      <c r="J2203" s="6">
        <v>0</v>
      </c>
      <c r="K2203" s="9"/>
      <c r="L2203" s="6"/>
    </row>
    <row r="2204" spans="1:12" x14ac:dyDescent="0.2">
      <c r="A2204" s="6"/>
      <c r="B2204" s="6" t="s">
        <v>2125</v>
      </c>
      <c r="C2204" s="9" t="s">
        <v>2637</v>
      </c>
      <c r="D2204" s="6" t="s">
        <v>4694</v>
      </c>
      <c r="E2204" s="5">
        <v>63</v>
      </c>
      <c r="F2204" s="5">
        <v>211</v>
      </c>
      <c r="G2204" s="5" t="s">
        <v>7589</v>
      </c>
      <c r="H2204" s="5" t="s">
        <v>6136</v>
      </c>
      <c r="I2204" s="5" t="s">
        <v>8263</v>
      </c>
      <c r="J2204" s="6">
        <v>0</v>
      </c>
      <c r="K2204" s="9"/>
      <c r="L2204" s="6"/>
    </row>
    <row r="2205" spans="1:12" x14ac:dyDescent="0.2">
      <c r="A2205" s="6"/>
      <c r="B2205" s="6" t="s">
        <v>2125</v>
      </c>
      <c r="C2205" s="9" t="s">
        <v>2637</v>
      </c>
      <c r="D2205" s="6" t="s">
        <v>8273</v>
      </c>
      <c r="E2205" s="5">
        <v>64</v>
      </c>
      <c r="F2205" s="5">
        <v>208</v>
      </c>
      <c r="G2205" s="5" t="s">
        <v>6047</v>
      </c>
      <c r="H2205" s="5" t="s">
        <v>6136</v>
      </c>
      <c r="I2205" s="5" t="s">
        <v>8263</v>
      </c>
      <c r="J2205" s="6">
        <v>0</v>
      </c>
      <c r="K2205" s="9"/>
      <c r="L2205" s="6"/>
    </row>
    <row r="2206" spans="1:12" x14ac:dyDescent="0.2">
      <c r="A2206" s="6"/>
      <c r="B2206" s="6" t="s">
        <v>2125</v>
      </c>
      <c r="C2206" s="9" t="s">
        <v>2637</v>
      </c>
      <c r="D2206" s="6" t="s">
        <v>1177</v>
      </c>
      <c r="E2206" s="5"/>
      <c r="F2206" s="5">
        <v>213</v>
      </c>
      <c r="G2206" s="5" t="s">
        <v>8659</v>
      </c>
      <c r="H2206" s="5" t="s">
        <v>10390</v>
      </c>
      <c r="I2206" s="5" t="s">
        <v>8263</v>
      </c>
      <c r="J2206" s="6">
        <v>0</v>
      </c>
      <c r="K2206" s="9"/>
      <c r="L2206" s="6"/>
    </row>
    <row r="2207" spans="1:12" x14ac:dyDescent="0.2">
      <c r="A2207" s="575" t="s">
        <v>11673</v>
      </c>
      <c r="B2207" s="6" t="s">
        <v>2125</v>
      </c>
      <c r="C2207" s="9" t="s">
        <v>2637</v>
      </c>
      <c r="D2207" s="575" t="s">
        <v>7887</v>
      </c>
      <c r="E2207" s="5">
        <v>63</v>
      </c>
      <c r="F2207" s="5">
        <v>228</v>
      </c>
      <c r="G2207" s="5" t="s">
        <v>4502</v>
      </c>
      <c r="H2207" s="5" t="s">
        <v>6136</v>
      </c>
      <c r="I2207" s="5" t="s">
        <v>8263</v>
      </c>
      <c r="J2207" s="6">
        <v>0</v>
      </c>
      <c r="K2207" s="562" t="s">
        <v>11682</v>
      </c>
      <c r="L2207" s="6"/>
    </row>
    <row r="2208" spans="1:12" x14ac:dyDescent="0.2">
      <c r="A2208" s="6"/>
      <c r="B2208" s="6" t="s">
        <v>2125</v>
      </c>
      <c r="C2208" s="9" t="s">
        <v>2637</v>
      </c>
      <c r="D2208" s="6" t="s">
        <v>4500</v>
      </c>
      <c r="E2208" s="5">
        <v>62</v>
      </c>
      <c r="F2208" s="5">
        <v>228</v>
      </c>
      <c r="G2208" s="5" t="s">
        <v>4502</v>
      </c>
      <c r="H2208" s="5" t="s">
        <v>6136</v>
      </c>
      <c r="I2208" s="5" t="s">
        <v>8263</v>
      </c>
      <c r="J2208" s="6">
        <v>0</v>
      </c>
      <c r="K2208" s="9" t="s">
        <v>1693</v>
      </c>
      <c r="L2208" s="6"/>
    </row>
    <row r="2209" spans="1:12" x14ac:dyDescent="0.2">
      <c r="A2209" s="6"/>
      <c r="B2209" s="6" t="s">
        <v>2125</v>
      </c>
      <c r="C2209" s="9" t="s">
        <v>2637</v>
      </c>
      <c r="D2209" s="6" t="s">
        <v>6944</v>
      </c>
      <c r="E2209" s="5"/>
      <c r="F2209" s="5">
        <v>213</v>
      </c>
      <c r="G2209" s="5" t="s">
        <v>8659</v>
      </c>
      <c r="H2209" s="5" t="s">
        <v>10390</v>
      </c>
      <c r="I2209" s="5" t="s">
        <v>8263</v>
      </c>
      <c r="J2209" s="6">
        <v>0</v>
      </c>
      <c r="K2209" s="9" t="s">
        <v>1693</v>
      </c>
      <c r="L2209" s="6"/>
    </row>
    <row r="2210" spans="1:12" x14ac:dyDescent="0.2">
      <c r="A2210" s="6"/>
      <c r="B2210" s="6" t="s">
        <v>2125</v>
      </c>
      <c r="C2210" s="9" t="s">
        <v>2637</v>
      </c>
      <c r="D2210" s="6" t="s">
        <v>11783</v>
      </c>
      <c r="E2210" s="5"/>
      <c r="F2210" s="5">
        <v>213</v>
      </c>
      <c r="G2210" s="5" t="s">
        <v>8659</v>
      </c>
      <c r="H2210" s="5" t="s">
        <v>10390</v>
      </c>
      <c r="I2210" s="5" t="s">
        <v>8263</v>
      </c>
      <c r="J2210" s="6">
        <v>0</v>
      </c>
      <c r="K2210" s="9"/>
      <c r="L2210" s="6"/>
    </row>
    <row r="2211" spans="1:12" x14ac:dyDescent="0.2">
      <c r="A2211" s="6" t="s">
        <v>11992</v>
      </c>
      <c r="B2211" s="6" t="s">
        <v>3135</v>
      </c>
      <c r="C2211" s="9" t="s">
        <v>12002</v>
      </c>
      <c r="D2211" s="6" t="s">
        <v>12003</v>
      </c>
      <c r="E2211" s="5">
        <v>65</v>
      </c>
      <c r="F2211" s="5">
        <v>208</v>
      </c>
      <c r="G2211" s="5" t="s">
        <v>6047</v>
      </c>
      <c r="H2211" s="5" t="s">
        <v>6136</v>
      </c>
      <c r="I2211" s="5" t="s">
        <v>8263</v>
      </c>
      <c r="J2211" s="6">
        <v>0</v>
      </c>
      <c r="K2211" s="9" t="s">
        <v>11968</v>
      </c>
      <c r="L2211" s="6"/>
    </row>
    <row r="2212" spans="1:12" x14ac:dyDescent="0.2">
      <c r="A2212" s="6"/>
      <c r="B2212" s="6" t="s">
        <v>3135</v>
      </c>
      <c r="C2212" s="9" t="s">
        <v>2637</v>
      </c>
      <c r="D2212" s="6" t="s">
        <v>5490</v>
      </c>
      <c r="E2212" s="5">
        <v>65</v>
      </c>
      <c r="F2212" s="5">
        <v>201</v>
      </c>
      <c r="G2212" s="5" t="s">
        <v>8658</v>
      </c>
      <c r="H2212" s="5" t="s">
        <v>6136</v>
      </c>
      <c r="I2212" s="5" t="s">
        <v>8263</v>
      </c>
      <c r="J2212" s="6">
        <v>0</v>
      </c>
      <c r="K2212" s="9"/>
      <c r="L2212" s="6"/>
    </row>
    <row r="2213" spans="1:12" x14ac:dyDescent="0.2">
      <c r="A2213" s="6" t="s">
        <v>11995</v>
      </c>
      <c r="B2213" s="6" t="s">
        <v>3135</v>
      </c>
      <c r="C2213" s="9" t="s">
        <v>2637</v>
      </c>
      <c r="D2213" s="6" t="s">
        <v>12000</v>
      </c>
      <c r="E2213" s="5">
        <v>65</v>
      </c>
      <c r="F2213" s="5">
        <v>208</v>
      </c>
      <c r="G2213" s="5" t="s">
        <v>6047</v>
      </c>
      <c r="H2213" s="5" t="s">
        <v>6136</v>
      </c>
      <c r="I2213" s="5" t="s">
        <v>8263</v>
      </c>
      <c r="J2213" s="6">
        <v>0</v>
      </c>
      <c r="K2213" s="9" t="s">
        <v>11968</v>
      </c>
      <c r="L2213" s="6"/>
    </row>
    <row r="2214" spans="1:12" x14ac:dyDescent="0.2">
      <c r="A2214" s="6"/>
      <c r="B2214" s="6" t="s">
        <v>3135</v>
      </c>
      <c r="C2214" s="9" t="s">
        <v>2637</v>
      </c>
      <c r="D2214" s="6" t="s">
        <v>3690</v>
      </c>
      <c r="E2214" s="5">
        <v>65</v>
      </c>
      <c r="F2214" s="5">
        <v>201</v>
      </c>
      <c r="G2214" s="5" t="s">
        <v>8658</v>
      </c>
      <c r="H2214" s="5" t="s">
        <v>6136</v>
      </c>
      <c r="I2214" s="5" t="s">
        <v>8263</v>
      </c>
      <c r="J2214" s="6">
        <v>0</v>
      </c>
      <c r="K2214" s="9"/>
      <c r="L2214" s="6"/>
    </row>
    <row r="2215" spans="1:12" x14ac:dyDescent="0.2">
      <c r="A2215" s="6" t="s">
        <v>11993</v>
      </c>
      <c r="B2215" s="6" t="s">
        <v>3135</v>
      </c>
      <c r="C2215" s="9" t="s">
        <v>2637</v>
      </c>
      <c r="D2215" s="6" t="s">
        <v>12001</v>
      </c>
      <c r="E2215" s="5">
        <v>66</v>
      </c>
      <c r="F2215" s="5">
        <v>208</v>
      </c>
      <c r="G2215" s="5" t="s">
        <v>6047</v>
      </c>
      <c r="H2215" s="5" t="s">
        <v>6136</v>
      </c>
      <c r="I2215" s="5" t="s">
        <v>8263</v>
      </c>
      <c r="J2215" s="6">
        <v>0</v>
      </c>
      <c r="K2215" s="9" t="s">
        <v>11968</v>
      </c>
      <c r="L2215" s="6"/>
    </row>
    <row r="2216" spans="1:12" x14ac:dyDescent="0.2">
      <c r="A2216" s="6"/>
      <c r="B2216" s="6" t="s">
        <v>3135</v>
      </c>
      <c r="C2216" s="9" t="s">
        <v>2637</v>
      </c>
      <c r="D2216" s="6" t="s">
        <v>3689</v>
      </c>
      <c r="E2216" s="5">
        <v>65</v>
      </c>
      <c r="F2216" s="5">
        <v>201</v>
      </c>
      <c r="G2216" s="5" t="s">
        <v>8658</v>
      </c>
      <c r="H2216" s="5" t="s">
        <v>6136</v>
      </c>
      <c r="I2216" s="5" t="s">
        <v>8263</v>
      </c>
      <c r="J2216" s="6">
        <v>0</v>
      </c>
      <c r="K2216" s="9"/>
      <c r="L2216" s="6"/>
    </row>
    <row r="2217" spans="1:12" x14ac:dyDescent="0.2">
      <c r="A2217" s="6"/>
      <c r="B2217" s="6" t="s">
        <v>2785</v>
      </c>
      <c r="C2217" s="9" t="s">
        <v>2637</v>
      </c>
      <c r="D2217" s="6" t="s">
        <v>6945</v>
      </c>
      <c r="E2217" s="5"/>
      <c r="F2217" s="5">
        <v>206</v>
      </c>
      <c r="G2217" s="5" t="s">
        <v>397</v>
      </c>
      <c r="H2217" s="5" t="s">
        <v>10390</v>
      </c>
      <c r="I2217" s="5" t="s">
        <v>8263</v>
      </c>
      <c r="J2217" s="6">
        <v>0</v>
      </c>
      <c r="K2217" s="9"/>
      <c r="L2217" s="6"/>
    </row>
    <row r="2218" spans="1:12" x14ac:dyDescent="0.2">
      <c r="A2218" s="6"/>
      <c r="B2218" s="6" t="s">
        <v>2785</v>
      </c>
      <c r="C2218" s="9" t="s">
        <v>2637</v>
      </c>
      <c r="D2218" s="6" t="s">
        <v>7412</v>
      </c>
      <c r="E2218" s="5"/>
      <c r="F2218" s="5">
        <v>206</v>
      </c>
      <c r="G2218" s="5" t="s">
        <v>397</v>
      </c>
      <c r="H2218" s="5" t="s">
        <v>10390</v>
      </c>
      <c r="I2218" s="5" t="s">
        <v>8263</v>
      </c>
      <c r="J2218" s="6">
        <v>0</v>
      </c>
      <c r="K2218" s="9"/>
      <c r="L2218" s="6"/>
    </row>
    <row r="2219" spans="1:12" x14ac:dyDescent="0.2">
      <c r="A2219" s="6"/>
      <c r="B2219" s="6" t="s">
        <v>2785</v>
      </c>
      <c r="C2219" s="9" t="s">
        <v>2637</v>
      </c>
      <c r="D2219" s="6" t="s">
        <v>8618</v>
      </c>
      <c r="E2219" s="5">
        <v>64</v>
      </c>
      <c r="F2219" s="5">
        <v>214</v>
      </c>
      <c r="G2219" s="5" t="s">
        <v>6392</v>
      </c>
      <c r="H2219" s="5" t="s">
        <v>6136</v>
      </c>
      <c r="I2219" s="5" t="s">
        <v>8263</v>
      </c>
      <c r="J2219" s="6">
        <v>0</v>
      </c>
      <c r="K2219" s="9"/>
      <c r="L2219" s="6"/>
    </row>
    <row r="2220" spans="1:12" x14ac:dyDescent="0.2">
      <c r="A2220" s="6"/>
      <c r="B2220" s="6" t="s">
        <v>2785</v>
      </c>
      <c r="C2220" s="9" t="s">
        <v>2637</v>
      </c>
      <c r="D2220" s="6" t="s">
        <v>8619</v>
      </c>
      <c r="E2220" s="5">
        <v>64</v>
      </c>
      <c r="F2220" s="5">
        <v>214</v>
      </c>
      <c r="G2220" s="5" t="s">
        <v>6392</v>
      </c>
      <c r="H2220" s="5" t="s">
        <v>6136</v>
      </c>
      <c r="I2220" s="5" t="s">
        <v>8263</v>
      </c>
      <c r="J2220" s="6">
        <v>0</v>
      </c>
      <c r="K2220" s="9"/>
      <c r="L2220" s="6"/>
    </row>
    <row r="2221" spans="1:12" x14ac:dyDescent="0.2">
      <c r="A2221" s="6"/>
      <c r="B2221" s="6" t="s">
        <v>2785</v>
      </c>
      <c r="C2221" s="9" t="s">
        <v>2637</v>
      </c>
      <c r="D2221" s="6" t="s">
        <v>3967</v>
      </c>
      <c r="E2221" s="5">
        <v>66</v>
      </c>
      <c r="F2221" s="5">
        <v>208</v>
      </c>
      <c r="G2221" s="5" t="s">
        <v>6047</v>
      </c>
      <c r="H2221" s="5" t="s">
        <v>6136</v>
      </c>
      <c r="I2221" s="5" t="s">
        <v>8263</v>
      </c>
      <c r="J2221" s="6">
        <v>0</v>
      </c>
      <c r="K2221" s="9"/>
      <c r="L2221" s="6"/>
    </row>
    <row r="2222" spans="1:12" x14ac:dyDescent="0.2">
      <c r="A2222" s="6"/>
      <c r="B2222" s="6" t="s">
        <v>2785</v>
      </c>
      <c r="C2222" s="9" t="s">
        <v>2637</v>
      </c>
      <c r="D2222" s="6" t="s">
        <v>1213</v>
      </c>
      <c r="E2222" s="5">
        <v>65</v>
      </c>
      <c r="F2222" s="5">
        <v>201</v>
      </c>
      <c r="G2222" s="5" t="s">
        <v>8658</v>
      </c>
      <c r="H2222" s="5" t="s">
        <v>6136</v>
      </c>
      <c r="I2222" s="5" t="s">
        <v>8263</v>
      </c>
      <c r="J2222" s="6">
        <v>0</v>
      </c>
      <c r="K2222" s="9"/>
      <c r="L2222" s="6"/>
    </row>
    <row r="2223" spans="1:12" x14ac:dyDescent="0.2">
      <c r="A2223" s="6"/>
      <c r="B2223" s="6" t="s">
        <v>2785</v>
      </c>
      <c r="C2223" s="9" t="s">
        <v>2637</v>
      </c>
      <c r="D2223" s="6" t="s">
        <v>311</v>
      </c>
      <c r="E2223" s="5">
        <v>65</v>
      </c>
      <c r="F2223" s="5">
        <v>201</v>
      </c>
      <c r="G2223" s="5" t="s">
        <v>8658</v>
      </c>
      <c r="H2223" s="5" t="s">
        <v>6136</v>
      </c>
      <c r="I2223" s="5" t="s">
        <v>8263</v>
      </c>
      <c r="J2223" s="6">
        <v>0</v>
      </c>
      <c r="K2223" s="9"/>
      <c r="L2223" s="6"/>
    </row>
    <row r="2224" spans="1:12" x14ac:dyDescent="0.2">
      <c r="A2224" s="6"/>
      <c r="B2224" s="6" t="s">
        <v>2785</v>
      </c>
      <c r="C2224" s="9" t="s">
        <v>2637</v>
      </c>
      <c r="D2224" s="6" t="s">
        <v>507</v>
      </c>
      <c r="E2224" s="5">
        <v>66</v>
      </c>
      <c r="F2224" s="5">
        <v>201</v>
      </c>
      <c r="G2224" s="5" t="s">
        <v>8658</v>
      </c>
      <c r="H2224" s="5" t="s">
        <v>6136</v>
      </c>
      <c r="I2224" s="5" t="s">
        <v>8263</v>
      </c>
      <c r="J2224" s="6">
        <v>0</v>
      </c>
      <c r="K2224" s="9"/>
      <c r="L2224" s="6"/>
    </row>
    <row r="2225" spans="1:12" x14ac:dyDescent="0.2">
      <c r="A2225" s="6"/>
      <c r="B2225" s="6" t="s">
        <v>2785</v>
      </c>
      <c r="C2225" s="9" t="s">
        <v>2637</v>
      </c>
      <c r="D2225" s="6" t="s">
        <v>4111</v>
      </c>
      <c r="E2225" s="5"/>
      <c r="F2225" s="5">
        <v>206</v>
      </c>
      <c r="G2225" s="5" t="s">
        <v>397</v>
      </c>
      <c r="H2225" s="5" t="s">
        <v>10390</v>
      </c>
      <c r="I2225" s="5" t="s">
        <v>8263</v>
      </c>
      <c r="J2225" s="6">
        <v>0</v>
      </c>
      <c r="K2225" s="9"/>
      <c r="L2225" s="6"/>
    </row>
    <row r="2226" spans="1:12" x14ac:dyDescent="0.2">
      <c r="A2226" s="6"/>
      <c r="B2226" s="6" t="s">
        <v>2785</v>
      </c>
      <c r="C2226" s="9" t="s">
        <v>2637</v>
      </c>
      <c r="D2226" s="6" t="s">
        <v>5589</v>
      </c>
      <c r="E2226" s="5">
        <v>68</v>
      </c>
      <c r="F2226" s="5">
        <v>208</v>
      </c>
      <c r="G2226" s="5" t="s">
        <v>6047</v>
      </c>
      <c r="H2226" s="5" t="s">
        <v>6136</v>
      </c>
      <c r="I2226" s="5" t="s">
        <v>8263</v>
      </c>
      <c r="J2226" s="6">
        <v>0</v>
      </c>
      <c r="K2226" s="9"/>
      <c r="L2226" s="6"/>
    </row>
    <row r="2227" spans="1:12" x14ac:dyDescent="0.2">
      <c r="A2227" s="6"/>
      <c r="B2227" s="6" t="s">
        <v>2785</v>
      </c>
      <c r="C2227" s="9" t="s">
        <v>2637</v>
      </c>
      <c r="D2227" s="6" t="s">
        <v>2362</v>
      </c>
      <c r="E2227" s="5">
        <v>68</v>
      </c>
      <c r="F2227" s="5">
        <v>206</v>
      </c>
      <c r="G2227" s="5" t="s">
        <v>397</v>
      </c>
      <c r="H2227" s="5" t="s">
        <v>10390</v>
      </c>
      <c r="I2227" s="5" t="s">
        <v>8263</v>
      </c>
      <c r="J2227" s="6">
        <v>0</v>
      </c>
      <c r="K2227" s="9"/>
      <c r="L2227" s="6"/>
    </row>
    <row r="2228" spans="1:12" x14ac:dyDescent="0.2">
      <c r="A2228" s="6"/>
      <c r="B2228" s="6" t="s">
        <v>2785</v>
      </c>
      <c r="C2228" s="9" t="s">
        <v>2637</v>
      </c>
      <c r="D2228" s="6" t="s">
        <v>9593</v>
      </c>
      <c r="E2228" s="5">
        <v>64</v>
      </c>
      <c r="F2228" s="5">
        <v>208</v>
      </c>
      <c r="G2228" s="5" t="s">
        <v>6047</v>
      </c>
      <c r="H2228" s="5" t="s">
        <v>6136</v>
      </c>
      <c r="I2228" s="5" t="s">
        <v>8263</v>
      </c>
      <c r="J2228" s="6">
        <v>0</v>
      </c>
      <c r="K2228" s="9"/>
      <c r="L2228" s="6"/>
    </row>
    <row r="2229" spans="1:12" x14ac:dyDescent="0.2">
      <c r="A2229" s="6"/>
      <c r="B2229" s="6" t="s">
        <v>2785</v>
      </c>
      <c r="C2229" s="9" t="s">
        <v>2637</v>
      </c>
      <c r="D2229" s="6" t="s">
        <v>1112</v>
      </c>
      <c r="E2229" s="5"/>
      <c r="F2229" s="5">
        <v>213</v>
      </c>
      <c r="G2229" s="5" t="s">
        <v>8659</v>
      </c>
      <c r="H2229" s="5" t="s">
        <v>10390</v>
      </c>
      <c r="I2229" s="5" t="s">
        <v>8263</v>
      </c>
      <c r="J2229" s="6">
        <v>0</v>
      </c>
      <c r="K2229" s="9"/>
      <c r="L2229" s="6"/>
    </row>
    <row r="2230" spans="1:12" x14ac:dyDescent="0.2">
      <c r="A2230" s="6"/>
      <c r="B2230" s="6" t="s">
        <v>2785</v>
      </c>
      <c r="C2230" s="9" t="s">
        <v>2637</v>
      </c>
      <c r="D2230" s="6" t="s">
        <v>2038</v>
      </c>
      <c r="E2230" s="5">
        <v>72</v>
      </c>
      <c r="F2230" s="5">
        <v>207</v>
      </c>
      <c r="G2230" s="5" t="s">
        <v>5671</v>
      </c>
      <c r="H2230" s="5" t="s">
        <v>912</v>
      </c>
      <c r="I2230" s="5" t="s">
        <v>8263</v>
      </c>
      <c r="J2230" s="6">
        <v>0</v>
      </c>
      <c r="K2230" s="9"/>
      <c r="L2230" s="6"/>
    </row>
    <row r="2231" spans="1:12" x14ac:dyDescent="0.2">
      <c r="A2231" s="6" t="s">
        <v>2133</v>
      </c>
      <c r="B2231" s="6" t="s">
        <v>2785</v>
      </c>
      <c r="C2231" s="9" t="s">
        <v>2637</v>
      </c>
      <c r="D2231" s="6" t="s">
        <v>9512</v>
      </c>
      <c r="E2231" s="5">
        <v>62</v>
      </c>
      <c r="F2231" s="5">
        <v>218</v>
      </c>
      <c r="G2231" s="5" t="s">
        <v>9214</v>
      </c>
      <c r="H2231" s="5" t="s">
        <v>6136</v>
      </c>
      <c r="I2231" s="5" t="s">
        <v>8263</v>
      </c>
      <c r="J2231" s="6">
        <v>0</v>
      </c>
      <c r="K2231" s="9" t="s">
        <v>2131</v>
      </c>
      <c r="L2231" s="6"/>
    </row>
    <row r="2232" spans="1:12" x14ac:dyDescent="0.2">
      <c r="A2232" s="6"/>
      <c r="B2232" s="6" t="s">
        <v>2785</v>
      </c>
      <c r="C2232" s="9" t="s">
        <v>2637</v>
      </c>
      <c r="D2232" s="6" t="s">
        <v>469</v>
      </c>
      <c r="E2232" s="5">
        <v>64</v>
      </c>
      <c r="F2232" s="5">
        <v>208</v>
      </c>
      <c r="G2232" s="5" t="s">
        <v>6047</v>
      </c>
      <c r="H2232" s="5" t="s">
        <v>6136</v>
      </c>
      <c r="I2232" s="5" t="s">
        <v>8263</v>
      </c>
      <c r="J2232" s="6">
        <v>0</v>
      </c>
      <c r="K2232" s="9"/>
      <c r="L2232" s="6"/>
    </row>
    <row r="2233" spans="1:12" x14ac:dyDescent="0.2">
      <c r="A2233" s="6"/>
      <c r="B2233" s="6" t="s">
        <v>2785</v>
      </c>
      <c r="C2233" s="9" t="s">
        <v>2637</v>
      </c>
      <c r="D2233" s="6" t="s">
        <v>3304</v>
      </c>
      <c r="E2233" s="5">
        <v>66</v>
      </c>
      <c r="F2233" s="5">
        <v>201</v>
      </c>
      <c r="G2233" s="5" t="s">
        <v>8658</v>
      </c>
      <c r="H2233" s="5" t="s">
        <v>6136</v>
      </c>
      <c r="I2233" s="5" t="s">
        <v>8263</v>
      </c>
      <c r="J2233" s="6">
        <v>0</v>
      </c>
      <c r="K2233" s="9"/>
      <c r="L2233" s="6"/>
    </row>
    <row r="2234" spans="1:12" x14ac:dyDescent="0.2">
      <c r="A2234" s="6"/>
      <c r="B2234" s="6" t="s">
        <v>2785</v>
      </c>
      <c r="C2234" s="9" t="s">
        <v>2637</v>
      </c>
      <c r="D2234" s="6" t="s">
        <v>10276</v>
      </c>
      <c r="E2234" s="5">
        <v>68</v>
      </c>
      <c r="F2234" s="5">
        <v>208</v>
      </c>
      <c r="G2234" s="5" t="s">
        <v>6047</v>
      </c>
      <c r="H2234" s="5" t="s">
        <v>6136</v>
      </c>
      <c r="I2234" s="5" t="s">
        <v>8263</v>
      </c>
      <c r="J2234" s="6">
        <v>0</v>
      </c>
      <c r="K2234" s="9"/>
      <c r="L2234" s="6"/>
    </row>
    <row r="2235" spans="1:12" x14ac:dyDescent="0.2">
      <c r="A2235" s="6"/>
      <c r="B2235" s="6" t="s">
        <v>2785</v>
      </c>
      <c r="C2235" s="9" t="s">
        <v>2637</v>
      </c>
      <c r="D2235" s="6" t="s">
        <v>2873</v>
      </c>
      <c r="E2235" s="5">
        <v>67</v>
      </c>
      <c r="F2235" s="5">
        <v>208</v>
      </c>
      <c r="G2235" s="5" t="s">
        <v>6047</v>
      </c>
      <c r="H2235" s="5" t="s">
        <v>6136</v>
      </c>
      <c r="I2235" s="5" t="s">
        <v>8263</v>
      </c>
      <c r="J2235" s="6">
        <v>0</v>
      </c>
      <c r="K2235" s="9"/>
      <c r="L2235" s="6"/>
    </row>
    <row r="2236" spans="1:12" x14ac:dyDescent="0.2">
      <c r="A2236" s="6"/>
      <c r="B2236" s="6" t="s">
        <v>2785</v>
      </c>
      <c r="C2236" s="9" t="s">
        <v>2637</v>
      </c>
      <c r="D2236" s="6" t="s">
        <v>764</v>
      </c>
      <c r="E2236" s="5">
        <v>65</v>
      </c>
      <c r="F2236" s="5">
        <v>208</v>
      </c>
      <c r="G2236" s="5" t="s">
        <v>6047</v>
      </c>
      <c r="H2236" s="5" t="s">
        <v>6136</v>
      </c>
      <c r="I2236" s="5" t="s">
        <v>8263</v>
      </c>
      <c r="J2236" s="6">
        <v>0</v>
      </c>
      <c r="K2236" s="9"/>
      <c r="L2236" s="6"/>
    </row>
    <row r="2237" spans="1:12" x14ac:dyDescent="0.2">
      <c r="A2237" s="6"/>
      <c r="B2237" s="6" t="s">
        <v>2785</v>
      </c>
      <c r="C2237" s="9" t="s">
        <v>2637</v>
      </c>
      <c r="D2237" s="6" t="s">
        <v>152</v>
      </c>
      <c r="E2237" s="5">
        <v>65</v>
      </c>
      <c r="F2237" s="5">
        <v>201</v>
      </c>
      <c r="G2237" s="5" t="s">
        <v>8658</v>
      </c>
      <c r="H2237" s="5" t="s">
        <v>6136</v>
      </c>
      <c r="I2237" s="5" t="s">
        <v>8263</v>
      </c>
      <c r="J2237" s="6">
        <v>0</v>
      </c>
      <c r="K2237" s="9"/>
      <c r="L2237" s="6"/>
    </row>
    <row r="2238" spans="1:12" x14ac:dyDescent="0.2">
      <c r="A2238" s="6"/>
      <c r="B2238" s="6" t="s">
        <v>2785</v>
      </c>
      <c r="C2238" s="9" t="s">
        <v>2637</v>
      </c>
      <c r="D2238" s="6" t="s">
        <v>6859</v>
      </c>
      <c r="E2238" s="5">
        <v>73</v>
      </c>
      <c r="F2238" s="5">
        <v>207</v>
      </c>
      <c r="G2238" s="5" t="s">
        <v>5671</v>
      </c>
      <c r="H2238" s="5" t="s">
        <v>912</v>
      </c>
      <c r="I2238" s="5" t="s">
        <v>8263</v>
      </c>
      <c r="J2238" s="6">
        <v>0</v>
      </c>
      <c r="K2238" s="9"/>
      <c r="L2238" s="6"/>
    </row>
    <row r="2239" spans="1:12" x14ac:dyDescent="0.2">
      <c r="A2239" s="6"/>
      <c r="B2239" s="6" t="s">
        <v>2785</v>
      </c>
      <c r="C2239" s="9" t="s">
        <v>2637</v>
      </c>
      <c r="D2239" s="6" t="s">
        <v>1755</v>
      </c>
      <c r="E2239" s="5">
        <v>67</v>
      </c>
      <c r="F2239" s="5">
        <v>208</v>
      </c>
      <c r="G2239" s="5" t="s">
        <v>6047</v>
      </c>
      <c r="H2239" s="5" t="s">
        <v>6136</v>
      </c>
      <c r="I2239" s="5" t="s">
        <v>8263</v>
      </c>
      <c r="J2239" s="6">
        <v>0</v>
      </c>
      <c r="K2239" s="9" t="s">
        <v>8973</v>
      </c>
      <c r="L2239" s="6"/>
    </row>
    <row r="2240" spans="1:12" x14ac:dyDescent="0.2">
      <c r="A2240" s="6"/>
      <c r="B2240" s="6" t="s">
        <v>2785</v>
      </c>
      <c r="C2240" s="9" t="s">
        <v>2637</v>
      </c>
      <c r="D2240" s="6" t="s">
        <v>10362</v>
      </c>
      <c r="E2240" s="5">
        <v>67</v>
      </c>
      <c r="F2240" s="5">
        <v>208</v>
      </c>
      <c r="G2240" s="5" t="s">
        <v>6047</v>
      </c>
      <c r="H2240" s="5" t="s">
        <v>6136</v>
      </c>
      <c r="I2240" s="5" t="s">
        <v>8263</v>
      </c>
      <c r="J2240" s="6">
        <v>0</v>
      </c>
      <c r="K2240" s="9"/>
      <c r="L2240" s="6"/>
    </row>
    <row r="2241" spans="1:12" x14ac:dyDescent="0.2">
      <c r="A2241" s="6"/>
      <c r="B2241" s="6" t="s">
        <v>8888</v>
      </c>
      <c r="C2241" s="9" t="s">
        <v>2637</v>
      </c>
      <c r="D2241" s="6" t="s">
        <v>4795</v>
      </c>
      <c r="E2241" s="5">
        <v>65</v>
      </c>
      <c r="F2241" s="5">
        <v>208</v>
      </c>
      <c r="G2241" s="5" t="s">
        <v>6047</v>
      </c>
      <c r="H2241" s="5" t="s">
        <v>6136</v>
      </c>
      <c r="I2241" s="5" t="s">
        <v>8263</v>
      </c>
      <c r="J2241" s="6">
        <v>0</v>
      </c>
      <c r="K2241" s="9"/>
      <c r="L2241" s="9"/>
    </row>
    <row r="2242" spans="1:12" x14ac:dyDescent="0.2">
      <c r="A2242" s="6"/>
      <c r="B2242" s="6" t="s">
        <v>8888</v>
      </c>
      <c r="C2242" s="9" t="s">
        <v>2637</v>
      </c>
      <c r="D2242" s="6" t="s">
        <v>3935</v>
      </c>
      <c r="E2242" s="5">
        <v>65</v>
      </c>
      <c r="F2242" s="5">
        <v>208</v>
      </c>
      <c r="G2242" s="5" t="s">
        <v>6047</v>
      </c>
      <c r="H2242" s="5" t="s">
        <v>6136</v>
      </c>
      <c r="I2242" s="5" t="s">
        <v>8263</v>
      </c>
      <c r="J2242" s="6">
        <v>0</v>
      </c>
      <c r="K2242" s="9"/>
      <c r="L2242" s="6"/>
    </row>
    <row r="2243" spans="1:12" x14ac:dyDescent="0.2">
      <c r="A2243" s="6"/>
      <c r="B2243" s="6" t="s">
        <v>2785</v>
      </c>
      <c r="C2243" s="9" t="s">
        <v>2637</v>
      </c>
      <c r="D2243" s="6" t="s">
        <v>5911</v>
      </c>
      <c r="E2243" s="5"/>
      <c r="F2243" s="5">
        <v>116</v>
      </c>
      <c r="G2243" s="5" t="s">
        <v>8292</v>
      </c>
      <c r="H2243" s="5" t="s">
        <v>6136</v>
      </c>
      <c r="I2243" s="5" t="s">
        <v>8263</v>
      </c>
      <c r="J2243" s="6">
        <v>0</v>
      </c>
      <c r="K2243" s="9"/>
      <c r="L2243" s="6"/>
    </row>
    <row r="2244" spans="1:12" x14ac:dyDescent="0.2">
      <c r="A2244" s="6"/>
      <c r="B2244" s="6" t="s">
        <v>2785</v>
      </c>
      <c r="C2244" s="9" t="s">
        <v>2637</v>
      </c>
      <c r="D2244" s="6" t="s">
        <v>932</v>
      </c>
      <c r="E2244" s="5">
        <v>66</v>
      </c>
      <c r="F2244" s="5">
        <v>201</v>
      </c>
      <c r="G2244" s="5" t="s">
        <v>8658</v>
      </c>
      <c r="H2244" s="5" t="s">
        <v>6136</v>
      </c>
      <c r="I2244" s="5" t="s">
        <v>8263</v>
      </c>
      <c r="J2244" s="6">
        <v>0</v>
      </c>
      <c r="K2244" s="9"/>
      <c r="L2244" s="6"/>
    </row>
    <row r="2245" spans="1:12" x14ac:dyDescent="0.2">
      <c r="A2245" s="6"/>
      <c r="B2245" s="6" t="s">
        <v>2785</v>
      </c>
      <c r="C2245" s="9" t="s">
        <v>2637</v>
      </c>
      <c r="D2245" s="6" t="s">
        <v>3857</v>
      </c>
      <c r="E2245" s="5">
        <v>65</v>
      </c>
      <c r="F2245" s="5">
        <v>201</v>
      </c>
      <c r="G2245" s="5" t="s">
        <v>8658</v>
      </c>
      <c r="H2245" s="5" t="s">
        <v>6136</v>
      </c>
      <c r="I2245" s="5" t="s">
        <v>8263</v>
      </c>
      <c r="J2245" s="6">
        <v>0</v>
      </c>
      <c r="K2245" s="9"/>
      <c r="L2245" s="6"/>
    </row>
    <row r="2246" spans="1:12" x14ac:dyDescent="0.2">
      <c r="A2246" s="6" t="s">
        <v>7127</v>
      </c>
      <c r="B2246" s="6" t="s">
        <v>2574</v>
      </c>
      <c r="C2246" s="9" t="s">
        <v>2637</v>
      </c>
      <c r="D2246" s="6" t="s">
        <v>7988</v>
      </c>
      <c r="E2246" s="5">
        <v>64</v>
      </c>
      <c r="F2246" s="5">
        <v>211</v>
      </c>
      <c r="G2246" s="5" t="s">
        <v>9506</v>
      </c>
      <c r="H2246" s="5" t="s">
        <v>6136</v>
      </c>
      <c r="I2246" s="5" t="s">
        <v>8263</v>
      </c>
      <c r="J2246" s="6">
        <v>0</v>
      </c>
      <c r="K2246" s="9" t="s">
        <v>9177</v>
      </c>
      <c r="L2246" s="6"/>
    </row>
    <row r="2247" spans="1:12" x14ac:dyDescent="0.2">
      <c r="A2247" s="6" t="s">
        <v>9491</v>
      </c>
      <c r="B2247" s="6" t="s">
        <v>2574</v>
      </c>
      <c r="C2247" s="9" t="s">
        <v>2637</v>
      </c>
      <c r="D2247" s="6" t="s">
        <v>2262</v>
      </c>
      <c r="E2247" s="5">
        <v>64</v>
      </c>
      <c r="F2247" s="5">
        <v>211</v>
      </c>
      <c r="G2247" s="5" t="s">
        <v>9506</v>
      </c>
      <c r="H2247" s="5" t="s">
        <v>6136</v>
      </c>
      <c r="I2247" s="5" t="s">
        <v>8263</v>
      </c>
      <c r="J2247" s="6">
        <v>0</v>
      </c>
      <c r="K2247" s="9"/>
      <c r="L2247" s="6"/>
    </row>
    <row r="2248" spans="1:12" x14ac:dyDescent="0.2">
      <c r="A2248" s="6"/>
      <c r="B2248" s="6" t="s">
        <v>2574</v>
      </c>
      <c r="C2248" s="9" t="s">
        <v>2637</v>
      </c>
      <c r="D2248" s="6" t="s">
        <v>10402</v>
      </c>
      <c r="E2248" s="5">
        <v>63</v>
      </c>
      <c r="F2248" s="5">
        <v>211</v>
      </c>
      <c r="G2248" s="5" t="s">
        <v>9506</v>
      </c>
      <c r="H2248" s="5" t="s">
        <v>6136</v>
      </c>
      <c r="I2248" s="5" t="s">
        <v>8263</v>
      </c>
      <c r="J2248" s="6">
        <v>0</v>
      </c>
      <c r="K2248" s="9" t="s">
        <v>9939</v>
      </c>
      <c r="L2248" s="6"/>
    </row>
    <row r="2249" spans="1:12" x14ac:dyDescent="0.2">
      <c r="A2249" s="6" t="s">
        <v>435</v>
      </c>
      <c r="B2249" s="6" t="s">
        <v>434</v>
      </c>
      <c r="C2249" s="9" t="s">
        <v>2637</v>
      </c>
      <c r="D2249" s="6" t="s">
        <v>2349</v>
      </c>
      <c r="E2249" s="5">
        <v>68</v>
      </c>
      <c r="F2249" s="5">
        <v>201</v>
      </c>
      <c r="G2249" s="5" t="s">
        <v>8658</v>
      </c>
      <c r="H2249" s="5" t="s">
        <v>6136</v>
      </c>
      <c r="I2249" s="5" t="s">
        <v>8263</v>
      </c>
      <c r="J2249" s="6">
        <v>0</v>
      </c>
      <c r="K2249" s="9"/>
      <c r="L2249" s="6"/>
    </row>
    <row r="2250" spans="1:12" x14ac:dyDescent="0.2">
      <c r="A2250" s="6"/>
      <c r="B2250" s="6" t="s">
        <v>9136</v>
      </c>
      <c r="C2250" s="9" t="s">
        <v>2637</v>
      </c>
      <c r="D2250" s="6" t="s">
        <v>3587</v>
      </c>
      <c r="E2250" s="5">
        <v>64</v>
      </c>
      <c r="F2250" s="5">
        <v>208</v>
      </c>
      <c r="G2250" s="5" t="s">
        <v>6047</v>
      </c>
      <c r="H2250" s="5" t="s">
        <v>6136</v>
      </c>
      <c r="I2250" s="5" t="s">
        <v>8263</v>
      </c>
      <c r="J2250" s="6">
        <v>0</v>
      </c>
      <c r="K2250" s="9"/>
      <c r="L2250" s="6"/>
    </row>
    <row r="2251" spans="1:12" x14ac:dyDescent="0.2">
      <c r="A2251" s="6"/>
      <c r="B2251" s="6" t="s">
        <v>9136</v>
      </c>
      <c r="C2251" s="9" t="s">
        <v>2637</v>
      </c>
      <c r="D2251" s="6" t="s">
        <v>1159</v>
      </c>
      <c r="E2251" s="5">
        <v>64</v>
      </c>
      <c r="F2251" s="5">
        <v>208</v>
      </c>
      <c r="G2251" s="5" t="s">
        <v>6047</v>
      </c>
      <c r="H2251" s="5" t="s">
        <v>6136</v>
      </c>
      <c r="I2251" s="5" t="s">
        <v>8263</v>
      </c>
      <c r="J2251" s="6">
        <v>0</v>
      </c>
      <c r="K2251" s="9" t="s">
        <v>8974</v>
      </c>
      <c r="L2251" s="6"/>
    </row>
    <row r="2252" spans="1:12" x14ac:dyDescent="0.2">
      <c r="A2252" s="575" t="s">
        <v>11328</v>
      </c>
      <c r="B2252" s="575" t="s">
        <v>1539</v>
      </c>
      <c r="C2252" s="562" t="s">
        <v>2637</v>
      </c>
      <c r="D2252" s="556" t="s">
        <v>11338</v>
      </c>
      <c r="E2252" s="5">
        <v>65</v>
      </c>
      <c r="F2252" s="5">
        <v>208</v>
      </c>
      <c r="G2252" s="5" t="s">
        <v>6047</v>
      </c>
      <c r="H2252" s="5" t="s">
        <v>6136</v>
      </c>
      <c r="I2252" s="5" t="s">
        <v>8263</v>
      </c>
      <c r="J2252" s="6">
        <v>0</v>
      </c>
      <c r="K2252" s="562" t="s">
        <v>11318</v>
      </c>
      <c r="L2252" s="6"/>
    </row>
    <row r="2253" spans="1:12" x14ac:dyDescent="0.2">
      <c r="A2253" s="575" t="s">
        <v>11342</v>
      </c>
      <c r="B2253" s="575" t="s">
        <v>1539</v>
      </c>
      <c r="C2253" s="562" t="s">
        <v>2637</v>
      </c>
      <c r="D2253" s="575" t="s">
        <v>10769</v>
      </c>
      <c r="E2253" s="5">
        <v>65</v>
      </c>
      <c r="F2253" s="5">
        <v>201</v>
      </c>
      <c r="G2253" s="5" t="s">
        <v>8658</v>
      </c>
      <c r="H2253" s="5" t="s">
        <v>6136</v>
      </c>
      <c r="I2253" s="5" t="s">
        <v>8263</v>
      </c>
      <c r="J2253" s="6">
        <v>0</v>
      </c>
      <c r="K2253" s="562" t="s">
        <v>11318</v>
      </c>
      <c r="L2253" s="6"/>
    </row>
    <row r="2254" spans="1:12" x14ac:dyDescent="0.2">
      <c r="A2254" s="575" t="s">
        <v>11341</v>
      </c>
      <c r="B2254" s="575" t="s">
        <v>1539</v>
      </c>
      <c r="C2254" s="562" t="s">
        <v>2637</v>
      </c>
      <c r="D2254" s="575" t="s">
        <v>11345</v>
      </c>
      <c r="E2254" s="5">
        <v>65</v>
      </c>
      <c r="F2254" s="5">
        <v>201</v>
      </c>
      <c r="G2254" s="5" t="s">
        <v>8658</v>
      </c>
      <c r="H2254" s="5" t="s">
        <v>6136</v>
      </c>
      <c r="I2254" s="5" t="s">
        <v>8263</v>
      </c>
      <c r="J2254" s="6">
        <v>0</v>
      </c>
      <c r="K2254" s="562" t="s">
        <v>11318</v>
      </c>
      <c r="L2254" s="6"/>
    </row>
    <row r="2255" spans="1:12" x14ac:dyDescent="0.2">
      <c r="A2255" s="575" t="s">
        <v>11341</v>
      </c>
      <c r="B2255" s="575" t="s">
        <v>1539</v>
      </c>
      <c r="C2255" s="562" t="s">
        <v>2637</v>
      </c>
      <c r="D2255" s="575" t="s">
        <v>11345</v>
      </c>
      <c r="E2255" s="5">
        <v>65</v>
      </c>
      <c r="F2255" s="5">
        <v>201</v>
      </c>
      <c r="G2255" s="5" t="s">
        <v>8658</v>
      </c>
      <c r="H2255" s="5" t="s">
        <v>6136</v>
      </c>
      <c r="I2255" s="5" t="s">
        <v>8263</v>
      </c>
      <c r="J2255" s="6">
        <v>0</v>
      </c>
      <c r="K2255" s="562" t="s">
        <v>11318</v>
      </c>
      <c r="L2255" s="6"/>
    </row>
    <row r="2256" spans="1:12" x14ac:dyDescent="0.2">
      <c r="A2256" s="575" t="s">
        <v>11332</v>
      </c>
      <c r="B2256" s="575" t="s">
        <v>1539</v>
      </c>
      <c r="C2256" s="562" t="s">
        <v>2637</v>
      </c>
      <c r="D2256" s="556" t="s">
        <v>11335</v>
      </c>
      <c r="E2256" s="5">
        <v>66</v>
      </c>
      <c r="F2256" s="5">
        <v>201</v>
      </c>
      <c r="G2256" s="5" t="s">
        <v>8658</v>
      </c>
      <c r="H2256" s="5" t="s">
        <v>6136</v>
      </c>
      <c r="I2256" s="5" t="s">
        <v>8263</v>
      </c>
      <c r="J2256" s="6">
        <v>0</v>
      </c>
      <c r="K2256" s="562" t="s">
        <v>11318</v>
      </c>
      <c r="L2256" s="6"/>
    </row>
    <row r="2257" spans="1:12" x14ac:dyDescent="0.2">
      <c r="A2257" s="575" t="s">
        <v>11332</v>
      </c>
      <c r="B2257" s="575" t="s">
        <v>1539</v>
      </c>
      <c r="C2257" s="562" t="s">
        <v>2637</v>
      </c>
      <c r="D2257" s="556" t="s">
        <v>11335</v>
      </c>
      <c r="E2257" s="5">
        <v>66</v>
      </c>
      <c r="F2257" s="5">
        <v>201</v>
      </c>
      <c r="G2257" s="5" t="s">
        <v>8658</v>
      </c>
      <c r="H2257" s="5" t="s">
        <v>6136</v>
      </c>
      <c r="I2257" s="5" t="s">
        <v>8263</v>
      </c>
      <c r="J2257" s="6">
        <v>0</v>
      </c>
      <c r="K2257" s="562" t="s">
        <v>11318</v>
      </c>
      <c r="L2257" s="6"/>
    </row>
    <row r="2258" spans="1:12" x14ac:dyDescent="0.2">
      <c r="A2258" s="575" t="s">
        <v>11330</v>
      </c>
      <c r="B2258" s="575" t="s">
        <v>1539</v>
      </c>
      <c r="C2258" s="562" t="s">
        <v>2637</v>
      </c>
      <c r="D2258" s="556" t="s">
        <v>11337</v>
      </c>
      <c r="E2258" s="5">
        <v>65</v>
      </c>
      <c r="F2258" s="5">
        <v>201</v>
      </c>
      <c r="G2258" s="5" t="s">
        <v>8658</v>
      </c>
      <c r="H2258" s="5" t="s">
        <v>6136</v>
      </c>
      <c r="I2258" s="5" t="s">
        <v>8263</v>
      </c>
      <c r="J2258" s="6">
        <v>0</v>
      </c>
      <c r="K2258" s="562" t="s">
        <v>11318</v>
      </c>
      <c r="L2258" s="6"/>
    </row>
    <row r="2259" spans="1:12" x14ac:dyDescent="0.2">
      <c r="A2259" s="575" t="s">
        <v>4588</v>
      </c>
      <c r="B2259" s="575" t="s">
        <v>1539</v>
      </c>
      <c r="C2259" s="562" t="s">
        <v>2637</v>
      </c>
      <c r="D2259" s="556" t="s">
        <v>4244</v>
      </c>
      <c r="E2259" s="5">
        <v>65</v>
      </c>
      <c r="F2259" s="5">
        <v>208</v>
      </c>
      <c r="G2259" s="5" t="s">
        <v>6047</v>
      </c>
      <c r="H2259" s="5" t="s">
        <v>6136</v>
      </c>
      <c r="I2259" s="5" t="s">
        <v>8263</v>
      </c>
      <c r="J2259" s="6">
        <v>0</v>
      </c>
      <c r="K2259" s="562" t="s">
        <v>11318</v>
      </c>
      <c r="L2259" s="6"/>
    </row>
    <row r="2260" spans="1:12" x14ac:dyDescent="0.2">
      <c r="A2260" s="6"/>
      <c r="B2260" s="6" t="s">
        <v>1539</v>
      </c>
      <c r="C2260" s="9" t="s">
        <v>2637</v>
      </c>
      <c r="D2260" s="6" t="s">
        <v>597</v>
      </c>
      <c r="E2260" s="5">
        <v>64</v>
      </c>
      <c r="F2260" s="5">
        <v>208</v>
      </c>
      <c r="G2260" s="5" t="s">
        <v>6047</v>
      </c>
      <c r="H2260" s="5" t="s">
        <v>6136</v>
      </c>
      <c r="I2260" s="5" t="s">
        <v>8263</v>
      </c>
      <c r="J2260" s="6">
        <v>0</v>
      </c>
      <c r="K2260" s="9" t="s">
        <v>706</v>
      </c>
      <c r="L2260" s="6"/>
    </row>
    <row r="2261" spans="1:12" x14ac:dyDescent="0.2">
      <c r="A2261" s="6" t="s">
        <v>2923</v>
      </c>
      <c r="B2261" s="6" t="s">
        <v>1019</v>
      </c>
      <c r="C2261" s="9" t="s">
        <v>2637</v>
      </c>
      <c r="D2261" s="6" t="s">
        <v>2349</v>
      </c>
      <c r="E2261" s="5">
        <v>66</v>
      </c>
      <c r="F2261" s="5">
        <v>201</v>
      </c>
      <c r="G2261" s="5" t="s">
        <v>8658</v>
      </c>
      <c r="H2261" s="5" t="s">
        <v>6136</v>
      </c>
      <c r="I2261" s="5" t="s">
        <v>8263</v>
      </c>
      <c r="J2261" s="6">
        <v>0</v>
      </c>
      <c r="K2261" s="9" t="s">
        <v>706</v>
      </c>
      <c r="L2261" s="6"/>
    </row>
    <row r="2262" spans="1:12" x14ac:dyDescent="0.2">
      <c r="A2262" s="6" t="s">
        <v>7241</v>
      </c>
      <c r="B2262" s="6" t="s">
        <v>1019</v>
      </c>
      <c r="C2262" s="9" t="s">
        <v>2637</v>
      </c>
      <c r="D2262" s="6" t="s">
        <v>4909</v>
      </c>
      <c r="E2262" s="5">
        <v>66</v>
      </c>
      <c r="F2262" s="5">
        <v>208</v>
      </c>
      <c r="G2262" s="5" t="s">
        <v>6047</v>
      </c>
      <c r="H2262" s="5" t="s">
        <v>6136</v>
      </c>
      <c r="I2262" s="5" t="s">
        <v>8263</v>
      </c>
      <c r="J2262" s="6">
        <v>0</v>
      </c>
      <c r="K2262" s="9"/>
      <c r="L2262" s="6"/>
    </row>
    <row r="2263" spans="1:12" x14ac:dyDescent="0.2">
      <c r="A2263" s="6"/>
      <c r="B2263" s="6" t="s">
        <v>1019</v>
      </c>
      <c r="C2263" s="9" t="s">
        <v>2637</v>
      </c>
      <c r="D2263" s="6" t="s">
        <v>7471</v>
      </c>
      <c r="E2263" s="5">
        <v>67</v>
      </c>
      <c r="F2263" s="5">
        <v>208</v>
      </c>
      <c r="G2263" s="5" t="s">
        <v>6047</v>
      </c>
      <c r="H2263" s="5" t="s">
        <v>6136</v>
      </c>
      <c r="I2263" s="5" t="s">
        <v>8263</v>
      </c>
      <c r="J2263" s="6">
        <v>0</v>
      </c>
      <c r="K2263" s="9" t="s">
        <v>706</v>
      </c>
      <c r="L2263" s="6"/>
    </row>
    <row r="2264" spans="1:12" x14ac:dyDescent="0.2">
      <c r="A2264" s="6" t="s">
        <v>3244</v>
      </c>
      <c r="B2264" s="6" t="s">
        <v>1019</v>
      </c>
      <c r="C2264" s="9" t="s">
        <v>2637</v>
      </c>
      <c r="D2264" s="6" t="s">
        <v>3782</v>
      </c>
      <c r="E2264" s="5">
        <v>66</v>
      </c>
      <c r="F2264" s="5">
        <v>208</v>
      </c>
      <c r="G2264" s="5" t="s">
        <v>6047</v>
      </c>
      <c r="H2264" s="5" t="s">
        <v>6136</v>
      </c>
      <c r="I2264" s="5" t="s">
        <v>8263</v>
      </c>
      <c r="J2264" s="6">
        <v>0</v>
      </c>
      <c r="K2264" s="9" t="s">
        <v>706</v>
      </c>
      <c r="L2264" s="6"/>
    </row>
    <row r="2265" spans="1:12" x14ac:dyDescent="0.2">
      <c r="A2265" s="6" t="s">
        <v>7872</v>
      </c>
      <c r="B2265" s="6" t="s">
        <v>1019</v>
      </c>
      <c r="C2265" s="9" t="s">
        <v>2637</v>
      </c>
      <c r="D2265" s="6" t="s">
        <v>3242</v>
      </c>
      <c r="E2265" s="5">
        <v>66</v>
      </c>
      <c r="F2265" s="5">
        <v>208</v>
      </c>
      <c r="G2265" s="5" t="s">
        <v>6047</v>
      </c>
      <c r="H2265" s="5" t="s">
        <v>6136</v>
      </c>
      <c r="I2265" s="5" t="s">
        <v>8263</v>
      </c>
      <c r="J2265" s="6">
        <v>0</v>
      </c>
      <c r="K2265" s="9"/>
      <c r="L2265" s="6"/>
    </row>
    <row r="2266" spans="1:12" x14ac:dyDescent="0.2">
      <c r="A2266" s="6"/>
      <c r="B2266" s="6" t="s">
        <v>8042</v>
      </c>
      <c r="C2266" s="9" t="s">
        <v>2637</v>
      </c>
      <c r="D2266" s="6" t="s">
        <v>2195</v>
      </c>
      <c r="E2266" s="5">
        <v>65</v>
      </c>
      <c r="F2266" s="5">
        <v>208</v>
      </c>
      <c r="G2266" s="5" t="s">
        <v>6047</v>
      </c>
      <c r="H2266" s="5" t="s">
        <v>6136</v>
      </c>
      <c r="I2266" s="5" t="s">
        <v>8263</v>
      </c>
      <c r="J2266" s="6">
        <v>0</v>
      </c>
      <c r="K2266" s="9" t="s">
        <v>1832</v>
      </c>
      <c r="L2266" s="6"/>
    </row>
    <row r="2267" spans="1:12" x14ac:dyDescent="0.2">
      <c r="A2267" s="6"/>
      <c r="B2267" s="6" t="s">
        <v>1019</v>
      </c>
      <c r="C2267" s="9" t="s">
        <v>2637</v>
      </c>
      <c r="D2267" s="6" t="s">
        <v>1831</v>
      </c>
      <c r="E2267" s="5">
        <v>67</v>
      </c>
      <c r="F2267" s="5">
        <v>208</v>
      </c>
      <c r="G2267" s="5" t="s">
        <v>6047</v>
      </c>
      <c r="H2267" s="5" t="s">
        <v>6136</v>
      </c>
      <c r="I2267" s="5" t="s">
        <v>8263</v>
      </c>
      <c r="J2267" s="6">
        <v>0</v>
      </c>
      <c r="K2267" s="9"/>
      <c r="L2267" s="6"/>
    </row>
    <row r="2268" spans="1:12" x14ac:dyDescent="0.2">
      <c r="A2268" s="6"/>
      <c r="B2268" s="6" t="s">
        <v>1019</v>
      </c>
      <c r="C2268" s="9" t="s">
        <v>2637</v>
      </c>
      <c r="D2268" s="6" t="s">
        <v>1833</v>
      </c>
      <c r="E2268" s="5">
        <v>67</v>
      </c>
      <c r="F2268" s="5">
        <v>208</v>
      </c>
      <c r="G2268" s="5" t="s">
        <v>6047</v>
      </c>
      <c r="H2268" s="5" t="s">
        <v>6136</v>
      </c>
      <c r="I2268" s="5" t="s">
        <v>8263</v>
      </c>
      <c r="J2268" s="6">
        <v>0</v>
      </c>
      <c r="K2268" s="9"/>
      <c r="L2268" s="6"/>
    </row>
    <row r="2269" spans="1:12" x14ac:dyDescent="0.2">
      <c r="A2269" s="6"/>
      <c r="B2269" s="6" t="s">
        <v>1019</v>
      </c>
      <c r="C2269" s="9" t="s">
        <v>2637</v>
      </c>
      <c r="D2269" s="6" t="s">
        <v>10006</v>
      </c>
      <c r="E2269" s="5">
        <v>65</v>
      </c>
      <c r="F2269" s="5">
        <v>208</v>
      </c>
      <c r="G2269" s="5" t="s">
        <v>6047</v>
      </c>
      <c r="H2269" s="5" t="s">
        <v>6136</v>
      </c>
      <c r="I2269" s="5" t="s">
        <v>8263</v>
      </c>
      <c r="J2269" s="6">
        <v>0</v>
      </c>
      <c r="K2269" s="9"/>
      <c r="L2269" s="6"/>
    </row>
    <row r="2270" spans="1:12" x14ac:dyDescent="0.2">
      <c r="A2270" s="6"/>
      <c r="B2270" s="6" t="s">
        <v>1019</v>
      </c>
      <c r="C2270" s="9" t="s">
        <v>2637</v>
      </c>
      <c r="D2270" s="6" t="s">
        <v>8906</v>
      </c>
      <c r="E2270" s="5">
        <v>65</v>
      </c>
      <c r="F2270" s="5">
        <v>208</v>
      </c>
      <c r="G2270" s="5" t="s">
        <v>6047</v>
      </c>
      <c r="H2270" s="5" t="s">
        <v>6136</v>
      </c>
      <c r="I2270" s="5" t="s">
        <v>8263</v>
      </c>
      <c r="J2270" s="6">
        <v>0</v>
      </c>
      <c r="K2270" s="9" t="s">
        <v>1492</v>
      </c>
      <c r="L2270" s="6"/>
    </row>
    <row r="2271" spans="1:12" x14ac:dyDescent="0.2">
      <c r="A2271" s="6"/>
      <c r="B2271" s="6" t="s">
        <v>1019</v>
      </c>
      <c r="C2271" s="9" t="s">
        <v>2637</v>
      </c>
      <c r="D2271" s="6" t="s">
        <v>312</v>
      </c>
      <c r="E2271" s="5">
        <v>67</v>
      </c>
      <c r="F2271" s="5">
        <v>208</v>
      </c>
      <c r="G2271" s="5" t="s">
        <v>6047</v>
      </c>
      <c r="H2271" s="5" t="s">
        <v>6136</v>
      </c>
      <c r="I2271" s="5" t="s">
        <v>8263</v>
      </c>
      <c r="J2271" s="6">
        <v>0</v>
      </c>
      <c r="K2271" s="9"/>
      <c r="L2271" s="6"/>
    </row>
    <row r="2272" spans="1:12" x14ac:dyDescent="0.2">
      <c r="A2272" s="6"/>
      <c r="B2272" s="6" t="s">
        <v>1019</v>
      </c>
      <c r="C2272" s="9" t="s">
        <v>2637</v>
      </c>
      <c r="D2272" s="6" t="s">
        <v>2114</v>
      </c>
      <c r="E2272" s="5">
        <v>67</v>
      </c>
      <c r="F2272" s="5">
        <v>208</v>
      </c>
      <c r="G2272" s="5" t="s">
        <v>6047</v>
      </c>
      <c r="H2272" s="5" t="s">
        <v>6136</v>
      </c>
      <c r="I2272" s="5" t="s">
        <v>8263</v>
      </c>
      <c r="J2272" s="6">
        <v>0</v>
      </c>
      <c r="K2272" s="9"/>
      <c r="L2272" s="6"/>
    </row>
    <row r="2273" spans="1:12" x14ac:dyDescent="0.2">
      <c r="A2273" s="6"/>
      <c r="B2273" s="6" t="s">
        <v>1019</v>
      </c>
      <c r="C2273" s="9" t="s">
        <v>2637</v>
      </c>
      <c r="D2273" s="6" t="s">
        <v>10501</v>
      </c>
      <c r="E2273" s="5">
        <v>67</v>
      </c>
      <c r="F2273" s="5">
        <v>208</v>
      </c>
      <c r="G2273" s="5" t="s">
        <v>6047</v>
      </c>
      <c r="H2273" s="5" t="s">
        <v>6136</v>
      </c>
      <c r="I2273" s="5" t="s">
        <v>8263</v>
      </c>
      <c r="J2273" s="6">
        <v>0</v>
      </c>
      <c r="K2273" s="9"/>
      <c r="L2273" s="6"/>
    </row>
    <row r="2274" spans="1:12" x14ac:dyDescent="0.2">
      <c r="A2274" s="6"/>
      <c r="B2274" s="6" t="s">
        <v>8272</v>
      </c>
      <c r="C2274" s="9" t="s">
        <v>2637</v>
      </c>
      <c r="D2274" s="6" t="s">
        <v>6508</v>
      </c>
      <c r="E2274" s="5">
        <v>64</v>
      </c>
      <c r="F2274" s="5">
        <v>208</v>
      </c>
      <c r="G2274" s="5" t="s">
        <v>6047</v>
      </c>
      <c r="H2274" s="5" t="s">
        <v>6136</v>
      </c>
      <c r="I2274" s="5" t="s">
        <v>8263</v>
      </c>
      <c r="J2274" s="6">
        <v>0</v>
      </c>
      <c r="K2274" s="9"/>
      <c r="L2274" s="6"/>
    </row>
    <row r="2275" spans="1:12" x14ac:dyDescent="0.2">
      <c r="A2275" s="6" t="s">
        <v>10656</v>
      </c>
      <c r="B2275" s="6" t="s">
        <v>3009</v>
      </c>
      <c r="C2275" s="9" t="s">
        <v>2637</v>
      </c>
      <c r="D2275" s="6" t="s">
        <v>10691</v>
      </c>
      <c r="E2275" s="5">
        <v>64</v>
      </c>
      <c r="F2275" s="5">
        <v>211</v>
      </c>
      <c r="G2275" s="5" t="s">
        <v>9506</v>
      </c>
      <c r="H2275" s="5" t="s">
        <v>6136</v>
      </c>
      <c r="I2275" s="5" t="s">
        <v>8263</v>
      </c>
      <c r="J2275" s="6">
        <v>0</v>
      </c>
      <c r="K2275" s="9" t="s">
        <v>10683</v>
      </c>
      <c r="L2275" s="6"/>
    </row>
    <row r="2276" spans="1:12" x14ac:dyDescent="0.2">
      <c r="A2276" s="6" t="s">
        <v>3012</v>
      </c>
      <c r="B2276" s="6" t="s">
        <v>3009</v>
      </c>
      <c r="C2276" s="9" t="s">
        <v>2637</v>
      </c>
      <c r="D2276" s="6" t="s">
        <v>3010</v>
      </c>
      <c r="E2276" s="5">
        <v>64</v>
      </c>
      <c r="F2276" s="5">
        <v>211</v>
      </c>
      <c r="G2276" s="5" t="s">
        <v>9506</v>
      </c>
      <c r="H2276" s="5" t="s">
        <v>6136</v>
      </c>
      <c r="I2276" s="5" t="s">
        <v>8263</v>
      </c>
      <c r="J2276" s="6">
        <v>0</v>
      </c>
      <c r="K2276" s="9" t="s">
        <v>3011</v>
      </c>
      <c r="L2276" s="6"/>
    </row>
    <row r="2277" spans="1:12" x14ac:dyDescent="0.2">
      <c r="A2277" s="6" t="s">
        <v>3898</v>
      </c>
      <c r="B2277" s="6" t="s">
        <v>3895</v>
      </c>
      <c r="C2277" s="5">
        <v>0.5</v>
      </c>
      <c r="D2277" s="174" t="s">
        <v>3896</v>
      </c>
      <c r="E2277" s="5">
        <v>67</v>
      </c>
      <c r="F2277" s="5">
        <v>201</v>
      </c>
      <c r="G2277" s="5" t="s">
        <v>8658</v>
      </c>
      <c r="H2277" s="5" t="s">
        <v>6136</v>
      </c>
      <c r="I2277" s="5" t="s">
        <v>8263</v>
      </c>
      <c r="J2277" s="6">
        <v>0</v>
      </c>
      <c r="K2277" s="9" t="s">
        <v>604</v>
      </c>
      <c r="L2277" s="6"/>
    </row>
    <row r="2278" spans="1:12" x14ac:dyDescent="0.2">
      <c r="A2278" s="6" t="s">
        <v>3899</v>
      </c>
      <c r="B2278" s="6" t="s">
        <v>3895</v>
      </c>
      <c r="C2278" s="5">
        <v>0.5</v>
      </c>
      <c r="D2278" s="174" t="s">
        <v>3897</v>
      </c>
      <c r="E2278" s="5">
        <v>63</v>
      </c>
      <c r="F2278" s="5">
        <v>218</v>
      </c>
      <c r="G2278" s="5" t="s">
        <v>9214</v>
      </c>
      <c r="H2278" s="5" t="s">
        <v>6136</v>
      </c>
      <c r="I2278" s="5" t="s">
        <v>8263</v>
      </c>
      <c r="J2278" s="6">
        <v>0</v>
      </c>
      <c r="K2278" s="9" t="s">
        <v>604</v>
      </c>
      <c r="L2278" s="6"/>
    </row>
    <row r="2279" spans="1:12" x14ac:dyDescent="0.2">
      <c r="A2279" s="6"/>
      <c r="B2279" s="6" t="s">
        <v>6096</v>
      </c>
      <c r="C2279" s="9" t="s">
        <v>2637</v>
      </c>
      <c r="D2279" s="6" t="s">
        <v>10243</v>
      </c>
      <c r="E2279" s="5">
        <v>67</v>
      </c>
      <c r="F2279" s="5">
        <v>208</v>
      </c>
      <c r="G2279" s="5" t="s">
        <v>6047</v>
      </c>
      <c r="H2279" s="5" t="s">
        <v>6136</v>
      </c>
      <c r="I2279" s="5" t="s">
        <v>8263</v>
      </c>
      <c r="J2279" s="6">
        <v>0</v>
      </c>
      <c r="K2279" s="9"/>
      <c r="L2279" s="6"/>
    </row>
    <row r="2280" spans="1:12" x14ac:dyDescent="0.2">
      <c r="A2280" s="6"/>
      <c r="B2280" s="6" t="s">
        <v>6096</v>
      </c>
      <c r="C2280" s="9" t="s">
        <v>2637</v>
      </c>
      <c r="D2280" s="6" t="s">
        <v>4548</v>
      </c>
      <c r="E2280" s="5">
        <v>67</v>
      </c>
      <c r="F2280" s="5">
        <v>208</v>
      </c>
      <c r="G2280" s="5" t="s">
        <v>6047</v>
      </c>
      <c r="H2280" s="5" t="s">
        <v>6136</v>
      </c>
      <c r="I2280" s="5" t="s">
        <v>8263</v>
      </c>
      <c r="J2280" s="6">
        <v>0</v>
      </c>
      <c r="K2280" s="9"/>
      <c r="L2280" s="6"/>
    </row>
    <row r="2281" spans="1:12" x14ac:dyDescent="0.2">
      <c r="A2281" s="6" t="s">
        <v>11062</v>
      </c>
      <c r="B2281" s="6" t="s">
        <v>11063</v>
      </c>
      <c r="C2281" s="9" t="s">
        <v>2637</v>
      </c>
      <c r="D2281" s="6" t="s">
        <v>11071</v>
      </c>
      <c r="E2281" s="5">
        <v>66</v>
      </c>
      <c r="F2281" s="5">
        <v>201</v>
      </c>
      <c r="G2281" s="5" t="s">
        <v>5804</v>
      </c>
      <c r="H2281" s="5" t="s">
        <v>6136</v>
      </c>
      <c r="I2281" s="5" t="s">
        <v>8263</v>
      </c>
      <c r="J2281" s="6">
        <v>0</v>
      </c>
      <c r="K2281" s="9" t="s">
        <v>11061</v>
      </c>
      <c r="L2281" s="6"/>
    </row>
    <row r="2282" spans="1:12" x14ac:dyDescent="0.2">
      <c r="A2282" s="6" t="s">
        <v>11064</v>
      </c>
      <c r="B2282" s="6" t="s">
        <v>11063</v>
      </c>
      <c r="C2282" s="9" t="s">
        <v>2637</v>
      </c>
      <c r="D2282" s="6" t="s">
        <v>10769</v>
      </c>
      <c r="E2282" s="5">
        <v>66</v>
      </c>
      <c r="F2282" s="5">
        <v>201</v>
      </c>
      <c r="G2282" s="5" t="s">
        <v>5804</v>
      </c>
      <c r="H2282" s="5" t="s">
        <v>6136</v>
      </c>
      <c r="I2282" s="5" t="s">
        <v>8263</v>
      </c>
      <c r="J2282" s="6">
        <v>0</v>
      </c>
      <c r="K2282" s="9" t="s">
        <v>11061</v>
      </c>
      <c r="L2282" s="6"/>
    </row>
    <row r="2283" spans="1:12" x14ac:dyDescent="0.2">
      <c r="A2283" s="6" t="s">
        <v>11065</v>
      </c>
      <c r="B2283" s="6" t="s">
        <v>11066</v>
      </c>
      <c r="C2283" s="9" t="s">
        <v>2637</v>
      </c>
      <c r="D2283" s="6" t="s">
        <v>11070</v>
      </c>
      <c r="E2283" s="5">
        <v>65</v>
      </c>
      <c r="F2283" s="5">
        <v>201</v>
      </c>
      <c r="G2283" s="5" t="s">
        <v>5804</v>
      </c>
      <c r="H2283" s="5" t="s">
        <v>6136</v>
      </c>
      <c r="I2283" s="5" t="s">
        <v>8263</v>
      </c>
      <c r="J2283" s="6">
        <v>0</v>
      </c>
      <c r="K2283" s="9" t="s">
        <v>11061</v>
      </c>
      <c r="L2283" s="6"/>
    </row>
    <row r="2284" spans="1:12" x14ac:dyDescent="0.2">
      <c r="A2284" s="6"/>
      <c r="B2284" s="6" t="s">
        <v>6331</v>
      </c>
      <c r="C2284" s="9" t="s">
        <v>2637</v>
      </c>
      <c r="D2284" s="6" t="s">
        <v>8151</v>
      </c>
      <c r="E2284" s="5">
        <v>65</v>
      </c>
      <c r="F2284" s="5">
        <v>201</v>
      </c>
      <c r="G2284" s="5" t="s">
        <v>8658</v>
      </c>
      <c r="H2284" s="5" t="s">
        <v>6136</v>
      </c>
      <c r="I2284" s="5" t="s">
        <v>8263</v>
      </c>
      <c r="J2284" s="6">
        <v>0</v>
      </c>
      <c r="K2284" s="9"/>
      <c r="L2284" s="6"/>
    </row>
    <row r="2285" spans="1:12" x14ac:dyDescent="0.2">
      <c r="A2285" s="6"/>
      <c r="B2285" s="6" t="s">
        <v>6331</v>
      </c>
      <c r="C2285" s="9" t="s">
        <v>2637</v>
      </c>
      <c r="D2285" s="6" t="s">
        <v>311</v>
      </c>
      <c r="E2285" s="5">
        <v>65</v>
      </c>
      <c r="F2285" s="5">
        <v>201</v>
      </c>
      <c r="G2285" s="5" t="s">
        <v>8658</v>
      </c>
      <c r="H2285" s="5" t="s">
        <v>6136</v>
      </c>
      <c r="I2285" s="5" t="s">
        <v>8263</v>
      </c>
      <c r="J2285" s="6">
        <v>0</v>
      </c>
      <c r="K2285" s="9"/>
      <c r="L2285" s="6"/>
    </row>
    <row r="2286" spans="1:12" x14ac:dyDescent="0.2">
      <c r="A2286" s="6"/>
      <c r="B2286" s="6" t="s">
        <v>6331</v>
      </c>
      <c r="C2286" s="9" t="s">
        <v>2637</v>
      </c>
      <c r="D2286" s="6" t="s">
        <v>6362</v>
      </c>
      <c r="E2286" s="5">
        <v>65</v>
      </c>
      <c r="F2286" s="5">
        <v>201</v>
      </c>
      <c r="G2286" s="5" t="s">
        <v>8658</v>
      </c>
      <c r="H2286" s="5" t="s">
        <v>6136</v>
      </c>
      <c r="I2286" s="5" t="s">
        <v>8263</v>
      </c>
      <c r="J2286" s="6">
        <v>0</v>
      </c>
      <c r="K2286" s="9"/>
      <c r="L2286" s="6"/>
    </row>
    <row r="2287" spans="1:12" x14ac:dyDescent="0.2">
      <c r="A2287" s="6"/>
      <c r="B2287" s="6" t="s">
        <v>6331</v>
      </c>
      <c r="C2287" s="9" t="s">
        <v>2637</v>
      </c>
      <c r="D2287" s="6" t="s">
        <v>6335</v>
      </c>
      <c r="E2287" s="5">
        <v>65</v>
      </c>
      <c r="F2287" s="5">
        <v>201</v>
      </c>
      <c r="G2287" s="5" t="s">
        <v>8658</v>
      </c>
      <c r="H2287" s="5" t="s">
        <v>6136</v>
      </c>
      <c r="I2287" s="5" t="s">
        <v>8263</v>
      </c>
      <c r="J2287" s="6">
        <v>0</v>
      </c>
      <c r="K2287" s="9"/>
      <c r="L2287" s="6"/>
    </row>
    <row r="2288" spans="1:12" x14ac:dyDescent="0.2">
      <c r="A2288" s="6"/>
      <c r="B2288" s="6" t="s">
        <v>6331</v>
      </c>
      <c r="C2288" s="9" t="s">
        <v>2637</v>
      </c>
      <c r="D2288" s="6" t="s">
        <v>6336</v>
      </c>
      <c r="E2288" s="5">
        <v>65</v>
      </c>
      <c r="F2288" s="5">
        <v>201</v>
      </c>
      <c r="G2288" s="5" t="s">
        <v>8658</v>
      </c>
      <c r="H2288" s="5" t="s">
        <v>6136</v>
      </c>
      <c r="I2288" s="5" t="s">
        <v>8263</v>
      </c>
      <c r="J2288" s="6">
        <v>0</v>
      </c>
      <c r="K2288" s="9"/>
      <c r="L2288" s="6"/>
    </row>
    <row r="2289" spans="1:12" x14ac:dyDescent="0.2">
      <c r="A2289" s="6"/>
      <c r="B2289" s="6" t="s">
        <v>6331</v>
      </c>
      <c r="C2289" s="9" t="s">
        <v>2637</v>
      </c>
      <c r="D2289" s="6" t="s">
        <v>1721</v>
      </c>
      <c r="E2289" s="5">
        <v>65</v>
      </c>
      <c r="F2289" s="5">
        <v>201</v>
      </c>
      <c r="G2289" s="5" t="s">
        <v>8658</v>
      </c>
      <c r="H2289" s="5" t="s">
        <v>6136</v>
      </c>
      <c r="I2289" s="5" t="s">
        <v>8263</v>
      </c>
      <c r="J2289" s="6">
        <v>0</v>
      </c>
      <c r="K2289" s="9"/>
      <c r="L2289" s="6"/>
    </row>
    <row r="2290" spans="1:12" x14ac:dyDescent="0.2">
      <c r="A2290" s="6"/>
      <c r="B2290" s="6" t="s">
        <v>5948</v>
      </c>
      <c r="C2290" s="9" t="s">
        <v>2637</v>
      </c>
      <c r="D2290" s="6" t="s">
        <v>173</v>
      </c>
      <c r="E2290" s="5">
        <v>68</v>
      </c>
      <c r="F2290" s="5">
        <v>208</v>
      </c>
      <c r="G2290" s="5" t="s">
        <v>6047</v>
      </c>
      <c r="H2290" s="5" t="s">
        <v>6136</v>
      </c>
      <c r="I2290" s="5" t="s">
        <v>8263</v>
      </c>
      <c r="J2290" s="6">
        <v>0</v>
      </c>
      <c r="K2290" s="9" t="s">
        <v>9177</v>
      </c>
      <c r="L2290" s="6"/>
    </row>
    <row r="2291" spans="1:12" x14ac:dyDescent="0.2">
      <c r="A2291" s="6" t="s">
        <v>2447</v>
      </c>
      <c r="B2291" s="6" t="s">
        <v>5948</v>
      </c>
      <c r="C2291" s="9" t="s">
        <v>2637</v>
      </c>
      <c r="D2291" s="6" t="s">
        <v>2448</v>
      </c>
      <c r="E2291" s="5">
        <v>64</v>
      </c>
      <c r="F2291" s="5">
        <v>201</v>
      </c>
      <c r="G2291" s="5" t="s">
        <v>5804</v>
      </c>
      <c r="H2291" s="5" t="s">
        <v>6136</v>
      </c>
      <c r="I2291" s="5" t="s">
        <v>8263</v>
      </c>
      <c r="J2291" s="6">
        <v>0</v>
      </c>
      <c r="K2291" s="9"/>
      <c r="L2291" s="6"/>
    </row>
    <row r="2292" spans="1:12" x14ac:dyDescent="0.2">
      <c r="A2292" s="6"/>
      <c r="B2292" s="6" t="s">
        <v>5948</v>
      </c>
      <c r="C2292" s="9" t="s">
        <v>2637</v>
      </c>
      <c r="D2292" s="6" t="s">
        <v>5334</v>
      </c>
      <c r="E2292" s="5">
        <v>64</v>
      </c>
      <c r="F2292" s="5">
        <v>208</v>
      </c>
      <c r="G2292" s="5" t="s">
        <v>7461</v>
      </c>
      <c r="H2292" s="5" t="s">
        <v>6136</v>
      </c>
      <c r="I2292" s="5" t="s">
        <v>8263</v>
      </c>
      <c r="J2292" s="6">
        <v>0</v>
      </c>
      <c r="K2292" s="9"/>
      <c r="L2292" s="6"/>
    </row>
    <row r="2293" spans="1:12" x14ac:dyDescent="0.2">
      <c r="A2293" s="6"/>
      <c r="B2293" s="6" t="s">
        <v>5948</v>
      </c>
      <c r="C2293" s="9" t="s">
        <v>2637</v>
      </c>
      <c r="D2293" s="6" t="s">
        <v>6662</v>
      </c>
      <c r="E2293" s="5">
        <v>70</v>
      </c>
      <c r="F2293" s="5">
        <v>207</v>
      </c>
      <c r="G2293" s="5" t="s">
        <v>5105</v>
      </c>
      <c r="H2293" s="5" t="s">
        <v>912</v>
      </c>
      <c r="I2293" s="5" t="s">
        <v>8263</v>
      </c>
      <c r="J2293" s="6">
        <v>0</v>
      </c>
      <c r="K2293" s="9" t="s">
        <v>9177</v>
      </c>
      <c r="L2293" s="6"/>
    </row>
    <row r="2294" spans="1:12" x14ac:dyDescent="0.2">
      <c r="A2294" s="6" t="s">
        <v>2445</v>
      </c>
      <c r="B2294" s="6" t="s">
        <v>5948</v>
      </c>
      <c r="C2294" s="9" t="s">
        <v>2637</v>
      </c>
      <c r="D2294" s="6" t="s">
        <v>6588</v>
      </c>
      <c r="E2294" s="5">
        <v>65</v>
      </c>
      <c r="F2294" s="5">
        <v>208</v>
      </c>
      <c r="G2294" s="5" t="s">
        <v>7461</v>
      </c>
      <c r="H2294" s="5" t="s">
        <v>6136</v>
      </c>
      <c r="I2294" s="5" t="s">
        <v>8263</v>
      </c>
      <c r="J2294" s="6">
        <v>0</v>
      </c>
      <c r="K2294" s="9"/>
      <c r="L2294" s="6"/>
    </row>
    <row r="2295" spans="1:12" x14ac:dyDescent="0.2">
      <c r="A2295" s="6"/>
      <c r="B2295" s="6" t="s">
        <v>68</v>
      </c>
      <c r="C2295" s="9" t="s">
        <v>2637</v>
      </c>
      <c r="D2295" s="6" t="s">
        <v>2638</v>
      </c>
      <c r="E2295" s="5">
        <v>65</v>
      </c>
      <c r="F2295" s="5">
        <v>201</v>
      </c>
      <c r="G2295" s="5" t="s">
        <v>8658</v>
      </c>
      <c r="H2295" s="5" t="s">
        <v>6136</v>
      </c>
      <c r="I2295" s="5" t="s">
        <v>8263</v>
      </c>
      <c r="J2295" s="6">
        <v>0</v>
      </c>
      <c r="K2295" s="9"/>
      <c r="L2295" s="6"/>
    </row>
    <row r="2296" spans="1:12" x14ac:dyDescent="0.2">
      <c r="A2296" s="6"/>
      <c r="B2296" s="6" t="s">
        <v>68</v>
      </c>
      <c r="C2296" s="9" t="s">
        <v>2637</v>
      </c>
      <c r="D2296" s="6" t="s">
        <v>1234</v>
      </c>
      <c r="E2296" s="5">
        <v>65</v>
      </c>
      <c r="F2296" s="5">
        <v>201</v>
      </c>
      <c r="G2296" s="5" t="s">
        <v>8658</v>
      </c>
      <c r="H2296" s="5" t="s">
        <v>6136</v>
      </c>
      <c r="I2296" s="5" t="s">
        <v>8263</v>
      </c>
      <c r="J2296" s="6">
        <v>0</v>
      </c>
      <c r="K2296" s="9"/>
      <c r="L2296" s="6"/>
    </row>
    <row r="2297" spans="1:12" x14ac:dyDescent="0.2">
      <c r="A2297" s="6"/>
      <c r="B2297" s="6" t="s">
        <v>68</v>
      </c>
      <c r="C2297" s="9" t="s">
        <v>2637</v>
      </c>
      <c r="D2297" s="6" t="s">
        <v>7648</v>
      </c>
      <c r="E2297" s="5">
        <v>65</v>
      </c>
      <c r="F2297" s="5">
        <v>201</v>
      </c>
      <c r="G2297" s="5" t="s">
        <v>8658</v>
      </c>
      <c r="H2297" s="5" t="s">
        <v>6136</v>
      </c>
      <c r="I2297" s="5" t="s">
        <v>8263</v>
      </c>
      <c r="J2297" s="6">
        <v>0</v>
      </c>
      <c r="K2297" s="9"/>
      <c r="L2297" s="6"/>
    </row>
    <row r="2298" spans="1:12" x14ac:dyDescent="0.2">
      <c r="A2298" s="6"/>
      <c r="B2298" s="6" t="s">
        <v>68</v>
      </c>
      <c r="C2298" s="9" t="s">
        <v>2637</v>
      </c>
      <c r="D2298" s="6" t="s">
        <v>2878</v>
      </c>
      <c r="E2298" s="5">
        <v>66</v>
      </c>
      <c r="F2298" s="5">
        <v>208</v>
      </c>
      <c r="G2298" s="5" t="s">
        <v>6047</v>
      </c>
      <c r="H2298" s="5" t="s">
        <v>6136</v>
      </c>
      <c r="I2298" s="5" t="s">
        <v>8263</v>
      </c>
      <c r="J2298" s="6">
        <v>0</v>
      </c>
      <c r="K2298" s="9" t="s">
        <v>5484</v>
      </c>
      <c r="L2298" s="6"/>
    </row>
    <row r="2299" spans="1:12" x14ac:dyDescent="0.2">
      <c r="A2299" s="6" t="s">
        <v>10844</v>
      </c>
      <c r="B2299" s="6" t="s">
        <v>9405</v>
      </c>
      <c r="C2299" s="9" t="s">
        <v>2637</v>
      </c>
      <c r="D2299" s="6" t="s">
        <v>2349</v>
      </c>
      <c r="E2299" s="5">
        <v>66</v>
      </c>
      <c r="F2299" s="5">
        <v>201</v>
      </c>
      <c r="G2299" s="5" t="s">
        <v>8658</v>
      </c>
      <c r="H2299" s="5" t="s">
        <v>6136</v>
      </c>
      <c r="I2299" s="5" t="s">
        <v>8263</v>
      </c>
      <c r="J2299" s="6">
        <v>0</v>
      </c>
      <c r="K2299" s="9" t="s">
        <v>10853</v>
      </c>
      <c r="L2299" s="6"/>
    </row>
    <row r="2300" spans="1:12" x14ac:dyDescent="0.2">
      <c r="A2300" s="6" t="s">
        <v>10867</v>
      </c>
      <c r="B2300" s="6" t="s">
        <v>9405</v>
      </c>
      <c r="C2300" s="9" t="s">
        <v>2637</v>
      </c>
      <c r="D2300" s="6" t="s">
        <v>4244</v>
      </c>
      <c r="E2300" s="5">
        <v>66</v>
      </c>
      <c r="F2300" s="5">
        <v>208</v>
      </c>
      <c r="G2300" s="5" t="s">
        <v>6047</v>
      </c>
      <c r="H2300" s="5" t="s">
        <v>6136</v>
      </c>
      <c r="I2300" s="5" t="s">
        <v>8263</v>
      </c>
      <c r="J2300" s="6">
        <v>0</v>
      </c>
      <c r="K2300" s="9" t="s">
        <v>10860</v>
      </c>
      <c r="L2300" s="6"/>
    </row>
    <row r="2301" spans="1:12" x14ac:dyDescent="0.2">
      <c r="A2301" s="6" t="s">
        <v>10837</v>
      </c>
      <c r="B2301" s="6" t="s">
        <v>9405</v>
      </c>
      <c r="C2301" s="9" t="s">
        <v>2637</v>
      </c>
      <c r="D2301" s="6" t="s">
        <v>10840</v>
      </c>
      <c r="E2301" s="5">
        <v>68</v>
      </c>
      <c r="F2301" s="5">
        <v>208</v>
      </c>
      <c r="G2301" s="5" t="s">
        <v>6047</v>
      </c>
      <c r="H2301" s="5" t="s">
        <v>6136</v>
      </c>
      <c r="I2301" s="5" t="s">
        <v>8263</v>
      </c>
      <c r="J2301" s="6">
        <v>0</v>
      </c>
      <c r="K2301" s="9" t="s">
        <v>10830</v>
      </c>
      <c r="L2301" s="6"/>
    </row>
    <row r="2302" spans="1:12" x14ac:dyDescent="0.2">
      <c r="A2302" s="6" t="s">
        <v>9977</v>
      </c>
      <c r="B2302" s="6" t="s">
        <v>683</v>
      </c>
      <c r="C2302" s="9" t="s">
        <v>2637</v>
      </c>
      <c r="D2302" s="6" t="s">
        <v>9527</v>
      </c>
      <c r="E2302" s="5">
        <v>65</v>
      </c>
      <c r="F2302" s="5">
        <v>208</v>
      </c>
      <c r="G2302" s="5" t="s">
        <v>6047</v>
      </c>
      <c r="H2302" s="5" t="s">
        <v>6136</v>
      </c>
      <c r="I2302" s="5" t="s">
        <v>8263</v>
      </c>
      <c r="J2302" s="6">
        <v>0</v>
      </c>
      <c r="K2302" s="9" t="s">
        <v>8545</v>
      </c>
      <c r="L2302" s="6"/>
    </row>
    <row r="2303" spans="1:12" x14ac:dyDescent="0.2">
      <c r="A2303" s="6" t="s">
        <v>9981</v>
      </c>
      <c r="B2303" s="6" t="s">
        <v>683</v>
      </c>
      <c r="C2303" s="9" t="s">
        <v>2637</v>
      </c>
      <c r="D2303" s="6" t="s">
        <v>9528</v>
      </c>
      <c r="E2303" s="5">
        <v>65</v>
      </c>
      <c r="F2303" s="5">
        <v>201</v>
      </c>
      <c r="G2303" s="5" t="s">
        <v>8658</v>
      </c>
      <c r="H2303" s="5" t="s">
        <v>6136</v>
      </c>
      <c r="I2303" s="5" t="s">
        <v>8263</v>
      </c>
      <c r="J2303" s="6">
        <v>0</v>
      </c>
      <c r="K2303" s="9" t="s">
        <v>8545</v>
      </c>
      <c r="L2303" s="6"/>
    </row>
    <row r="2304" spans="1:12" x14ac:dyDescent="0.2">
      <c r="A2304" s="6" t="s">
        <v>8546</v>
      </c>
      <c r="B2304" s="6" t="s">
        <v>683</v>
      </c>
      <c r="C2304" s="9" t="s">
        <v>2637</v>
      </c>
      <c r="D2304" s="6" t="s">
        <v>9521</v>
      </c>
      <c r="E2304" s="5">
        <v>65</v>
      </c>
      <c r="F2304" s="5">
        <v>208</v>
      </c>
      <c r="G2304" s="5" t="s">
        <v>6047</v>
      </c>
      <c r="H2304" s="5" t="s">
        <v>6136</v>
      </c>
      <c r="I2304" s="5" t="s">
        <v>8263</v>
      </c>
      <c r="J2304" s="6">
        <v>0</v>
      </c>
      <c r="K2304" s="9" t="s">
        <v>8545</v>
      </c>
      <c r="L2304" s="6"/>
    </row>
    <row r="2305" spans="1:12" x14ac:dyDescent="0.2">
      <c r="A2305" s="6" t="s">
        <v>5496</v>
      </c>
      <c r="B2305" s="6" t="s">
        <v>683</v>
      </c>
      <c r="C2305" s="9" t="s">
        <v>2637</v>
      </c>
      <c r="D2305" s="6" t="s">
        <v>9516</v>
      </c>
      <c r="E2305" s="5">
        <v>65</v>
      </c>
      <c r="F2305" s="5">
        <v>208</v>
      </c>
      <c r="G2305" s="5" t="s">
        <v>6047</v>
      </c>
      <c r="H2305" s="5" t="s">
        <v>6136</v>
      </c>
      <c r="I2305" s="5" t="s">
        <v>8263</v>
      </c>
      <c r="J2305" s="6">
        <v>0</v>
      </c>
      <c r="K2305" s="9" t="s">
        <v>8545</v>
      </c>
      <c r="L2305" s="6"/>
    </row>
    <row r="2306" spans="1:12" x14ac:dyDescent="0.2">
      <c r="A2306" s="6" t="s">
        <v>5575</v>
      </c>
      <c r="B2306" s="6" t="s">
        <v>683</v>
      </c>
      <c r="C2306" s="9" t="s">
        <v>2637</v>
      </c>
      <c r="D2306" s="6" t="s">
        <v>9747</v>
      </c>
      <c r="E2306" s="5">
        <v>65</v>
      </c>
      <c r="F2306" s="5">
        <v>208</v>
      </c>
      <c r="G2306" s="5" t="s">
        <v>6047</v>
      </c>
      <c r="H2306" s="5" t="s">
        <v>6136</v>
      </c>
      <c r="I2306" s="5" t="s">
        <v>8263</v>
      </c>
      <c r="J2306" s="6">
        <v>0</v>
      </c>
      <c r="K2306" s="9" t="s">
        <v>1191</v>
      </c>
      <c r="L2306" s="6"/>
    </row>
    <row r="2307" spans="1:12" x14ac:dyDescent="0.2">
      <c r="A2307" s="6" t="s">
        <v>9748</v>
      </c>
      <c r="B2307" s="6" t="s">
        <v>683</v>
      </c>
      <c r="C2307" s="9" t="s">
        <v>2637</v>
      </c>
      <c r="D2307" s="6" t="s">
        <v>8714</v>
      </c>
      <c r="E2307" s="5">
        <v>69</v>
      </c>
      <c r="F2307" s="5">
        <v>206</v>
      </c>
      <c r="G2307" s="5" t="s">
        <v>397</v>
      </c>
      <c r="H2307" s="5" t="s">
        <v>10390</v>
      </c>
      <c r="I2307" s="5" t="s">
        <v>8263</v>
      </c>
      <c r="J2307" s="6">
        <v>0</v>
      </c>
      <c r="K2307" s="9" t="s">
        <v>4562</v>
      </c>
      <c r="L2307" s="6"/>
    </row>
    <row r="2308" spans="1:12" x14ac:dyDescent="0.2">
      <c r="A2308" s="6" t="s">
        <v>9979</v>
      </c>
      <c r="B2308" s="6" t="s">
        <v>683</v>
      </c>
      <c r="C2308" s="9" t="s">
        <v>2637</v>
      </c>
      <c r="D2308" s="6" t="s">
        <v>9523</v>
      </c>
      <c r="E2308" s="5">
        <v>65</v>
      </c>
      <c r="F2308" s="5">
        <v>208</v>
      </c>
      <c r="G2308" s="5" t="s">
        <v>6047</v>
      </c>
      <c r="H2308" s="5" t="s">
        <v>6136</v>
      </c>
      <c r="I2308" s="5" t="s">
        <v>8263</v>
      </c>
      <c r="J2308" s="6">
        <v>0</v>
      </c>
      <c r="K2308" s="9" t="s">
        <v>8545</v>
      </c>
      <c r="L2308" s="6"/>
    </row>
    <row r="2309" spans="1:12" x14ac:dyDescent="0.2">
      <c r="A2309" s="6" t="s">
        <v>4085</v>
      </c>
      <c r="B2309" s="6" t="s">
        <v>683</v>
      </c>
      <c r="C2309" s="9" t="s">
        <v>2637</v>
      </c>
      <c r="D2309" s="6" t="s">
        <v>597</v>
      </c>
      <c r="E2309" s="5">
        <v>66</v>
      </c>
      <c r="F2309" s="5">
        <v>208</v>
      </c>
      <c r="G2309" s="5" t="s">
        <v>6047</v>
      </c>
      <c r="H2309" s="5" t="s">
        <v>6136</v>
      </c>
      <c r="I2309" s="5" t="s">
        <v>8263</v>
      </c>
      <c r="J2309" s="6">
        <v>0</v>
      </c>
      <c r="K2309" s="9" t="s">
        <v>8545</v>
      </c>
      <c r="L2309" s="6"/>
    </row>
    <row r="2310" spans="1:12" x14ac:dyDescent="0.2">
      <c r="A2310" s="6" t="s">
        <v>4083</v>
      </c>
      <c r="B2310" s="6" t="s">
        <v>683</v>
      </c>
      <c r="C2310" s="9" t="s">
        <v>2637</v>
      </c>
      <c r="D2310" s="6" t="s">
        <v>9524</v>
      </c>
      <c r="E2310" s="5">
        <v>65</v>
      </c>
      <c r="F2310" s="5">
        <v>201</v>
      </c>
      <c r="G2310" s="5" t="s">
        <v>8658</v>
      </c>
      <c r="H2310" s="5" t="s">
        <v>6136</v>
      </c>
      <c r="I2310" s="5" t="s">
        <v>8263</v>
      </c>
      <c r="J2310" s="6">
        <v>0</v>
      </c>
      <c r="K2310" s="9" t="s">
        <v>8545</v>
      </c>
      <c r="L2310" s="6"/>
    </row>
    <row r="2311" spans="1:12" x14ac:dyDescent="0.2">
      <c r="A2311" s="6" t="s">
        <v>8550</v>
      </c>
      <c r="B2311" s="6" t="s">
        <v>683</v>
      </c>
      <c r="C2311" s="9" t="s">
        <v>2637</v>
      </c>
      <c r="D2311" s="6" t="s">
        <v>9529</v>
      </c>
      <c r="E2311" s="5">
        <v>64</v>
      </c>
      <c r="F2311" s="5">
        <v>208</v>
      </c>
      <c r="G2311" s="5" t="s">
        <v>6047</v>
      </c>
      <c r="H2311" s="5" t="s">
        <v>6136</v>
      </c>
      <c r="I2311" s="5" t="s">
        <v>8263</v>
      </c>
      <c r="J2311" s="6">
        <v>0</v>
      </c>
      <c r="K2311" s="9" t="s">
        <v>8545</v>
      </c>
      <c r="L2311" s="6"/>
    </row>
    <row r="2312" spans="1:12" x14ac:dyDescent="0.2">
      <c r="A2312" s="6" t="s">
        <v>8548</v>
      </c>
      <c r="B2312" s="6" t="s">
        <v>683</v>
      </c>
      <c r="C2312" s="9" t="s">
        <v>2637</v>
      </c>
      <c r="D2312" s="6" t="s">
        <v>1714</v>
      </c>
      <c r="E2312" s="5">
        <v>65</v>
      </c>
      <c r="F2312" s="5">
        <v>208</v>
      </c>
      <c r="G2312" s="5" t="s">
        <v>6047</v>
      </c>
      <c r="H2312" s="5" t="s">
        <v>6136</v>
      </c>
      <c r="I2312" s="5" t="s">
        <v>8263</v>
      </c>
      <c r="J2312" s="6">
        <v>0</v>
      </c>
      <c r="K2312" s="9" t="s">
        <v>1191</v>
      </c>
      <c r="L2312" s="6"/>
    </row>
    <row r="2313" spans="1:12" x14ac:dyDescent="0.2">
      <c r="A2313" s="6" t="s">
        <v>918</v>
      </c>
      <c r="B2313" s="6" t="s">
        <v>683</v>
      </c>
      <c r="C2313" s="9" t="s">
        <v>2637</v>
      </c>
      <c r="D2313" s="6" t="s">
        <v>8541</v>
      </c>
      <c r="E2313" s="5">
        <v>65</v>
      </c>
      <c r="F2313" s="5">
        <v>208</v>
      </c>
      <c r="G2313" s="5" t="s">
        <v>6047</v>
      </c>
      <c r="H2313" s="5" t="s">
        <v>6136</v>
      </c>
      <c r="I2313" s="5" t="s">
        <v>8263</v>
      </c>
      <c r="J2313" s="6">
        <v>0</v>
      </c>
      <c r="K2313" s="9" t="s">
        <v>4562</v>
      </c>
      <c r="L2313" s="6"/>
    </row>
    <row r="2314" spans="1:12" x14ac:dyDescent="0.2">
      <c r="A2314" s="6" t="s">
        <v>326</v>
      </c>
      <c r="B2314" s="6" t="s">
        <v>683</v>
      </c>
      <c r="C2314" s="9" t="s">
        <v>2637</v>
      </c>
      <c r="D2314" s="6" t="s">
        <v>7896</v>
      </c>
      <c r="E2314" s="5">
        <v>64</v>
      </c>
      <c r="F2314" s="5">
        <v>214</v>
      </c>
      <c r="G2314" s="5" t="s">
        <v>6392</v>
      </c>
      <c r="H2314" s="5" t="s">
        <v>6136</v>
      </c>
      <c r="I2314" s="5" t="s">
        <v>8263</v>
      </c>
      <c r="J2314" s="6">
        <v>0</v>
      </c>
      <c r="K2314" s="9"/>
      <c r="L2314" s="6"/>
    </row>
    <row r="2315" spans="1:12" x14ac:dyDescent="0.2">
      <c r="A2315" s="6" t="s">
        <v>12422</v>
      </c>
      <c r="B2315" s="6" t="s">
        <v>2138</v>
      </c>
      <c r="C2315" s="9" t="s">
        <v>2637</v>
      </c>
      <c r="D2315" s="764" t="s">
        <v>12430</v>
      </c>
      <c r="E2315" s="5">
        <v>65</v>
      </c>
      <c r="F2315" s="5">
        <v>201</v>
      </c>
      <c r="G2315" s="5" t="s">
        <v>8658</v>
      </c>
      <c r="H2315" s="5" t="s">
        <v>6136</v>
      </c>
      <c r="I2315" s="5" t="s">
        <v>8263</v>
      </c>
      <c r="J2315" s="6">
        <v>0</v>
      </c>
      <c r="K2315" s="9" t="s">
        <v>12406</v>
      </c>
      <c r="L2315" s="6"/>
    </row>
    <row r="2316" spans="1:12" x14ac:dyDescent="0.2">
      <c r="A2316" s="6" t="s">
        <v>12420</v>
      </c>
      <c r="B2316" s="6" t="s">
        <v>2138</v>
      </c>
      <c r="C2316" s="9" t="s">
        <v>2637</v>
      </c>
      <c r="D2316" s="764" t="s">
        <v>6362</v>
      </c>
      <c r="E2316" s="5">
        <v>66</v>
      </c>
      <c r="F2316" s="5">
        <v>201</v>
      </c>
      <c r="G2316" s="5" t="s">
        <v>8658</v>
      </c>
      <c r="H2316" s="5" t="s">
        <v>6136</v>
      </c>
      <c r="I2316" s="5" t="s">
        <v>8263</v>
      </c>
      <c r="J2316" s="6">
        <v>0</v>
      </c>
      <c r="K2316" s="9" t="s">
        <v>12406</v>
      </c>
      <c r="L2316" s="6"/>
    </row>
    <row r="2317" spans="1:12" x14ac:dyDescent="0.2">
      <c r="A2317" s="6" t="s">
        <v>12423</v>
      </c>
      <c r="B2317" s="6" t="s">
        <v>2138</v>
      </c>
      <c r="C2317" s="9" t="s">
        <v>2637</v>
      </c>
      <c r="D2317" s="764" t="s">
        <v>12427</v>
      </c>
      <c r="E2317" s="5">
        <v>69</v>
      </c>
      <c r="F2317" s="5">
        <v>234</v>
      </c>
      <c r="G2317" s="5" t="s">
        <v>9371</v>
      </c>
      <c r="H2317" s="5" t="s">
        <v>912</v>
      </c>
      <c r="I2317" s="5" t="s">
        <v>8263</v>
      </c>
      <c r="J2317" s="6">
        <v>0</v>
      </c>
      <c r="K2317" s="9" t="s">
        <v>12406</v>
      </c>
      <c r="L2317" s="6"/>
    </row>
    <row r="2318" spans="1:12" x14ac:dyDescent="0.2">
      <c r="A2318" s="6" t="s">
        <v>12425</v>
      </c>
      <c r="B2318" s="6" t="s">
        <v>2138</v>
      </c>
      <c r="C2318" s="9" t="s">
        <v>2637</v>
      </c>
      <c r="D2318" s="764" t="s">
        <v>12429</v>
      </c>
      <c r="E2318" s="5">
        <v>66</v>
      </c>
      <c r="F2318" s="5">
        <v>235</v>
      </c>
      <c r="G2318" s="5" t="s">
        <v>12431</v>
      </c>
      <c r="H2318" s="5" t="s">
        <v>10390</v>
      </c>
      <c r="I2318" s="5" t="s">
        <v>8263</v>
      </c>
      <c r="J2318" s="6">
        <v>0</v>
      </c>
      <c r="K2318" s="9" t="s">
        <v>12406</v>
      </c>
      <c r="L2318" s="6"/>
    </row>
    <row r="2319" spans="1:12" x14ac:dyDescent="0.2">
      <c r="A2319" s="6"/>
      <c r="B2319" s="6" t="s">
        <v>6437</v>
      </c>
      <c r="C2319" s="9" t="s">
        <v>2637</v>
      </c>
      <c r="D2319" s="6" t="s">
        <v>2638</v>
      </c>
      <c r="E2319" s="5">
        <v>65</v>
      </c>
      <c r="F2319" s="5">
        <v>201</v>
      </c>
      <c r="G2319" s="5" t="s">
        <v>8658</v>
      </c>
      <c r="H2319" s="5" t="s">
        <v>6136</v>
      </c>
      <c r="I2319" s="5" t="s">
        <v>8263</v>
      </c>
      <c r="J2319" s="6">
        <v>0</v>
      </c>
      <c r="K2319" s="9"/>
      <c r="L2319" s="6"/>
    </row>
    <row r="2320" spans="1:12" x14ac:dyDescent="0.2">
      <c r="A2320" s="6" t="s">
        <v>1093</v>
      </c>
      <c r="B2320" s="6" t="s">
        <v>6437</v>
      </c>
      <c r="C2320" s="9" t="s">
        <v>2637</v>
      </c>
      <c r="D2320" s="6" t="s">
        <v>6563</v>
      </c>
      <c r="E2320" s="5">
        <v>63</v>
      </c>
      <c r="F2320" s="5">
        <v>211</v>
      </c>
      <c r="G2320" s="5" t="s">
        <v>9506</v>
      </c>
      <c r="H2320" s="5" t="s">
        <v>6136</v>
      </c>
      <c r="I2320" s="5" t="s">
        <v>8263</v>
      </c>
      <c r="J2320" s="6">
        <v>0</v>
      </c>
      <c r="K2320" s="9" t="s">
        <v>4659</v>
      </c>
      <c r="L2320" s="6"/>
    </row>
    <row r="2321" spans="1:12" x14ac:dyDescent="0.2">
      <c r="A2321" s="6" t="s">
        <v>2261</v>
      </c>
      <c r="B2321" s="6" t="s">
        <v>6437</v>
      </c>
      <c r="C2321" s="9" t="s">
        <v>2637</v>
      </c>
      <c r="D2321" s="6" t="s">
        <v>5966</v>
      </c>
      <c r="E2321" s="5">
        <v>62</v>
      </c>
      <c r="F2321" s="5">
        <v>211</v>
      </c>
      <c r="G2321" s="5" t="s">
        <v>9506</v>
      </c>
      <c r="H2321" s="5" t="s">
        <v>6136</v>
      </c>
      <c r="I2321" s="5" t="s">
        <v>8263</v>
      </c>
      <c r="J2321" s="6">
        <v>0</v>
      </c>
      <c r="K2321" s="9"/>
      <c r="L2321" s="6"/>
    </row>
    <row r="2322" spans="1:12" x14ac:dyDescent="0.2">
      <c r="A2322" s="575" t="s">
        <v>11397</v>
      </c>
      <c r="B2322" s="6" t="s">
        <v>6437</v>
      </c>
      <c r="C2322" s="9" t="s">
        <v>2637</v>
      </c>
      <c r="D2322" s="6" t="s">
        <v>3034</v>
      </c>
      <c r="E2322" s="5">
        <v>63</v>
      </c>
      <c r="F2322" s="5">
        <v>211</v>
      </c>
      <c r="G2322" s="5" t="s">
        <v>9506</v>
      </c>
      <c r="H2322" s="5" t="s">
        <v>6136</v>
      </c>
      <c r="I2322" s="5" t="s">
        <v>8263</v>
      </c>
      <c r="J2322" s="6">
        <v>0</v>
      </c>
      <c r="K2322" s="562" t="s">
        <v>11399</v>
      </c>
      <c r="L2322" s="6"/>
    </row>
    <row r="2323" spans="1:12" x14ac:dyDescent="0.2">
      <c r="A2323" s="575" t="s">
        <v>12088</v>
      </c>
      <c r="B2323" s="6" t="s">
        <v>6437</v>
      </c>
      <c r="C2323" s="9" t="s">
        <v>2637</v>
      </c>
      <c r="D2323" s="6" t="s">
        <v>12092</v>
      </c>
      <c r="E2323" s="5">
        <v>63</v>
      </c>
      <c r="F2323" s="5">
        <v>211</v>
      </c>
      <c r="G2323" s="5" t="s">
        <v>9506</v>
      </c>
      <c r="H2323" s="5" t="s">
        <v>6136</v>
      </c>
      <c r="I2323" s="5" t="s">
        <v>8263</v>
      </c>
      <c r="J2323" s="6">
        <v>0</v>
      </c>
      <c r="K2323" s="562" t="s">
        <v>11700</v>
      </c>
      <c r="L2323" s="6"/>
    </row>
    <row r="2324" spans="1:12" x14ac:dyDescent="0.2">
      <c r="A2324" s="575" t="s">
        <v>12090</v>
      </c>
      <c r="B2324" s="6" t="s">
        <v>6437</v>
      </c>
      <c r="C2324" s="9" t="s">
        <v>2637</v>
      </c>
      <c r="D2324" s="6" t="s">
        <v>12093</v>
      </c>
      <c r="E2324" s="5">
        <v>63</v>
      </c>
      <c r="F2324" s="5">
        <v>211</v>
      </c>
      <c r="G2324" s="5" t="s">
        <v>9506</v>
      </c>
      <c r="H2324" s="5" t="s">
        <v>6136</v>
      </c>
      <c r="I2324" s="5" t="s">
        <v>8263</v>
      </c>
      <c r="J2324" s="6">
        <v>0</v>
      </c>
      <c r="K2324" s="562" t="s">
        <v>11700</v>
      </c>
      <c r="L2324" s="6"/>
    </row>
    <row r="2325" spans="1:12" x14ac:dyDescent="0.2">
      <c r="A2325" s="6" t="s">
        <v>6472</v>
      </c>
      <c r="B2325" s="6" t="s">
        <v>6437</v>
      </c>
      <c r="C2325" s="9" t="s">
        <v>2637</v>
      </c>
      <c r="D2325" s="6" t="s">
        <v>3889</v>
      </c>
      <c r="E2325" s="5">
        <v>64</v>
      </c>
      <c r="F2325" s="5">
        <v>214</v>
      </c>
      <c r="G2325" s="5" t="s">
        <v>6392</v>
      </c>
      <c r="H2325" s="5" t="s">
        <v>6136</v>
      </c>
      <c r="I2325" s="5" t="s">
        <v>8263</v>
      </c>
      <c r="J2325" s="6">
        <v>0</v>
      </c>
      <c r="K2325" s="9" t="s">
        <v>604</v>
      </c>
      <c r="L2325" s="6"/>
    </row>
    <row r="2326" spans="1:12" x14ac:dyDescent="0.2">
      <c r="A2326" s="6"/>
      <c r="B2326" s="6" t="s">
        <v>6437</v>
      </c>
      <c r="C2326" s="9" t="s">
        <v>10090</v>
      </c>
      <c r="D2326" s="6" t="s">
        <v>10504</v>
      </c>
      <c r="E2326" s="5">
        <v>64</v>
      </c>
      <c r="F2326" s="5">
        <v>201</v>
      </c>
      <c r="G2326" s="5" t="s">
        <v>8658</v>
      </c>
      <c r="H2326" s="5" t="s">
        <v>6136</v>
      </c>
      <c r="I2326" s="5" t="s">
        <v>8263</v>
      </c>
      <c r="J2326" s="6">
        <v>0</v>
      </c>
      <c r="K2326" s="9"/>
      <c r="L2326" s="6"/>
    </row>
    <row r="2327" spans="1:12" x14ac:dyDescent="0.2">
      <c r="A2327" s="6"/>
      <c r="B2327" s="6"/>
      <c r="C2327" s="9" t="s">
        <v>2637</v>
      </c>
      <c r="D2327" s="6" t="s">
        <v>4790</v>
      </c>
      <c r="E2327" s="5">
        <v>66</v>
      </c>
      <c r="F2327" s="5">
        <v>208</v>
      </c>
      <c r="G2327" s="5" t="s">
        <v>6047</v>
      </c>
      <c r="H2327" s="5" t="s">
        <v>6136</v>
      </c>
      <c r="I2327" s="5" t="s">
        <v>8263</v>
      </c>
      <c r="J2327" s="6">
        <v>0</v>
      </c>
      <c r="K2327" s="9"/>
      <c r="L2327" s="6"/>
    </row>
    <row r="2328" spans="1:12" x14ac:dyDescent="0.2">
      <c r="A2328" s="6"/>
      <c r="B2328" s="6"/>
      <c r="C2328" s="9"/>
      <c r="E2328" s="5"/>
      <c r="F2328" s="5"/>
      <c r="G2328" s="5"/>
      <c r="H2328" s="5"/>
      <c r="I2328" s="5"/>
      <c r="J2328" s="6">
        <v>0</v>
      </c>
      <c r="K2328" s="9"/>
      <c r="L2328" s="6"/>
    </row>
    <row r="2329" spans="1:12" x14ac:dyDescent="0.2">
      <c r="A2329" s="6"/>
      <c r="B2329" s="6" t="s">
        <v>1978</v>
      </c>
      <c r="C2329" s="9" t="s">
        <v>3547</v>
      </c>
      <c r="D2329" s="6" t="s">
        <v>311</v>
      </c>
      <c r="E2329" s="5">
        <v>72</v>
      </c>
      <c r="F2329" s="5">
        <v>220</v>
      </c>
      <c r="G2329" s="5" t="s">
        <v>6739</v>
      </c>
      <c r="H2329" s="5" t="s">
        <v>912</v>
      </c>
      <c r="I2329" s="5" t="s">
        <v>8263</v>
      </c>
      <c r="J2329" s="6">
        <v>0</v>
      </c>
      <c r="K2329" s="9"/>
      <c r="L2329" s="6"/>
    </row>
    <row r="2330" spans="1:12" x14ac:dyDescent="0.2">
      <c r="A2330" s="6"/>
      <c r="B2330" s="6" t="s">
        <v>1978</v>
      </c>
      <c r="C2330" s="9" t="s">
        <v>3547</v>
      </c>
      <c r="D2330" s="6" t="s">
        <v>2401</v>
      </c>
      <c r="E2330" s="5">
        <v>70</v>
      </c>
      <c r="F2330" s="5">
        <v>207</v>
      </c>
      <c r="G2330" s="5" t="s">
        <v>5671</v>
      </c>
      <c r="H2330" s="5" t="s">
        <v>912</v>
      </c>
      <c r="I2330" s="5" t="s">
        <v>8263</v>
      </c>
      <c r="J2330" s="6">
        <v>0</v>
      </c>
      <c r="K2330" s="9"/>
      <c r="L2330" s="6"/>
    </row>
    <row r="2331" spans="1:12" x14ac:dyDescent="0.2">
      <c r="A2331" s="6"/>
      <c r="B2331" s="6" t="s">
        <v>1978</v>
      </c>
      <c r="C2331" s="9" t="s">
        <v>3547</v>
      </c>
      <c r="D2331" s="6" t="s">
        <v>5639</v>
      </c>
      <c r="E2331" s="5">
        <v>73</v>
      </c>
      <c r="F2331" s="5">
        <v>207</v>
      </c>
      <c r="G2331" s="5" t="s">
        <v>5671</v>
      </c>
      <c r="H2331" s="5" t="s">
        <v>912</v>
      </c>
      <c r="I2331" s="5" t="s">
        <v>8263</v>
      </c>
      <c r="J2331" s="6">
        <v>0</v>
      </c>
      <c r="K2331" s="9"/>
      <c r="L2331" s="6"/>
    </row>
    <row r="2332" spans="1:12" x14ac:dyDescent="0.2">
      <c r="A2332" s="6" t="s">
        <v>11868</v>
      </c>
      <c r="B2332" s="6" t="s">
        <v>1978</v>
      </c>
      <c r="C2332" s="9" t="s">
        <v>3547</v>
      </c>
      <c r="D2332" s="6" t="s">
        <v>11875</v>
      </c>
      <c r="E2332" s="5">
        <v>70</v>
      </c>
      <c r="F2332" s="5">
        <v>234</v>
      </c>
      <c r="G2332" s="5" t="s">
        <v>11903</v>
      </c>
      <c r="H2332" s="5" t="s">
        <v>912</v>
      </c>
      <c r="I2332" s="5" t="s">
        <v>8263</v>
      </c>
      <c r="J2332" s="6">
        <v>0</v>
      </c>
      <c r="K2332" s="9" t="s">
        <v>11840</v>
      </c>
      <c r="L2332" s="6"/>
    </row>
    <row r="2333" spans="1:12" x14ac:dyDescent="0.2">
      <c r="A2333" s="6"/>
      <c r="B2333" s="6" t="s">
        <v>1978</v>
      </c>
      <c r="C2333" s="9" t="s">
        <v>3547</v>
      </c>
      <c r="D2333" s="6" t="s">
        <v>6336</v>
      </c>
      <c r="E2333" s="5">
        <v>71</v>
      </c>
      <c r="F2333" s="5">
        <v>207</v>
      </c>
      <c r="G2333" s="5" t="s">
        <v>5671</v>
      </c>
      <c r="H2333" s="5" t="s">
        <v>912</v>
      </c>
      <c r="I2333" s="5" t="s">
        <v>8263</v>
      </c>
      <c r="J2333" s="6">
        <v>0</v>
      </c>
      <c r="K2333" s="9"/>
      <c r="L2333" s="6"/>
    </row>
    <row r="2334" spans="1:12" x14ac:dyDescent="0.2">
      <c r="A2334" s="6"/>
      <c r="B2334" s="6" t="s">
        <v>1978</v>
      </c>
      <c r="C2334" s="9" t="s">
        <v>3547</v>
      </c>
      <c r="D2334" s="6" t="s">
        <v>4150</v>
      </c>
      <c r="E2334" s="5">
        <v>71</v>
      </c>
      <c r="F2334" s="5">
        <v>207</v>
      </c>
      <c r="G2334" s="5" t="s">
        <v>5671</v>
      </c>
      <c r="H2334" s="5" t="s">
        <v>912</v>
      </c>
      <c r="I2334" s="5" t="s">
        <v>8263</v>
      </c>
      <c r="J2334" s="6">
        <v>0</v>
      </c>
      <c r="K2334" s="9"/>
      <c r="L2334" s="6"/>
    </row>
    <row r="2335" spans="1:12" x14ac:dyDescent="0.2">
      <c r="A2335" s="6"/>
      <c r="B2335" s="6" t="s">
        <v>1978</v>
      </c>
      <c r="C2335" s="9" t="s">
        <v>3547</v>
      </c>
      <c r="D2335" s="6" t="s">
        <v>7006</v>
      </c>
      <c r="E2335" s="5">
        <v>70</v>
      </c>
      <c r="F2335" s="5">
        <v>207</v>
      </c>
      <c r="G2335" s="5" t="s">
        <v>5671</v>
      </c>
      <c r="H2335" s="5" t="s">
        <v>912</v>
      </c>
      <c r="I2335" s="5" t="s">
        <v>8263</v>
      </c>
      <c r="J2335" s="6">
        <v>0</v>
      </c>
      <c r="K2335" s="9"/>
      <c r="L2335" s="6"/>
    </row>
    <row r="2336" spans="1:12" x14ac:dyDescent="0.2">
      <c r="A2336" s="6" t="s">
        <v>12171</v>
      </c>
      <c r="B2336" s="6" t="s">
        <v>8490</v>
      </c>
      <c r="C2336" s="9" t="s">
        <v>3547</v>
      </c>
      <c r="D2336" s="6" t="s">
        <v>12175</v>
      </c>
      <c r="E2336" s="5">
        <v>66</v>
      </c>
      <c r="F2336" s="5">
        <v>208</v>
      </c>
      <c r="G2336" s="5" t="s">
        <v>6047</v>
      </c>
      <c r="H2336" s="5" t="s">
        <v>6136</v>
      </c>
      <c r="I2336" s="5" t="s">
        <v>8263</v>
      </c>
      <c r="J2336" s="6">
        <v>0</v>
      </c>
      <c r="K2336" s="9" t="s">
        <v>12165</v>
      </c>
      <c r="L2336" s="6"/>
    </row>
    <row r="2337" spans="1:12" x14ac:dyDescent="0.2">
      <c r="A2337" s="6"/>
      <c r="B2337" s="6" t="s">
        <v>6331</v>
      </c>
      <c r="C2337" s="9" t="s">
        <v>3547</v>
      </c>
      <c r="D2337" s="6" t="s">
        <v>107</v>
      </c>
      <c r="E2337" s="5">
        <v>71</v>
      </c>
      <c r="F2337" s="5">
        <v>220</v>
      </c>
      <c r="G2337" s="5" t="s">
        <v>6739</v>
      </c>
      <c r="H2337" s="5" t="s">
        <v>912</v>
      </c>
      <c r="I2337" s="5" t="s">
        <v>8263</v>
      </c>
      <c r="J2337" s="6">
        <v>0</v>
      </c>
      <c r="K2337" s="9"/>
      <c r="L2337" s="6"/>
    </row>
    <row r="2338" spans="1:12" x14ac:dyDescent="0.2">
      <c r="A2338" s="6"/>
      <c r="B2338" s="6" t="s">
        <v>9405</v>
      </c>
      <c r="C2338" s="9" t="s">
        <v>3547</v>
      </c>
      <c r="D2338" s="6" t="s">
        <v>152</v>
      </c>
      <c r="E2338" s="5">
        <v>68</v>
      </c>
      <c r="F2338" s="5">
        <v>201</v>
      </c>
      <c r="G2338" s="5" t="s">
        <v>8658</v>
      </c>
      <c r="H2338" s="5" t="s">
        <v>8634</v>
      </c>
      <c r="I2338" s="5" t="s">
        <v>8263</v>
      </c>
      <c r="J2338" s="6">
        <v>0</v>
      </c>
      <c r="K2338" s="9"/>
      <c r="L2338" s="6"/>
    </row>
    <row r="2339" spans="1:12" x14ac:dyDescent="0.2">
      <c r="A2339" s="6"/>
      <c r="B2339" s="6" t="s">
        <v>9405</v>
      </c>
      <c r="C2339" s="9" t="s">
        <v>3547</v>
      </c>
      <c r="D2339" s="6" t="s">
        <v>8238</v>
      </c>
      <c r="E2339" s="5">
        <v>68</v>
      </c>
      <c r="F2339" s="5">
        <v>201</v>
      </c>
      <c r="G2339" s="5" t="s">
        <v>8658</v>
      </c>
      <c r="H2339" s="5" t="s">
        <v>8634</v>
      </c>
      <c r="I2339" s="5" t="s">
        <v>8263</v>
      </c>
      <c r="J2339" s="6">
        <v>0</v>
      </c>
      <c r="K2339" s="9"/>
      <c r="L2339" s="6"/>
    </row>
    <row r="2340" spans="1:12" x14ac:dyDescent="0.2">
      <c r="A2340" s="6"/>
      <c r="B2340" s="6"/>
      <c r="C2340" s="9"/>
      <c r="E2340" s="5"/>
      <c r="F2340" s="5"/>
      <c r="G2340" s="5"/>
      <c r="H2340" s="5"/>
      <c r="I2340" s="5"/>
      <c r="J2340" s="6">
        <v>0</v>
      </c>
      <c r="K2340" s="9" t="s">
        <v>5484</v>
      </c>
      <c r="L2340" s="6"/>
    </row>
    <row r="2341" spans="1:12" x14ac:dyDescent="0.2">
      <c r="A2341" s="6" t="s">
        <v>12240</v>
      </c>
      <c r="B2341" s="6" t="s">
        <v>8490</v>
      </c>
      <c r="C2341" s="9" t="s">
        <v>12243</v>
      </c>
      <c r="D2341" s="6" t="s">
        <v>12250</v>
      </c>
      <c r="E2341" s="5">
        <v>68</v>
      </c>
      <c r="F2341" s="5">
        <v>201</v>
      </c>
      <c r="G2341" s="5" t="s">
        <v>8658</v>
      </c>
      <c r="H2341" s="5" t="s">
        <v>6136</v>
      </c>
      <c r="I2341" s="5" t="s">
        <v>8263</v>
      </c>
      <c r="J2341" s="6">
        <v>0</v>
      </c>
      <c r="K2341" s="9" t="s">
        <v>12241</v>
      </c>
      <c r="L2341" s="6"/>
    </row>
    <row r="2342" spans="1:12" x14ac:dyDescent="0.2">
      <c r="A2342" s="6"/>
      <c r="B2342" s="6"/>
      <c r="C2342" s="9"/>
      <c r="E2342" s="5"/>
      <c r="F2342" s="5"/>
      <c r="G2342" s="5"/>
      <c r="H2342" s="5"/>
      <c r="I2342" s="5"/>
      <c r="J2342" s="6"/>
      <c r="K2342" s="9"/>
      <c r="L2342" s="6"/>
    </row>
    <row r="2343" spans="1:12" x14ac:dyDescent="0.2">
      <c r="A2343" s="6" t="s">
        <v>10539</v>
      </c>
      <c r="B2343" s="6" t="s">
        <v>683</v>
      </c>
      <c r="C2343" s="9" t="s">
        <v>3451</v>
      </c>
      <c r="D2343" s="6" t="s">
        <v>1707</v>
      </c>
      <c r="E2343" s="5">
        <v>73</v>
      </c>
      <c r="F2343" s="5">
        <v>207</v>
      </c>
      <c r="G2343" s="564" t="s">
        <v>5671</v>
      </c>
      <c r="H2343" s="5" t="s">
        <v>912</v>
      </c>
      <c r="I2343" s="5" t="s">
        <v>8263</v>
      </c>
      <c r="J2343" s="6">
        <v>0</v>
      </c>
      <c r="K2343" s="9"/>
      <c r="L2343" s="6"/>
    </row>
    <row r="2344" spans="1:12" x14ac:dyDescent="0.2">
      <c r="A2344" s="6"/>
      <c r="B2344" s="6"/>
      <c r="C2344" s="9"/>
      <c r="E2344" s="5"/>
      <c r="F2344" s="5"/>
      <c r="G2344" s="5"/>
      <c r="H2344" s="5"/>
      <c r="I2344" s="5"/>
      <c r="J2344" s="6">
        <v>0</v>
      </c>
      <c r="K2344" s="9"/>
      <c r="L2344" s="6"/>
    </row>
    <row r="2345" spans="1:12" x14ac:dyDescent="0.2">
      <c r="A2345" s="575" t="s">
        <v>10628</v>
      </c>
      <c r="B2345" s="575" t="s">
        <v>3365</v>
      </c>
      <c r="C2345" s="562" t="s">
        <v>6512</v>
      </c>
      <c r="D2345" s="575" t="s">
        <v>10630</v>
      </c>
      <c r="E2345" s="5">
        <v>74</v>
      </c>
      <c r="F2345" s="5">
        <v>207</v>
      </c>
      <c r="G2345" s="564" t="s">
        <v>5671</v>
      </c>
      <c r="H2345" s="5" t="s">
        <v>912</v>
      </c>
      <c r="I2345" s="5" t="s">
        <v>8263</v>
      </c>
      <c r="J2345" s="6">
        <v>0</v>
      </c>
      <c r="K2345" s="562" t="s">
        <v>10626</v>
      </c>
      <c r="L2345" s="6"/>
    </row>
    <row r="2346" spans="1:12" x14ac:dyDescent="0.2">
      <c r="A2346" s="575" t="s">
        <v>9175</v>
      </c>
      <c r="B2346" s="575" t="s">
        <v>8490</v>
      </c>
      <c r="C2346" s="562" t="s">
        <v>6512</v>
      </c>
      <c r="D2346" s="575" t="s">
        <v>11500</v>
      </c>
      <c r="E2346" s="5">
        <v>74</v>
      </c>
      <c r="F2346" s="5">
        <v>207</v>
      </c>
      <c r="G2346" s="5" t="s">
        <v>5105</v>
      </c>
      <c r="H2346" s="5" t="s">
        <v>912</v>
      </c>
      <c r="I2346" s="5" t="s">
        <v>8263</v>
      </c>
      <c r="J2346" s="6">
        <v>0</v>
      </c>
      <c r="K2346" s="562" t="s">
        <v>11471</v>
      </c>
      <c r="L2346" s="6"/>
    </row>
    <row r="2347" spans="1:12" x14ac:dyDescent="0.2">
      <c r="A2347" s="6"/>
      <c r="B2347" s="6" t="s">
        <v>2125</v>
      </c>
      <c r="C2347" s="9" t="s">
        <v>6512</v>
      </c>
      <c r="D2347" s="6" t="s">
        <v>3848</v>
      </c>
      <c r="E2347" s="5"/>
      <c r="F2347" s="5">
        <v>216</v>
      </c>
      <c r="G2347" s="5" t="s">
        <v>9717</v>
      </c>
      <c r="H2347" s="5" t="s">
        <v>6513</v>
      </c>
      <c r="I2347" s="5" t="s">
        <v>8263</v>
      </c>
      <c r="J2347" s="6">
        <v>0</v>
      </c>
      <c r="K2347" s="9"/>
      <c r="L2347" s="6"/>
    </row>
    <row r="2348" spans="1:12" x14ac:dyDescent="0.2">
      <c r="A2348" s="6"/>
      <c r="B2348" s="6" t="s">
        <v>2125</v>
      </c>
      <c r="C2348" s="9" t="s">
        <v>6512</v>
      </c>
      <c r="D2348" s="6" t="s">
        <v>7637</v>
      </c>
      <c r="E2348" s="5"/>
      <c r="F2348" s="5">
        <v>216</v>
      </c>
      <c r="G2348" s="5" t="s">
        <v>9717</v>
      </c>
      <c r="H2348" s="5" t="s">
        <v>6513</v>
      </c>
      <c r="I2348" s="5" t="s">
        <v>8263</v>
      </c>
      <c r="J2348" s="6">
        <v>0</v>
      </c>
      <c r="K2348" s="9"/>
      <c r="L2348" s="6"/>
    </row>
    <row r="2349" spans="1:12" ht="13.5" thickBot="1" x14ac:dyDescent="0.25">
      <c r="A2349" s="6"/>
      <c r="B2349" s="6"/>
      <c r="C2349" s="9"/>
      <c r="E2349" s="5"/>
      <c r="F2349" s="5"/>
      <c r="G2349" s="5"/>
      <c r="H2349" s="5"/>
      <c r="I2349" s="5"/>
      <c r="J2349" s="6">
        <v>0</v>
      </c>
      <c r="K2349" s="9"/>
      <c r="L2349" s="6"/>
    </row>
    <row r="2350" spans="1:12" ht="15.75" x14ac:dyDescent="0.25">
      <c r="A2350" s="6"/>
      <c r="B2350" s="660" t="s">
        <v>204</v>
      </c>
      <c r="C2350" s="262"/>
      <c r="D2350" s="263"/>
      <c r="E2350" s="264"/>
      <c r="F2350" s="264"/>
      <c r="G2350" s="468" t="s">
        <v>3773</v>
      </c>
      <c r="H2350" s="264"/>
      <c r="I2350" s="265"/>
      <c r="J2350" s="6">
        <v>0</v>
      </c>
      <c r="K2350" s="9"/>
      <c r="L2350" s="6"/>
    </row>
    <row r="2351" spans="1:12" ht="15.75" x14ac:dyDescent="0.25">
      <c r="A2351" s="6"/>
      <c r="B2351" s="661" t="s">
        <v>5696</v>
      </c>
      <c r="C2351" s="176"/>
      <c r="D2351" s="136"/>
      <c r="E2351" s="266" t="s">
        <v>3772</v>
      </c>
      <c r="F2351" s="137"/>
      <c r="G2351" s="137"/>
      <c r="H2351" s="137"/>
      <c r="I2351" s="163"/>
      <c r="J2351" s="6">
        <v>0</v>
      </c>
      <c r="K2351" s="9"/>
      <c r="L2351" s="6"/>
    </row>
    <row r="2352" spans="1:12" ht="15.75" x14ac:dyDescent="0.25">
      <c r="A2352" s="6"/>
      <c r="B2352" s="661" t="s">
        <v>4809</v>
      </c>
      <c r="C2352" s="176"/>
      <c r="D2352" s="136"/>
      <c r="E2352" s="266"/>
      <c r="F2352" s="137"/>
      <c r="G2352" s="137"/>
      <c r="H2352" s="137"/>
      <c r="I2352" s="163"/>
      <c r="J2352" s="6">
        <v>0</v>
      </c>
      <c r="K2352" s="9"/>
      <c r="L2352" s="6"/>
    </row>
    <row r="2353" spans="1:12" ht="15.75" x14ac:dyDescent="0.25">
      <c r="A2353" s="6"/>
      <c r="B2353" s="661"/>
      <c r="C2353" s="176"/>
      <c r="D2353" s="136"/>
      <c r="E2353" s="266"/>
      <c r="F2353" s="137"/>
      <c r="G2353" s="137"/>
      <c r="H2353" s="137"/>
      <c r="I2353" s="163"/>
      <c r="J2353" s="6">
        <v>0</v>
      </c>
      <c r="K2353" s="9"/>
      <c r="L2353" s="6"/>
    </row>
    <row r="2354" spans="1:12" ht="16.5" thickBot="1" x14ac:dyDescent="0.3">
      <c r="A2354" s="6"/>
      <c r="B2354" s="707" t="s">
        <v>5219</v>
      </c>
      <c r="C2354" s="708"/>
      <c r="D2354" s="585"/>
      <c r="E2354" s="709"/>
      <c r="F2354" s="261"/>
      <c r="G2354" s="261"/>
      <c r="H2354" s="261"/>
      <c r="I2354" s="164"/>
      <c r="J2354" s="6">
        <v>0</v>
      </c>
      <c r="K2354" s="9"/>
      <c r="L2354" s="6"/>
    </row>
    <row r="2355" spans="1:12" ht="26.25" thickBot="1" x14ac:dyDescent="0.25">
      <c r="A2355" s="6"/>
      <c r="B2355" s="230" t="s">
        <v>4412</v>
      </c>
      <c r="C2355" s="703" t="s">
        <v>5407</v>
      </c>
      <c r="D2355" s="230" t="s">
        <v>3078</v>
      </c>
      <c r="E2355" s="704" t="s">
        <v>8490</v>
      </c>
      <c r="F2355" s="705" t="s">
        <v>6402</v>
      </c>
      <c r="G2355" s="705" t="s">
        <v>6239</v>
      </c>
      <c r="H2355" s="705" t="s">
        <v>2849</v>
      </c>
      <c r="I2355" s="706" t="s">
        <v>6626</v>
      </c>
      <c r="J2355" s="6">
        <v>0</v>
      </c>
      <c r="K2355" s="9"/>
      <c r="L2355" s="6"/>
    </row>
    <row r="2356" spans="1:12" x14ac:dyDescent="0.2">
      <c r="A2356" s="6"/>
      <c r="B2356" s="6" t="s">
        <v>3365</v>
      </c>
      <c r="C2356" s="9" t="s">
        <v>2288</v>
      </c>
      <c r="D2356" s="6" t="s">
        <v>8461</v>
      </c>
      <c r="E2356" s="5">
        <v>54</v>
      </c>
      <c r="F2356" s="5">
        <v>304</v>
      </c>
      <c r="G2356" s="5" t="s">
        <v>6753</v>
      </c>
      <c r="H2356" s="5" t="s">
        <v>6136</v>
      </c>
      <c r="I2356" s="5" t="s">
        <v>8263</v>
      </c>
      <c r="J2356" s="6">
        <v>0</v>
      </c>
      <c r="K2356" s="9"/>
      <c r="L2356" s="6"/>
    </row>
    <row r="2357" spans="1:12" x14ac:dyDescent="0.2">
      <c r="A2357" s="6"/>
      <c r="B2357" s="6" t="s">
        <v>4416</v>
      </c>
      <c r="C2357" s="9" t="s">
        <v>2288</v>
      </c>
      <c r="D2357" s="6" t="s">
        <v>6016</v>
      </c>
      <c r="E2357" s="5">
        <v>54</v>
      </c>
      <c r="F2357" s="5">
        <v>304</v>
      </c>
      <c r="G2357" s="5" t="s">
        <v>6753</v>
      </c>
      <c r="H2357" s="5" t="s">
        <v>6136</v>
      </c>
      <c r="I2357" s="5" t="s">
        <v>8263</v>
      </c>
      <c r="J2357" s="6">
        <v>0</v>
      </c>
      <c r="K2357" s="9"/>
      <c r="L2357" s="6"/>
    </row>
    <row r="2358" spans="1:12" x14ac:dyDescent="0.2">
      <c r="A2358" s="6" t="s">
        <v>9609</v>
      </c>
      <c r="B2358" s="6" t="s">
        <v>4416</v>
      </c>
      <c r="C2358" s="9" t="s">
        <v>2288</v>
      </c>
      <c r="D2358" s="6" t="s">
        <v>2191</v>
      </c>
      <c r="E2358" s="5">
        <v>55</v>
      </c>
      <c r="F2358" s="5">
        <v>301</v>
      </c>
      <c r="G2358" s="5" t="s">
        <v>8931</v>
      </c>
      <c r="H2358" s="5" t="s">
        <v>6136</v>
      </c>
      <c r="I2358" s="5" t="s">
        <v>8263</v>
      </c>
      <c r="J2358" s="6">
        <v>0</v>
      </c>
      <c r="K2358" s="9"/>
      <c r="L2358" s="6"/>
    </row>
    <row r="2359" spans="1:12" x14ac:dyDescent="0.2">
      <c r="A2359" s="6"/>
      <c r="B2359" s="6" t="s">
        <v>8490</v>
      </c>
      <c r="C2359" s="9" t="s">
        <v>2288</v>
      </c>
      <c r="D2359" s="6" t="s">
        <v>8239</v>
      </c>
      <c r="E2359" s="5">
        <v>54</v>
      </c>
      <c r="F2359" s="5"/>
      <c r="G2359" s="5" t="s">
        <v>8931</v>
      </c>
      <c r="H2359" s="5" t="s">
        <v>6136</v>
      </c>
      <c r="I2359" s="5" t="s">
        <v>8263</v>
      </c>
      <c r="J2359" s="6">
        <v>0</v>
      </c>
      <c r="K2359" s="9"/>
      <c r="L2359" s="6"/>
    </row>
    <row r="2360" spans="1:12" x14ac:dyDescent="0.2">
      <c r="A2360" s="6"/>
      <c r="B2360" s="6"/>
      <c r="C2360" s="9"/>
      <c r="E2360" s="5"/>
      <c r="F2360" s="5"/>
      <c r="G2360" s="5"/>
      <c r="H2360" s="5"/>
      <c r="I2360" s="5"/>
      <c r="J2360" s="6">
        <v>0</v>
      </c>
      <c r="K2360" s="9"/>
      <c r="L2360" s="6"/>
    </row>
    <row r="2361" spans="1:12" x14ac:dyDescent="0.2">
      <c r="A2361" s="6"/>
      <c r="B2361" s="6" t="s">
        <v>2125</v>
      </c>
      <c r="C2361" s="9" t="s">
        <v>6393</v>
      </c>
      <c r="D2361" s="6" t="s">
        <v>8579</v>
      </c>
      <c r="E2361" s="5">
        <v>54</v>
      </c>
      <c r="F2361" s="5">
        <v>301</v>
      </c>
      <c r="G2361" s="5" t="s">
        <v>8931</v>
      </c>
      <c r="H2361" s="5" t="s">
        <v>6136</v>
      </c>
      <c r="I2361" s="5" t="s">
        <v>8263</v>
      </c>
      <c r="J2361" s="6">
        <v>0</v>
      </c>
      <c r="K2361" s="9"/>
      <c r="L2361" s="6"/>
    </row>
    <row r="2362" spans="1:12" x14ac:dyDescent="0.2">
      <c r="A2362" s="6"/>
      <c r="B2362" s="6"/>
      <c r="C2362" s="9" t="s">
        <v>6393</v>
      </c>
      <c r="D2362" s="6" t="s">
        <v>8449</v>
      </c>
      <c r="E2362" s="5">
        <v>53</v>
      </c>
      <c r="F2362" s="5">
        <v>301</v>
      </c>
      <c r="G2362" s="5" t="s">
        <v>8931</v>
      </c>
      <c r="H2362" s="5" t="s">
        <v>6136</v>
      </c>
      <c r="I2362" s="5" t="s">
        <v>8263</v>
      </c>
      <c r="J2362" s="6">
        <v>0</v>
      </c>
      <c r="K2362" s="9"/>
      <c r="L2362" s="6"/>
    </row>
    <row r="2363" spans="1:12" ht="25.5" x14ac:dyDescent="0.2">
      <c r="A2363" s="6"/>
      <c r="B2363" s="6" t="s">
        <v>5948</v>
      </c>
      <c r="C2363" s="9" t="s">
        <v>6393</v>
      </c>
      <c r="D2363" s="269" t="s">
        <v>7875</v>
      </c>
      <c r="E2363" s="5">
        <v>54</v>
      </c>
      <c r="F2363" s="5">
        <v>301</v>
      </c>
      <c r="G2363" s="5" t="s">
        <v>8931</v>
      </c>
      <c r="H2363" s="5" t="s">
        <v>6136</v>
      </c>
      <c r="I2363" s="5" t="s">
        <v>8263</v>
      </c>
      <c r="J2363" s="6">
        <v>0</v>
      </c>
      <c r="K2363" s="9"/>
      <c r="L2363" s="6"/>
    </row>
    <row r="2364" spans="1:12" x14ac:dyDescent="0.2">
      <c r="A2364" s="6"/>
      <c r="B2364" s="6"/>
      <c r="C2364" s="9"/>
      <c r="E2364" s="5"/>
      <c r="F2364" s="5"/>
      <c r="G2364" s="5"/>
      <c r="H2364" s="5"/>
      <c r="I2364" s="5"/>
      <c r="J2364" s="6">
        <v>0</v>
      </c>
      <c r="K2364" s="9"/>
      <c r="L2364" s="6"/>
    </row>
    <row r="2365" spans="1:12" x14ac:dyDescent="0.2">
      <c r="A2365" s="6"/>
      <c r="B2365" s="6" t="s">
        <v>4416</v>
      </c>
      <c r="C2365" s="9" t="s">
        <v>8322</v>
      </c>
      <c r="D2365" s="6" t="s">
        <v>6429</v>
      </c>
      <c r="E2365" s="5">
        <v>65</v>
      </c>
      <c r="F2365" s="5">
        <v>305</v>
      </c>
      <c r="G2365" s="5" t="s">
        <v>7246</v>
      </c>
      <c r="H2365" s="5" t="s">
        <v>6136</v>
      </c>
      <c r="I2365" s="5" t="s">
        <v>8263</v>
      </c>
      <c r="J2365" s="6">
        <v>0</v>
      </c>
      <c r="K2365" s="9"/>
      <c r="L2365" s="6"/>
    </row>
    <row r="2366" spans="1:12" x14ac:dyDescent="0.2">
      <c r="A2366" s="6"/>
      <c r="B2366" s="6" t="s">
        <v>4416</v>
      </c>
      <c r="C2366" s="9" t="s">
        <v>8322</v>
      </c>
      <c r="D2366" s="6" t="s">
        <v>10034</v>
      </c>
      <c r="E2366" s="5">
        <v>63</v>
      </c>
      <c r="F2366" s="5">
        <v>308</v>
      </c>
      <c r="G2366" s="5" t="s">
        <v>1121</v>
      </c>
      <c r="H2366" s="5" t="s">
        <v>6136</v>
      </c>
      <c r="I2366" s="5" t="s">
        <v>8263</v>
      </c>
      <c r="J2366" s="6">
        <v>0</v>
      </c>
      <c r="K2366" s="9"/>
      <c r="L2366" s="6"/>
    </row>
    <row r="2367" spans="1:12" x14ac:dyDescent="0.2">
      <c r="A2367" s="6" t="s">
        <v>11624</v>
      </c>
      <c r="B2367" s="6" t="s">
        <v>4416</v>
      </c>
      <c r="C2367" s="9" t="s">
        <v>8322</v>
      </c>
      <c r="D2367" s="6" t="s">
        <v>11839</v>
      </c>
      <c r="E2367" s="5">
        <v>65</v>
      </c>
      <c r="F2367" s="5">
        <v>305</v>
      </c>
      <c r="G2367" s="5" t="s">
        <v>7246</v>
      </c>
      <c r="H2367" s="5" t="s">
        <v>6136</v>
      </c>
      <c r="I2367" s="5" t="s">
        <v>8263</v>
      </c>
      <c r="J2367" s="6">
        <v>0</v>
      </c>
      <c r="K2367" s="9" t="s">
        <v>11840</v>
      </c>
      <c r="L2367" s="6"/>
    </row>
    <row r="2368" spans="1:12" x14ac:dyDescent="0.2">
      <c r="A2368" s="6"/>
      <c r="B2368" s="6" t="s">
        <v>8490</v>
      </c>
      <c r="C2368" s="9" t="s">
        <v>8322</v>
      </c>
      <c r="D2368" s="6" t="s">
        <v>1947</v>
      </c>
      <c r="E2368" s="5">
        <v>65</v>
      </c>
      <c r="F2368" s="5">
        <v>305</v>
      </c>
      <c r="G2368" s="5" t="s">
        <v>7246</v>
      </c>
      <c r="H2368" s="5" t="s">
        <v>6136</v>
      </c>
      <c r="I2368" s="5" t="s">
        <v>8263</v>
      </c>
      <c r="J2368" s="6">
        <v>0</v>
      </c>
      <c r="K2368" s="9"/>
      <c r="L2368" s="6"/>
    </row>
    <row r="2369" spans="1:18" x14ac:dyDescent="0.2">
      <c r="A2369" s="6"/>
      <c r="B2369" s="6" t="s">
        <v>8490</v>
      </c>
      <c r="C2369" s="9" t="s">
        <v>8322</v>
      </c>
      <c r="D2369" s="6" t="s">
        <v>5992</v>
      </c>
      <c r="E2369" s="5">
        <v>65</v>
      </c>
      <c r="F2369" s="5">
        <v>305</v>
      </c>
      <c r="G2369" s="5" t="s">
        <v>7246</v>
      </c>
      <c r="H2369" s="5" t="s">
        <v>6136</v>
      </c>
      <c r="I2369" s="5" t="s">
        <v>8263</v>
      </c>
      <c r="J2369" s="6">
        <v>0</v>
      </c>
      <c r="K2369" s="9"/>
      <c r="L2369" s="6"/>
    </row>
    <row r="2370" spans="1:18" x14ac:dyDescent="0.2">
      <c r="A2370" s="6"/>
      <c r="B2370" s="6" t="s">
        <v>2125</v>
      </c>
      <c r="C2370" s="9" t="s">
        <v>8322</v>
      </c>
      <c r="D2370" s="6" t="s">
        <v>1311</v>
      </c>
      <c r="E2370" s="5">
        <v>67</v>
      </c>
      <c r="F2370" s="5">
        <v>305</v>
      </c>
      <c r="G2370" s="5" t="s">
        <v>7246</v>
      </c>
      <c r="H2370" s="5" t="s">
        <v>6136</v>
      </c>
      <c r="I2370" s="5" t="s">
        <v>8263</v>
      </c>
      <c r="J2370" s="6">
        <v>0</v>
      </c>
      <c r="K2370" s="9"/>
      <c r="L2370" s="6"/>
    </row>
    <row r="2371" spans="1:18" x14ac:dyDescent="0.2">
      <c r="A2371" s="6"/>
      <c r="B2371" s="6" t="s">
        <v>2125</v>
      </c>
      <c r="C2371" s="9" t="s">
        <v>8322</v>
      </c>
      <c r="D2371" s="6" t="s">
        <v>4353</v>
      </c>
      <c r="E2371" s="5"/>
      <c r="F2371" s="5">
        <v>307</v>
      </c>
      <c r="G2371" s="5" t="s">
        <v>4354</v>
      </c>
      <c r="H2371" s="5" t="s">
        <v>10390</v>
      </c>
      <c r="I2371" s="5" t="s">
        <v>8263</v>
      </c>
      <c r="J2371" s="6">
        <v>0</v>
      </c>
      <c r="K2371" s="9"/>
      <c r="L2371" s="6"/>
    </row>
    <row r="2372" spans="1:18" x14ac:dyDescent="0.2">
      <c r="A2372" s="6"/>
      <c r="B2372" s="6" t="s">
        <v>2125</v>
      </c>
      <c r="C2372" s="9" t="s">
        <v>8322</v>
      </c>
      <c r="D2372" s="6" t="s">
        <v>6401</v>
      </c>
      <c r="E2372" s="5">
        <v>67</v>
      </c>
      <c r="F2372" s="5">
        <v>305</v>
      </c>
      <c r="G2372" s="5" t="s">
        <v>7246</v>
      </c>
      <c r="H2372" s="5" t="s">
        <v>6136</v>
      </c>
      <c r="I2372" s="5" t="s">
        <v>8263</v>
      </c>
      <c r="J2372" s="6">
        <v>0</v>
      </c>
      <c r="K2372" s="9"/>
      <c r="L2372" s="6"/>
    </row>
    <row r="2373" spans="1:18" x14ac:dyDescent="0.2">
      <c r="A2373" s="6"/>
      <c r="B2373" s="6" t="s">
        <v>2125</v>
      </c>
      <c r="C2373" s="9" t="s">
        <v>8322</v>
      </c>
      <c r="D2373" s="6" t="s">
        <v>7064</v>
      </c>
      <c r="E2373" s="5"/>
      <c r="F2373" s="5">
        <v>306</v>
      </c>
      <c r="G2373" s="5" t="s">
        <v>6500</v>
      </c>
      <c r="H2373" s="5" t="s">
        <v>6136</v>
      </c>
      <c r="I2373" s="5" t="s">
        <v>8263</v>
      </c>
      <c r="J2373" s="6">
        <v>0</v>
      </c>
      <c r="K2373" s="9"/>
      <c r="L2373" s="6"/>
    </row>
    <row r="2374" spans="1:18" x14ac:dyDescent="0.2">
      <c r="A2374" s="6"/>
      <c r="B2374" s="6" t="s">
        <v>2785</v>
      </c>
      <c r="C2374" s="9" t="s">
        <v>8322</v>
      </c>
      <c r="D2374" s="6" t="s">
        <v>1770</v>
      </c>
      <c r="E2374" s="5"/>
      <c r="F2374" s="5">
        <v>307</v>
      </c>
      <c r="G2374" s="5" t="s">
        <v>4354</v>
      </c>
      <c r="H2374" s="5" t="s">
        <v>10390</v>
      </c>
      <c r="I2374" s="5" t="s">
        <v>8263</v>
      </c>
      <c r="J2374" s="6">
        <v>0</v>
      </c>
      <c r="K2374" s="9"/>
      <c r="L2374" s="6"/>
    </row>
    <row r="2375" spans="1:18" x14ac:dyDescent="0.2">
      <c r="A2375" s="6"/>
      <c r="B2375" s="6" t="s">
        <v>68</v>
      </c>
      <c r="C2375" s="9" t="s">
        <v>6884</v>
      </c>
      <c r="D2375" s="136" t="s">
        <v>2247</v>
      </c>
      <c r="E2375" s="5">
        <v>65</v>
      </c>
      <c r="F2375" s="5">
        <v>302</v>
      </c>
      <c r="G2375" s="5" t="s">
        <v>1084</v>
      </c>
      <c r="H2375" s="5" t="s">
        <v>6136</v>
      </c>
      <c r="I2375" s="5" t="s">
        <v>8263</v>
      </c>
      <c r="J2375" s="6">
        <v>0</v>
      </c>
      <c r="K2375" s="9"/>
      <c r="L2375" s="9"/>
    </row>
    <row r="2376" spans="1:18" x14ac:dyDescent="0.2">
      <c r="A2376" s="6"/>
      <c r="B2376" s="6" t="s">
        <v>2138</v>
      </c>
      <c r="C2376" s="9" t="s">
        <v>8322</v>
      </c>
      <c r="D2376" s="6" t="s">
        <v>6498</v>
      </c>
      <c r="E2376" s="5">
        <v>67</v>
      </c>
      <c r="F2376" s="5">
        <v>305</v>
      </c>
      <c r="G2376" s="5" t="s">
        <v>7246</v>
      </c>
      <c r="H2376" s="5" t="s">
        <v>6136</v>
      </c>
      <c r="I2376" s="5" t="s">
        <v>8263</v>
      </c>
      <c r="J2376" s="6">
        <v>0</v>
      </c>
      <c r="K2376" s="9"/>
      <c r="L2376" s="9"/>
      <c r="M2376" s="6"/>
    </row>
    <row r="2377" spans="1:18" x14ac:dyDescent="0.2">
      <c r="A2377" s="6"/>
      <c r="B2377" s="6"/>
      <c r="C2377" s="9" t="s">
        <v>8322</v>
      </c>
      <c r="D2377" s="6" t="s">
        <v>9350</v>
      </c>
      <c r="E2377" s="5">
        <v>58</v>
      </c>
      <c r="F2377" s="5">
        <v>309</v>
      </c>
      <c r="G2377" s="5" t="s">
        <v>8708</v>
      </c>
      <c r="H2377" s="5" t="s">
        <v>6136</v>
      </c>
      <c r="I2377" s="5" t="s">
        <v>8263</v>
      </c>
      <c r="J2377" s="6">
        <v>0</v>
      </c>
      <c r="K2377" s="9"/>
      <c r="L2377" s="9"/>
      <c r="M2377" s="6"/>
      <c r="N2377" s="4"/>
      <c r="O2377" s="4"/>
      <c r="P2377" s="4"/>
      <c r="Q2377" s="4"/>
      <c r="R2377" s="4"/>
    </row>
    <row r="2378" spans="1:18" x14ac:dyDescent="0.2">
      <c r="A2378" s="6"/>
      <c r="B2378" s="6"/>
      <c r="C2378" s="9"/>
      <c r="D2378" s="136"/>
      <c r="E2378" s="5"/>
      <c r="F2378" s="5"/>
      <c r="G2378" s="5"/>
      <c r="H2378" s="5"/>
      <c r="I2378" s="5"/>
      <c r="J2378" s="6">
        <v>0</v>
      </c>
      <c r="K2378" s="9"/>
      <c r="L2378" s="9"/>
      <c r="M2378" s="6"/>
      <c r="N2378" s="4"/>
      <c r="O2378" s="4"/>
      <c r="P2378" s="4"/>
      <c r="Q2378" s="4"/>
      <c r="R2378" s="4"/>
    </row>
    <row r="2379" spans="1:18" x14ac:dyDescent="0.2">
      <c r="A2379" s="6"/>
      <c r="B2379" s="6"/>
      <c r="C2379" s="9" t="s">
        <v>3807</v>
      </c>
      <c r="D2379" s="6" t="s">
        <v>8449</v>
      </c>
      <c r="E2379" s="5">
        <v>66</v>
      </c>
      <c r="F2379" s="5">
        <v>302</v>
      </c>
      <c r="G2379" s="5" t="s">
        <v>1084</v>
      </c>
      <c r="H2379" s="5" t="s">
        <v>6136</v>
      </c>
      <c r="I2379" s="5"/>
      <c r="J2379" s="6">
        <v>0</v>
      </c>
      <c r="K2379" s="9"/>
      <c r="L2379" s="9"/>
      <c r="M2379" s="6"/>
      <c r="N2379" s="4"/>
      <c r="O2379" s="4"/>
      <c r="P2379" s="4"/>
      <c r="Q2379" s="4"/>
      <c r="R2379" s="4"/>
    </row>
    <row r="2380" spans="1:18" x14ac:dyDescent="0.2">
      <c r="A2380" s="6"/>
      <c r="B2380" s="6" t="s">
        <v>1978</v>
      </c>
      <c r="C2380" s="9" t="s">
        <v>3807</v>
      </c>
      <c r="D2380" s="6" t="s">
        <v>7005</v>
      </c>
      <c r="E2380" s="5">
        <v>65</v>
      </c>
      <c r="F2380" s="5">
        <v>305</v>
      </c>
      <c r="G2380" s="5" t="s">
        <v>7246</v>
      </c>
      <c r="H2380" s="5" t="s">
        <v>6136</v>
      </c>
      <c r="I2380" s="5" t="s">
        <v>8263</v>
      </c>
      <c r="J2380" s="6">
        <v>0</v>
      </c>
      <c r="K2380" s="9"/>
      <c r="L2380" s="9"/>
      <c r="M2380" s="6"/>
      <c r="N2380" s="4"/>
      <c r="O2380" s="4"/>
      <c r="P2380" s="4"/>
      <c r="Q2380" s="4"/>
      <c r="R2380" s="4"/>
    </row>
    <row r="2381" spans="1:18" x14ac:dyDescent="0.2">
      <c r="A2381" s="6"/>
      <c r="B2381" s="6"/>
      <c r="C2381" s="9"/>
      <c r="E2381" s="5"/>
      <c r="F2381" s="5"/>
      <c r="G2381" s="5"/>
      <c r="H2381" s="5"/>
      <c r="I2381" s="5"/>
      <c r="J2381" s="6"/>
      <c r="K2381" s="9"/>
      <c r="L2381" s="9"/>
      <c r="M2381" s="6"/>
      <c r="N2381" s="4"/>
      <c r="O2381" s="4"/>
      <c r="P2381" s="4"/>
      <c r="Q2381" s="4"/>
      <c r="R2381" s="4"/>
    </row>
    <row r="2382" spans="1:18" x14ac:dyDescent="0.2">
      <c r="A2382" s="6" t="s">
        <v>5981</v>
      </c>
      <c r="B2382" s="6"/>
      <c r="C2382" s="9" t="s">
        <v>5983</v>
      </c>
      <c r="D2382" s="6" t="s">
        <v>5982</v>
      </c>
      <c r="E2382" s="5">
        <v>58</v>
      </c>
      <c r="F2382" s="5">
        <v>309</v>
      </c>
      <c r="G2382" s="5" t="s">
        <v>8708</v>
      </c>
      <c r="H2382" s="5" t="s">
        <v>6136</v>
      </c>
      <c r="I2382" s="5" t="s">
        <v>8263</v>
      </c>
      <c r="J2382" s="6">
        <v>0</v>
      </c>
      <c r="K2382" s="9"/>
      <c r="L2382" s="6"/>
      <c r="M2382" s="6"/>
      <c r="N2382" s="4"/>
      <c r="O2382" s="4"/>
      <c r="P2382" s="4"/>
      <c r="Q2382" s="4"/>
      <c r="R2382" s="4"/>
    </row>
    <row r="2383" spans="1:18" x14ac:dyDescent="0.2">
      <c r="A2383" s="6"/>
      <c r="B2383" s="6"/>
      <c r="C2383" s="9"/>
      <c r="E2383" s="5"/>
      <c r="F2383" s="5"/>
      <c r="G2383" s="5"/>
      <c r="H2383" s="5"/>
      <c r="I2383" s="5"/>
      <c r="J2383" s="6">
        <v>0</v>
      </c>
      <c r="K2383" s="9"/>
      <c r="L2383" s="6"/>
      <c r="N2383" s="4"/>
      <c r="O2383" s="4"/>
      <c r="P2383" s="4"/>
      <c r="Q2383" s="4"/>
      <c r="R2383" s="4"/>
    </row>
    <row r="2384" spans="1:18" x14ac:dyDescent="0.2">
      <c r="A2384" s="6"/>
      <c r="B2384" s="6" t="s">
        <v>1978</v>
      </c>
      <c r="C2384" s="9" t="s">
        <v>7869</v>
      </c>
      <c r="D2384" s="6" t="s">
        <v>8449</v>
      </c>
      <c r="E2384" s="5">
        <v>66</v>
      </c>
      <c r="F2384" s="5">
        <v>302</v>
      </c>
      <c r="G2384" s="5" t="s">
        <v>1084</v>
      </c>
      <c r="H2384" s="5" t="s">
        <v>6136</v>
      </c>
      <c r="I2384" s="5"/>
      <c r="J2384" s="6">
        <v>0</v>
      </c>
      <c r="K2384" s="9"/>
      <c r="L2384" s="6"/>
    </row>
    <row r="2385" spans="1:12" x14ac:dyDescent="0.2">
      <c r="A2385" s="6"/>
      <c r="B2385" s="6"/>
      <c r="C2385" s="9"/>
      <c r="E2385" s="5"/>
      <c r="F2385" s="5"/>
      <c r="G2385" s="5"/>
      <c r="H2385" s="5"/>
      <c r="I2385" s="5"/>
      <c r="J2385" s="6">
        <v>0</v>
      </c>
      <c r="K2385" s="9"/>
      <c r="L2385" s="6"/>
    </row>
    <row r="2386" spans="1:12" x14ac:dyDescent="0.2">
      <c r="A2386" s="6"/>
      <c r="B2386" s="6" t="s">
        <v>8490</v>
      </c>
      <c r="C2386" s="9" t="s">
        <v>4870</v>
      </c>
      <c r="D2386" s="136" t="s">
        <v>5811</v>
      </c>
      <c r="E2386" s="5">
        <v>75</v>
      </c>
      <c r="F2386" s="5">
        <v>303</v>
      </c>
      <c r="G2386" s="5" t="s">
        <v>6754</v>
      </c>
      <c r="H2386" s="5" t="s">
        <v>912</v>
      </c>
      <c r="I2386" s="5" t="s">
        <v>8263</v>
      </c>
      <c r="J2386" s="6">
        <v>0</v>
      </c>
      <c r="K2386" s="9"/>
      <c r="L2386" s="6"/>
    </row>
    <row r="2387" spans="1:12" ht="13.5" thickBot="1" x14ac:dyDescent="0.25">
      <c r="A2387" s="6"/>
      <c r="B2387" s="6"/>
      <c r="C2387" s="9"/>
      <c r="E2387" s="5"/>
      <c r="F2387" s="5"/>
      <c r="G2387" s="5"/>
      <c r="H2387" s="5"/>
      <c r="I2387" s="5"/>
      <c r="J2387" s="6">
        <v>0</v>
      </c>
      <c r="K2387" s="9"/>
      <c r="L2387" s="6"/>
    </row>
    <row r="2388" spans="1:12" ht="15.75" x14ac:dyDescent="0.25">
      <c r="A2388" s="6"/>
      <c r="B2388" s="660" t="s">
        <v>204</v>
      </c>
      <c r="C2388" s="262"/>
      <c r="D2388" s="263"/>
      <c r="E2388" s="264"/>
      <c r="F2388" s="264"/>
      <c r="G2388" s="468" t="s">
        <v>3773</v>
      </c>
      <c r="H2388" s="264"/>
      <c r="I2388" s="265"/>
      <c r="J2388" s="6">
        <v>0</v>
      </c>
      <c r="K2388" s="9"/>
      <c r="L2388" s="6"/>
    </row>
    <row r="2389" spans="1:12" ht="15.75" x14ac:dyDescent="0.25">
      <c r="A2389" s="6"/>
      <c r="B2389" s="661" t="s">
        <v>7462</v>
      </c>
      <c r="C2389" s="176"/>
      <c r="D2389" s="136"/>
      <c r="E2389" s="266" t="s">
        <v>3772</v>
      </c>
      <c r="F2389" s="137"/>
      <c r="G2389" s="137"/>
      <c r="H2389" s="137"/>
      <c r="I2389" s="163"/>
      <c r="J2389" s="6">
        <v>0</v>
      </c>
      <c r="K2389" s="9"/>
      <c r="L2389" s="6"/>
    </row>
    <row r="2390" spans="1:12" ht="15.75" x14ac:dyDescent="0.25">
      <c r="A2390" s="6"/>
      <c r="B2390" s="661" t="s">
        <v>4809</v>
      </c>
      <c r="C2390" s="176"/>
      <c r="D2390" s="136"/>
      <c r="E2390" s="266"/>
      <c r="F2390" s="137"/>
      <c r="G2390" s="137"/>
      <c r="H2390" s="137"/>
      <c r="I2390" s="163"/>
      <c r="J2390" s="6">
        <v>0</v>
      </c>
      <c r="K2390" s="9"/>
      <c r="L2390" s="6"/>
    </row>
    <row r="2391" spans="1:12" ht="15.75" x14ac:dyDescent="0.25">
      <c r="A2391" s="6"/>
      <c r="B2391" s="661"/>
      <c r="C2391" s="176"/>
      <c r="D2391" s="136"/>
      <c r="E2391" s="266"/>
      <c r="F2391" s="137"/>
      <c r="G2391" s="137"/>
      <c r="H2391" s="137"/>
      <c r="I2391" s="163"/>
      <c r="J2391" s="6">
        <v>0</v>
      </c>
      <c r="K2391" s="9"/>
      <c r="L2391" s="6"/>
    </row>
    <row r="2392" spans="1:12" ht="16.5" thickBot="1" x14ac:dyDescent="0.3">
      <c r="A2392" s="6"/>
      <c r="B2392" s="707" t="s">
        <v>5219</v>
      </c>
      <c r="C2392" s="708"/>
      <c r="D2392" s="585"/>
      <c r="E2392" s="709"/>
      <c r="F2392" s="261"/>
      <c r="G2392" s="261"/>
      <c r="H2392" s="261"/>
      <c r="I2392" s="164"/>
      <c r="J2392" s="6">
        <v>0</v>
      </c>
      <c r="K2392" s="9"/>
      <c r="L2392" s="6"/>
    </row>
    <row r="2393" spans="1:12" ht="26.25" thickBot="1" x14ac:dyDescent="0.25">
      <c r="A2393" s="6"/>
      <c r="B2393" s="230" t="s">
        <v>4412</v>
      </c>
      <c r="C2393" s="703" t="s">
        <v>5407</v>
      </c>
      <c r="D2393" s="230" t="s">
        <v>3078</v>
      </c>
      <c r="E2393" s="704" t="s">
        <v>8490</v>
      </c>
      <c r="F2393" s="705" t="s">
        <v>6402</v>
      </c>
      <c r="G2393" s="705" t="s">
        <v>6239</v>
      </c>
      <c r="H2393" s="705" t="s">
        <v>2849</v>
      </c>
      <c r="I2393" s="706" t="s">
        <v>6626</v>
      </c>
      <c r="J2393" s="6">
        <v>0</v>
      </c>
      <c r="K2393" s="9"/>
      <c r="L2393" s="6"/>
    </row>
    <row r="2394" spans="1:12" x14ac:dyDescent="0.2">
      <c r="A2394" s="6"/>
      <c r="B2394" s="6"/>
      <c r="C2394" s="9" t="s">
        <v>2288</v>
      </c>
      <c r="D2394" s="6" t="s">
        <v>7478</v>
      </c>
      <c r="E2394" s="5">
        <v>53</v>
      </c>
      <c r="F2394" s="5">
        <v>402</v>
      </c>
      <c r="G2394" s="5" t="s">
        <v>7734</v>
      </c>
      <c r="H2394" s="5" t="s">
        <v>6136</v>
      </c>
      <c r="I2394" s="5" t="s">
        <v>8263</v>
      </c>
      <c r="J2394" s="6">
        <v>0</v>
      </c>
      <c r="K2394" s="9"/>
      <c r="L2394" s="6"/>
    </row>
    <row r="2395" spans="1:12" x14ac:dyDescent="0.2">
      <c r="A2395" s="6"/>
      <c r="B2395" s="6"/>
      <c r="C2395" s="9"/>
      <c r="E2395" s="5"/>
      <c r="F2395" s="5"/>
      <c r="G2395" s="5"/>
      <c r="H2395" s="5"/>
      <c r="I2395" s="5"/>
      <c r="J2395" s="6"/>
      <c r="K2395" s="9"/>
      <c r="L2395" s="6"/>
    </row>
    <row r="2396" spans="1:12" x14ac:dyDescent="0.2">
      <c r="A2396" s="6"/>
      <c r="B2396" s="6" t="s">
        <v>2785</v>
      </c>
      <c r="C2396" s="9" t="s">
        <v>6393</v>
      </c>
      <c r="D2396" s="6" t="s">
        <v>7217</v>
      </c>
      <c r="E2396" s="5">
        <v>65</v>
      </c>
      <c r="F2396" s="5">
        <v>403</v>
      </c>
      <c r="G2396" s="5" t="s">
        <v>7735</v>
      </c>
      <c r="H2396" s="5" t="s">
        <v>6136</v>
      </c>
      <c r="I2396" s="5"/>
      <c r="J2396" s="6">
        <v>0</v>
      </c>
      <c r="K2396" s="9" t="s">
        <v>1683</v>
      </c>
      <c r="L2396" s="6"/>
    </row>
    <row r="2397" spans="1:12" x14ac:dyDescent="0.2">
      <c r="A2397" s="6" t="s">
        <v>7731</v>
      </c>
      <c r="B2397" s="6"/>
      <c r="C2397" s="9" t="s">
        <v>6393</v>
      </c>
      <c r="D2397" s="136" t="s">
        <v>3470</v>
      </c>
      <c r="E2397" s="5">
        <v>58</v>
      </c>
      <c r="F2397" s="5">
        <v>404</v>
      </c>
      <c r="G2397" s="5" t="s">
        <v>7736</v>
      </c>
      <c r="H2397" s="5" t="s">
        <v>6136</v>
      </c>
      <c r="I2397" s="5" t="s">
        <v>8263</v>
      </c>
      <c r="J2397" s="6">
        <v>0</v>
      </c>
      <c r="K2397" s="9"/>
      <c r="L2397" s="6"/>
    </row>
    <row r="2398" spans="1:12" x14ac:dyDescent="0.2">
      <c r="A2398" s="6"/>
      <c r="B2398" s="6"/>
      <c r="C2398" s="9"/>
      <c r="E2398" s="5"/>
      <c r="F2398" s="5"/>
      <c r="G2398" s="5"/>
      <c r="H2398" s="5"/>
      <c r="I2398" s="5"/>
      <c r="J2398" s="6">
        <v>0</v>
      </c>
      <c r="K2398" s="9"/>
      <c r="L2398" s="6"/>
    </row>
    <row r="2399" spans="1:12" x14ac:dyDescent="0.2">
      <c r="A2399" s="6"/>
      <c r="B2399" s="6"/>
      <c r="C2399" s="9" t="s">
        <v>8322</v>
      </c>
      <c r="D2399" s="6" t="s">
        <v>7478</v>
      </c>
      <c r="E2399" s="5">
        <v>66</v>
      </c>
      <c r="F2399" s="5">
        <v>401</v>
      </c>
      <c r="G2399" s="5" t="s">
        <v>1076</v>
      </c>
      <c r="H2399" s="5" t="s">
        <v>6136</v>
      </c>
      <c r="I2399" s="5" t="s">
        <v>2441</v>
      </c>
      <c r="J2399" s="6">
        <v>0</v>
      </c>
      <c r="K2399" s="9"/>
      <c r="L2399" s="6"/>
    </row>
    <row r="2400" spans="1:12" x14ac:dyDescent="0.2">
      <c r="A2400" s="6"/>
      <c r="B2400" s="6"/>
      <c r="C2400" s="9"/>
      <c r="E2400" s="5"/>
      <c r="F2400" s="5"/>
      <c r="G2400" s="5"/>
      <c r="H2400" s="5"/>
      <c r="I2400" s="5"/>
      <c r="J2400" s="6">
        <v>0</v>
      </c>
      <c r="K2400" s="9"/>
      <c r="L2400" s="6"/>
    </row>
    <row r="2401" spans="1:12" x14ac:dyDescent="0.2">
      <c r="A2401" s="6"/>
      <c r="B2401" s="6"/>
      <c r="C2401" s="9"/>
      <c r="E2401" s="5"/>
      <c r="F2401" s="5"/>
      <c r="G2401" s="5"/>
      <c r="H2401" s="5"/>
      <c r="I2401" s="5"/>
      <c r="J2401" s="6"/>
      <c r="K2401" s="9"/>
      <c r="L2401" s="6"/>
    </row>
    <row r="2402" spans="1:12" x14ac:dyDescent="0.2">
      <c r="E2402" s="5"/>
      <c r="F2402" s="5"/>
      <c r="G2402" s="5"/>
      <c r="H2402" s="5"/>
      <c r="I2402" s="5"/>
      <c r="J2402" s="6"/>
      <c r="K2402" s="9"/>
    </row>
  </sheetData>
  <autoFilter ref="A8:K2400" xr:uid="{00000000-0009-0000-0000-000005000000}"/>
  <printOptions gridLines="1" gridLinesSet="0"/>
  <pageMargins left="0.78740157480314965" right="0.78740157480314965" top="0.98425196850393704" bottom="0.98425196850393704" header="0.51181102362204722" footer="0.51181102362204722"/>
  <pageSetup paperSize="9" scale="90" orientation="portrait" r:id="rId1"/>
  <headerFooter alignWithMargins="0">
    <oddHeader>&amp;C&amp;A</oddHeader>
    <oddFooter>&amp;L&amp;Z&amp;F
Ersteller : Stiepan Ralf&amp;CSeite &amp;P&amp;Rgedruckt am &amp;D</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2">
    <pageSetUpPr fitToPage="1"/>
  </sheetPr>
  <dimension ref="A109:IV1065"/>
  <sheetViews>
    <sheetView topLeftCell="A109" zoomScaleNormal="100" workbookViewId="0">
      <pane ySplit="17" topLeftCell="A126" activePane="bottomLeft" state="frozen"/>
      <selection activeCell="A109" sqref="A109"/>
      <selection pane="bottomLeft" activeCell="A113" sqref="A113"/>
    </sheetView>
  </sheetViews>
  <sheetFormatPr baseColWidth="10" defaultColWidth="12" defaultRowHeight="12.75" x14ac:dyDescent="0.2"/>
  <cols>
    <col min="1" max="1" width="12" style="623"/>
    <col min="2" max="2" width="5.5" style="623" customWidth="1"/>
    <col min="3" max="3" width="7" style="627" customWidth="1"/>
    <col min="4" max="4" width="39.5" style="632" customWidth="1"/>
    <col min="5" max="5" width="10.5" style="627" customWidth="1"/>
    <col min="6" max="6" width="7.6640625" style="627" customWidth="1"/>
    <col min="7" max="7" width="0.33203125" style="627" customWidth="1"/>
    <col min="8" max="8" width="7.33203125" style="627" customWidth="1"/>
    <col min="9" max="9" width="0.33203125" style="627" customWidth="1"/>
    <col min="10" max="10" width="14.83203125" style="627" customWidth="1"/>
    <col min="11" max="11" width="0.33203125" style="627" customWidth="1"/>
    <col min="12" max="12" width="6.1640625" style="627" customWidth="1"/>
    <col min="13" max="13" width="9.5" style="627" customWidth="1"/>
    <col min="14" max="14" width="0.33203125" style="627" customWidth="1"/>
    <col min="15" max="15" width="6.33203125" style="627" customWidth="1"/>
    <col min="16" max="16" width="9" style="627" customWidth="1"/>
    <col min="17" max="17" width="0.33203125" style="627" customWidth="1"/>
    <col min="18" max="18" width="6.33203125" style="627" customWidth="1"/>
    <col min="19" max="19" width="9" style="627" customWidth="1"/>
    <col min="20" max="20" width="0.33203125" style="627" customWidth="1"/>
    <col min="21" max="21" width="12.83203125" style="627" customWidth="1"/>
    <col min="22" max="22" width="0.33203125" style="627" customWidth="1"/>
    <col min="23" max="23" width="11.1640625" style="627" customWidth="1"/>
    <col min="24" max="24" width="0.33203125" style="627" customWidth="1"/>
    <col min="25" max="25" width="23.5" style="627" customWidth="1"/>
    <col min="26" max="26" width="17.1640625" style="627" customWidth="1"/>
    <col min="27" max="27" width="14.83203125" style="623" customWidth="1"/>
    <col min="28" max="28" width="23.5" style="627" customWidth="1"/>
    <col min="29" max="30" width="12" style="641"/>
    <col min="31" max="16384" width="12" style="623"/>
  </cols>
  <sheetData>
    <row r="109" spans="2:30" x14ac:dyDescent="0.2">
      <c r="B109" s="652" t="s">
        <v>12620</v>
      </c>
      <c r="C109" s="767" t="s">
        <v>12618</v>
      </c>
    </row>
    <row r="110" spans="2:30" s="272" customFormat="1" ht="20.25" x14ac:dyDescent="0.3">
      <c r="B110" s="366" t="s">
        <v>7614</v>
      </c>
      <c r="C110" s="367"/>
      <c r="D110" s="469"/>
      <c r="E110" s="271"/>
      <c r="F110" s="367"/>
      <c r="G110" s="367"/>
      <c r="H110" s="367"/>
      <c r="I110" s="367"/>
      <c r="J110" s="367"/>
      <c r="K110" s="367"/>
      <c r="L110" s="367"/>
      <c r="M110" s="367"/>
      <c r="N110" s="367"/>
      <c r="O110" s="367"/>
      <c r="P110" s="367"/>
      <c r="Q110" s="367"/>
      <c r="R110" s="367"/>
      <c r="S110" s="367"/>
      <c r="T110" s="367"/>
      <c r="U110" s="367"/>
      <c r="V110" s="367"/>
      <c r="W110" s="367"/>
      <c r="X110" s="367"/>
      <c r="Y110" s="367"/>
      <c r="Z110" s="367"/>
      <c r="AB110" s="367"/>
      <c r="AC110" s="341"/>
      <c r="AD110" s="341"/>
    </row>
    <row r="111" spans="2:30" s="272" customFormat="1" ht="20.25" x14ac:dyDescent="0.3">
      <c r="B111" s="368" t="s">
        <v>1583</v>
      </c>
      <c r="C111" s="271"/>
      <c r="D111" s="470"/>
      <c r="E111" s="271"/>
      <c r="F111" s="367"/>
      <c r="G111" s="367"/>
      <c r="H111" s="367"/>
      <c r="I111" s="367"/>
      <c r="J111" s="367"/>
      <c r="K111" s="367"/>
      <c r="L111" s="367"/>
      <c r="M111" s="367"/>
      <c r="N111" s="367"/>
      <c r="O111" s="367"/>
      <c r="P111" s="367"/>
      <c r="Q111" s="367"/>
      <c r="R111" s="367"/>
      <c r="S111" s="367"/>
      <c r="T111" s="367"/>
      <c r="U111" s="367"/>
      <c r="V111" s="367"/>
      <c r="W111" s="367"/>
      <c r="X111" s="367"/>
      <c r="Y111" s="367"/>
      <c r="Z111" s="367"/>
      <c r="AA111" s="367"/>
      <c r="AB111" s="367"/>
      <c r="AC111" s="341"/>
      <c r="AD111" s="341"/>
    </row>
    <row r="112" spans="2:30" s="272" customFormat="1" ht="20.25" x14ac:dyDescent="0.3">
      <c r="B112" s="369" t="s">
        <v>3733</v>
      </c>
      <c r="C112" s="271"/>
      <c r="D112" s="470"/>
      <c r="E112" s="271"/>
      <c r="F112" s="367"/>
      <c r="G112" s="367"/>
      <c r="H112" s="367"/>
      <c r="I112" s="367"/>
      <c r="J112" s="367"/>
      <c r="K112" s="367"/>
      <c r="L112" s="367"/>
      <c r="M112" s="367"/>
      <c r="N112" s="367"/>
      <c r="O112" s="367"/>
      <c r="P112" s="367"/>
      <c r="Q112" s="367"/>
      <c r="R112" s="367"/>
      <c r="S112" s="367"/>
      <c r="T112" s="367"/>
      <c r="U112" s="367"/>
      <c r="V112" s="367"/>
      <c r="W112" s="367"/>
      <c r="X112" s="367"/>
      <c r="Y112" s="470"/>
      <c r="Z112" s="367"/>
      <c r="AA112" s="367"/>
      <c r="AB112" s="470"/>
      <c r="AC112" s="341"/>
      <c r="AD112" s="341"/>
    </row>
    <row r="113" spans="1:32" s="272" customFormat="1" x14ac:dyDescent="0.2">
      <c r="B113" s="513" t="s">
        <v>8415</v>
      </c>
      <c r="C113" s="367"/>
      <c r="D113" s="469"/>
      <c r="E113" s="271"/>
      <c r="F113" s="367"/>
      <c r="G113" s="367"/>
      <c r="H113" s="367"/>
      <c r="I113" s="367"/>
      <c r="J113" s="367"/>
      <c r="K113" s="367"/>
      <c r="L113" s="367"/>
      <c r="M113" s="367"/>
      <c r="N113" s="367"/>
      <c r="O113" s="367"/>
      <c r="P113" s="367"/>
      <c r="Q113" s="367"/>
      <c r="R113" s="367"/>
      <c r="S113" s="367"/>
      <c r="T113" s="367"/>
      <c r="U113" s="367"/>
      <c r="V113" s="367"/>
      <c r="W113" s="367"/>
      <c r="X113" s="367"/>
      <c r="Y113" s="367"/>
      <c r="Z113" s="367"/>
      <c r="AB113" s="367"/>
      <c r="AC113" s="341"/>
      <c r="AD113" s="341"/>
    </row>
    <row r="114" spans="1:32" s="272" customFormat="1" x14ac:dyDescent="0.2">
      <c r="B114" s="513" t="s">
        <v>8416</v>
      </c>
      <c r="C114" s="367"/>
      <c r="D114" s="469"/>
      <c r="E114" s="271"/>
      <c r="F114" s="367"/>
      <c r="G114" s="367"/>
      <c r="H114" s="367"/>
      <c r="I114" s="367"/>
      <c r="J114" s="367"/>
      <c r="K114" s="367"/>
      <c r="L114" s="367"/>
      <c r="M114" s="367"/>
      <c r="N114" s="367"/>
      <c r="O114" s="367"/>
      <c r="P114" s="367"/>
      <c r="Q114" s="367"/>
      <c r="R114" s="367"/>
      <c r="S114" s="367"/>
      <c r="T114" s="367"/>
      <c r="U114" s="367"/>
      <c r="V114" s="367"/>
      <c r="W114" s="367"/>
      <c r="X114" s="367"/>
      <c r="Y114" s="367"/>
      <c r="Z114" s="367"/>
      <c r="AB114" s="367"/>
      <c r="AC114" s="341"/>
      <c r="AD114" s="341"/>
    </row>
    <row r="115" spans="1:32" s="272" customFormat="1" x14ac:dyDescent="0.2">
      <c r="B115" s="370" t="s">
        <v>2596</v>
      </c>
      <c r="C115" s="271"/>
      <c r="D115" s="470"/>
      <c r="E115" s="271"/>
      <c r="F115" s="271"/>
      <c r="G115" s="367"/>
      <c r="H115" s="367"/>
      <c r="I115" s="367"/>
      <c r="J115" s="367"/>
      <c r="K115" s="367"/>
      <c r="L115" s="367"/>
      <c r="M115" s="367"/>
      <c r="N115" s="367"/>
      <c r="O115" s="367"/>
      <c r="P115" s="367"/>
      <c r="Q115" s="367"/>
      <c r="R115" s="367"/>
      <c r="S115" s="367"/>
      <c r="T115" s="367"/>
      <c r="U115" s="367"/>
      <c r="V115" s="367"/>
      <c r="W115" s="367"/>
      <c r="X115" s="271"/>
      <c r="Y115" s="623"/>
      <c r="Z115" s="623"/>
      <c r="AA115" s="623"/>
      <c r="AB115" s="623"/>
      <c r="AC115" s="341"/>
      <c r="AD115" s="341"/>
    </row>
    <row r="116" spans="1:32" s="272" customFormat="1" x14ac:dyDescent="0.2">
      <c r="B116" s="371" t="s">
        <v>2252</v>
      </c>
      <c r="C116" s="271"/>
      <c r="D116" s="470"/>
      <c r="E116" s="271"/>
      <c r="F116" s="271"/>
      <c r="G116" s="367"/>
      <c r="H116" s="367"/>
      <c r="I116" s="367"/>
      <c r="J116" s="367"/>
      <c r="K116" s="367"/>
      <c r="L116" s="367"/>
      <c r="M116" s="367"/>
      <c r="N116" s="367"/>
      <c r="O116" s="367"/>
      <c r="P116" s="367"/>
      <c r="Q116" s="367"/>
      <c r="R116" s="367"/>
      <c r="S116" s="367"/>
      <c r="T116" s="367"/>
      <c r="U116" s="367"/>
      <c r="V116" s="367"/>
      <c r="W116" s="367"/>
      <c r="X116" s="271"/>
      <c r="Y116" s="271"/>
      <c r="Z116" s="367"/>
      <c r="AA116" s="367"/>
      <c r="AB116" s="271"/>
      <c r="AC116" s="341"/>
      <c r="AD116" s="341"/>
    </row>
    <row r="117" spans="1:32" s="272" customFormat="1" ht="13.5" thickBot="1" x14ac:dyDescent="0.25">
      <c r="B117" s="371" t="s">
        <v>9936</v>
      </c>
      <c r="C117" s="271"/>
      <c r="D117" s="470"/>
      <c r="E117" s="271"/>
      <c r="F117" s="271"/>
      <c r="G117" s="367"/>
      <c r="H117" s="367"/>
      <c r="I117" s="367"/>
      <c r="J117" s="367"/>
      <c r="K117" s="367"/>
      <c r="L117" s="367"/>
      <c r="M117" s="367"/>
      <c r="N117" s="367"/>
      <c r="O117" s="367"/>
      <c r="P117" s="367"/>
      <c r="Q117" s="367"/>
      <c r="R117" s="367"/>
      <c r="S117" s="367"/>
      <c r="T117" s="367"/>
      <c r="U117" s="367"/>
      <c r="V117" s="367"/>
      <c r="W117" s="367"/>
      <c r="X117" s="271"/>
      <c r="Y117" s="271"/>
      <c r="Z117" s="367"/>
      <c r="AA117" s="367"/>
      <c r="AB117" s="271"/>
      <c r="AC117" s="341"/>
      <c r="AD117" s="341"/>
    </row>
    <row r="118" spans="1:32" s="272" customFormat="1" x14ac:dyDescent="0.2">
      <c r="A118" s="459"/>
      <c r="B118" s="804" t="s">
        <v>4412</v>
      </c>
      <c r="C118" s="372"/>
      <c r="D118" s="806" t="s">
        <v>6346</v>
      </c>
      <c r="E118" s="372" t="s">
        <v>8475</v>
      </c>
      <c r="F118" s="373" t="s">
        <v>2905</v>
      </c>
      <c r="G118" s="808" t="s">
        <v>6865</v>
      </c>
      <c r="H118" s="809"/>
      <c r="I118" s="810"/>
      <c r="J118" s="374" t="s">
        <v>8997</v>
      </c>
      <c r="K118" s="372"/>
      <c r="L118" s="375" t="s">
        <v>4368</v>
      </c>
      <c r="M118" s="375"/>
      <c r="N118" s="376"/>
      <c r="O118" s="814" t="s">
        <v>721</v>
      </c>
      <c r="P118" s="815"/>
      <c r="Q118" s="375"/>
      <c r="R118" s="375" t="s">
        <v>5790</v>
      </c>
      <c r="S118" s="375"/>
      <c r="T118" s="372"/>
      <c r="U118" s="374" t="s">
        <v>9292</v>
      </c>
      <c r="V118" s="372"/>
      <c r="W118" s="372" t="s">
        <v>9397</v>
      </c>
      <c r="X118" s="372"/>
      <c r="Y118" s="374" t="s">
        <v>9398</v>
      </c>
      <c r="Z118" s="377" t="s">
        <v>901</v>
      </c>
      <c r="AA118" s="378" t="s">
        <v>901</v>
      </c>
      <c r="AB118" s="374" t="s">
        <v>12050</v>
      </c>
      <c r="AC118" s="341"/>
      <c r="AD118" s="341"/>
      <c r="AE118" s="272" t="s">
        <v>12052</v>
      </c>
    </row>
    <row r="119" spans="1:32" s="272" customFormat="1" ht="13.5" thickBot="1" x14ac:dyDescent="0.25">
      <c r="A119" s="460" t="s">
        <v>6569</v>
      </c>
      <c r="B119" s="805"/>
      <c r="C119" s="379" t="s">
        <v>5407</v>
      </c>
      <c r="D119" s="807"/>
      <c r="E119" s="379" t="s">
        <v>1353</v>
      </c>
      <c r="F119" s="380" t="s">
        <v>7085</v>
      </c>
      <c r="G119" s="811"/>
      <c r="H119" s="812"/>
      <c r="I119" s="813"/>
      <c r="J119" s="381" t="s">
        <v>8998</v>
      </c>
      <c r="K119" s="379"/>
      <c r="L119" s="379" t="s">
        <v>1353</v>
      </c>
      <c r="M119" s="379" t="s">
        <v>924</v>
      </c>
      <c r="N119" s="379"/>
      <c r="O119" s="382" t="s">
        <v>1353</v>
      </c>
      <c r="P119" s="383" t="s">
        <v>924</v>
      </c>
      <c r="Q119" s="379"/>
      <c r="R119" s="379" t="s">
        <v>1353</v>
      </c>
      <c r="S119" s="379" t="s">
        <v>924</v>
      </c>
      <c r="T119" s="379"/>
      <c r="U119" s="381" t="s">
        <v>4829</v>
      </c>
      <c r="V119" s="379"/>
      <c r="W119" s="379" t="s">
        <v>924</v>
      </c>
      <c r="X119" s="379"/>
      <c r="Y119" s="381" t="s">
        <v>2906</v>
      </c>
      <c r="Z119" s="383" t="s">
        <v>4114</v>
      </c>
      <c r="AA119" s="384" t="s">
        <v>4900</v>
      </c>
      <c r="AB119" s="381" t="s">
        <v>12051</v>
      </c>
      <c r="AC119" s="341"/>
      <c r="AD119" s="341"/>
    </row>
    <row r="120" spans="1:32" s="387" customFormat="1" x14ac:dyDescent="0.2">
      <c r="A120" s="461"/>
      <c r="B120" s="816" t="s">
        <v>4499</v>
      </c>
      <c r="C120" s="385" t="s">
        <v>3013</v>
      </c>
      <c r="D120" s="818" t="s">
        <v>3014</v>
      </c>
      <c r="E120" s="385" t="s">
        <v>3015</v>
      </c>
      <c r="F120" s="386" t="s">
        <v>3016</v>
      </c>
      <c r="G120" s="820" t="s">
        <v>6865</v>
      </c>
      <c r="H120" s="821"/>
      <c r="I120" s="822"/>
      <c r="J120" s="385" t="s">
        <v>3017</v>
      </c>
      <c r="K120" s="826" t="s">
        <v>2480</v>
      </c>
      <c r="L120" s="827"/>
      <c r="M120" s="827"/>
      <c r="N120" s="385"/>
      <c r="O120" s="826" t="s">
        <v>2353</v>
      </c>
      <c r="P120" s="828"/>
      <c r="Q120" s="385"/>
      <c r="R120" s="827" t="s">
        <v>2354</v>
      </c>
      <c r="S120" s="827"/>
      <c r="T120" s="385"/>
      <c r="U120" s="386" t="s">
        <v>2355</v>
      </c>
      <c r="V120" s="385"/>
      <c r="W120" s="385" t="s">
        <v>2356</v>
      </c>
      <c r="X120" s="385"/>
      <c r="Y120" s="386" t="s">
        <v>3931</v>
      </c>
      <c r="Z120" s="385" t="s">
        <v>3932</v>
      </c>
      <c r="AA120" s="386" t="s">
        <v>7609</v>
      </c>
      <c r="AB120" s="386" t="s">
        <v>12055</v>
      </c>
      <c r="AC120" s="511"/>
      <c r="AD120" s="511"/>
    </row>
    <row r="121" spans="1:32" s="387" customFormat="1" ht="13.5" thickBot="1" x14ac:dyDescent="0.25">
      <c r="A121" s="464"/>
      <c r="B121" s="817"/>
      <c r="C121" s="388"/>
      <c r="D121" s="819"/>
      <c r="E121" s="388" t="s">
        <v>2404</v>
      </c>
      <c r="F121" s="389" t="s">
        <v>2405</v>
      </c>
      <c r="G121" s="823"/>
      <c r="H121" s="824"/>
      <c r="I121" s="825"/>
      <c r="J121" s="388" t="s">
        <v>2406</v>
      </c>
      <c r="K121" s="390"/>
      <c r="L121" s="388" t="s">
        <v>8706</v>
      </c>
      <c r="M121" s="388" t="s">
        <v>8707</v>
      </c>
      <c r="N121" s="388"/>
      <c r="O121" s="390" t="s">
        <v>10268</v>
      </c>
      <c r="P121" s="391" t="s">
        <v>8707</v>
      </c>
      <c r="Q121" s="388"/>
      <c r="R121" s="388" t="s">
        <v>10268</v>
      </c>
      <c r="S121" s="388" t="s">
        <v>8707</v>
      </c>
      <c r="T121" s="388"/>
      <c r="U121" s="389" t="s">
        <v>2162</v>
      </c>
      <c r="V121" s="388"/>
      <c r="W121" s="388" t="s">
        <v>8707</v>
      </c>
      <c r="X121" s="388"/>
      <c r="Y121" s="389" t="s">
        <v>3146</v>
      </c>
      <c r="Z121" s="388" t="s">
        <v>3147</v>
      </c>
      <c r="AA121" s="389" t="s">
        <v>3148</v>
      </c>
      <c r="AB121" s="389"/>
      <c r="AC121" s="511"/>
      <c r="AD121" s="511"/>
    </row>
    <row r="122" spans="1:32" s="395" customFormat="1" x14ac:dyDescent="0.2">
      <c r="A122" s="465"/>
      <c r="B122" s="829" t="s">
        <v>3149</v>
      </c>
      <c r="C122" s="392" t="s">
        <v>2607</v>
      </c>
      <c r="D122" s="831" t="s">
        <v>1880</v>
      </c>
      <c r="E122" s="392" t="s">
        <v>2608</v>
      </c>
      <c r="F122" s="393" t="s">
        <v>10255</v>
      </c>
      <c r="G122" s="833" t="s">
        <v>6865</v>
      </c>
      <c r="H122" s="834"/>
      <c r="I122" s="835"/>
      <c r="J122" s="392" t="s">
        <v>718</v>
      </c>
      <c r="K122" s="394"/>
      <c r="L122" s="839" t="s">
        <v>1980</v>
      </c>
      <c r="M122" s="839"/>
      <c r="N122" s="392"/>
      <c r="O122" s="840" t="s">
        <v>1981</v>
      </c>
      <c r="P122" s="841"/>
      <c r="Q122" s="392"/>
      <c r="R122" s="839" t="s">
        <v>6160</v>
      </c>
      <c r="S122" s="839"/>
      <c r="T122" s="392"/>
      <c r="U122" s="393" t="s">
        <v>6161</v>
      </c>
      <c r="V122" s="392"/>
      <c r="W122" s="392" t="s">
        <v>6162</v>
      </c>
      <c r="X122" s="392"/>
      <c r="Y122" s="393" t="s">
        <v>6272</v>
      </c>
      <c r="Z122" s="392" t="s">
        <v>6273</v>
      </c>
      <c r="AA122" s="393" t="s">
        <v>6274</v>
      </c>
      <c r="AB122" s="393"/>
      <c r="AC122" s="512"/>
      <c r="AD122" s="512"/>
    </row>
    <row r="123" spans="1:32" s="395" customFormat="1" ht="13.5" thickBot="1" x14ac:dyDescent="0.25">
      <c r="A123" s="466"/>
      <c r="B123" s="830"/>
      <c r="C123" s="396" t="s">
        <v>6275</v>
      </c>
      <c r="D123" s="832"/>
      <c r="E123" s="396" t="s">
        <v>6276</v>
      </c>
      <c r="F123" s="397" t="s">
        <v>6679</v>
      </c>
      <c r="G123" s="836"/>
      <c r="H123" s="837"/>
      <c r="I123" s="838"/>
      <c r="J123" s="396" t="s">
        <v>6680</v>
      </c>
      <c r="K123" s="398"/>
      <c r="L123" s="396" t="s">
        <v>6681</v>
      </c>
      <c r="M123" s="396" t="s">
        <v>9873</v>
      </c>
      <c r="N123" s="396"/>
      <c r="O123" s="398" t="s">
        <v>10064</v>
      </c>
      <c r="P123" s="399" t="s">
        <v>9873</v>
      </c>
      <c r="Q123" s="396"/>
      <c r="R123" s="396" t="s">
        <v>6681</v>
      </c>
      <c r="S123" s="396" t="s">
        <v>9873</v>
      </c>
      <c r="T123" s="396"/>
      <c r="U123" s="397" t="s">
        <v>3312</v>
      </c>
      <c r="V123" s="396"/>
      <c r="W123" s="396" t="s">
        <v>9873</v>
      </c>
      <c r="X123" s="396"/>
      <c r="Y123" s="397" t="s">
        <v>1107</v>
      </c>
      <c r="Z123" s="396" t="s">
        <v>6867</v>
      </c>
      <c r="AA123" s="397" t="s">
        <v>7079</v>
      </c>
      <c r="AB123" s="397"/>
      <c r="AC123" s="512"/>
      <c r="AD123" s="512"/>
    </row>
    <row r="124" spans="1:32" s="404" customFormat="1" ht="13.5" thickBot="1" x14ac:dyDescent="0.25">
      <c r="A124" s="467"/>
      <c r="B124" s="400"/>
      <c r="C124" s="401"/>
      <c r="D124" s="471"/>
      <c r="E124" s="401"/>
      <c r="F124" s="402"/>
      <c r="G124" s="401"/>
      <c r="H124" s="401">
        <v>1</v>
      </c>
      <c r="I124" s="401"/>
      <c r="J124" s="402">
        <v>2</v>
      </c>
      <c r="K124" s="401"/>
      <c r="L124" s="842">
        <v>3</v>
      </c>
      <c r="M124" s="842"/>
      <c r="N124" s="401"/>
      <c r="O124" s="843">
        <v>4</v>
      </c>
      <c r="P124" s="844"/>
      <c r="Q124" s="401"/>
      <c r="R124" s="842">
        <v>5</v>
      </c>
      <c r="S124" s="842"/>
      <c r="T124" s="401"/>
      <c r="U124" s="402">
        <v>6</v>
      </c>
      <c r="V124" s="401"/>
      <c r="W124" s="401">
        <v>7</v>
      </c>
      <c r="X124" s="401"/>
      <c r="Y124" s="402">
        <v>8</v>
      </c>
      <c r="Z124" s="403">
        <v>9</v>
      </c>
      <c r="AA124" s="402">
        <v>10</v>
      </c>
      <c r="AB124" s="402">
        <v>11</v>
      </c>
      <c r="AC124" s="513"/>
      <c r="AD124" s="513"/>
    </row>
    <row r="125" spans="1:32" s="272" customFormat="1" ht="16.5" thickBot="1" x14ac:dyDescent="0.3">
      <c r="A125" s="463"/>
      <c r="B125" s="405" t="s">
        <v>7723</v>
      </c>
      <c r="C125" s="406"/>
      <c r="D125" s="472"/>
      <c r="E125" s="406"/>
      <c r="F125" s="407"/>
      <c r="G125" s="408"/>
      <c r="H125" s="409"/>
      <c r="I125" s="408"/>
      <c r="J125" s="409"/>
      <c r="K125" s="408"/>
      <c r="L125" s="409"/>
      <c r="M125" s="410"/>
      <c r="N125" s="408"/>
      <c r="O125" s="409"/>
      <c r="P125" s="410"/>
      <c r="Q125" s="408"/>
      <c r="R125" s="409"/>
      <c r="S125" s="408"/>
      <c r="T125" s="409"/>
      <c r="U125" s="408"/>
      <c r="V125" s="409"/>
      <c r="W125" s="411"/>
      <c r="X125" s="409"/>
      <c r="Y125" s="408"/>
      <c r="Z125" s="411"/>
      <c r="AA125" s="412"/>
      <c r="AB125" s="408"/>
      <c r="AC125" s="341"/>
      <c r="AD125" s="341"/>
      <c r="AE125" s="272" t="s">
        <v>12056</v>
      </c>
      <c r="AF125" s="272" t="s">
        <v>12054</v>
      </c>
    </row>
    <row r="126" spans="1:32" x14ac:dyDescent="0.2">
      <c r="A126" s="628"/>
      <c r="B126" s="624" t="s">
        <v>3365</v>
      </c>
      <c r="C126" s="626">
        <v>0.2</v>
      </c>
      <c r="D126" s="639" t="s">
        <v>8725</v>
      </c>
      <c r="E126" s="626">
        <v>107</v>
      </c>
      <c r="F126" s="626">
        <v>55</v>
      </c>
      <c r="G126" s="626"/>
      <c r="H126" s="626">
        <v>79</v>
      </c>
      <c r="I126" s="626"/>
      <c r="J126" s="625" t="s">
        <v>2093</v>
      </c>
      <c r="K126" s="626"/>
      <c r="L126" s="626" t="s">
        <v>7820</v>
      </c>
      <c r="M126" s="629" t="s">
        <v>3929</v>
      </c>
      <c r="N126" s="626"/>
      <c r="O126" s="626"/>
      <c r="P126" s="626"/>
      <c r="Q126" s="626"/>
      <c r="R126" s="626"/>
      <c r="S126" s="626"/>
      <c r="T126" s="626"/>
      <c r="U126" s="626" t="s">
        <v>8263</v>
      </c>
      <c r="V126" s="626"/>
      <c r="W126" s="626">
        <v>5</v>
      </c>
      <c r="X126" s="626"/>
      <c r="Y126" s="626" t="s">
        <v>8726</v>
      </c>
      <c r="Z126" s="626" t="s">
        <v>8263</v>
      </c>
      <c r="AA126" s="625" t="s">
        <v>8263</v>
      </c>
      <c r="AB126" s="626" t="str">
        <f>AF126&amp;" mm"</f>
        <v>272 mm</v>
      </c>
      <c r="AC126" s="643"/>
      <c r="AD126" s="643"/>
      <c r="AE126" s="623">
        <v>360</v>
      </c>
      <c r="AF126" s="623">
        <f>525-AE126-5+112</f>
        <v>272</v>
      </c>
    </row>
    <row r="127" spans="1:32" x14ac:dyDescent="0.2">
      <c r="A127" s="628"/>
      <c r="B127" s="624" t="s">
        <v>8490</v>
      </c>
      <c r="C127" s="626">
        <v>0.2</v>
      </c>
      <c r="D127" s="639" t="s">
        <v>1624</v>
      </c>
      <c r="E127" s="626">
        <v>107</v>
      </c>
      <c r="F127" s="626">
        <v>59</v>
      </c>
      <c r="G127" s="626"/>
      <c r="H127" s="626">
        <v>79</v>
      </c>
      <c r="I127" s="626"/>
      <c r="J127" s="625" t="s">
        <v>2093</v>
      </c>
      <c r="K127" s="626"/>
      <c r="L127" s="626" t="s">
        <v>7820</v>
      </c>
      <c r="M127" s="629" t="s">
        <v>3523</v>
      </c>
      <c r="N127" s="626"/>
      <c r="O127" s="626"/>
      <c r="P127" s="626"/>
      <c r="Q127" s="626"/>
      <c r="R127" s="626"/>
      <c r="S127" s="626"/>
      <c r="T127" s="626"/>
      <c r="U127" s="626" t="s">
        <v>8263</v>
      </c>
      <c r="V127" s="626"/>
      <c r="W127" s="626">
        <v>4</v>
      </c>
      <c r="X127" s="626"/>
      <c r="Y127" s="626" t="s">
        <v>297</v>
      </c>
      <c r="Z127" s="626" t="s">
        <v>8263</v>
      </c>
      <c r="AA127" s="625" t="s">
        <v>8263</v>
      </c>
      <c r="AB127" s="626" t="str">
        <f t="shared" ref="AB127:AB199" si="0">AF127&amp;" mm"</f>
        <v>327 mm</v>
      </c>
      <c r="AC127" s="643"/>
      <c r="AD127" s="643"/>
      <c r="AE127" s="623">
        <v>305</v>
      </c>
      <c r="AF127" s="623">
        <f t="shared" ref="AF127:AF199" si="1">525-AE127-5+112</f>
        <v>327</v>
      </c>
    </row>
    <row r="128" spans="1:32" x14ac:dyDescent="0.2">
      <c r="A128" s="628"/>
      <c r="B128" s="624" t="s">
        <v>8490</v>
      </c>
      <c r="C128" s="626">
        <v>0.2</v>
      </c>
      <c r="D128" s="639" t="s">
        <v>3949</v>
      </c>
      <c r="E128" s="626">
        <v>107</v>
      </c>
      <c r="F128" s="626">
        <v>57</v>
      </c>
      <c r="G128" s="626"/>
      <c r="H128" s="626">
        <v>79</v>
      </c>
      <c r="I128" s="626"/>
      <c r="J128" s="625" t="s">
        <v>2093</v>
      </c>
      <c r="K128" s="626"/>
      <c r="L128" s="626" t="s">
        <v>7820</v>
      </c>
      <c r="M128" s="629" t="s">
        <v>8671</v>
      </c>
      <c r="N128" s="626"/>
      <c r="O128" s="626"/>
      <c r="P128" s="626"/>
      <c r="Q128" s="626"/>
      <c r="R128" s="626"/>
      <c r="S128" s="626"/>
      <c r="T128" s="626"/>
      <c r="U128" s="626" t="s">
        <v>8263</v>
      </c>
      <c r="V128" s="626"/>
      <c r="W128" s="626">
        <v>1</v>
      </c>
      <c r="X128" s="626"/>
      <c r="Y128" s="626" t="s">
        <v>3548</v>
      </c>
      <c r="Z128" s="626" t="s">
        <v>8263</v>
      </c>
      <c r="AA128" s="625" t="s">
        <v>8263</v>
      </c>
      <c r="AB128" s="626" t="str">
        <f t="shared" si="0"/>
        <v>282 mm</v>
      </c>
      <c r="AC128" s="643"/>
      <c r="AD128" s="643"/>
      <c r="AE128" s="623">
        <v>350</v>
      </c>
      <c r="AF128" s="623">
        <f t="shared" si="1"/>
        <v>282</v>
      </c>
    </row>
    <row r="129" spans="1:32" x14ac:dyDescent="0.2">
      <c r="A129" s="628"/>
      <c r="B129" s="624" t="s">
        <v>8490</v>
      </c>
      <c r="C129" s="626">
        <v>0.2</v>
      </c>
      <c r="D129" s="639" t="s">
        <v>7438</v>
      </c>
      <c r="E129" s="626">
        <v>107</v>
      </c>
      <c r="F129" s="626">
        <v>56</v>
      </c>
      <c r="G129" s="626"/>
      <c r="H129" s="626">
        <v>79</v>
      </c>
      <c r="I129" s="626"/>
      <c r="J129" s="625" t="s">
        <v>2093</v>
      </c>
      <c r="K129" s="626"/>
      <c r="L129" s="626" t="s">
        <v>7820</v>
      </c>
      <c r="M129" s="629" t="s">
        <v>3929</v>
      </c>
      <c r="N129" s="626"/>
      <c r="O129" s="626"/>
      <c r="P129" s="626"/>
      <c r="Q129" s="626"/>
      <c r="R129" s="626"/>
      <c r="S129" s="626"/>
      <c r="T129" s="626"/>
      <c r="U129" s="626" t="s">
        <v>8263</v>
      </c>
      <c r="V129" s="626"/>
      <c r="W129" s="626">
        <v>3</v>
      </c>
      <c r="X129" s="626"/>
      <c r="Y129" s="626" t="s">
        <v>297</v>
      </c>
      <c r="Z129" s="626" t="s">
        <v>8263</v>
      </c>
      <c r="AA129" s="625" t="s">
        <v>8263</v>
      </c>
      <c r="AB129" s="626" t="str">
        <f t="shared" si="0"/>
        <v>327 mm</v>
      </c>
      <c r="AC129" s="643"/>
      <c r="AD129" s="643"/>
      <c r="AE129" s="623">
        <v>305</v>
      </c>
      <c r="AF129" s="623">
        <f t="shared" si="1"/>
        <v>327</v>
      </c>
    </row>
    <row r="130" spans="1:32" x14ac:dyDescent="0.2">
      <c r="A130" s="628"/>
      <c r="B130" s="624" t="s">
        <v>8490</v>
      </c>
      <c r="C130" s="626">
        <v>0.2</v>
      </c>
      <c r="D130" s="639" t="s">
        <v>8045</v>
      </c>
      <c r="E130" s="626">
        <v>107</v>
      </c>
      <c r="F130" s="626">
        <v>56</v>
      </c>
      <c r="G130" s="626"/>
      <c r="H130" s="626">
        <v>79</v>
      </c>
      <c r="I130" s="626"/>
      <c r="J130" s="625" t="s">
        <v>2093</v>
      </c>
      <c r="K130" s="626"/>
      <c r="L130" s="626" t="s">
        <v>7820</v>
      </c>
      <c r="M130" s="629" t="s">
        <v>3929</v>
      </c>
      <c r="N130" s="626"/>
      <c r="O130" s="626"/>
      <c r="P130" s="626"/>
      <c r="Q130" s="626"/>
      <c r="R130" s="626"/>
      <c r="S130" s="626"/>
      <c r="T130" s="626"/>
      <c r="U130" s="626" t="s">
        <v>8263</v>
      </c>
      <c r="V130" s="626"/>
      <c r="W130" s="626">
        <v>3</v>
      </c>
      <c r="X130" s="626"/>
      <c r="Y130" s="626" t="s">
        <v>6904</v>
      </c>
      <c r="Z130" s="626" t="s">
        <v>8263</v>
      </c>
      <c r="AA130" s="625" t="s">
        <v>8263</v>
      </c>
      <c r="AB130" s="626" t="str">
        <f t="shared" si="0"/>
        <v>332 mm</v>
      </c>
      <c r="AC130" s="643"/>
      <c r="AD130" s="643"/>
      <c r="AE130" s="623">
        <v>300</v>
      </c>
      <c r="AF130" s="623">
        <f t="shared" si="1"/>
        <v>332</v>
      </c>
    </row>
    <row r="131" spans="1:32" x14ac:dyDescent="0.2">
      <c r="A131" s="633" t="s">
        <v>10670</v>
      </c>
      <c r="B131" s="631" t="s">
        <v>8490</v>
      </c>
      <c r="C131" s="626">
        <v>0.2</v>
      </c>
      <c r="D131" s="645" t="s">
        <v>10678</v>
      </c>
      <c r="E131" s="626">
        <v>107</v>
      </c>
      <c r="F131" s="626">
        <v>56</v>
      </c>
      <c r="G131" s="626"/>
      <c r="H131" s="626">
        <v>79</v>
      </c>
      <c r="I131" s="626"/>
      <c r="J131" s="625" t="s">
        <v>2093</v>
      </c>
      <c r="K131" s="626"/>
      <c r="L131" s="626" t="s">
        <v>7820</v>
      </c>
      <c r="M131" s="629" t="s">
        <v>3929</v>
      </c>
      <c r="N131" s="626"/>
      <c r="O131" s="626"/>
      <c r="P131" s="626"/>
      <c r="Q131" s="626"/>
      <c r="R131" s="626"/>
      <c r="S131" s="626"/>
      <c r="T131" s="626"/>
      <c r="U131" s="626" t="s">
        <v>8263</v>
      </c>
      <c r="V131" s="626"/>
      <c r="W131" s="626">
        <v>3</v>
      </c>
      <c r="X131" s="626"/>
      <c r="Y131" s="626" t="s">
        <v>297</v>
      </c>
      <c r="Z131" s="626" t="s">
        <v>8263</v>
      </c>
      <c r="AA131" s="625" t="s">
        <v>8263</v>
      </c>
      <c r="AB131" s="626" t="str">
        <f t="shared" si="0"/>
        <v>327 mm</v>
      </c>
      <c r="AC131" s="651" t="s">
        <v>10655</v>
      </c>
      <c r="AD131" s="651"/>
      <c r="AE131" s="623">
        <v>305</v>
      </c>
      <c r="AF131" s="623">
        <f t="shared" si="1"/>
        <v>327</v>
      </c>
    </row>
    <row r="132" spans="1:32" x14ac:dyDescent="0.2">
      <c r="A132" s="628"/>
      <c r="B132" s="624" t="s">
        <v>8490</v>
      </c>
      <c r="C132" s="626">
        <v>0.2</v>
      </c>
      <c r="D132" s="639" t="s">
        <v>7286</v>
      </c>
      <c r="E132" s="626">
        <v>107</v>
      </c>
      <c r="F132" s="626">
        <v>56</v>
      </c>
      <c r="G132" s="626"/>
      <c r="H132" s="626">
        <v>79</v>
      </c>
      <c r="I132" s="626"/>
      <c r="J132" s="625" t="s">
        <v>2093</v>
      </c>
      <c r="K132" s="626"/>
      <c r="L132" s="626" t="s">
        <v>7820</v>
      </c>
      <c r="M132" s="629" t="s">
        <v>3929</v>
      </c>
      <c r="N132" s="626"/>
      <c r="O132" s="626"/>
      <c r="P132" s="626"/>
      <c r="Q132" s="626"/>
      <c r="R132" s="626"/>
      <c r="S132" s="626"/>
      <c r="T132" s="626"/>
      <c r="U132" s="626" t="s">
        <v>8263</v>
      </c>
      <c r="V132" s="626"/>
      <c r="W132" s="626">
        <v>3</v>
      </c>
      <c r="X132" s="626"/>
      <c r="Y132" s="626" t="s">
        <v>297</v>
      </c>
      <c r="Z132" s="626" t="s">
        <v>8263</v>
      </c>
      <c r="AA132" s="625" t="s">
        <v>8263</v>
      </c>
      <c r="AB132" s="626" t="str">
        <f t="shared" si="0"/>
        <v>327 mm</v>
      </c>
      <c r="AC132" s="643"/>
      <c r="AD132" s="643"/>
      <c r="AE132" s="623">
        <v>305</v>
      </c>
      <c r="AF132" s="623">
        <f t="shared" si="1"/>
        <v>327</v>
      </c>
    </row>
    <row r="133" spans="1:32" x14ac:dyDescent="0.2">
      <c r="A133" s="628"/>
      <c r="B133" s="624" t="s">
        <v>8490</v>
      </c>
      <c r="C133" s="626">
        <v>0.2</v>
      </c>
      <c r="D133" s="639" t="s">
        <v>9034</v>
      </c>
      <c r="E133" s="626">
        <v>107</v>
      </c>
      <c r="F133" s="626">
        <v>56</v>
      </c>
      <c r="G133" s="626"/>
      <c r="H133" s="626">
        <v>79</v>
      </c>
      <c r="I133" s="626"/>
      <c r="J133" s="625" t="s">
        <v>2093</v>
      </c>
      <c r="K133" s="626"/>
      <c r="L133" s="626" t="s">
        <v>7820</v>
      </c>
      <c r="M133" s="629" t="s">
        <v>3929</v>
      </c>
      <c r="N133" s="626"/>
      <c r="O133" s="626"/>
      <c r="P133" s="626"/>
      <c r="Q133" s="626"/>
      <c r="R133" s="626"/>
      <c r="S133" s="626"/>
      <c r="T133" s="626"/>
      <c r="U133" s="626" t="s">
        <v>8263</v>
      </c>
      <c r="V133" s="626"/>
      <c r="W133" s="626">
        <v>3</v>
      </c>
      <c r="X133" s="626"/>
      <c r="Y133" s="626" t="s">
        <v>297</v>
      </c>
      <c r="Z133" s="626" t="s">
        <v>8263</v>
      </c>
      <c r="AA133" s="625" t="s">
        <v>8263</v>
      </c>
      <c r="AB133" s="626" t="str">
        <f t="shared" si="0"/>
        <v>327 mm</v>
      </c>
      <c r="AC133" s="643"/>
      <c r="AD133" s="643"/>
      <c r="AE133" s="623">
        <v>305</v>
      </c>
      <c r="AF133" s="623">
        <f t="shared" si="1"/>
        <v>327</v>
      </c>
    </row>
    <row r="134" spans="1:32" x14ac:dyDescent="0.2">
      <c r="A134" s="628" t="s">
        <v>10732</v>
      </c>
      <c r="B134" s="624" t="s">
        <v>8490</v>
      </c>
      <c r="C134" s="626">
        <v>0.2</v>
      </c>
      <c r="D134" s="639" t="s">
        <v>10731</v>
      </c>
      <c r="E134" s="626">
        <v>107</v>
      </c>
      <c r="F134" s="626">
        <v>56</v>
      </c>
      <c r="G134" s="626"/>
      <c r="H134" s="626">
        <v>79</v>
      </c>
      <c r="I134" s="626"/>
      <c r="J134" s="625" t="s">
        <v>2093</v>
      </c>
      <c r="K134" s="626"/>
      <c r="L134" s="626" t="s">
        <v>7820</v>
      </c>
      <c r="M134" s="629" t="s">
        <v>3929</v>
      </c>
      <c r="N134" s="626"/>
      <c r="O134" s="626"/>
      <c r="P134" s="626"/>
      <c r="Q134" s="626"/>
      <c r="R134" s="626"/>
      <c r="S134" s="626"/>
      <c r="T134" s="626"/>
      <c r="U134" s="626" t="s">
        <v>8263</v>
      </c>
      <c r="V134" s="626"/>
      <c r="W134" s="626">
        <v>3</v>
      </c>
      <c r="X134" s="626"/>
      <c r="Y134" s="626" t="s">
        <v>297</v>
      </c>
      <c r="Z134" s="626" t="s">
        <v>8263</v>
      </c>
      <c r="AA134" s="625" t="s">
        <v>8263</v>
      </c>
      <c r="AB134" s="626" t="str">
        <f t="shared" si="0"/>
        <v>327 mm</v>
      </c>
      <c r="AC134" s="643" t="s">
        <v>10683</v>
      </c>
      <c r="AD134" s="643"/>
      <c r="AE134" s="623">
        <v>305</v>
      </c>
      <c r="AF134" s="623">
        <f t="shared" si="1"/>
        <v>327</v>
      </c>
    </row>
    <row r="135" spans="1:32" x14ac:dyDescent="0.2">
      <c r="A135" s="628"/>
      <c r="B135" s="624" t="s">
        <v>5948</v>
      </c>
      <c r="C135" s="626">
        <v>0.2</v>
      </c>
      <c r="D135" s="639" t="s">
        <v>2520</v>
      </c>
      <c r="E135" s="626">
        <v>112</v>
      </c>
      <c r="F135" s="626">
        <v>54</v>
      </c>
      <c r="G135" s="626"/>
      <c r="H135" s="626">
        <v>79</v>
      </c>
      <c r="I135" s="626"/>
      <c r="J135" s="625" t="s">
        <v>10223</v>
      </c>
      <c r="K135" s="626"/>
      <c r="L135" s="626" t="s">
        <v>7820</v>
      </c>
      <c r="M135" s="629" t="s">
        <v>3929</v>
      </c>
      <c r="N135" s="626"/>
      <c r="O135" s="626"/>
      <c r="P135" s="626"/>
      <c r="Q135" s="626"/>
      <c r="R135" s="626"/>
      <c r="S135" s="626"/>
      <c r="T135" s="626"/>
      <c r="U135" s="626" t="s">
        <v>8263</v>
      </c>
      <c r="V135" s="626"/>
      <c r="W135" s="626">
        <v>2</v>
      </c>
      <c r="X135" s="626"/>
      <c r="Y135" s="626" t="s">
        <v>2521</v>
      </c>
      <c r="Z135" s="626" t="s">
        <v>8263</v>
      </c>
      <c r="AA135" s="625" t="s">
        <v>8263</v>
      </c>
      <c r="AB135" s="626" t="str">
        <f t="shared" si="0"/>
        <v>322 mm</v>
      </c>
      <c r="AC135" s="643"/>
      <c r="AD135" s="643"/>
      <c r="AE135" s="623">
        <v>310</v>
      </c>
      <c r="AF135" s="623">
        <f t="shared" si="1"/>
        <v>322</v>
      </c>
    </row>
    <row r="136" spans="1:32" x14ac:dyDescent="0.2">
      <c r="A136" s="628"/>
      <c r="B136" s="624"/>
      <c r="C136" s="626" t="s">
        <v>366</v>
      </c>
      <c r="D136" s="639"/>
      <c r="E136" s="626"/>
      <c r="F136" s="626"/>
      <c r="G136" s="626"/>
      <c r="H136" s="626"/>
      <c r="I136" s="626"/>
      <c r="J136" s="625"/>
      <c r="K136" s="626"/>
      <c r="L136" s="626"/>
      <c r="M136" s="629"/>
      <c r="N136" s="626"/>
      <c r="O136" s="626"/>
      <c r="P136" s="626"/>
      <c r="Q136" s="626"/>
      <c r="R136" s="626"/>
      <c r="S136" s="626"/>
      <c r="T136" s="626"/>
      <c r="U136" s="626"/>
      <c r="V136" s="626"/>
      <c r="W136" s="626"/>
      <c r="X136" s="626"/>
      <c r="Y136" s="626"/>
      <c r="Z136" s="626"/>
      <c r="AA136" s="625"/>
      <c r="AB136" s="626"/>
      <c r="AC136" s="643"/>
      <c r="AD136" s="643"/>
    </row>
    <row r="137" spans="1:32" x14ac:dyDescent="0.2">
      <c r="A137" s="628"/>
      <c r="B137" s="624" t="s">
        <v>8490</v>
      </c>
      <c r="C137" s="626" t="s">
        <v>6874</v>
      </c>
      <c r="D137" s="639" t="s">
        <v>6873</v>
      </c>
      <c r="E137" s="626">
        <v>103</v>
      </c>
      <c r="F137" s="626">
        <v>79</v>
      </c>
      <c r="G137" s="626"/>
      <c r="H137" s="626">
        <v>96</v>
      </c>
      <c r="I137" s="626"/>
      <c r="J137" s="625" t="s">
        <v>1019</v>
      </c>
      <c r="K137" s="626"/>
      <c r="L137" s="626" t="s">
        <v>7147</v>
      </c>
      <c r="M137" s="629" t="s">
        <v>8671</v>
      </c>
      <c r="N137" s="626"/>
      <c r="O137" s="626"/>
      <c r="P137" s="646"/>
      <c r="Q137" s="646"/>
      <c r="R137" s="626" t="s">
        <v>7147</v>
      </c>
      <c r="S137" s="646" t="s">
        <v>5035</v>
      </c>
      <c r="T137" s="626"/>
      <c r="U137" s="626"/>
      <c r="V137" s="626"/>
      <c r="W137" s="626" t="s">
        <v>6260</v>
      </c>
      <c r="X137" s="626"/>
      <c r="Y137" s="626" t="s">
        <v>6875</v>
      </c>
      <c r="Z137" s="626" t="s">
        <v>8263</v>
      </c>
      <c r="AA137" s="625" t="s">
        <v>8263</v>
      </c>
      <c r="AB137" s="626" t="str">
        <f t="shared" si="0"/>
        <v>367 mm</v>
      </c>
      <c r="AC137" s="643"/>
      <c r="AD137" s="643"/>
      <c r="AE137" s="623">
        <v>265</v>
      </c>
      <c r="AF137" s="623">
        <f t="shared" si="1"/>
        <v>367</v>
      </c>
    </row>
    <row r="138" spans="1:32" x14ac:dyDescent="0.2">
      <c r="A138" s="628"/>
      <c r="B138" s="624"/>
      <c r="C138" s="626" t="s">
        <v>366</v>
      </c>
      <c r="D138" s="639"/>
      <c r="E138" s="626"/>
      <c r="F138" s="626"/>
      <c r="G138" s="626"/>
      <c r="H138" s="626"/>
      <c r="I138" s="626"/>
      <c r="J138" s="625"/>
      <c r="K138" s="626"/>
      <c r="L138" s="626"/>
      <c r="M138" s="629"/>
      <c r="N138" s="626"/>
      <c r="O138" s="626"/>
      <c r="P138" s="626"/>
      <c r="Q138" s="626"/>
      <c r="R138" s="626"/>
      <c r="S138" s="626"/>
      <c r="T138" s="626"/>
      <c r="U138" s="626"/>
      <c r="V138" s="626"/>
      <c r="W138" s="626"/>
      <c r="X138" s="626"/>
      <c r="Y138" s="626"/>
      <c r="Z138" s="626"/>
      <c r="AA138" s="625"/>
      <c r="AB138" s="626"/>
      <c r="AC138" s="643"/>
      <c r="AD138" s="643"/>
    </row>
    <row r="139" spans="1:32" x14ac:dyDescent="0.2">
      <c r="A139" s="628" t="s">
        <v>11651</v>
      </c>
      <c r="B139" s="624" t="s">
        <v>8490</v>
      </c>
      <c r="C139" s="626">
        <v>0.25</v>
      </c>
      <c r="D139" s="639" t="s">
        <v>11654</v>
      </c>
      <c r="E139" s="626">
        <v>120</v>
      </c>
      <c r="F139" s="626">
        <v>54</v>
      </c>
      <c r="G139" s="626"/>
      <c r="H139" s="626">
        <v>79</v>
      </c>
      <c r="I139" s="626"/>
      <c r="J139" s="625" t="s">
        <v>10223</v>
      </c>
      <c r="K139" s="626"/>
      <c r="L139" s="626" t="s">
        <v>7820</v>
      </c>
      <c r="M139" s="629" t="s">
        <v>3929</v>
      </c>
      <c r="N139" s="626"/>
      <c r="O139" s="626"/>
      <c r="P139" s="626"/>
      <c r="Q139" s="626"/>
      <c r="R139" s="626"/>
      <c r="S139" s="626"/>
      <c r="T139" s="626"/>
      <c r="U139" s="626" t="s">
        <v>8263</v>
      </c>
      <c r="V139" s="626"/>
      <c r="W139" s="626">
        <v>2</v>
      </c>
      <c r="X139" s="626"/>
      <c r="Y139" s="626" t="s">
        <v>11653</v>
      </c>
      <c r="Z139" s="626" t="s">
        <v>8263</v>
      </c>
      <c r="AA139" s="625" t="s">
        <v>8263</v>
      </c>
      <c r="AB139" s="626" t="str">
        <f t="shared" si="0"/>
        <v>287 mm</v>
      </c>
      <c r="AC139" s="643" t="s">
        <v>11611</v>
      </c>
      <c r="AD139" s="643"/>
      <c r="AE139" s="623">
        <v>345</v>
      </c>
      <c r="AF139" s="623">
        <f t="shared" si="1"/>
        <v>287</v>
      </c>
    </row>
    <row r="140" spans="1:32" x14ac:dyDescent="0.2">
      <c r="A140" s="628"/>
      <c r="B140" s="624" t="s">
        <v>8490</v>
      </c>
      <c r="C140" s="626">
        <v>0.25</v>
      </c>
      <c r="D140" s="639" t="s">
        <v>2868</v>
      </c>
      <c r="E140" s="626">
        <v>107</v>
      </c>
      <c r="F140" s="626">
        <v>56</v>
      </c>
      <c r="G140" s="626">
        <v>79</v>
      </c>
      <c r="H140" s="626">
        <v>79</v>
      </c>
      <c r="I140" s="626"/>
      <c r="J140" s="625" t="s">
        <v>2093</v>
      </c>
      <c r="K140" s="626"/>
      <c r="L140" s="626" t="s">
        <v>7820</v>
      </c>
      <c r="M140" s="629" t="s">
        <v>3523</v>
      </c>
      <c r="N140" s="626"/>
      <c r="O140" s="626"/>
      <c r="P140" s="626"/>
      <c r="Q140" s="626"/>
      <c r="R140" s="626"/>
      <c r="S140" s="626"/>
      <c r="T140" s="626"/>
      <c r="U140" s="626" t="s">
        <v>8263</v>
      </c>
      <c r="V140" s="626"/>
      <c r="W140" s="626">
        <v>4</v>
      </c>
      <c r="X140" s="626"/>
      <c r="Y140" s="626" t="s">
        <v>2598</v>
      </c>
      <c r="Z140" s="626" t="s">
        <v>8263</v>
      </c>
      <c r="AA140" s="625" t="s">
        <v>8263</v>
      </c>
      <c r="AB140" s="626" t="str">
        <f t="shared" si="0"/>
        <v>347 mm</v>
      </c>
      <c r="AC140" s="643"/>
      <c r="AD140" s="643"/>
      <c r="AE140" s="623">
        <v>285</v>
      </c>
      <c r="AF140" s="623">
        <f t="shared" si="1"/>
        <v>347</v>
      </c>
    </row>
    <row r="141" spans="1:32" x14ac:dyDescent="0.2">
      <c r="A141" s="628" t="s">
        <v>5546</v>
      </c>
      <c r="B141" s="624" t="s">
        <v>8490</v>
      </c>
      <c r="C141" s="626">
        <v>0.25</v>
      </c>
      <c r="D141" s="639" t="s">
        <v>11669</v>
      </c>
      <c r="E141" s="626">
        <v>107</v>
      </c>
      <c r="F141" s="626">
        <v>57</v>
      </c>
      <c r="G141" s="626"/>
      <c r="H141" s="626">
        <v>79</v>
      </c>
      <c r="I141" s="626"/>
      <c r="J141" s="625" t="s">
        <v>2093</v>
      </c>
      <c r="K141" s="626"/>
      <c r="L141" s="626" t="s">
        <v>7820</v>
      </c>
      <c r="M141" s="629" t="s">
        <v>3929</v>
      </c>
      <c r="N141" s="626"/>
      <c r="O141" s="626"/>
      <c r="P141" s="626"/>
      <c r="Q141" s="626"/>
      <c r="R141" s="626"/>
      <c r="S141" s="626"/>
      <c r="T141" s="626"/>
      <c r="U141" s="626" t="s">
        <v>8263</v>
      </c>
      <c r="V141" s="626"/>
      <c r="W141" s="626">
        <v>3</v>
      </c>
      <c r="X141" s="626"/>
      <c r="Y141" s="626" t="s">
        <v>6905</v>
      </c>
      <c r="Z141" s="626" t="s">
        <v>8263</v>
      </c>
      <c r="AA141" s="625" t="s">
        <v>8263</v>
      </c>
      <c r="AB141" s="626" t="str">
        <f t="shared" si="0"/>
        <v>337 mm</v>
      </c>
      <c r="AC141" s="643" t="s">
        <v>11657</v>
      </c>
      <c r="AD141" s="643"/>
      <c r="AE141" s="623">
        <v>295</v>
      </c>
      <c r="AF141" s="623">
        <f t="shared" si="1"/>
        <v>337</v>
      </c>
    </row>
    <row r="142" spans="1:32" x14ac:dyDescent="0.2">
      <c r="A142" s="628" t="s">
        <v>8533</v>
      </c>
      <c r="B142" s="624" t="s">
        <v>8490</v>
      </c>
      <c r="C142" s="626">
        <v>0.25</v>
      </c>
      <c r="D142" s="639" t="s">
        <v>1896</v>
      </c>
      <c r="E142" s="626">
        <v>107</v>
      </c>
      <c r="F142" s="626">
        <v>57</v>
      </c>
      <c r="G142" s="626"/>
      <c r="H142" s="626">
        <v>79</v>
      </c>
      <c r="I142" s="626"/>
      <c r="J142" s="625" t="s">
        <v>2093</v>
      </c>
      <c r="K142" s="626"/>
      <c r="L142" s="626" t="s">
        <v>7820</v>
      </c>
      <c r="M142" s="629" t="s">
        <v>8671</v>
      </c>
      <c r="N142" s="626"/>
      <c r="O142" s="626"/>
      <c r="P142" s="626"/>
      <c r="Q142" s="626"/>
      <c r="R142" s="626"/>
      <c r="S142" s="626"/>
      <c r="T142" s="626"/>
      <c r="U142" s="626" t="s">
        <v>8263</v>
      </c>
      <c r="V142" s="626"/>
      <c r="W142" s="626">
        <v>4</v>
      </c>
      <c r="X142" s="626"/>
      <c r="Y142" s="626" t="s">
        <v>1897</v>
      </c>
      <c r="Z142" s="626" t="s">
        <v>8263</v>
      </c>
      <c r="AA142" s="625" t="s">
        <v>8263</v>
      </c>
      <c r="AB142" s="626" t="str">
        <f t="shared" si="0"/>
        <v>342 mm</v>
      </c>
      <c r="AC142" s="643" t="s">
        <v>4226</v>
      </c>
      <c r="AD142" s="643"/>
      <c r="AE142" s="623">
        <v>290</v>
      </c>
      <c r="AF142" s="623">
        <f t="shared" si="1"/>
        <v>342</v>
      </c>
    </row>
    <row r="143" spans="1:32" x14ac:dyDescent="0.2">
      <c r="A143" s="628" t="s">
        <v>5034</v>
      </c>
      <c r="B143" s="624" t="s">
        <v>8490</v>
      </c>
      <c r="C143" s="626">
        <v>0.25</v>
      </c>
      <c r="D143" s="639" t="s">
        <v>12181</v>
      </c>
      <c r="E143" s="626">
        <v>107</v>
      </c>
      <c r="F143" s="626">
        <v>56</v>
      </c>
      <c r="G143" s="626"/>
      <c r="H143" s="626">
        <v>79</v>
      </c>
      <c r="I143" s="626"/>
      <c r="J143" s="625" t="s">
        <v>2093</v>
      </c>
      <c r="K143" s="626"/>
      <c r="L143" s="626" t="s">
        <v>7820</v>
      </c>
      <c r="M143" s="629" t="s">
        <v>3929</v>
      </c>
      <c r="N143" s="626"/>
      <c r="O143" s="626"/>
      <c r="P143" s="626"/>
      <c r="Q143" s="626"/>
      <c r="R143" s="626"/>
      <c r="S143" s="626"/>
      <c r="T143" s="626"/>
      <c r="U143" s="626" t="s">
        <v>8263</v>
      </c>
      <c r="V143" s="626"/>
      <c r="W143" s="626">
        <v>3</v>
      </c>
      <c r="X143" s="626"/>
      <c r="Y143" s="626" t="s">
        <v>297</v>
      </c>
      <c r="Z143" s="626" t="s">
        <v>8263</v>
      </c>
      <c r="AA143" s="625" t="s">
        <v>8263</v>
      </c>
      <c r="AB143" s="626" t="str">
        <f t="shared" si="0"/>
        <v>327 mm</v>
      </c>
      <c r="AC143" s="643" t="s">
        <v>12178</v>
      </c>
      <c r="AD143" s="643"/>
      <c r="AE143" s="623">
        <v>305</v>
      </c>
      <c r="AF143" s="623">
        <f t="shared" si="1"/>
        <v>327</v>
      </c>
    </row>
    <row r="144" spans="1:32" x14ac:dyDescent="0.2">
      <c r="A144" s="628" t="s">
        <v>10481</v>
      </c>
      <c r="B144" s="624" t="s">
        <v>8490</v>
      </c>
      <c r="C144" s="626">
        <v>0.25</v>
      </c>
      <c r="D144" s="639" t="s">
        <v>11174</v>
      </c>
      <c r="E144" s="626">
        <v>107</v>
      </c>
      <c r="F144" s="626">
        <v>57</v>
      </c>
      <c r="G144" s="626"/>
      <c r="H144" s="626">
        <v>79</v>
      </c>
      <c r="I144" s="626"/>
      <c r="J144" s="625" t="s">
        <v>2093</v>
      </c>
      <c r="K144" s="626"/>
      <c r="L144" s="626" t="s">
        <v>7820</v>
      </c>
      <c r="M144" s="629" t="s">
        <v>3929</v>
      </c>
      <c r="N144" s="626"/>
      <c r="O144" s="626"/>
      <c r="P144" s="626"/>
      <c r="Q144" s="626"/>
      <c r="R144" s="626"/>
      <c r="S144" s="626"/>
      <c r="T144" s="626"/>
      <c r="U144" s="626" t="s">
        <v>8263</v>
      </c>
      <c r="V144" s="626"/>
      <c r="W144" s="626">
        <v>3</v>
      </c>
      <c r="X144" s="626"/>
      <c r="Y144" s="626" t="s">
        <v>6905</v>
      </c>
      <c r="Z144" s="626" t="s">
        <v>8263</v>
      </c>
      <c r="AA144" s="625" t="s">
        <v>8263</v>
      </c>
      <c r="AB144" s="626" t="str">
        <f t="shared" si="0"/>
        <v>337 mm</v>
      </c>
      <c r="AC144" s="643" t="s">
        <v>11175</v>
      </c>
      <c r="AD144" s="643"/>
      <c r="AE144" s="623">
        <v>295</v>
      </c>
      <c r="AF144" s="623">
        <f t="shared" si="1"/>
        <v>337</v>
      </c>
    </row>
    <row r="145" spans="1:32" x14ac:dyDescent="0.2">
      <c r="A145" s="628"/>
      <c r="B145" s="624" t="s">
        <v>8490</v>
      </c>
      <c r="C145" s="626">
        <v>0.25</v>
      </c>
      <c r="D145" s="639" t="s">
        <v>2179</v>
      </c>
      <c r="E145" s="626">
        <v>107</v>
      </c>
      <c r="F145" s="626">
        <v>58</v>
      </c>
      <c r="G145" s="626"/>
      <c r="H145" s="626">
        <v>79</v>
      </c>
      <c r="I145" s="626"/>
      <c r="J145" s="625" t="s">
        <v>2093</v>
      </c>
      <c r="K145" s="626"/>
      <c r="L145" s="626" t="s">
        <v>7820</v>
      </c>
      <c r="M145" s="629" t="s">
        <v>3929</v>
      </c>
      <c r="N145" s="626"/>
      <c r="O145" s="626"/>
      <c r="P145" s="626"/>
      <c r="Q145" s="626"/>
      <c r="R145" s="626"/>
      <c r="S145" s="626"/>
      <c r="T145" s="626"/>
      <c r="U145" s="626" t="s">
        <v>8263</v>
      </c>
      <c r="V145" s="626"/>
      <c r="W145" s="626">
        <v>4</v>
      </c>
      <c r="X145" s="626"/>
      <c r="Y145" s="626" t="s">
        <v>6905</v>
      </c>
      <c r="Z145" s="626" t="s">
        <v>8263</v>
      </c>
      <c r="AA145" s="625" t="s">
        <v>8263</v>
      </c>
      <c r="AB145" s="626" t="str">
        <f t="shared" si="0"/>
        <v>337 mm</v>
      </c>
      <c r="AC145" s="643"/>
      <c r="AD145" s="643"/>
      <c r="AE145" s="623">
        <v>295</v>
      </c>
      <c r="AF145" s="623">
        <f t="shared" si="1"/>
        <v>337</v>
      </c>
    </row>
    <row r="146" spans="1:32" x14ac:dyDescent="0.2">
      <c r="A146" s="628" t="s">
        <v>10736</v>
      </c>
      <c r="B146" s="624" t="s">
        <v>8490</v>
      </c>
      <c r="C146" s="626">
        <v>0.25</v>
      </c>
      <c r="D146" s="639" t="s">
        <v>10737</v>
      </c>
      <c r="E146" s="626">
        <v>107</v>
      </c>
      <c r="F146" s="626">
        <v>55</v>
      </c>
      <c r="G146" s="626"/>
      <c r="H146" s="626">
        <v>79</v>
      </c>
      <c r="I146" s="626"/>
      <c r="J146" s="625" t="s">
        <v>2093</v>
      </c>
      <c r="K146" s="626"/>
      <c r="L146" s="626" t="s">
        <v>7820</v>
      </c>
      <c r="M146" s="629" t="s">
        <v>3929</v>
      </c>
      <c r="N146" s="626"/>
      <c r="O146" s="626"/>
      <c r="P146" s="626"/>
      <c r="Q146" s="626"/>
      <c r="R146" s="626"/>
      <c r="S146" s="626"/>
      <c r="T146" s="626"/>
      <c r="U146" s="626" t="s">
        <v>8263</v>
      </c>
      <c r="V146" s="626"/>
      <c r="W146" s="626">
        <v>4</v>
      </c>
      <c r="X146" s="626"/>
      <c r="Y146" s="626" t="s">
        <v>1897</v>
      </c>
      <c r="Z146" s="626" t="s">
        <v>8263</v>
      </c>
      <c r="AA146" s="625" t="s">
        <v>8263</v>
      </c>
      <c r="AB146" s="626" t="str">
        <f t="shared" si="0"/>
        <v>342 mm</v>
      </c>
      <c r="AC146" s="643" t="s">
        <v>10683</v>
      </c>
      <c r="AD146" s="643"/>
      <c r="AE146" s="623">
        <v>290</v>
      </c>
      <c r="AF146" s="623">
        <f t="shared" si="1"/>
        <v>342</v>
      </c>
    </row>
    <row r="147" spans="1:32" x14ac:dyDescent="0.2">
      <c r="A147" s="628"/>
      <c r="B147" s="624"/>
      <c r="C147" s="626" t="s">
        <v>366</v>
      </c>
      <c r="D147" s="639"/>
      <c r="E147" s="626"/>
      <c r="F147" s="626"/>
      <c r="G147" s="626"/>
      <c r="H147" s="626"/>
      <c r="I147" s="626"/>
      <c r="J147" s="625"/>
      <c r="K147" s="626"/>
      <c r="L147" s="626"/>
      <c r="M147" s="629"/>
      <c r="N147" s="626"/>
      <c r="O147" s="626"/>
      <c r="P147" s="626"/>
      <c r="Q147" s="626"/>
      <c r="R147" s="626"/>
      <c r="S147" s="626"/>
      <c r="T147" s="626"/>
      <c r="U147" s="626"/>
      <c r="V147" s="626"/>
      <c r="W147" s="626"/>
      <c r="X147" s="626"/>
      <c r="Y147" s="626"/>
      <c r="Z147" s="626"/>
      <c r="AA147" s="625"/>
      <c r="AB147" s="626"/>
      <c r="AC147" s="643"/>
      <c r="AD147" s="643"/>
    </row>
    <row r="148" spans="1:32" x14ac:dyDescent="0.2">
      <c r="A148" s="628" t="s">
        <v>10651</v>
      </c>
      <c r="B148" s="624" t="s">
        <v>4416</v>
      </c>
      <c r="C148" s="626">
        <v>0.33</v>
      </c>
      <c r="D148" s="639" t="s">
        <v>8929</v>
      </c>
      <c r="E148" s="626">
        <v>107</v>
      </c>
      <c r="F148" s="626">
        <v>61</v>
      </c>
      <c r="G148" s="626"/>
      <c r="H148" s="626">
        <v>79</v>
      </c>
      <c r="I148" s="626"/>
      <c r="J148" s="625" t="s">
        <v>2093</v>
      </c>
      <c r="K148" s="626"/>
      <c r="L148" s="626" t="s">
        <v>7820</v>
      </c>
      <c r="M148" s="629" t="s">
        <v>8671</v>
      </c>
      <c r="N148" s="626"/>
      <c r="O148" s="626"/>
      <c r="P148" s="626"/>
      <c r="Q148" s="626"/>
      <c r="R148" s="626"/>
      <c r="S148" s="626"/>
      <c r="T148" s="626"/>
      <c r="U148" s="626" t="s">
        <v>8263</v>
      </c>
      <c r="V148" s="626"/>
      <c r="W148" s="626">
        <v>1</v>
      </c>
      <c r="X148" s="626"/>
      <c r="Y148" s="626" t="s">
        <v>10749</v>
      </c>
      <c r="Z148" s="626" t="s">
        <v>8263</v>
      </c>
      <c r="AA148" s="625" t="s">
        <v>8263</v>
      </c>
      <c r="AB148" s="626" t="str">
        <f t="shared" si="0"/>
        <v>307 mm</v>
      </c>
      <c r="AC148" s="643" t="s">
        <v>10747</v>
      </c>
      <c r="AD148" s="643"/>
      <c r="AE148" s="623">
        <v>325</v>
      </c>
      <c r="AF148" s="623">
        <f t="shared" si="1"/>
        <v>307</v>
      </c>
    </row>
    <row r="149" spans="1:32" x14ac:dyDescent="0.2">
      <c r="A149" s="628"/>
      <c r="B149" s="624" t="s">
        <v>1423</v>
      </c>
      <c r="C149" s="626">
        <v>0.33</v>
      </c>
      <c r="D149" s="639" t="s">
        <v>1624</v>
      </c>
      <c r="E149" s="626">
        <v>117</v>
      </c>
      <c r="F149" s="626">
        <v>61</v>
      </c>
      <c r="G149" s="626"/>
      <c r="H149" s="626">
        <v>79</v>
      </c>
      <c r="I149" s="626"/>
      <c r="J149" s="625" t="s">
        <v>7147</v>
      </c>
      <c r="K149" s="626"/>
      <c r="L149" s="626" t="s">
        <v>7147</v>
      </c>
      <c r="M149" s="629" t="s">
        <v>8671</v>
      </c>
      <c r="N149" s="626"/>
      <c r="O149" s="626"/>
      <c r="P149" s="626"/>
      <c r="Q149" s="626"/>
      <c r="R149" s="626" t="s">
        <v>1117</v>
      </c>
      <c r="S149" s="646" t="s">
        <v>5035</v>
      </c>
      <c r="T149" s="626"/>
      <c r="U149" s="626" t="s">
        <v>8263</v>
      </c>
      <c r="V149" s="626"/>
      <c r="W149" s="626">
        <v>7</v>
      </c>
      <c r="X149" s="626"/>
      <c r="Y149" s="626" t="s">
        <v>1625</v>
      </c>
      <c r="Z149" s="626" t="s">
        <v>8263</v>
      </c>
      <c r="AA149" s="625" t="s">
        <v>8263</v>
      </c>
      <c r="AB149" s="626" t="str">
        <f t="shared" si="0"/>
        <v>377 mm</v>
      </c>
      <c r="AC149" s="643"/>
      <c r="AD149" s="643"/>
      <c r="AE149" s="623">
        <v>255</v>
      </c>
      <c r="AF149" s="623">
        <f t="shared" si="1"/>
        <v>377</v>
      </c>
    </row>
    <row r="150" spans="1:32" x14ac:dyDescent="0.2">
      <c r="A150" s="628"/>
      <c r="B150" s="624" t="s">
        <v>8490</v>
      </c>
      <c r="C150" s="626">
        <v>0.33</v>
      </c>
      <c r="D150" s="639" t="s">
        <v>1624</v>
      </c>
      <c r="E150" s="626">
        <v>117</v>
      </c>
      <c r="F150" s="626">
        <v>63</v>
      </c>
      <c r="G150" s="626"/>
      <c r="H150" s="626">
        <v>79</v>
      </c>
      <c r="I150" s="626"/>
      <c r="J150" s="625" t="s">
        <v>7147</v>
      </c>
      <c r="K150" s="626"/>
      <c r="L150" s="626" t="s">
        <v>7147</v>
      </c>
      <c r="M150" s="629" t="s">
        <v>8671</v>
      </c>
      <c r="N150" s="626"/>
      <c r="O150" s="626"/>
      <c r="P150" s="626"/>
      <c r="Q150" s="626"/>
      <c r="R150" s="626" t="s">
        <v>1117</v>
      </c>
      <c r="S150" s="646" t="s">
        <v>5035</v>
      </c>
      <c r="T150" s="626"/>
      <c r="U150" s="626" t="s">
        <v>8263</v>
      </c>
      <c r="V150" s="626"/>
      <c r="W150" s="626">
        <v>7</v>
      </c>
      <c r="X150" s="626"/>
      <c r="Y150" s="626" t="s">
        <v>1625</v>
      </c>
      <c r="Z150" s="626" t="s">
        <v>8263</v>
      </c>
      <c r="AA150" s="625" t="s">
        <v>8263</v>
      </c>
      <c r="AB150" s="626" t="str">
        <f t="shared" si="0"/>
        <v>377 mm</v>
      </c>
      <c r="AC150" s="643"/>
      <c r="AD150" s="643"/>
      <c r="AE150" s="623">
        <v>255</v>
      </c>
      <c r="AF150" s="623">
        <f t="shared" si="1"/>
        <v>377</v>
      </c>
    </row>
    <row r="151" spans="1:32" x14ac:dyDescent="0.2">
      <c r="A151" s="628" t="s">
        <v>491</v>
      </c>
      <c r="B151" s="624" t="s">
        <v>8490</v>
      </c>
      <c r="C151" s="626">
        <v>0.33</v>
      </c>
      <c r="D151" s="639" t="s">
        <v>9641</v>
      </c>
      <c r="E151" s="626">
        <v>113</v>
      </c>
      <c r="F151" s="626">
        <v>64</v>
      </c>
      <c r="G151" s="626"/>
      <c r="H151" s="626">
        <v>79</v>
      </c>
      <c r="I151" s="626"/>
      <c r="J151" s="625" t="s">
        <v>1019</v>
      </c>
      <c r="K151" s="626"/>
      <c r="L151" s="626" t="s">
        <v>7147</v>
      </c>
      <c r="M151" s="629" t="s">
        <v>3929</v>
      </c>
      <c r="N151" s="626"/>
      <c r="O151" s="626"/>
      <c r="P151" s="626"/>
      <c r="Q151" s="626"/>
      <c r="R151" s="626" t="s">
        <v>237</v>
      </c>
      <c r="S151" s="626" t="s">
        <v>237</v>
      </c>
      <c r="T151" s="626"/>
      <c r="U151" s="626"/>
      <c r="V151" s="626"/>
      <c r="W151" s="626">
        <v>3</v>
      </c>
      <c r="X151" s="626"/>
      <c r="Y151" s="626" t="s">
        <v>9642</v>
      </c>
      <c r="Z151" s="626" t="s">
        <v>8263</v>
      </c>
      <c r="AA151" s="625" t="s">
        <v>8263</v>
      </c>
      <c r="AB151" s="626" t="str">
        <f t="shared" si="0"/>
        <v>302 mm</v>
      </c>
      <c r="AC151" s="643" t="s">
        <v>6853</v>
      </c>
      <c r="AD151" s="643"/>
      <c r="AE151" s="623">
        <v>330</v>
      </c>
      <c r="AF151" s="623">
        <f t="shared" si="1"/>
        <v>302</v>
      </c>
    </row>
    <row r="152" spans="1:32" x14ac:dyDescent="0.2">
      <c r="A152" s="628"/>
      <c r="B152" s="624" t="s">
        <v>2125</v>
      </c>
      <c r="C152" s="626">
        <v>0.33</v>
      </c>
      <c r="D152" s="639" t="s">
        <v>6918</v>
      </c>
      <c r="E152" s="626">
        <v>107</v>
      </c>
      <c r="F152" s="626">
        <v>57</v>
      </c>
      <c r="G152" s="626"/>
      <c r="H152" s="626">
        <v>79</v>
      </c>
      <c r="I152" s="626"/>
      <c r="J152" s="625" t="s">
        <v>2093</v>
      </c>
      <c r="K152" s="626"/>
      <c r="L152" s="626" t="s">
        <v>7820</v>
      </c>
      <c r="M152" s="629" t="s">
        <v>3929</v>
      </c>
      <c r="N152" s="626"/>
      <c r="O152" s="626"/>
      <c r="P152" s="626"/>
      <c r="Q152" s="626"/>
      <c r="R152" s="626"/>
      <c r="S152" s="646"/>
      <c r="T152" s="626"/>
      <c r="U152" s="626" t="s">
        <v>8263</v>
      </c>
      <c r="V152" s="626"/>
      <c r="W152" s="626">
        <v>2</v>
      </c>
      <c r="X152" s="626"/>
      <c r="Y152" s="626" t="s">
        <v>6919</v>
      </c>
      <c r="Z152" s="626" t="s">
        <v>8263</v>
      </c>
      <c r="AA152" s="625" t="s">
        <v>8263</v>
      </c>
      <c r="AB152" s="626" t="str">
        <f t="shared" si="0"/>
        <v>317 mm</v>
      </c>
      <c r="AC152" s="643"/>
      <c r="AD152" s="643"/>
      <c r="AE152" s="623">
        <v>315</v>
      </c>
      <c r="AF152" s="623">
        <f t="shared" si="1"/>
        <v>317</v>
      </c>
    </row>
    <row r="153" spans="1:32" x14ac:dyDescent="0.2">
      <c r="A153" s="628" t="s">
        <v>4086</v>
      </c>
      <c r="B153" s="624" t="s">
        <v>683</v>
      </c>
      <c r="C153" s="626">
        <v>0.33</v>
      </c>
      <c r="D153" s="639" t="s">
        <v>9526</v>
      </c>
      <c r="E153" s="626">
        <v>107</v>
      </c>
      <c r="F153" s="626">
        <v>60</v>
      </c>
      <c r="G153" s="626"/>
      <c r="H153" s="626">
        <v>79</v>
      </c>
      <c r="I153" s="626"/>
      <c r="J153" s="625" t="s">
        <v>2093</v>
      </c>
      <c r="K153" s="626"/>
      <c r="L153" s="626" t="s">
        <v>7820</v>
      </c>
      <c r="M153" s="629" t="s">
        <v>3929</v>
      </c>
      <c r="N153" s="626"/>
      <c r="O153" s="626"/>
      <c r="P153" s="626"/>
      <c r="Q153" s="626"/>
      <c r="R153" s="626"/>
      <c r="S153" s="646"/>
      <c r="T153" s="626"/>
      <c r="U153" s="626" t="s">
        <v>8263</v>
      </c>
      <c r="V153" s="626"/>
      <c r="W153" s="626">
        <v>3</v>
      </c>
      <c r="X153" s="626"/>
      <c r="Y153" s="626" t="s">
        <v>297</v>
      </c>
      <c r="Z153" s="626" t="s">
        <v>8263</v>
      </c>
      <c r="AA153" s="625" t="s">
        <v>8263</v>
      </c>
      <c r="AB153" s="626" t="str">
        <f t="shared" si="0"/>
        <v>327 mm</v>
      </c>
      <c r="AC153" s="643" t="s">
        <v>8545</v>
      </c>
      <c r="AD153" s="643"/>
      <c r="AE153" s="623">
        <v>305</v>
      </c>
      <c r="AF153" s="623">
        <f t="shared" si="1"/>
        <v>327</v>
      </c>
    </row>
    <row r="154" spans="1:32" x14ac:dyDescent="0.2">
      <c r="A154" s="628"/>
      <c r="B154" s="624"/>
      <c r="C154" s="626" t="s">
        <v>366</v>
      </c>
      <c r="D154" s="639"/>
      <c r="E154" s="626"/>
      <c r="F154" s="626"/>
      <c r="G154" s="626"/>
      <c r="H154" s="626"/>
      <c r="I154" s="626"/>
      <c r="J154" s="625"/>
      <c r="K154" s="626"/>
      <c r="L154" s="626"/>
      <c r="M154" s="629"/>
      <c r="N154" s="626"/>
      <c r="O154" s="626"/>
      <c r="P154" s="626"/>
      <c r="Q154" s="626"/>
      <c r="R154" s="626"/>
      <c r="S154" s="646"/>
      <c r="T154" s="626"/>
      <c r="U154" s="626"/>
      <c r="V154" s="626"/>
      <c r="W154" s="626"/>
      <c r="X154" s="626"/>
      <c r="Y154" s="626"/>
      <c r="Z154" s="626"/>
      <c r="AA154" s="625"/>
      <c r="AB154" s="626"/>
      <c r="AC154" s="643"/>
      <c r="AD154" s="643"/>
    </row>
    <row r="155" spans="1:32" x14ac:dyDescent="0.2">
      <c r="A155" s="628" t="s">
        <v>12296</v>
      </c>
      <c r="B155" s="624" t="s">
        <v>8490</v>
      </c>
      <c r="C155" s="626">
        <v>0.4</v>
      </c>
      <c r="D155" s="639" t="s">
        <v>1624</v>
      </c>
      <c r="E155" s="626">
        <v>111</v>
      </c>
      <c r="F155" s="626">
        <v>65</v>
      </c>
      <c r="G155" s="626"/>
      <c r="H155" s="626">
        <v>79</v>
      </c>
      <c r="I155" s="626"/>
      <c r="J155" s="625" t="s">
        <v>1019</v>
      </c>
      <c r="K155" s="626"/>
      <c r="L155" s="626" t="s">
        <v>7147</v>
      </c>
      <c r="M155" s="629" t="s">
        <v>8671</v>
      </c>
      <c r="N155" s="626"/>
      <c r="O155" s="626"/>
      <c r="P155" s="626"/>
      <c r="Q155" s="626"/>
      <c r="R155" s="626" t="s">
        <v>1117</v>
      </c>
      <c r="S155" s="646" t="s">
        <v>5035</v>
      </c>
      <c r="T155" s="626"/>
      <c r="U155" s="626"/>
      <c r="V155" s="626"/>
      <c r="W155" s="626">
        <v>7</v>
      </c>
      <c r="X155" s="626"/>
      <c r="Y155" s="626" t="s">
        <v>4069</v>
      </c>
      <c r="Z155" s="626" t="s">
        <v>8263</v>
      </c>
      <c r="AA155" s="625" t="s">
        <v>8263</v>
      </c>
      <c r="AB155" s="626" t="str">
        <f>AF155&amp;" mm"</f>
        <v>382 mm</v>
      </c>
      <c r="AC155" s="643" t="s">
        <v>12297</v>
      </c>
      <c r="AD155" s="643"/>
      <c r="AE155" s="623">
        <v>250</v>
      </c>
      <c r="AF155" s="623">
        <f>525-AE155-5+112</f>
        <v>382</v>
      </c>
    </row>
    <row r="156" spans="1:32" x14ac:dyDescent="0.2">
      <c r="A156" s="628"/>
      <c r="B156" s="624"/>
      <c r="C156" s="626" t="s">
        <v>366</v>
      </c>
      <c r="D156" s="639"/>
      <c r="E156" s="626"/>
      <c r="F156" s="626"/>
      <c r="G156" s="626"/>
      <c r="H156" s="626"/>
      <c r="I156" s="626"/>
      <c r="J156" s="625"/>
      <c r="K156" s="626"/>
      <c r="L156" s="626"/>
      <c r="M156" s="629"/>
      <c r="N156" s="626"/>
      <c r="O156" s="626"/>
      <c r="P156" s="626"/>
      <c r="Q156" s="626"/>
      <c r="R156" s="626"/>
      <c r="S156" s="646"/>
      <c r="T156" s="626"/>
      <c r="U156" s="626"/>
      <c r="V156" s="626"/>
      <c r="W156" s="626"/>
      <c r="X156" s="626"/>
      <c r="Y156" s="626"/>
      <c r="Z156" s="626"/>
      <c r="AA156" s="625"/>
      <c r="AB156" s="626"/>
      <c r="AC156" s="643"/>
      <c r="AD156" s="643"/>
    </row>
    <row r="157" spans="1:32" x14ac:dyDescent="0.2">
      <c r="A157" s="628" t="s">
        <v>12307</v>
      </c>
      <c r="B157" s="624" t="s">
        <v>8490</v>
      </c>
      <c r="C157" s="626" t="s">
        <v>12305</v>
      </c>
      <c r="D157" s="639" t="s">
        <v>12306</v>
      </c>
      <c r="E157" s="626">
        <v>117</v>
      </c>
      <c r="F157" s="626">
        <v>60.5</v>
      </c>
      <c r="G157" s="626"/>
      <c r="H157" s="626">
        <v>79</v>
      </c>
      <c r="I157" s="626"/>
      <c r="J157" s="625" t="s">
        <v>7147</v>
      </c>
      <c r="K157" s="626"/>
      <c r="L157" s="626" t="s">
        <v>7147</v>
      </c>
      <c r="M157" s="629" t="s">
        <v>8671</v>
      </c>
      <c r="N157" s="626"/>
      <c r="O157" s="626"/>
      <c r="P157" s="626"/>
      <c r="Q157" s="626"/>
      <c r="R157" s="626" t="s">
        <v>1117</v>
      </c>
      <c r="S157" s="646" t="s">
        <v>6182</v>
      </c>
      <c r="T157" s="626"/>
      <c r="U157" s="626" t="s">
        <v>8263</v>
      </c>
      <c r="V157" s="626"/>
      <c r="W157" s="626">
        <v>13</v>
      </c>
      <c r="X157" s="626"/>
      <c r="Y157" s="626" t="s">
        <v>7823</v>
      </c>
      <c r="Z157" s="626" t="s">
        <v>8263</v>
      </c>
      <c r="AA157" s="625" t="s">
        <v>8263</v>
      </c>
      <c r="AB157" s="626" t="str">
        <f>AF157&amp;" mm"</f>
        <v>492 mm</v>
      </c>
      <c r="AC157" s="643" t="s">
        <v>12303</v>
      </c>
      <c r="AD157" s="643"/>
      <c r="AE157" s="623">
        <v>140</v>
      </c>
      <c r="AF157" s="623">
        <f>525-AE157-5+112</f>
        <v>492</v>
      </c>
    </row>
    <row r="158" spans="1:32" x14ac:dyDescent="0.2">
      <c r="A158" s="628"/>
      <c r="B158" s="624"/>
      <c r="C158" s="626" t="s">
        <v>366</v>
      </c>
      <c r="D158" s="639"/>
      <c r="E158" s="626"/>
      <c r="F158" s="626"/>
      <c r="G158" s="626"/>
      <c r="H158" s="626"/>
      <c r="I158" s="626"/>
      <c r="J158" s="625"/>
      <c r="K158" s="626"/>
      <c r="L158" s="626"/>
      <c r="M158" s="629"/>
      <c r="N158" s="626"/>
      <c r="O158" s="626"/>
      <c r="P158" s="626"/>
      <c r="Q158" s="626"/>
      <c r="R158" s="626"/>
      <c r="S158" s="626"/>
      <c r="T158" s="626"/>
      <c r="U158" s="626"/>
      <c r="V158" s="626"/>
      <c r="W158" s="626"/>
      <c r="X158" s="626"/>
      <c r="Y158" s="626"/>
      <c r="Z158" s="626"/>
      <c r="AA158" s="625"/>
      <c r="AB158" s="626"/>
      <c r="AC158" s="643"/>
      <c r="AD158" s="643"/>
    </row>
    <row r="159" spans="1:32" x14ac:dyDescent="0.2">
      <c r="A159" s="628" t="s">
        <v>11841</v>
      </c>
      <c r="B159" s="624" t="s">
        <v>1978</v>
      </c>
      <c r="C159" s="626">
        <v>0.5</v>
      </c>
      <c r="D159" s="639" t="s">
        <v>11906</v>
      </c>
      <c r="E159" s="626">
        <v>101</v>
      </c>
      <c r="F159" s="626">
        <v>70</v>
      </c>
      <c r="G159" s="626"/>
      <c r="H159" s="626">
        <v>83</v>
      </c>
      <c r="I159" s="626"/>
      <c r="J159" s="625" t="s">
        <v>1019</v>
      </c>
      <c r="K159" s="626"/>
      <c r="L159" s="626" t="s">
        <v>7147</v>
      </c>
      <c r="M159" s="629" t="s">
        <v>3523</v>
      </c>
      <c r="N159" s="626"/>
      <c r="O159" s="626"/>
      <c r="P159" s="626"/>
      <c r="Q159" s="626"/>
      <c r="R159" s="626"/>
      <c r="S159" s="626"/>
      <c r="T159" s="626"/>
      <c r="U159" s="626"/>
      <c r="V159" s="626"/>
      <c r="W159" s="626">
        <v>3</v>
      </c>
      <c r="X159" s="626"/>
      <c r="Y159" s="626" t="s">
        <v>11907</v>
      </c>
      <c r="Z159" s="626" t="s">
        <v>8263</v>
      </c>
      <c r="AA159" s="625" t="s">
        <v>8263</v>
      </c>
      <c r="AB159" s="626" t="str">
        <f t="shared" si="0"/>
        <v>312 mm</v>
      </c>
      <c r="AC159" s="643" t="s">
        <v>11843</v>
      </c>
      <c r="AD159" s="643"/>
      <c r="AE159" s="623">
        <v>320</v>
      </c>
      <c r="AF159" s="623">
        <f t="shared" si="1"/>
        <v>312</v>
      </c>
    </row>
    <row r="160" spans="1:32" x14ac:dyDescent="0.2">
      <c r="A160" s="628"/>
      <c r="B160" s="624"/>
      <c r="C160" s="626" t="s">
        <v>366</v>
      </c>
      <c r="D160" s="639"/>
      <c r="E160" s="626"/>
      <c r="F160" s="626"/>
      <c r="G160" s="626"/>
      <c r="H160" s="626"/>
      <c r="I160" s="626"/>
      <c r="J160" s="625"/>
      <c r="K160" s="626"/>
      <c r="L160" s="626"/>
      <c r="M160" s="629"/>
      <c r="N160" s="626"/>
      <c r="O160" s="626"/>
      <c r="P160" s="626"/>
      <c r="Q160" s="626"/>
      <c r="R160" s="626"/>
      <c r="S160" s="626"/>
      <c r="T160" s="626"/>
      <c r="U160" s="626"/>
      <c r="V160" s="626"/>
      <c r="W160" s="626"/>
      <c r="X160" s="626"/>
      <c r="Y160" s="626"/>
      <c r="Z160" s="626"/>
      <c r="AA160" s="625"/>
      <c r="AB160" s="626"/>
      <c r="AC160" s="643"/>
      <c r="AD160" s="643"/>
    </row>
    <row r="161" spans="1:32" x14ac:dyDescent="0.2">
      <c r="A161" s="628"/>
      <c r="B161" s="624" t="s">
        <v>4416</v>
      </c>
      <c r="C161" s="626">
        <v>0.5</v>
      </c>
      <c r="D161" s="639" t="s">
        <v>6009</v>
      </c>
      <c r="E161" s="626">
        <v>106</v>
      </c>
      <c r="F161" s="626">
        <v>61</v>
      </c>
      <c r="G161" s="626"/>
      <c r="H161" s="626">
        <v>79</v>
      </c>
      <c r="I161" s="626"/>
      <c r="J161" s="625" t="s">
        <v>7147</v>
      </c>
      <c r="K161" s="626"/>
      <c r="L161" s="626" t="s">
        <v>7147</v>
      </c>
      <c r="M161" s="629" t="s">
        <v>3523</v>
      </c>
      <c r="N161" s="626"/>
      <c r="O161" s="626"/>
      <c r="P161" s="626"/>
      <c r="Q161" s="626"/>
      <c r="R161" s="626" t="s">
        <v>237</v>
      </c>
      <c r="S161" s="626" t="s">
        <v>237</v>
      </c>
      <c r="T161" s="626"/>
      <c r="U161" s="626" t="s">
        <v>8263</v>
      </c>
      <c r="V161" s="626"/>
      <c r="W161" s="626">
        <v>5</v>
      </c>
      <c r="X161" s="626"/>
      <c r="Y161" s="626" t="s">
        <v>10491</v>
      </c>
      <c r="Z161" s="626" t="s">
        <v>8263</v>
      </c>
      <c r="AA161" s="625" t="s">
        <v>8263</v>
      </c>
      <c r="AB161" s="626" t="str">
        <f t="shared" si="0"/>
        <v>362 mm</v>
      </c>
      <c r="AC161" s="643"/>
      <c r="AD161" s="643"/>
      <c r="AE161" s="623">
        <v>270</v>
      </c>
      <c r="AF161" s="623">
        <f t="shared" si="1"/>
        <v>362</v>
      </c>
    </row>
    <row r="162" spans="1:32" x14ac:dyDescent="0.2">
      <c r="A162" s="628" t="s">
        <v>12135</v>
      </c>
      <c r="B162" s="624" t="s">
        <v>1423</v>
      </c>
      <c r="C162" s="626">
        <v>0.5</v>
      </c>
      <c r="D162" s="639" t="s">
        <v>12137</v>
      </c>
      <c r="E162" s="626">
        <v>101</v>
      </c>
      <c r="F162" s="626">
        <v>70</v>
      </c>
      <c r="G162" s="626"/>
      <c r="H162" s="626">
        <v>83</v>
      </c>
      <c r="I162" s="626"/>
      <c r="J162" s="625" t="s">
        <v>1019</v>
      </c>
      <c r="K162" s="626"/>
      <c r="L162" s="626" t="s">
        <v>7147</v>
      </c>
      <c r="M162" s="629" t="s">
        <v>3523</v>
      </c>
      <c r="N162" s="626"/>
      <c r="O162" s="626"/>
      <c r="P162" s="626"/>
      <c r="Q162" s="626"/>
      <c r="R162" s="626" t="s">
        <v>237</v>
      </c>
      <c r="S162" s="626" t="s">
        <v>237</v>
      </c>
      <c r="T162" s="626"/>
      <c r="U162" s="626"/>
      <c r="V162" s="626"/>
      <c r="W162" s="626">
        <v>8</v>
      </c>
      <c r="X162" s="626"/>
      <c r="Y162" s="626" t="s">
        <v>6568</v>
      </c>
      <c r="Z162" s="626" t="s">
        <v>8263</v>
      </c>
      <c r="AA162" s="625" t="s">
        <v>8263</v>
      </c>
      <c r="AB162" s="626" t="s">
        <v>12073</v>
      </c>
      <c r="AC162" s="643" t="s">
        <v>12079</v>
      </c>
      <c r="AD162" s="643"/>
      <c r="AE162" s="623">
        <v>235</v>
      </c>
      <c r="AF162" s="623">
        <v>397</v>
      </c>
    </row>
    <row r="163" spans="1:32" x14ac:dyDescent="0.2">
      <c r="A163" s="628"/>
      <c r="B163" s="624" t="s">
        <v>1423</v>
      </c>
      <c r="C163" s="626">
        <v>0.5</v>
      </c>
      <c r="D163" s="639" t="s">
        <v>4073</v>
      </c>
      <c r="E163" s="626">
        <v>111</v>
      </c>
      <c r="F163" s="626">
        <v>66</v>
      </c>
      <c r="G163" s="626"/>
      <c r="H163" s="626">
        <v>79</v>
      </c>
      <c r="I163" s="626"/>
      <c r="J163" s="625" t="s">
        <v>1019</v>
      </c>
      <c r="K163" s="626"/>
      <c r="L163" s="626" t="s">
        <v>7147</v>
      </c>
      <c r="M163" s="629" t="s">
        <v>8671</v>
      </c>
      <c r="N163" s="626"/>
      <c r="O163" s="626"/>
      <c r="P163" s="626"/>
      <c r="Q163" s="626"/>
      <c r="R163" s="626" t="s">
        <v>1117</v>
      </c>
      <c r="S163" s="646" t="s">
        <v>5035</v>
      </c>
      <c r="T163" s="626"/>
      <c r="U163" s="626"/>
      <c r="V163" s="626"/>
      <c r="W163" s="626">
        <v>8</v>
      </c>
      <c r="X163" s="626"/>
      <c r="Y163" s="626" t="s">
        <v>6568</v>
      </c>
      <c r="Z163" s="626" t="s">
        <v>8263</v>
      </c>
      <c r="AA163" s="625" t="s">
        <v>8263</v>
      </c>
      <c r="AB163" s="626" t="str">
        <f t="shared" si="0"/>
        <v>397 mm</v>
      </c>
      <c r="AC163" s="643"/>
      <c r="AD163" s="643"/>
      <c r="AE163" s="623">
        <v>235</v>
      </c>
      <c r="AF163" s="623">
        <f t="shared" si="1"/>
        <v>397</v>
      </c>
    </row>
    <row r="164" spans="1:32" x14ac:dyDescent="0.2">
      <c r="A164" s="628" t="s">
        <v>9494</v>
      </c>
      <c r="B164" s="624" t="s">
        <v>4892</v>
      </c>
      <c r="C164" s="626">
        <v>0.5</v>
      </c>
      <c r="D164" s="639" t="s">
        <v>189</v>
      </c>
      <c r="E164" s="626">
        <v>106</v>
      </c>
      <c r="F164" s="626">
        <v>62</v>
      </c>
      <c r="G164" s="626"/>
      <c r="H164" s="626">
        <v>79</v>
      </c>
      <c r="I164" s="626"/>
      <c r="J164" s="625" t="s">
        <v>7147</v>
      </c>
      <c r="K164" s="626"/>
      <c r="L164" s="626" t="s">
        <v>7147</v>
      </c>
      <c r="M164" s="629" t="s">
        <v>153</v>
      </c>
      <c r="N164" s="626"/>
      <c r="O164" s="626"/>
      <c r="P164" s="626"/>
      <c r="Q164" s="626"/>
      <c r="R164" s="626" t="s">
        <v>237</v>
      </c>
      <c r="S164" s="626" t="s">
        <v>237</v>
      </c>
      <c r="T164" s="626"/>
      <c r="U164" s="626" t="s">
        <v>8263</v>
      </c>
      <c r="V164" s="626"/>
      <c r="W164" s="626">
        <v>6</v>
      </c>
      <c r="X164" s="626"/>
      <c r="Y164" s="626" t="s">
        <v>6875</v>
      </c>
      <c r="Z164" s="626" t="s">
        <v>8263</v>
      </c>
      <c r="AA164" s="625" t="s">
        <v>8263</v>
      </c>
      <c r="AB164" s="626" t="str">
        <f t="shared" si="0"/>
        <v>367 mm</v>
      </c>
      <c r="AC164" s="643" t="s">
        <v>604</v>
      </c>
      <c r="AD164" s="643"/>
      <c r="AE164" s="623">
        <v>265</v>
      </c>
      <c r="AF164" s="623">
        <f t="shared" si="1"/>
        <v>367</v>
      </c>
    </row>
    <row r="165" spans="1:32" x14ac:dyDescent="0.2">
      <c r="A165" s="628" t="s">
        <v>5151</v>
      </c>
      <c r="B165" s="624" t="s">
        <v>8490</v>
      </c>
      <c r="C165" s="626">
        <v>0.5</v>
      </c>
      <c r="D165" s="639" t="s">
        <v>2475</v>
      </c>
      <c r="E165" s="626">
        <v>113</v>
      </c>
      <c r="F165" s="626">
        <v>66</v>
      </c>
      <c r="G165" s="626"/>
      <c r="H165" s="626">
        <v>79</v>
      </c>
      <c r="I165" s="626"/>
      <c r="J165" s="625" t="s">
        <v>1019</v>
      </c>
      <c r="K165" s="626"/>
      <c r="L165" s="626" t="s">
        <v>7147</v>
      </c>
      <c r="M165" s="629" t="s">
        <v>153</v>
      </c>
      <c r="N165" s="626"/>
      <c r="O165" s="626"/>
      <c r="P165" s="626"/>
      <c r="Q165" s="626"/>
      <c r="R165" s="626" t="s">
        <v>237</v>
      </c>
      <c r="S165" s="626" t="s">
        <v>237</v>
      </c>
      <c r="T165" s="626"/>
      <c r="U165" s="626"/>
      <c r="V165" s="626"/>
      <c r="W165" s="626">
        <v>5</v>
      </c>
      <c r="X165" s="626"/>
      <c r="Y165" s="626" t="s">
        <v>8155</v>
      </c>
      <c r="Z165" s="626" t="s">
        <v>8263</v>
      </c>
      <c r="AA165" s="625" t="s">
        <v>8263</v>
      </c>
      <c r="AB165" s="626" t="str">
        <f t="shared" si="0"/>
        <v>357 mm</v>
      </c>
      <c r="AC165" s="643"/>
      <c r="AD165" s="643"/>
      <c r="AE165" s="623">
        <v>275</v>
      </c>
      <c r="AF165" s="623">
        <f t="shared" si="1"/>
        <v>357</v>
      </c>
    </row>
    <row r="166" spans="1:32" x14ac:dyDescent="0.2">
      <c r="A166" s="628" t="s">
        <v>3913</v>
      </c>
      <c r="B166" s="624" t="s">
        <v>8490</v>
      </c>
      <c r="C166" s="626">
        <v>0.5</v>
      </c>
      <c r="D166" s="639" t="s">
        <v>1126</v>
      </c>
      <c r="E166" s="626">
        <v>102</v>
      </c>
      <c r="F166" s="626">
        <v>68</v>
      </c>
      <c r="G166" s="626"/>
      <c r="H166" s="626">
        <v>83</v>
      </c>
      <c r="I166" s="626"/>
      <c r="J166" s="625" t="s">
        <v>1019</v>
      </c>
      <c r="K166" s="626"/>
      <c r="L166" s="626" t="s">
        <v>7147</v>
      </c>
      <c r="M166" s="629" t="s">
        <v>8671</v>
      </c>
      <c r="N166" s="626"/>
      <c r="O166" s="626"/>
      <c r="P166" s="646"/>
      <c r="Q166" s="646"/>
      <c r="R166" s="626" t="s">
        <v>7147</v>
      </c>
      <c r="S166" s="646" t="s">
        <v>5035</v>
      </c>
      <c r="T166" s="626"/>
      <c r="U166" s="626"/>
      <c r="V166" s="626"/>
      <c r="W166" s="626">
        <v>7</v>
      </c>
      <c r="X166" s="626"/>
      <c r="Y166" s="626" t="s">
        <v>6568</v>
      </c>
      <c r="Z166" s="626" t="s">
        <v>8263</v>
      </c>
      <c r="AA166" s="625" t="s">
        <v>8263</v>
      </c>
      <c r="AB166" s="626" t="str">
        <f t="shared" si="0"/>
        <v>397 mm</v>
      </c>
      <c r="AC166" s="643" t="s">
        <v>10191</v>
      </c>
      <c r="AD166" s="643"/>
      <c r="AE166" s="623">
        <v>235</v>
      </c>
      <c r="AF166" s="623">
        <f t="shared" si="1"/>
        <v>397</v>
      </c>
    </row>
    <row r="167" spans="1:32" x14ac:dyDescent="0.2">
      <c r="A167" s="628"/>
      <c r="B167" s="624" t="s">
        <v>8490</v>
      </c>
      <c r="C167" s="626">
        <v>0.5</v>
      </c>
      <c r="D167" s="639" t="s">
        <v>2182</v>
      </c>
      <c r="E167" s="626">
        <v>101</v>
      </c>
      <c r="F167" s="626">
        <v>70</v>
      </c>
      <c r="G167" s="626"/>
      <c r="H167" s="626">
        <v>83</v>
      </c>
      <c r="I167" s="626"/>
      <c r="J167" s="625" t="s">
        <v>1019</v>
      </c>
      <c r="K167" s="626"/>
      <c r="L167" s="626" t="s">
        <v>7147</v>
      </c>
      <c r="M167" s="629" t="s">
        <v>3929</v>
      </c>
      <c r="N167" s="626"/>
      <c r="O167" s="626"/>
      <c r="P167" s="626"/>
      <c r="Q167" s="626"/>
      <c r="R167" s="626" t="s">
        <v>237</v>
      </c>
      <c r="S167" s="626" t="s">
        <v>237</v>
      </c>
      <c r="T167" s="626"/>
      <c r="U167" s="626"/>
      <c r="V167" s="626"/>
      <c r="W167" s="626">
        <v>7</v>
      </c>
      <c r="X167" s="626"/>
      <c r="Y167" s="626" t="s">
        <v>8215</v>
      </c>
      <c r="Z167" s="626" t="s">
        <v>8263</v>
      </c>
      <c r="AA167" s="625" t="s">
        <v>8263</v>
      </c>
      <c r="AB167" s="626" t="str">
        <f t="shared" si="0"/>
        <v>392 mm</v>
      </c>
      <c r="AC167" s="643"/>
      <c r="AD167" s="643"/>
      <c r="AE167" s="623">
        <v>240</v>
      </c>
      <c r="AF167" s="623">
        <f t="shared" si="1"/>
        <v>392</v>
      </c>
    </row>
    <row r="168" spans="1:32" x14ac:dyDescent="0.2">
      <c r="A168" s="628"/>
      <c r="B168" s="624" t="s">
        <v>8490</v>
      </c>
      <c r="C168" s="626">
        <v>0.5</v>
      </c>
      <c r="D168" s="639" t="s">
        <v>2319</v>
      </c>
      <c r="E168" s="626">
        <v>113</v>
      </c>
      <c r="F168" s="626">
        <v>65</v>
      </c>
      <c r="G168" s="626"/>
      <c r="H168" s="626">
        <v>79</v>
      </c>
      <c r="I168" s="626"/>
      <c r="J168" s="625" t="s">
        <v>1019</v>
      </c>
      <c r="K168" s="626"/>
      <c r="L168" s="626" t="s">
        <v>7147</v>
      </c>
      <c r="M168" s="629" t="s">
        <v>3929</v>
      </c>
      <c r="N168" s="626"/>
      <c r="O168" s="626"/>
      <c r="P168" s="626"/>
      <c r="Q168" s="626"/>
      <c r="R168" s="626" t="s">
        <v>237</v>
      </c>
      <c r="S168" s="626" t="s">
        <v>237</v>
      </c>
      <c r="T168" s="626"/>
      <c r="U168" s="626"/>
      <c r="V168" s="626"/>
      <c r="W168" s="626">
        <v>6</v>
      </c>
      <c r="X168" s="626"/>
      <c r="Y168" s="626" t="s">
        <v>10491</v>
      </c>
      <c r="Z168" s="626" t="s">
        <v>8263</v>
      </c>
      <c r="AA168" s="625" t="s">
        <v>8263</v>
      </c>
      <c r="AB168" s="626" t="str">
        <f t="shared" si="0"/>
        <v>362 mm</v>
      </c>
      <c r="AC168" s="643"/>
      <c r="AD168" s="643"/>
      <c r="AE168" s="623">
        <v>270</v>
      </c>
      <c r="AF168" s="623">
        <f t="shared" si="1"/>
        <v>362</v>
      </c>
    </row>
    <row r="169" spans="1:32" x14ac:dyDescent="0.2">
      <c r="A169" s="628"/>
      <c r="B169" s="624" t="s">
        <v>8490</v>
      </c>
      <c r="C169" s="626">
        <v>0.5</v>
      </c>
      <c r="D169" s="639" t="s">
        <v>9198</v>
      </c>
      <c r="E169" s="626">
        <v>113</v>
      </c>
      <c r="F169" s="626">
        <v>65</v>
      </c>
      <c r="G169" s="626"/>
      <c r="H169" s="626">
        <v>79</v>
      </c>
      <c r="I169" s="626"/>
      <c r="J169" s="625" t="s">
        <v>1019</v>
      </c>
      <c r="K169" s="626"/>
      <c r="L169" s="626" t="s">
        <v>7147</v>
      </c>
      <c r="M169" s="629" t="s">
        <v>153</v>
      </c>
      <c r="N169" s="626"/>
      <c r="O169" s="626"/>
      <c r="P169" s="626"/>
      <c r="Q169" s="626"/>
      <c r="R169" s="626" t="s">
        <v>237</v>
      </c>
      <c r="S169" s="626" t="s">
        <v>237</v>
      </c>
      <c r="T169" s="626"/>
      <c r="U169" s="626"/>
      <c r="V169" s="626"/>
      <c r="W169" s="626">
        <v>6</v>
      </c>
      <c r="X169" s="626"/>
      <c r="Y169" s="626" t="s">
        <v>6875</v>
      </c>
      <c r="Z169" s="626" t="s">
        <v>8263</v>
      </c>
      <c r="AA169" s="625" t="s">
        <v>8263</v>
      </c>
      <c r="AB169" s="626" t="str">
        <f t="shared" si="0"/>
        <v>367 mm</v>
      </c>
      <c r="AC169" s="643"/>
      <c r="AD169" s="643"/>
      <c r="AE169" s="623">
        <v>265</v>
      </c>
      <c r="AF169" s="623">
        <f t="shared" si="1"/>
        <v>367</v>
      </c>
    </row>
    <row r="170" spans="1:32" x14ac:dyDescent="0.2">
      <c r="A170" s="628" t="s">
        <v>3937</v>
      </c>
      <c r="B170" s="624" t="s">
        <v>8490</v>
      </c>
      <c r="C170" s="626">
        <v>0.5</v>
      </c>
      <c r="D170" s="639" t="s">
        <v>1119</v>
      </c>
      <c r="E170" s="626">
        <v>101</v>
      </c>
      <c r="F170" s="626">
        <v>70</v>
      </c>
      <c r="G170" s="626"/>
      <c r="H170" s="626">
        <v>83</v>
      </c>
      <c r="I170" s="626"/>
      <c r="J170" s="625" t="s">
        <v>1019</v>
      </c>
      <c r="K170" s="626"/>
      <c r="L170" s="626" t="s">
        <v>7147</v>
      </c>
      <c r="M170" s="629" t="s">
        <v>3523</v>
      </c>
      <c r="N170" s="626"/>
      <c r="O170" s="626"/>
      <c r="P170" s="626"/>
      <c r="Q170" s="626"/>
      <c r="R170" s="626" t="s">
        <v>237</v>
      </c>
      <c r="S170" s="626" t="s">
        <v>237</v>
      </c>
      <c r="T170" s="626"/>
      <c r="U170" s="626"/>
      <c r="V170" s="626"/>
      <c r="W170" s="626">
        <v>8</v>
      </c>
      <c r="X170" s="626"/>
      <c r="Y170" s="626" t="s">
        <v>6568</v>
      </c>
      <c r="Z170" s="626" t="s">
        <v>8263</v>
      </c>
      <c r="AA170" s="625" t="s">
        <v>8263</v>
      </c>
      <c r="AB170" s="626" t="str">
        <f t="shared" si="0"/>
        <v>397 mm</v>
      </c>
      <c r="AC170" s="643"/>
      <c r="AD170" s="643"/>
      <c r="AE170" s="623">
        <v>235</v>
      </c>
      <c r="AF170" s="623">
        <f t="shared" si="1"/>
        <v>397</v>
      </c>
    </row>
    <row r="171" spans="1:32" x14ac:dyDescent="0.2">
      <c r="A171" s="628" t="s">
        <v>11204</v>
      </c>
      <c r="B171" s="624" t="s">
        <v>8490</v>
      </c>
      <c r="C171" s="626">
        <v>0.5</v>
      </c>
      <c r="D171" s="639" t="s">
        <v>11207</v>
      </c>
      <c r="E171" s="626">
        <v>101</v>
      </c>
      <c r="F171" s="626">
        <v>70</v>
      </c>
      <c r="G171" s="626"/>
      <c r="H171" s="626">
        <v>83</v>
      </c>
      <c r="I171" s="626"/>
      <c r="J171" s="625" t="s">
        <v>1019</v>
      </c>
      <c r="K171" s="626"/>
      <c r="L171" s="626" t="s">
        <v>7147</v>
      </c>
      <c r="M171" s="629" t="s">
        <v>3929</v>
      </c>
      <c r="N171" s="626"/>
      <c r="O171" s="626"/>
      <c r="P171" s="646"/>
      <c r="Q171" s="646"/>
      <c r="R171" s="626" t="s">
        <v>237</v>
      </c>
      <c r="S171" s="626" t="s">
        <v>237</v>
      </c>
      <c r="T171" s="626"/>
      <c r="U171" s="626"/>
      <c r="V171" s="626"/>
      <c r="W171" s="626">
        <v>8</v>
      </c>
      <c r="X171" s="626"/>
      <c r="Y171" s="626" t="s">
        <v>6568</v>
      </c>
      <c r="Z171" s="626" t="s">
        <v>8263</v>
      </c>
      <c r="AA171" s="625" t="s">
        <v>8263</v>
      </c>
      <c r="AB171" s="626" t="str">
        <f t="shared" si="0"/>
        <v>397 mm</v>
      </c>
      <c r="AC171" s="643" t="s">
        <v>11198</v>
      </c>
      <c r="AD171" s="643"/>
      <c r="AE171" s="623">
        <v>235</v>
      </c>
      <c r="AF171" s="623">
        <f t="shared" si="1"/>
        <v>397</v>
      </c>
    </row>
    <row r="172" spans="1:32" x14ac:dyDescent="0.2">
      <c r="A172" s="628"/>
      <c r="B172" s="624" t="s">
        <v>8490</v>
      </c>
      <c r="C172" s="626">
        <v>0.5</v>
      </c>
      <c r="D172" s="639" t="s">
        <v>8079</v>
      </c>
      <c r="E172" s="626">
        <v>116</v>
      </c>
      <c r="F172" s="626">
        <v>64</v>
      </c>
      <c r="G172" s="626"/>
      <c r="H172" s="626">
        <v>79</v>
      </c>
      <c r="I172" s="626"/>
      <c r="J172" s="625" t="s">
        <v>1019</v>
      </c>
      <c r="K172" s="626"/>
      <c r="L172" s="626" t="s">
        <v>7147</v>
      </c>
      <c r="M172" s="629" t="s">
        <v>3523</v>
      </c>
      <c r="N172" s="626"/>
      <c r="O172" s="626"/>
      <c r="P172" s="626"/>
      <c r="Q172" s="626"/>
      <c r="R172" s="626" t="s">
        <v>237</v>
      </c>
      <c r="S172" s="626" t="s">
        <v>237</v>
      </c>
      <c r="T172" s="626"/>
      <c r="U172" s="626" t="s">
        <v>8263</v>
      </c>
      <c r="V172" s="626"/>
      <c r="W172" s="626">
        <v>7</v>
      </c>
      <c r="X172" s="626"/>
      <c r="Y172" s="626" t="s">
        <v>7099</v>
      </c>
      <c r="Z172" s="626" t="s">
        <v>8263</v>
      </c>
      <c r="AA172" s="625" t="s">
        <v>8263</v>
      </c>
      <c r="AB172" s="626" t="str">
        <f t="shared" si="0"/>
        <v>387 mm</v>
      </c>
      <c r="AC172" s="643"/>
      <c r="AD172" s="643"/>
      <c r="AE172" s="623">
        <v>245</v>
      </c>
      <c r="AF172" s="623">
        <f t="shared" si="1"/>
        <v>387</v>
      </c>
    </row>
    <row r="173" spans="1:32" x14ac:dyDescent="0.2">
      <c r="A173" s="628" t="s">
        <v>6349</v>
      </c>
      <c r="B173" s="624" t="s">
        <v>8490</v>
      </c>
      <c r="C173" s="626">
        <v>0.5</v>
      </c>
      <c r="D173" s="639" t="s">
        <v>10816</v>
      </c>
      <c r="E173" s="626">
        <v>102</v>
      </c>
      <c r="F173" s="626">
        <v>68</v>
      </c>
      <c r="G173" s="626"/>
      <c r="H173" s="626">
        <v>83</v>
      </c>
      <c r="I173" s="626"/>
      <c r="J173" s="625" t="s">
        <v>1019</v>
      </c>
      <c r="K173" s="626"/>
      <c r="L173" s="626" t="s">
        <v>7147</v>
      </c>
      <c r="M173" s="629" t="s">
        <v>8671</v>
      </c>
      <c r="N173" s="626"/>
      <c r="O173" s="626"/>
      <c r="P173" s="646"/>
      <c r="Q173" s="646"/>
      <c r="R173" s="626" t="s">
        <v>7147</v>
      </c>
      <c r="S173" s="646" t="s">
        <v>5035</v>
      </c>
      <c r="T173" s="626"/>
      <c r="U173" s="626"/>
      <c r="V173" s="626"/>
      <c r="W173" s="626">
        <v>7</v>
      </c>
      <c r="X173" s="626"/>
      <c r="Y173" s="626" t="s">
        <v>6568</v>
      </c>
      <c r="Z173" s="626" t="s">
        <v>8263</v>
      </c>
      <c r="AA173" s="625" t="s">
        <v>8263</v>
      </c>
      <c r="AB173" s="626" t="str">
        <f t="shared" si="0"/>
        <v>397 mm</v>
      </c>
      <c r="AC173" s="643" t="s">
        <v>10807</v>
      </c>
      <c r="AD173" s="643"/>
      <c r="AE173" s="623">
        <v>235</v>
      </c>
      <c r="AF173" s="623">
        <f t="shared" si="1"/>
        <v>397</v>
      </c>
    </row>
    <row r="174" spans="1:32" x14ac:dyDescent="0.2">
      <c r="A174" s="628"/>
      <c r="B174" s="624" t="s">
        <v>8490</v>
      </c>
      <c r="C174" s="626">
        <v>0.5</v>
      </c>
      <c r="D174" s="639" t="s">
        <v>823</v>
      </c>
      <c r="E174" s="626">
        <v>106</v>
      </c>
      <c r="F174" s="626">
        <v>62</v>
      </c>
      <c r="G174" s="626"/>
      <c r="H174" s="626">
        <v>79</v>
      </c>
      <c r="I174" s="626"/>
      <c r="J174" s="625" t="s">
        <v>7147</v>
      </c>
      <c r="K174" s="626"/>
      <c r="L174" s="626" t="s">
        <v>7147</v>
      </c>
      <c r="M174" s="629" t="s">
        <v>3929</v>
      </c>
      <c r="N174" s="626"/>
      <c r="O174" s="626"/>
      <c r="P174" s="626"/>
      <c r="Q174" s="626"/>
      <c r="R174" s="626" t="s">
        <v>237</v>
      </c>
      <c r="S174" s="626" t="s">
        <v>237</v>
      </c>
      <c r="T174" s="626"/>
      <c r="U174" s="626" t="s">
        <v>8263</v>
      </c>
      <c r="V174" s="626"/>
      <c r="W174" s="626">
        <v>7</v>
      </c>
      <c r="X174" s="626"/>
      <c r="Y174" s="626" t="s">
        <v>4069</v>
      </c>
      <c r="Z174" s="626" t="s">
        <v>8263</v>
      </c>
      <c r="AA174" s="625" t="s">
        <v>8263</v>
      </c>
      <c r="AB174" s="626" t="str">
        <f t="shared" si="0"/>
        <v>382 mm</v>
      </c>
      <c r="AC174" s="643"/>
      <c r="AD174" s="643"/>
      <c r="AE174" s="623">
        <v>250</v>
      </c>
      <c r="AF174" s="623">
        <f t="shared" si="1"/>
        <v>382</v>
      </c>
    </row>
    <row r="175" spans="1:32" x14ac:dyDescent="0.2">
      <c r="A175" s="628"/>
      <c r="B175" s="624" t="s">
        <v>8490</v>
      </c>
      <c r="C175" s="626">
        <v>0.5</v>
      </c>
      <c r="D175" s="639" t="s">
        <v>8670</v>
      </c>
      <c r="E175" s="626">
        <v>102</v>
      </c>
      <c r="F175" s="626">
        <v>69</v>
      </c>
      <c r="G175" s="626"/>
      <c r="H175" s="626">
        <v>83</v>
      </c>
      <c r="I175" s="626"/>
      <c r="J175" s="625" t="s">
        <v>1019</v>
      </c>
      <c r="K175" s="626"/>
      <c r="L175" s="626" t="s">
        <v>7147</v>
      </c>
      <c r="M175" s="629" t="s">
        <v>8671</v>
      </c>
      <c r="N175" s="626"/>
      <c r="O175" s="626"/>
      <c r="P175" s="646"/>
      <c r="Q175" s="646"/>
      <c r="R175" s="626" t="s">
        <v>7147</v>
      </c>
      <c r="S175" s="646" t="s">
        <v>5035</v>
      </c>
      <c r="T175" s="626"/>
      <c r="U175" s="626"/>
      <c r="V175" s="626"/>
      <c r="W175" s="626">
        <v>8</v>
      </c>
      <c r="X175" s="626"/>
      <c r="Y175" s="626" t="s">
        <v>446</v>
      </c>
      <c r="Z175" s="626" t="s">
        <v>8263</v>
      </c>
      <c r="AA175" s="625" t="s">
        <v>8263</v>
      </c>
      <c r="AB175" s="626" t="str">
        <f t="shared" si="0"/>
        <v>413 mm</v>
      </c>
      <c r="AC175" s="643"/>
      <c r="AD175" s="643"/>
      <c r="AE175" s="623">
        <v>219</v>
      </c>
      <c r="AF175" s="623">
        <f t="shared" si="1"/>
        <v>413</v>
      </c>
    </row>
    <row r="176" spans="1:32" x14ac:dyDescent="0.2">
      <c r="A176" s="628" t="s">
        <v>11015</v>
      </c>
      <c r="B176" s="624" t="s">
        <v>8490</v>
      </c>
      <c r="C176" s="626">
        <v>0.5</v>
      </c>
      <c r="D176" s="639" t="s">
        <v>11017</v>
      </c>
      <c r="E176" s="626">
        <v>101</v>
      </c>
      <c r="F176" s="626">
        <v>67</v>
      </c>
      <c r="G176" s="626"/>
      <c r="H176" s="626">
        <v>83</v>
      </c>
      <c r="I176" s="626"/>
      <c r="J176" s="625" t="s">
        <v>1019</v>
      </c>
      <c r="K176" s="626"/>
      <c r="L176" s="626" t="s">
        <v>7147</v>
      </c>
      <c r="M176" s="629" t="s">
        <v>153</v>
      </c>
      <c r="N176" s="626"/>
      <c r="O176" s="626"/>
      <c r="P176" s="646"/>
      <c r="Q176" s="646"/>
      <c r="R176" s="626" t="s">
        <v>237</v>
      </c>
      <c r="S176" s="626" t="s">
        <v>237</v>
      </c>
      <c r="T176" s="626"/>
      <c r="U176" s="626"/>
      <c r="V176" s="626"/>
      <c r="W176" s="626">
        <v>7</v>
      </c>
      <c r="X176" s="626"/>
      <c r="Y176" s="626" t="s">
        <v>8215</v>
      </c>
      <c r="Z176" s="626" t="s">
        <v>8263</v>
      </c>
      <c r="AA176" s="625" t="s">
        <v>8263</v>
      </c>
      <c r="AB176" s="626" t="str">
        <f t="shared" si="0"/>
        <v>392 mm</v>
      </c>
      <c r="AC176" s="643" t="s">
        <v>10980</v>
      </c>
      <c r="AD176" s="643"/>
      <c r="AE176" s="623">
        <v>240</v>
      </c>
      <c r="AF176" s="623">
        <f t="shared" si="1"/>
        <v>392</v>
      </c>
    </row>
    <row r="177" spans="1:32" x14ac:dyDescent="0.2">
      <c r="A177" s="628" t="s">
        <v>12142</v>
      </c>
      <c r="B177" s="624" t="s">
        <v>8490</v>
      </c>
      <c r="C177" s="626">
        <v>0.5</v>
      </c>
      <c r="D177" s="639" t="s">
        <v>12147</v>
      </c>
      <c r="E177" s="626">
        <v>101</v>
      </c>
      <c r="F177" s="626">
        <v>67.5</v>
      </c>
      <c r="G177" s="626"/>
      <c r="H177" s="626">
        <v>83</v>
      </c>
      <c r="I177" s="626"/>
      <c r="J177" s="625" t="s">
        <v>1019</v>
      </c>
      <c r="K177" s="626"/>
      <c r="L177" s="626" t="s">
        <v>7147</v>
      </c>
      <c r="M177" s="629" t="s">
        <v>5089</v>
      </c>
      <c r="N177" s="626"/>
      <c r="O177" s="626"/>
      <c r="P177" s="646"/>
      <c r="Q177" s="646"/>
      <c r="R177" s="626" t="s">
        <v>237</v>
      </c>
      <c r="S177" s="626" t="s">
        <v>237</v>
      </c>
      <c r="T177" s="626"/>
      <c r="U177" s="626"/>
      <c r="V177" s="626"/>
      <c r="W177" s="626">
        <v>8</v>
      </c>
      <c r="X177" s="626"/>
      <c r="Y177" s="626" t="s">
        <v>6568</v>
      </c>
      <c r="Z177" s="626" t="s">
        <v>8263</v>
      </c>
      <c r="AA177" s="625" t="s">
        <v>8263</v>
      </c>
      <c r="AB177" s="626" t="str">
        <f>AF177&amp;" mm"</f>
        <v>397 mm</v>
      </c>
      <c r="AC177" s="643" t="s">
        <v>12144</v>
      </c>
      <c r="AD177" s="643"/>
      <c r="AE177" s="623">
        <v>235</v>
      </c>
      <c r="AF177" s="623">
        <f>525-AE177-5+112</f>
        <v>397</v>
      </c>
    </row>
    <row r="178" spans="1:32" x14ac:dyDescent="0.2">
      <c r="A178" s="628" t="s">
        <v>10805</v>
      </c>
      <c r="B178" s="624" t="s">
        <v>8490</v>
      </c>
      <c r="C178" s="626">
        <v>0.5</v>
      </c>
      <c r="D178" s="639" t="s">
        <v>10817</v>
      </c>
      <c r="E178" s="626">
        <v>113</v>
      </c>
      <c r="F178" s="626">
        <v>65</v>
      </c>
      <c r="G178" s="626"/>
      <c r="H178" s="626">
        <v>79</v>
      </c>
      <c r="I178" s="626"/>
      <c r="J178" s="625" t="s">
        <v>1019</v>
      </c>
      <c r="K178" s="626"/>
      <c r="L178" s="626" t="s">
        <v>7147</v>
      </c>
      <c r="M178" s="629" t="s">
        <v>3523</v>
      </c>
      <c r="N178" s="626"/>
      <c r="O178" s="626"/>
      <c r="P178" s="646"/>
      <c r="Q178" s="646"/>
      <c r="R178" s="626" t="s">
        <v>237</v>
      </c>
      <c r="S178" s="626" t="s">
        <v>237</v>
      </c>
      <c r="T178" s="626"/>
      <c r="U178" s="626"/>
      <c r="V178" s="626"/>
      <c r="W178" s="626">
        <v>7</v>
      </c>
      <c r="X178" s="626"/>
      <c r="Y178" s="626" t="s">
        <v>4069</v>
      </c>
      <c r="Z178" s="626" t="s">
        <v>8263</v>
      </c>
      <c r="AA178" s="625" t="s">
        <v>8263</v>
      </c>
      <c r="AB178" s="626" t="str">
        <f t="shared" si="0"/>
        <v>382 mm</v>
      </c>
      <c r="AC178" s="643" t="s">
        <v>10807</v>
      </c>
      <c r="AD178" s="643"/>
      <c r="AE178" s="623">
        <v>250</v>
      </c>
      <c r="AF178" s="623">
        <f t="shared" si="1"/>
        <v>382</v>
      </c>
    </row>
    <row r="179" spans="1:32" x14ac:dyDescent="0.2">
      <c r="A179" s="628"/>
      <c r="B179" s="624" t="s">
        <v>8490</v>
      </c>
      <c r="C179" s="626">
        <v>0.5</v>
      </c>
      <c r="D179" s="639" t="s">
        <v>4885</v>
      </c>
      <c r="E179" s="626">
        <v>101</v>
      </c>
      <c r="F179" s="626">
        <v>67</v>
      </c>
      <c r="G179" s="626"/>
      <c r="H179" s="626">
        <v>83</v>
      </c>
      <c r="I179" s="626"/>
      <c r="J179" s="625" t="s">
        <v>1019</v>
      </c>
      <c r="K179" s="626"/>
      <c r="L179" s="626" t="s">
        <v>7147</v>
      </c>
      <c r="M179" s="629" t="s">
        <v>153</v>
      </c>
      <c r="N179" s="626"/>
      <c r="O179" s="626"/>
      <c r="P179" s="646"/>
      <c r="Q179" s="646"/>
      <c r="R179" s="626" t="s">
        <v>237</v>
      </c>
      <c r="S179" s="626" t="s">
        <v>237</v>
      </c>
      <c r="T179" s="626"/>
      <c r="U179" s="626"/>
      <c r="V179" s="626"/>
      <c r="W179" s="626">
        <v>7</v>
      </c>
      <c r="X179" s="626"/>
      <c r="Y179" s="626" t="s">
        <v>8114</v>
      </c>
      <c r="Z179" s="626" t="s">
        <v>8263</v>
      </c>
      <c r="AA179" s="625" t="s">
        <v>8263</v>
      </c>
      <c r="AB179" s="626" t="str">
        <f t="shared" si="0"/>
        <v>407 mm</v>
      </c>
      <c r="AC179" s="643"/>
      <c r="AD179" s="643"/>
      <c r="AE179" s="623">
        <v>225</v>
      </c>
      <c r="AF179" s="623">
        <f t="shared" si="1"/>
        <v>407</v>
      </c>
    </row>
    <row r="180" spans="1:32" x14ac:dyDescent="0.2">
      <c r="A180" s="628" t="s">
        <v>9783</v>
      </c>
      <c r="B180" s="624" t="s">
        <v>8490</v>
      </c>
      <c r="C180" s="626">
        <v>0.5</v>
      </c>
      <c r="D180" s="639" t="s">
        <v>12157</v>
      </c>
      <c r="E180" s="626">
        <v>101</v>
      </c>
      <c r="F180" s="626">
        <v>70</v>
      </c>
      <c r="G180" s="626"/>
      <c r="H180" s="626">
        <v>83</v>
      </c>
      <c r="I180" s="626"/>
      <c r="J180" s="625" t="s">
        <v>1019</v>
      </c>
      <c r="K180" s="626"/>
      <c r="L180" s="626" t="s">
        <v>7147</v>
      </c>
      <c r="M180" s="629" t="s">
        <v>3929</v>
      </c>
      <c r="N180" s="626"/>
      <c r="O180" s="626"/>
      <c r="P180" s="646"/>
      <c r="Q180" s="646"/>
      <c r="R180" s="626" t="s">
        <v>237</v>
      </c>
      <c r="S180" s="626" t="s">
        <v>237</v>
      </c>
      <c r="T180" s="626"/>
      <c r="U180" s="626"/>
      <c r="V180" s="626"/>
      <c r="W180" s="626">
        <v>8</v>
      </c>
      <c r="X180" s="626"/>
      <c r="Y180" s="626" t="s">
        <v>6568</v>
      </c>
      <c r="Z180" s="626" t="s">
        <v>8263</v>
      </c>
      <c r="AA180" s="625" t="s">
        <v>8263</v>
      </c>
      <c r="AB180" s="626" t="str">
        <f>AF180&amp;" mm"</f>
        <v>397 mm</v>
      </c>
      <c r="AC180" s="643" t="s">
        <v>12144</v>
      </c>
      <c r="AD180" s="643"/>
      <c r="AE180" s="623">
        <v>235</v>
      </c>
      <c r="AF180" s="623">
        <f>525-AE180-5+112</f>
        <v>397</v>
      </c>
    </row>
    <row r="181" spans="1:32" x14ac:dyDescent="0.2">
      <c r="A181" s="628"/>
      <c r="B181" s="624" t="s">
        <v>8490</v>
      </c>
      <c r="C181" s="626">
        <v>0.5</v>
      </c>
      <c r="D181" s="639" t="s">
        <v>5727</v>
      </c>
      <c r="E181" s="626">
        <v>113</v>
      </c>
      <c r="F181" s="626">
        <v>65</v>
      </c>
      <c r="G181" s="626"/>
      <c r="H181" s="626">
        <v>79</v>
      </c>
      <c r="I181" s="626"/>
      <c r="J181" s="625" t="s">
        <v>1019</v>
      </c>
      <c r="K181" s="626"/>
      <c r="L181" s="626" t="s">
        <v>7147</v>
      </c>
      <c r="M181" s="629" t="s">
        <v>3523</v>
      </c>
      <c r="N181" s="626"/>
      <c r="O181" s="626"/>
      <c r="P181" s="646"/>
      <c r="Q181" s="646"/>
      <c r="R181" s="626" t="s">
        <v>237</v>
      </c>
      <c r="S181" s="626" t="s">
        <v>237</v>
      </c>
      <c r="T181" s="626"/>
      <c r="U181" s="626"/>
      <c r="V181" s="626"/>
      <c r="W181" s="626">
        <v>5</v>
      </c>
      <c r="X181" s="626"/>
      <c r="Y181" s="626" t="s">
        <v>10491</v>
      </c>
      <c r="Z181" s="626" t="s">
        <v>8263</v>
      </c>
      <c r="AA181" s="625" t="s">
        <v>8263</v>
      </c>
      <c r="AB181" s="626" t="str">
        <f t="shared" si="0"/>
        <v>362 mm</v>
      </c>
      <c r="AC181" s="643"/>
      <c r="AD181" s="643"/>
      <c r="AE181" s="623">
        <v>270</v>
      </c>
      <c r="AF181" s="623">
        <f t="shared" si="1"/>
        <v>362</v>
      </c>
    </row>
    <row r="182" spans="1:32" x14ac:dyDescent="0.2">
      <c r="A182" s="628" t="s">
        <v>1387</v>
      </c>
      <c r="B182" s="624" t="s">
        <v>8490</v>
      </c>
      <c r="C182" s="626">
        <v>0.5</v>
      </c>
      <c r="D182" s="639" t="s">
        <v>7830</v>
      </c>
      <c r="E182" s="626">
        <v>101</v>
      </c>
      <c r="F182" s="626">
        <v>69</v>
      </c>
      <c r="G182" s="626"/>
      <c r="H182" s="626">
        <v>83</v>
      </c>
      <c r="I182" s="626"/>
      <c r="J182" s="625" t="s">
        <v>1019</v>
      </c>
      <c r="K182" s="626"/>
      <c r="L182" s="626" t="s">
        <v>7147</v>
      </c>
      <c r="M182" s="629" t="s">
        <v>3523</v>
      </c>
      <c r="N182" s="626"/>
      <c r="O182" s="626"/>
      <c r="P182" s="626"/>
      <c r="Q182" s="626"/>
      <c r="R182" s="626" t="s">
        <v>237</v>
      </c>
      <c r="S182" s="626" t="s">
        <v>237</v>
      </c>
      <c r="T182" s="626"/>
      <c r="U182" s="626"/>
      <c r="V182" s="626"/>
      <c r="W182" s="626">
        <v>8</v>
      </c>
      <c r="X182" s="626"/>
      <c r="Y182" s="626" t="s">
        <v>6568</v>
      </c>
      <c r="Z182" s="626" t="s">
        <v>8263</v>
      </c>
      <c r="AA182" s="625" t="s">
        <v>8263</v>
      </c>
      <c r="AB182" s="626" t="str">
        <f t="shared" si="0"/>
        <v>397 mm</v>
      </c>
      <c r="AC182" s="643"/>
      <c r="AD182" s="643"/>
      <c r="AE182" s="623">
        <v>235</v>
      </c>
      <c r="AF182" s="623">
        <f t="shared" si="1"/>
        <v>397</v>
      </c>
    </row>
    <row r="183" spans="1:32" x14ac:dyDescent="0.2">
      <c r="A183" s="628" t="s">
        <v>7016</v>
      </c>
      <c r="B183" s="624" t="s">
        <v>8490</v>
      </c>
      <c r="C183" s="626">
        <v>0.5</v>
      </c>
      <c r="D183" s="639" t="s">
        <v>6567</v>
      </c>
      <c r="E183" s="626">
        <v>101</v>
      </c>
      <c r="F183" s="626">
        <v>70</v>
      </c>
      <c r="G183" s="626"/>
      <c r="H183" s="626">
        <v>83</v>
      </c>
      <c r="I183" s="626"/>
      <c r="J183" s="625" t="s">
        <v>1019</v>
      </c>
      <c r="K183" s="626"/>
      <c r="L183" s="626" t="s">
        <v>7147</v>
      </c>
      <c r="M183" s="629" t="s">
        <v>3929</v>
      </c>
      <c r="N183" s="626"/>
      <c r="O183" s="626"/>
      <c r="P183" s="646"/>
      <c r="Q183" s="646"/>
      <c r="R183" s="626" t="s">
        <v>237</v>
      </c>
      <c r="S183" s="626" t="s">
        <v>237</v>
      </c>
      <c r="T183" s="626"/>
      <c r="U183" s="626"/>
      <c r="V183" s="626"/>
      <c r="W183" s="626">
        <v>8</v>
      </c>
      <c r="X183" s="626"/>
      <c r="Y183" s="626" t="s">
        <v>6568</v>
      </c>
      <c r="Z183" s="626" t="s">
        <v>8263</v>
      </c>
      <c r="AA183" s="625" t="s">
        <v>8263</v>
      </c>
      <c r="AB183" s="626" t="str">
        <f t="shared" si="0"/>
        <v>397 mm</v>
      </c>
      <c r="AC183" s="643"/>
      <c r="AD183" s="643"/>
      <c r="AE183" s="623">
        <v>235</v>
      </c>
      <c r="AF183" s="623">
        <f t="shared" si="1"/>
        <v>397</v>
      </c>
    </row>
    <row r="184" spans="1:32" x14ac:dyDescent="0.2">
      <c r="A184" s="628" t="s">
        <v>8047</v>
      </c>
      <c r="B184" s="624" t="s">
        <v>8490</v>
      </c>
      <c r="C184" s="626">
        <v>0.5</v>
      </c>
      <c r="D184" s="645" t="s">
        <v>11203</v>
      </c>
      <c r="E184" s="626">
        <v>101</v>
      </c>
      <c r="F184" s="626">
        <v>69</v>
      </c>
      <c r="G184" s="626"/>
      <c r="H184" s="626">
        <v>83</v>
      </c>
      <c r="I184" s="626"/>
      <c r="J184" s="625" t="s">
        <v>1019</v>
      </c>
      <c r="K184" s="626"/>
      <c r="L184" s="626" t="s">
        <v>7147</v>
      </c>
      <c r="M184" s="629" t="s">
        <v>3523</v>
      </c>
      <c r="N184" s="626"/>
      <c r="O184" s="626"/>
      <c r="P184" s="626"/>
      <c r="Q184" s="626"/>
      <c r="R184" s="626" t="s">
        <v>237</v>
      </c>
      <c r="S184" s="626" t="s">
        <v>237</v>
      </c>
      <c r="T184" s="626"/>
      <c r="U184" s="626"/>
      <c r="V184" s="626"/>
      <c r="W184" s="626">
        <v>8</v>
      </c>
      <c r="X184" s="626"/>
      <c r="Y184" s="626" t="s">
        <v>6568</v>
      </c>
      <c r="Z184" s="626" t="s">
        <v>8263</v>
      </c>
      <c r="AA184" s="625" t="s">
        <v>8263</v>
      </c>
      <c r="AB184" s="626" t="str">
        <f t="shared" si="0"/>
        <v>397 mm</v>
      </c>
      <c r="AC184" s="643" t="s">
        <v>11198</v>
      </c>
      <c r="AD184" s="643"/>
      <c r="AE184" s="623">
        <v>235</v>
      </c>
      <c r="AF184" s="623">
        <f t="shared" si="1"/>
        <v>397</v>
      </c>
    </row>
    <row r="185" spans="1:32" x14ac:dyDescent="0.2">
      <c r="A185" s="628" t="s">
        <v>10975</v>
      </c>
      <c r="B185" s="624" t="s">
        <v>8490</v>
      </c>
      <c r="C185" s="626">
        <v>0.5</v>
      </c>
      <c r="D185" s="645" t="s">
        <v>12161</v>
      </c>
      <c r="E185" s="626">
        <v>101</v>
      </c>
      <c r="F185" s="626">
        <v>70</v>
      </c>
      <c r="G185" s="626"/>
      <c r="H185" s="626">
        <v>83</v>
      </c>
      <c r="I185" s="626"/>
      <c r="J185" s="625" t="s">
        <v>1019</v>
      </c>
      <c r="K185" s="626"/>
      <c r="L185" s="626" t="s">
        <v>7147</v>
      </c>
      <c r="M185" s="629" t="s">
        <v>3929</v>
      </c>
      <c r="N185" s="626"/>
      <c r="O185" s="626"/>
      <c r="P185" s="646"/>
      <c r="Q185" s="646"/>
      <c r="R185" s="626" t="s">
        <v>237</v>
      </c>
      <c r="S185" s="626" t="s">
        <v>237</v>
      </c>
      <c r="T185" s="626"/>
      <c r="U185" s="626"/>
      <c r="V185" s="626"/>
      <c r="W185" s="626">
        <v>8</v>
      </c>
      <c r="X185" s="626"/>
      <c r="Y185" s="626" t="s">
        <v>6568</v>
      </c>
      <c r="Z185" s="626" t="s">
        <v>8263</v>
      </c>
      <c r="AA185" s="625" t="s">
        <v>8263</v>
      </c>
      <c r="AB185" s="626" t="str">
        <f>AF185&amp;" mm"</f>
        <v>397 mm</v>
      </c>
      <c r="AC185" s="643" t="s">
        <v>12144</v>
      </c>
      <c r="AD185" s="643"/>
      <c r="AE185" s="623">
        <v>235</v>
      </c>
      <c r="AF185" s="623">
        <f>525-AE185-5+112</f>
        <v>397</v>
      </c>
    </row>
    <row r="186" spans="1:32" x14ac:dyDescent="0.2">
      <c r="A186" s="628" t="s">
        <v>7017</v>
      </c>
      <c r="B186" s="624" t="s">
        <v>8490</v>
      </c>
      <c r="C186" s="626">
        <v>0.5</v>
      </c>
      <c r="D186" s="639" t="s">
        <v>9513</v>
      </c>
      <c r="E186" s="626">
        <v>101</v>
      </c>
      <c r="F186" s="626">
        <v>70</v>
      </c>
      <c r="G186" s="626"/>
      <c r="H186" s="626">
        <v>83</v>
      </c>
      <c r="I186" s="626"/>
      <c r="J186" s="625" t="s">
        <v>1019</v>
      </c>
      <c r="K186" s="626"/>
      <c r="L186" s="626" t="s">
        <v>7147</v>
      </c>
      <c r="M186" s="629" t="s">
        <v>3929</v>
      </c>
      <c r="N186" s="626"/>
      <c r="O186" s="626"/>
      <c r="P186" s="646"/>
      <c r="Q186" s="646"/>
      <c r="R186" s="626" t="s">
        <v>237</v>
      </c>
      <c r="S186" s="626" t="s">
        <v>237</v>
      </c>
      <c r="T186" s="626"/>
      <c r="U186" s="626"/>
      <c r="V186" s="626"/>
      <c r="W186" s="626">
        <v>8</v>
      </c>
      <c r="X186" s="626"/>
      <c r="Y186" s="626" t="s">
        <v>6568</v>
      </c>
      <c r="Z186" s="626" t="s">
        <v>8263</v>
      </c>
      <c r="AA186" s="625" t="s">
        <v>8263</v>
      </c>
      <c r="AB186" s="626" t="str">
        <f t="shared" si="0"/>
        <v>397 mm</v>
      </c>
      <c r="AC186" s="643" t="s">
        <v>2131</v>
      </c>
      <c r="AD186" s="643"/>
      <c r="AE186" s="623">
        <v>235</v>
      </c>
      <c r="AF186" s="623">
        <f t="shared" si="1"/>
        <v>397</v>
      </c>
    </row>
    <row r="187" spans="1:32" x14ac:dyDescent="0.2">
      <c r="A187" s="628"/>
      <c r="B187" s="624" t="s">
        <v>8490</v>
      </c>
      <c r="C187" s="626">
        <v>0.5</v>
      </c>
      <c r="D187" s="639" t="s">
        <v>2907</v>
      </c>
      <c r="E187" s="626">
        <v>102</v>
      </c>
      <c r="F187" s="626">
        <v>68</v>
      </c>
      <c r="G187" s="626"/>
      <c r="H187" s="626">
        <v>83</v>
      </c>
      <c r="I187" s="626"/>
      <c r="J187" s="625" t="s">
        <v>1019</v>
      </c>
      <c r="K187" s="626"/>
      <c r="L187" s="626" t="s">
        <v>7147</v>
      </c>
      <c r="M187" s="629" t="s">
        <v>8671</v>
      </c>
      <c r="N187" s="626"/>
      <c r="O187" s="626"/>
      <c r="P187" s="646"/>
      <c r="Q187" s="646"/>
      <c r="R187" s="626" t="s">
        <v>7147</v>
      </c>
      <c r="S187" s="646" t="s">
        <v>5035</v>
      </c>
      <c r="T187" s="626"/>
      <c r="U187" s="626"/>
      <c r="V187" s="626"/>
      <c r="W187" s="626">
        <v>7</v>
      </c>
      <c r="X187" s="626"/>
      <c r="Y187" s="626" t="s">
        <v>8215</v>
      </c>
      <c r="Z187" s="626" t="s">
        <v>8263</v>
      </c>
      <c r="AA187" s="625" t="s">
        <v>8263</v>
      </c>
      <c r="AB187" s="626" t="str">
        <f t="shared" si="0"/>
        <v>392 mm</v>
      </c>
      <c r="AC187" s="643" t="s">
        <v>10191</v>
      </c>
      <c r="AD187" s="643"/>
      <c r="AE187" s="623">
        <v>240</v>
      </c>
      <c r="AF187" s="623">
        <f t="shared" si="1"/>
        <v>392</v>
      </c>
    </row>
    <row r="188" spans="1:32" x14ac:dyDescent="0.2">
      <c r="A188" s="628"/>
      <c r="B188" s="624" t="s">
        <v>8490</v>
      </c>
      <c r="C188" s="626">
        <v>0.5</v>
      </c>
      <c r="D188" s="639" t="s">
        <v>6946</v>
      </c>
      <c r="E188" s="626">
        <v>101</v>
      </c>
      <c r="F188" s="626">
        <v>67</v>
      </c>
      <c r="G188" s="626"/>
      <c r="H188" s="626">
        <v>83</v>
      </c>
      <c r="I188" s="626"/>
      <c r="J188" s="625" t="s">
        <v>1019</v>
      </c>
      <c r="K188" s="626"/>
      <c r="L188" s="626" t="s">
        <v>7147</v>
      </c>
      <c r="M188" s="629" t="s">
        <v>3523</v>
      </c>
      <c r="N188" s="626"/>
      <c r="O188" s="626"/>
      <c r="P188" s="626"/>
      <c r="Q188" s="626"/>
      <c r="R188" s="626" t="s">
        <v>237</v>
      </c>
      <c r="S188" s="626" t="s">
        <v>237</v>
      </c>
      <c r="T188" s="626"/>
      <c r="U188" s="626"/>
      <c r="V188" s="626"/>
      <c r="W188" s="626">
        <v>7</v>
      </c>
      <c r="X188" s="626"/>
      <c r="Y188" s="626" t="s">
        <v>8215</v>
      </c>
      <c r="Z188" s="626" t="s">
        <v>8263</v>
      </c>
      <c r="AA188" s="625" t="s">
        <v>8263</v>
      </c>
      <c r="AB188" s="626" t="str">
        <f t="shared" si="0"/>
        <v>392 mm</v>
      </c>
      <c r="AC188" s="643"/>
      <c r="AD188" s="643"/>
      <c r="AE188" s="623">
        <v>240</v>
      </c>
      <c r="AF188" s="623">
        <f t="shared" si="1"/>
        <v>392</v>
      </c>
    </row>
    <row r="189" spans="1:32" x14ac:dyDescent="0.2">
      <c r="A189" s="628"/>
      <c r="B189" s="624" t="s">
        <v>8490</v>
      </c>
      <c r="C189" s="626">
        <v>0.5</v>
      </c>
      <c r="D189" s="639" t="s">
        <v>8471</v>
      </c>
      <c r="E189" s="626">
        <v>101</v>
      </c>
      <c r="F189" s="626">
        <v>71</v>
      </c>
      <c r="G189" s="626"/>
      <c r="H189" s="626">
        <v>83</v>
      </c>
      <c r="I189" s="626"/>
      <c r="J189" s="625" t="s">
        <v>1019</v>
      </c>
      <c r="K189" s="626"/>
      <c r="L189" s="626" t="s">
        <v>7147</v>
      </c>
      <c r="M189" s="629" t="s">
        <v>3929</v>
      </c>
      <c r="N189" s="626"/>
      <c r="O189" s="626"/>
      <c r="P189" s="626"/>
      <c r="Q189" s="626"/>
      <c r="R189" s="626" t="s">
        <v>237</v>
      </c>
      <c r="S189" s="626" t="s">
        <v>237</v>
      </c>
      <c r="T189" s="626"/>
      <c r="U189" s="626"/>
      <c r="V189" s="626"/>
      <c r="W189" s="626">
        <v>5</v>
      </c>
      <c r="X189" s="626"/>
      <c r="Y189" s="626" t="s">
        <v>3524</v>
      </c>
      <c r="Z189" s="626" t="s">
        <v>8263</v>
      </c>
      <c r="AA189" s="625" t="s">
        <v>8263</v>
      </c>
      <c r="AB189" s="626" t="str">
        <f t="shared" si="0"/>
        <v>352 mm</v>
      </c>
      <c r="AC189" s="643"/>
      <c r="AD189" s="643"/>
      <c r="AE189" s="623">
        <v>280</v>
      </c>
      <c r="AF189" s="623">
        <f t="shared" si="1"/>
        <v>352</v>
      </c>
    </row>
    <row r="190" spans="1:32" x14ac:dyDescent="0.2">
      <c r="A190" s="628" t="s">
        <v>3855</v>
      </c>
      <c r="B190" s="624" t="s">
        <v>8490</v>
      </c>
      <c r="C190" s="626">
        <v>0.5</v>
      </c>
      <c r="D190" s="639" t="s">
        <v>1037</v>
      </c>
      <c r="E190" s="626">
        <v>101</v>
      </c>
      <c r="F190" s="626">
        <v>69</v>
      </c>
      <c r="G190" s="626"/>
      <c r="H190" s="626">
        <v>83</v>
      </c>
      <c r="I190" s="626"/>
      <c r="J190" s="625" t="s">
        <v>1019</v>
      </c>
      <c r="K190" s="626"/>
      <c r="L190" s="626" t="s">
        <v>7147</v>
      </c>
      <c r="M190" s="629" t="s">
        <v>3523</v>
      </c>
      <c r="N190" s="626"/>
      <c r="O190" s="626"/>
      <c r="P190" s="626"/>
      <c r="Q190" s="626"/>
      <c r="R190" s="626" t="s">
        <v>237</v>
      </c>
      <c r="S190" s="626" t="s">
        <v>237</v>
      </c>
      <c r="T190" s="626"/>
      <c r="U190" s="626"/>
      <c r="V190" s="626"/>
      <c r="W190" s="626">
        <v>7</v>
      </c>
      <c r="X190" s="626"/>
      <c r="Y190" s="626" t="s">
        <v>7099</v>
      </c>
      <c r="Z190" s="626" t="s">
        <v>8263</v>
      </c>
      <c r="AA190" s="625" t="s">
        <v>8263</v>
      </c>
      <c r="AB190" s="626" t="str">
        <f t="shared" si="0"/>
        <v>387 mm</v>
      </c>
      <c r="AC190" s="643"/>
      <c r="AD190" s="643"/>
      <c r="AE190" s="623">
        <v>245</v>
      </c>
      <c r="AF190" s="623">
        <f t="shared" si="1"/>
        <v>387</v>
      </c>
    </row>
    <row r="191" spans="1:32" x14ac:dyDescent="0.2">
      <c r="A191" s="628"/>
      <c r="B191" s="624" t="s">
        <v>8490</v>
      </c>
      <c r="C191" s="626">
        <v>0.5</v>
      </c>
      <c r="D191" s="639" t="s">
        <v>6450</v>
      </c>
      <c r="E191" s="626">
        <v>105</v>
      </c>
      <c r="F191" s="626">
        <v>70</v>
      </c>
      <c r="G191" s="626"/>
      <c r="H191" s="626">
        <v>88</v>
      </c>
      <c r="I191" s="626"/>
      <c r="J191" s="625" t="s">
        <v>1019</v>
      </c>
      <c r="K191" s="626"/>
      <c r="L191" s="626" t="s">
        <v>7147</v>
      </c>
      <c r="M191" s="629" t="s">
        <v>3523</v>
      </c>
      <c r="N191" s="626"/>
      <c r="O191" s="626"/>
      <c r="P191" s="626"/>
      <c r="Q191" s="626"/>
      <c r="R191" s="626" t="s">
        <v>237</v>
      </c>
      <c r="S191" s="626" t="s">
        <v>237</v>
      </c>
      <c r="T191" s="626"/>
      <c r="U191" s="626"/>
      <c r="V191" s="626"/>
      <c r="W191" s="626">
        <v>7</v>
      </c>
      <c r="X191" s="626"/>
      <c r="Y191" s="626" t="s">
        <v>8215</v>
      </c>
      <c r="Z191" s="626" t="s">
        <v>8263</v>
      </c>
      <c r="AA191" s="625" t="s">
        <v>8263</v>
      </c>
      <c r="AB191" s="626" t="str">
        <f t="shared" si="0"/>
        <v>392 mm</v>
      </c>
      <c r="AC191" s="643"/>
      <c r="AD191" s="643"/>
      <c r="AE191" s="623">
        <v>240</v>
      </c>
      <c r="AF191" s="623">
        <f t="shared" si="1"/>
        <v>392</v>
      </c>
    </row>
    <row r="192" spans="1:32" x14ac:dyDescent="0.2">
      <c r="A192" s="628" t="s">
        <v>34</v>
      </c>
      <c r="B192" s="624" t="s">
        <v>8490</v>
      </c>
      <c r="C192" s="626">
        <v>0.5</v>
      </c>
      <c r="D192" s="639" t="s">
        <v>35</v>
      </c>
      <c r="E192" s="626">
        <v>101</v>
      </c>
      <c r="F192" s="626">
        <v>69</v>
      </c>
      <c r="G192" s="626"/>
      <c r="H192" s="626">
        <v>83</v>
      </c>
      <c r="I192" s="626"/>
      <c r="J192" s="625" t="s">
        <v>1019</v>
      </c>
      <c r="K192" s="626"/>
      <c r="L192" s="626" t="s">
        <v>7147</v>
      </c>
      <c r="M192" s="629" t="s">
        <v>3523</v>
      </c>
      <c r="N192" s="626"/>
      <c r="O192" s="626"/>
      <c r="P192" s="626"/>
      <c r="Q192" s="626"/>
      <c r="R192" s="626" t="s">
        <v>237</v>
      </c>
      <c r="S192" s="626" t="s">
        <v>237</v>
      </c>
      <c r="T192" s="626"/>
      <c r="U192" s="626"/>
      <c r="V192" s="626"/>
      <c r="W192" s="626">
        <v>7</v>
      </c>
      <c r="X192" s="626"/>
      <c r="Y192" s="626" t="s">
        <v>7099</v>
      </c>
      <c r="Z192" s="626" t="s">
        <v>8263</v>
      </c>
      <c r="AA192" s="625" t="s">
        <v>8263</v>
      </c>
      <c r="AB192" s="626" t="str">
        <f t="shared" si="0"/>
        <v>387 mm</v>
      </c>
      <c r="AC192" s="643" t="s">
        <v>33</v>
      </c>
      <c r="AD192" s="643"/>
      <c r="AE192" s="623">
        <v>245</v>
      </c>
      <c r="AF192" s="623">
        <f t="shared" si="1"/>
        <v>387</v>
      </c>
    </row>
    <row r="193" spans="1:32" x14ac:dyDescent="0.2">
      <c r="A193" s="628"/>
      <c r="B193" s="624" t="s">
        <v>8490</v>
      </c>
      <c r="C193" s="626">
        <v>0.5</v>
      </c>
      <c r="D193" s="639" t="s">
        <v>1218</v>
      </c>
      <c r="E193" s="626">
        <v>101</v>
      </c>
      <c r="F193" s="626">
        <v>68</v>
      </c>
      <c r="G193" s="626"/>
      <c r="H193" s="626">
        <v>83</v>
      </c>
      <c r="I193" s="626"/>
      <c r="J193" s="625" t="s">
        <v>1019</v>
      </c>
      <c r="K193" s="626"/>
      <c r="L193" s="626" t="s">
        <v>7147</v>
      </c>
      <c r="M193" s="629" t="s">
        <v>3523</v>
      </c>
      <c r="N193" s="626"/>
      <c r="O193" s="626"/>
      <c r="P193" s="626"/>
      <c r="Q193" s="626"/>
      <c r="R193" s="626" t="s">
        <v>237</v>
      </c>
      <c r="S193" s="626" t="s">
        <v>237</v>
      </c>
      <c r="T193" s="626"/>
      <c r="U193" s="626"/>
      <c r="V193" s="626"/>
      <c r="W193" s="626">
        <v>7</v>
      </c>
      <c r="X193" s="626"/>
      <c r="Y193" s="626" t="s">
        <v>8215</v>
      </c>
      <c r="Z193" s="626" t="s">
        <v>8263</v>
      </c>
      <c r="AA193" s="625" t="s">
        <v>8263</v>
      </c>
      <c r="AB193" s="626" t="str">
        <f t="shared" si="0"/>
        <v>392 mm</v>
      </c>
      <c r="AC193" s="643"/>
      <c r="AD193" s="643"/>
      <c r="AE193" s="623">
        <v>240</v>
      </c>
      <c r="AF193" s="623">
        <f t="shared" si="1"/>
        <v>392</v>
      </c>
    </row>
    <row r="194" spans="1:32" x14ac:dyDescent="0.2">
      <c r="A194" s="628" t="s">
        <v>5972</v>
      </c>
      <c r="B194" s="624" t="s">
        <v>8490</v>
      </c>
      <c r="C194" s="626">
        <v>0.5</v>
      </c>
      <c r="D194" s="639" t="s">
        <v>9320</v>
      </c>
      <c r="E194" s="626">
        <v>101</v>
      </c>
      <c r="F194" s="626">
        <v>69</v>
      </c>
      <c r="G194" s="626"/>
      <c r="H194" s="626">
        <v>83</v>
      </c>
      <c r="I194" s="626"/>
      <c r="J194" s="625" t="s">
        <v>1019</v>
      </c>
      <c r="K194" s="626"/>
      <c r="L194" s="626" t="s">
        <v>7147</v>
      </c>
      <c r="M194" s="629" t="s">
        <v>3523</v>
      </c>
      <c r="N194" s="626"/>
      <c r="O194" s="626"/>
      <c r="P194" s="626"/>
      <c r="Q194" s="626"/>
      <c r="R194" s="626" t="s">
        <v>237</v>
      </c>
      <c r="S194" s="626" t="s">
        <v>237</v>
      </c>
      <c r="T194" s="626"/>
      <c r="U194" s="626"/>
      <c r="V194" s="626"/>
      <c r="W194" s="626">
        <v>8</v>
      </c>
      <c r="X194" s="626"/>
      <c r="Y194" s="626" t="s">
        <v>9321</v>
      </c>
      <c r="Z194" s="626" t="s">
        <v>8263</v>
      </c>
      <c r="AA194" s="625" t="s">
        <v>8263</v>
      </c>
      <c r="AB194" s="626" t="str">
        <f t="shared" si="0"/>
        <v>390 mm</v>
      </c>
      <c r="AC194" s="643" t="s">
        <v>695</v>
      </c>
      <c r="AD194" s="643"/>
      <c r="AE194" s="623">
        <v>242</v>
      </c>
      <c r="AF194" s="623">
        <f t="shared" si="1"/>
        <v>390</v>
      </c>
    </row>
    <row r="195" spans="1:32" x14ac:dyDescent="0.2">
      <c r="A195" s="628"/>
      <c r="B195" s="624" t="s">
        <v>8490</v>
      </c>
      <c r="C195" s="626">
        <v>0.5</v>
      </c>
      <c r="D195" s="639" t="s">
        <v>9143</v>
      </c>
      <c r="E195" s="626">
        <v>101</v>
      </c>
      <c r="F195" s="626">
        <v>68</v>
      </c>
      <c r="G195" s="626"/>
      <c r="H195" s="626">
        <v>83</v>
      </c>
      <c r="I195" s="626"/>
      <c r="J195" s="625" t="s">
        <v>1019</v>
      </c>
      <c r="K195" s="626"/>
      <c r="L195" s="626" t="s">
        <v>7147</v>
      </c>
      <c r="M195" s="629" t="s">
        <v>3523</v>
      </c>
      <c r="N195" s="626"/>
      <c r="O195" s="626"/>
      <c r="P195" s="626"/>
      <c r="Q195" s="626"/>
      <c r="R195" s="626" t="s">
        <v>237</v>
      </c>
      <c r="S195" s="626" t="s">
        <v>237</v>
      </c>
      <c r="T195" s="626"/>
      <c r="U195" s="626"/>
      <c r="V195" s="626"/>
      <c r="W195" s="626">
        <v>7</v>
      </c>
      <c r="X195" s="626"/>
      <c r="Y195" s="626" t="s">
        <v>7099</v>
      </c>
      <c r="Z195" s="626" t="s">
        <v>8263</v>
      </c>
      <c r="AA195" s="625" t="s">
        <v>8263</v>
      </c>
      <c r="AB195" s="626" t="str">
        <f t="shared" si="0"/>
        <v>387 mm</v>
      </c>
      <c r="AC195" s="643"/>
      <c r="AD195" s="643"/>
      <c r="AE195" s="623">
        <v>245</v>
      </c>
      <c r="AF195" s="623">
        <f t="shared" si="1"/>
        <v>387</v>
      </c>
    </row>
    <row r="196" spans="1:32" x14ac:dyDescent="0.2">
      <c r="A196" s="628" t="s">
        <v>9166</v>
      </c>
      <c r="B196" s="624" t="s">
        <v>8490</v>
      </c>
      <c r="C196" s="626">
        <v>0.5</v>
      </c>
      <c r="D196" s="639" t="s">
        <v>9730</v>
      </c>
      <c r="E196" s="626">
        <v>101</v>
      </c>
      <c r="F196" s="626">
        <v>69</v>
      </c>
      <c r="G196" s="626"/>
      <c r="H196" s="626">
        <v>83</v>
      </c>
      <c r="I196" s="626"/>
      <c r="J196" s="625" t="s">
        <v>1019</v>
      </c>
      <c r="K196" s="626"/>
      <c r="L196" s="626" t="s">
        <v>7147</v>
      </c>
      <c r="M196" s="629" t="s">
        <v>3523</v>
      </c>
      <c r="N196" s="626"/>
      <c r="O196" s="626"/>
      <c r="P196" s="626"/>
      <c r="Q196" s="626"/>
      <c r="R196" s="626" t="s">
        <v>237</v>
      </c>
      <c r="S196" s="626" t="s">
        <v>237</v>
      </c>
      <c r="T196" s="626"/>
      <c r="U196" s="626"/>
      <c r="V196" s="626"/>
      <c r="W196" s="626">
        <v>8</v>
      </c>
      <c r="X196" s="626"/>
      <c r="Y196" s="626" t="s">
        <v>6568</v>
      </c>
      <c r="Z196" s="626" t="s">
        <v>8263</v>
      </c>
      <c r="AA196" s="625" t="s">
        <v>8263</v>
      </c>
      <c r="AB196" s="626" t="str">
        <f t="shared" si="0"/>
        <v>397 mm</v>
      </c>
      <c r="AC196" s="643"/>
      <c r="AD196" s="643"/>
      <c r="AE196" s="623">
        <v>235</v>
      </c>
      <c r="AF196" s="623">
        <f t="shared" si="1"/>
        <v>397</v>
      </c>
    </row>
    <row r="197" spans="1:32" x14ac:dyDescent="0.2">
      <c r="A197" s="628" t="s">
        <v>8698</v>
      </c>
      <c r="B197" s="624" t="s">
        <v>4957</v>
      </c>
      <c r="C197" s="626">
        <v>0.5</v>
      </c>
      <c r="D197" s="639" t="s">
        <v>6370</v>
      </c>
      <c r="E197" s="626">
        <v>117</v>
      </c>
      <c r="F197" s="626">
        <v>63</v>
      </c>
      <c r="G197" s="626"/>
      <c r="H197" s="626">
        <v>79</v>
      </c>
      <c r="I197" s="626"/>
      <c r="J197" s="625" t="s">
        <v>7147</v>
      </c>
      <c r="K197" s="626"/>
      <c r="L197" s="626" t="s">
        <v>7147</v>
      </c>
      <c r="M197" s="629" t="s">
        <v>8671</v>
      </c>
      <c r="N197" s="626"/>
      <c r="O197" s="626"/>
      <c r="P197" s="626"/>
      <c r="Q197" s="626"/>
      <c r="R197" s="626" t="s">
        <v>1117</v>
      </c>
      <c r="S197" s="646" t="s">
        <v>5035</v>
      </c>
      <c r="T197" s="626"/>
      <c r="U197" s="626" t="s">
        <v>8263</v>
      </c>
      <c r="V197" s="626"/>
      <c r="W197" s="626">
        <v>8</v>
      </c>
      <c r="X197" s="626"/>
      <c r="Y197" s="626" t="s">
        <v>9299</v>
      </c>
      <c r="Z197" s="626" t="s">
        <v>8263</v>
      </c>
      <c r="AA197" s="625" t="s">
        <v>8263</v>
      </c>
      <c r="AB197" s="626" t="str">
        <f t="shared" si="0"/>
        <v>427 mm</v>
      </c>
      <c r="AC197" s="643"/>
      <c r="AD197" s="643"/>
      <c r="AE197" s="623">
        <v>205</v>
      </c>
      <c r="AF197" s="623">
        <f t="shared" si="1"/>
        <v>427</v>
      </c>
    </row>
    <row r="198" spans="1:32" x14ac:dyDescent="0.2">
      <c r="A198" s="628"/>
      <c r="B198" s="628" t="s">
        <v>2125</v>
      </c>
      <c r="C198" s="625">
        <v>0.5</v>
      </c>
      <c r="D198" s="632" t="s">
        <v>196</v>
      </c>
      <c r="E198" s="625">
        <v>109</v>
      </c>
      <c r="F198" s="625">
        <v>67</v>
      </c>
      <c r="G198" s="625"/>
      <c r="H198" s="625">
        <v>79</v>
      </c>
      <c r="I198" s="625"/>
      <c r="J198" s="625" t="s">
        <v>1019</v>
      </c>
      <c r="K198" s="625"/>
      <c r="L198" s="625" t="s">
        <v>7147</v>
      </c>
      <c r="M198" s="629" t="s">
        <v>5089</v>
      </c>
      <c r="N198" s="625"/>
      <c r="O198" s="625"/>
      <c r="P198" s="625"/>
      <c r="Q198" s="625"/>
      <c r="R198" s="625"/>
      <c r="S198" s="625"/>
      <c r="T198" s="625"/>
      <c r="U198" s="625"/>
      <c r="V198" s="625"/>
      <c r="W198" s="625">
        <v>6</v>
      </c>
      <c r="X198" s="625"/>
      <c r="Y198" s="625" t="s">
        <v>6875</v>
      </c>
      <c r="Z198" s="626" t="s">
        <v>8263</v>
      </c>
      <c r="AA198" s="625" t="s">
        <v>8263</v>
      </c>
      <c r="AB198" s="626" t="str">
        <f t="shared" si="0"/>
        <v>367 mm</v>
      </c>
      <c r="AC198" s="643"/>
      <c r="AD198" s="643"/>
      <c r="AE198" s="623">
        <v>265</v>
      </c>
      <c r="AF198" s="623">
        <f t="shared" si="1"/>
        <v>367</v>
      </c>
    </row>
    <row r="199" spans="1:32" x14ac:dyDescent="0.2">
      <c r="A199" s="628"/>
      <c r="B199" s="624" t="s">
        <v>2125</v>
      </c>
      <c r="C199" s="626">
        <v>0.5</v>
      </c>
      <c r="D199" s="639" t="s">
        <v>10062</v>
      </c>
      <c r="E199" s="626">
        <v>110</v>
      </c>
      <c r="F199" s="626">
        <v>64</v>
      </c>
      <c r="G199" s="626"/>
      <c r="H199" s="626">
        <v>79</v>
      </c>
      <c r="I199" s="626"/>
      <c r="J199" s="625" t="s">
        <v>1019</v>
      </c>
      <c r="K199" s="626"/>
      <c r="L199" s="626" t="s">
        <v>7147</v>
      </c>
      <c r="M199" s="629" t="s">
        <v>3929</v>
      </c>
      <c r="N199" s="626"/>
      <c r="O199" s="626"/>
      <c r="P199" s="626"/>
      <c r="Q199" s="626"/>
      <c r="R199" s="626" t="s">
        <v>237</v>
      </c>
      <c r="S199" s="626" t="s">
        <v>237</v>
      </c>
      <c r="T199" s="626"/>
      <c r="U199" s="626"/>
      <c r="V199" s="626"/>
      <c r="W199" s="626">
        <v>4</v>
      </c>
      <c r="X199" s="626"/>
      <c r="Y199" s="626" t="s">
        <v>2598</v>
      </c>
      <c r="Z199" s="626" t="s">
        <v>8263</v>
      </c>
      <c r="AA199" s="625" t="s">
        <v>8263</v>
      </c>
      <c r="AB199" s="626" t="str">
        <f t="shared" si="0"/>
        <v>347 mm</v>
      </c>
      <c r="AC199" s="643"/>
      <c r="AD199" s="643"/>
      <c r="AE199" s="623">
        <v>285</v>
      </c>
      <c r="AF199" s="623">
        <f t="shared" si="1"/>
        <v>347</v>
      </c>
    </row>
    <row r="200" spans="1:32" x14ac:dyDescent="0.2">
      <c r="A200" s="628"/>
      <c r="B200" s="624" t="s">
        <v>2785</v>
      </c>
      <c r="C200" s="626">
        <v>0.5</v>
      </c>
      <c r="D200" s="639" t="s">
        <v>6181</v>
      </c>
      <c r="E200" s="626">
        <v>110</v>
      </c>
      <c r="F200" s="626">
        <v>65</v>
      </c>
      <c r="G200" s="626"/>
      <c r="H200" s="626">
        <v>79</v>
      </c>
      <c r="I200" s="626"/>
      <c r="J200" s="625" t="s">
        <v>1019</v>
      </c>
      <c r="K200" s="626"/>
      <c r="L200" s="626" t="s">
        <v>7147</v>
      </c>
      <c r="M200" s="629" t="s">
        <v>3523</v>
      </c>
      <c r="N200" s="626"/>
      <c r="O200" s="626"/>
      <c r="P200" s="626"/>
      <c r="Q200" s="626"/>
      <c r="R200" s="626" t="s">
        <v>237</v>
      </c>
      <c r="S200" s="626" t="s">
        <v>237</v>
      </c>
      <c r="T200" s="626"/>
      <c r="U200" s="626"/>
      <c r="V200" s="626"/>
      <c r="W200" s="626">
        <v>5</v>
      </c>
      <c r="X200" s="626"/>
      <c r="Y200" s="626" t="s">
        <v>10491</v>
      </c>
      <c r="Z200" s="626" t="s">
        <v>8263</v>
      </c>
      <c r="AA200" s="625" t="s">
        <v>8263</v>
      </c>
      <c r="AB200" s="626" t="str">
        <f t="shared" ref="AB200:AB271" si="2">AF200&amp;" mm"</f>
        <v>362 mm</v>
      </c>
      <c r="AC200" s="643"/>
      <c r="AD200" s="643"/>
      <c r="AE200" s="623">
        <v>270</v>
      </c>
      <c r="AF200" s="623">
        <f t="shared" ref="AF200:AF271" si="3">525-AE200-5+112</f>
        <v>362</v>
      </c>
    </row>
    <row r="201" spans="1:32" x14ac:dyDescent="0.2">
      <c r="A201" s="628" t="s">
        <v>1235</v>
      </c>
      <c r="B201" s="624" t="s">
        <v>1019</v>
      </c>
      <c r="C201" s="626">
        <v>0.5</v>
      </c>
      <c r="D201" s="639" t="s">
        <v>2309</v>
      </c>
      <c r="E201" s="626">
        <v>101</v>
      </c>
      <c r="F201" s="626">
        <v>68</v>
      </c>
      <c r="G201" s="626"/>
      <c r="H201" s="626">
        <v>83</v>
      </c>
      <c r="I201" s="626"/>
      <c r="J201" s="625" t="s">
        <v>1019</v>
      </c>
      <c r="K201" s="626"/>
      <c r="L201" s="626" t="s">
        <v>1117</v>
      </c>
      <c r="M201" s="629" t="s">
        <v>3929</v>
      </c>
      <c r="N201" s="626"/>
      <c r="O201" s="626"/>
      <c r="P201" s="626"/>
      <c r="Q201" s="626"/>
      <c r="R201" s="626" t="s">
        <v>237</v>
      </c>
      <c r="S201" s="626" t="s">
        <v>237</v>
      </c>
      <c r="T201" s="626"/>
      <c r="U201" s="626"/>
      <c r="V201" s="626"/>
      <c r="W201" s="626">
        <v>7</v>
      </c>
      <c r="X201" s="626"/>
      <c r="Y201" s="626" t="s">
        <v>4069</v>
      </c>
      <c r="Z201" s="626" t="s">
        <v>8263</v>
      </c>
      <c r="AA201" s="625" t="s">
        <v>8263</v>
      </c>
      <c r="AB201" s="626" t="str">
        <f t="shared" si="2"/>
        <v>382 mm</v>
      </c>
      <c r="AC201" s="643"/>
      <c r="AD201" s="643"/>
      <c r="AE201" s="623">
        <v>250</v>
      </c>
      <c r="AF201" s="623">
        <f t="shared" si="3"/>
        <v>382</v>
      </c>
    </row>
    <row r="202" spans="1:32" x14ac:dyDescent="0.2">
      <c r="A202" s="628"/>
      <c r="B202" s="624" t="s">
        <v>6479</v>
      </c>
      <c r="C202" s="626">
        <v>0.5</v>
      </c>
      <c r="D202" s="639" t="s">
        <v>765</v>
      </c>
      <c r="E202" s="626">
        <v>101</v>
      </c>
      <c r="F202" s="626"/>
      <c r="G202" s="626"/>
      <c r="H202" s="626">
        <v>83</v>
      </c>
      <c r="I202" s="626"/>
      <c r="J202" s="625" t="s">
        <v>1019</v>
      </c>
      <c r="K202" s="626"/>
      <c r="L202" s="626" t="s">
        <v>7147</v>
      </c>
      <c r="M202" s="629" t="s">
        <v>3523</v>
      </c>
      <c r="N202" s="626"/>
      <c r="O202" s="626"/>
      <c r="P202" s="626"/>
      <c r="Q202" s="626"/>
      <c r="R202" s="626" t="s">
        <v>237</v>
      </c>
      <c r="S202" s="626" t="s">
        <v>237</v>
      </c>
      <c r="T202" s="626"/>
      <c r="U202" s="626"/>
      <c r="V202" s="626"/>
      <c r="W202" s="626">
        <v>5</v>
      </c>
      <c r="X202" s="626"/>
      <c r="Y202" s="626" t="s">
        <v>3524</v>
      </c>
      <c r="Z202" s="626" t="s">
        <v>8263</v>
      </c>
      <c r="AA202" s="625" t="s">
        <v>8263</v>
      </c>
      <c r="AB202" s="626" t="str">
        <f t="shared" si="2"/>
        <v>352 mm</v>
      </c>
      <c r="AC202" s="643"/>
      <c r="AD202" s="643"/>
      <c r="AE202" s="623">
        <v>280</v>
      </c>
      <c r="AF202" s="623">
        <f t="shared" si="3"/>
        <v>352</v>
      </c>
    </row>
    <row r="203" spans="1:32" x14ac:dyDescent="0.2">
      <c r="A203" s="633" t="s">
        <v>11102</v>
      </c>
      <c r="B203" s="631" t="s">
        <v>6331</v>
      </c>
      <c r="C203" s="626">
        <v>0.5</v>
      </c>
      <c r="D203" s="645" t="s">
        <v>10861</v>
      </c>
      <c r="E203" s="626"/>
      <c r="F203" s="626">
        <v>62</v>
      </c>
      <c r="G203" s="626"/>
      <c r="H203" s="626">
        <v>79</v>
      </c>
      <c r="I203" s="626"/>
      <c r="J203" s="636" t="s">
        <v>7147</v>
      </c>
      <c r="K203" s="626"/>
      <c r="L203" s="422" t="s">
        <v>7820</v>
      </c>
      <c r="M203" s="629" t="s">
        <v>3523</v>
      </c>
      <c r="N203" s="626"/>
      <c r="O203" s="626"/>
      <c r="P203" s="626"/>
      <c r="Q203" s="626"/>
      <c r="R203" s="626" t="s">
        <v>237</v>
      </c>
      <c r="S203" s="626" t="s">
        <v>237</v>
      </c>
      <c r="T203" s="626"/>
      <c r="U203" s="626"/>
      <c r="V203" s="626"/>
      <c r="W203" s="626">
        <v>4</v>
      </c>
      <c r="X203" s="626"/>
      <c r="Y203" s="634" t="s">
        <v>2598</v>
      </c>
      <c r="Z203" s="634" t="s">
        <v>8263</v>
      </c>
      <c r="AA203" s="636" t="s">
        <v>8263</v>
      </c>
      <c r="AB203" s="626" t="str">
        <f t="shared" si="2"/>
        <v>347 mm</v>
      </c>
      <c r="AC203" s="651" t="s">
        <v>11097</v>
      </c>
      <c r="AD203" s="651"/>
      <c r="AE203" s="623">
        <v>285</v>
      </c>
      <c r="AF203" s="623">
        <f t="shared" si="3"/>
        <v>347</v>
      </c>
    </row>
    <row r="204" spans="1:32" x14ac:dyDescent="0.2">
      <c r="A204" s="628" t="s">
        <v>10857</v>
      </c>
      <c r="B204" s="624" t="s">
        <v>9405</v>
      </c>
      <c r="C204" s="626">
        <v>0.5</v>
      </c>
      <c r="D204" s="639" t="s">
        <v>10861</v>
      </c>
      <c r="E204" s="626">
        <v>110</v>
      </c>
      <c r="F204" s="626">
        <v>65</v>
      </c>
      <c r="G204" s="626"/>
      <c r="H204" s="626">
        <v>79</v>
      </c>
      <c r="I204" s="626"/>
      <c r="J204" s="625" t="s">
        <v>1019</v>
      </c>
      <c r="K204" s="626"/>
      <c r="L204" s="626" t="s">
        <v>7147</v>
      </c>
      <c r="M204" s="629" t="s">
        <v>3523</v>
      </c>
      <c r="N204" s="626"/>
      <c r="O204" s="626"/>
      <c r="P204" s="626"/>
      <c r="Q204" s="626"/>
      <c r="R204" s="626" t="s">
        <v>237</v>
      </c>
      <c r="S204" s="626" t="s">
        <v>237</v>
      </c>
      <c r="T204" s="626"/>
      <c r="U204" s="626"/>
      <c r="V204" s="626"/>
      <c r="W204" s="626">
        <v>6</v>
      </c>
      <c r="X204" s="626"/>
      <c r="Y204" s="626" t="s">
        <v>10491</v>
      </c>
      <c r="Z204" s="626" t="s">
        <v>8263</v>
      </c>
      <c r="AA204" s="625" t="s">
        <v>8263</v>
      </c>
      <c r="AB204" s="626" t="str">
        <f t="shared" si="2"/>
        <v>362 mm</v>
      </c>
      <c r="AC204" s="643" t="s">
        <v>10860</v>
      </c>
      <c r="AD204" s="643"/>
      <c r="AE204" s="623">
        <v>270</v>
      </c>
      <c r="AF204" s="623">
        <f t="shared" si="3"/>
        <v>362</v>
      </c>
    </row>
    <row r="205" spans="1:32" x14ac:dyDescent="0.2">
      <c r="A205" s="628"/>
      <c r="B205" s="624"/>
      <c r="C205" s="626" t="s">
        <v>366</v>
      </c>
      <c r="D205" s="639"/>
      <c r="E205" s="626"/>
      <c r="F205" s="626"/>
      <c r="G205" s="626"/>
      <c r="H205" s="626"/>
      <c r="I205" s="626"/>
      <c r="J205" s="625"/>
      <c r="K205" s="626"/>
      <c r="L205" s="626"/>
      <c r="M205" s="629"/>
      <c r="N205" s="626"/>
      <c r="O205" s="626"/>
      <c r="P205" s="626"/>
      <c r="Q205" s="626"/>
      <c r="R205" s="626"/>
      <c r="S205" s="626"/>
      <c r="T205" s="626"/>
      <c r="U205" s="626"/>
      <c r="V205" s="626"/>
      <c r="W205" s="626"/>
      <c r="X205" s="626"/>
      <c r="Y205" s="626"/>
      <c r="Z205" s="626"/>
      <c r="AA205" s="625"/>
      <c r="AB205" s="626"/>
      <c r="AC205" s="643"/>
      <c r="AD205" s="643"/>
    </row>
    <row r="206" spans="1:32" x14ac:dyDescent="0.2">
      <c r="A206" s="628"/>
      <c r="B206" s="624" t="s">
        <v>1423</v>
      </c>
      <c r="C206" s="626">
        <v>0.57999999999999996</v>
      </c>
      <c r="D206" s="639" t="s">
        <v>8113</v>
      </c>
      <c r="E206" s="626">
        <v>105</v>
      </c>
      <c r="F206" s="626">
        <v>73</v>
      </c>
      <c r="G206" s="626"/>
      <c r="H206" s="626">
        <v>88</v>
      </c>
      <c r="I206" s="626"/>
      <c r="J206" s="625" t="s">
        <v>1019</v>
      </c>
      <c r="K206" s="626"/>
      <c r="L206" s="626" t="s">
        <v>7147</v>
      </c>
      <c r="M206" s="629" t="s">
        <v>3523</v>
      </c>
      <c r="N206" s="626"/>
      <c r="O206" s="626"/>
      <c r="P206" s="626"/>
      <c r="Q206" s="626"/>
      <c r="R206" s="626" t="s">
        <v>237</v>
      </c>
      <c r="S206" s="626" t="s">
        <v>237</v>
      </c>
      <c r="T206" s="626"/>
      <c r="U206" s="626"/>
      <c r="V206" s="626"/>
      <c r="W206" s="626">
        <v>8</v>
      </c>
      <c r="X206" s="626"/>
      <c r="Y206" s="626" t="s">
        <v>8114</v>
      </c>
      <c r="Z206" s="626" t="s">
        <v>8263</v>
      </c>
      <c r="AA206" s="625" t="s">
        <v>8263</v>
      </c>
      <c r="AB206" s="626" t="str">
        <f t="shared" si="2"/>
        <v>407 mm</v>
      </c>
      <c r="AC206" s="643"/>
      <c r="AD206" s="643"/>
      <c r="AE206" s="623">
        <v>225</v>
      </c>
      <c r="AF206" s="623">
        <f t="shared" si="3"/>
        <v>407</v>
      </c>
    </row>
    <row r="207" spans="1:32" x14ac:dyDescent="0.2">
      <c r="A207" s="628"/>
      <c r="B207" s="624"/>
      <c r="C207" s="626" t="s">
        <v>366</v>
      </c>
      <c r="D207" s="639"/>
      <c r="E207" s="626"/>
      <c r="F207" s="626"/>
      <c r="G207" s="626"/>
      <c r="H207" s="626"/>
      <c r="I207" s="626"/>
      <c r="J207" s="625"/>
      <c r="K207" s="626"/>
      <c r="L207" s="626"/>
      <c r="M207" s="629"/>
      <c r="N207" s="626"/>
      <c r="O207" s="626"/>
      <c r="P207" s="626"/>
      <c r="Q207" s="626"/>
      <c r="R207" s="626"/>
      <c r="S207" s="626"/>
      <c r="T207" s="626"/>
      <c r="U207" s="626"/>
      <c r="V207" s="626"/>
      <c r="W207" s="626"/>
      <c r="X207" s="626"/>
      <c r="Y207" s="626"/>
      <c r="Z207" s="626"/>
      <c r="AA207" s="625"/>
      <c r="AB207" s="626"/>
      <c r="AC207" s="643"/>
      <c r="AD207" s="643"/>
      <c r="AF207" s="623">
        <f t="shared" si="3"/>
        <v>632</v>
      </c>
    </row>
    <row r="208" spans="1:32" x14ac:dyDescent="0.2">
      <c r="A208" s="628"/>
      <c r="B208" s="624" t="s">
        <v>8490</v>
      </c>
      <c r="C208" s="626">
        <v>0.6</v>
      </c>
      <c r="D208" s="639" t="s">
        <v>773</v>
      </c>
      <c r="E208" s="626">
        <v>111</v>
      </c>
      <c r="F208" s="626">
        <v>66</v>
      </c>
      <c r="G208" s="626"/>
      <c r="H208" s="626">
        <v>79</v>
      </c>
      <c r="I208" s="626"/>
      <c r="J208" s="625" t="s">
        <v>1019</v>
      </c>
      <c r="K208" s="626"/>
      <c r="L208" s="626" t="s">
        <v>7147</v>
      </c>
      <c r="M208" s="629" t="s">
        <v>8671</v>
      </c>
      <c r="N208" s="626"/>
      <c r="O208" s="626"/>
      <c r="P208" s="646"/>
      <c r="Q208" s="646"/>
      <c r="R208" s="626" t="s">
        <v>7147</v>
      </c>
      <c r="S208" s="646" t="s">
        <v>5035</v>
      </c>
      <c r="T208" s="626"/>
      <c r="U208" s="626"/>
      <c r="V208" s="626"/>
      <c r="W208" s="626">
        <v>8</v>
      </c>
      <c r="X208" s="626"/>
      <c r="Y208" s="626" t="s">
        <v>446</v>
      </c>
      <c r="Z208" s="626" t="s">
        <v>8263</v>
      </c>
      <c r="AA208" s="625" t="s">
        <v>8263</v>
      </c>
      <c r="AB208" s="626" t="str">
        <f t="shared" si="2"/>
        <v>413 mm</v>
      </c>
      <c r="AC208" s="643"/>
      <c r="AD208" s="643"/>
      <c r="AE208" s="623">
        <v>219</v>
      </c>
      <c r="AF208" s="623">
        <f t="shared" si="3"/>
        <v>413</v>
      </c>
    </row>
    <row r="209" spans="1:32" x14ac:dyDescent="0.2">
      <c r="A209" s="628"/>
      <c r="B209" s="624"/>
      <c r="C209" s="626" t="s">
        <v>366</v>
      </c>
      <c r="D209" s="639"/>
      <c r="E209" s="626"/>
      <c r="F209" s="626"/>
      <c r="G209" s="626"/>
      <c r="H209" s="626"/>
      <c r="I209" s="626"/>
      <c r="J209" s="625"/>
      <c r="K209" s="626"/>
      <c r="L209" s="626"/>
      <c r="M209" s="629"/>
      <c r="N209" s="626"/>
      <c r="O209" s="626"/>
      <c r="P209" s="626"/>
      <c r="Q209" s="626"/>
      <c r="R209" s="626"/>
      <c r="S209" s="626"/>
      <c r="T209" s="626"/>
      <c r="U209" s="626"/>
      <c r="V209" s="626"/>
      <c r="W209" s="626"/>
      <c r="X209" s="626"/>
      <c r="Y209" s="626"/>
      <c r="Z209" s="626"/>
      <c r="AA209" s="625"/>
      <c r="AB209" s="626"/>
      <c r="AC209" s="643"/>
      <c r="AD209" s="643"/>
    </row>
    <row r="210" spans="1:32" ht="25.5" x14ac:dyDescent="0.2">
      <c r="A210" s="628" t="s">
        <v>10329</v>
      </c>
      <c r="B210" s="624" t="s">
        <v>8490</v>
      </c>
      <c r="C210" s="626">
        <v>0.7</v>
      </c>
      <c r="D210" s="639" t="s">
        <v>12366</v>
      </c>
      <c r="E210" s="626">
        <v>118</v>
      </c>
      <c r="F210" s="626">
        <v>76</v>
      </c>
      <c r="G210" s="626"/>
      <c r="H210" s="626">
        <v>92</v>
      </c>
      <c r="I210" s="626"/>
      <c r="J210" s="625" t="s">
        <v>1019</v>
      </c>
      <c r="K210" s="626"/>
      <c r="L210" s="626" t="s">
        <v>7147</v>
      </c>
      <c r="M210" s="629" t="s">
        <v>8671</v>
      </c>
      <c r="N210" s="626"/>
      <c r="O210" s="845" t="s">
        <v>12367</v>
      </c>
      <c r="P210" s="845"/>
      <c r="Q210" s="646"/>
      <c r="R210" s="626" t="s">
        <v>7147</v>
      </c>
      <c r="S210" s="646" t="s">
        <v>5035</v>
      </c>
      <c r="T210" s="626"/>
      <c r="U210" s="626"/>
      <c r="V210" s="626"/>
      <c r="W210" s="626" t="s">
        <v>9991</v>
      </c>
      <c r="X210" s="626"/>
      <c r="Y210" s="626" t="s">
        <v>1625</v>
      </c>
      <c r="Z210" s="626" t="s">
        <v>8263</v>
      </c>
      <c r="AA210" s="625" t="s">
        <v>8263</v>
      </c>
      <c r="AB210" s="626" t="str">
        <f t="shared" si="2"/>
        <v>377 mm</v>
      </c>
      <c r="AC210" s="643"/>
      <c r="AD210" s="643"/>
      <c r="AE210" s="623">
        <v>255</v>
      </c>
      <c r="AF210" s="623">
        <f t="shared" si="3"/>
        <v>377</v>
      </c>
    </row>
    <row r="211" spans="1:32" ht="26.45" customHeight="1" x14ac:dyDescent="0.2">
      <c r="A211" s="628" t="s">
        <v>2006</v>
      </c>
      <c r="B211" s="624" t="s">
        <v>8490</v>
      </c>
      <c r="C211" s="626">
        <v>0.7</v>
      </c>
      <c r="D211" s="639" t="s">
        <v>12365</v>
      </c>
      <c r="E211" s="626">
        <v>118</v>
      </c>
      <c r="F211" s="626">
        <v>76</v>
      </c>
      <c r="G211" s="626"/>
      <c r="H211" s="626">
        <v>92</v>
      </c>
      <c r="I211" s="626"/>
      <c r="J211" s="625" t="s">
        <v>1019</v>
      </c>
      <c r="K211" s="626"/>
      <c r="L211" s="626" t="s">
        <v>7147</v>
      </c>
      <c r="M211" s="629" t="s">
        <v>8671</v>
      </c>
      <c r="N211" s="626"/>
      <c r="O211" s="845" t="s">
        <v>12368</v>
      </c>
      <c r="P211" s="845"/>
      <c r="Q211" s="646"/>
      <c r="R211" s="626" t="s">
        <v>7147</v>
      </c>
      <c r="S211" s="646" t="s">
        <v>5035</v>
      </c>
      <c r="T211" s="626"/>
      <c r="U211" s="626"/>
      <c r="V211" s="626"/>
      <c r="W211" s="626" t="s">
        <v>9991</v>
      </c>
      <c r="X211" s="626"/>
      <c r="Y211" s="626" t="s">
        <v>6875</v>
      </c>
      <c r="Z211" s="626" t="s">
        <v>8263</v>
      </c>
      <c r="AA211" s="625" t="s">
        <v>8263</v>
      </c>
      <c r="AB211" s="626" t="str">
        <f t="shared" si="2"/>
        <v>367 mm</v>
      </c>
      <c r="AC211" s="643"/>
      <c r="AD211" s="643"/>
      <c r="AE211" s="623">
        <v>265</v>
      </c>
      <c r="AF211" s="623">
        <f t="shared" si="3"/>
        <v>367</v>
      </c>
    </row>
    <row r="212" spans="1:32" x14ac:dyDescent="0.2">
      <c r="A212" s="628"/>
      <c r="B212" s="624" t="s">
        <v>8490</v>
      </c>
      <c r="C212" s="626">
        <v>0.7</v>
      </c>
      <c r="D212" s="639" t="s">
        <v>6729</v>
      </c>
      <c r="E212" s="626">
        <v>103</v>
      </c>
      <c r="F212" s="626">
        <v>79</v>
      </c>
      <c r="G212" s="626"/>
      <c r="H212" s="626">
        <v>96</v>
      </c>
      <c r="I212" s="626"/>
      <c r="J212" s="625" t="s">
        <v>1019</v>
      </c>
      <c r="K212" s="626"/>
      <c r="L212" s="626" t="s">
        <v>7147</v>
      </c>
      <c r="M212" s="629" t="s">
        <v>8671</v>
      </c>
      <c r="N212" s="626"/>
      <c r="O212" s="626"/>
      <c r="P212" s="646"/>
      <c r="Q212" s="646"/>
      <c r="R212" s="626" t="s">
        <v>7147</v>
      </c>
      <c r="S212" s="646" t="s">
        <v>5035</v>
      </c>
      <c r="T212" s="626"/>
      <c r="U212" s="626"/>
      <c r="V212" s="626"/>
      <c r="W212" s="626">
        <v>8</v>
      </c>
      <c r="X212" s="626"/>
      <c r="Y212" s="626" t="s">
        <v>6730</v>
      </c>
      <c r="Z212" s="626" t="s">
        <v>8263</v>
      </c>
      <c r="AA212" s="625" t="s">
        <v>8263</v>
      </c>
      <c r="AB212" s="626" t="str">
        <f t="shared" si="2"/>
        <v>422 mm</v>
      </c>
      <c r="AC212" s="643"/>
      <c r="AD212" s="643"/>
      <c r="AE212" s="623">
        <v>210</v>
      </c>
      <c r="AF212" s="623">
        <f t="shared" si="3"/>
        <v>422</v>
      </c>
    </row>
    <row r="213" spans="1:32" x14ac:dyDescent="0.2">
      <c r="A213" s="628"/>
      <c r="B213" s="624"/>
      <c r="C213" s="626" t="s">
        <v>366</v>
      </c>
      <c r="D213" s="639"/>
      <c r="E213" s="626"/>
      <c r="F213" s="626"/>
      <c r="G213" s="626"/>
      <c r="H213" s="626"/>
      <c r="I213" s="626"/>
      <c r="J213" s="625"/>
      <c r="K213" s="626"/>
      <c r="L213" s="626"/>
      <c r="M213" s="629"/>
      <c r="N213" s="626"/>
      <c r="O213" s="626"/>
      <c r="P213" s="626"/>
      <c r="Q213" s="626"/>
      <c r="R213" s="626"/>
      <c r="S213" s="626"/>
      <c r="T213" s="626"/>
      <c r="U213" s="626"/>
      <c r="V213" s="626"/>
      <c r="W213" s="626"/>
      <c r="X213" s="626"/>
      <c r="Y213" s="626"/>
      <c r="Z213" s="626"/>
      <c r="AA213" s="625"/>
      <c r="AB213" s="626"/>
      <c r="AC213" s="643"/>
      <c r="AD213" s="643"/>
    </row>
    <row r="214" spans="1:32" x14ac:dyDescent="0.2">
      <c r="A214" s="628" t="s">
        <v>12016</v>
      </c>
      <c r="B214" s="624" t="s">
        <v>4892</v>
      </c>
      <c r="C214" s="626">
        <v>0.75</v>
      </c>
      <c r="D214" s="639" t="s">
        <v>12023</v>
      </c>
      <c r="E214" s="626">
        <v>101</v>
      </c>
      <c r="F214" s="626">
        <v>70</v>
      </c>
      <c r="G214" s="626"/>
      <c r="H214" s="626">
        <v>83</v>
      </c>
      <c r="I214" s="626"/>
      <c r="J214" s="625" t="s">
        <v>1019</v>
      </c>
      <c r="K214" s="626"/>
      <c r="L214" s="626" t="s">
        <v>7147</v>
      </c>
      <c r="M214" s="629" t="s">
        <v>12018</v>
      </c>
      <c r="N214" s="626"/>
      <c r="O214" s="626"/>
      <c r="P214" s="626"/>
      <c r="Q214" s="626"/>
      <c r="R214" s="626"/>
      <c r="S214" s="626"/>
      <c r="T214" s="626"/>
      <c r="U214" s="626"/>
      <c r="V214" s="626"/>
      <c r="W214" s="626">
        <v>8</v>
      </c>
      <c r="X214" s="626"/>
      <c r="Y214" s="626" t="s">
        <v>1689</v>
      </c>
      <c r="Z214" s="626" t="s">
        <v>8263</v>
      </c>
      <c r="AA214" s="625" t="s">
        <v>8263</v>
      </c>
      <c r="AB214" s="626" t="str">
        <f t="shared" si="2"/>
        <v>402 mm</v>
      </c>
      <c r="AC214" s="643" t="s">
        <v>12011</v>
      </c>
      <c r="AD214" s="643"/>
      <c r="AE214" s="623">
        <v>230</v>
      </c>
      <c r="AF214" s="623">
        <f t="shared" si="3"/>
        <v>402</v>
      </c>
    </row>
    <row r="215" spans="1:32" ht="25.5" x14ac:dyDescent="0.2">
      <c r="A215" s="628" t="s">
        <v>12019</v>
      </c>
      <c r="B215" s="624" t="s">
        <v>4892</v>
      </c>
      <c r="C215" s="626">
        <v>0.75</v>
      </c>
      <c r="D215" s="639" t="s">
        <v>12022</v>
      </c>
      <c r="E215" s="626">
        <v>115</v>
      </c>
      <c r="F215" s="626">
        <v>76</v>
      </c>
      <c r="G215" s="626"/>
      <c r="H215" s="626">
        <v>92</v>
      </c>
      <c r="I215" s="626"/>
      <c r="J215" s="638" t="s">
        <v>8154</v>
      </c>
      <c r="K215" s="626"/>
      <c r="L215" s="626" t="s">
        <v>7147</v>
      </c>
      <c r="M215" s="629" t="s">
        <v>8671</v>
      </c>
      <c r="N215" s="626"/>
      <c r="O215" s="626"/>
      <c r="P215" s="646"/>
      <c r="Q215" s="646"/>
      <c r="R215" s="626" t="s">
        <v>7147</v>
      </c>
      <c r="S215" s="646" t="s">
        <v>7991</v>
      </c>
      <c r="T215" s="626"/>
      <c r="U215" s="626"/>
      <c r="V215" s="626"/>
      <c r="W215" s="626">
        <v>8</v>
      </c>
      <c r="X215" s="626"/>
      <c r="Y215" s="626" t="s">
        <v>6568</v>
      </c>
      <c r="Z215" s="626" t="s">
        <v>8263</v>
      </c>
      <c r="AA215" s="625" t="s">
        <v>8263</v>
      </c>
      <c r="AB215" s="626" t="str">
        <f t="shared" si="2"/>
        <v>397 mm</v>
      </c>
      <c r="AC215" s="643" t="s">
        <v>12011</v>
      </c>
      <c r="AD215" s="643"/>
      <c r="AE215" s="623">
        <v>235</v>
      </c>
      <c r="AF215" s="623">
        <f t="shared" si="3"/>
        <v>397</v>
      </c>
    </row>
    <row r="216" spans="1:32" x14ac:dyDescent="0.2">
      <c r="A216" s="628"/>
      <c r="B216" s="624" t="s">
        <v>4892</v>
      </c>
      <c r="C216" s="626">
        <v>0.75</v>
      </c>
      <c r="D216" s="639" t="s">
        <v>7694</v>
      </c>
      <c r="E216" s="626">
        <v>105</v>
      </c>
      <c r="F216" s="626">
        <v>72</v>
      </c>
      <c r="G216" s="626"/>
      <c r="H216" s="626">
        <v>88</v>
      </c>
      <c r="I216" s="626"/>
      <c r="J216" s="625" t="s">
        <v>1019</v>
      </c>
      <c r="K216" s="626"/>
      <c r="L216" s="626" t="s">
        <v>7147</v>
      </c>
      <c r="M216" s="629" t="s">
        <v>153</v>
      </c>
      <c r="N216" s="626"/>
      <c r="O216" s="626"/>
      <c r="P216" s="626"/>
      <c r="Q216" s="626"/>
      <c r="R216" s="626"/>
      <c r="S216" s="626"/>
      <c r="T216" s="626"/>
      <c r="U216" s="626"/>
      <c r="V216" s="626"/>
      <c r="W216" s="626">
        <v>7</v>
      </c>
      <c r="X216" s="626"/>
      <c r="Y216" s="626" t="s">
        <v>8215</v>
      </c>
      <c r="Z216" s="626" t="s">
        <v>8263</v>
      </c>
      <c r="AA216" s="625" t="s">
        <v>8263</v>
      </c>
      <c r="AB216" s="626" t="str">
        <f t="shared" si="2"/>
        <v>392 mm</v>
      </c>
      <c r="AC216" s="643"/>
      <c r="AD216" s="643"/>
      <c r="AE216" s="623">
        <v>240</v>
      </c>
      <c r="AF216" s="623">
        <f t="shared" si="3"/>
        <v>392</v>
      </c>
    </row>
    <row r="217" spans="1:32" x14ac:dyDescent="0.2">
      <c r="A217" s="628" t="s">
        <v>8130</v>
      </c>
      <c r="B217" s="624" t="s">
        <v>8490</v>
      </c>
      <c r="C217" s="626">
        <v>0.75</v>
      </c>
      <c r="D217" s="639" t="s">
        <v>10285</v>
      </c>
      <c r="E217" s="626">
        <v>105</v>
      </c>
      <c r="F217" s="626">
        <v>71</v>
      </c>
      <c r="G217" s="626"/>
      <c r="H217" s="626">
        <v>88</v>
      </c>
      <c r="I217" s="626"/>
      <c r="J217" s="625" t="s">
        <v>1019</v>
      </c>
      <c r="K217" s="626"/>
      <c r="L217" s="626" t="s">
        <v>7147</v>
      </c>
      <c r="M217" s="629" t="s">
        <v>153</v>
      </c>
      <c r="N217" s="626"/>
      <c r="O217" s="626"/>
      <c r="P217" s="626"/>
      <c r="Q217" s="626"/>
      <c r="R217" s="626"/>
      <c r="S217" s="626"/>
      <c r="T217" s="626"/>
      <c r="U217" s="626"/>
      <c r="V217" s="626"/>
      <c r="W217" s="626">
        <v>8</v>
      </c>
      <c r="X217" s="626"/>
      <c r="Y217" s="626" t="s">
        <v>1689</v>
      </c>
      <c r="Z217" s="626" t="s">
        <v>8263</v>
      </c>
      <c r="AA217" s="625" t="s">
        <v>8263</v>
      </c>
      <c r="AB217" s="626" t="str">
        <f t="shared" si="2"/>
        <v>402 mm</v>
      </c>
      <c r="AC217" s="643"/>
      <c r="AD217" s="643"/>
      <c r="AE217" s="623">
        <v>230</v>
      </c>
      <c r="AF217" s="623">
        <f t="shared" si="3"/>
        <v>402</v>
      </c>
    </row>
    <row r="218" spans="1:32" x14ac:dyDescent="0.2">
      <c r="A218" s="628" t="s">
        <v>4747</v>
      </c>
      <c r="B218" s="624" t="s">
        <v>8490</v>
      </c>
      <c r="C218" s="626">
        <v>0.75</v>
      </c>
      <c r="D218" s="639" t="s">
        <v>207</v>
      </c>
      <c r="E218" s="626">
        <v>105</v>
      </c>
      <c r="F218" s="626">
        <v>71</v>
      </c>
      <c r="G218" s="626"/>
      <c r="H218" s="626">
        <v>88</v>
      </c>
      <c r="I218" s="626"/>
      <c r="J218" s="625" t="s">
        <v>1019</v>
      </c>
      <c r="K218" s="626"/>
      <c r="L218" s="626" t="s">
        <v>7147</v>
      </c>
      <c r="M218" s="629" t="s">
        <v>153</v>
      </c>
      <c r="N218" s="626"/>
      <c r="O218" s="626"/>
      <c r="P218" s="626"/>
      <c r="Q218" s="626"/>
      <c r="R218" s="626"/>
      <c r="S218" s="626"/>
      <c r="T218" s="626"/>
      <c r="U218" s="626"/>
      <c r="V218" s="626"/>
      <c r="W218" s="626">
        <v>7</v>
      </c>
      <c r="X218" s="626"/>
      <c r="Y218" s="626" t="s">
        <v>6568</v>
      </c>
      <c r="Z218" s="626" t="s">
        <v>8263</v>
      </c>
      <c r="AA218" s="625" t="s">
        <v>8263</v>
      </c>
      <c r="AB218" s="626" t="str">
        <f t="shared" si="2"/>
        <v>397 mm</v>
      </c>
      <c r="AC218" s="643"/>
      <c r="AD218" s="643"/>
      <c r="AE218" s="623">
        <v>235</v>
      </c>
      <c r="AF218" s="623">
        <f t="shared" si="3"/>
        <v>397</v>
      </c>
    </row>
    <row r="219" spans="1:32" ht="25.5" x14ac:dyDescent="0.2">
      <c r="A219" s="628" t="s">
        <v>4007</v>
      </c>
      <c r="B219" s="624" t="s">
        <v>8490</v>
      </c>
      <c r="C219" s="626">
        <v>0.75</v>
      </c>
      <c r="D219" s="639" t="s">
        <v>208</v>
      </c>
      <c r="E219" s="626">
        <v>105</v>
      </c>
      <c r="F219" s="626">
        <v>71</v>
      </c>
      <c r="G219" s="626"/>
      <c r="H219" s="626">
        <v>88</v>
      </c>
      <c r="I219" s="626"/>
      <c r="J219" s="625" t="s">
        <v>1019</v>
      </c>
      <c r="K219" s="626"/>
      <c r="L219" s="626" t="s">
        <v>7147</v>
      </c>
      <c r="M219" s="629" t="s">
        <v>153</v>
      </c>
      <c r="N219" s="626"/>
      <c r="O219" s="626"/>
      <c r="P219" s="626"/>
      <c r="Q219" s="626"/>
      <c r="R219" s="626"/>
      <c r="S219" s="626"/>
      <c r="T219" s="626"/>
      <c r="U219" s="626"/>
      <c r="V219" s="626"/>
      <c r="W219" s="626">
        <v>7</v>
      </c>
      <c r="X219" s="626"/>
      <c r="Y219" s="626" t="s">
        <v>6568</v>
      </c>
      <c r="Z219" s="626" t="s">
        <v>8263</v>
      </c>
      <c r="AA219" s="625" t="s">
        <v>8263</v>
      </c>
      <c r="AB219" s="626" t="str">
        <f t="shared" si="2"/>
        <v>397 mm</v>
      </c>
      <c r="AC219" s="643"/>
      <c r="AD219" s="643"/>
      <c r="AE219" s="623">
        <v>235</v>
      </c>
      <c r="AF219" s="623">
        <f t="shared" si="3"/>
        <v>397</v>
      </c>
    </row>
    <row r="220" spans="1:32" x14ac:dyDescent="0.2">
      <c r="A220" s="628" t="s">
        <v>7173</v>
      </c>
      <c r="B220" s="624" t="s">
        <v>8490</v>
      </c>
      <c r="C220" s="626">
        <v>0.75</v>
      </c>
      <c r="D220" s="639" t="s">
        <v>10625</v>
      </c>
      <c r="E220" s="626">
        <v>103</v>
      </c>
      <c r="F220" s="626">
        <v>78</v>
      </c>
      <c r="G220" s="626"/>
      <c r="H220" s="626">
        <v>96</v>
      </c>
      <c r="I220" s="626"/>
      <c r="J220" s="625" t="s">
        <v>1019</v>
      </c>
      <c r="K220" s="626"/>
      <c r="L220" s="626" t="s">
        <v>7147</v>
      </c>
      <c r="M220" s="629" t="s">
        <v>8671</v>
      </c>
      <c r="N220" s="626"/>
      <c r="O220" s="626"/>
      <c r="P220" s="646"/>
      <c r="Q220" s="646"/>
      <c r="R220" s="626" t="s">
        <v>7147</v>
      </c>
      <c r="S220" s="646" t="s">
        <v>5035</v>
      </c>
      <c r="T220" s="626"/>
      <c r="U220" s="626"/>
      <c r="V220" s="626"/>
      <c r="W220" s="626">
        <v>8</v>
      </c>
      <c r="X220" s="626"/>
      <c r="Y220" s="626" t="s">
        <v>8114</v>
      </c>
      <c r="Z220" s="626" t="s">
        <v>8263</v>
      </c>
      <c r="AA220" s="625" t="s">
        <v>8263</v>
      </c>
      <c r="AB220" s="626" t="str">
        <f t="shared" si="2"/>
        <v>407 mm</v>
      </c>
      <c r="AC220" s="643" t="s">
        <v>10626</v>
      </c>
      <c r="AD220" s="643"/>
      <c r="AE220" s="623">
        <v>225</v>
      </c>
      <c r="AF220" s="623">
        <f t="shared" si="3"/>
        <v>407</v>
      </c>
    </row>
    <row r="221" spans="1:32" ht="25.5" x14ac:dyDescent="0.2">
      <c r="A221" s="628"/>
      <c r="B221" s="624" t="s">
        <v>8490</v>
      </c>
      <c r="C221" s="626">
        <v>0.75</v>
      </c>
      <c r="D221" s="639" t="s">
        <v>4691</v>
      </c>
      <c r="E221" s="626">
        <v>115</v>
      </c>
      <c r="F221" s="626">
        <v>78</v>
      </c>
      <c r="G221" s="626"/>
      <c r="H221" s="626">
        <v>92</v>
      </c>
      <c r="I221" s="626"/>
      <c r="J221" s="638" t="s">
        <v>8154</v>
      </c>
      <c r="K221" s="626"/>
      <c r="L221" s="626" t="s">
        <v>7147</v>
      </c>
      <c r="M221" s="629" t="s">
        <v>8671</v>
      </c>
      <c r="N221" s="626"/>
      <c r="O221" s="626"/>
      <c r="P221" s="646"/>
      <c r="Q221" s="646"/>
      <c r="R221" s="626" t="s">
        <v>7147</v>
      </c>
      <c r="S221" s="646" t="s">
        <v>5035</v>
      </c>
      <c r="T221" s="626"/>
      <c r="U221" s="626"/>
      <c r="V221" s="626"/>
      <c r="W221" s="626">
        <v>8</v>
      </c>
      <c r="X221" s="626"/>
      <c r="Y221" s="626" t="s">
        <v>6730</v>
      </c>
      <c r="Z221" s="626" t="s">
        <v>8263</v>
      </c>
      <c r="AA221" s="625" t="s">
        <v>8263</v>
      </c>
      <c r="AB221" s="626" t="str">
        <f t="shared" si="2"/>
        <v>422 mm</v>
      </c>
      <c r="AC221" s="643"/>
      <c r="AD221" s="643"/>
      <c r="AE221" s="623">
        <v>210</v>
      </c>
      <c r="AF221" s="623">
        <f t="shared" si="3"/>
        <v>422</v>
      </c>
    </row>
    <row r="222" spans="1:32" x14ac:dyDescent="0.2">
      <c r="A222" s="628"/>
      <c r="B222" s="624" t="s">
        <v>8490</v>
      </c>
      <c r="C222" s="626">
        <v>0.75</v>
      </c>
      <c r="D222" s="639" t="s">
        <v>8891</v>
      </c>
      <c r="E222" s="626">
        <v>103</v>
      </c>
      <c r="F222" s="626">
        <v>79</v>
      </c>
      <c r="G222" s="626"/>
      <c r="H222" s="626">
        <v>96</v>
      </c>
      <c r="I222" s="626"/>
      <c r="J222" s="625" t="s">
        <v>1019</v>
      </c>
      <c r="K222" s="626"/>
      <c r="L222" s="626" t="s">
        <v>7147</v>
      </c>
      <c r="M222" s="629" t="s">
        <v>8671</v>
      </c>
      <c r="N222" s="626"/>
      <c r="O222" s="626"/>
      <c r="P222" s="646"/>
      <c r="Q222" s="646"/>
      <c r="R222" s="626" t="s">
        <v>7147</v>
      </c>
      <c r="S222" s="646" t="s">
        <v>5035</v>
      </c>
      <c r="T222" s="626"/>
      <c r="U222" s="626"/>
      <c r="V222" s="626"/>
      <c r="W222" s="626">
        <v>8</v>
      </c>
      <c r="X222" s="626"/>
      <c r="Y222" s="626" t="s">
        <v>6730</v>
      </c>
      <c r="Z222" s="626" t="s">
        <v>8263</v>
      </c>
      <c r="AA222" s="625" t="s">
        <v>8263</v>
      </c>
      <c r="AB222" s="626" t="str">
        <f t="shared" si="2"/>
        <v>422 mm</v>
      </c>
      <c r="AC222" s="643"/>
      <c r="AD222" s="643"/>
      <c r="AE222" s="623">
        <v>210</v>
      </c>
      <c r="AF222" s="623">
        <f t="shared" si="3"/>
        <v>422</v>
      </c>
    </row>
    <row r="223" spans="1:32" x14ac:dyDescent="0.2">
      <c r="A223" s="628" t="s">
        <v>1974</v>
      </c>
      <c r="B223" s="624" t="s">
        <v>8490</v>
      </c>
      <c r="C223" s="626">
        <v>0.75</v>
      </c>
      <c r="D223" s="639" t="s">
        <v>8071</v>
      </c>
      <c r="E223" s="626">
        <v>102</v>
      </c>
      <c r="F223" s="626">
        <v>70</v>
      </c>
      <c r="G223" s="626"/>
      <c r="H223" s="626">
        <v>83</v>
      </c>
      <c r="I223" s="626"/>
      <c r="J223" s="625" t="s">
        <v>1019</v>
      </c>
      <c r="K223" s="626"/>
      <c r="L223" s="626" t="s">
        <v>7147</v>
      </c>
      <c r="M223" s="629" t="s">
        <v>8671</v>
      </c>
      <c r="N223" s="626"/>
      <c r="O223" s="626"/>
      <c r="P223" s="646"/>
      <c r="Q223" s="646"/>
      <c r="R223" s="626" t="s">
        <v>7147</v>
      </c>
      <c r="S223" s="646" t="s">
        <v>5035</v>
      </c>
      <c r="T223" s="626"/>
      <c r="U223" s="626"/>
      <c r="V223" s="626"/>
      <c r="W223" s="626">
        <v>8</v>
      </c>
      <c r="X223" s="626"/>
      <c r="Y223" s="626" t="s">
        <v>6730</v>
      </c>
      <c r="Z223" s="626" t="s">
        <v>8263</v>
      </c>
      <c r="AA223" s="625" t="s">
        <v>8263</v>
      </c>
      <c r="AB223" s="626" t="str">
        <f t="shared" si="2"/>
        <v>422 mm</v>
      </c>
      <c r="AC223" s="643"/>
      <c r="AD223" s="643"/>
      <c r="AE223" s="623">
        <v>210</v>
      </c>
      <c r="AF223" s="623">
        <f t="shared" si="3"/>
        <v>422</v>
      </c>
    </row>
    <row r="224" spans="1:32" x14ac:dyDescent="0.2">
      <c r="A224" s="628" t="s">
        <v>12537</v>
      </c>
      <c r="B224" s="624" t="s">
        <v>8490</v>
      </c>
      <c r="C224" s="626">
        <v>0.75</v>
      </c>
      <c r="D224" s="780" t="s">
        <v>12544</v>
      </c>
      <c r="E224" s="626">
        <v>103</v>
      </c>
      <c r="F224" s="626">
        <v>78</v>
      </c>
      <c r="G224" s="626"/>
      <c r="H224" s="626">
        <v>96</v>
      </c>
      <c r="I224" s="626"/>
      <c r="J224" s="784" t="s">
        <v>1019</v>
      </c>
      <c r="K224" s="626"/>
      <c r="L224" s="626" t="s">
        <v>7147</v>
      </c>
      <c r="M224" s="629" t="s">
        <v>8671</v>
      </c>
      <c r="N224" s="626"/>
      <c r="O224" s="626"/>
      <c r="P224" s="646"/>
      <c r="Q224" s="646"/>
      <c r="R224" s="626" t="s">
        <v>7147</v>
      </c>
      <c r="S224" s="646" t="s">
        <v>5035</v>
      </c>
      <c r="T224" s="626"/>
      <c r="U224" s="626"/>
      <c r="V224" s="626"/>
      <c r="W224" s="626">
        <v>8</v>
      </c>
      <c r="X224" s="626"/>
      <c r="Y224" s="626" t="s">
        <v>6730</v>
      </c>
      <c r="Z224" s="626" t="s">
        <v>8263</v>
      </c>
      <c r="AA224" s="784" t="s">
        <v>8263</v>
      </c>
      <c r="AB224" s="626" t="str">
        <f t="shared" ref="AB224" si="4">AF224&amp;" mm"</f>
        <v>422 mm</v>
      </c>
      <c r="AC224" s="643" t="s">
        <v>12539</v>
      </c>
      <c r="AD224" s="643"/>
      <c r="AE224" s="623">
        <v>210</v>
      </c>
      <c r="AF224" s="623">
        <f t="shared" ref="AF224" si="5">525-AE224-5+112</f>
        <v>422</v>
      </c>
    </row>
    <row r="225" spans="1:32" x14ac:dyDescent="0.2">
      <c r="A225" s="628" t="s">
        <v>11827</v>
      </c>
      <c r="B225" s="624" t="s">
        <v>8490</v>
      </c>
      <c r="C225" s="626">
        <v>0.75</v>
      </c>
      <c r="D225" s="639" t="s">
        <v>11854</v>
      </c>
      <c r="E225" s="626">
        <v>103</v>
      </c>
      <c r="F225" s="626">
        <v>79</v>
      </c>
      <c r="G225" s="626"/>
      <c r="H225" s="626">
        <v>96</v>
      </c>
      <c r="I225" s="626"/>
      <c r="J225" s="625" t="s">
        <v>1019</v>
      </c>
      <c r="K225" s="626"/>
      <c r="L225" s="626" t="s">
        <v>7147</v>
      </c>
      <c r="M225" s="629" t="s">
        <v>8671</v>
      </c>
      <c r="N225" s="626"/>
      <c r="O225" s="626"/>
      <c r="P225" s="646"/>
      <c r="Q225" s="646"/>
      <c r="R225" s="626" t="s">
        <v>7147</v>
      </c>
      <c r="S225" s="646" t="s">
        <v>5035</v>
      </c>
      <c r="T225" s="626"/>
      <c r="U225" s="626"/>
      <c r="V225" s="626"/>
      <c r="W225" s="626">
        <v>9</v>
      </c>
      <c r="X225" s="626"/>
      <c r="Y225" s="626" t="s">
        <v>6730</v>
      </c>
      <c r="Z225" s="626" t="s">
        <v>8263</v>
      </c>
      <c r="AA225" s="625" t="s">
        <v>8263</v>
      </c>
      <c r="AB225" s="626" t="str">
        <f t="shared" si="2"/>
        <v>422 mm</v>
      </c>
      <c r="AC225" s="643" t="s">
        <v>11779</v>
      </c>
      <c r="AD225" s="643"/>
      <c r="AE225" s="623">
        <v>210</v>
      </c>
      <c r="AF225" s="623">
        <f t="shared" si="3"/>
        <v>422</v>
      </c>
    </row>
    <row r="226" spans="1:32" x14ac:dyDescent="0.2">
      <c r="A226" s="628" t="s">
        <v>2855</v>
      </c>
      <c r="B226" s="624" t="s">
        <v>8490</v>
      </c>
      <c r="C226" s="626">
        <v>0.75</v>
      </c>
      <c r="D226" s="639" t="s">
        <v>12047</v>
      </c>
      <c r="E226" s="626">
        <v>102</v>
      </c>
      <c r="F226" s="626">
        <v>70</v>
      </c>
      <c r="G226" s="626"/>
      <c r="H226" s="626">
        <v>83</v>
      </c>
      <c r="I226" s="626"/>
      <c r="J226" s="625" t="s">
        <v>1019</v>
      </c>
      <c r="K226" s="626"/>
      <c r="L226" s="626" t="s">
        <v>7147</v>
      </c>
      <c r="M226" s="629" t="s">
        <v>8671</v>
      </c>
      <c r="N226" s="626"/>
      <c r="O226" s="626"/>
      <c r="P226" s="646"/>
      <c r="Q226" s="646"/>
      <c r="R226" s="626" t="s">
        <v>7147</v>
      </c>
      <c r="S226" s="646" t="s">
        <v>5035</v>
      </c>
      <c r="T226" s="626"/>
      <c r="U226" s="626"/>
      <c r="V226" s="626"/>
      <c r="W226" s="626">
        <v>8</v>
      </c>
      <c r="X226" s="626"/>
      <c r="Y226" s="626" t="s">
        <v>6730</v>
      </c>
      <c r="Z226" s="626" t="s">
        <v>8263</v>
      </c>
      <c r="AA226" s="625" t="s">
        <v>8263</v>
      </c>
      <c r="AB226" s="626" t="str">
        <f t="shared" si="2"/>
        <v>422 mm</v>
      </c>
      <c r="AC226" s="643" t="s">
        <v>12043</v>
      </c>
      <c r="AD226" s="643"/>
      <c r="AE226" s="623">
        <v>210</v>
      </c>
      <c r="AF226" s="623">
        <f t="shared" si="3"/>
        <v>422</v>
      </c>
    </row>
    <row r="227" spans="1:32" ht="25.5" x14ac:dyDescent="0.2">
      <c r="A227" s="628" t="s">
        <v>1951</v>
      </c>
      <c r="B227" s="624" t="s">
        <v>8490</v>
      </c>
      <c r="C227" s="626">
        <v>0.75</v>
      </c>
      <c r="D227" s="639" t="s">
        <v>12396</v>
      </c>
      <c r="E227" s="626">
        <v>103</v>
      </c>
      <c r="F227" s="626">
        <v>79</v>
      </c>
      <c r="G227" s="626"/>
      <c r="H227" s="626">
        <v>96</v>
      </c>
      <c r="I227" s="626"/>
      <c r="J227" s="638" t="s">
        <v>8154</v>
      </c>
      <c r="K227" s="626"/>
      <c r="L227" s="626" t="s">
        <v>7147</v>
      </c>
      <c r="M227" s="629" t="s">
        <v>8671</v>
      </c>
      <c r="N227" s="626"/>
      <c r="O227" s="626"/>
      <c r="P227" s="646"/>
      <c r="Q227" s="646"/>
      <c r="R227" s="626" t="s">
        <v>7147</v>
      </c>
      <c r="S227" s="646" t="s">
        <v>5035</v>
      </c>
      <c r="T227" s="626"/>
      <c r="U227" s="626"/>
      <c r="V227" s="626"/>
      <c r="W227" s="626">
        <v>8</v>
      </c>
      <c r="X227" s="626"/>
      <c r="Y227" s="626" t="s">
        <v>6730</v>
      </c>
      <c r="Z227" s="626" t="s">
        <v>8263</v>
      </c>
      <c r="AA227" s="625" t="s">
        <v>8263</v>
      </c>
      <c r="AB227" s="626" t="str">
        <f>AF227&amp;" mm"</f>
        <v>422 mm</v>
      </c>
      <c r="AC227" s="643" t="s">
        <v>12393</v>
      </c>
      <c r="AD227" s="643"/>
      <c r="AF227" s="623">
        <v>422</v>
      </c>
    </row>
    <row r="228" spans="1:32" ht="25.5" x14ac:dyDescent="0.2">
      <c r="A228" s="628" t="s">
        <v>2311</v>
      </c>
      <c r="B228" s="624" t="s">
        <v>8490</v>
      </c>
      <c r="C228" s="626">
        <v>0.75</v>
      </c>
      <c r="D228" s="639" t="s">
        <v>4126</v>
      </c>
      <c r="E228" s="626">
        <v>103</v>
      </c>
      <c r="F228" s="626">
        <v>79</v>
      </c>
      <c r="G228" s="626"/>
      <c r="H228" s="626">
        <v>96</v>
      </c>
      <c r="I228" s="626"/>
      <c r="J228" s="638" t="s">
        <v>8154</v>
      </c>
      <c r="K228" s="626"/>
      <c r="L228" s="626" t="s">
        <v>7147</v>
      </c>
      <c r="M228" s="629" t="s">
        <v>8671</v>
      </c>
      <c r="N228" s="626"/>
      <c r="O228" s="626"/>
      <c r="P228" s="646"/>
      <c r="Q228" s="646"/>
      <c r="R228" s="626" t="s">
        <v>7147</v>
      </c>
      <c r="S228" s="646" t="s">
        <v>5035</v>
      </c>
      <c r="T228" s="626"/>
      <c r="U228" s="626"/>
      <c r="V228" s="626"/>
      <c r="W228" s="626">
        <v>8</v>
      </c>
      <c r="X228" s="626"/>
      <c r="Y228" s="626" t="s">
        <v>6568</v>
      </c>
      <c r="Z228" s="626" t="s">
        <v>8263</v>
      </c>
      <c r="AA228" s="625" t="s">
        <v>8263</v>
      </c>
      <c r="AB228" s="626" t="str">
        <f>AF228&amp;" mm"</f>
        <v>397 mm</v>
      </c>
      <c r="AC228" s="643" t="s">
        <v>12165</v>
      </c>
      <c r="AD228" s="643"/>
      <c r="AE228" s="623">
        <v>235</v>
      </c>
      <c r="AF228" s="623">
        <f>525-AE228-5+112</f>
        <v>397</v>
      </c>
    </row>
    <row r="229" spans="1:32" ht="25.5" x14ac:dyDescent="0.2">
      <c r="A229" s="628" t="s">
        <v>11966</v>
      </c>
      <c r="B229" s="624" t="s">
        <v>8490</v>
      </c>
      <c r="C229" s="626">
        <v>0.75</v>
      </c>
      <c r="D229" s="639" t="s">
        <v>11970</v>
      </c>
      <c r="E229" s="626">
        <v>109</v>
      </c>
      <c r="F229" s="626">
        <v>87</v>
      </c>
      <c r="G229" s="626"/>
      <c r="H229" s="626">
        <v>100</v>
      </c>
      <c r="I229" s="626"/>
      <c r="J229" s="638" t="s">
        <v>8154</v>
      </c>
      <c r="K229" s="626"/>
      <c r="L229" s="626" t="s">
        <v>7820</v>
      </c>
      <c r="M229" s="629" t="s">
        <v>8671</v>
      </c>
      <c r="N229" s="626"/>
      <c r="O229" s="626"/>
      <c r="P229" s="626"/>
      <c r="Q229" s="626"/>
      <c r="R229" s="626" t="s">
        <v>7820</v>
      </c>
      <c r="S229" s="646" t="s">
        <v>5035</v>
      </c>
      <c r="T229" s="626"/>
      <c r="U229" s="626"/>
      <c r="V229" s="626"/>
      <c r="W229" s="626">
        <v>9</v>
      </c>
      <c r="X229" s="626"/>
      <c r="Y229" s="626" t="s">
        <v>8341</v>
      </c>
      <c r="Z229" s="626" t="s">
        <v>8263</v>
      </c>
      <c r="AA229" s="625" t="s">
        <v>8263</v>
      </c>
      <c r="AB229" s="626" t="str">
        <f t="shared" si="2"/>
        <v>447 mm</v>
      </c>
      <c r="AC229" s="643" t="s">
        <v>11968</v>
      </c>
      <c r="AD229" s="643"/>
      <c r="AE229" s="623">
        <v>185</v>
      </c>
      <c r="AF229" s="623">
        <f t="shared" si="3"/>
        <v>447</v>
      </c>
    </row>
    <row r="230" spans="1:32" x14ac:dyDescent="0.2">
      <c r="A230" s="628" t="s">
        <v>11020</v>
      </c>
      <c r="B230" s="624" t="s">
        <v>8490</v>
      </c>
      <c r="C230" s="626">
        <v>0.75</v>
      </c>
      <c r="D230" s="639" t="s">
        <v>11026</v>
      </c>
      <c r="E230" s="626">
        <v>103</v>
      </c>
      <c r="F230" s="626">
        <v>79</v>
      </c>
      <c r="G230" s="626"/>
      <c r="H230" s="626">
        <v>96</v>
      </c>
      <c r="I230" s="626"/>
      <c r="J230" s="625" t="s">
        <v>1019</v>
      </c>
      <c r="K230" s="626"/>
      <c r="L230" s="626" t="s">
        <v>7147</v>
      </c>
      <c r="M230" s="629" t="s">
        <v>8671</v>
      </c>
      <c r="N230" s="626"/>
      <c r="O230" s="626"/>
      <c r="P230" s="646"/>
      <c r="Q230" s="646"/>
      <c r="R230" s="626" t="s">
        <v>7147</v>
      </c>
      <c r="S230" s="646" t="s">
        <v>5035</v>
      </c>
      <c r="T230" s="626"/>
      <c r="U230" s="626"/>
      <c r="V230" s="626"/>
      <c r="W230" s="626">
        <v>8</v>
      </c>
      <c r="X230" s="626"/>
      <c r="Y230" s="626" t="s">
        <v>9299</v>
      </c>
      <c r="Z230" s="626" t="s">
        <v>8263</v>
      </c>
      <c r="AA230" s="625" t="s">
        <v>8263</v>
      </c>
      <c r="AB230" s="626" t="str">
        <f t="shared" si="2"/>
        <v>427 mm</v>
      </c>
      <c r="AC230" s="643" t="s">
        <v>11027</v>
      </c>
      <c r="AD230" s="643"/>
      <c r="AE230" s="623">
        <v>205</v>
      </c>
      <c r="AF230" s="623">
        <f t="shared" si="3"/>
        <v>427</v>
      </c>
    </row>
    <row r="231" spans="1:32" x14ac:dyDescent="0.2">
      <c r="A231" s="628" t="s">
        <v>12524</v>
      </c>
      <c r="B231" s="624" t="s">
        <v>8490</v>
      </c>
      <c r="C231" s="626">
        <v>0.75</v>
      </c>
      <c r="D231" s="780" t="s">
        <v>12528</v>
      </c>
      <c r="E231" s="626">
        <v>103</v>
      </c>
      <c r="F231" s="626">
        <v>78</v>
      </c>
      <c r="G231" s="626"/>
      <c r="H231" s="626">
        <v>96</v>
      </c>
      <c r="I231" s="626"/>
      <c r="J231" s="625" t="s">
        <v>1019</v>
      </c>
      <c r="K231" s="626"/>
      <c r="L231" s="626" t="s">
        <v>7147</v>
      </c>
      <c r="M231" s="629" t="s">
        <v>8671</v>
      </c>
      <c r="N231" s="626"/>
      <c r="O231" s="626"/>
      <c r="P231" s="646"/>
      <c r="Q231" s="646"/>
      <c r="R231" s="626" t="s">
        <v>7147</v>
      </c>
      <c r="S231" s="646" t="s">
        <v>5035</v>
      </c>
      <c r="T231" s="626"/>
      <c r="U231" s="626"/>
      <c r="V231" s="626"/>
      <c r="W231" s="626">
        <v>8</v>
      </c>
      <c r="X231" s="626"/>
      <c r="Y231" s="626" t="s">
        <v>1689</v>
      </c>
      <c r="Z231" s="626" t="s">
        <v>8263</v>
      </c>
      <c r="AA231" s="625" t="s">
        <v>8263</v>
      </c>
      <c r="AB231" s="626" t="str">
        <f>AF231&amp;" mm"</f>
        <v>402 mm</v>
      </c>
      <c r="AC231" s="643" t="s">
        <v>10626</v>
      </c>
      <c r="AD231" s="643"/>
      <c r="AE231" s="623">
        <v>230</v>
      </c>
      <c r="AF231" s="623">
        <f>525-AE231-5+112</f>
        <v>402</v>
      </c>
    </row>
    <row r="232" spans="1:32" ht="25.5" x14ac:dyDescent="0.2">
      <c r="A232" s="628" t="s">
        <v>11977</v>
      </c>
      <c r="B232" s="624" t="s">
        <v>8490</v>
      </c>
      <c r="C232" s="626">
        <v>0.75</v>
      </c>
      <c r="D232" s="639" t="s">
        <v>11989</v>
      </c>
      <c r="E232" s="626">
        <v>109</v>
      </c>
      <c r="F232" s="626">
        <v>82</v>
      </c>
      <c r="G232" s="626"/>
      <c r="H232" s="626">
        <v>100</v>
      </c>
      <c r="I232" s="626"/>
      <c r="J232" s="638" t="s">
        <v>8154</v>
      </c>
      <c r="K232" s="626"/>
      <c r="L232" s="626" t="s">
        <v>7820</v>
      </c>
      <c r="M232" s="629" t="s">
        <v>8671</v>
      </c>
      <c r="N232" s="626"/>
      <c r="O232" s="626"/>
      <c r="P232" s="626"/>
      <c r="Q232" s="626"/>
      <c r="R232" s="626" t="s">
        <v>7820</v>
      </c>
      <c r="S232" s="646" t="s">
        <v>11986</v>
      </c>
      <c r="T232" s="626"/>
      <c r="U232" s="626"/>
      <c r="V232" s="626"/>
      <c r="W232" s="626">
        <v>8</v>
      </c>
      <c r="X232" s="626"/>
      <c r="Y232" s="626" t="s">
        <v>6730</v>
      </c>
      <c r="Z232" s="626" t="s">
        <v>8263</v>
      </c>
      <c r="AA232" s="625" t="s">
        <v>8263</v>
      </c>
      <c r="AB232" s="626" t="str">
        <f t="shared" si="2"/>
        <v>422 mm</v>
      </c>
      <c r="AC232" s="643" t="s">
        <v>11968</v>
      </c>
      <c r="AD232" s="643"/>
      <c r="AE232" s="623">
        <v>210</v>
      </c>
      <c r="AF232" s="623">
        <f t="shared" si="3"/>
        <v>422</v>
      </c>
    </row>
    <row r="233" spans="1:32" ht="25.5" x14ac:dyDescent="0.2">
      <c r="A233" s="628" t="s">
        <v>2041</v>
      </c>
      <c r="B233" s="624" t="s">
        <v>8490</v>
      </c>
      <c r="C233" s="626">
        <v>0.75</v>
      </c>
      <c r="D233" s="639" t="s">
        <v>2350</v>
      </c>
      <c r="E233" s="626">
        <v>120</v>
      </c>
      <c r="F233" s="626">
        <v>74</v>
      </c>
      <c r="G233" s="626"/>
      <c r="H233" s="626">
        <v>88</v>
      </c>
      <c r="I233" s="626"/>
      <c r="J233" s="638" t="s">
        <v>8154</v>
      </c>
      <c r="K233" s="626"/>
      <c r="L233" s="626" t="s">
        <v>7147</v>
      </c>
      <c r="M233" s="629" t="s">
        <v>8671</v>
      </c>
      <c r="N233" s="626"/>
      <c r="O233" s="626"/>
      <c r="P233" s="646"/>
      <c r="Q233" s="646"/>
      <c r="R233" s="626" t="s">
        <v>7147</v>
      </c>
      <c r="S233" s="646" t="s">
        <v>5035</v>
      </c>
      <c r="T233" s="626"/>
      <c r="U233" s="626"/>
      <c r="V233" s="626"/>
      <c r="W233" s="626">
        <v>8</v>
      </c>
      <c r="X233" s="626"/>
      <c r="Y233" s="626" t="s">
        <v>2351</v>
      </c>
      <c r="Z233" s="626" t="s">
        <v>8263</v>
      </c>
      <c r="AA233" s="625" t="s">
        <v>8263</v>
      </c>
      <c r="AB233" s="626" t="str">
        <f t="shared" si="2"/>
        <v>442 mm</v>
      </c>
      <c r="AC233" s="643" t="s">
        <v>4226</v>
      </c>
      <c r="AD233" s="643"/>
      <c r="AE233" s="623">
        <v>190</v>
      </c>
      <c r="AF233" s="623">
        <f t="shared" si="3"/>
        <v>442</v>
      </c>
    </row>
    <row r="234" spans="1:32" ht="25.5" x14ac:dyDescent="0.2">
      <c r="A234" s="628" t="s">
        <v>2042</v>
      </c>
      <c r="B234" s="624" t="s">
        <v>8490</v>
      </c>
      <c r="C234" s="626">
        <v>0.75</v>
      </c>
      <c r="D234" s="639" t="s">
        <v>3285</v>
      </c>
      <c r="E234" s="626">
        <v>120</v>
      </c>
      <c r="F234" s="626">
        <v>75</v>
      </c>
      <c r="G234" s="626"/>
      <c r="H234" s="626">
        <v>88</v>
      </c>
      <c r="I234" s="626"/>
      <c r="J234" s="638" t="s">
        <v>8154</v>
      </c>
      <c r="K234" s="626"/>
      <c r="L234" s="626" t="s">
        <v>7147</v>
      </c>
      <c r="M234" s="629" t="s">
        <v>8671</v>
      </c>
      <c r="N234" s="626"/>
      <c r="O234" s="626"/>
      <c r="P234" s="646"/>
      <c r="Q234" s="646"/>
      <c r="R234" s="626" t="s">
        <v>7147</v>
      </c>
      <c r="S234" s="646" t="s">
        <v>5035</v>
      </c>
      <c r="T234" s="626"/>
      <c r="U234" s="626"/>
      <c r="V234" s="626"/>
      <c r="W234" s="626">
        <v>8</v>
      </c>
      <c r="X234" s="626"/>
      <c r="Y234" s="626" t="s">
        <v>2351</v>
      </c>
      <c r="Z234" s="626" t="s">
        <v>8263</v>
      </c>
      <c r="AA234" s="625" t="s">
        <v>8263</v>
      </c>
      <c r="AB234" s="626" t="str">
        <f t="shared" si="2"/>
        <v>442 mm</v>
      </c>
      <c r="AC234" s="643" t="s">
        <v>4226</v>
      </c>
      <c r="AD234" s="643"/>
      <c r="AE234" s="623">
        <v>190</v>
      </c>
      <c r="AF234" s="623">
        <f t="shared" si="3"/>
        <v>442</v>
      </c>
    </row>
    <row r="235" spans="1:32" ht="25.5" x14ac:dyDescent="0.2">
      <c r="A235" s="628"/>
      <c r="B235" s="624" t="s">
        <v>2125</v>
      </c>
      <c r="C235" s="626">
        <v>0.75</v>
      </c>
      <c r="D235" s="639" t="s">
        <v>965</v>
      </c>
      <c r="E235" s="626">
        <v>114</v>
      </c>
      <c r="F235" s="626">
        <v>82</v>
      </c>
      <c r="G235" s="626"/>
      <c r="H235" s="626">
        <v>96</v>
      </c>
      <c r="I235" s="626"/>
      <c r="J235" s="638" t="s">
        <v>8154</v>
      </c>
      <c r="K235" s="626"/>
      <c r="L235" s="626" t="s">
        <v>7147</v>
      </c>
      <c r="M235" s="629" t="s">
        <v>3523</v>
      </c>
      <c r="N235" s="626"/>
      <c r="O235" s="626"/>
      <c r="P235" s="646"/>
      <c r="Q235" s="646"/>
      <c r="R235" s="626" t="s">
        <v>237</v>
      </c>
      <c r="S235" s="626" t="s">
        <v>237</v>
      </c>
      <c r="T235" s="626"/>
      <c r="U235" s="626"/>
      <c r="V235" s="626"/>
      <c r="W235" s="626">
        <v>5</v>
      </c>
      <c r="X235" s="626"/>
      <c r="Y235" s="626" t="s">
        <v>8155</v>
      </c>
      <c r="Z235" s="626" t="s">
        <v>8263</v>
      </c>
      <c r="AA235" s="625" t="s">
        <v>8263</v>
      </c>
      <c r="AB235" s="626" t="str">
        <f t="shared" si="2"/>
        <v>357 mm</v>
      </c>
      <c r="AC235" s="643"/>
      <c r="AD235" s="643"/>
      <c r="AE235" s="623">
        <v>275</v>
      </c>
      <c r="AF235" s="623">
        <f t="shared" si="3"/>
        <v>357</v>
      </c>
    </row>
    <row r="236" spans="1:32" x14ac:dyDescent="0.2">
      <c r="A236" s="628"/>
      <c r="B236" s="624" t="s">
        <v>1019</v>
      </c>
      <c r="C236" s="626">
        <v>0.75</v>
      </c>
      <c r="D236" s="639" t="s">
        <v>8044</v>
      </c>
      <c r="E236" s="626">
        <v>105</v>
      </c>
      <c r="F236" s="626">
        <v>74</v>
      </c>
      <c r="G236" s="626"/>
      <c r="H236" s="626">
        <v>88</v>
      </c>
      <c r="I236" s="626"/>
      <c r="J236" s="625" t="s">
        <v>1019</v>
      </c>
      <c r="K236" s="626"/>
      <c r="L236" s="626" t="s">
        <v>7147</v>
      </c>
      <c r="M236" s="629" t="s">
        <v>3523</v>
      </c>
      <c r="N236" s="626"/>
      <c r="O236" s="626"/>
      <c r="P236" s="626"/>
      <c r="Q236" s="626"/>
      <c r="R236" s="626" t="s">
        <v>237</v>
      </c>
      <c r="S236" s="626" t="s">
        <v>237</v>
      </c>
      <c r="T236" s="626"/>
      <c r="U236" s="626"/>
      <c r="V236" s="626"/>
      <c r="W236" s="626">
        <v>6</v>
      </c>
      <c r="X236" s="626"/>
      <c r="Y236" s="626" t="s">
        <v>8114</v>
      </c>
      <c r="Z236" s="626" t="s">
        <v>8263</v>
      </c>
      <c r="AA236" s="625" t="s">
        <v>8263</v>
      </c>
      <c r="AB236" s="626" t="str">
        <f t="shared" si="2"/>
        <v>407 mm</v>
      </c>
      <c r="AC236" s="643"/>
      <c r="AD236" s="643"/>
      <c r="AE236" s="623">
        <v>225</v>
      </c>
      <c r="AF236" s="623">
        <f t="shared" si="3"/>
        <v>407</v>
      </c>
    </row>
    <row r="237" spans="1:32" x14ac:dyDescent="0.2">
      <c r="A237" s="628"/>
      <c r="B237" s="624" t="s">
        <v>6096</v>
      </c>
      <c r="C237" s="626">
        <v>0.75</v>
      </c>
      <c r="D237" s="639" t="s">
        <v>1118</v>
      </c>
      <c r="E237" s="626">
        <v>109</v>
      </c>
      <c r="F237" s="626">
        <v>81</v>
      </c>
      <c r="G237" s="626"/>
      <c r="H237" s="626">
        <v>100</v>
      </c>
      <c r="I237" s="626"/>
      <c r="J237" s="625" t="s">
        <v>1019</v>
      </c>
      <c r="K237" s="626"/>
      <c r="L237" s="626" t="s">
        <v>7820</v>
      </c>
      <c r="M237" s="629" t="s">
        <v>8671</v>
      </c>
      <c r="N237" s="626"/>
      <c r="O237" s="626"/>
      <c r="P237" s="626"/>
      <c r="Q237" s="626"/>
      <c r="R237" s="626" t="s">
        <v>7820</v>
      </c>
      <c r="S237" s="646" t="s">
        <v>5035</v>
      </c>
      <c r="T237" s="626"/>
      <c r="U237" s="626"/>
      <c r="V237" s="626"/>
      <c r="W237" s="626">
        <v>8</v>
      </c>
      <c r="X237" s="626"/>
      <c r="Y237" s="626" t="s">
        <v>446</v>
      </c>
      <c r="Z237" s="626" t="s">
        <v>8263</v>
      </c>
      <c r="AA237" s="625" t="s">
        <v>8263</v>
      </c>
      <c r="AB237" s="626" t="str">
        <f t="shared" si="2"/>
        <v>413 mm</v>
      </c>
      <c r="AC237" s="643"/>
      <c r="AD237" s="643"/>
      <c r="AE237" s="623">
        <v>219</v>
      </c>
      <c r="AF237" s="623">
        <f t="shared" si="3"/>
        <v>413</v>
      </c>
    </row>
    <row r="238" spans="1:32" x14ac:dyDescent="0.2">
      <c r="A238" s="628"/>
      <c r="B238" s="624"/>
      <c r="C238" s="626" t="s">
        <v>366</v>
      </c>
      <c r="D238" s="639"/>
      <c r="E238" s="626"/>
      <c r="F238" s="626"/>
      <c r="G238" s="626"/>
      <c r="H238" s="626"/>
      <c r="I238" s="626"/>
      <c r="J238" s="625"/>
      <c r="K238" s="626"/>
      <c r="L238" s="626"/>
      <c r="M238" s="629"/>
      <c r="N238" s="626"/>
      <c r="O238" s="626"/>
      <c r="P238" s="626"/>
      <c r="Q238" s="626"/>
      <c r="R238" s="626"/>
      <c r="S238" s="626"/>
      <c r="T238" s="626"/>
      <c r="U238" s="626"/>
      <c r="V238" s="626"/>
      <c r="W238" s="626"/>
      <c r="X238" s="626"/>
      <c r="Y238" s="626"/>
      <c r="Z238" s="626"/>
      <c r="AA238" s="625"/>
      <c r="AB238" s="626"/>
      <c r="AC238" s="643"/>
      <c r="AD238" s="643"/>
    </row>
    <row r="239" spans="1:32" x14ac:dyDescent="0.2">
      <c r="A239" s="628" t="s">
        <v>2758</v>
      </c>
      <c r="B239" s="624" t="s">
        <v>4416</v>
      </c>
      <c r="C239" s="626">
        <v>1</v>
      </c>
      <c r="D239" s="639" t="s">
        <v>1914</v>
      </c>
      <c r="E239" s="626">
        <v>103</v>
      </c>
      <c r="F239" s="626">
        <v>83</v>
      </c>
      <c r="G239" s="626"/>
      <c r="H239" s="626">
        <v>96</v>
      </c>
      <c r="I239" s="626"/>
      <c r="J239" s="625" t="s">
        <v>1019</v>
      </c>
      <c r="K239" s="626"/>
      <c r="L239" s="626" t="s">
        <v>7147</v>
      </c>
      <c r="M239" s="629" t="s">
        <v>8671</v>
      </c>
      <c r="N239" s="626"/>
      <c r="O239" s="626"/>
      <c r="P239" s="646"/>
      <c r="Q239" s="646"/>
      <c r="R239" s="626" t="s">
        <v>7147</v>
      </c>
      <c r="S239" s="646" t="s">
        <v>5035</v>
      </c>
      <c r="T239" s="626"/>
      <c r="U239" s="626"/>
      <c r="V239" s="626"/>
      <c r="W239" s="626">
        <v>8</v>
      </c>
      <c r="X239" s="626"/>
      <c r="Y239" s="626" t="s">
        <v>6568</v>
      </c>
      <c r="Z239" s="626" t="s">
        <v>8263</v>
      </c>
      <c r="AA239" s="625" t="s">
        <v>8263</v>
      </c>
      <c r="AB239" s="626" t="str">
        <f t="shared" si="2"/>
        <v>397 mm</v>
      </c>
      <c r="AC239" s="643"/>
      <c r="AD239" s="643"/>
      <c r="AE239" s="623">
        <v>235</v>
      </c>
      <c r="AF239" s="623">
        <f t="shared" si="3"/>
        <v>397</v>
      </c>
    </row>
    <row r="240" spans="1:32" ht="25.5" x14ac:dyDescent="0.2">
      <c r="A240" s="628" t="s">
        <v>12557</v>
      </c>
      <c r="B240" s="624" t="s">
        <v>4416</v>
      </c>
      <c r="C240" s="626">
        <v>1</v>
      </c>
      <c r="D240" s="780" t="s">
        <v>1914</v>
      </c>
      <c r="E240" s="626">
        <v>115</v>
      </c>
      <c r="F240" s="626">
        <v>75</v>
      </c>
      <c r="G240" s="626"/>
      <c r="H240" s="626">
        <v>92</v>
      </c>
      <c r="I240" s="626"/>
      <c r="J240" s="638" t="s">
        <v>8154</v>
      </c>
      <c r="K240" s="422"/>
      <c r="L240" s="422" t="s">
        <v>7820</v>
      </c>
      <c r="M240" s="629" t="s">
        <v>8671</v>
      </c>
      <c r="N240" s="422"/>
      <c r="O240" s="422"/>
      <c r="P240" s="422"/>
      <c r="Q240" s="422"/>
      <c r="R240" s="422" t="s">
        <v>7820</v>
      </c>
      <c r="S240" s="647" t="s">
        <v>5035</v>
      </c>
      <c r="T240" s="422"/>
      <c r="U240" s="422"/>
      <c r="V240" s="422"/>
      <c r="W240" s="422">
        <v>7</v>
      </c>
      <c r="X240" s="422"/>
      <c r="Y240" s="422" t="s">
        <v>8114</v>
      </c>
      <c r="Z240" s="422" t="s">
        <v>8263</v>
      </c>
      <c r="AA240" s="422" t="s">
        <v>8263</v>
      </c>
      <c r="AB240" s="626" t="str">
        <f t="shared" ref="AB240" si="6">AF240&amp;" mm"</f>
        <v>407 mm</v>
      </c>
      <c r="AC240" s="651" t="s">
        <v>11263</v>
      </c>
      <c r="AD240" s="651"/>
      <c r="AE240" s="623">
        <v>225</v>
      </c>
      <c r="AF240" s="623">
        <f t="shared" ref="AF240" si="7">525-AE240-5+112</f>
        <v>407</v>
      </c>
    </row>
    <row r="241" spans="1:256" ht="13.5" customHeight="1" x14ac:dyDescent="0.2">
      <c r="A241" s="628"/>
      <c r="B241" s="624" t="s">
        <v>1423</v>
      </c>
      <c r="C241" s="626">
        <v>1</v>
      </c>
      <c r="D241" s="639" t="s">
        <v>4722</v>
      </c>
      <c r="E241" s="626">
        <v>109</v>
      </c>
      <c r="F241" s="626">
        <v>81</v>
      </c>
      <c r="G241" s="626"/>
      <c r="H241" s="626">
        <v>100</v>
      </c>
      <c r="I241" s="626"/>
      <c r="J241" s="625" t="s">
        <v>1019</v>
      </c>
      <c r="K241" s="626"/>
      <c r="L241" s="626" t="s">
        <v>7820</v>
      </c>
      <c r="M241" s="629" t="s">
        <v>8671</v>
      </c>
      <c r="N241" s="626"/>
      <c r="O241" s="626"/>
      <c r="P241" s="626"/>
      <c r="Q241" s="626"/>
      <c r="R241" s="626" t="s">
        <v>7820</v>
      </c>
      <c r="S241" s="646" t="s">
        <v>5035</v>
      </c>
      <c r="T241" s="626"/>
      <c r="U241" s="626"/>
      <c r="V241" s="626"/>
      <c r="W241" s="626" t="s">
        <v>4723</v>
      </c>
      <c r="X241" s="626"/>
      <c r="Y241" s="626" t="s">
        <v>4724</v>
      </c>
      <c r="Z241" s="626" t="s">
        <v>8263</v>
      </c>
      <c r="AA241" s="625" t="s">
        <v>8263</v>
      </c>
      <c r="AB241" s="626" t="str">
        <f t="shared" si="2"/>
        <v>432 mm</v>
      </c>
      <c r="AC241" s="643"/>
      <c r="AD241" s="643"/>
      <c r="AE241" s="623">
        <v>200</v>
      </c>
      <c r="AF241" s="623">
        <f t="shared" si="3"/>
        <v>432</v>
      </c>
    </row>
    <row r="242" spans="1:256" x14ac:dyDescent="0.2">
      <c r="A242" s="628"/>
      <c r="B242" s="624" t="s">
        <v>1423</v>
      </c>
      <c r="C242" s="626">
        <v>1</v>
      </c>
      <c r="D242" s="639" t="s">
        <v>9881</v>
      </c>
      <c r="E242" s="626">
        <v>103</v>
      </c>
      <c r="F242" s="626">
        <v>79</v>
      </c>
      <c r="G242" s="626"/>
      <c r="H242" s="626">
        <v>96</v>
      </c>
      <c r="I242" s="626"/>
      <c r="J242" s="625" t="s">
        <v>1019</v>
      </c>
      <c r="K242" s="626"/>
      <c r="L242" s="626" t="s">
        <v>7147</v>
      </c>
      <c r="M242" s="629" t="s">
        <v>8671</v>
      </c>
      <c r="N242" s="626"/>
      <c r="O242" s="626"/>
      <c r="P242" s="646"/>
      <c r="Q242" s="646"/>
      <c r="R242" s="626" t="s">
        <v>7147</v>
      </c>
      <c r="S242" s="646" t="s">
        <v>5035</v>
      </c>
      <c r="T242" s="626"/>
      <c r="U242" s="626"/>
      <c r="V242" s="626"/>
      <c r="W242" s="626" t="s">
        <v>4723</v>
      </c>
      <c r="X242" s="626"/>
      <c r="Y242" s="626" t="s">
        <v>4724</v>
      </c>
      <c r="Z242" s="626" t="s">
        <v>8263</v>
      </c>
      <c r="AA242" s="625" t="s">
        <v>8263</v>
      </c>
      <c r="AB242" s="626" t="str">
        <f t="shared" si="2"/>
        <v>432 mm</v>
      </c>
      <c r="AC242" s="643"/>
      <c r="AD242" s="643"/>
      <c r="AE242" s="623">
        <v>200</v>
      </c>
      <c r="AF242" s="623">
        <f t="shared" si="3"/>
        <v>432</v>
      </c>
    </row>
    <row r="243" spans="1:256" ht="25.5" x14ac:dyDescent="0.2">
      <c r="A243" s="628" t="s">
        <v>1882</v>
      </c>
      <c r="B243" s="624" t="s">
        <v>8490</v>
      </c>
      <c r="C243" s="626">
        <v>1</v>
      </c>
      <c r="D243" s="639" t="s">
        <v>8952</v>
      </c>
      <c r="E243" s="626">
        <v>103</v>
      </c>
      <c r="F243" s="626">
        <v>80</v>
      </c>
      <c r="G243" s="626"/>
      <c r="H243" s="626">
        <v>96</v>
      </c>
      <c r="I243" s="626"/>
      <c r="J243" s="638" t="s">
        <v>8154</v>
      </c>
      <c r="K243" s="626"/>
      <c r="L243" s="626" t="s">
        <v>7147</v>
      </c>
      <c r="M243" s="629" t="s">
        <v>8671</v>
      </c>
      <c r="N243" s="626"/>
      <c r="O243" s="626"/>
      <c r="P243" s="646"/>
      <c r="Q243" s="646"/>
      <c r="R243" s="626" t="s">
        <v>7147</v>
      </c>
      <c r="S243" s="646" t="s">
        <v>5035</v>
      </c>
      <c r="T243" s="626"/>
      <c r="U243" s="626"/>
      <c r="V243" s="626"/>
      <c r="W243" s="626">
        <v>8</v>
      </c>
      <c r="X243" s="626"/>
      <c r="Y243" s="626" t="s">
        <v>446</v>
      </c>
      <c r="Z243" s="626" t="s">
        <v>8263</v>
      </c>
      <c r="AA243" s="625" t="s">
        <v>8263</v>
      </c>
      <c r="AB243" s="626" t="str">
        <f t="shared" si="2"/>
        <v>413 mm</v>
      </c>
      <c r="AC243" s="643"/>
      <c r="AD243" s="643"/>
      <c r="AE243" s="623">
        <v>219</v>
      </c>
      <c r="AF243" s="623">
        <f t="shared" si="3"/>
        <v>413</v>
      </c>
    </row>
    <row r="244" spans="1:256" ht="25.5" x14ac:dyDescent="0.2">
      <c r="A244" s="633" t="s">
        <v>10712</v>
      </c>
      <c r="B244" s="631" t="s">
        <v>8490</v>
      </c>
      <c r="C244" s="626">
        <v>1</v>
      </c>
      <c r="D244" s="645" t="s">
        <v>10750</v>
      </c>
      <c r="E244" s="626">
        <v>109</v>
      </c>
      <c r="F244" s="626">
        <v>86</v>
      </c>
      <c r="G244" s="626"/>
      <c r="H244" s="626">
        <v>100</v>
      </c>
      <c r="I244" s="626"/>
      <c r="J244" s="638" t="s">
        <v>8154</v>
      </c>
      <c r="K244" s="422"/>
      <c r="L244" s="422" t="s">
        <v>7820</v>
      </c>
      <c r="M244" s="629" t="s">
        <v>8671</v>
      </c>
      <c r="N244" s="422"/>
      <c r="O244" s="422"/>
      <c r="P244" s="422"/>
      <c r="Q244" s="422"/>
      <c r="R244" s="422" t="s">
        <v>7820</v>
      </c>
      <c r="S244" s="647" t="s">
        <v>7991</v>
      </c>
      <c r="T244" s="422"/>
      <c r="U244" s="422"/>
      <c r="V244" s="422"/>
      <c r="W244" s="422">
        <v>11</v>
      </c>
      <c r="X244" s="422"/>
      <c r="Y244" s="422" t="s">
        <v>10681</v>
      </c>
      <c r="Z244" s="422" t="s">
        <v>8263</v>
      </c>
      <c r="AA244" s="422" t="s">
        <v>8263</v>
      </c>
      <c r="AB244" s="626" t="str">
        <f t="shared" si="2"/>
        <v>467 mm</v>
      </c>
      <c r="AC244" s="651" t="s">
        <v>10683</v>
      </c>
      <c r="AD244" s="651"/>
      <c r="AE244" s="623">
        <v>165</v>
      </c>
      <c r="AF244" s="623">
        <f t="shared" si="3"/>
        <v>467</v>
      </c>
    </row>
    <row r="245" spans="1:256" ht="25.5" x14ac:dyDescent="0.2">
      <c r="A245" s="633" t="s">
        <v>9416</v>
      </c>
      <c r="B245" s="631" t="s">
        <v>8490</v>
      </c>
      <c r="C245" s="626">
        <v>1</v>
      </c>
      <c r="D245" s="645" t="s">
        <v>11262</v>
      </c>
      <c r="E245" s="626">
        <v>103</v>
      </c>
      <c r="F245" s="626">
        <v>80</v>
      </c>
      <c r="G245" s="626"/>
      <c r="H245" s="626">
        <v>96</v>
      </c>
      <c r="I245" s="626"/>
      <c r="J245" s="638" t="s">
        <v>8154</v>
      </c>
      <c r="K245" s="422"/>
      <c r="L245" s="422" t="s">
        <v>7820</v>
      </c>
      <c r="M245" s="629" t="s">
        <v>8671</v>
      </c>
      <c r="N245" s="422"/>
      <c r="O245" s="422"/>
      <c r="P245" s="422"/>
      <c r="Q245" s="422"/>
      <c r="R245" s="422" t="s">
        <v>7820</v>
      </c>
      <c r="S245" s="647" t="s">
        <v>7991</v>
      </c>
      <c r="T245" s="422"/>
      <c r="U245" s="422"/>
      <c r="V245" s="422"/>
      <c r="W245" s="422">
        <v>8</v>
      </c>
      <c r="X245" s="422"/>
      <c r="Y245" s="422" t="s">
        <v>6730</v>
      </c>
      <c r="Z245" s="422" t="s">
        <v>8263</v>
      </c>
      <c r="AA245" s="422" t="s">
        <v>8263</v>
      </c>
      <c r="AB245" s="626" t="str">
        <f t="shared" si="2"/>
        <v>422 mm</v>
      </c>
      <c r="AC245" s="651" t="s">
        <v>11263</v>
      </c>
      <c r="AD245" s="651"/>
      <c r="AE245" s="623">
        <v>210</v>
      </c>
      <c r="AF245" s="623">
        <f t="shared" si="3"/>
        <v>422</v>
      </c>
    </row>
    <row r="246" spans="1:256" ht="25.5" x14ac:dyDescent="0.2">
      <c r="A246" s="628"/>
      <c r="B246" s="624" t="s">
        <v>8490</v>
      </c>
      <c r="C246" s="626">
        <v>1</v>
      </c>
      <c r="D246" s="639" t="s">
        <v>9298</v>
      </c>
      <c r="E246" s="626">
        <v>103</v>
      </c>
      <c r="F246" s="626">
        <v>80</v>
      </c>
      <c r="G246" s="626"/>
      <c r="H246" s="626">
        <v>96</v>
      </c>
      <c r="I246" s="626"/>
      <c r="J246" s="638" t="s">
        <v>8154</v>
      </c>
      <c r="K246" s="626"/>
      <c r="L246" s="626" t="s">
        <v>7147</v>
      </c>
      <c r="M246" s="629" t="s">
        <v>8671</v>
      </c>
      <c r="N246" s="626"/>
      <c r="O246" s="626"/>
      <c r="P246" s="646"/>
      <c r="Q246" s="646"/>
      <c r="R246" s="626" t="s">
        <v>7147</v>
      </c>
      <c r="S246" s="646" t="s">
        <v>5035</v>
      </c>
      <c r="T246" s="626"/>
      <c r="U246" s="626"/>
      <c r="V246" s="626"/>
      <c r="W246" s="626">
        <v>8</v>
      </c>
      <c r="X246" s="626"/>
      <c r="Y246" s="626" t="s">
        <v>9299</v>
      </c>
      <c r="Z246" s="626" t="s">
        <v>8263</v>
      </c>
      <c r="AA246" s="625" t="s">
        <v>8263</v>
      </c>
      <c r="AB246" s="626" t="str">
        <f t="shared" si="2"/>
        <v>427 mm</v>
      </c>
      <c r="AC246" s="643"/>
      <c r="AD246" s="643"/>
      <c r="AE246" s="623">
        <v>205</v>
      </c>
      <c r="AF246" s="623">
        <f t="shared" si="3"/>
        <v>427</v>
      </c>
    </row>
    <row r="247" spans="1:256" s="627" customFormat="1" x14ac:dyDescent="0.2">
      <c r="A247" s="625"/>
      <c r="B247" s="624" t="s">
        <v>8490</v>
      </c>
      <c r="C247" s="422">
        <v>1</v>
      </c>
      <c r="D247" s="613" t="s">
        <v>11569</v>
      </c>
      <c r="E247" s="422">
        <v>109</v>
      </c>
      <c r="F247" s="422">
        <v>83</v>
      </c>
      <c r="G247" s="422"/>
      <c r="H247" s="422">
        <v>100</v>
      </c>
      <c r="I247" s="422"/>
      <c r="J247" s="422" t="s">
        <v>1019</v>
      </c>
      <c r="K247" s="422"/>
      <c r="L247" s="422" t="s">
        <v>7820</v>
      </c>
      <c r="M247" s="629" t="s">
        <v>8671</v>
      </c>
      <c r="N247" s="422"/>
      <c r="O247" s="422"/>
      <c r="P247" s="422"/>
      <c r="Q247" s="422"/>
      <c r="R247" s="422" t="s">
        <v>7820</v>
      </c>
      <c r="S247" s="646" t="s">
        <v>5035</v>
      </c>
      <c r="T247" s="422"/>
      <c r="U247" s="422"/>
      <c r="V247" s="422"/>
      <c r="W247" s="422">
        <v>7</v>
      </c>
      <c r="X247" s="422"/>
      <c r="Y247" s="422" t="s">
        <v>1689</v>
      </c>
      <c r="Z247" s="422" t="s">
        <v>8263</v>
      </c>
      <c r="AA247" s="422" t="s">
        <v>8263</v>
      </c>
      <c r="AB247" s="626" t="str">
        <f t="shared" si="2"/>
        <v>402 mm</v>
      </c>
      <c r="AC247" s="578"/>
      <c r="AD247" s="578"/>
      <c r="AE247" s="751">
        <v>230</v>
      </c>
      <c r="AF247" s="623">
        <f t="shared" si="3"/>
        <v>402</v>
      </c>
      <c r="AG247" s="422"/>
      <c r="AH247" s="422"/>
      <c r="AI247" s="422"/>
      <c r="AJ247" s="422"/>
      <c r="AK247" s="422"/>
      <c r="AL247" s="422"/>
      <c r="AM247" s="422"/>
      <c r="AN247" s="422"/>
      <c r="AO247" s="422"/>
      <c r="AP247" s="422"/>
      <c r="AQ247" s="422"/>
      <c r="AR247" s="422"/>
      <c r="AS247" s="422"/>
      <c r="AT247" s="422"/>
      <c r="AU247" s="422"/>
      <c r="AV247" s="422"/>
      <c r="AW247" s="422"/>
      <c r="AX247" s="422"/>
      <c r="AY247" s="422"/>
      <c r="AZ247" s="422"/>
      <c r="BA247" s="422"/>
      <c r="BB247" s="422"/>
      <c r="BC247" s="422"/>
      <c r="BD247" s="422"/>
      <c r="BE247" s="422"/>
      <c r="BF247" s="422"/>
      <c r="BG247" s="422"/>
      <c r="BH247" s="422"/>
      <c r="BI247" s="422"/>
      <c r="BJ247" s="422"/>
      <c r="BK247" s="422"/>
      <c r="BL247" s="422"/>
      <c r="BM247" s="422"/>
      <c r="BN247" s="422"/>
      <c r="BO247" s="422"/>
      <c r="BP247" s="422"/>
      <c r="BQ247" s="422"/>
      <c r="BR247" s="422"/>
      <c r="BS247" s="422"/>
      <c r="BT247" s="422"/>
      <c r="BU247" s="422"/>
      <c r="BV247" s="422"/>
      <c r="BW247" s="422"/>
      <c r="BX247" s="422"/>
      <c r="BY247" s="422"/>
      <c r="BZ247" s="422"/>
      <c r="CA247" s="422"/>
      <c r="CB247" s="422"/>
      <c r="CC247" s="422"/>
      <c r="CD247" s="422"/>
      <c r="CE247" s="422"/>
      <c r="CF247" s="422"/>
      <c r="CG247" s="422"/>
      <c r="CH247" s="422"/>
      <c r="CI247" s="422"/>
      <c r="CJ247" s="422"/>
      <c r="CK247" s="422"/>
      <c r="CL247" s="422"/>
      <c r="CM247" s="422"/>
      <c r="CN247" s="422"/>
      <c r="CO247" s="422"/>
      <c r="CP247" s="422"/>
      <c r="CQ247" s="422"/>
      <c r="CR247" s="422"/>
      <c r="CS247" s="422"/>
      <c r="CT247" s="422"/>
      <c r="CU247" s="422"/>
      <c r="CV247" s="422"/>
      <c r="CW247" s="422"/>
      <c r="CX247" s="422"/>
      <c r="CY247" s="422"/>
      <c r="CZ247" s="422"/>
      <c r="DA247" s="422"/>
      <c r="DB247" s="422"/>
      <c r="DC247" s="422"/>
      <c r="DD247" s="422"/>
      <c r="DE247" s="422"/>
      <c r="DF247" s="422"/>
      <c r="DG247" s="422"/>
      <c r="DH247" s="422"/>
      <c r="DI247" s="422"/>
      <c r="DJ247" s="422"/>
      <c r="DK247" s="422"/>
      <c r="DL247" s="422"/>
      <c r="DM247" s="422"/>
      <c r="DN247" s="422"/>
      <c r="DO247" s="422"/>
      <c r="DP247" s="422"/>
      <c r="DQ247" s="422"/>
      <c r="DR247" s="422"/>
      <c r="DS247" s="422"/>
      <c r="DT247" s="422"/>
      <c r="DU247" s="422"/>
      <c r="DV247" s="422"/>
      <c r="DW247" s="422"/>
      <c r="DX247" s="422"/>
      <c r="DY247" s="422"/>
      <c r="DZ247" s="422"/>
      <c r="EA247" s="422"/>
      <c r="EB247" s="422"/>
      <c r="EC247" s="422"/>
      <c r="ED247" s="422"/>
      <c r="EE247" s="422"/>
      <c r="EF247" s="422"/>
      <c r="EG247" s="422"/>
      <c r="EH247" s="422"/>
      <c r="EI247" s="422"/>
      <c r="EJ247" s="422"/>
      <c r="EK247" s="422"/>
      <c r="EL247" s="422"/>
      <c r="EM247" s="422"/>
      <c r="EN247" s="422"/>
      <c r="EO247" s="422"/>
      <c r="EP247" s="422"/>
      <c r="EQ247" s="422"/>
      <c r="ER247" s="422"/>
      <c r="ES247" s="422"/>
      <c r="ET247" s="422"/>
      <c r="EU247" s="422"/>
      <c r="EV247" s="422"/>
      <c r="EW247" s="422"/>
      <c r="EX247" s="422"/>
      <c r="EY247" s="422"/>
      <c r="EZ247" s="422"/>
      <c r="FA247" s="422"/>
      <c r="FB247" s="422"/>
      <c r="FC247" s="422"/>
      <c r="FD247" s="422"/>
      <c r="FE247" s="422"/>
      <c r="FF247" s="422"/>
      <c r="FG247" s="422"/>
      <c r="FH247" s="422"/>
      <c r="FI247" s="422"/>
      <c r="FJ247" s="422"/>
      <c r="FK247" s="422"/>
      <c r="FL247" s="422"/>
      <c r="FM247" s="422"/>
      <c r="FN247" s="422"/>
      <c r="FO247" s="422"/>
      <c r="FP247" s="422"/>
      <c r="FQ247" s="422"/>
      <c r="FR247" s="422"/>
      <c r="FS247" s="422"/>
      <c r="FT247" s="422"/>
      <c r="FU247" s="422"/>
      <c r="FV247" s="422"/>
      <c r="FW247" s="422"/>
      <c r="FX247" s="422"/>
      <c r="FY247" s="422"/>
      <c r="FZ247" s="422"/>
      <c r="GA247" s="422"/>
      <c r="GB247" s="422"/>
      <c r="GC247" s="422"/>
      <c r="GD247" s="422"/>
      <c r="GE247" s="422"/>
      <c r="GF247" s="422"/>
      <c r="GG247" s="422"/>
      <c r="GH247" s="422"/>
      <c r="GI247" s="422"/>
      <c r="GJ247" s="422"/>
      <c r="GK247" s="422"/>
      <c r="GL247" s="422"/>
      <c r="GM247" s="422"/>
      <c r="GN247" s="422"/>
      <c r="GO247" s="422"/>
      <c r="GP247" s="422"/>
      <c r="GQ247" s="422"/>
      <c r="GR247" s="422"/>
      <c r="GS247" s="422"/>
      <c r="GT247" s="422"/>
      <c r="GU247" s="422"/>
      <c r="GV247" s="422"/>
      <c r="GW247" s="422"/>
      <c r="GX247" s="422"/>
      <c r="GY247" s="422"/>
      <c r="GZ247" s="422"/>
      <c r="HA247" s="422"/>
      <c r="HB247" s="422"/>
      <c r="HC247" s="422"/>
      <c r="HD247" s="422"/>
      <c r="HE247" s="422"/>
      <c r="HF247" s="422"/>
      <c r="HG247" s="422"/>
      <c r="HH247" s="422"/>
      <c r="HI247" s="422"/>
      <c r="HJ247" s="422"/>
      <c r="HK247" s="422"/>
      <c r="HL247" s="422"/>
      <c r="HM247" s="422"/>
      <c r="HN247" s="422"/>
      <c r="HO247" s="422"/>
      <c r="HP247" s="422"/>
      <c r="HQ247" s="422"/>
      <c r="HR247" s="422"/>
      <c r="HS247" s="422"/>
      <c r="HT247" s="422"/>
      <c r="HU247" s="422"/>
      <c r="HV247" s="422"/>
      <c r="HW247" s="422"/>
      <c r="HX247" s="422"/>
      <c r="HY247" s="422"/>
      <c r="HZ247" s="422"/>
      <c r="IA247" s="422"/>
      <c r="IB247" s="422"/>
      <c r="IC247" s="422"/>
      <c r="ID247" s="422"/>
      <c r="IE247" s="422"/>
      <c r="IF247" s="422"/>
      <c r="IG247" s="422"/>
      <c r="IH247" s="422"/>
      <c r="II247" s="422"/>
      <c r="IJ247" s="422"/>
      <c r="IK247" s="422"/>
      <c r="IL247" s="422"/>
      <c r="IM247" s="422"/>
      <c r="IN247" s="422"/>
      <c r="IO247" s="422"/>
      <c r="IP247" s="422"/>
      <c r="IQ247" s="422"/>
      <c r="IR247" s="422"/>
      <c r="IS247" s="422"/>
      <c r="IT247" s="422"/>
      <c r="IU247" s="422"/>
      <c r="IV247" s="422"/>
    </row>
    <row r="248" spans="1:256" x14ac:dyDescent="0.2">
      <c r="A248" s="628"/>
      <c r="B248" s="624" t="s">
        <v>8490</v>
      </c>
      <c r="C248" s="626">
        <v>1</v>
      </c>
      <c r="D248" s="639" t="s">
        <v>4722</v>
      </c>
      <c r="E248" s="626">
        <v>109</v>
      </c>
      <c r="F248" s="626">
        <v>81</v>
      </c>
      <c r="G248" s="626"/>
      <c r="H248" s="626">
        <v>100</v>
      </c>
      <c r="I248" s="626"/>
      <c r="J248" s="625" t="s">
        <v>1019</v>
      </c>
      <c r="K248" s="626"/>
      <c r="L248" s="626" t="s">
        <v>7820</v>
      </c>
      <c r="M248" s="629" t="s">
        <v>8671</v>
      </c>
      <c r="N248" s="626"/>
      <c r="O248" s="626"/>
      <c r="P248" s="626"/>
      <c r="Q248" s="626"/>
      <c r="R248" s="626" t="s">
        <v>7820</v>
      </c>
      <c r="S248" s="646" t="s">
        <v>5035</v>
      </c>
      <c r="T248" s="626"/>
      <c r="U248" s="626"/>
      <c r="V248" s="626"/>
      <c r="W248" s="626" t="s">
        <v>4723</v>
      </c>
      <c r="X248" s="626"/>
      <c r="Y248" s="626" t="s">
        <v>4724</v>
      </c>
      <c r="Z248" s="626" t="s">
        <v>8263</v>
      </c>
      <c r="AA248" s="625" t="s">
        <v>8263</v>
      </c>
      <c r="AB248" s="626" t="str">
        <f t="shared" si="2"/>
        <v>432 mm</v>
      </c>
      <c r="AC248" s="643"/>
      <c r="AD248" s="643"/>
      <c r="AE248" s="623">
        <v>200</v>
      </c>
      <c r="AF248" s="623">
        <f t="shared" si="3"/>
        <v>432</v>
      </c>
    </row>
    <row r="249" spans="1:256" s="627" customFormat="1" x14ac:dyDescent="0.2">
      <c r="A249" s="636" t="s">
        <v>11563</v>
      </c>
      <c r="B249" s="624" t="s">
        <v>8490</v>
      </c>
      <c r="C249" s="422">
        <v>1</v>
      </c>
      <c r="D249" s="578" t="s">
        <v>11568</v>
      </c>
      <c r="E249" s="422">
        <v>109</v>
      </c>
      <c r="F249" s="422">
        <v>82</v>
      </c>
      <c r="G249" s="422"/>
      <c r="H249" s="422">
        <v>100</v>
      </c>
      <c r="I249" s="422"/>
      <c r="J249" s="422" t="s">
        <v>1019</v>
      </c>
      <c r="K249" s="422"/>
      <c r="L249" s="422" t="s">
        <v>7820</v>
      </c>
      <c r="M249" s="629" t="s">
        <v>8671</v>
      </c>
      <c r="N249" s="422"/>
      <c r="O249" s="422"/>
      <c r="P249" s="422"/>
      <c r="Q249" s="422"/>
      <c r="R249" s="422" t="s">
        <v>7820</v>
      </c>
      <c r="S249" s="646" t="s">
        <v>5035</v>
      </c>
      <c r="T249" s="422"/>
      <c r="U249" s="422"/>
      <c r="V249" s="422"/>
      <c r="W249" s="422">
        <v>7</v>
      </c>
      <c r="X249" s="422"/>
      <c r="Y249" s="422" t="s">
        <v>1689</v>
      </c>
      <c r="Z249" s="422" t="s">
        <v>8263</v>
      </c>
      <c r="AA249" s="422" t="s">
        <v>8263</v>
      </c>
      <c r="AB249" s="626" t="str">
        <f t="shared" si="2"/>
        <v>402 mm</v>
      </c>
      <c r="AC249" s="578" t="s">
        <v>11551</v>
      </c>
      <c r="AD249" s="578"/>
      <c r="AE249" s="751">
        <v>230</v>
      </c>
      <c r="AF249" s="623">
        <f t="shared" si="3"/>
        <v>402</v>
      </c>
      <c r="AG249" s="422"/>
      <c r="AH249" s="422"/>
      <c r="AI249" s="422"/>
      <c r="AJ249" s="422"/>
      <c r="AK249" s="422"/>
      <c r="AL249" s="422"/>
      <c r="AM249" s="422"/>
      <c r="AN249" s="422"/>
      <c r="AO249" s="422"/>
      <c r="AP249" s="422"/>
      <c r="AQ249" s="422"/>
      <c r="AR249" s="422"/>
      <c r="AS249" s="422"/>
      <c r="AT249" s="422"/>
      <c r="AU249" s="422"/>
      <c r="AV249" s="422"/>
      <c r="AW249" s="422"/>
      <c r="AX249" s="422"/>
      <c r="AY249" s="422"/>
      <c r="AZ249" s="422"/>
      <c r="BA249" s="422"/>
      <c r="BB249" s="422"/>
      <c r="BC249" s="422"/>
      <c r="BD249" s="422"/>
      <c r="BE249" s="422"/>
      <c r="BF249" s="422"/>
      <c r="BG249" s="422"/>
      <c r="BH249" s="422"/>
      <c r="BI249" s="422"/>
      <c r="BJ249" s="422"/>
      <c r="BK249" s="422"/>
      <c r="BL249" s="422"/>
      <c r="BM249" s="422"/>
      <c r="BN249" s="422"/>
      <c r="BO249" s="422"/>
      <c r="BP249" s="422"/>
      <c r="BQ249" s="422"/>
      <c r="BR249" s="422"/>
      <c r="BS249" s="422"/>
      <c r="BT249" s="422"/>
      <c r="BU249" s="422"/>
      <c r="BV249" s="422"/>
      <c r="BW249" s="422"/>
      <c r="BX249" s="422"/>
      <c r="BY249" s="422"/>
      <c r="BZ249" s="422"/>
      <c r="CA249" s="422"/>
      <c r="CB249" s="422"/>
      <c r="CC249" s="422"/>
      <c r="CD249" s="422"/>
      <c r="CE249" s="422"/>
      <c r="CF249" s="422"/>
      <c r="CG249" s="422"/>
      <c r="CH249" s="422"/>
      <c r="CI249" s="422"/>
      <c r="CJ249" s="422"/>
      <c r="CK249" s="422"/>
      <c r="CL249" s="422"/>
      <c r="CM249" s="422"/>
      <c r="CN249" s="422"/>
      <c r="CO249" s="422"/>
      <c r="CP249" s="422"/>
      <c r="CQ249" s="422"/>
      <c r="CR249" s="422"/>
      <c r="CS249" s="422"/>
      <c r="CT249" s="422"/>
      <c r="CU249" s="422"/>
      <c r="CV249" s="422"/>
      <c r="CW249" s="422"/>
      <c r="CX249" s="422"/>
      <c r="CY249" s="422"/>
      <c r="CZ249" s="422"/>
      <c r="DA249" s="422"/>
      <c r="DB249" s="422"/>
      <c r="DC249" s="422"/>
      <c r="DD249" s="422"/>
      <c r="DE249" s="422"/>
      <c r="DF249" s="422"/>
      <c r="DG249" s="422"/>
      <c r="DH249" s="422"/>
      <c r="DI249" s="422"/>
      <c r="DJ249" s="422"/>
      <c r="DK249" s="422"/>
      <c r="DL249" s="422"/>
      <c r="DM249" s="422"/>
      <c r="DN249" s="422"/>
      <c r="DO249" s="422"/>
      <c r="DP249" s="422"/>
      <c r="DQ249" s="422"/>
      <c r="DR249" s="422"/>
      <c r="DS249" s="422"/>
      <c r="DT249" s="422"/>
      <c r="DU249" s="422"/>
      <c r="DV249" s="422"/>
      <c r="DW249" s="422"/>
      <c r="DX249" s="422"/>
      <c r="DY249" s="422"/>
      <c r="DZ249" s="422"/>
      <c r="EA249" s="422"/>
      <c r="EB249" s="422"/>
      <c r="EC249" s="422"/>
      <c r="ED249" s="422"/>
      <c r="EE249" s="422"/>
      <c r="EF249" s="422"/>
      <c r="EG249" s="422"/>
      <c r="EH249" s="422"/>
      <c r="EI249" s="422"/>
      <c r="EJ249" s="422"/>
      <c r="EK249" s="422"/>
      <c r="EL249" s="422"/>
      <c r="EM249" s="422"/>
      <c r="EN249" s="422"/>
      <c r="EO249" s="422"/>
      <c r="EP249" s="422"/>
      <c r="EQ249" s="422"/>
      <c r="ER249" s="422"/>
      <c r="ES249" s="422"/>
      <c r="ET249" s="422"/>
      <c r="EU249" s="422"/>
      <c r="EV249" s="422"/>
      <c r="EW249" s="422"/>
      <c r="EX249" s="422"/>
      <c r="EY249" s="422"/>
      <c r="EZ249" s="422"/>
      <c r="FA249" s="422"/>
      <c r="FB249" s="422"/>
      <c r="FC249" s="422"/>
      <c r="FD249" s="422"/>
      <c r="FE249" s="422"/>
      <c r="FF249" s="422"/>
      <c r="FG249" s="422"/>
      <c r="FH249" s="422"/>
      <c r="FI249" s="422"/>
      <c r="FJ249" s="422"/>
      <c r="FK249" s="422"/>
      <c r="FL249" s="422"/>
      <c r="FM249" s="422"/>
      <c r="FN249" s="422"/>
      <c r="FO249" s="422"/>
      <c r="FP249" s="422"/>
      <c r="FQ249" s="422"/>
      <c r="FR249" s="422"/>
      <c r="FS249" s="422"/>
      <c r="FT249" s="422"/>
      <c r="FU249" s="422"/>
      <c r="FV249" s="422"/>
      <c r="FW249" s="422"/>
      <c r="FX249" s="422"/>
      <c r="FY249" s="422"/>
      <c r="FZ249" s="422"/>
      <c r="GA249" s="422"/>
      <c r="GB249" s="422"/>
      <c r="GC249" s="422"/>
      <c r="GD249" s="422"/>
      <c r="GE249" s="422"/>
      <c r="GF249" s="422"/>
      <c r="GG249" s="422"/>
      <c r="GH249" s="422"/>
      <c r="GI249" s="422"/>
      <c r="GJ249" s="422"/>
      <c r="GK249" s="422"/>
      <c r="GL249" s="422"/>
      <c r="GM249" s="422"/>
      <c r="GN249" s="422"/>
      <c r="GO249" s="422"/>
      <c r="GP249" s="422"/>
      <c r="GQ249" s="422"/>
      <c r="GR249" s="422"/>
      <c r="GS249" s="422"/>
      <c r="GT249" s="422"/>
      <c r="GU249" s="422"/>
      <c r="GV249" s="422"/>
      <c r="GW249" s="422"/>
      <c r="GX249" s="422"/>
      <c r="GY249" s="422"/>
      <c r="GZ249" s="422"/>
      <c r="HA249" s="422"/>
      <c r="HB249" s="422"/>
      <c r="HC249" s="422"/>
      <c r="HD249" s="422"/>
      <c r="HE249" s="422"/>
      <c r="HF249" s="422"/>
      <c r="HG249" s="422"/>
      <c r="HH249" s="422"/>
      <c r="HI249" s="422"/>
      <c r="HJ249" s="422"/>
      <c r="HK249" s="422"/>
      <c r="HL249" s="422"/>
      <c r="HM249" s="422"/>
      <c r="HN249" s="422"/>
      <c r="HO249" s="422"/>
      <c r="HP249" s="422"/>
      <c r="HQ249" s="422"/>
      <c r="HR249" s="422"/>
      <c r="HS249" s="422"/>
      <c r="HT249" s="422"/>
      <c r="HU249" s="422"/>
      <c r="HV249" s="422"/>
      <c r="HW249" s="422"/>
      <c r="HX249" s="422"/>
      <c r="HY249" s="422"/>
      <c r="HZ249" s="422"/>
      <c r="IA249" s="422"/>
      <c r="IB249" s="422"/>
      <c r="IC249" s="422"/>
      <c r="ID249" s="422"/>
      <c r="IE249" s="422"/>
      <c r="IF249" s="422"/>
      <c r="IG249" s="422"/>
      <c r="IH249" s="422"/>
      <c r="II249" s="422"/>
      <c r="IJ249" s="422"/>
      <c r="IK249" s="422"/>
      <c r="IL249" s="422"/>
      <c r="IM249" s="422"/>
      <c r="IN249" s="422"/>
      <c r="IO249" s="422"/>
      <c r="IP249" s="422"/>
      <c r="IQ249" s="422"/>
      <c r="IR249" s="422"/>
      <c r="IS249" s="422"/>
      <c r="IT249" s="422"/>
      <c r="IU249" s="422"/>
      <c r="IV249" s="422"/>
    </row>
    <row r="250" spans="1:256" ht="25.5" x14ac:dyDescent="0.2">
      <c r="A250" s="628" t="s">
        <v>2743</v>
      </c>
      <c r="B250" s="624" t="s">
        <v>8490</v>
      </c>
      <c r="C250" s="626">
        <v>1</v>
      </c>
      <c r="D250" s="639" t="s">
        <v>6796</v>
      </c>
      <c r="E250" s="626">
        <v>103</v>
      </c>
      <c r="F250" s="626">
        <v>81</v>
      </c>
      <c r="G250" s="626"/>
      <c r="H250" s="626">
        <v>96</v>
      </c>
      <c r="I250" s="626"/>
      <c r="J250" s="638" t="s">
        <v>8154</v>
      </c>
      <c r="K250" s="626"/>
      <c r="L250" s="626" t="s">
        <v>7147</v>
      </c>
      <c r="M250" s="629" t="s">
        <v>8671</v>
      </c>
      <c r="N250" s="626"/>
      <c r="O250" s="626"/>
      <c r="P250" s="646"/>
      <c r="Q250" s="646"/>
      <c r="R250" s="626" t="s">
        <v>7147</v>
      </c>
      <c r="S250" s="646" t="s">
        <v>5035</v>
      </c>
      <c r="T250" s="626"/>
      <c r="U250" s="626"/>
      <c r="V250" s="626"/>
      <c r="W250" s="626">
        <v>8</v>
      </c>
      <c r="X250" s="626"/>
      <c r="Y250" s="626" t="s">
        <v>446</v>
      </c>
      <c r="Z250" s="626" t="s">
        <v>8263</v>
      </c>
      <c r="AA250" s="625" t="s">
        <v>8263</v>
      </c>
      <c r="AB250" s="626" t="str">
        <f t="shared" si="2"/>
        <v>413 mm</v>
      </c>
      <c r="AC250" s="643"/>
      <c r="AD250" s="643"/>
      <c r="AE250" s="623">
        <v>219</v>
      </c>
      <c r="AF250" s="623">
        <f t="shared" si="3"/>
        <v>413</v>
      </c>
    </row>
    <row r="251" spans="1:256" ht="25.5" x14ac:dyDescent="0.2">
      <c r="A251" s="628" t="s">
        <v>12432</v>
      </c>
      <c r="B251" s="624" t="s">
        <v>8490</v>
      </c>
      <c r="C251" s="626">
        <v>1</v>
      </c>
      <c r="D251" s="639" t="s">
        <v>12433</v>
      </c>
      <c r="E251" s="626">
        <v>103</v>
      </c>
      <c r="F251" s="626">
        <v>80</v>
      </c>
      <c r="G251" s="626"/>
      <c r="H251" s="626">
        <v>96</v>
      </c>
      <c r="I251" s="626"/>
      <c r="J251" s="638" t="s">
        <v>8154</v>
      </c>
      <c r="K251" s="626"/>
      <c r="L251" s="626" t="s">
        <v>7147</v>
      </c>
      <c r="M251" s="629" t="s">
        <v>8671</v>
      </c>
      <c r="N251" s="626"/>
      <c r="O251" s="626"/>
      <c r="P251" s="646"/>
      <c r="Q251" s="646"/>
      <c r="R251" s="626" t="s">
        <v>7147</v>
      </c>
      <c r="S251" s="646" t="s">
        <v>5035</v>
      </c>
      <c r="T251" s="626"/>
      <c r="U251" s="626"/>
      <c r="V251" s="626"/>
      <c r="W251" s="626">
        <v>8</v>
      </c>
      <c r="X251" s="626"/>
      <c r="Y251" s="626" t="s">
        <v>1689</v>
      </c>
      <c r="Z251" s="626" t="s">
        <v>8263</v>
      </c>
      <c r="AA251" s="625" t="s">
        <v>8263</v>
      </c>
      <c r="AB251" s="626" t="str">
        <f t="shared" si="2"/>
        <v>402 mm</v>
      </c>
      <c r="AC251" s="643"/>
      <c r="AD251" s="643"/>
      <c r="AE251" s="623">
        <v>230</v>
      </c>
      <c r="AF251" s="623">
        <f t="shared" si="3"/>
        <v>402</v>
      </c>
    </row>
    <row r="252" spans="1:256" ht="25.5" x14ac:dyDescent="0.2">
      <c r="A252" s="628"/>
      <c r="B252" s="624" t="s">
        <v>8490</v>
      </c>
      <c r="C252" s="626">
        <v>1</v>
      </c>
      <c r="D252" s="639" t="s">
        <v>10577</v>
      </c>
      <c r="E252" s="626">
        <v>103</v>
      </c>
      <c r="F252" s="626">
        <v>81</v>
      </c>
      <c r="G252" s="626"/>
      <c r="H252" s="626">
        <v>96</v>
      </c>
      <c r="I252" s="626"/>
      <c r="J252" s="638" t="s">
        <v>8154</v>
      </c>
      <c r="K252" s="626"/>
      <c r="L252" s="626" t="s">
        <v>7147</v>
      </c>
      <c r="M252" s="629" t="s">
        <v>8671</v>
      </c>
      <c r="N252" s="626"/>
      <c r="O252" s="626"/>
      <c r="P252" s="646"/>
      <c r="Q252" s="646"/>
      <c r="R252" s="626" t="s">
        <v>7147</v>
      </c>
      <c r="S252" s="646" t="s">
        <v>5035</v>
      </c>
      <c r="T252" s="626"/>
      <c r="U252" s="626"/>
      <c r="V252" s="626"/>
      <c r="W252" s="626">
        <v>8</v>
      </c>
      <c r="X252" s="626"/>
      <c r="Y252" s="626" t="s">
        <v>4724</v>
      </c>
      <c r="Z252" s="626" t="s">
        <v>8263</v>
      </c>
      <c r="AA252" s="625" t="s">
        <v>8263</v>
      </c>
      <c r="AB252" s="626" t="str">
        <f t="shared" si="2"/>
        <v>432 mm</v>
      </c>
      <c r="AC252" s="643"/>
      <c r="AD252" s="643"/>
      <c r="AE252" s="623">
        <v>200</v>
      </c>
      <c r="AF252" s="623">
        <f t="shared" si="3"/>
        <v>432</v>
      </c>
    </row>
    <row r="253" spans="1:256" ht="25.5" x14ac:dyDescent="0.2">
      <c r="A253" s="628"/>
      <c r="B253" s="624" t="s">
        <v>8490</v>
      </c>
      <c r="C253" s="626">
        <v>1</v>
      </c>
      <c r="D253" s="639" t="s">
        <v>2509</v>
      </c>
      <c r="E253" s="626">
        <v>103</v>
      </c>
      <c r="F253" s="626">
        <v>81</v>
      </c>
      <c r="G253" s="626"/>
      <c r="H253" s="626">
        <v>96</v>
      </c>
      <c r="I253" s="626"/>
      <c r="J253" s="638" t="s">
        <v>8154</v>
      </c>
      <c r="K253" s="626"/>
      <c r="L253" s="626" t="s">
        <v>7147</v>
      </c>
      <c r="M253" s="629" t="s">
        <v>8671</v>
      </c>
      <c r="N253" s="626"/>
      <c r="O253" s="626"/>
      <c r="P253" s="646"/>
      <c r="Q253" s="646"/>
      <c r="R253" s="626" t="s">
        <v>7147</v>
      </c>
      <c r="S253" s="646" t="s">
        <v>5035</v>
      </c>
      <c r="T253" s="626"/>
      <c r="U253" s="626"/>
      <c r="V253" s="626"/>
      <c r="W253" s="626">
        <v>8</v>
      </c>
      <c r="X253" s="626"/>
      <c r="Y253" s="626" t="s">
        <v>446</v>
      </c>
      <c r="Z253" s="626" t="s">
        <v>8263</v>
      </c>
      <c r="AA253" s="625" t="s">
        <v>8263</v>
      </c>
      <c r="AB253" s="626" t="str">
        <f t="shared" si="2"/>
        <v>413 mm</v>
      </c>
      <c r="AC253" s="643"/>
      <c r="AD253" s="643"/>
      <c r="AE253" s="623">
        <v>219</v>
      </c>
      <c r="AF253" s="623">
        <f t="shared" si="3"/>
        <v>413</v>
      </c>
    </row>
    <row r="254" spans="1:256" ht="39.6" customHeight="1" x14ac:dyDescent="0.2">
      <c r="A254" s="628" t="s">
        <v>11973</v>
      </c>
      <c r="B254" s="624" t="s">
        <v>8490</v>
      </c>
      <c r="C254" s="626">
        <v>1</v>
      </c>
      <c r="D254" s="639" t="s">
        <v>12038</v>
      </c>
      <c r="E254" s="626">
        <v>119</v>
      </c>
      <c r="F254" s="626">
        <v>83</v>
      </c>
      <c r="G254" s="626"/>
      <c r="H254" s="626">
        <v>100</v>
      </c>
      <c r="I254" s="626"/>
      <c r="J254" s="638" t="s">
        <v>8154</v>
      </c>
      <c r="K254" s="626"/>
      <c r="L254" s="626" t="s">
        <v>7147</v>
      </c>
      <c r="M254" s="629" t="s">
        <v>8671</v>
      </c>
      <c r="N254" s="626"/>
      <c r="O254" s="845" t="s">
        <v>12368</v>
      </c>
      <c r="P254" s="845"/>
      <c r="Q254" s="646"/>
      <c r="R254" s="626" t="s">
        <v>7147</v>
      </c>
      <c r="S254" s="646" t="s">
        <v>5035</v>
      </c>
      <c r="T254" s="626"/>
      <c r="U254" s="626"/>
      <c r="V254" s="626"/>
      <c r="W254" s="745" t="s">
        <v>12010</v>
      </c>
      <c r="X254" s="626"/>
      <c r="Y254" s="626" t="s">
        <v>7099</v>
      </c>
      <c r="Z254" s="626" t="s">
        <v>8263</v>
      </c>
      <c r="AA254" s="625" t="s">
        <v>8263</v>
      </c>
      <c r="AB254" s="626" t="str">
        <f t="shared" si="2"/>
        <v>387 mm</v>
      </c>
      <c r="AC254" s="643" t="s">
        <v>11968</v>
      </c>
      <c r="AD254" s="643"/>
      <c r="AE254" s="623">
        <v>245</v>
      </c>
      <c r="AF254" s="623">
        <f t="shared" si="3"/>
        <v>387</v>
      </c>
    </row>
    <row r="255" spans="1:256" ht="25.5" x14ac:dyDescent="0.2">
      <c r="A255" s="628" t="s">
        <v>2314</v>
      </c>
      <c r="B255" s="624" t="s">
        <v>8490</v>
      </c>
      <c r="C255" s="626">
        <v>1</v>
      </c>
      <c r="D255" s="639" t="s">
        <v>6643</v>
      </c>
      <c r="E255" s="626">
        <v>103</v>
      </c>
      <c r="F255" s="626">
        <v>80</v>
      </c>
      <c r="G255" s="626"/>
      <c r="H255" s="626">
        <v>96</v>
      </c>
      <c r="I255" s="626"/>
      <c r="J255" s="638" t="s">
        <v>8154</v>
      </c>
      <c r="K255" s="626"/>
      <c r="L255" s="626" t="s">
        <v>7147</v>
      </c>
      <c r="M255" s="629" t="s">
        <v>8671</v>
      </c>
      <c r="N255" s="626"/>
      <c r="O255" s="626"/>
      <c r="P255" s="646"/>
      <c r="Q255" s="646"/>
      <c r="R255" s="626" t="s">
        <v>7147</v>
      </c>
      <c r="S255" s="646" t="s">
        <v>5035</v>
      </c>
      <c r="T255" s="626"/>
      <c r="U255" s="626"/>
      <c r="V255" s="626"/>
      <c r="W255" s="626">
        <v>8</v>
      </c>
      <c r="X255" s="626"/>
      <c r="Y255" s="626" t="s">
        <v>6730</v>
      </c>
      <c r="Z255" s="626" t="s">
        <v>8263</v>
      </c>
      <c r="AA255" s="625" t="s">
        <v>8263</v>
      </c>
      <c r="AB255" s="626" t="str">
        <f t="shared" si="2"/>
        <v>422 mm</v>
      </c>
      <c r="AC255" s="643"/>
      <c r="AD255" s="643"/>
      <c r="AE255" s="623">
        <v>210</v>
      </c>
      <c r="AF255" s="623">
        <f t="shared" si="3"/>
        <v>422</v>
      </c>
    </row>
    <row r="256" spans="1:256" ht="25.5" x14ac:dyDescent="0.2">
      <c r="A256" s="633" t="s">
        <v>934</v>
      </c>
      <c r="B256" s="631" t="s">
        <v>8490</v>
      </c>
      <c r="C256" s="626">
        <v>1</v>
      </c>
      <c r="D256" s="645" t="s">
        <v>11264</v>
      </c>
      <c r="E256" s="626">
        <v>115</v>
      </c>
      <c r="F256" s="626">
        <v>80</v>
      </c>
      <c r="G256" s="626"/>
      <c r="H256" s="626">
        <v>92</v>
      </c>
      <c r="I256" s="626"/>
      <c r="J256" s="638" t="s">
        <v>8154</v>
      </c>
      <c r="K256" s="422"/>
      <c r="L256" s="422" t="s">
        <v>7820</v>
      </c>
      <c r="M256" s="629" t="s">
        <v>8671</v>
      </c>
      <c r="N256" s="422"/>
      <c r="O256" s="422"/>
      <c r="P256" s="422"/>
      <c r="Q256" s="422"/>
      <c r="R256" s="422" t="s">
        <v>7820</v>
      </c>
      <c r="S256" s="647" t="s">
        <v>7991</v>
      </c>
      <c r="T256" s="422"/>
      <c r="U256" s="422"/>
      <c r="V256" s="422"/>
      <c r="W256" s="422">
        <v>8</v>
      </c>
      <c r="X256" s="422"/>
      <c r="Y256" s="422" t="s">
        <v>6730</v>
      </c>
      <c r="Z256" s="422" t="s">
        <v>8263</v>
      </c>
      <c r="AA256" s="422" t="s">
        <v>8263</v>
      </c>
      <c r="AB256" s="626" t="str">
        <f t="shared" si="2"/>
        <v>422 mm</v>
      </c>
      <c r="AC256" s="651" t="s">
        <v>11263</v>
      </c>
      <c r="AD256" s="651"/>
      <c r="AE256" s="623">
        <v>210</v>
      </c>
      <c r="AF256" s="623">
        <f t="shared" si="3"/>
        <v>422</v>
      </c>
    </row>
    <row r="257" spans="1:32" ht="25.5" x14ac:dyDescent="0.2">
      <c r="A257" s="633" t="s">
        <v>12485</v>
      </c>
      <c r="B257" s="631" t="s">
        <v>8490</v>
      </c>
      <c r="C257" s="626">
        <v>1</v>
      </c>
      <c r="D257" s="645" t="s">
        <v>12490</v>
      </c>
      <c r="E257" s="626">
        <v>103</v>
      </c>
      <c r="F257" s="626">
        <v>80</v>
      </c>
      <c r="G257" s="626"/>
      <c r="H257" s="626">
        <v>96</v>
      </c>
      <c r="I257" s="626"/>
      <c r="J257" s="638" t="s">
        <v>8154</v>
      </c>
      <c r="K257" s="626"/>
      <c r="L257" s="626" t="s">
        <v>7147</v>
      </c>
      <c r="M257" s="629" t="s">
        <v>8671</v>
      </c>
      <c r="N257" s="626"/>
      <c r="O257" s="626"/>
      <c r="P257" s="646"/>
      <c r="Q257" s="646"/>
      <c r="R257" s="626" t="s">
        <v>7147</v>
      </c>
      <c r="S257" s="646" t="s">
        <v>5035</v>
      </c>
      <c r="T257" s="422"/>
      <c r="U257" s="422"/>
      <c r="V257" s="422"/>
      <c r="W257" s="422">
        <v>8</v>
      </c>
      <c r="X257" s="422"/>
      <c r="Y257" s="422" t="s">
        <v>1689</v>
      </c>
      <c r="Z257" s="422" t="s">
        <v>8263</v>
      </c>
      <c r="AA257" s="422" t="s">
        <v>8263</v>
      </c>
      <c r="AB257" s="626" t="str">
        <f t="shared" si="2"/>
        <v>402 mm</v>
      </c>
      <c r="AC257" s="651"/>
      <c r="AD257" s="651"/>
      <c r="AE257" s="623">
        <v>230</v>
      </c>
      <c r="AF257" s="623">
        <f t="shared" si="3"/>
        <v>402</v>
      </c>
    </row>
    <row r="258" spans="1:32" ht="39.6" customHeight="1" x14ac:dyDescent="0.2">
      <c r="A258" s="633" t="s">
        <v>11514</v>
      </c>
      <c r="B258" s="631" t="s">
        <v>8490</v>
      </c>
      <c r="C258" s="626">
        <v>1</v>
      </c>
      <c r="D258" s="645" t="s">
        <v>12039</v>
      </c>
      <c r="E258" s="626">
        <v>119</v>
      </c>
      <c r="F258" s="626">
        <v>83</v>
      </c>
      <c r="G258" s="626"/>
      <c r="H258" s="626">
        <v>100</v>
      </c>
      <c r="I258" s="626"/>
      <c r="J258" s="625" t="s">
        <v>1019</v>
      </c>
      <c r="K258" s="626"/>
      <c r="L258" s="626" t="s">
        <v>7147</v>
      </c>
      <c r="M258" s="629" t="s">
        <v>8671</v>
      </c>
      <c r="N258" s="626"/>
      <c r="O258" s="845" t="s">
        <v>12367</v>
      </c>
      <c r="P258" s="845"/>
      <c r="Q258" s="646"/>
      <c r="R258" s="626" t="s">
        <v>7147</v>
      </c>
      <c r="S258" s="646" t="s">
        <v>5035</v>
      </c>
      <c r="T258" s="626"/>
      <c r="U258" s="626"/>
      <c r="V258" s="626"/>
      <c r="W258" s="626" t="s">
        <v>9991</v>
      </c>
      <c r="X258" s="626"/>
      <c r="Y258" s="626" t="s">
        <v>11523</v>
      </c>
      <c r="Z258" s="626" t="s">
        <v>8263</v>
      </c>
      <c r="AA258" s="625" t="s">
        <v>8263</v>
      </c>
      <c r="AB258" s="626" t="str">
        <f t="shared" si="2"/>
        <v>372 mm</v>
      </c>
      <c r="AC258" s="651" t="s">
        <v>11511</v>
      </c>
      <c r="AD258" s="651"/>
      <c r="AE258" s="623">
        <v>260</v>
      </c>
      <c r="AF258" s="623">
        <f t="shared" si="3"/>
        <v>372</v>
      </c>
    </row>
    <row r="259" spans="1:32" ht="39.6" customHeight="1" x14ac:dyDescent="0.2">
      <c r="A259" s="628" t="s">
        <v>8796</v>
      </c>
      <c r="B259" s="624" t="s">
        <v>8490</v>
      </c>
      <c r="C259" s="626">
        <v>1</v>
      </c>
      <c r="D259" s="639" t="s">
        <v>12040</v>
      </c>
      <c r="E259" s="626">
        <v>119</v>
      </c>
      <c r="F259" s="626">
        <v>82</v>
      </c>
      <c r="G259" s="626"/>
      <c r="H259" s="626">
        <v>100</v>
      </c>
      <c r="I259" s="626"/>
      <c r="J259" s="625" t="s">
        <v>1019</v>
      </c>
      <c r="K259" s="626"/>
      <c r="L259" s="626" t="s">
        <v>7147</v>
      </c>
      <c r="M259" s="629" t="s">
        <v>8671</v>
      </c>
      <c r="N259" s="626"/>
      <c r="O259" s="845" t="s">
        <v>12368</v>
      </c>
      <c r="P259" s="845"/>
      <c r="Q259" s="646"/>
      <c r="R259" s="626" t="s">
        <v>7147</v>
      </c>
      <c r="S259" s="646" t="s">
        <v>5035</v>
      </c>
      <c r="T259" s="626"/>
      <c r="U259" s="626"/>
      <c r="V259" s="626"/>
      <c r="W259" s="626" t="s">
        <v>9991</v>
      </c>
      <c r="X259" s="626"/>
      <c r="Y259" s="626" t="s">
        <v>6568</v>
      </c>
      <c r="Z259" s="626" t="s">
        <v>8263</v>
      </c>
      <c r="AA259" s="625" t="s">
        <v>8263</v>
      </c>
      <c r="AB259" s="626" t="str">
        <f t="shared" si="2"/>
        <v>397 mm</v>
      </c>
      <c r="AC259" s="643"/>
      <c r="AD259" s="643"/>
      <c r="AE259" s="623">
        <v>235</v>
      </c>
      <c r="AF259" s="623">
        <f t="shared" si="3"/>
        <v>397</v>
      </c>
    </row>
    <row r="260" spans="1:32" x14ac:dyDescent="0.2">
      <c r="A260" s="628" t="s">
        <v>12308</v>
      </c>
      <c r="B260" s="624" t="s">
        <v>8490</v>
      </c>
      <c r="C260" s="626">
        <v>1</v>
      </c>
      <c r="D260" s="639" t="s">
        <v>12312</v>
      </c>
      <c r="E260" s="626">
        <v>109</v>
      </c>
      <c r="F260" s="626">
        <v>84</v>
      </c>
      <c r="G260" s="626"/>
      <c r="H260" s="626">
        <v>100</v>
      </c>
      <c r="I260" s="626"/>
      <c r="J260" s="625" t="s">
        <v>1019</v>
      </c>
      <c r="K260" s="626"/>
      <c r="L260" s="626" t="s">
        <v>7820</v>
      </c>
      <c r="M260" s="629" t="s">
        <v>8671</v>
      </c>
      <c r="N260" s="626"/>
      <c r="O260" s="626"/>
      <c r="P260" s="626"/>
      <c r="Q260" s="626"/>
      <c r="R260" s="626" t="s">
        <v>7820</v>
      </c>
      <c r="S260" s="646" t="s">
        <v>5035</v>
      </c>
      <c r="T260" s="626"/>
      <c r="U260" s="626"/>
      <c r="V260" s="626"/>
      <c r="W260" s="626">
        <v>8</v>
      </c>
      <c r="X260" s="626"/>
      <c r="Y260" s="626" t="s">
        <v>6568</v>
      </c>
      <c r="Z260" s="626" t="s">
        <v>8263</v>
      </c>
      <c r="AA260" s="625" t="s">
        <v>8263</v>
      </c>
      <c r="AB260" s="626" t="str">
        <f>AF260&amp;" mm"</f>
        <v>397 mm</v>
      </c>
      <c r="AC260" s="643" t="s">
        <v>11657</v>
      </c>
      <c r="AD260" s="643"/>
      <c r="AE260" s="623">
        <v>235</v>
      </c>
      <c r="AF260" s="623">
        <f>525-AE260-5+112</f>
        <v>397</v>
      </c>
    </row>
    <row r="261" spans="1:32" x14ac:dyDescent="0.2">
      <c r="A261" s="628" t="s">
        <v>11671</v>
      </c>
      <c r="B261" s="624" t="s">
        <v>8490</v>
      </c>
      <c r="C261" s="626">
        <v>1</v>
      </c>
      <c r="D261" s="639" t="s">
        <v>11690</v>
      </c>
      <c r="E261" s="626">
        <v>109</v>
      </c>
      <c r="F261" s="626">
        <v>84</v>
      </c>
      <c r="G261" s="626"/>
      <c r="H261" s="626">
        <v>100</v>
      </c>
      <c r="I261" s="626"/>
      <c r="J261" s="625" t="s">
        <v>1019</v>
      </c>
      <c r="K261" s="626"/>
      <c r="L261" s="626" t="s">
        <v>7820</v>
      </c>
      <c r="M261" s="629" t="s">
        <v>8671</v>
      </c>
      <c r="N261" s="626"/>
      <c r="O261" s="626"/>
      <c r="P261" s="626"/>
      <c r="Q261" s="626"/>
      <c r="R261" s="626" t="s">
        <v>7820</v>
      </c>
      <c r="S261" s="646" t="s">
        <v>5035</v>
      </c>
      <c r="T261" s="626"/>
      <c r="U261" s="626"/>
      <c r="V261" s="626"/>
      <c r="W261" s="626">
        <v>8</v>
      </c>
      <c r="X261" s="626"/>
      <c r="Y261" s="626" t="s">
        <v>1689</v>
      </c>
      <c r="Z261" s="626" t="s">
        <v>8263</v>
      </c>
      <c r="AA261" s="625" t="s">
        <v>8263</v>
      </c>
      <c r="AB261" s="626" t="str">
        <f t="shared" si="2"/>
        <v>402 mm</v>
      </c>
      <c r="AC261" s="643" t="s">
        <v>11657</v>
      </c>
      <c r="AD261" s="643"/>
      <c r="AE261" s="623">
        <v>230</v>
      </c>
      <c r="AF261" s="623">
        <f t="shared" si="3"/>
        <v>402</v>
      </c>
    </row>
    <row r="262" spans="1:32" x14ac:dyDescent="0.2">
      <c r="A262" s="628" t="s">
        <v>8692</v>
      </c>
      <c r="B262" s="624" t="s">
        <v>8490</v>
      </c>
      <c r="C262" s="626">
        <v>1</v>
      </c>
      <c r="D262" s="639" t="s">
        <v>11786</v>
      </c>
      <c r="E262" s="626">
        <v>103</v>
      </c>
      <c r="F262" s="626">
        <v>80</v>
      </c>
      <c r="G262" s="626"/>
      <c r="H262" s="626">
        <v>96</v>
      </c>
      <c r="I262" s="626"/>
      <c r="J262" s="625" t="s">
        <v>1019</v>
      </c>
      <c r="K262" s="626"/>
      <c r="L262" s="626" t="s">
        <v>7147</v>
      </c>
      <c r="M262" s="629" t="s">
        <v>8671</v>
      </c>
      <c r="N262" s="626"/>
      <c r="O262" s="626"/>
      <c r="P262" s="626"/>
      <c r="Q262" s="626"/>
      <c r="R262" s="626" t="s">
        <v>7147</v>
      </c>
      <c r="S262" s="646" t="s">
        <v>5035</v>
      </c>
      <c r="T262" s="626"/>
      <c r="U262" s="626"/>
      <c r="V262" s="626"/>
      <c r="W262" s="626">
        <v>8</v>
      </c>
      <c r="X262" s="626"/>
      <c r="Y262" s="626" t="s">
        <v>11787</v>
      </c>
      <c r="Z262" s="626" t="s">
        <v>8263</v>
      </c>
      <c r="AA262" s="625" t="s">
        <v>8263</v>
      </c>
      <c r="AB262" s="626" t="str">
        <f t="shared" si="2"/>
        <v>412 mm</v>
      </c>
      <c r="AC262" s="643" t="s">
        <v>11788</v>
      </c>
      <c r="AD262" s="643"/>
      <c r="AE262" s="623">
        <v>220</v>
      </c>
      <c r="AF262" s="623">
        <f t="shared" si="3"/>
        <v>412</v>
      </c>
    </row>
    <row r="263" spans="1:32" x14ac:dyDescent="0.2">
      <c r="A263" s="628"/>
      <c r="B263" s="624" t="s">
        <v>2125</v>
      </c>
      <c r="C263" s="626">
        <v>1</v>
      </c>
      <c r="D263" s="639" t="s">
        <v>7741</v>
      </c>
      <c r="E263" s="626">
        <v>109</v>
      </c>
      <c r="F263" s="626">
        <v>83</v>
      </c>
      <c r="G263" s="626"/>
      <c r="H263" s="626">
        <v>100</v>
      </c>
      <c r="I263" s="626"/>
      <c r="J263" s="625" t="s">
        <v>1019</v>
      </c>
      <c r="K263" s="626"/>
      <c r="L263" s="626" t="s">
        <v>7820</v>
      </c>
      <c r="M263" s="629" t="s">
        <v>8671</v>
      </c>
      <c r="N263" s="626"/>
      <c r="O263" s="626"/>
      <c r="P263" s="626"/>
      <c r="Q263" s="626"/>
      <c r="R263" s="626" t="s">
        <v>7820</v>
      </c>
      <c r="S263" s="646" t="s">
        <v>5035</v>
      </c>
      <c r="T263" s="626"/>
      <c r="U263" s="626"/>
      <c r="V263" s="626"/>
      <c r="W263" s="626">
        <v>7</v>
      </c>
      <c r="X263" s="626"/>
      <c r="Y263" s="626" t="s">
        <v>7099</v>
      </c>
      <c r="Z263" s="626" t="s">
        <v>8263</v>
      </c>
      <c r="AA263" s="625" t="s">
        <v>8263</v>
      </c>
      <c r="AB263" s="626" t="str">
        <f t="shared" si="2"/>
        <v>387 mm</v>
      </c>
      <c r="AC263" s="643"/>
      <c r="AD263" s="643"/>
      <c r="AE263" s="623">
        <v>245</v>
      </c>
      <c r="AF263" s="623">
        <f t="shared" si="3"/>
        <v>387</v>
      </c>
    </row>
    <row r="264" spans="1:32" x14ac:dyDescent="0.2">
      <c r="A264" s="628"/>
      <c r="B264" s="624" t="s">
        <v>2125</v>
      </c>
      <c r="C264" s="626">
        <v>1</v>
      </c>
      <c r="D264" s="639" t="s">
        <v>4078</v>
      </c>
      <c r="E264" s="626">
        <v>108</v>
      </c>
      <c r="F264" s="626"/>
      <c r="G264" s="626"/>
      <c r="H264" s="626">
        <v>96</v>
      </c>
      <c r="I264" s="626"/>
      <c r="J264" s="625" t="s">
        <v>1019</v>
      </c>
      <c r="K264" s="626"/>
      <c r="L264" s="626" t="s">
        <v>7820</v>
      </c>
      <c r="M264" s="629" t="s">
        <v>8671</v>
      </c>
      <c r="N264" s="626"/>
      <c r="O264" s="626"/>
      <c r="P264" s="626"/>
      <c r="Q264" s="626"/>
      <c r="R264" s="626" t="s">
        <v>7820</v>
      </c>
      <c r="S264" s="646" t="s">
        <v>5035</v>
      </c>
      <c r="T264" s="626"/>
      <c r="U264" s="626"/>
      <c r="V264" s="626"/>
      <c r="W264" s="626">
        <v>7</v>
      </c>
      <c r="X264" s="626"/>
      <c r="Y264" s="626" t="s">
        <v>7099</v>
      </c>
      <c r="Z264" s="626" t="s">
        <v>8263</v>
      </c>
      <c r="AA264" s="625" t="s">
        <v>8263</v>
      </c>
      <c r="AB264" s="626" t="str">
        <f t="shared" si="2"/>
        <v>387 mm</v>
      </c>
      <c r="AC264" s="643"/>
      <c r="AD264" s="643"/>
      <c r="AE264" s="623">
        <v>245</v>
      </c>
      <c r="AF264" s="623">
        <f t="shared" si="3"/>
        <v>387</v>
      </c>
    </row>
    <row r="265" spans="1:32" x14ac:dyDescent="0.2">
      <c r="A265" s="628"/>
      <c r="B265" s="624"/>
      <c r="C265" s="626" t="s">
        <v>366</v>
      </c>
      <c r="D265" s="639"/>
      <c r="E265" s="626"/>
      <c r="F265" s="626"/>
      <c r="G265" s="626"/>
      <c r="H265" s="626"/>
      <c r="I265" s="626"/>
      <c r="J265" s="625"/>
      <c r="K265" s="626"/>
      <c r="L265" s="626"/>
      <c r="M265" s="629"/>
      <c r="N265" s="626"/>
      <c r="O265" s="626"/>
      <c r="P265" s="626"/>
      <c r="Q265" s="626"/>
      <c r="R265" s="626"/>
      <c r="S265" s="646"/>
      <c r="T265" s="626"/>
      <c r="U265" s="626"/>
      <c r="V265" s="626"/>
      <c r="W265" s="626"/>
      <c r="X265" s="626"/>
      <c r="Y265" s="626"/>
      <c r="Z265" s="626"/>
      <c r="AA265" s="625"/>
      <c r="AB265" s="626"/>
      <c r="AC265" s="643"/>
      <c r="AD265" s="643"/>
    </row>
    <row r="266" spans="1:32" ht="25.5" x14ac:dyDescent="0.2">
      <c r="A266" s="628"/>
      <c r="B266" s="624"/>
      <c r="C266" s="730"/>
      <c r="D266" s="639" t="s">
        <v>1915</v>
      </c>
      <c r="E266" s="626">
        <v>115</v>
      </c>
      <c r="F266" s="626">
        <v>75</v>
      </c>
      <c r="G266" s="626"/>
      <c r="H266" s="626">
        <v>92</v>
      </c>
      <c r="I266" s="626"/>
      <c r="J266" s="625" t="s">
        <v>1019</v>
      </c>
      <c r="K266" s="626"/>
      <c r="L266" s="626" t="s">
        <v>7147</v>
      </c>
      <c r="M266" s="629" t="s">
        <v>8671</v>
      </c>
      <c r="N266" s="626"/>
      <c r="O266" s="626"/>
      <c r="P266" s="646"/>
      <c r="Q266" s="646"/>
      <c r="R266" s="626" t="s">
        <v>7147</v>
      </c>
      <c r="S266" s="646" t="s">
        <v>5035</v>
      </c>
      <c r="T266" s="626"/>
      <c r="U266" s="626"/>
      <c r="V266" s="626"/>
      <c r="W266" s="626">
        <v>7</v>
      </c>
      <c r="X266" s="626"/>
      <c r="Y266" s="626" t="s">
        <v>2521</v>
      </c>
      <c r="Z266" s="626" t="s">
        <v>8263</v>
      </c>
      <c r="AA266" s="625" t="s">
        <v>8263</v>
      </c>
      <c r="AB266" s="626" t="str">
        <f t="shared" si="2"/>
        <v>322 mm</v>
      </c>
      <c r="AC266" s="643"/>
      <c r="AD266" s="643"/>
      <c r="AE266" s="623">
        <v>310</v>
      </c>
      <c r="AF266" s="623">
        <f t="shared" si="3"/>
        <v>322</v>
      </c>
    </row>
    <row r="267" spans="1:32" ht="25.5" x14ac:dyDescent="0.2">
      <c r="A267" s="628"/>
      <c r="B267" s="624"/>
      <c r="C267" s="730"/>
      <c r="D267" s="639" t="s">
        <v>9352</v>
      </c>
      <c r="E267" s="626">
        <v>115</v>
      </c>
      <c r="F267" s="626">
        <v>77</v>
      </c>
      <c r="G267" s="626"/>
      <c r="H267" s="626">
        <v>92</v>
      </c>
      <c r="I267" s="626"/>
      <c r="J267" s="638" t="s">
        <v>8154</v>
      </c>
      <c r="K267" s="626"/>
      <c r="L267" s="626" t="s">
        <v>7147</v>
      </c>
      <c r="M267" s="629" t="s">
        <v>8671</v>
      </c>
      <c r="N267" s="626"/>
      <c r="O267" s="626"/>
      <c r="P267" s="646"/>
      <c r="Q267" s="646"/>
      <c r="R267" s="626" t="s">
        <v>7147</v>
      </c>
      <c r="S267" s="646" t="s">
        <v>723</v>
      </c>
      <c r="T267" s="626"/>
      <c r="U267" s="626"/>
      <c r="V267" s="626"/>
      <c r="W267" s="626" t="s">
        <v>4723</v>
      </c>
      <c r="X267" s="626"/>
      <c r="Y267" s="626" t="s">
        <v>8114</v>
      </c>
      <c r="Z267" s="626" t="s">
        <v>8263</v>
      </c>
      <c r="AA267" s="625" t="s">
        <v>8263</v>
      </c>
      <c r="AB267" s="626" t="str">
        <f t="shared" si="2"/>
        <v>407 mm</v>
      </c>
      <c r="AC267" s="643"/>
      <c r="AD267" s="643"/>
      <c r="AE267" s="623">
        <v>225</v>
      </c>
      <c r="AF267" s="623">
        <f t="shared" si="3"/>
        <v>407</v>
      </c>
    </row>
    <row r="268" spans="1:32" ht="25.5" x14ac:dyDescent="0.2">
      <c r="A268" s="628"/>
      <c r="B268" s="624"/>
      <c r="C268" s="730"/>
      <c r="D268" s="639" t="s">
        <v>11265</v>
      </c>
      <c r="E268" s="626">
        <v>115</v>
      </c>
      <c r="F268" s="626">
        <v>77</v>
      </c>
      <c r="G268" s="626"/>
      <c r="H268" s="626">
        <v>92</v>
      </c>
      <c r="I268" s="626"/>
      <c r="J268" s="638" t="s">
        <v>8154</v>
      </c>
      <c r="K268" s="626"/>
      <c r="L268" s="626" t="s">
        <v>7147</v>
      </c>
      <c r="M268" s="629" t="s">
        <v>8671</v>
      </c>
      <c r="N268" s="626"/>
      <c r="O268" s="626"/>
      <c r="P268" s="646"/>
      <c r="Q268" s="646"/>
      <c r="R268" s="626" t="s">
        <v>7147</v>
      </c>
      <c r="S268" s="646" t="s">
        <v>723</v>
      </c>
      <c r="T268" s="626"/>
      <c r="U268" s="626"/>
      <c r="V268" s="626"/>
      <c r="W268" s="626" t="s">
        <v>4723</v>
      </c>
      <c r="X268" s="626"/>
      <c r="Y268" s="626" t="s">
        <v>11266</v>
      </c>
      <c r="Z268" s="626" t="s">
        <v>8263</v>
      </c>
      <c r="AA268" s="625" t="s">
        <v>8263</v>
      </c>
      <c r="AB268" s="626" t="str">
        <f t="shared" si="2"/>
        <v>415 mm</v>
      </c>
      <c r="AC268" s="643" t="s">
        <v>11263</v>
      </c>
      <c r="AD268" s="643"/>
      <c r="AE268" s="623">
        <v>217</v>
      </c>
      <c r="AF268" s="623">
        <f t="shared" si="3"/>
        <v>415</v>
      </c>
    </row>
    <row r="269" spans="1:32" x14ac:dyDescent="0.2">
      <c r="A269" s="628"/>
      <c r="B269" s="624"/>
      <c r="C269" s="626" t="s">
        <v>366</v>
      </c>
      <c r="D269" s="639"/>
      <c r="E269" s="626"/>
      <c r="F269" s="626"/>
      <c r="G269" s="626"/>
      <c r="H269" s="626"/>
      <c r="I269" s="626"/>
      <c r="J269" s="638"/>
      <c r="K269" s="626"/>
      <c r="L269" s="626"/>
      <c r="M269" s="629"/>
      <c r="N269" s="626"/>
      <c r="O269" s="626"/>
      <c r="P269" s="646"/>
      <c r="Q269" s="646"/>
      <c r="R269" s="626"/>
      <c r="S269" s="646"/>
      <c r="T269" s="626"/>
      <c r="U269" s="626"/>
      <c r="V269" s="626"/>
      <c r="W269" s="626"/>
      <c r="X269" s="626"/>
      <c r="Y269" s="626"/>
      <c r="Z269" s="626"/>
      <c r="AA269" s="625"/>
      <c r="AB269" s="626"/>
      <c r="AC269" s="643"/>
      <c r="AD269" s="643"/>
    </row>
    <row r="270" spans="1:32" ht="25.5" x14ac:dyDescent="0.2">
      <c r="A270" s="628" t="s">
        <v>10675</v>
      </c>
      <c r="B270" s="624" t="s">
        <v>1423</v>
      </c>
      <c r="C270" s="730">
        <v>1.5</v>
      </c>
      <c r="D270" s="639" t="s">
        <v>10680</v>
      </c>
      <c r="E270" s="626">
        <v>109</v>
      </c>
      <c r="F270" s="626">
        <v>86</v>
      </c>
      <c r="G270" s="626"/>
      <c r="H270" s="626">
        <v>100</v>
      </c>
      <c r="I270" s="626"/>
      <c r="J270" s="638" t="s">
        <v>8154</v>
      </c>
      <c r="K270" s="422"/>
      <c r="L270" s="422" t="s">
        <v>7820</v>
      </c>
      <c r="M270" s="629" t="s">
        <v>8671</v>
      </c>
      <c r="N270" s="422"/>
      <c r="O270" s="422"/>
      <c r="P270" s="422"/>
      <c r="Q270" s="422"/>
      <c r="R270" s="422" t="s">
        <v>7820</v>
      </c>
      <c r="S270" s="646" t="s">
        <v>5035</v>
      </c>
      <c r="T270" s="422"/>
      <c r="U270" s="422"/>
      <c r="V270" s="422"/>
      <c r="W270" s="422">
        <v>10</v>
      </c>
      <c r="X270" s="422"/>
      <c r="Y270" s="422" t="s">
        <v>10681</v>
      </c>
      <c r="Z270" s="422" t="s">
        <v>8263</v>
      </c>
      <c r="AA270" s="422" t="s">
        <v>8263</v>
      </c>
      <c r="AB270" s="626" t="str">
        <f t="shared" si="2"/>
        <v>467 mm</v>
      </c>
      <c r="AC270" s="643"/>
      <c r="AD270" s="643"/>
      <c r="AE270" s="623">
        <v>165</v>
      </c>
      <c r="AF270" s="623">
        <f t="shared" si="3"/>
        <v>467</v>
      </c>
    </row>
    <row r="271" spans="1:32" ht="25.5" x14ac:dyDescent="0.2">
      <c r="A271" s="628" t="s">
        <v>11079</v>
      </c>
      <c r="B271" s="624" t="s">
        <v>2125</v>
      </c>
      <c r="C271" s="730">
        <v>1.5</v>
      </c>
      <c r="D271" s="639" t="s">
        <v>11141</v>
      </c>
      <c r="E271" s="626">
        <v>109</v>
      </c>
      <c r="F271" s="626">
        <v>86</v>
      </c>
      <c r="G271" s="626"/>
      <c r="H271" s="626">
        <v>100</v>
      </c>
      <c r="I271" s="626"/>
      <c r="J271" s="638" t="s">
        <v>8154</v>
      </c>
      <c r="K271" s="422"/>
      <c r="L271" s="422" t="s">
        <v>7820</v>
      </c>
      <c r="M271" s="629" t="s">
        <v>8671</v>
      </c>
      <c r="N271" s="422"/>
      <c r="O271" s="422"/>
      <c r="P271" s="422"/>
      <c r="Q271" s="422"/>
      <c r="R271" s="422" t="s">
        <v>7820</v>
      </c>
      <c r="S271" s="646" t="s">
        <v>7991</v>
      </c>
      <c r="T271" s="422"/>
      <c r="U271" s="422"/>
      <c r="V271" s="422"/>
      <c r="W271" s="422">
        <v>10</v>
      </c>
      <c r="X271" s="422"/>
      <c r="Y271" s="422" t="s">
        <v>9466</v>
      </c>
      <c r="Z271" s="422" t="s">
        <v>8263</v>
      </c>
      <c r="AA271" s="422" t="s">
        <v>8263</v>
      </c>
      <c r="AB271" s="626" t="str">
        <f t="shared" si="2"/>
        <v>472 mm</v>
      </c>
      <c r="AC271" s="643" t="s">
        <v>11128</v>
      </c>
      <c r="AD271" s="643"/>
      <c r="AE271" s="623">
        <v>160</v>
      </c>
      <c r="AF271" s="623">
        <f t="shared" si="3"/>
        <v>472</v>
      </c>
    </row>
    <row r="272" spans="1:32" ht="13.5" thickBot="1" x14ac:dyDescent="0.25">
      <c r="A272" s="628"/>
      <c r="B272" s="624"/>
      <c r="C272" s="626" t="s">
        <v>366</v>
      </c>
      <c r="D272" s="639"/>
      <c r="E272" s="626"/>
      <c r="F272" s="626"/>
      <c r="G272" s="626"/>
      <c r="H272" s="626"/>
      <c r="I272" s="626"/>
      <c r="J272" s="626"/>
      <c r="K272" s="626"/>
      <c r="L272" s="626"/>
      <c r="M272" s="629"/>
      <c r="N272" s="626"/>
      <c r="O272" s="626"/>
      <c r="P272" s="626"/>
      <c r="Q272" s="626"/>
      <c r="R272" s="626"/>
      <c r="S272" s="626"/>
      <c r="T272" s="626"/>
      <c r="U272" s="626"/>
      <c r="V272" s="626"/>
      <c r="W272" s="626"/>
      <c r="X272" s="626"/>
      <c r="Y272" s="626"/>
      <c r="Z272" s="626"/>
      <c r="AA272" s="625"/>
      <c r="AB272" s="626"/>
      <c r="AC272" s="643"/>
      <c r="AD272" s="643"/>
    </row>
    <row r="273" spans="1:32" s="272" customFormat="1" ht="16.5" thickBot="1" x14ac:dyDescent="0.3">
      <c r="A273" s="333"/>
      <c r="B273" s="720" t="s">
        <v>11782</v>
      </c>
      <c r="C273" s="721"/>
      <c r="D273" s="453"/>
      <c r="E273" s="721"/>
      <c r="F273" s="722"/>
      <c r="G273" s="721"/>
      <c r="H273" s="721"/>
      <c r="I273" s="721"/>
      <c r="J273" s="721"/>
      <c r="K273" s="721"/>
      <c r="L273" s="721"/>
      <c r="M273" s="723"/>
      <c r="N273" s="721"/>
      <c r="O273" s="721"/>
      <c r="P273" s="721"/>
      <c r="Q273" s="721"/>
      <c r="R273" s="721"/>
      <c r="S273" s="721"/>
      <c r="T273" s="721"/>
      <c r="U273" s="721"/>
      <c r="V273" s="721"/>
      <c r="W273" s="453"/>
      <c r="X273" s="721"/>
      <c r="Y273" s="721"/>
      <c r="Z273" s="453"/>
      <c r="AA273" s="722"/>
      <c r="AB273" s="626"/>
      <c r="AC273" s="731"/>
      <c r="AD273" s="731"/>
      <c r="AF273" s="623"/>
    </row>
    <row r="274" spans="1:32" x14ac:dyDescent="0.2">
      <c r="A274" s="628" t="s">
        <v>4252</v>
      </c>
      <c r="B274" s="624" t="s">
        <v>3365</v>
      </c>
      <c r="C274" s="625">
        <v>0.2</v>
      </c>
      <c r="D274" s="632" t="s">
        <v>9821</v>
      </c>
      <c r="E274" s="625">
        <v>221</v>
      </c>
      <c r="F274" s="625">
        <v>54</v>
      </c>
      <c r="G274" s="625"/>
      <c r="H274" s="625">
        <v>79</v>
      </c>
      <c r="I274" s="625"/>
      <c r="J274" s="625" t="s">
        <v>10223</v>
      </c>
      <c r="K274" s="625"/>
      <c r="L274" s="625" t="s">
        <v>7820</v>
      </c>
      <c r="M274" s="629" t="s">
        <v>8671</v>
      </c>
      <c r="N274" s="625"/>
      <c r="O274" s="625"/>
      <c r="P274" s="625"/>
      <c r="Q274" s="625"/>
      <c r="R274" s="625" t="s">
        <v>7821</v>
      </c>
      <c r="S274" s="625" t="s">
        <v>4677</v>
      </c>
      <c r="T274" s="625"/>
      <c r="U274" s="625" t="s">
        <v>8263</v>
      </c>
      <c r="V274" s="625"/>
      <c r="W274" s="625">
        <v>2</v>
      </c>
      <c r="X274" s="625"/>
      <c r="Y274" s="625" t="s">
        <v>8878</v>
      </c>
      <c r="Z274" s="625" t="s">
        <v>8263</v>
      </c>
      <c r="AA274" s="625" t="s">
        <v>8263</v>
      </c>
      <c r="AB274" s="626" t="str">
        <f t="shared" ref="AB274:AB340" si="8">AF274&amp;" mm"</f>
        <v>497 mm</v>
      </c>
      <c r="AC274" s="643"/>
      <c r="AD274" s="643"/>
      <c r="AE274" s="623">
        <v>135</v>
      </c>
      <c r="AF274" s="623">
        <f t="shared" ref="AF274:AF340" si="9">525-AE274-5+112</f>
        <v>497</v>
      </c>
    </row>
    <row r="275" spans="1:32" x14ac:dyDescent="0.2">
      <c r="A275" s="628"/>
      <c r="B275" s="624" t="s">
        <v>4416</v>
      </c>
      <c r="C275" s="625">
        <v>0.2</v>
      </c>
      <c r="D275" s="632" t="s">
        <v>10281</v>
      </c>
      <c r="E275" s="625">
        <v>215</v>
      </c>
      <c r="F275" s="625">
        <v>54</v>
      </c>
      <c r="G275" s="625"/>
      <c r="H275" s="625">
        <v>79</v>
      </c>
      <c r="I275" s="625"/>
      <c r="J275" s="625" t="s">
        <v>2093</v>
      </c>
      <c r="K275" s="625"/>
      <c r="L275" s="625" t="s">
        <v>7820</v>
      </c>
      <c r="M275" s="629" t="s">
        <v>8671</v>
      </c>
      <c r="N275" s="625"/>
      <c r="O275" s="625"/>
      <c r="P275" s="625"/>
      <c r="Q275" s="625"/>
      <c r="R275" s="625" t="s">
        <v>7821</v>
      </c>
      <c r="S275" s="625" t="s">
        <v>4677</v>
      </c>
      <c r="T275" s="625"/>
      <c r="U275" s="625" t="s">
        <v>8263</v>
      </c>
      <c r="V275" s="625"/>
      <c r="W275" s="625">
        <v>2</v>
      </c>
      <c r="X275" s="625"/>
      <c r="Y275" s="625" t="s">
        <v>565</v>
      </c>
      <c r="Z275" s="625" t="s">
        <v>8263</v>
      </c>
      <c r="AA275" s="625" t="s">
        <v>8263</v>
      </c>
      <c r="AB275" s="626" t="str">
        <f t="shared" si="8"/>
        <v>522 mm</v>
      </c>
      <c r="AC275" s="643"/>
      <c r="AD275" s="643"/>
      <c r="AE275" s="623">
        <v>110</v>
      </c>
      <c r="AF275" s="623">
        <f t="shared" si="9"/>
        <v>522</v>
      </c>
    </row>
    <row r="276" spans="1:32" x14ac:dyDescent="0.2">
      <c r="A276" s="628"/>
      <c r="B276" s="628" t="s">
        <v>4416</v>
      </c>
      <c r="C276" s="625">
        <v>0.2</v>
      </c>
      <c r="D276" s="632" t="s">
        <v>8630</v>
      </c>
      <c r="E276" s="625">
        <v>210</v>
      </c>
      <c r="F276" s="625">
        <v>59</v>
      </c>
      <c r="G276" s="625"/>
      <c r="H276" s="625">
        <v>79</v>
      </c>
      <c r="I276" s="625"/>
      <c r="J276" s="625" t="s">
        <v>2093</v>
      </c>
      <c r="K276" s="625"/>
      <c r="L276" s="625" t="s">
        <v>7820</v>
      </c>
      <c r="M276" s="629" t="s">
        <v>3929</v>
      </c>
      <c r="N276" s="625"/>
      <c r="O276" s="625"/>
      <c r="P276" s="625"/>
      <c r="Q276" s="625"/>
      <c r="R276" s="625" t="s">
        <v>7821</v>
      </c>
      <c r="S276" s="625" t="s">
        <v>9615</v>
      </c>
      <c r="T276" s="625"/>
      <c r="U276" s="625" t="s">
        <v>8263</v>
      </c>
      <c r="V276" s="625"/>
      <c r="W276" s="625">
        <v>3</v>
      </c>
      <c r="X276" s="625"/>
      <c r="Y276" s="625" t="s">
        <v>565</v>
      </c>
      <c r="Z276" s="625" t="s">
        <v>8263</v>
      </c>
      <c r="AA276" s="625" t="s">
        <v>8263</v>
      </c>
      <c r="AB276" s="626" t="str">
        <f t="shared" si="8"/>
        <v>522 mm</v>
      </c>
      <c r="AC276" s="643"/>
      <c r="AD276" s="643"/>
      <c r="AE276" s="623">
        <v>110</v>
      </c>
      <c r="AF276" s="623">
        <f t="shared" si="9"/>
        <v>522</v>
      </c>
    </row>
    <row r="277" spans="1:32" x14ac:dyDescent="0.2">
      <c r="A277" s="628" t="s">
        <v>3355</v>
      </c>
      <c r="B277" s="624" t="s">
        <v>4416</v>
      </c>
      <c r="C277" s="625">
        <v>0.2</v>
      </c>
      <c r="D277" s="632" t="s">
        <v>2866</v>
      </c>
      <c r="E277" s="625">
        <v>215</v>
      </c>
      <c r="F277" s="625">
        <v>57</v>
      </c>
      <c r="G277" s="625"/>
      <c r="H277" s="625">
        <v>79</v>
      </c>
      <c r="I277" s="625"/>
      <c r="J277" s="625" t="s">
        <v>2093</v>
      </c>
      <c r="K277" s="625"/>
      <c r="L277" s="625" t="s">
        <v>7820</v>
      </c>
      <c r="M277" s="629" t="s">
        <v>3929</v>
      </c>
      <c r="N277" s="625"/>
      <c r="O277" s="625"/>
      <c r="P277" s="625"/>
      <c r="Q277" s="625"/>
      <c r="R277" s="625" t="s">
        <v>7821</v>
      </c>
      <c r="S277" s="625" t="s">
        <v>7822</v>
      </c>
      <c r="T277" s="625"/>
      <c r="U277" s="625" t="s">
        <v>8263</v>
      </c>
      <c r="V277" s="625"/>
      <c r="W277" s="625">
        <v>2</v>
      </c>
      <c r="X277" s="625"/>
      <c r="Y277" s="625" t="s">
        <v>2062</v>
      </c>
      <c r="Z277" s="625" t="s">
        <v>8263</v>
      </c>
      <c r="AA277" s="625" t="s">
        <v>8263</v>
      </c>
      <c r="AB277" s="626" t="str">
        <f t="shared" si="8"/>
        <v>502 mm</v>
      </c>
      <c r="AC277" s="643"/>
      <c r="AD277" s="643"/>
      <c r="AE277" s="623">
        <v>130</v>
      </c>
      <c r="AF277" s="623">
        <f t="shared" si="9"/>
        <v>502</v>
      </c>
    </row>
    <row r="278" spans="1:32" x14ac:dyDescent="0.2">
      <c r="A278" s="628" t="s">
        <v>9282</v>
      </c>
      <c r="B278" s="624" t="s">
        <v>4416</v>
      </c>
      <c r="C278" s="625">
        <v>0.2</v>
      </c>
      <c r="D278" s="632" t="s">
        <v>105</v>
      </c>
      <c r="E278" s="625">
        <v>215</v>
      </c>
      <c r="F278" s="625">
        <v>57</v>
      </c>
      <c r="G278" s="625"/>
      <c r="H278" s="625">
        <v>79</v>
      </c>
      <c r="I278" s="625"/>
      <c r="J278" s="625" t="s">
        <v>2093</v>
      </c>
      <c r="K278" s="625"/>
      <c r="L278" s="625" t="s">
        <v>7820</v>
      </c>
      <c r="M278" s="629" t="s">
        <v>3929</v>
      </c>
      <c r="N278" s="625"/>
      <c r="O278" s="625"/>
      <c r="P278" s="625"/>
      <c r="Q278" s="625"/>
      <c r="R278" s="625" t="s">
        <v>7821</v>
      </c>
      <c r="S278" s="625" t="s">
        <v>7822</v>
      </c>
      <c r="T278" s="625"/>
      <c r="U278" s="625" t="s">
        <v>8263</v>
      </c>
      <c r="V278" s="625"/>
      <c r="W278" s="625">
        <v>2</v>
      </c>
      <c r="X278" s="625"/>
      <c r="Y278" s="625" t="s">
        <v>2062</v>
      </c>
      <c r="Z278" s="625" t="s">
        <v>8263</v>
      </c>
      <c r="AA278" s="625" t="s">
        <v>8263</v>
      </c>
      <c r="AB278" s="626" t="str">
        <f t="shared" si="8"/>
        <v>502 mm</v>
      </c>
      <c r="AC278" s="643"/>
      <c r="AD278" s="643"/>
      <c r="AE278" s="623">
        <v>130</v>
      </c>
      <c r="AF278" s="623">
        <f t="shared" si="9"/>
        <v>502</v>
      </c>
    </row>
    <row r="279" spans="1:32" x14ac:dyDescent="0.2">
      <c r="A279" s="628" t="s">
        <v>8980</v>
      </c>
      <c r="B279" s="624" t="s">
        <v>4416</v>
      </c>
      <c r="C279" s="625">
        <v>0.2</v>
      </c>
      <c r="D279" s="632" t="s">
        <v>8985</v>
      </c>
      <c r="E279" s="625">
        <v>215</v>
      </c>
      <c r="F279" s="625">
        <v>57</v>
      </c>
      <c r="G279" s="625"/>
      <c r="H279" s="625">
        <v>79</v>
      </c>
      <c r="I279" s="625"/>
      <c r="J279" s="625" t="s">
        <v>2093</v>
      </c>
      <c r="K279" s="625"/>
      <c r="L279" s="625" t="s">
        <v>7820</v>
      </c>
      <c r="M279" s="629" t="s">
        <v>3929</v>
      </c>
      <c r="N279" s="625"/>
      <c r="O279" s="625"/>
      <c r="P279" s="625"/>
      <c r="Q279" s="625"/>
      <c r="R279" s="625" t="s">
        <v>7821</v>
      </c>
      <c r="S279" s="625" t="s">
        <v>7822</v>
      </c>
      <c r="T279" s="625"/>
      <c r="U279" s="625" t="s">
        <v>8263</v>
      </c>
      <c r="V279" s="625"/>
      <c r="W279" s="625">
        <v>2</v>
      </c>
      <c r="X279" s="625"/>
      <c r="Y279" s="625" t="s">
        <v>2062</v>
      </c>
      <c r="Z279" s="625" t="s">
        <v>8263</v>
      </c>
      <c r="AA279" s="625" t="s">
        <v>8263</v>
      </c>
      <c r="AB279" s="626" t="str">
        <f t="shared" si="8"/>
        <v>502 mm</v>
      </c>
      <c r="AC279" s="643"/>
      <c r="AD279" s="643"/>
      <c r="AE279" s="623">
        <v>130</v>
      </c>
      <c r="AF279" s="623">
        <f t="shared" si="9"/>
        <v>502</v>
      </c>
    </row>
    <row r="280" spans="1:32" x14ac:dyDescent="0.2">
      <c r="A280" s="628" t="s">
        <v>5414</v>
      </c>
      <c r="B280" s="624" t="s">
        <v>8490</v>
      </c>
      <c r="C280" s="625">
        <v>0.2</v>
      </c>
      <c r="D280" s="632" t="s">
        <v>11293</v>
      </c>
      <c r="E280" s="625">
        <v>210</v>
      </c>
      <c r="F280" s="625">
        <v>59</v>
      </c>
      <c r="G280" s="625"/>
      <c r="H280" s="625">
        <v>79</v>
      </c>
      <c r="I280" s="625"/>
      <c r="J280" s="625" t="s">
        <v>2093</v>
      </c>
      <c r="K280" s="625"/>
      <c r="L280" s="625" t="s">
        <v>7820</v>
      </c>
      <c r="M280" s="629" t="s">
        <v>3523</v>
      </c>
      <c r="N280" s="625"/>
      <c r="O280" s="625"/>
      <c r="P280" s="625"/>
      <c r="Q280" s="625"/>
      <c r="R280" s="625" t="s">
        <v>7821</v>
      </c>
      <c r="S280" s="625" t="s">
        <v>9615</v>
      </c>
      <c r="T280" s="625"/>
      <c r="U280" s="625" t="s">
        <v>8263</v>
      </c>
      <c r="V280" s="625"/>
      <c r="W280" s="625">
        <v>3</v>
      </c>
      <c r="X280" s="625"/>
      <c r="Y280" s="625" t="s">
        <v>565</v>
      </c>
      <c r="Z280" s="625" t="s">
        <v>8263</v>
      </c>
      <c r="AA280" s="625" t="s">
        <v>8263</v>
      </c>
      <c r="AB280" s="626" t="str">
        <f>AF280&amp;" mm"</f>
        <v>522 mm</v>
      </c>
      <c r="AC280" s="643" t="s">
        <v>12144</v>
      </c>
      <c r="AD280" s="643"/>
      <c r="AE280" s="623">
        <v>110</v>
      </c>
      <c r="AF280" s="623">
        <f>525-AE280-5+112</f>
        <v>522</v>
      </c>
    </row>
    <row r="281" spans="1:32" x14ac:dyDescent="0.2">
      <c r="A281" s="628" t="s">
        <v>9669</v>
      </c>
      <c r="B281" s="624" t="s">
        <v>8490</v>
      </c>
      <c r="C281" s="625">
        <v>0.2</v>
      </c>
      <c r="D281" s="632" t="s">
        <v>8202</v>
      </c>
      <c r="E281" s="625">
        <v>221</v>
      </c>
      <c r="F281" s="625">
        <v>54</v>
      </c>
      <c r="G281" s="625"/>
      <c r="H281" s="625">
        <v>79</v>
      </c>
      <c r="I281" s="625"/>
      <c r="J281" s="625" t="s">
        <v>10223</v>
      </c>
      <c r="K281" s="625"/>
      <c r="L281" s="625" t="s">
        <v>7820</v>
      </c>
      <c r="M281" s="629" t="s">
        <v>8671</v>
      </c>
      <c r="N281" s="625"/>
      <c r="O281" s="625"/>
      <c r="P281" s="625"/>
      <c r="Q281" s="625"/>
      <c r="R281" s="625" t="s">
        <v>7821</v>
      </c>
      <c r="S281" s="629" t="s">
        <v>8210</v>
      </c>
      <c r="T281" s="625"/>
      <c r="U281" s="625" t="s">
        <v>8263</v>
      </c>
      <c r="V281" s="625"/>
      <c r="W281" s="625">
        <v>1</v>
      </c>
      <c r="X281" s="625"/>
      <c r="Y281" s="625" t="s">
        <v>8203</v>
      </c>
      <c r="Z281" s="625" t="s">
        <v>8263</v>
      </c>
      <c r="AA281" s="625" t="s">
        <v>8263</v>
      </c>
      <c r="AB281" s="626" t="str">
        <f t="shared" si="8"/>
        <v>457 mm</v>
      </c>
      <c r="AC281" s="643"/>
      <c r="AD281" s="643"/>
      <c r="AE281" s="623">
        <v>175</v>
      </c>
      <c r="AF281" s="623">
        <f t="shared" si="9"/>
        <v>457</v>
      </c>
    </row>
    <row r="282" spans="1:32" x14ac:dyDescent="0.2">
      <c r="A282" s="628" t="s">
        <v>10899</v>
      </c>
      <c r="B282" s="624" t="s">
        <v>8490</v>
      </c>
      <c r="C282" s="625">
        <v>0.2</v>
      </c>
      <c r="D282" s="632" t="s">
        <v>10903</v>
      </c>
      <c r="E282" s="625">
        <v>215</v>
      </c>
      <c r="F282" s="625">
        <v>57</v>
      </c>
      <c r="G282" s="625"/>
      <c r="H282" s="625">
        <v>79</v>
      </c>
      <c r="I282" s="625"/>
      <c r="J282" s="625" t="s">
        <v>2093</v>
      </c>
      <c r="K282" s="625"/>
      <c r="L282" s="625" t="s">
        <v>7820</v>
      </c>
      <c r="M282" s="629" t="s">
        <v>3929</v>
      </c>
      <c r="N282" s="625"/>
      <c r="O282" s="625"/>
      <c r="P282" s="625"/>
      <c r="Q282" s="625"/>
      <c r="R282" s="625" t="s">
        <v>7821</v>
      </c>
      <c r="S282" s="625" t="s">
        <v>4677</v>
      </c>
      <c r="T282" s="625"/>
      <c r="U282" s="625" t="s">
        <v>8263</v>
      </c>
      <c r="V282" s="625"/>
      <c r="W282" s="625">
        <v>3</v>
      </c>
      <c r="X282" s="625"/>
      <c r="Y282" s="625" t="s">
        <v>565</v>
      </c>
      <c r="Z282" s="625" t="s">
        <v>8263</v>
      </c>
      <c r="AA282" s="625" t="s">
        <v>8263</v>
      </c>
      <c r="AB282" s="626" t="str">
        <f t="shared" si="8"/>
        <v>522 mm</v>
      </c>
      <c r="AC282" s="643" t="s">
        <v>10891</v>
      </c>
      <c r="AD282" s="643"/>
      <c r="AE282" s="623">
        <v>110</v>
      </c>
      <c r="AF282" s="623">
        <f t="shared" si="9"/>
        <v>522</v>
      </c>
    </row>
    <row r="283" spans="1:32" x14ac:dyDescent="0.2">
      <c r="A283" s="628" t="s">
        <v>12552</v>
      </c>
      <c r="B283" s="624" t="s">
        <v>8490</v>
      </c>
      <c r="C283" s="786">
        <v>0.2</v>
      </c>
      <c r="D283" s="632" t="s">
        <v>12554</v>
      </c>
      <c r="E283" s="786">
        <v>221</v>
      </c>
      <c r="F283" s="786">
        <v>53</v>
      </c>
      <c r="G283" s="786"/>
      <c r="H283" s="786">
        <v>79</v>
      </c>
      <c r="I283" s="786"/>
      <c r="J283" s="786" t="s">
        <v>10223</v>
      </c>
      <c r="K283" s="786"/>
      <c r="L283" s="786" t="s">
        <v>7820</v>
      </c>
      <c r="M283" s="629" t="s">
        <v>8671</v>
      </c>
      <c r="N283" s="786"/>
      <c r="O283" s="786"/>
      <c r="P283" s="786"/>
      <c r="Q283" s="786"/>
      <c r="R283" s="786" t="s">
        <v>7821</v>
      </c>
      <c r="S283" s="629" t="s">
        <v>7822</v>
      </c>
      <c r="T283" s="786"/>
      <c r="U283" s="786" t="s">
        <v>8263</v>
      </c>
      <c r="V283" s="786"/>
      <c r="W283" s="786">
        <v>2</v>
      </c>
      <c r="X283" s="786"/>
      <c r="Y283" s="786" t="s">
        <v>2062</v>
      </c>
      <c r="Z283" s="786" t="s">
        <v>8263</v>
      </c>
      <c r="AA283" s="786"/>
      <c r="AB283" s="626" t="str">
        <f t="shared" si="8"/>
        <v>502 mm</v>
      </c>
      <c r="AC283" s="643" t="s">
        <v>12543</v>
      </c>
      <c r="AD283" s="643"/>
      <c r="AE283" s="623">
        <v>130</v>
      </c>
      <c r="AF283" s="623">
        <f t="shared" si="9"/>
        <v>502</v>
      </c>
    </row>
    <row r="284" spans="1:32" x14ac:dyDescent="0.2">
      <c r="A284" s="628" t="s">
        <v>8539</v>
      </c>
      <c r="B284" s="624" t="s">
        <v>8490</v>
      </c>
      <c r="C284" s="625">
        <v>0.2</v>
      </c>
      <c r="D284" s="632" t="s">
        <v>4099</v>
      </c>
      <c r="E284" s="625">
        <v>233</v>
      </c>
      <c r="F284" s="625">
        <v>56</v>
      </c>
      <c r="G284" s="625"/>
      <c r="H284" s="625">
        <v>79</v>
      </c>
      <c r="I284" s="625"/>
      <c r="J284" s="625" t="s">
        <v>2093</v>
      </c>
      <c r="K284" s="625"/>
      <c r="L284" s="625" t="s">
        <v>7820</v>
      </c>
      <c r="M284" s="629" t="s">
        <v>3929</v>
      </c>
      <c r="N284" s="625"/>
      <c r="O284" s="625" t="s">
        <v>7821</v>
      </c>
      <c r="P284" s="625" t="s">
        <v>6182</v>
      </c>
      <c r="Q284" s="625"/>
      <c r="R284" s="625" t="s">
        <v>7821</v>
      </c>
      <c r="S284" s="629" t="s">
        <v>154</v>
      </c>
      <c r="T284" s="625"/>
      <c r="U284" s="625" t="s">
        <v>8263</v>
      </c>
      <c r="V284" s="625"/>
      <c r="W284" s="625">
        <v>3</v>
      </c>
      <c r="X284" s="625"/>
      <c r="Y284" s="625" t="s">
        <v>6513</v>
      </c>
      <c r="Z284" s="625" t="s">
        <v>8263</v>
      </c>
      <c r="AA284" s="625" t="s">
        <v>8263</v>
      </c>
      <c r="AB284" s="626" t="str">
        <f t="shared" si="8"/>
        <v>527 mm</v>
      </c>
      <c r="AC284" s="643"/>
      <c r="AD284" s="643"/>
      <c r="AE284" s="623">
        <v>105</v>
      </c>
      <c r="AF284" s="623">
        <f t="shared" si="9"/>
        <v>527</v>
      </c>
    </row>
    <row r="285" spans="1:32" x14ac:dyDescent="0.2">
      <c r="A285" s="628" t="s">
        <v>3606</v>
      </c>
      <c r="B285" s="624" t="s">
        <v>8490</v>
      </c>
      <c r="C285" s="625">
        <v>0.2</v>
      </c>
      <c r="D285" s="632" t="s">
        <v>40</v>
      </c>
      <c r="E285" s="625">
        <v>210</v>
      </c>
      <c r="F285" s="625">
        <v>55</v>
      </c>
      <c r="G285" s="625"/>
      <c r="H285" s="625">
        <v>79</v>
      </c>
      <c r="I285" s="625"/>
      <c r="J285" s="625" t="s">
        <v>2093</v>
      </c>
      <c r="K285" s="625"/>
      <c r="L285" s="625" t="s">
        <v>7820</v>
      </c>
      <c r="M285" s="629" t="s">
        <v>3929</v>
      </c>
      <c r="N285" s="625"/>
      <c r="O285" s="625"/>
      <c r="P285" s="625"/>
      <c r="Q285" s="625"/>
      <c r="R285" s="625" t="s">
        <v>7821</v>
      </c>
      <c r="S285" s="625" t="s">
        <v>7822</v>
      </c>
      <c r="T285" s="625"/>
      <c r="U285" s="625" t="s">
        <v>8263</v>
      </c>
      <c r="V285" s="625"/>
      <c r="W285" s="625">
        <v>1</v>
      </c>
      <c r="X285" s="625"/>
      <c r="Y285" s="625" t="s">
        <v>1371</v>
      </c>
      <c r="Z285" s="625" t="s">
        <v>8263</v>
      </c>
      <c r="AA285" s="625" t="s">
        <v>8263</v>
      </c>
      <c r="AB285" s="626" t="str">
        <f t="shared" si="8"/>
        <v>487 mm</v>
      </c>
      <c r="AC285" s="643" t="s">
        <v>41</v>
      </c>
      <c r="AD285" s="643"/>
      <c r="AE285" s="623">
        <v>145</v>
      </c>
      <c r="AF285" s="623">
        <f t="shared" si="9"/>
        <v>487</v>
      </c>
    </row>
    <row r="286" spans="1:32" x14ac:dyDescent="0.2">
      <c r="A286" s="628"/>
      <c r="B286" s="624" t="s">
        <v>8490</v>
      </c>
      <c r="C286" s="625">
        <v>0.2</v>
      </c>
      <c r="D286" s="632" t="s">
        <v>9793</v>
      </c>
      <c r="E286" s="625">
        <v>212</v>
      </c>
      <c r="F286" s="625">
        <v>54</v>
      </c>
      <c r="G286" s="625"/>
      <c r="H286" s="625">
        <v>79</v>
      </c>
      <c r="I286" s="625"/>
      <c r="J286" s="625" t="s">
        <v>10223</v>
      </c>
      <c r="K286" s="625"/>
      <c r="L286" s="625" t="s">
        <v>7820</v>
      </c>
      <c r="M286" s="629" t="s">
        <v>8671</v>
      </c>
      <c r="N286" s="625"/>
      <c r="O286" s="625"/>
      <c r="P286" s="625"/>
      <c r="Q286" s="625"/>
      <c r="R286" s="625" t="s">
        <v>7821</v>
      </c>
      <c r="S286" s="625" t="s">
        <v>4677</v>
      </c>
      <c r="T286" s="625"/>
      <c r="U286" s="625" t="s">
        <v>8263</v>
      </c>
      <c r="V286" s="625"/>
      <c r="W286" s="625">
        <v>2</v>
      </c>
      <c r="X286" s="625"/>
      <c r="Y286" s="625" t="s">
        <v>7823</v>
      </c>
      <c r="Z286" s="625" t="s">
        <v>8263</v>
      </c>
      <c r="AA286" s="625" t="s">
        <v>8263</v>
      </c>
      <c r="AB286" s="626" t="str">
        <f t="shared" si="8"/>
        <v>492 mm</v>
      </c>
      <c r="AC286" s="643"/>
      <c r="AD286" s="643"/>
      <c r="AE286" s="623">
        <v>140</v>
      </c>
      <c r="AF286" s="623">
        <f t="shared" si="9"/>
        <v>492</v>
      </c>
    </row>
    <row r="287" spans="1:32" x14ac:dyDescent="0.2">
      <c r="A287" s="628"/>
      <c r="B287" s="624" t="s">
        <v>8490</v>
      </c>
      <c r="C287" s="625">
        <v>0.2</v>
      </c>
      <c r="D287" s="632" t="s">
        <v>10168</v>
      </c>
      <c r="E287" s="625">
        <v>210</v>
      </c>
      <c r="F287" s="625">
        <v>58</v>
      </c>
      <c r="G287" s="625"/>
      <c r="H287" s="625">
        <v>79</v>
      </c>
      <c r="I287" s="625"/>
      <c r="J287" s="625" t="s">
        <v>2093</v>
      </c>
      <c r="K287" s="625"/>
      <c r="L287" s="625" t="s">
        <v>7820</v>
      </c>
      <c r="M287" s="629" t="s">
        <v>8671</v>
      </c>
      <c r="N287" s="625"/>
      <c r="O287" s="625"/>
      <c r="P287" s="625"/>
      <c r="Q287" s="625"/>
      <c r="R287" s="625" t="s">
        <v>7821</v>
      </c>
      <c r="S287" s="625" t="s">
        <v>7822</v>
      </c>
      <c r="T287" s="625"/>
      <c r="U287" s="625" t="s">
        <v>8263</v>
      </c>
      <c r="V287" s="625"/>
      <c r="W287" s="625">
        <v>1</v>
      </c>
      <c r="X287" s="625"/>
      <c r="Y287" s="625" t="s">
        <v>8878</v>
      </c>
      <c r="Z287" s="625" t="s">
        <v>8263</v>
      </c>
      <c r="AA287" s="625" t="s">
        <v>8263</v>
      </c>
      <c r="AB287" s="626" t="str">
        <f t="shared" si="8"/>
        <v>497 mm</v>
      </c>
      <c r="AC287" s="643"/>
      <c r="AD287" s="643"/>
      <c r="AE287" s="623">
        <v>135</v>
      </c>
      <c r="AF287" s="623">
        <f t="shared" si="9"/>
        <v>497</v>
      </c>
    </row>
    <row r="288" spans="1:32" x14ac:dyDescent="0.2">
      <c r="A288" s="628"/>
      <c r="B288" s="624" t="s">
        <v>8490</v>
      </c>
      <c r="C288" s="625">
        <v>0.2</v>
      </c>
      <c r="D288" s="632" t="s">
        <v>8794</v>
      </c>
      <c r="E288" s="625">
        <v>210</v>
      </c>
      <c r="F288" s="625">
        <v>58</v>
      </c>
      <c r="G288" s="625"/>
      <c r="H288" s="625">
        <v>79</v>
      </c>
      <c r="I288" s="625"/>
      <c r="J288" s="625" t="s">
        <v>2093</v>
      </c>
      <c r="K288" s="625"/>
      <c r="L288" s="625" t="s">
        <v>7820</v>
      </c>
      <c r="M288" s="629" t="s">
        <v>8671</v>
      </c>
      <c r="N288" s="625"/>
      <c r="O288" s="625"/>
      <c r="P288" s="625"/>
      <c r="Q288" s="625"/>
      <c r="R288" s="625" t="s">
        <v>7821</v>
      </c>
      <c r="S288" s="625" t="s">
        <v>7822</v>
      </c>
      <c r="T288" s="625"/>
      <c r="U288" s="625" t="s">
        <v>8263</v>
      </c>
      <c r="V288" s="625"/>
      <c r="W288" s="625">
        <v>2</v>
      </c>
      <c r="X288" s="625"/>
      <c r="Y288" s="625" t="s">
        <v>8878</v>
      </c>
      <c r="Z288" s="625" t="s">
        <v>8263</v>
      </c>
      <c r="AA288" s="625" t="s">
        <v>8263</v>
      </c>
      <c r="AB288" s="626" t="str">
        <f t="shared" si="8"/>
        <v>497 mm</v>
      </c>
      <c r="AC288" s="643"/>
      <c r="AD288" s="643"/>
      <c r="AE288" s="623">
        <v>135</v>
      </c>
      <c r="AF288" s="623">
        <f t="shared" si="9"/>
        <v>497</v>
      </c>
    </row>
    <row r="289" spans="1:32" customFormat="1" x14ac:dyDescent="0.2">
      <c r="A289" s="6" t="s">
        <v>11714</v>
      </c>
      <c r="B289" s="136" t="s">
        <v>4957</v>
      </c>
      <c r="C289" s="5">
        <v>0.2</v>
      </c>
      <c r="D289" s="174" t="s">
        <v>11718</v>
      </c>
      <c r="E289" s="5">
        <v>210</v>
      </c>
      <c r="F289" s="5">
        <v>58</v>
      </c>
      <c r="G289" s="5"/>
      <c r="H289" s="5">
        <v>79</v>
      </c>
      <c r="I289" s="5"/>
      <c r="J289" s="5" t="s">
        <v>2093</v>
      </c>
      <c r="K289" s="5"/>
      <c r="L289" s="5" t="s">
        <v>7820</v>
      </c>
      <c r="M289" s="251" t="s">
        <v>8671</v>
      </c>
      <c r="N289" s="5"/>
      <c r="O289" s="5"/>
      <c r="P289" s="5"/>
      <c r="Q289" s="5"/>
      <c r="R289" s="5" t="s">
        <v>7821</v>
      </c>
      <c r="S289" s="5" t="s">
        <v>4677</v>
      </c>
      <c r="T289" s="5"/>
      <c r="U289" s="5" t="s">
        <v>8263</v>
      </c>
      <c r="V289" s="5"/>
      <c r="W289" s="5">
        <v>3</v>
      </c>
      <c r="X289" s="5"/>
      <c r="Y289" s="5" t="s">
        <v>565</v>
      </c>
      <c r="Z289" s="5" t="s">
        <v>8263</v>
      </c>
      <c r="AA289" s="5" t="s">
        <v>8263</v>
      </c>
      <c r="AB289" s="626" t="str">
        <f t="shared" si="8"/>
        <v>522 mm</v>
      </c>
      <c r="AC289" s="9" t="s">
        <v>11717</v>
      </c>
      <c r="AD289" s="9"/>
      <c r="AE289" s="628">
        <v>110</v>
      </c>
      <c r="AF289" s="623">
        <f t="shared" si="9"/>
        <v>522</v>
      </c>
    </row>
    <row r="290" spans="1:32" x14ac:dyDescent="0.2">
      <c r="A290" s="628"/>
      <c r="B290" s="628"/>
      <c r="C290" s="626" t="s">
        <v>366</v>
      </c>
      <c r="E290" s="625"/>
      <c r="F290" s="625"/>
      <c r="G290" s="625"/>
      <c r="H290" s="625"/>
      <c r="I290" s="625"/>
      <c r="J290" s="625"/>
      <c r="K290" s="625"/>
      <c r="L290" s="625"/>
      <c r="M290" s="629"/>
      <c r="N290" s="625"/>
      <c r="O290" s="625"/>
      <c r="P290" s="625"/>
      <c r="Q290" s="625"/>
      <c r="R290" s="625"/>
      <c r="S290" s="625"/>
      <c r="T290" s="625"/>
      <c r="U290" s="625"/>
      <c r="V290" s="625"/>
      <c r="W290" s="625"/>
      <c r="X290" s="625"/>
      <c r="Y290" s="625"/>
      <c r="Z290" s="625"/>
      <c r="AA290" s="625"/>
      <c r="AB290" s="626"/>
      <c r="AC290" s="643"/>
      <c r="AD290" s="643"/>
      <c r="AF290" s="623">
        <f t="shared" si="9"/>
        <v>632</v>
      </c>
    </row>
    <row r="291" spans="1:32" customFormat="1" x14ac:dyDescent="0.2">
      <c r="A291" s="6" t="s">
        <v>11709</v>
      </c>
      <c r="B291" s="575" t="s">
        <v>3365</v>
      </c>
      <c r="C291" s="5">
        <v>0.25</v>
      </c>
      <c r="D291" s="576" t="s">
        <v>11711</v>
      </c>
      <c r="E291" s="5">
        <v>210</v>
      </c>
      <c r="F291" s="5">
        <v>58</v>
      </c>
      <c r="G291" s="5"/>
      <c r="H291" s="5">
        <v>79</v>
      </c>
      <c r="I291" s="5"/>
      <c r="J291" s="564" t="s">
        <v>2093</v>
      </c>
      <c r="K291" s="5"/>
      <c r="L291" s="5" t="s">
        <v>7820</v>
      </c>
      <c r="M291" s="251" t="s">
        <v>3929</v>
      </c>
      <c r="N291" s="5"/>
      <c r="O291" s="5"/>
      <c r="P291" s="5"/>
      <c r="Q291" s="5"/>
      <c r="R291" s="5" t="s">
        <v>7821</v>
      </c>
      <c r="S291" s="5" t="s">
        <v>7822</v>
      </c>
      <c r="T291" s="5"/>
      <c r="U291" s="5" t="s">
        <v>8263</v>
      </c>
      <c r="V291" s="5"/>
      <c r="W291" s="5">
        <v>2</v>
      </c>
      <c r="X291" s="5"/>
      <c r="Y291" s="564" t="s">
        <v>2062</v>
      </c>
      <c r="Z291" s="564" t="s">
        <v>8263</v>
      </c>
      <c r="AA291" s="564" t="s">
        <v>8263</v>
      </c>
      <c r="AB291" s="626" t="str">
        <f t="shared" si="8"/>
        <v>502 mm</v>
      </c>
      <c r="AC291" s="562" t="s">
        <v>11700</v>
      </c>
      <c r="AD291" s="562"/>
      <c r="AE291" s="628">
        <v>130</v>
      </c>
      <c r="AF291" s="623">
        <f t="shared" si="9"/>
        <v>502</v>
      </c>
    </row>
    <row r="292" spans="1:32" x14ac:dyDescent="0.2">
      <c r="A292" s="628"/>
      <c r="B292" s="628" t="s">
        <v>4416</v>
      </c>
      <c r="C292" s="625">
        <v>0.25</v>
      </c>
      <c r="D292" s="632" t="s">
        <v>666</v>
      </c>
      <c r="E292" s="625">
        <v>210</v>
      </c>
      <c r="F292" s="625">
        <v>60</v>
      </c>
      <c r="G292" s="625"/>
      <c r="H292" s="625">
        <v>79</v>
      </c>
      <c r="I292" s="625"/>
      <c r="J292" s="625" t="s">
        <v>2093</v>
      </c>
      <c r="K292" s="625"/>
      <c r="L292" s="625" t="s">
        <v>7820</v>
      </c>
      <c r="M292" s="629" t="s">
        <v>3929</v>
      </c>
      <c r="N292" s="625"/>
      <c r="O292" s="625"/>
      <c r="P292" s="625"/>
      <c r="Q292" s="625"/>
      <c r="R292" s="625" t="s">
        <v>7821</v>
      </c>
      <c r="S292" s="625" t="s">
        <v>9615</v>
      </c>
      <c r="T292" s="625"/>
      <c r="U292" s="625" t="s">
        <v>8263</v>
      </c>
      <c r="V292" s="625"/>
      <c r="W292" s="625">
        <v>2</v>
      </c>
      <c r="X292" s="625"/>
      <c r="Y292" s="625" t="s">
        <v>72</v>
      </c>
      <c r="Z292" s="625" t="s">
        <v>8263</v>
      </c>
      <c r="AA292" s="625" t="s">
        <v>8263</v>
      </c>
      <c r="AB292" s="626" t="str">
        <f t="shared" si="8"/>
        <v>507 mm</v>
      </c>
      <c r="AC292" s="643"/>
      <c r="AD292" s="643"/>
      <c r="AE292" s="623">
        <v>125</v>
      </c>
      <c r="AF292" s="623">
        <f t="shared" si="9"/>
        <v>507</v>
      </c>
    </row>
    <row r="293" spans="1:32" x14ac:dyDescent="0.2">
      <c r="A293" s="628" t="s">
        <v>7192</v>
      </c>
      <c r="B293" s="628" t="s">
        <v>4416</v>
      </c>
      <c r="C293" s="625">
        <v>0.25</v>
      </c>
      <c r="D293" s="632" t="s">
        <v>3911</v>
      </c>
      <c r="E293" s="625">
        <v>210</v>
      </c>
      <c r="F293" s="625">
        <v>56</v>
      </c>
      <c r="G293" s="625"/>
      <c r="H293" s="625">
        <v>79</v>
      </c>
      <c r="I293" s="625"/>
      <c r="J293" s="625" t="s">
        <v>2093</v>
      </c>
      <c r="K293" s="625"/>
      <c r="L293" s="625" t="s">
        <v>7820</v>
      </c>
      <c r="M293" s="629" t="s">
        <v>8671</v>
      </c>
      <c r="N293" s="625"/>
      <c r="O293" s="625"/>
      <c r="P293" s="625"/>
      <c r="Q293" s="625"/>
      <c r="R293" s="625" t="s">
        <v>7821</v>
      </c>
      <c r="S293" s="629" t="s">
        <v>8210</v>
      </c>
      <c r="T293" s="625"/>
      <c r="U293" s="625" t="s">
        <v>8263</v>
      </c>
      <c r="V293" s="625"/>
      <c r="W293" s="625" t="s">
        <v>5994</v>
      </c>
      <c r="X293" s="625"/>
      <c r="Y293" s="625" t="s">
        <v>4724</v>
      </c>
      <c r="Z293" s="625" t="s">
        <v>8263</v>
      </c>
      <c r="AA293" s="625" t="s">
        <v>8263</v>
      </c>
      <c r="AB293" s="626" t="str">
        <f t="shared" si="8"/>
        <v>432 mm</v>
      </c>
      <c r="AC293" s="643"/>
      <c r="AD293" s="643"/>
      <c r="AE293" s="623">
        <v>200</v>
      </c>
      <c r="AF293" s="623">
        <f t="shared" si="9"/>
        <v>432</v>
      </c>
    </row>
    <row r="294" spans="1:32" x14ac:dyDescent="0.2">
      <c r="A294" s="633" t="s">
        <v>10827</v>
      </c>
      <c r="B294" s="633" t="s">
        <v>4416</v>
      </c>
      <c r="C294" s="625">
        <v>0.25</v>
      </c>
      <c r="D294" s="640" t="s">
        <v>10823</v>
      </c>
      <c r="E294" s="625">
        <v>215</v>
      </c>
      <c r="F294" s="625">
        <v>57</v>
      </c>
      <c r="G294" s="625"/>
      <c r="H294" s="625">
        <v>79</v>
      </c>
      <c r="I294" s="625"/>
      <c r="J294" s="636" t="s">
        <v>2093</v>
      </c>
      <c r="K294" s="625"/>
      <c r="L294" s="636" t="s">
        <v>7820</v>
      </c>
      <c r="M294" s="648" t="s">
        <v>10822</v>
      </c>
      <c r="N294" s="625"/>
      <c r="O294" s="625"/>
      <c r="P294" s="625"/>
      <c r="Q294" s="625"/>
      <c r="R294" s="636" t="s">
        <v>7821</v>
      </c>
      <c r="S294" s="648" t="s">
        <v>9615</v>
      </c>
      <c r="T294" s="625"/>
      <c r="U294" s="636" t="s">
        <v>8263</v>
      </c>
      <c r="V294" s="625"/>
      <c r="W294" s="625">
        <v>3</v>
      </c>
      <c r="X294" s="625"/>
      <c r="Y294" s="636" t="s">
        <v>565</v>
      </c>
      <c r="Z294" s="636" t="s">
        <v>8263</v>
      </c>
      <c r="AA294" s="636" t="s">
        <v>8263</v>
      </c>
      <c r="AB294" s="626" t="str">
        <f t="shared" si="8"/>
        <v>522 mm</v>
      </c>
      <c r="AC294" s="651" t="s">
        <v>10807</v>
      </c>
      <c r="AD294" s="651"/>
      <c r="AE294" s="623">
        <v>110</v>
      </c>
      <c r="AF294" s="623">
        <f t="shared" si="9"/>
        <v>522</v>
      </c>
    </row>
    <row r="295" spans="1:32" x14ac:dyDescent="0.2">
      <c r="A295" s="633" t="s">
        <v>12602</v>
      </c>
      <c r="B295" s="633" t="s">
        <v>8490</v>
      </c>
      <c r="C295" s="799">
        <v>0.25</v>
      </c>
      <c r="D295" s="640" t="s">
        <v>12603</v>
      </c>
      <c r="E295" s="799">
        <v>210</v>
      </c>
      <c r="F295" s="799">
        <v>59</v>
      </c>
      <c r="G295" s="799"/>
      <c r="H295" s="799">
        <v>79</v>
      </c>
      <c r="I295" s="799"/>
      <c r="J295" s="799" t="s">
        <v>2093</v>
      </c>
      <c r="K295" s="799"/>
      <c r="L295" s="799" t="s">
        <v>7820</v>
      </c>
      <c r="M295" s="629" t="s">
        <v>3929</v>
      </c>
      <c r="N295" s="799"/>
      <c r="O295" s="799"/>
      <c r="P295" s="799"/>
      <c r="Q295" s="799"/>
      <c r="R295" s="799" t="s">
        <v>7821</v>
      </c>
      <c r="S295" s="799" t="s">
        <v>4677</v>
      </c>
      <c r="T295" s="799"/>
      <c r="U295" s="799" t="s">
        <v>8263</v>
      </c>
      <c r="V295" s="799"/>
      <c r="W295" s="799">
        <v>2</v>
      </c>
      <c r="X295" s="799"/>
      <c r="Y295" s="799" t="s">
        <v>565</v>
      </c>
      <c r="Z295" s="799" t="s">
        <v>8263</v>
      </c>
      <c r="AA295" s="799" t="s">
        <v>8263</v>
      </c>
      <c r="AB295" s="626" t="str">
        <f t="shared" ref="AB295" si="10">AF295&amp;" mm"</f>
        <v>522 mm</v>
      </c>
      <c r="AC295" s="651" t="s">
        <v>12605</v>
      </c>
      <c r="AD295" s="651"/>
      <c r="AE295" s="623">
        <v>110</v>
      </c>
      <c r="AF295" s="623">
        <f t="shared" ref="AF295" si="11">525-AE295-5+112</f>
        <v>522</v>
      </c>
    </row>
    <row r="296" spans="1:32" x14ac:dyDescent="0.2">
      <c r="A296" s="633" t="s">
        <v>865</v>
      </c>
      <c r="B296" s="633" t="s">
        <v>8490</v>
      </c>
      <c r="C296" s="625">
        <v>0.25</v>
      </c>
      <c r="D296" s="640" t="s">
        <v>11578</v>
      </c>
      <c r="E296" s="625">
        <v>210</v>
      </c>
      <c r="F296" s="625">
        <v>57</v>
      </c>
      <c r="G296" s="625"/>
      <c r="H296" s="625">
        <v>79</v>
      </c>
      <c r="I296" s="625"/>
      <c r="J296" s="625" t="s">
        <v>2093</v>
      </c>
      <c r="K296" s="625"/>
      <c r="L296" s="625" t="s">
        <v>7820</v>
      </c>
      <c r="M296" s="629" t="s">
        <v>3929</v>
      </c>
      <c r="N296" s="625"/>
      <c r="O296" s="625"/>
      <c r="P296" s="625"/>
      <c r="Q296" s="625"/>
      <c r="R296" s="625" t="s">
        <v>7821</v>
      </c>
      <c r="S296" s="625" t="s">
        <v>2019</v>
      </c>
      <c r="T296" s="625"/>
      <c r="U296" s="625" t="s">
        <v>8263</v>
      </c>
      <c r="V296" s="625"/>
      <c r="W296" s="625">
        <v>4</v>
      </c>
      <c r="X296" s="625"/>
      <c r="Y296" s="625" t="s">
        <v>2790</v>
      </c>
      <c r="Z296" s="625" t="s">
        <v>8263</v>
      </c>
      <c r="AA296" s="625" t="s">
        <v>8263</v>
      </c>
      <c r="AB296" s="626" t="str">
        <f t="shared" si="8"/>
        <v>562 mm</v>
      </c>
      <c r="AC296" s="651" t="s">
        <v>11551</v>
      </c>
      <c r="AD296" s="651"/>
      <c r="AE296" s="623">
        <v>70</v>
      </c>
      <c r="AF296" s="623">
        <f t="shared" si="9"/>
        <v>562</v>
      </c>
    </row>
    <row r="297" spans="1:32" x14ac:dyDescent="0.2">
      <c r="A297" s="628"/>
      <c r="B297" s="628" t="s">
        <v>8490</v>
      </c>
      <c r="C297" s="625">
        <v>0.25</v>
      </c>
      <c r="D297" s="632" t="s">
        <v>7722</v>
      </c>
      <c r="E297" s="625">
        <v>210</v>
      </c>
      <c r="F297" s="625">
        <v>56</v>
      </c>
      <c r="G297" s="625"/>
      <c r="H297" s="625">
        <v>79</v>
      </c>
      <c r="I297" s="625"/>
      <c r="J297" s="625" t="s">
        <v>2093</v>
      </c>
      <c r="K297" s="625"/>
      <c r="L297" s="625" t="s">
        <v>7820</v>
      </c>
      <c r="M297" s="629" t="s">
        <v>3929</v>
      </c>
      <c r="N297" s="625"/>
      <c r="O297" s="625"/>
      <c r="P297" s="625"/>
      <c r="Q297" s="625"/>
      <c r="R297" s="625" t="s">
        <v>7821</v>
      </c>
      <c r="S297" s="625" t="s">
        <v>4677</v>
      </c>
      <c r="T297" s="625"/>
      <c r="U297" s="625" t="s">
        <v>8263</v>
      </c>
      <c r="V297" s="625"/>
      <c r="W297" s="625">
        <v>3</v>
      </c>
      <c r="X297" s="625"/>
      <c r="Y297" s="625" t="s">
        <v>4678</v>
      </c>
      <c r="Z297" s="625" t="s">
        <v>8263</v>
      </c>
      <c r="AA297" s="625" t="s">
        <v>8263</v>
      </c>
      <c r="AB297" s="626" t="str">
        <f t="shared" si="8"/>
        <v>532 mm</v>
      </c>
      <c r="AC297" s="643"/>
      <c r="AD297" s="643"/>
      <c r="AE297" s="623">
        <v>100</v>
      </c>
      <c r="AF297" s="623">
        <f t="shared" si="9"/>
        <v>532</v>
      </c>
    </row>
    <row r="298" spans="1:32" x14ac:dyDescent="0.2">
      <c r="A298" s="628"/>
      <c r="B298" s="628" t="s">
        <v>8490</v>
      </c>
      <c r="C298" s="625">
        <v>0.25</v>
      </c>
      <c r="D298" s="632" t="s">
        <v>3767</v>
      </c>
      <c r="E298" s="625">
        <v>210</v>
      </c>
      <c r="F298" s="625">
        <v>59</v>
      </c>
      <c r="G298" s="625"/>
      <c r="H298" s="625">
        <v>79</v>
      </c>
      <c r="I298" s="625"/>
      <c r="J298" s="625" t="s">
        <v>2093</v>
      </c>
      <c r="K298" s="625"/>
      <c r="L298" s="625" t="s">
        <v>7820</v>
      </c>
      <c r="M298" s="629" t="s">
        <v>3929</v>
      </c>
      <c r="N298" s="625"/>
      <c r="O298" s="625"/>
      <c r="P298" s="625"/>
      <c r="Q298" s="625"/>
      <c r="R298" s="625" t="s">
        <v>7821</v>
      </c>
      <c r="S298" s="625" t="s">
        <v>9615</v>
      </c>
      <c r="T298" s="625"/>
      <c r="U298" s="625" t="s">
        <v>8263</v>
      </c>
      <c r="V298" s="625"/>
      <c r="W298" s="625">
        <v>3</v>
      </c>
      <c r="X298" s="625"/>
      <c r="Y298" s="625" t="s">
        <v>565</v>
      </c>
      <c r="Z298" s="625" t="s">
        <v>8263</v>
      </c>
      <c r="AA298" s="625" t="s">
        <v>8263</v>
      </c>
      <c r="AB298" s="626" t="str">
        <f t="shared" si="8"/>
        <v>522 mm</v>
      </c>
      <c r="AC298" s="643"/>
      <c r="AD298" s="643"/>
      <c r="AE298" s="623">
        <v>110</v>
      </c>
      <c r="AF298" s="623">
        <f t="shared" si="9"/>
        <v>522</v>
      </c>
    </row>
    <row r="299" spans="1:32" x14ac:dyDescent="0.2">
      <c r="A299" s="628"/>
      <c r="B299" s="628" t="s">
        <v>8490</v>
      </c>
      <c r="C299" s="625">
        <v>0.25</v>
      </c>
      <c r="D299" s="632" t="s">
        <v>1887</v>
      </c>
      <c r="E299" s="625">
        <v>215</v>
      </c>
      <c r="F299" s="625">
        <v>55</v>
      </c>
      <c r="G299" s="625"/>
      <c r="H299" s="625">
        <v>79</v>
      </c>
      <c r="I299" s="625"/>
      <c r="J299" s="625" t="s">
        <v>2093</v>
      </c>
      <c r="K299" s="625"/>
      <c r="L299" s="625" t="s">
        <v>7820</v>
      </c>
      <c r="M299" s="629" t="s">
        <v>3929</v>
      </c>
      <c r="N299" s="625"/>
      <c r="O299" s="625"/>
      <c r="P299" s="625"/>
      <c r="Q299" s="625"/>
      <c r="R299" s="625" t="s">
        <v>7821</v>
      </c>
      <c r="S299" s="625" t="s">
        <v>4677</v>
      </c>
      <c r="T299" s="625"/>
      <c r="U299" s="625" t="s">
        <v>8263</v>
      </c>
      <c r="V299" s="625"/>
      <c r="W299" s="625">
        <v>2</v>
      </c>
      <c r="X299" s="625"/>
      <c r="Y299" s="625" t="s">
        <v>7823</v>
      </c>
      <c r="Z299" s="625" t="s">
        <v>8263</v>
      </c>
      <c r="AA299" s="625" t="s">
        <v>8263</v>
      </c>
      <c r="AB299" s="626" t="str">
        <f t="shared" si="8"/>
        <v>492 mm</v>
      </c>
      <c r="AC299" s="643"/>
      <c r="AD299" s="643"/>
      <c r="AE299" s="623">
        <v>140</v>
      </c>
      <c r="AF299" s="623">
        <f t="shared" si="9"/>
        <v>492</v>
      </c>
    </row>
    <row r="300" spans="1:32" ht="25.5" x14ac:dyDescent="0.2">
      <c r="A300" s="628" t="s">
        <v>5438</v>
      </c>
      <c r="B300" s="628" t="s">
        <v>8490</v>
      </c>
      <c r="C300" s="625">
        <v>0.25</v>
      </c>
      <c r="D300" s="632" t="s">
        <v>7039</v>
      </c>
      <c r="E300" s="625">
        <v>212</v>
      </c>
      <c r="F300" s="625">
        <v>54</v>
      </c>
      <c r="G300" s="625"/>
      <c r="H300" s="625">
        <v>79</v>
      </c>
      <c r="I300" s="625"/>
      <c r="J300" s="625" t="s">
        <v>10223</v>
      </c>
      <c r="K300" s="625"/>
      <c r="L300" s="625" t="s">
        <v>7820</v>
      </c>
      <c r="M300" s="629" t="s">
        <v>3929</v>
      </c>
      <c r="N300" s="625"/>
      <c r="O300" s="625"/>
      <c r="P300" s="625"/>
      <c r="Q300" s="625"/>
      <c r="R300" s="625" t="s">
        <v>7821</v>
      </c>
      <c r="S300" s="625" t="s">
        <v>9615</v>
      </c>
      <c r="T300" s="625"/>
      <c r="U300" s="625" t="s">
        <v>8263</v>
      </c>
      <c r="V300" s="625"/>
      <c r="W300" s="625">
        <v>2</v>
      </c>
      <c r="X300" s="625"/>
      <c r="Y300" s="625" t="s">
        <v>72</v>
      </c>
      <c r="Z300" s="625" t="s">
        <v>8263</v>
      </c>
      <c r="AA300" s="625" t="s">
        <v>8263</v>
      </c>
      <c r="AB300" s="626" t="str">
        <f t="shared" si="8"/>
        <v>507 mm</v>
      </c>
      <c r="AC300" s="643" t="s">
        <v>5484</v>
      </c>
      <c r="AD300" s="643"/>
      <c r="AE300" s="623">
        <v>125</v>
      </c>
      <c r="AF300" s="623">
        <f t="shared" si="9"/>
        <v>507</v>
      </c>
    </row>
    <row r="301" spans="1:32" x14ac:dyDescent="0.2">
      <c r="A301" s="628"/>
      <c r="B301" s="628" t="s">
        <v>8490</v>
      </c>
      <c r="C301" s="625">
        <v>0.25</v>
      </c>
      <c r="D301" s="632" t="s">
        <v>9660</v>
      </c>
      <c r="E301" s="625">
        <v>210</v>
      </c>
      <c r="F301" s="625">
        <v>56</v>
      </c>
      <c r="G301" s="625"/>
      <c r="H301" s="625">
        <v>79</v>
      </c>
      <c r="I301" s="625"/>
      <c r="J301" s="625" t="s">
        <v>2093</v>
      </c>
      <c r="K301" s="625"/>
      <c r="L301" s="625" t="s">
        <v>7820</v>
      </c>
      <c r="M301" s="629" t="s">
        <v>8671</v>
      </c>
      <c r="N301" s="625"/>
      <c r="O301" s="625"/>
      <c r="P301" s="625"/>
      <c r="Q301" s="625"/>
      <c r="R301" s="625" t="s">
        <v>7821</v>
      </c>
      <c r="S301" s="625" t="s">
        <v>2019</v>
      </c>
      <c r="T301" s="625"/>
      <c r="U301" s="625" t="s">
        <v>8263</v>
      </c>
      <c r="V301" s="625"/>
      <c r="W301" s="625">
        <v>4</v>
      </c>
      <c r="X301" s="625"/>
      <c r="Y301" s="625" t="s">
        <v>2790</v>
      </c>
      <c r="Z301" s="625" t="s">
        <v>8263</v>
      </c>
      <c r="AA301" s="625" t="s">
        <v>8263</v>
      </c>
      <c r="AB301" s="626" t="str">
        <f t="shared" si="8"/>
        <v>562 mm</v>
      </c>
      <c r="AC301" s="643"/>
      <c r="AD301" s="643"/>
      <c r="AE301" s="623">
        <v>70</v>
      </c>
      <c r="AF301" s="623">
        <f t="shared" si="9"/>
        <v>562</v>
      </c>
    </row>
    <row r="302" spans="1:32" x14ac:dyDescent="0.2">
      <c r="A302" s="628"/>
      <c r="B302" s="628" t="s">
        <v>8490</v>
      </c>
      <c r="C302" s="625">
        <v>0.25</v>
      </c>
      <c r="D302" s="632" t="s">
        <v>7062</v>
      </c>
      <c r="E302" s="625">
        <v>215</v>
      </c>
      <c r="F302" s="625">
        <v>57</v>
      </c>
      <c r="G302" s="625"/>
      <c r="H302" s="625">
        <v>79</v>
      </c>
      <c r="I302" s="625"/>
      <c r="J302" s="625" t="s">
        <v>2093</v>
      </c>
      <c r="K302" s="625"/>
      <c r="L302" s="625" t="s">
        <v>7820</v>
      </c>
      <c r="M302" s="629" t="s">
        <v>3929</v>
      </c>
      <c r="N302" s="625"/>
      <c r="O302" s="625"/>
      <c r="P302" s="625"/>
      <c r="Q302" s="625"/>
      <c r="R302" s="625" t="s">
        <v>7821</v>
      </c>
      <c r="S302" s="625" t="s">
        <v>4677</v>
      </c>
      <c r="T302" s="625"/>
      <c r="U302" s="625" t="s">
        <v>8263</v>
      </c>
      <c r="V302" s="625"/>
      <c r="W302" s="625">
        <v>3</v>
      </c>
      <c r="X302" s="625"/>
      <c r="Y302" s="625" t="s">
        <v>6738</v>
      </c>
      <c r="Z302" s="625" t="s">
        <v>8263</v>
      </c>
      <c r="AA302" s="625" t="s">
        <v>8263</v>
      </c>
      <c r="AB302" s="626" t="str">
        <f t="shared" si="8"/>
        <v>517 mm</v>
      </c>
      <c r="AC302" s="643"/>
      <c r="AD302" s="643"/>
      <c r="AE302" s="623">
        <v>115</v>
      </c>
      <c r="AF302" s="623">
        <f t="shared" si="9"/>
        <v>517</v>
      </c>
    </row>
    <row r="303" spans="1:32" x14ac:dyDescent="0.2">
      <c r="A303" s="628"/>
      <c r="B303" s="628" t="s">
        <v>8490</v>
      </c>
      <c r="C303" s="625">
        <v>0.25</v>
      </c>
      <c r="D303" s="632" t="s">
        <v>482</v>
      </c>
      <c r="E303" s="625">
        <v>212</v>
      </c>
      <c r="F303" s="625">
        <v>52</v>
      </c>
      <c r="G303" s="625"/>
      <c r="H303" s="625">
        <v>79</v>
      </c>
      <c r="I303" s="625"/>
      <c r="J303" s="625" t="s">
        <v>10223</v>
      </c>
      <c r="K303" s="625"/>
      <c r="L303" s="625" t="s">
        <v>7820</v>
      </c>
      <c r="M303" s="629" t="s">
        <v>8671</v>
      </c>
      <c r="N303" s="625"/>
      <c r="O303" s="625"/>
      <c r="P303" s="625"/>
      <c r="Q303" s="625"/>
      <c r="R303" s="625" t="s">
        <v>7821</v>
      </c>
      <c r="S303" s="625" t="s">
        <v>9615</v>
      </c>
      <c r="T303" s="625"/>
      <c r="U303" s="625" t="s">
        <v>8263</v>
      </c>
      <c r="V303" s="625"/>
      <c r="W303" s="625">
        <v>2</v>
      </c>
      <c r="X303" s="625"/>
      <c r="Y303" s="625" t="s">
        <v>2802</v>
      </c>
      <c r="Z303" s="625" t="s">
        <v>8263</v>
      </c>
      <c r="AA303" s="625" t="s">
        <v>8263</v>
      </c>
      <c r="AB303" s="626" t="str">
        <f t="shared" si="8"/>
        <v>512 mm</v>
      </c>
      <c r="AC303" s="643"/>
      <c r="AD303" s="643"/>
      <c r="AE303" s="623">
        <v>120</v>
      </c>
      <c r="AF303" s="623">
        <f t="shared" si="9"/>
        <v>512</v>
      </c>
    </row>
    <row r="304" spans="1:32" x14ac:dyDescent="0.2">
      <c r="A304" s="628" t="s">
        <v>8742</v>
      </c>
      <c r="B304" s="628" t="s">
        <v>8490</v>
      </c>
      <c r="C304" s="625">
        <v>0.25</v>
      </c>
      <c r="D304" s="632" t="s">
        <v>9736</v>
      </c>
      <c r="E304" s="625">
        <v>215</v>
      </c>
      <c r="F304" s="625">
        <v>55</v>
      </c>
      <c r="G304" s="625"/>
      <c r="H304" s="625">
        <v>79</v>
      </c>
      <c r="I304" s="625"/>
      <c r="J304" s="625" t="s">
        <v>2093</v>
      </c>
      <c r="K304" s="625"/>
      <c r="L304" s="625" t="s">
        <v>7821</v>
      </c>
      <c r="M304" s="629" t="s">
        <v>8671</v>
      </c>
      <c r="N304" s="625"/>
      <c r="O304" s="625"/>
      <c r="P304" s="625"/>
      <c r="Q304" s="625"/>
      <c r="R304" s="625" t="s">
        <v>7820</v>
      </c>
      <c r="S304" s="625" t="s">
        <v>6182</v>
      </c>
      <c r="T304" s="625"/>
      <c r="U304" s="625" t="s">
        <v>8263</v>
      </c>
      <c r="V304" s="625"/>
      <c r="W304" s="625">
        <v>10</v>
      </c>
      <c r="X304" s="625"/>
      <c r="Y304" s="625" t="s">
        <v>5374</v>
      </c>
      <c r="Z304" s="625" t="s">
        <v>8263</v>
      </c>
      <c r="AA304" s="625" t="s">
        <v>8263</v>
      </c>
      <c r="AB304" s="626" t="str">
        <f t="shared" si="8"/>
        <v>452 mm</v>
      </c>
      <c r="AC304" s="643" t="s">
        <v>9488</v>
      </c>
      <c r="AD304" s="643"/>
      <c r="AE304" s="623">
        <v>180</v>
      </c>
      <c r="AF304" s="623">
        <f t="shared" si="9"/>
        <v>452</v>
      </c>
    </row>
    <row r="305" spans="1:32" x14ac:dyDescent="0.2">
      <c r="A305" s="628"/>
      <c r="B305" s="628" t="s">
        <v>8490</v>
      </c>
      <c r="C305" s="625">
        <v>0.25</v>
      </c>
      <c r="D305" s="632" t="s">
        <v>8116</v>
      </c>
      <c r="E305" s="625">
        <v>221</v>
      </c>
      <c r="F305" s="625">
        <v>53</v>
      </c>
      <c r="G305" s="625"/>
      <c r="H305" s="625">
        <v>79</v>
      </c>
      <c r="I305" s="625"/>
      <c r="J305" s="625" t="s">
        <v>10223</v>
      </c>
      <c r="K305" s="625"/>
      <c r="L305" s="625" t="s">
        <v>7820</v>
      </c>
      <c r="M305" s="629" t="s">
        <v>153</v>
      </c>
      <c r="N305" s="625"/>
      <c r="O305" s="625"/>
      <c r="P305" s="625"/>
      <c r="Q305" s="625"/>
      <c r="R305" s="625" t="s">
        <v>7821</v>
      </c>
      <c r="S305" s="625" t="s">
        <v>3447</v>
      </c>
      <c r="T305" s="625"/>
      <c r="U305" s="625" t="s">
        <v>8263</v>
      </c>
      <c r="V305" s="625"/>
      <c r="W305" s="625">
        <v>4</v>
      </c>
      <c r="X305" s="625"/>
      <c r="Y305" s="625" t="s">
        <v>10390</v>
      </c>
      <c r="Z305" s="625" t="s">
        <v>8263</v>
      </c>
      <c r="AA305" s="625" t="s">
        <v>8263</v>
      </c>
      <c r="AB305" s="626" t="str">
        <f t="shared" si="8"/>
        <v>542 mm</v>
      </c>
      <c r="AC305" s="643"/>
      <c r="AD305" s="643"/>
      <c r="AE305" s="623">
        <v>90</v>
      </c>
      <c r="AF305" s="623">
        <f t="shared" si="9"/>
        <v>542</v>
      </c>
    </row>
    <row r="306" spans="1:32" x14ac:dyDescent="0.2">
      <c r="A306" s="628"/>
      <c r="B306" s="628" t="s">
        <v>8490</v>
      </c>
      <c r="C306" s="625">
        <v>0.25</v>
      </c>
      <c r="D306" s="632" t="s">
        <v>8630</v>
      </c>
      <c r="E306" s="625">
        <v>210</v>
      </c>
      <c r="F306" s="625">
        <v>59</v>
      </c>
      <c r="G306" s="625"/>
      <c r="H306" s="625">
        <v>79</v>
      </c>
      <c r="I306" s="625"/>
      <c r="J306" s="625" t="s">
        <v>2093</v>
      </c>
      <c r="K306" s="625"/>
      <c r="L306" s="625" t="s">
        <v>7820</v>
      </c>
      <c r="M306" s="629" t="s">
        <v>3929</v>
      </c>
      <c r="N306" s="625"/>
      <c r="O306" s="625"/>
      <c r="P306" s="625"/>
      <c r="Q306" s="625"/>
      <c r="R306" s="625" t="s">
        <v>7821</v>
      </c>
      <c r="S306" s="625" t="s">
        <v>9615</v>
      </c>
      <c r="T306" s="625"/>
      <c r="U306" s="625" t="s">
        <v>8263</v>
      </c>
      <c r="V306" s="625"/>
      <c r="W306" s="625">
        <v>3</v>
      </c>
      <c r="X306" s="625"/>
      <c r="Y306" s="625" t="s">
        <v>565</v>
      </c>
      <c r="Z306" s="625" t="s">
        <v>8263</v>
      </c>
      <c r="AA306" s="625" t="s">
        <v>8263</v>
      </c>
      <c r="AB306" s="626" t="str">
        <f t="shared" si="8"/>
        <v>522 mm</v>
      </c>
      <c r="AC306" s="643"/>
      <c r="AD306" s="643"/>
      <c r="AE306" s="623">
        <v>110</v>
      </c>
      <c r="AF306" s="623">
        <f t="shared" si="9"/>
        <v>522</v>
      </c>
    </row>
    <row r="307" spans="1:32" x14ac:dyDescent="0.2">
      <c r="A307" s="628"/>
      <c r="B307" s="628" t="s">
        <v>8490</v>
      </c>
      <c r="C307" s="625">
        <v>0.25</v>
      </c>
      <c r="D307" s="632" t="s">
        <v>6484</v>
      </c>
      <c r="E307" s="625">
        <v>210</v>
      </c>
      <c r="F307" s="625">
        <v>55</v>
      </c>
      <c r="G307" s="625"/>
      <c r="H307" s="625">
        <v>79</v>
      </c>
      <c r="I307" s="625"/>
      <c r="J307" s="625" t="s">
        <v>2093</v>
      </c>
      <c r="K307" s="625"/>
      <c r="L307" s="625" t="s">
        <v>7820</v>
      </c>
      <c r="M307" s="629" t="s">
        <v>8671</v>
      </c>
      <c r="N307" s="625"/>
      <c r="O307" s="625"/>
      <c r="P307" s="625"/>
      <c r="Q307" s="625"/>
      <c r="R307" s="625" t="s">
        <v>7821</v>
      </c>
      <c r="S307" s="625" t="s">
        <v>9615</v>
      </c>
      <c r="T307" s="625"/>
      <c r="U307" s="625" t="s">
        <v>8263</v>
      </c>
      <c r="V307" s="625"/>
      <c r="W307" s="625">
        <v>3</v>
      </c>
      <c r="X307" s="625"/>
      <c r="Y307" s="625" t="s">
        <v>565</v>
      </c>
      <c r="Z307" s="625" t="s">
        <v>8263</v>
      </c>
      <c r="AA307" s="625" t="s">
        <v>8263</v>
      </c>
      <c r="AB307" s="626" t="str">
        <f t="shared" si="8"/>
        <v>522 mm</v>
      </c>
      <c r="AC307" s="643"/>
      <c r="AD307" s="643"/>
      <c r="AE307" s="623">
        <v>110</v>
      </c>
      <c r="AF307" s="623">
        <f t="shared" si="9"/>
        <v>522</v>
      </c>
    </row>
    <row r="308" spans="1:32" x14ac:dyDescent="0.2">
      <c r="A308" s="628" t="s">
        <v>3882</v>
      </c>
      <c r="B308" s="628" t="s">
        <v>8490</v>
      </c>
      <c r="C308" s="625">
        <v>0.25</v>
      </c>
      <c r="D308" s="632" t="s">
        <v>3884</v>
      </c>
      <c r="E308" s="625">
        <v>210</v>
      </c>
      <c r="F308" s="625">
        <v>56</v>
      </c>
      <c r="G308" s="625"/>
      <c r="H308" s="625">
        <v>79</v>
      </c>
      <c r="I308" s="625"/>
      <c r="J308" s="625" t="s">
        <v>2093</v>
      </c>
      <c r="K308" s="625"/>
      <c r="L308" s="625" t="s">
        <v>7820</v>
      </c>
      <c r="M308" s="629" t="s">
        <v>8671</v>
      </c>
      <c r="N308" s="625"/>
      <c r="O308" s="625"/>
      <c r="P308" s="625"/>
      <c r="Q308" s="625"/>
      <c r="R308" s="625" t="s">
        <v>7821</v>
      </c>
      <c r="S308" s="625" t="s">
        <v>4677</v>
      </c>
      <c r="T308" s="625"/>
      <c r="U308" s="625" t="s">
        <v>8263</v>
      </c>
      <c r="V308" s="625"/>
      <c r="W308" s="625">
        <v>3</v>
      </c>
      <c r="X308" s="625"/>
      <c r="Y308" s="625" t="s">
        <v>565</v>
      </c>
      <c r="Z308" s="625" t="s">
        <v>8263</v>
      </c>
      <c r="AA308" s="625" t="s">
        <v>8263</v>
      </c>
      <c r="AB308" s="626" t="str">
        <f t="shared" si="8"/>
        <v>522 mm</v>
      </c>
      <c r="AC308" s="643" t="s">
        <v>604</v>
      </c>
      <c r="AD308" s="643"/>
      <c r="AE308" s="623">
        <v>110</v>
      </c>
      <c r="AF308" s="623">
        <f t="shared" si="9"/>
        <v>522</v>
      </c>
    </row>
    <row r="309" spans="1:32" x14ac:dyDescent="0.2">
      <c r="A309" s="628"/>
      <c r="B309" s="628" t="s">
        <v>8490</v>
      </c>
      <c r="C309" s="625">
        <v>0.25</v>
      </c>
      <c r="D309" s="632" t="s">
        <v>2061</v>
      </c>
      <c r="E309" s="625">
        <v>210</v>
      </c>
      <c r="F309" s="625">
        <v>58</v>
      </c>
      <c r="G309" s="625"/>
      <c r="H309" s="625">
        <v>79</v>
      </c>
      <c r="I309" s="625"/>
      <c r="J309" s="625" t="s">
        <v>2093</v>
      </c>
      <c r="K309" s="625"/>
      <c r="L309" s="625" t="s">
        <v>7820</v>
      </c>
      <c r="M309" s="629" t="s">
        <v>8671</v>
      </c>
      <c r="N309" s="625"/>
      <c r="O309" s="625"/>
      <c r="P309" s="625"/>
      <c r="Q309" s="625"/>
      <c r="R309" s="625" t="s">
        <v>7821</v>
      </c>
      <c r="S309" s="625" t="s">
        <v>7822</v>
      </c>
      <c r="T309" s="625"/>
      <c r="U309" s="625" t="s">
        <v>8263</v>
      </c>
      <c r="V309" s="625"/>
      <c r="W309" s="625">
        <v>2</v>
      </c>
      <c r="X309" s="625"/>
      <c r="Y309" s="625" t="s">
        <v>2062</v>
      </c>
      <c r="Z309" s="625" t="s">
        <v>8263</v>
      </c>
      <c r="AA309" s="625" t="s">
        <v>8263</v>
      </c>
      <c r="AB309" s="626" t="str">
        <f t="shared" si="8"/>
        <v>502 mm</v>
      </c>
      <c r="AC309" s="643"/>
      <c r="AD309" s="643"/>
      <c r="AE309" s="623">
        <v>130</v>
      </c>
      <c r="AF309" s="623">
        <f t="shared" si="9"/>
        <v>502</v>
      </c>
    </row>
    <row r="310" spans="1:32" x14ac:dyDescent="0.2">
      <c r="A310" s="628" t="s">
        <v>11981</v>
      </c>
      <c r="B310" s="628" t="s">
        <v>8490</v>
      </c>
      <c r="C310" s="625">
        <v>0.25</v>
      </c>
      <c r="D310" s="632" t="s">
        <v>11982</v>
      </c>
      <c r="E310" s="625">
        <v>210</v>
      </c>
      <c r="F310" s="625">
        <v>56</v>
      </c>
      <c r="G310" s="625"/>
      <c r="H310" s="625">
        <v>79</v>
      </c>
      <c r="I310" s="625"/>
      <c r="J310" s="625" t="s">
        <v>2093</v>
      </c>
      <c r="K310" s="625"/>
      <c r="L310" s="625" t="s">
        <v>7820</v>
      </c>
      <c r="M310" s="629" t="s">
        <v>8671</v>
      </c>
      <c r="N310" s="625"/>
      <c r="O310" s="625"/>
      <c r="P310" s="625"/>
      <c r="Q310" s="625"/>
      <c r="R310" s="625" t="s">
        <v>7821</v>
      </c>
      <c r="S310" s="625" t="s">
        <v>4677</v>
      </c>
      <c r="T310" s="625"/>
      <c r="U310" s="625" t="s">
        <v>8263</v>
      </c>
      <c r="V310" s="625"/>
      <c r="W310" s="625">
        <v>3</v>
      </c>
      <c r="X310" s="625"/>
      <c r="Y310" s="625" t="s">
        <v>565</v>
      </c>
      <c r="Z310" s="625" t="s">
        <v>8263</v>
      </c>
      <c r="AA310" s="625" t="s">
        <v>8263</v>
      </c>
      <c r="AB310" s="626" t="str">
        <f t="shared" si="8"/>
        <v>522 mm</v>
      </c>
      <c r="AC310" s="643" t="s">
        <v>11968</v>
      </c>
      <c r="AD310" s="643"/>
      <c r="AE310" s="623">
        <v>110</v>
      </c>
      <c r="AF310" s="623">
        <f t="shared" si="9"/>
        <v>522</v>
      </c>
    </row>
    <row r="311" spans="1:32" x14ac:dyDescent="0.2">
      <c r="A311" s="628" t="s">
        <v>2277</v>
      </c>
      <c r="B311" s="628" t="s">
        <v>8490</v>
      </c>
      <c r="C311" s="625">
        <v>0.25</v>
      </c>
      <c r="D311" s="632" t="s">
        <v>1824</v>
      </c>
      <c r="E311" s="625">
        <v>210</v>
      </c>
      <c r="F311" s="625">
        <v>56</v>
      </c>
      <c r="G311" s="625"/>
      <c r="H311" s="625">
        <v>79</v>
      </c>
      <c r="I311" s="625"/>
      <c r="J311" s="625" t="s">
        <v>2093</v>
      </c>
      <c r="K311" s="625"/>
      <c r="L311" s="625" t="s">
        <v>7820</v>
      </c>
      <c r="M311" s="629" t="s">
        <v>8671</v>
      </c>
      <c r="N311" s="625"/>
      <c r="O311" s="625"/>
      <c r="P311" s="625"/>
      <c r="Q311" s="625"/>
      <c r="R311" s="625" t="s">
        <v>7821</v>
      </c>
      <c r="S311" s="625" t="s">
        <v>4677</v>
      </c>
      <c r="T311" s="625"/>
      <c r="U311" s="625" t="s">
        <v>8263</v>
      </c>
      <c r="V311" s="625"/>
      <c r="W311" s="625">
        <v>3</v>
      </c>
      <c r="X311" s="625"/>
      <c r="Y311" s="625" t="s">
        <v>565</v>
      </c>
      <c r="Z311" s="625" t="s">
        <v>8263</v>
      </c>
      <c r="AA311" s="625" t="s">
        <v>8263</v>
      </c>
      <c r="AB311" s="626" t="str">
        <f t="shared" si="8"/>
        <v>522 mm</v>
      </c>
      <c r="AC311" s="643" t="s">
        <v>9177</v>
      </c>
      <c r="AD311" s="643"/>
      <c r="AE311" s="623">
        <v>110</v>
      </c>
      <c r="AF311" s="623">
        <f t="shared" si="9"/>
        <v>522</v>
      </c>
    </row>
    <row r="312" spans="1:32" x14ac:dyDescent="0.2">
      <c r="A312" s="628" t="s">
        <v>5137</v>
      </c>
      <c r="B312" s="628" t="s">
        <v>8490</v>
      </c>
      <c r="C312" s="625">
        <v>0.25</v>
      </c>
      <c r="D312" s="632" t="s">
        <v>9959</v>
      </c>
      <c r="E312" s="625">
        <v>210</v>
      </c>
      <c r="F312" s="625">
        <v>58</v>
      </c>
      <c r="G312" s="625"/>
      <c r="H312" s="625">
        <v>79</v>
      </c>
      <c r="I312" s="625"/>
      <c r="J312" s="625" t="s">
        <v>2093</v>
      </c>
      <c r="K312" s="625"/>
      <c r="L312" s="625" t="s">
        <v>7820</v>
      </c>
      <c r="M312" s="629" t="s">
        <v>8671</v>
      </c>
      <c r="N312" s="625"/>
      <c r="O312" s="625"/>
      <c r="P312" s="625"/>
      <c r="Q312" s="625"/>
      <c r="R312" s="625" t="s">
        <v>7821</v>
      </c>
      <c r="S312" s="625" t="s">
        <v>7822</v>
      </c>
      <c r="T312" s="625"/>
      <c r="U312" s="625" t="s">
        <v>8263</v>
      </c>
      <c r="V312" s="625"/>
      <c r="W312" s="625">
        <v>2</v>
      </c>
      <c r="X312" s="625"/>
      <c r="Y312" s="625" t="s">
        <v>8878</v>
      </c>
      <c r="Z312" s="625" t="s">
        <v>8263</v>
      </c>
      <c r="AA312" s="625" t="s">
        <v>8263</v>
      </c>
      <c r="AB312" s="626" t="str">
        <f t="shared" si="8"/>
        <v>497 mm</v>
      </c>
      <c r="AC312" s="643"/>
      <c r="AD312" s="643"/>
      <c r="AE312" s="623">
        <v>135</v>
      </c>
      <c r="AF312" s="623">
        <f t="shared" si="9"/>
        <v>497</v>
      </c>
    </row>
    <row r="313" spans="1:32" x14ac:dyDescent="0.2">
      <c r="A313" s="628" t="s">
        <v>10873</v>
      </c>
      <c r="B313" s="628" t="s">
        <v>8490</v>
      </c>
      <c r="C313" s="625">
        <v>0.25</v>
      </c>
      <c r="D313" s="632" t="s">
        <v>10871</v>
      </c>
      <c r="E313" s="625">
        <v>210</v>
      </c>
      <c r="F313" s="625">
        <v>56</v>
      </c>
      <c r="G313" s="625"/>
      <c r="H313" s="625">
        <v>79</v>
      </c>
      <c r="I313" s="625"/>
      <c r="J313" s="625" t="s">
        <v>2093</v>
      </c>
      <c r="K313" s="625"/>
      <c r="L313" s="625" t="s">
        <v>7820</v>
      </c>
      <c r="M313" s="629" t="s">
        <v>8671</v>
      </c>
      <c r="N313" s="625"/>
      <c r="O313" s="625"/>
      <c r="P313" s="625"/>
      <c r="Q313" s="625"/>
      <c r="R313" s="625" t="s">
        <v>7821</v>
      </c>
      <c r="S313" s="625" t="s">
        <v>4677</v>
      </c>
      <c r="T313" s="625"/>
      <c r="U313" s="625" t="s">
        <v>8263</v>
      </c>
      <c r="V313" s="625"/>
      <c r="W313" s="625">
        <v>3</v>
      </c>
      <c r="X313" s="625"/>
      <c r="Y313" s="625" t="s">
        <v>565</v>
      </c>
      <c r="Z313" s="625" t="s">
        <v>8263</v>
      </c>
      <c r="AA313" s="625" t="s">
        <v>8263</v>
      </c>
      <c r="AB313" s="626" t="str">
        <f t="shared" si="8"/>
        <v>522 mm</v>
      </c>
      <c r="AC313" s="643" t="s">
        <v>10860</v>
      </c>
      <c r="AD313" s="643"/>
      <c r="AE313" s="623">
        <v>110</v>
      </c>
      <c r="AF313" s="623">
        <f t="shared" si="9"/>
        <v>522</v>
      </c>
    </row>
    <row r="314" spans="1:32" x14ac:dyDescent="0.2">
      <c r="A314" s="628"/>
      <c r="B314" s="628" t="s">
        <v>8490</v>
      </c>
      <c r="C314" s="625">
        <v>0.25</v>
      </c>
      <c r="D314" s="632" t="s">
        <v>2835</v>
      </c>
      <c r="E314" s="625">
        <v>206</v>
      </c>
      <c r="F314" s="625">
        <v>68</v>
      </c>
      <c r="G314" s="625"/>
      <c r="H314" s="625">
        <v>83</v>
      </c>
      <c r="I314" s="625"/>
      <c r="J314" s="625" t="s">
        <v>1019</v>
      </c>
      <c r="K314" s="625"/>
      <c r="L314" s="625" t="s">
        <v>7147</v>
      </c>
      <c r="M314" s="629" t="s">
        <v>8671</v>
      </c>
      <c r="N314" s="625"/>
      <c r="O314" s="625"/>
      <c r="P314" s="625"/>
      <c r="Q314" s="625"/>
      <c r="R314" s="625" t="s">
        <v>4996</v>
      </c>
      <c r="S314" s="625" t="s">
        <v>6182</v>
      </c>
      <c r="T314" s="625"/>
      <c r="U314" s="625"/>
      <c r="V314" s="625"/>
      <c r="W314" s="625">
        <v>1</v>
      </c>
      <c r="X314" s="625"/>
      <c r="Y314" s="625" t="s">
        <v>1371</v>
      </c>
      <c r="Z314" s="625" t="s">
        <v>8263</v>
      </c>
      <c r="AA314" s="625" t="s">
        <v>8263</v>
      </c>
      <c r="AB314" s="626" t="str">
        <f t="shared" si="8"/>
        <v>487 mm</v>
      </c>
      <c r="AC314" s="643"/>
      <c r="AD314" s="643"/>
      <c r="AE314" s="623">
        <v>145</v>
      </c>
      <c r="AF314" s="623">
        <f t="shared" si="9"/>
        <v>487</v>
      </c>
    </row>
    <row r="315" spans="1:32" x14ac:dyDescent="0.2">
      <c r="A315" s="628" t="s">
        <v>10970</v>
      </c>
      <c r="B315" s="628" t="s">
        <v>8490</v>
      </c>
      <c r="C315" s="625">
        <v>0.25</v>
      </c>
      <c r="D315" s="632" t="s">
        <v>10990</v>
      </c>
      <c r="E315" s="625">
        <v>210</v>
      </c>
      <c r="F315" s="625">
        <v>56</v>
      </c>
      <c r="G315" s="625"/>
      <c r="H315" s="625">
        <v>79</v>
      </c>
      <c r="I315" s="625"/>
      <c r="J315" s="625" t="s">
        <v>2093</v>
      </c>
      <c r="K315" s="625"/>
      <c r="L315" s="625" t="s">
        <v>7820</v>
      </c>
      <c r="M315" s="629" t="s">
        <v>3523</v>
      </c>
      <c r="N315" s="625"/>
      <c r="O315" s="625"/>
      <c r="P315" s="625"/>
      <c r="Q315" s="625"/>
      <c r="R315" s="625" t="s">
        <v>7821</v>
      </c>
      <c r="S315" s="625" t="s">
        <v>2019</v>
      </c>
      <c r="T315" s="625"/>
      <c r="U315" s="625" t="s">
        <v>8263</v>
      </c>
      <c r="V315" s="625"/>
      <c r="W315" s="625">
        <v>4</v>
      </c>
      <c r="X315" s="625"/>
      <c r="Y315" s="625" t="s">
        <v>6136</v>
      </c>
      <c r="Z315" s="625" t="s">
        <v>8263</v>
      </c>
      <c r="AA315" s="625" t="s">
        <v>8263</v>
      </c>
      <c r="AB315" s="626" t="str">
        <f t="shared" si="8"/>
        <v>547 mm</v>
      </c>
      <c r="AC315" s="643" t="s">
        <v>10980</v>
      </c>
      <c r="AD315" s="643"/>
      <c r="AE315" s="623">
        <v>85</v>
      </c>
      <c r="AF315" s="623">
        <f t="shared" si="9"/>
        <v>547</v>
      </c>
    </row>
    <row r="316" spans="1:32" x14ac:dyDescent="0.2">
      <c r="A316" s="628" t="s">
        <v>12202</v>
      </c>
      <c r="B316" s="628" t="s">
        <v>8490</v>
      </c>
      <c r="C316" s="625">
        <v>0.25</v>
      </c>
      <c r="D316" s="632" t="s">
        <v>12204</v>
      </c>
      <c r="E316" s="625">
        <v>210</v>
      </c>
      <c r="F316" s="625">
        <v>56</v>
      </c>
      <c r="G316" s="625"/>
      <c r="H316" s="625">
        <v>79</v>
      </c>
      <c r="I316" s="625"/>
      <c r="J316" s="625" t="s">
        <v>2093</v>
      </c>
      <c r="K316" s="625"/>
      <c r="L316" s="625" t="s">
        <v>7820</v>
      </c>
      <c r="M316" s="629" t="s">
        <v>8671</v>
      </c>
      <c r="N316" s="625"/>
      <c r="O316" s="625"/>
      <c r="P316" s="625"/>
      <c r="Q316" s="625"/>
      <c r="R316" s="625" t="s">
        <v>7821</v>
      </c>
      <c r="S316" s="625" t="s">
        <v>4677</v>
      </c>
      <c r="T316" s="625"/>
      <c r="U316" s="625" t="s">
        <v>8263</v>
      </c>
      <c r="V316" s="625"/>
      <c r="W316" s="625">
        <v>3</v>
      </c>
      <c r="X316" s="625"/>
      <c r="Y316" s="625" t="s">
        <v>565</v>
      </c>
      <c r="Z316" s="625" t="s">
        <v>8263</v>
      </c>
      <c r="AA316" s="625" t="s">
        <v>8263</v>
      </c>
      <c r="AB316" s="626" t="str">
        <f t="shared" si="8"/>
        <v>522 mm</v>
      </c>
      <c r="AC316" s="643" t="s">
        <v>12192</v>
      </c>
      <c r="AD316" s="643"/>
      <c r="AE316" s="623">
        <v>110</v>
      </c>
      <c r="AF316" s="623">
        <f>525-AE316-5+112</f>
        <v>522</v>
      </c>
    </row>
    <row r="317" spans="1:32" x14ac:dyDescent="0.2">
      <c r="A317" s="628" t="s">
        <v>11190</v>
      </c>
      <c r="B317" s="628" t="s">
        <v>8490</v>
      </c>
      <c r="C317" s="625">
        <v>0.25</v>
      </c>
      <c r="D317" s="632" t="s">
        <v>11650</v>
      </c>
      <c r="E317" s="625">
        <v>210</v>
      </c>
      <c r="F317" s="625">
        <v>56</v>
      </c>
      <c r="G317" s="625"/>
      <c r="H317" s="625">
        <v>79</v>
      </c>
      <c r="I317" s="625"/>
      <c r="J317" s="625" t="s">
        <v>2093</v>
      </c>
      <c r="K317" s="625"/>
      <c r="L317" s="625" t="s">
        <v>7820</v>
      </c>
      <c r="M317" s="629" t="s">
        <v>3929</v>
      </c>
      <c r="N317" s="625"/>
      <c r="O317" s="625"/>
      <c r="P317" s="625"/>
      <c r="Q317" s="625"/>
      <c r="R317" s="625" t="s">
        <v>7821</v>
      </c>
      <c r="S317" s="625" t="s">
        <v>9615</v>
      </c>
      <c r="T317" s="625"/>
      <c r="U317" s="625" t="s">
        <v>8263</v>
      </c>
      <c r="V317" s="625"/>
      <c r="W317" s="625">
        <v>4</v>
      </c>
      <c r="X317" s="625"/>
      <c r="Y317" s="636" t="s">
        <v>3035</v>
      </c>
      <c r="Z317" s="625" t="s">
        <v>8263</v>
      </c>
      <c r="AA317" s="625" t="s">
        <v>8263</v>
      </c>
      <c r="AB317" s="626" t="str">
        <f t="shared" si="8"/>
        <v>552 mm</v>
      </c>
      <c r="AC317" s="643" t="s">
        <v>11611</v>
      </c>
      <c r="AD317" s="643"/>
      <c r="AE317" s="623">
        <v>80</v>
      </c>
      <c r="AF317" s="623">
        <f t="shared" si="9"/>
        <v>552</v>
      </c>
    </row>
    <row r="318" spans="1:32" x14ac:dyDescent="0.2">
      <c r="A318" s="633" t="s">
        <v>11156</v>
      </c>
      <c r="B318" s="633" t="s">
        <v>8490</v>
      </c>
      <c r="C318" s="625">
        <v>0.25</v>
      </c>
      <c r="D318" s="640" t="s">
        <v>11179</v>
      </c>
      <c r="E318" s="625">
        <v>210</v>
      </c>
      <c r="F318" s="625">
        <v>56</v>
      </c>
      <c r="G318" s="625"/>
      <c r="H318" s="625">
        <v>79</v>
      </c>
      <c r="I318" s="625"/>
      <c r="J318" s="625" t="s">
        <v>2093</v>
      </c>
      <c r="K318" s="625"/>
      <c r="L318" s="625" t="s">
        <v>7820</v>
      </c>
      <c r="M318" s="629" t="s">
        <v>3929</v>
      </c>
      <c r="N318" s="625"/>
      <c r="O318" s="625"/>
      <c r="P318" s="625"/>
      <c r="Q318" s="625"/>
      <c r="R318" s="625" t="s">
        <v>7821</v>
      </c>
      <c r="S318" s="625" t="s">
        <v>9615</v>
      </c>
      <c r="T318" s="625"/>
      <c r="U318" s="625" t="s">
        <v>8263</v>
      </c>
      <c r="V318" s="625"/>
      <c r="W318" s="625">
        <v>3</v>
      </c>
      <c r="X318" s="625"/>
      <c r="Y318" s="636" t="s">
        <v>6513</v>
      </c>
      <c r="Z318" s="625" t="s">
        <v>8263</v>
      </c>
      <c r="AA318" s="625" t="s">
        <v>8263</v>
      </c>
      <c r="AB318" s="626" t="str">
        <f t="shared" si="8"/>
        <v>527 mm</v>
      </c>
      <c r="AC318" s="651" t="s">
        <v>11175</v>
      </c>
      <c r="AD318" s="651"/>
      <c r="AE318" s="623">
        <v>105</v>
      </c>
      <c r="AF318" s="623">
        <f t="shared" si="9"/>
        <v>527</v>
      </c>
    </row>
    <row r="319" spans="1:32" x14ac:dyDescent="0.2">
      <c r="A319" s="633" t="s">
        <v>11817</v>
      </c>
      <c r="B319" s="633" t="s">
        <v>8490</v>
      </c>
      <c r="C319" s="625">
        <v>0.25</v>
      </c>
      <c r="D319" s="640" t="s">
        <v>11819</v>
      </c>
      <c r="E319" s="625">
        <v>210</v>
      </c>
      <c r="F319" s="625">
        <v>56</v>
      </c>
      <c r="G319" s="625"/>
      <c r="H319" s="625">
        <v>79</v>
      </c>
      <c r="I319" s="625"/>
      <c r="J319" s="625" t="s">
        <v>2093</v>
      </c>
      <c r="K319" s="625"/>
      <c r="L319" s="625" t="s">
        <v>7820</v>
      </c>
      <c r="M319" s="629" t="s">
        <v>8671</v>
      </c>
      <c r="N319" s="625"/>
      <c r="O319" s="625"/>
      <c r="P319" s="625"/>
      <c r="Q319" s="625"/>
      <c r="R319" s="625" t="s">
        <v>7821</v>
      </c>
      <c r="S319" s="625" t="s">
        <v>4677</v>
      </c>
      <c r="T319" s="625"/>
      <c r="U319" s="625" t="s">
        <v>8263</v>
      </c>
      <c r="V319" s="625"/>
      <c r="W319" s="625">
        <v>3</v>
      </c>
      <c r="X319" s="625"/>
      <c r="Y319" s="625" t="s">
        <v>565</v>
      </c>
      <c r="Z319" s="625" t="s">
        <v>8263</v>
      </c>
      <c r="AA319" s="625" t="s">
        <v>8263</v>
      </c>
      <c r="AB319" s="626" t="str">
        <f t="shared" si="8"/>
        <v>522 mm</v>
      </c>
      <c r="AC319" s="643" t="s">
        <v>11779</v>
      </c>
      <c r="AD319" s="643"/>
      <c r="AE319" s="623">
        <v>110</v>
      </c>
      <c r="AF319" s="623">
        <f t="shared" si="9"/>
        <v>522</v>
      </c>
    </row>
    <row r="320" spans="1:32" ht="25.5" x14ac:dyDescent="0.2">
      <c r="A320" s="628" t="s">
        <v>7042</v>
      </c>
      <c r="B320" s="628" t="s">
        <v>8490</v>
      </c>
      <c r="C320" s="625">
        <v>0.25</v>
      </c>
      <c r="D320" s="632" t="s">
        <v>7040</v>
      </c>
      <c r="E320" s="625">
        <v>210</v>
      </c>
      <c r="F320" s="625">
        <v>56</v>
      </c>
      <c r="G320" s="625"/>
      <c r="H320" s="625">
        <v>79</v>
      </c>
      <c r="I320" s="625"/>
      <c r="J320" s="625" t="s">
        <v>2093</v>
      </c>
      <c r="K320" s="625"/>
      <c r="L320" s="625" t="s">
        <v>7820</v>
      </c>
      <c r="M320" s="629" t="s">
        <v>8671</v>
      </c>
      <c r="N320" s="625"/>
      <c r="O320" s="625"/>
      <c r="P320" s="625"/>
      <c r="Q320" s="625"/>
      <c r="R320" s="625" t="s">
        <v>7821</v>
      </c>
      <c r="S320" s="625" t="s">
        <v>4677</v>
      </c>
      <c r="T320" s="625"/>
      <c r="U320" s="625" t="s">
        <v>8263</v>
      </c>
      <c r="V320" s="625"/>
      <c r="W320" s="625">
        <v>3</v>
      </c>
      <c r="X320" s="625"/>
      <c r="Y320" s="625" t="s">
        <v>565</v>
      </c>
      <c r="Z320" s="625" t="s">
        <v>8263</v>
      </c>
      <c r="AA320" s="625" t="s">
        <v>8263</v>
      </c>
      <c r="AB320" s="626" t="str">
        <f t="shared" si="8"/>
        <v>522 mm</v>
      </c>
      <c r="AC320" s="643" t="s">
        <v>10559</v>
      </c>
      <c r="AD320" s="643"/>
      <c r="AE320" s="623">
        <v>110</v>
      </c>
      <c r="AF320" s="623">
        <f t="shared" si="9"/>
        <v>522</v>
      </c>
    </row>
    <row r="321" spans="1:32" x14ac:dyDescent="0.2">
      <c r="A321" s="628" t="s">
        <v>2276</v>
      </c>
      <c r="B321" s="628" t="s">
        <v>8490</v>
      </c>
      <c r="C321" s="625">
        <v>0.25</v>
      </c>
      <c r="D321" s="632" t="s">
        <v>3982</v>
      </c>
      <c r="E321" s="625">
        <v>210</v>
      </c>
      <c r="F321" s="625">
        <v>56</v>
      </c>
      <c r="G321" s="625"/>
      <c r="H321" s="625">
        <v>79</v>
      </c>
      <c r="I321" s="625"/>
      <c r="J321" s="625" t="s">
        <v>2093</v>
      </c>
      <c r="K321" s="625"/>
      <c r="L321" s="625" t="s">
        <v>7820</v>
      </c>
      <c r="M321" s="629" t="s">
        <v>8671</v>
      </c>
      <c r="N321" s="625"/>
      <c r="O321" s="625"/>
      <c r="P321" s="625"/>
      <c r="Q321" s="625"/>
      <c r="R321" s="625" t="s">
        <v>7821</v>
      </c>
      <c r="S321" s="625" t="s">
        <v>4677</v>
      </c>
      <c r="T321" s="625"/>
      <c r="U321" s="625" t="s">
        <v>8263</v>
      </c>
      <c r="V321" s="625"/>
      <c r="W321" s="625">
        <v>3</v>
      </c>
      <c r="X321" s="625"/>
      <c r="Y321" s="625" t="s">
        <v>565</v>
      </c>
      <c r="Z321" s="625" t="s">
        <v>8263</v>
      </c>
      <c r="AA321" s="625" t="s">
        <v>8263</v>
      </c>
      <c r="AB321" s="626" t="str">
        <f t="shared" si="8"/>
        <v>522 mm</v>
      </c>
      <c r="AC321" s="643"/>
      <c r="AD321" s="643"/>
      <c r="AE321" s="623">
        <v>110</v>
      </c>
      <c r="AF321" s="623">
        <f t="shared" si="9"/>
        <v>522</v>
      </c>
    </row>
    <row r="322" spans="1:32" x14ac:dyDescent="0.2">
      <c r="A322" s="628"/>
      <c r="B322" s="628" t="s">
        <v>8490</v>
      </c>
      <c r="C322" s="625">
        <v>0.25</v>
      </c>
      <c r="D322" s="632" t="s">
        <v>5158</v>
      </c>
      <c r="E322" s="625">
        <v>210</v>
      </c>
      <c r="F322" s="625">
        <v>57</v>
      </c>
      <c r="G322" s="625"/>
      <c r="H322" s="625">
        <v>79</v>
      </c>
      <c r="I322" s="625"/>
      <c r="J322" s="625" t="s">
        <v>2093</v>
      </c>
      <c r="K322" s="625"/>
      <c r="L322" s="625" t="s">
        <v>7820</v>
      </c>
      <c r="M322" s="629" t="s">
        <v>3929</v>
      </c>
      <c r="N322" s="625"/>
      <c r="O322" s="625"/>
      <c r="P322" s="625"/>
      <c r="Q322" s="625"/>
      <c r="R322" s="625" t="s">
        <v>7821</v>
      </c>
      <c r="S322" s="625" t="s">
        <v>2019</v>
      </c>
      <c r="T322" s="625"/>
      <c r="U322" s="625" t="s">
        <v>8263</v>
      </c>
      <c r="V322" s="625"/>
      <c r="W322" s="625">
        <v>4</v>
      </c>
      <c r="X322" s="625"/>
      <c r="Y322" s="625" t="s">
        <v>2790</v>
      </c>
      <c r="Z322" s="625" t="s">
        <v>8263</v>
      </c>
      <c r="AA322" s="625" t="s">
        <v>8263</v>
      </c>
      <c r="AB322" s="626" t="str">
        <f t="shared" si="8"/>
        <v>562 mm</v>
      </c>
      <c r="AC322" s="643"/>
      <c r="AD322" s="643"/>
      <c r="AE322" s="623">
        <v>70</v>
      </c>
      <c r="AF322" s="623">
        <f t="shared" si="9"/>
        <v>562</v>
      </c>
    </row>
    <row r="323" spans="1:32" x14ac:dyDescent="0.2">
      <c r="A323" s="628" t="s">
        <v>11739</v>
      </c>
      <c r="B323" s="628" t="s">
        <v>4957</v>
      </c>
      <c r="C323" s="625">
        <v>0.25</v>
      </c>
      <c r="D323" s="632" t="s">
        <v>11789</v>
      </c>
      <c r="E323" s="625">
        <v>221</v>
      </c>
      <c r="F323" s="625">
        <v>55</v>
      </c>
      <c r="G323" s="625">
        <v>79</v>
      </c>
      <c r="H323" s="625">
        <v>79</v>
      </c>
      <c r="I323" s="625"/>
      <c r="J323" s="625" t="s">
        <v>10223</v>
      </c>
      <c r="K323" s="625"/>
      <c r="L323" s="625" t="s">
        <v>7820</v>
      </c>
      <c r="M323" s="629" t="s">
        <v>8671</v>
      </c>
      <c r="N323" s="625"/>
      <c r="O323" s="625"/>
      <c r="P323" s="625"/>
      <c r="Q323" s="625"/>
      <c r="R323" s="625" t="s">
        <v>7821</v>
      </c>
      <c r="S323" s="625" t="s">
        <v>6182</v>
      </c>
      <c r="T323" s="625"/>
      <c r="U323" s="625" t="s">
        <v>8263</v>
      </c>
      <c r="V323" s="625"/>
      <c r="W323" s="625">
        <v>1</v>
      </c>
      <c r="X323" s="625"/>
      <c r="Y323" s="625" t="s">
        <v>8341</v>
      </c>
      <c r="Z323" s="625" t="s">
        <v>8263</v>
      </c>
      <c r="AA323" s="625" t="s">
        <v>8263</v>
      </c>
      <c r="AB323" s="626" t="str">
        <f t="shared" si="8"/>
        <v>447 mm</v>
      </c>
      <c r="AC323" s="643" t="s">
        <v>11723</v>
      </c>
      <c r="AD323" s="643"/>
      <c r="AE323" s="623">
        <v>185</v>
      </c>
      <c r="AF323" s="623">
        <f t="shared" si="9"/>
        <v>447</v>
      </c>
    </row>
    <row r="324" spans="1:32" x14ac:dyDescent="0.2">
      <c r="A324" s="628"/>
      <c r="B324" s="628" t="s">
        <v>5305</v>
      </c>
      <c r="C324" s="625">
        <v>0.25</v>
      </c>
      <c r="D324" s="632" t="s">
        <v>9793</v>
      </c>
      <c r="E324" s="625">
        <v>210</v>
      </c>
      <c r="F324" s="625">
        <v>60</v>
      </c>
      <c r="G324" s="625"/>
      <c r="H324" s="625">
        <v>79</v>
      </c>
      <c r="I324" s="625"/>
      <c r="J324" s="625" t="s">
        <v>2093</v>
      </c>
      <c r="K324" s="625"/>
      <c r="L324" s="625" t="s">
        <v>7820</v>
      </c>
      <c r="M324" s="629" t="s">
        <v>3929</v>
      </c>
      <c r="N324" s="625"/>
      <c r="O324" s="625"/>
      <c r="P324" s="625"/>
      <c r="Q324" s="625"/>
      <c r="R324" s="625" t="s">
        <v>7821</v>
      </c>
      <c r="S324" s="625" t="s">
        <v>3447</v>
      </c>
      <c r="T324" s="625"/>
      <c r="U324" s="625" t="s">
        <v>8263</v>
      </c>
      <c r="V324" s="625"/>
      <c r="W324" s="625">
        <v>5</v>
      </c>
      <c r="X324" s="625"/>
      <c r="Y324" s="625" t="s">
        <v>1230</v>
      </c>
      <c r="Z324" s="625" t="s">
        <v>8263</v>
      </c>
      <c r="AA324" s="625" t="s">
        <v>8263</v>
      </c>
      <c r="AB324" s="626" t="str">
        <f t="shared" si="8"/>
        <v>572 mm</v>
      </c>
      <c r="AC324" s="643"/>
      <c r="AD324" s="643"/>
      <c r="AE324" s="623">
        <v>60</v>
      </c>
      <c r="AF324" s="623">
        <f t="shared" si="9"/>
        <v>572</v>
      </c>
    </row>
    <row r="325" spans="1:32" x14ac:dyDescent="0.2">
      <c r="A325" s="628"/>
      <c r="B325" s="628" t="s">
        <v>1539</v>
      </c>
      <c r="C325" s="625">
        <v>0.25</v>
      </c>
      <c r="D325" s="632" t="s">
        <v>2092</v>
      </c>
      <c r="E325" s="625">
        <v>210</v>
      </c>
      <c r="F325" s="625">
        <v>56</v>
      </c>
      <c r="G325" s="625"/>
      <c r="H325" s="625">
        <v>79</v>
      </c>
      <c r="I325" s="625"/>
      <c r="J325" s="625" t="s">
        <v>2093</v>
      </c>
      <c r="K325" s="625"/>
      <c r="L325" s="625" t="s">
        <v>7820</v>
      </c>
      <c r="M325" s="629" t="s">
        <v>3523</v>
      </c>
      <c r="N325" s="625"/>
      <c r="O325" s="625"/>
      <c r="P325" s="625"/>
      <c r="Q325" s="625"/>
      <c r="R325" s="625" t="s">
        <v>7821</v>
      </c>
      <c r="S325" s="625" t="s">
        <v>1046</v>
      </c>
      <c r="T325" s="625"/>
      <c r="U325" s="625" t="s">
        <v>8263</v>
      </c>
      <c r="V325" s="625"/>
      <c r="W325" s="625">
        <v>6</v>
      </c>
      <c r="X325" s="625"/>
      <c r="Y325" s="625" t="s">
        <v>440</v>
      </c>
      <c r="Z325" s="625" t="s">
        <v>8263</v>
      </c>
      <c r="AA325" s="625" t="s">
        <v>8263</v>
      </c>
      <c r="AB325" s="626" t="str">
        <f t="shared" si="8"/>
        <v>607 mm</v>
      </c>
      <c r="AC325" s="643"/>
      <c r="AD325" s="643"/>
      <c r="AE325" s="623">
        <v>25</v>
      </c>
      <c r="AF325" s="623">
        <f t="shared" si="9"/>
        <v>607</v>
      </c>
    </row>
    <row r="326" spans="1:32" x14ac:dyDescent="0.2">
      <c r="A326" s="628"/>
      <c r="B326" s="628" t="s">
        <v>1539</v>
      </c>
      <c r="C326" s="625">
        <v>0.25</v>
      </c>
      <c r="D326" s="632" t="s">
        <v>2744</v>
      </c>
      <c r="E326" s="625">
        <v>210</v>
      </c>
      <c r="F326" s="625">
        <v>56</v>
      </c>
      <c r="G326" s="625"/>
      <c r="H326" s="625">
        <v>79</v>
      </c>
      <c r="I326" s="625"/>
      <c r="J326" s="625" t="s">
        <v>2093</v>
      </c>
      <c r="K326" s="625"/>
      <c r="L326" s="625" t="s">
        <v>7820</v>
      </c>
      <c r="M326" s="629" t="s">
        <v>3523</v>
      </c>
      <c r="N326" s="625"/>
      <c r="O326" s="625"/>
      <c r="P326" s="625"/>
      <c r="Q326" s="625"/>
      <c r="R326" s="625" t="s">
        <v>7821</v>
      </c>
      <c r="S326" s="625" t="s">
        <v>1046</v>
      </c>
      <c r="T326" s="625"/>
      <c r="U326" s="625" t="s">
        <v>8263</v>
      </c>
      <c r="V326" s="625"/>
      <c r="W326" s="625">
        <v>6</v>
      </c>
      <c r="X326" s="625"/>
      <c r="Y326" s="625" t="s">
        <v>440</v>
      </c>
      <c r="Z326" s="625" t="s">
        <v>8263</v>
      </c>
      <c r="AA326" s="625" t="s">
        <v>8263</v>
      </c>
      <c r="AB326" s="626" t="str">
        <f t="shared" si="8"/>
        <v>607 mm</v>
      </c>
      <c r="AC326" s="643"/>
      <c r="AD326" s="643"/>
      <c r="AE326" s="623">
        <v>25</v>
      </c>
      <c r="AF326" s="623">
        <f t="shared" si="9"/>
        <v>607</v>
      </c>
    </row>
    <row r="327" spans="1:32" x14ac:dyDescent="0.2">
      <c r="A327" s="628" t="s">
        <v>12005</v>
      </c>
      <c r="B327" s="628" t="s">
        <v>1019</v>
      </c>
      <c r="C327" s="625">
        <v>0.25</v>
      </c>
      <c r="D327" s="632" t="s">
        <v>12007</v>
      </c>
      <c r="E327" s="625">
        <v>210</v>
      </c>
      <c r="F327" s="625">
        <v>57</v>
      </c>
      <c r="G327" s="625"/>
      <c r="H327" s="625">
        <v>79</v>
      </c>
      <c r="I327" s="625"/>
      <c r="J327" s="625" t="s">
        <v>2093</v>
      </c>
      <c r="K327" s="625"/>
      <c r="L327" s="625" t="s">
        <v>7820</v>
      </c>
      <c r="M327" s="629" t="s">
        <v>8671</v>
      </c>
      <c r="N327" s="625"/>
      <c r="O327" s="625"/>
      <c r="P327" s="625"/>
      <c r="Q327" s="625"/>
      <c r="R327" s="625" t="s">
        <v>7821</v>
      </c>
      <c r="S327" s="625" t="s">
        <v>9615</v>
      </c>
      <c r="T327" s="625"/>
      <c r="U327" s="625" t="s">
        <v>8263</v>
      </c>
      <c r="V327" s="625"/>
      <c r="W327" s="625">
        <v>5</v>
      </c>
      <c r="X327" s="625"/>
      <c r="Y327" s="625" t="s">
        <v>10466</v>
      </c>
      <c r="Z327" s="625" t="s">
        <v>8263</v>
      </c>
      <c r="AA327" s="625" t="s">
        <v>8263</v>
      </c>
      <c r="AB327" s="626" t="str">
        <f t="shared" si="8"/>
        <v>557 mm</v>
      </c>
      <c r="AC327" s="643" t="s">
        <v>12009</v>
      </c>
      <c r="AD327" s="643"/>
      <c r="AE327" s="623">
        <v>75</v>
      </c>
      <c r="AF327" s="623">
        <f t="shared" si="9"/>
        <v>557</v>
      </c>
    </row>
    <row r="328" spans="1:32" x14ac:dyDescent="0.2">
      <c r="A328" s="628"/>
      <c r="B328" s="628" t="s">
        <v>7331</v>
      </c>
      <c r="C328" s="625">
        <v>0.25</v>
      </c>
      <c r="D328" s="632" t="s">
        <v>8209</v>
      </c>
      <c r="E328" s="625">
        <v>212</v>
      </c>
      <c r="F328" s="625">
        <v>54</v>
      </c>
      <c r="G328" s="625"/>
      <c r="H328" s="625">
        <v>79</v>
      </c>
      <c r="I328" s="625"/>
      <c r="J328" s="625" t="s">
        <v>10223</v>
      </c>
      <c r="K328" s="625"/>
      <c r="L328" s="625" t="s">
        <v>7820</v>
      </c>
      <c r="M328" s="629" t="s">
        <v>8671</v>
      </c>
      <c r="N328" s="625"/>
      <c r="O328" s="625"/>
      <c r="P328" s="625"/>
      <c r="Q328" s="625"/>
      <c r="R328" s="625" t="s">
        <v>7821</v>
      </c>
      <c r="S328" s="625" t="s">
        <v>6182</v>
      </c>
      <c r="T328" s="625"/>
      <c r="U328" s="625" t="s">
        <v>8263</v>
      </c>
      <c r="V328" s="625"/>
      <c r="W328" s="625">
        <v>2</v>
      </c>
      <c r="X328" s="625"/>
      <c r="Y328" s="625" t="s">
        <v>7823</v>
      </c>
      <c r="Z328" s="625" t="s">
        <v>8263</v>
      </c>
      <c r="AA328" s="625" t="s">
        <v>8263</v>
      </c>
      <c r="AB328" s="626" t="str">
        <f t="shared" si="8"/>
        <v>492 mm</v>
      </c>
      <c r="AC328" s="643"/>
      <c r="AD328" s="643"/>
      <c r="AE328" s="623">
        <v>140</v>
      </c>
      <c r="AF328" s="623">
        <f t="shared" si="9"/>
        <v>492</v>
      </c>
    </row>
    <row r="329" spans="1:32" x14ac:dyDescent="0.2">
      <c r="A329" s="628"/>
      <c r="B329" s="628"/>
      <c r="C329" s="626" t="s">
        <v>366</v>
      </c>
      <c r="E329" s="625"/>
      <c r="F329" s="625"/>
      <c r="G329" s="625"/>
      <c r="H329" s="625"/>
      <c r="I329" s="625"/>
      <c r="J329" s="625"/>
      <c r="K329" s="625"/>
      <c r="L329" s="625"/>
      <c r="M329" s="629"/>
      <c r="N329" s="625"/>
      <c r="O329" s="625"/>
      <c r="P329" s="625"/>
      <c r="Q329" s="625"/>
      <c r="R329" s="625"/>
      <c r="S329" s="625"/>
      <c r="T329" s="625"/>
      <c r="U329" s="625"/>
      <c r="V329" s="625"/>
      <c r="W329" s="625"/>
      <c r="X329" s="625"/>
      <c r="Y329" s="625"/>
      <c r="Z329" s="625"/>
      <c r="AA329" s="625"/>
      <c r="AB329" s="626"/>
      <c r="AC329" s="643"/>
      <c r="AD329" s="643"/>
    </row>
    <row r="330" spans="1:32" x14ac:dyDescent="0.2">
      <c r="A330" s="628"/>
      <c r="B330" s="628" t="s">
        <v>8490</v>
      </c>
      <c r="C330" s="732">
        <v>0.27500000000000002</v>
      </c>
      <c r="D330" s="632" t="s">
        <v>2897</v>
      </c>
      <c r="E330" s="625">
        <v>210</v>
      </c>
      <c r="F330" s="625">
        <v>57</v>
      </c>
      <c r="G330" s="625"/>
      <c r="H330" s="625">
        <v>79</v>
      </c>
      <c r="I330" s="625"/>
      <c r="J330" s="625" t="s">
        <v>2093</v>
      </c>
      <c r="K330" s="625"/>
      <c r="L330" s="625" t="s">
        <v>7820</v>
      </c>
      <c r="M330" s="629" t="s">
        <v>3929</v>
      </c>
      <c r="N330" s="625"/>
      <c r="O330" s="625"/>
      <c r="P330" s="625"/>
      <c r="Q330" s="625"/>
      <c r="R330" s="625" t="s">
        <v>7821</v>
      </c>
      <c r="S330" s="625" t="s">
        <v>2019</v>
      </c>
      <c r="T330" s="625"/>
      <c r="U330" s="625" t="s">
        <v>8263</v>
      </c>
      <c r="V330" s="625"/>
      <c r="W330" s="625">
        <v>5</v>
      </c>
      <c r="X330" s="625"/>
      <c r="Y330" s="625" t="s">
        <v>10391</v>
      </c>
      <c r="Z330" s="625" t="s">
        <v>8263</v>
      </c>
      <c r="AA330" s="625" t="s">
        <v>8263</v>
      </c>
      <c r="AB330" s="626" t="str">
        <f t="shared" si="8"/>
        <v>577 mm</v>
      </c>
      <c r="AC330" s="643"/>
      <c r="AD330" s="643"/>
      <c r="AE330" s="623">
        <v>55</v>
      </c>
      <c r="AF330" s="623">
        <f t="shared" si="9"/>
        <v>577</v>
      </c>
    </row>
    <row r="331" spans="1:32" x14ac:dyDescent="0.2">
      <c r="A331" s="628"/>
      <c r="B331" s="628" t="s">
        <v>8490</v>
      </c>
      <c r="C331" s="732">
        <v>0.27500000000000002</v>
      </c>
      <c r="D331" s="632" t="s">
        <v>6124</v>
      </c>
      <c r="E331" s="625">
        <v>210</v>
      </c>
      <c r="F331" s="625">
        <v>57</v>
      </c>
      <c r="G331" s="625"/>
      <c r="H331" s="625">
        <v>79</v>
      </c>
      <c r="I331" s="625"/>
      <c r="J331" s="625" t="s">
        <v>2093</v>
      </c>
      <c r="K331" s="625"/>
      <c r="L331" s="625" t="s">
        <v>7820</v>
      </c>
      <c r="M331" s="629" t="s">
        <v>3523</v>
      </c>
      <c r="N331" s="625"/>
      <c r="O331" s="625"/>
      <c r="P331" s="625"/>
      <c r="Q331" s="625"/>
      <c r="R331" s="625" t="s">
        <v>7821</v>
      </c>
      <c r="S331" s="625" t="s">
        <v>1046</v>
      </c>
      <c r="T331" s="625"/>
      <c r="U331" s="625" t="s">
        <v>8263</v>
      </c>
      <c r="V331" s="625"/>
      <c r="W331" s="625">
        <v>6</v>
      </c>
      <c r="X331" s="625"/>
      <c r="Y331" s="625" t="s">
        <v>6098</v>
      </c>
      <c r="Z331" s="625" t="s">
        <v>8263</v>
      </c>
      <c r="AA331" s="625" t="s">
        <v>8263</v>
      </c>
      <c r="AB331" s="626" t="str">
        <f t="shared" si="8"/>
        <v>597 mm</v>
      </c>
      <c r="AC331" s="643"/>
      <c r="AD331" s="643"/>
      <c r="AE331" s="623">
        <v>35</v>
      </c>
      <c r="AF331" s="623">
        <f t="shared" si="9"/>
        <v>597</v>
      </c>
    </row>
    <row r="332" spans="1:32" x14ac:dyDescent="0.2">
      <c r="A332" s="628"/>
      <c r="B332" s="628" t="s">
        <v>8490</v>
      </c>
      <c r="C332" s="732">
        <v>0.27500000000000002</v>
      </c>
      <c r="D332" s="632" t="s">
        <v>1455</v>
      </c>
      <c r="E332" s="625">
        <v>210</v>
      </c>
      <c r="F332" s="625">
        <v>58</v>
      </c>
      <c r="G332" s="625"/>
      <c r="H332" s="625">
        <v>79</v>
      </c>
      <c r="I332" s="625"/>
      <c r="J332" s="625" t="s">
        <v>2093</v>
      </c>
      <c r="K332" s="625"/>
      <c r="L332" s="625" t="s">
        <v>7820</v>
      </c>
      <c r="M332" s="629" t="s">
        <v>3929</v>
      </c>
      <c r="N332" s="625"/>
      <c r="O332" s="625"/>
      <c r="P332" s="625"/>
      <c r="Q332" s="625"/>
      <c r="R332" s="625" t="s">
        <v>7821</v>
      </c>
      <c r="S332" s="625" t="s">
        <v>2019</v>
      </c>
      <c r="T332" s="625"/>
      <c r="U332" s="625" t="s">
        <v>8263</v>
      </c>
      <c r="V332" s="625"/>
      <c r="W332" s="625">
        <v>4</v>
      </c>
      <c r="X332" s="625"/>
      <c r="Y332" s="625" t="s">
        <v>1230</v>
      </c>
      <c r="Z332" s="625" t="s">
        <v>8263</v>
      </c>
      <c r="AA332" s="625" t="s">
        <v>8263</v>
      </c>
      <c r="AB332" s="626" t="str">
        <f t="shared" si="8"/>
        <v>572 mm</v>
      </c>
      <c r="AC332" s="643"/>
      <c r="AD332" s="643"/>
      <c r="AE332" s="623">
        <v>60</v>
      </c>
      <c r="AF332" s="623">
        <f t="shared" si="9"/>
        <v>572</v>
      </c>
    </row>
    <row r="333" spans="1:32" x14ac:dyDescent="0.2">
      <c r="A333" s="628"/>
      <c r="B333" s="628" t="s">
        <v>8490</v>
      </c>
      <c r="C333" s="732">
        <v>0.27500000000000002</v>
      </c>
      <c r="D333" s="632" t="s">
        <v>3652</v>
      </c>
      <c r="E333" s="625">
        <v>210</v>
      </c>
      <c r="F333" s="625">
        <v>57</v>
      </c>
      <c r="G333" s="625"/>
      <c r="H333" s="625">
        <v>79</v>
      </c>
      <c r="I333" s="625"/>
      <c r="J333" s="625" t="s">
        <v>2093</v>
      </c>
      <c r="K333" s="625"/>
      <c r="L333" s="625" t="s">
        <v>7820</v>
      </c>
      <c r="M333" s="629" t="s">
        <v>3929</v>
      </c>
      <c r="N333" s="625"/>
      <c r="O333" s="625"/>
      <c r="P333" s="625"/>
      <c r="Q333" s="625"/>
      <c r="R333" s="625" t="s">
        <v>7821</v>
      </c>
      <c r="S333" s="625" t="s">
        <v>2019</v>
      </c>
      <c r="T333" s="625"/>
      <c r="U333" s="625" t="s">
        <v>8263</v>
      </c>
      <c r="V333" s="625"/>
      <c r="W333" s="625">
        <v>4</v>
      </c>
      <c r="X333" s="625"/>
      <c r="Y333" s="625" t="s">
        <v>3035</v>
      </c>
      <c r="Z333" s="625" t="s">
        <v>8263</v>
      </c>
      <c r="AA333" s="625" t="s">
        <v>8263</v>
      </c>
      <c r="AB333" s="626" t="str">
        <f t="shared" si="8"/>
        <v>552 mm</v>
      </c>
      <c r="AC333" s="643"/>
      <c r="AD333" s="643"/>
      <c r="AE333" s="623">
        <v>80</v>
      </c>
      <c r="AF333" s="623">
        <f t="shared" si="9"/>
        <v>552</v>
      </c>
    </row>
    <row r="334" spans="1:32" x14ac:dyDescent="0.2">
      <c r="A334" s="628"/>
      <c r="B334" s="628" t="s">
        <v>8490</v>
      </c>
      <c r="C334" s="732">
        <v>0.27500000000000002</v>
      </c>
      <c r="D334" s="632" t="s">
        <v>9159</v>
      </c>
      <c r="E334" s="625">
        <v>210</v>
      </c>
      <c r="F334" s="625">
        <v>58</v>
      </c>
      <c r="G334" s="625"/>
      <c r="H334" s="625">
        <v>79</v>
      </c>
      <c r="I334" s="625"/>
      <c r="J334" s="625" t="s">
        <v>2093</v>
      </c>
      <c r="K334" s="625"/>
      <c r="L334" s="625" t="s">
        <v>7820</v>
      </c>
      <c r="M334" s="629" t="s">
        <v>3929</v>
      </c>
      <c r="N334" s="625"/>
      <c r="O334" s="625"/>
      <c r="P334" s="625"/>
      <c r="Q334" s="625"/>
      <c r="R334" s="625" t="s">
        <v>7821</v>
      </c>
      <c r="S334" s="625" t="s">
        <v>2019</v>
      </c>
      <c r="T334" s="625"/>
      <c r="U334" s="625" t="s">
        <v>8263</v>
      </c>
      <c r="V334" s="625"/>
      <c r="W334" s="625">
        <v>4</v>
      </c>
      <c r="X334" s="625"/>
      <c r="Y334" s="625" t="s">
        <v>2790</v>
      </c>
      <c r="Z334" s="625" t="s">
        <v>8263</v>
      </c>
      <c r="AA334" s="625" t="s">
        <v>8263</v>
      </c>
      <c r="AB334" s="626" t="str">
        <f t="shared" si="8"/>
        <v>562 mm</v>
      </c>
      <c r="AC334" s="643"/>
      <c r="AD334" s="643"/>
      <c r="AE334" s="623">
        <v>70</v>
      </c>
      <c r="AF334" s="623">
        <f t="shared" si="9"/>
        <v>562</v>
      </c>
    </row>
    <row r="335" spans="1:32" x14ac:dyDescent="0.2">
      <c r="A335" s="628"/>
      <c r="B335" s="628" t="s">
        <v>1019</v>
      </c>
      <c r="C335" s="732">
        <v>0.27500000000000002</v>
      </c>
      <c r="D335" s="632" t="s">
        <v>465</v>
      </c>
      <c r="E335" s="625">
        <v>210</v>
      </c>
      <c r="F335" s="625">
        <v>57</v>
      </c>
      <c r="G335" s="625"/>
      <c r="H335" s="625">
        <v>79</v>
      </c>
      <c r="I335" s="625"/>
      <c r="J335" s="625" t="s">
        <v>2093</v>
      </c>
      <c r="K335" s="625"/>
      <c r="L335" s="625" t="s">
        <v>7820</v>
      </c>
      <c r="M335" s="629" t="s">
        <v>3929</v>
      </c>
      <c r="N335" s="625"/>
      <c r="O335" s="625"/>
      <c r="P335" s="625"/>
      <c r="Q335" s="625"/>
      <c r="R335" s="625" t="s">
        <v>7821</v>
      </c>
      <c r="S335" s="625" t="s">
        <v>2019</v>
      </c>
      <c r="T335" s="625"/>
      <c r="U335" s="625" t="s">
        <v>8263</v>
      </c>
      <c r="V335" s="625"/>
      <c r="W335" s="625">
        <v>4</v>
      </c>
      <c r="X335" s="625"/>
      <c r="Y335" s="625" t="s">
        <v>10466</v>
      </c>
      <c r="Z335" s="625" t="s">
        <v>8263</v>
      </c>
      <c r="AA335" s="625" t="s">
        <v>8263</v>
      </c>
      <c r="AB335" s="626" t="str">
        <f t="shared" si="8"/>
        <v>557 mm</v>
      </c>
      <c r="AC335" s="643"/>
      <c r="AD335" s="643"/>
      <c r="AE335" s="623">
        <v>75</v>
      </c>
      <c r="AF335" s="623">
        <f t="shared" si="9"/>
        <v>557</v>
      </c>
    </row>
    <row r="336" spans="1:32" x14ac:dyDescent="0.2">
      <c r="A336" s="628"/>
      <c r="B336" s="628"/>
      <c r="C336" s="626" t="s">
        <v>366</v>
      </c>
      <c r="E336" s="625"/>
      <c r="F336" s="625"/>
      <c r="G336" s="625"/>
      <c r="H336" s="625"/>
      <c r="I336" s="625"/>
      <c r="J336" s="625"/>
      <c r="K336" s="625"/>
      <c r="L336" s="625"/>
      <c r="M336" s="629"/>
      <c r="N336" s="625"/>
      <c r="O336" s="625"/>
      <c r="P336" s="625"/>
      <c r="Q336" s="625"/>
      <c r="R336" s="625"/>
      <c r="S336" s="625"/>
      <c r="T336" s="625"/>
      <c r="U336" s="625"/>
      <c r="V336" s="625"/>
      <c r="W336" s="625"/>
      <c r="X336" s="625"/>
      <c r="Y336" s="625"/>
      <c r="Z336" s="625"/>
      <c r="AA336" s="625"/>
      <c r="AB336" s="626"/>
      <c r="AC336" s="643"/>
      <c r="AD336" s="643"/>
    </row>
    <row r="337" spans="1:32" x14ac:dyDescent="0.2">
      <c r="A337" s="633" t="s">
        <v>11359</v>
      </c>
      <c r="B337" s="633" t="s">
        <v>8490</v>
      </c>
      <c r="C337" s="625">
        <v>0.3</v>
      </c>
      <c r="D337" s="640" t="s">
        <v>11148</v>
      </c>
      <c r="E337" s="625">
        <v>210</v>
      </c>
      <c r="F337" s="625">
        <v>60</v>
      </c>
      <c r="G337" s="625"/>
      <c r="H337" s="625">
        <v>79</v>
      </c>
      <c r="I337" s="625"/>
      <c r="J337" s="625" t="s">
        <v>2093</v>
      </c>
      <c r="K337" s="625"/>
      <c r="L337" s="625" t="s">
        <v>7820</v>
      </c>
      <c r="M337" s="629" t="s">
        <v>3523</v>
      </c>
      <c r="N337" s="625"/>
      <c r="O337" s="625"/>
      <c r="P337" s="625"/>
      <c r="Q337" s="625"/>
      <c r="R337" s="625" t="s">
        <v>7821</v>
      </c>
      <c r="S337" s="625" t="s">
        <v>3447</v>
      </c>
      <c r="T337" s="625"/>
      <c r="U337" s="625" t="s">
        <v>8263</v>
      </c>
      <c r="V337" s="625"/>
      <c r="W337" s="625">
        <v>5</v>
      </c>
      <c r="X337" s="625"/>
      <c r="Y337" s="636" t="s">
        <v>1230</v>
      </c>
      <c r="Z337" s="625" t="s">
        <v>8263</v>
      </c>
      <c r="AA337" s="625" t="s">
        <v>8263</v>
      </c>
      <c r="AB337" s="626" t="str">
        <f t="shared" si="8"/>
        <v>572 mm</v>
      </c>
      <c r="AC337" s="651" t="s">
        <v>11149</v>
      </c>
      <c r="AD337" s="651"/>
      <c r="AE337" s="623">
        <v>60</v>
      </c>
      <c r="AF337" s="623">
        <f t="shared" si="9"/>
        <v>572</v>
      </c>
    </row>
    <row r="338" spans="1:32" x14ac:dyDescent="0.2">
      <c r="A338" s="633" t="s">
        <v>12437</v>
      </c>
      <c r="B338" s="633" t="s">
        <v>8490</v>
      </c>
      <c r="C338" s="625">
        <v>0.3</v>
      </c>
      <c r="D338" s="640" t="s">
        <v>12440</v>
      </c>
      <c r="E338" s="625">
        <v>210</v>
      </c>
      <c r="F338" s="625">
        <v>60</v>
      </c>
      <c r="G338" s="625"/>
      <c r="H338" s="625">
        <v>79</v>
      </c>
      <c r="I338" s="625"/>
      <c r="J338" s="625" t="s">
        <v>2093</v>
      </c>
      <c r="K338" s="625"/>
      <c r="L338" s="625" t="s">
        <v>7820</v>
      </c>
      <c r="M338" s="629" t="s">
        <v>3523</v>
      </c>
      <c r="N338" s="625"/>
      <c r="O338" s="625"/>
      <c r="P338" s="625"/>
      <c r="Q338" s="625"/>
      <c r="R338" s="625" t="s">
        <v>7821</v>
      </c>
      <c r="S338" s="625" t="s">
        <v>3447</v>
      </c>
      <c r="T338" s="625"/>
      <c r="U338" s="625" t="s">
        <v>8263</v>
      </c>
      <c r="V338" s="625"/>
      <c r="W338" s="625">
        <v>5</v>
      </c>
      <c r="X338" s="625"/>
      <c r="Y338" s="636" t="s">
        <v>1230</v>
      </c>
      <c r="Z338" s="625" t="s">
        <v>8263</v>
      </c>
      <c r="AA338" s="625" t="s">
        <v>8263</v>
      </c>
      <c r="AB338" s="626" t="str">
        <f>AF338&amp;" mm"</f>
        <v>572 mm</v>
      </c>
      <c r="AC338" s="651" t="s">
        <v>12434</v>
      </c>
      <c r="AD338" s="651"/>
      <c r="AE338" s="623">
        <v>60</v>
      </c>
      <c r="AF338" s="623">
        <f>525-AE338-5+112</f>
        <v>572</v>
      </c>
    </row>
    <row r="339" spans="1:32" x14ac:dyDescent="0.2">
      <c r="A339" s="628"/>
      <c r="B339" s="628" t="s">
        <v>1423</v>
      </c>
      <c r="C339" s="625">
        <v>0.3</v>
      </c>
      <c r="D339" s="632" t="s">
        <v>8246</v>
      </c>
      <c r="E339" s="625">
        <v>217</v>
      </c>
      <c r="F339" s="625">
        <v>61</v>
      </c>
      <c r="G339" s="625"/>
      <c r="H339" s="625">
        <v>79</v>
      </c>
      <c r="I339" s="625"/>
      <c r="J339" s="638" t="s">
        <v>7147</v>
      </c>
      <c r="K339" s="625"/>
      <c r="L339" s="649" t="s">
        <v>8558</v>
      </c>
      <c r="M339" s="650"/>
      <c r="N339" s="649"/>
      <c r="O339" s="649"/>
      <c r="P339" s="649"/>
      <c r="Q339" s="649"/>
      <c r="R339" s="649"/>
      <c r="S339" s="649"/>
      <c r="T339" s="625"/>
      <c r="U339" s="625" t="s">
        <v>8263</v>
      </c>
      <c r="V339" s="625"/>
      <c r="W339" s="625">
        <v>5</v>
      </c>
      <c r="X339" s="625"/>
      <c r="Y339" s="625" t="s">
        <v>10391</v>
      </c>
      <c r="Z339" s="625" t="s">
        <v>5368</v>
      </c>
      <c r="AA339" s="625" t="s">
        <v>8263</v>
      </c>
      <c r="AB339" s="626" t="str">
        <f t="shared" si="8"/>
        <v>577 mm</v>
      </c>
      <c r="AC339" s="643"/>
      <c r="AD339" s="643"/>
      <c r="AE339" s="623">
        <v>55</v>
      </c>
      <c r="AF339" s="623">
        <f t="shared" si="9"/>
        <v>577</v>
      </c>
    </row>
    <row r="340" spans="1:32" x14ac:dyDescent="0.2">
      <c r="A340" s="628"/>
      <c r="B340" s="628" t="s">
        <v>8490</v>
      </c>
      <c r="C340" s="625">
        <v>0.3</v>
      </c>
      <c r="D340" s="632" t="s">
        <v>2871</v>
      </c>
      <c r="E340" s="625">
        <v>222</v>
      </c>
      <c r="F340" s="625">
        <v>53</v>
      </c>
      <c r="G340" s="625"/>
      <c r="H340" s="625">
        <v>79</v>
      </c>
      <c r="I340" s="625"/>
      <c r="J340" s="625" t="s">
        <v>10223</v>
      </c>
      <c r="K340" s="625"/>
      <c r="L340" s="846" t="s">
        <v>2862</v>
      </c>
      <c r="M340" s="846"/>
      <c r="N340" s="846"/>
      <c r="O340" s="846"/>
      <c r="P340" s="846"/>
      <c r="Q340" s="846"/>
      <c r="R340" s="846"/>
      <c r="S340" s="846"/>
      <c r="T340" s="625"/>
      <c r="U340" s="625" t="s">
        <v>8263</v>
      </c>
      <c r="V340" s="625"/>
      <c r="W340" s="625">
        <v>6</v>
      </c>
      <c r="X340" s="625"/>
      <c r="Y340" s="625" t="s">
        <v>440</v>
      </c>
      <c r="Z340" s="625" t="s">
        <v>5368</v>
      </c>
      <c r="AA340" s="625" t="s">
        <v>8263</v>
      </c>
      <c r="AB340" s="626" t="str">
        <f t="shared" si="8"/>
        <v>607 mm</v>
      </c>
      <c r="AC340" s="643"/>
      <c r="AD340" s="643"/>
      <c r="AE340" s="623">
        <v>25</v>
      </c>
      <c r="AF340" s="623">
        <f t="shared" si="9"/>
        <v>607</v>
      </c>
    </row>
    <row r="341" spans="1:32" x14ac:dyDescent="0.2">
      <c r="A341" s="628"/>
      <c r="B341" s="628"/>
      <c r="C341" s="626" t="s">
        <v>366</v>
      </c>
      <c r="E341" s="625"/>
      <c r="F341" s="625"/>
      <c r="G341" s="625"/>
      <c r="H341" s="625"/>
      <c r="I341" s="625"/>
      <c r="J341" s="625"/>
      <c r="K341" s="625"/>
      <c r="L341" s="625"/>
      <c r="M341" s="629"/>
      <c r="N341" s="625"/>
      <c r="O341" s="625"/>
      <c r="P341" s="625"/>
      <c r="Q341" s="625"/>
      <c r="R341" s="625"/>
      <c r="S341" s="625"/>
      <c r="T341" s="625"/>
      <c r="U341" s="625"/>
      <c r="V341" s="625"/>
      <c r="W341" s="625"/>
      <c r="X341" s="625"/>
      <c r="Y341" s="625"/>
      <c r="Z341" s="625"/>
      <c r="AA341" s="625"/>
      <c r="AB341" s="626"/>
      <c r="AC341" s="643"/>
      <c r="AD341" s="643"/>
    </row>
    <row r="342" spans="1:32" x14ac:dyDescent="0.2">
      <c r="A342" s="628"/>
      <c r="B342" s="628"/>
      <c r="C342" s="626" t="s">
        <v>366</v>
      </c>
      <c r="E342" s="625"/>
      <c r="F342" s="625"/>
      <c r="G342" s="625"/>
      <c r="H342" s="625"/>
      <c r="I342" s="625"/>
      <c r="J342" s="625"/>
      <c r="K342" s="625"/>
      <c r="L342" s="625"/>
      <c r="M342" s="625"/>
      <c r="N342" s="625"/>
      <c r="O342" s="625"/>
      <c r="P342" s="625"/>
      <c r="Q342" s="625"/>
      <c r="R342" s="625"/>
      <c r="S342" s="625"/>
      <c r="T342" s="625"/>
      <c r="U342" s="625"/>
      <c r="V342" s="625"/>
      <c r="W342" s="625"/>
      <c r="X342" s="625"/>
      <c r="Y342" s="625"/>
      <c r="Z342" s="625"/>
      <c r="AA342" s="628"/>
      <c r="AB342" s="626"/>
      <c r="AC342" s="643"/>
      <c r="AD342" s="643"/>
    </row>
    <row r="343" spans="1:32" x14ac:dyDescent="0.2">
      <c r="A343" s="628" t="s">
        <v>4832</v>
      </c>
      <c r="B343" s="628" t="s">
        <v>3365</v>
      </c>
      <c r="C343" s="626">
        <v>0.33</v>
      </c>
      <c r="D343" s="632" t="s">
        <v>1123</v>
      </c>
      <c r="E343" s="625">
        <v>211</v>
      </c>
      <c r="F343" s="625">
        <v>61</v>
      </c>
      <c r="G343" s="625"/>
      <c r="H343" s="625">
        <v>79</v>
      </c>
      <c r="I343" s="625"/>
      <c r="J343" s="625" t="s">
        <v>7147</v>
      </c>
      <c r="K343" s="625"/>
      <c r="L343" s="625" t="s">
        <v>7147</v>
      </c>
      <c r="M343" s="629" t="s">
        <v>3929</v>
      </c>
      <c r="N343" s="625"/>
      <c r="O343" s="625"/>
      <c r="P343" s="625"/>
      <c r="Q343" s="625"/>
      <c r="R343" s="625" t="s">
        <v>4996</v>
      </c>
      <c r="S343" s="625" t="s">
        <v>1046</v>
      </c>
      <c r="T343" s="625"/>
      <c r="U343" s="625" t="s">
        <v>8263</v>
      </c>
      <c r="V343" s="625"/>
      <c r="W343" s="625">
        <v>6</v>
      </c>
      <c r="X343" s="625"/>
      <c r="Y343" s="625" t="s">
        <v>440</v>
      </c>
      <c r="Z343" s="625" t="s">
        <v>8263</v>
      </c>
      <c r="AA343" s="625" t="s">
        <v>8263</v>
      </c>
      <c r="AB343" s="626" t="str">
        <f t="shared" ref="AB343:AB411" si="12">AF343&amp;" mm"</f>
        <v>607 mm</v>
      </c>
      <c r="AC343" s="643" t="s">
        <v>1124</v>
      </c>
      <c r="AD343" s="643"/>
      <c r="AE343" s="623">
        <v>25</v>
      </c>
      <c r="AF343" s="623">
        <f t="shared" ref="AF343:AF411" si="13">525-AE343-5+112</f>
        <v>607</v>
      </c>
    </row>
    <row r="344" spans="1:32" x14ac:dyDescent="0.2">
      <c r="A344" s="628"/>
      <c r="B344" s="628" t="s">
        <v>3365</v>
      </c>
      <c r="C344" s="625">
        <v>0.33</v>
      </c>
      <c r="D344" s="632" t="s">
        <v>2297</v>
      </c>
      <c r="E344" s="625">
        <v>210</v>
      </c>
      <c r="F344" s="625">
        <v>57</v>
      </c>
      <c r="G344" s="625"/>
      <c r="H344" s="625">
        <v>79</v>
      </c>
      <c r="I344" s="625"/>
      <c r="J344" s="625" t="s">
        <v>2093</v>
      </c>
      <c r="K344" s="625"/>
      <c r="L344" s="625" t="s">
        <v>7820</v>
      </c>
      <c r="M344" s="629" t="s">
        <v>8671</v>
      </c>
      <c r="N344" s="625"/>
      <c r="O344" s="625"/>
      <c r="P344" s="625"/>
      <c r="Q344" s="625"/>
      <c r="R344" s="625" t="s">
        <v>7821</v>
      </c>
      <c r="S344" s="625" t="s">
        <v>6182</v>
      </c>
      <c r="T344" s="625"/>
      <c r="U344" s="625" t="s">
        <v>8263</v>
      </c>
      <c r="V344" s="625"/>
      <c r="W344" s="625">
        <v>2</v>
      </c>
      <c r="X344" s="625"/>
      <c r="Y344" s="625" t="s">
        <v>2802</v>
      </c>
      <c r="Z344" s="625" t="s">
        <v>8263</v>
      </c>
      <c r="AA344" s="625" t="s">
        <v>8263</v>
      </c>
      <c r="AB344" s="626" t="str">
        <f t="shared" si="12"/>
        <v>512 mm</v>
      </c>
      <c r="AC344" s="643"/>
      <c r="AD344" s="643"/>
      <c r="AE344" s="623">
        <v>120</v>
      </c>
      <c r="AF344" s="623">
        <f t="shared" si="13"/>
        <v>512</v>
      </c>
    </row>
    <row r="345" spans="1:32" ht="25.5" x14ac:dyDescent="0.2">
      <c r="A345" s="628"/>
      <c r="B345" s="628" t="s">
        <v>3365</v>
      </c>
      <c r="C345" s="625">
        <v>0.33</v>
      </c>
      <c r="D345" s="632" t="s">
        <v>201</v>
      </c>
      <c r="E345" s="625">
        <v>230</v>
      </c>
      <c r="F345" s="625">
        <v>63</v>
      </c>
      <c r="G345" s="625"/>
      <c r="H345" s="625">
        <v>79</v>
      </c>
      <c r="I345" s="625"/>
      <c r="J345" s="638" t="s">
        <v>5055</v>
      </c>
      <c r="K345" s="625"/>
      <c r="L345" s="649" t="s">
        <v>8558</v>
      </c>
      <c r="M345" s="650"/>
      <c r="N345" s="649"/>
      <c r="O345" s="649"/>
      <c r="P345" s="649"/>
      <c r="Q345" s="649"/>
      <c r="R345" s="649"/>
      <c r="S345" s="649"/>
      <c r="T345" s="625"/>
      <c r="U345" s="625" t="s">
        <v>8263</v>
      </c>
      <c r="V345" s="625"/>
      <c r="W345" s="625">
        <v>5</v>
      </c>
      <c r="X345" s="625"/>
      <c r="Y345" s="625" t="s">
        <v>5754</v>
      </c>
      <c r="Z345" s="625" t="s">
        <v>5368</v>
      </c>
      <c r="AA345" s="625" t="s">
        <v>8263</v>
      </c>
      <c r="AB345" s="626" t="str">
        <f t="shared" si="12"/>
        <v>587 mm</v>
      </c>
      <c r="AC345" s="643"/>
      <c r="AD345" s="643"/>
      <c r="AE345" s="623">
        <v>45</v>
      </c>
      <c r="AF345" s="623">
        <f t="shared" si="13"/>
        <v>587</v>
      </c>
    </row>
    <row r="346" spans="1:32" x14ac:dyDescent="0.2">
      <c r="A346" s="628" t="s">
        <v>9677</v>
      </c>
      <c r="B346" s="628" t="s">
        <v>3365</v>
      </c>
      <c r="C346" s="625">
        <v>0.33</v>
      </c>
      <c r="D346" s="632" t="s">
        <v>4429</v>
      </c>
      <c r="E346" s="625">
        <v>211</v>
      </c>
      <c r="F346" s="625">
        <v>62</v>
      </c>
      <c r="G346" s="625"/>
      <c r="H346" s="625">
        <v>79</v>
      </c>
      <c r="I346" s="625"/>
      <c r="J346" s="625" t="s">
        <v>7147</v>
      </c>
      <c r="K346" s="625"/>
      <c r="L346" s="625" t="s">
        <v>7147</v>
      </c>
      <c r="M346" s="629" t="s">
        <v>3929</v>
      </c>
      <c r="N346" s="625"/>
      <c r="O346" s="625"/>
      <c r="P346" s="625"/>
      <c r="Q346" s="649"/>
      <c r="R346" s="625" t="s">
        <v>4996</v>
      </c>
      <c r="S346" s="625" t="s">
        <v>3447</v>
      </c>
      <c r="T346" s="625"/>
      <c r="U346" s="625" t="s">
        <v>8263</v>
      </c>
      <c r="V346" s="625"/>
      <c r="W346" s="625">
        <v>4</v>
      </c>
      <c r="X346" s="625"/>
      <c r="Y346" s="625" t="s">
        <v>2790</v>
      </c>
      <c r="Z346" s="625" t="s">
        <v>8263</v>
      </c>
      <c r="AA346" s="625" t="s">
        <v>8263</v>
      </c>
      <c r="AB346" s="626" t="str">
        <f t="shared" si="12"/>
        <v>562 mm</v>
      </c>
      <c r="AC346" s="643"/>
      <c r="AD346" s="643"/>
      <c r="AE346" s="623">
        <v>70</v>
      </c>
      <c r="AF346" s="623">
        <f t="shared" si="13"/>
        <v>562</v>
      </c>
    </row>
    <row r="347" spans="1:32" x14ac:dyDescent="0.2">
      <c r="A347" s="628" t="s">
        <v>9285</v>
      </c>
      <c r="B347" s="628" t="s">
        <v>3365</v>
      </c>
      <c r="C347" s="625">
        <v>0.33</v>
      </c>
      <c r="D347" s="632" t="s">
        <v>6327</v>
      </c>
      <c r="E347" s="625">
        <v>211</v>
      </c>
      <c r="F347" s="625">
        <v>61</v>
      </c>
      <c r="G347" s="625"/>
      <c r="H347" s="625">
        <v>79</v>
      </c>
      <c r="I347" s="625"/>
      <c r="J347" s="625" t="s">
        <v>7147</v>
      </c>
      <c r="K347" s="625"/>
      <c r="L347" s="625" t="s">
        <v>7147</v>
      </c>
      <c r="M347" s="629" t="s">
        <v>3929</v>
      </c>
      <c r="N347" s="625"/>
      <c r="O347" s="625"/>
      <c r="P347" s="625"/>
      <c r="Q347" s="625"/>
      <c r="R347" s="625" t="s">
        <v>4996</v>
      </c>
      <c r="S347" s="625" t="s">
        <v>2019</v>
      </c>
      <c r="T347" s="625"/>
      <c r="U347" s="625" t="s">
        <v>8263</v>
      </c>
      <c r="V347" s="625"/>
      <c r="W347" s="625">
        <v>4</v>
      </c>
      <c r="X347" s="625"/>
      <c r="Y347" s="625" t="s">
        <v>3035</v>
      </c>
      <c r="Z347" s="625" t="s">
        <v>8263</v>
      </c>
      <c r="AA347" s="625" t="s">
        <v>8263</v>
      </c>
      <c r="AB347" s="626" t="str">
        <f t="shared" si="12"/>
        <v>552 mm</v>
      </c>
      <c r="AC347" s="643"/>
      <c r="AD347" s="643"/>
      <c r="AE347" s="623">
        <v>80</v>
      </c>
      <c r="AF347" s="623">
        <f t="shared" si="13"/>
        <v>552</v>
      </c>
    </row>
    <row r="348" spans="1:32" x14ac:dyDescent="0.2">
      <c r="A348" s="628" t="s">
        <v>9958</v>
      </c>
      <c r="B348" s="628" t="s">
        <v>3365</v>
      </c>
      <c r="C348" s="625">
        <v>0.33</v>
      </c>
      <c r="D348" s="632" t="s">
        <v>10521</v>
      </c>
      <c r="E348" s="625">
        <v>211</v>
      </c>
      <c r="F348" s="625">
        <v>61</v>
      </c>
      <c r="G348" s="625"/>
      <c r="H348" s="625">
        <v>79</v>
      </c>
      <c r="I348" s="625"/>
      <c r="J348" s="625" t="s">
        <v>7147</v>
      </c>
      <c r="K348" s="625"/>
      <c r="L348" s="625" t="s">
        <v>7147</v>
      </c>
      <c r="M348" s="629" t="s">
        <v>3523</v>
      </c>
      <c r="N348" s="625"/>
      <c r="O348" s="625"/>
      <c r="P348" s="625"/>
      <c r="Q348" s="625"/>
      <c r="R348" s="625" t="s">
        <v>4996</v>
      </c>
      <c r="S348" s="625" t="s">
        <v>3447</v>
      </c>
      <c r="T348" s="625"/>
      <c r="U348" s="625" t="s">
        <v>8263</v>
      </c>
      <c r="V348" s="625"/>
      <c r="W348" s="625">
        <v>4</v>
      </c>
      <c r="X348" s="625"/>
      <c r="Y348" s="625" t="s">
        <v>3035</v>
      </c>
      <c r="Z348" s="625" t="s">
        <v>8263</v>
      </c>
      <c r="AA348" s="625" t="s">
        <v>8263</v>
      </c>
      <c r="AB348" s="626" t="str">
        <f t="shared" si="12"/>
        <v>552 mm</v>
      </c>
      <c r="AC348" s="643"/>
      <c r="AD348" s="643"/>
      <c r="AE348" s="623">
        <v>80</v>
      </c>
      <c r="AF348" s="623">
        <f t="shared" si="13"/>
        <v>552</v>
      </c>
    </row>
    <row r="349" spans="1:32" x14ac:dyDescent="0.2">
      <c r="A349" s="628"/>
      <c r="B349" s="628" t="s">
        <v>3365</v>
      </c>
      <c r="C349" s="625">
        <v>0.33</v>
      </c>
      <c r="D349" s="632" t="s">
        <v>4928</v>
      </c>
      <c r="E349" s="625">
        <v>210</v>
      </c>
      <c r="F349" s="625">
        <v>60</v>
      </c>
      <c r="G349" s="625"/>
      <c r="H349" s="625">
        <v>79</v>
      </c>
      <c r="I349" s="625"/>
      <c r="J349" s="625" t="s">
        <v>2093</v>
      </c>
      <c r="K349" s="625"/>
      <c r="L349" s="625" t="s">
        <v>7820</v>
      </c>
      <c r="M349" s="629" t="s">
        <v>3929</v>
      </c>
      <c r="N349" s="625"/>
      <c r="O349" s="625"/>
      <c r="P349" s="625"/>
      <c r="Q349" s="625"/>
      <c r="R349" s="625" t="s">
        <v>7821</v>
      </c>
      <c r="S349" s="625" t="s">
        <v>9615</v>
      </c>
      <c r="T349" s="625"/>
      <c r="U349" s="625" t="s">
        <v>8263</v>
      </c>
      <c r="V349" s="625"/>
      <c r="W349" s="625">
        <v>2</v>
      </c>
      <c r="X349" s="625"/>
      <c r="Y349" s="625" t="s">
        <v>72</v>
      </c>
      <c r="Z349" s="625" t="s">
        <v>8263</v>
      </c>
      <c r="AA349" s="625" t="s">
        <v>8263</v>
      </c>
      <c r="AB349" s="626" t="str">
        <f t="shared" si="12"/>
        <v>507 mm</v>
      </c>
      <c r="AC349" s="643"/>
      <c r="AD349" s="643"/>
      <c r="AE349" s="623">
        <v>125</v>
      </c>
      <c r="AF349" s="623">
        <f t="shared" si="13"/>
        <v>507</v>
      </c>
    </row>
    <row r="350" spans="1:32" x14ac:dyDescent="0.2">
      <c r="A350" s="628"/>
      <c r="B350" s="628" t="s">
        <v>3365</v>
      </c>
      <c r="C350" s="625">
        <v>0.33</v>
      </c>
      <c r="D350" s="632" t="s">
        <v>8856</v>
      </c>
      <c r="E350" s="625">
        <v>211</v>
      </c>
      <c r="F350" s="625">
        <v>61</v>
      </c>
      <c r="G350" s="625"/>
      <c r="H350" s="625">
        <v>79</v>
      </c>
      <c r="I350" s="625"/>
      <c r="J350" s="625" t="s">
        <v>7147</v>
      </c>
      <c r="K350" s="625"/>
      <c r="L350" s="625" t="s">
        <v>7147</v>
      </c>
      <c r="M350" s="629" t="s">
        <v>3523</v>
      </c>
      <c r="N350" s="625"/>
      <c r="O350" s="625"/>
      <c r="P350" s="625"/>
      <c r="Q350" s="625"/>
      <c r="R350" s="625" t="s">
        <v>4996</v>
      </c>
      <c r="S350" s="625" t="s">
        <v>3447</v>
      </c>
      <c r="T350" s="625"/>
      <c r="U350" s="625" t="s">
        <v>8263</v>
      </c>
      <c r="V350" s="625"/>
      <c r="W350" s="625">
        <v>5</v>
      </c>
      <c r="X350" s="625"/>
      <c r="Y350" s="625" t="s">
        <v>1074</v>
      </c>
      <c r="Z350" s="625" t="s">
        <v>8263</v>
      </c>
      <c r="AA350" s="625" t="s">
        <v>8263</v>
      </c>
      <c r="AB350" s="626" t="str">
        <f t="shared" si="12"/>
        <v>582 mm</v>
      </c>
      <c r="AC350" s="643"/>
      <c r="AD350" s="643"/>
      <c r="AE350" s="623">
        <v>50</v>
      </c>
      <c r="AF350" s="623">
        <f t="shared" si="13"/>
        <v>582</v>
      </c>
    </row>
    <row r="351" spans="1:32" x14ac:dyDescent="0.2">
      <c r="A351" s="628" t="s">
        <v>10493</v>
      </c>
      <c r="B351" s="628" t="s">
        <v>3365</v>
      </c>
      <c r="C351" s="625">
        <v>0.33</v>
      </c>
      <c r="D351" s="632" t="s">
        <v>11952</v>
      </c>
      <c r="E351" s="625">
        <v>211</v>
      </c>
      <c r="F351" s="625">
        <v>61</v>
      </c>
      <c r="G351" s="625"/>
      <c r="H351" s="625">
        <v>79</v>
      </c>
      <c r="I351" s="625"/>
      <c r="J351" s="625" t="s">
        <v>7147</v>
      </c>
      <c r="K351" s="625"/>
      <c r="L351" s="625" t="s">
        <v>7147</v>
      </c>
      <c r="M351" s="629" t="s">
        <v>3929</v>
      </c>
      <c r="N351" s="625"/>
      <c r="O351" s="625"/>
      <c r="P351" s="625"/>
      <c r="Q351" s="625"/>
      <c r="R351" s="625" t="s">
        <v>4996</v>
      </c>
      <c r="S351" s="625" t="s">
        <v>9615</v>
      </c>
      <c r="T351" s="625"/>
      <c r="U351" s="625" t="s">
        <v>8263</v>
      </c>
      <c r="V351" s="625"/>
      <c r="W351" s="625">
        <v>4</v>
      </c>
      <c r="X351" s="625"/>
      <c r="Y351" s="625" t="s">
        <v>3271</v>
      </c>
      <c r="Z351" s="625" t="s">
        <v>8263</v>
      </c>
      <c r="AA351" s="625" t="s">
        <v>8263</v>
      </c>
      <c r="AB351" s="626" t="str">
        <f t="shared" si="12"/>
        <v>567 mm</v>
      </c>
      <c r="AC351" s="643" t="s">
        <v>11951</v>
      </c>
      <c r="AD351" s="643"/>
      <c r="AE351" s="623">
        <v>65</v>
      </c>
      <c r="AF351" s="623">
        <f t="shared" si="13"/>
        <v>567</v>
      </c>
    </row>
    <row r="352" spans="1:32" x14ac:dyDescent="0.2">
      <c r="A352" s="628" t="s">
        <v>8762</v>
      </c>
      <c r="B352" s="628" t="s">
        <v>3365</v>
      </c>
      <c r="C352" s="794">
        <v>0.33</v>
      </c>
      <c r="D352" s="782" t="s">
        <v>12587</v>
      </c>
      <c r="E352" s="794">
        <v>210</v>
      </c>
      <c r="F352" s="794">
        <v>59</v>
      </c>
      <c r="G352" s="794"/>
      <c r="H352" s="794">
        <v>79</v>
      </c>
      <c r="I352" s="794"/>
      <c r="J352" s="794" t="s">
        <v>2093</v>
      </c>
      <c r="K352" s="794"/>
      <c r="L352" s="794" t="s">
        <v>7820</v>
      </c>
      <c r="M352" s="629" t="s">
        <v>3929</v>
      </c>
      <c r="N352" s="794"/>
      <c r="O352" s="794"/>
      <c r="P352" s="794"/>
      <c r="Q352" s="794"/>
      <c r="R352" s="794" t="s">
        <v>7821</v>
      </c>
      <c r="S352" s="794" t="s">
        <v>2019</v>
      </c>
      <c r="T352" s="794"/>
      <c r="U352" s="794" t="s">
        <v>8263</v>
      </c>
      <c r="V352" s="794"/>
      <c r="W352" s="794">
        <v>4</v>
      </c>
      <c r="X352" s="794"/>
      <c r="Y352" s="794" t="s">
        <v>10390</v>
      </c>
      <c r="Z352" s="794" t="s">
        <v>8263</v>
      </c>
      <c r="AA352" s="794" t="s">
        <v>8263</v>
      </c>
      <c r="AB352" s="626" t="str">
        <f t="shared" ref="AB352" si="14">AF352&amp;" mm"</f>
        <v>572 mm</v>
      </c>
      <c r="AC352" s="643" t="s">
        <v>12583</v>
      </c>
      <c r="AD352" s="643"/>
      <c r="AE352" s="623">
        <v>60</v>
      </c>
      <c r="AF352" s="623">
        <f t="shared" ref="AF352" si="15">525-AE352-5+112</f>
        <v>572</v>
      </c>
    </row>
    <row r="353" spans="1:32" x14ac:dyDescent="0.2">
      <c r="A353" s="628"/>
      <c r="B353" s="628" t="s">
        <v>3365</v>
      </c>
      <c r="C353" s="625">
        <v>0.33</v>
      </c>
      <c r="D353" s="632" t="s">
        <v>9272</v>
      </c>
      <c r="E353" s="625">
        <v>210</v>
      </c>
      <c r="F353" s="625">
        <v>59</v>
      </c>
      <c r="G353" s="625"/>
      <c r="H353" s="625">
        <v>79</v>
      </c>
      <c r="I353" s="625"/>
      <c r="J353" s="625" t="s">
        <v>2093</v>
      </c>
      <c r="K353" s="625"/>
      <c r="L353" s="625" t="s">
        <v>7820</v>
      </c>
      <c r="M353" s="629" t="s">
        <v>3929</v>
      </c>
      <c r="N353" s="625"/>
      <c r="O353" s="625"/>
      <c r="P353" s="625"/>
      <c r="Q353" s="625"/>
      <c r="R353" s="625" t="s">
        <v>7821</v>
      </c>
      <c r="S353" s="625" t="s">
        <v>9615</v>
      </c>
      <c r="T353" s="625"/>
      <c r="U353" s="625" t="s">
        <v>8263</v>
      </c>
      <c r="V353" s="625"/>
      <c r="W353" s="625">
        <v>5</v>
      </c>
      <c r="X353" s="625"/>
      <c r="Y353" s="625" t="s">
        <v>1230</v>
      </c>
      <c r="Z353" s="625" t="s">
        <v>8263</v>
      </c>
      <c r="AA353" s="625" t="s">
        <v>8263</v>
      </c>
      <c r="AB353" s="626" t="str">
        <f t="shared" si="12"/>
        <v>572 mm</v>
      </c>
      <c r="AC353" s="643"/>
      <c r="AD353" s="643"/>
      <c r="AE353" s="623">
        <v>60</v>
      </c>
      <c r="AF353" s="623">
        <f t="shared" si="13"/>
        <v>572</v>
      </c>
    </row>
    <row r="354" spans="1:32" x14ac:dyDescent="0.2">
      <c r="A354" s="628" t="s">
        <v>4563</v>
      </c>
      <c r="B354" s="628" t="s">
        <v>4416</v>
      </c>
      <c r="C354" s="791">
        <v>0.33</v>
      </c>
      <c r="D354" s="792" t="s">
        <v>3911</v>
      </c>
      <c r="E354" s="791">
        <v>210</v>
      </c>
      <c r="F354" s="791">
        <v>59</v>
      </c>
      <c r="G354" s="791"/>
      <c r="H354" s="791">
        <v>79</v>
      </c>
      <c r="I354" s="791"/>
      <c r="J354" s="791" t="s">
        <v>2093</v>
      </c>
      <c r="K354" s="791"/>
      <c r="L354" s="791" t="s">
        <v>7820</v>
      </c>
      <c r="M354" s="629" t="s">
        <v>3929</v>
      </c>
      <c r="N354" s="791"/>
      <c r="O354" s="791"/>
      <c r="P354" s="791"/>
      <c r="Q354" s="791"/>
      <c r="R354" s="791" t="s">
        <v>7821</v>
      </c>
      <c r="S354" s="791" t="s">
        <v>4677</v>
      </c>
      <c r="T354" s="791"/>
      <c r="U354" s="791" t="s">
        <v>8263</v>
      </c>
      <c r="V354" s="791"/>
      <c r="W354" s="791">
        <v>2</v>
      </c>
      <c r="X354" s="791"/>
      <c r="Y354" s="791" t="s">
        <v>2062</v>
      </c>
      <c r="Z354" s="791" t="s">
        <v>8263</v>
      </c>
      <c r="AA354" s="791" t="s">
        <v>8263</v>
      </c>
      <c r="AB354" s="626" t="str">
        <f t="shared" ref="AB354" si="16">AF354&amp;" mm"</f>
        <v>502 mm</v>
      </c>
      <c r="AC354" s="643"/>
      <c r="AD354" s="643"/>
      <c r="AE354" s="623">
        <v>130</v>
      </c>
      <c r="AF354" s="623">
        <f t="shared" ref="AF354" si="17">525-AE354-5+112</f>
        <v>502</v>
      </c>
    </row>
    <row r="355" spans="1:32" x14ac:dyDescent="0.2">
      <c r="A355" s="628"/>
      <c r="B355" s="628" t="s">
        <v>1423</v>
      </c>
      <c r="C355" s="625">
        <v>0.33</v>
      </c>
      <c r="D355" s="632" t="s">
        <v>6085</v>
      </c>
      <c r="E355" s="625">
        <v>208</v>
      </c>
      <c r="F355" s="625">
        <v>64</v>
      </c>
      <c r="G355" s="625"/>
      <c r="H355" s="625">
        <v>79</v>
      </c>
      <c r="I355" s="625"/>
      <c r="J355" s="625" t="s">
        <v>8042</v>
      </c>
      <c r="K355" s="625"/>
      <c r="L355" s="625" t="s">
        <v>7147</v>
      </c>
      <c r="M355" s="629" t="s">
        <v>8671</v>
      </c>
      <c r="N355" s="625"/>
      <c r="O355" s="625"/>
      <c r="P355" s="625"/>
      <c r="Q355" s="625"/>
      <c r="R355" s="625" t="s">
        <v>4996</v>
      </c>
      <c r="S355" s="625" t="s">
        <v>4677</v>
      </c>
      <c r="T355" s="625"/>
      <c r="U355" s="625"/>
      <c r="V355" s="625"/>
      <c r="W355" s="625">
        <v>4</v>
      </c>
      <c r="X355" s="625"/>
      <c r="Y355" s="625" t="s">
        <v>565</v>
      </c>
      <c r="Z355" s="625" t="s">
        <v>8263</v>
      </c>
      <c r="AA355" s="625" t="s">
        <v>8263</v>
      </c>
      <c r="AB355" s="626" t="str">
        <f t="shared" si="12"/>
        <v>522 mm</v>
      </c>
      <c r="AC355" s="643"/>
      <c r="AD355" s="643"/>
      <c r="AE355" s="623">
        <v>110</v>
      </c>
      <c r="AF355" s="623">
        <f t="shared" si="13"/>
        <v>522</v>
      </c>
    </row>
    <row r="356" spans="1:32" x14ac:dyDescent="0.2">
      <c r="A356" s="628"/>
      <c r="B356" s="628" t="s">
        <v>1423</v>
      </c>
      <c r="C356" s="625">
        <v>0.33</v>
      </c>
      <c r="D356" s="632" t="s">
        <v>1433</v>
      </c>
      <c r="E356" s="625">
        <v>211</v>
      </c>
      <c r="F356" s="625">
        <v>61</v>
      </c>
      <c r="G356" s="625"/>
      <c r="H356" s="625">
        <v>79</v>
      </c>
      <c r="I356" s="625"/>
      <c r="J356" s="625" t="s">
        <v>7147</v>
      </c>
      <c r="K356" s="625"/>
      <c r="L356" s="625" t="s">
        <v>7147</v>
      </c>
      <c r="M356" s="629" t="s">
        <v>3929</v>
      </c>
      <c r="N356" s="625"/>
      <c r="O356" s="625"/>
      <c r="P356" s="625"/>
      <c r="Q356" s="625"/>
      <c r="R356" s="625" t="s">
        <v>4996</v>
      </c>
      <c r="S356" s="625" t="s">
        <v>2019</v>
      </c>
      <c r="T356" s="625"/>
      <c r="U356" s="625" t="s">
        <v>8263</v>
      </c>
      <c r="V356" s="625"/>
      <c r="W356" s="625">
        <v>5</v>
      </c>
      <c r="X356" s="625"/>
      <c r="Y356" s="625" t="s">
        <v>10391</v>
      </c>
      <c r="Z356" s="625" t="s">
        <v>8263</v>
      </c>
      <c r="AA356" s="625" t="s">
        <v>8263</v>
      </c>
      <c r="AB356" s="626" t="str">
        <f t="shared" si="12"/>
        <v>577 mm</v>
      </c>
      <c r="AC356" s="643"/>
      <c r="AD356" s="643"/>
      <c r="AE356" s="623">
        <v>55</v>
      </c>
      <c r="AF356" s="623">
        <f t="shared" si="13"/>
        <v>577</v>
      </c>
    </row>
    <row r="357" spans="1:32" x14ac:dyDescent="0.2">
      <c r="A357" s="628" t="s">
        <v>7655</v>
      </c>
      <c r="B357" s="628" t="s">
        <v>1423</v>
      </c>
      <c r="C357" s="625">
        <v>0.33</v>
      </c>
      <c r="D357" s="632" t="s">
        <v>8869</v>
      </c>
      <c r="E357" s="625">
        <v>211</v>
      </c>
      <c r="F357" s="625">
        <v>61</v>
      </c>
      <c r="G357" s="625"/>
      <c r="H357" s="625">
        <v>79</v>
      </c>
      <c r="I357" s="625"/>
      <c r="J357" s="625" t="s">
        <v>7147</v>
      </c>
      <c r="K357" s="625"/>
      <c r="L357" s="625" t="s">
        <v>7147</v>
      </c>
      <c r="M357" s="629" t="s">
        <v>3929</v>
      </c>
      <c r="N357" s="625"/>
      <c r="O357" s="625"/>
      <c r="P357" s="625"/>
      <c r="Q357" s="625"/>
      <c r="R357" s="625" t="s">
        <v>4996</v>
      </c>
      <c r="S357" s="625" t="s">
        <v>9615</v>
      </c>
      <c r="T357" s="625"/>
      <c r="U357" s="625" t="s">
        <v>8263</v>
      </c>
      <c r="V357" s="625"/>
      <c r="W357" s="625">
        <v>3</v>
      </c>
      <c r="X357" s="625"/>
      <c r="Y357" s="625" t="s">
        <v>4678</v>
      </c>
      <c r="Z357" s="625" t="s">
        <v>8263</v>
      </c>
      <c r="AA357" s="625" t="s">
        <v>8263</v>
      </c>
      <c r="AB357" s="626" t="str">
        <f t="shared" si="12"/>
        <v>532 mm</v>
      </c>
      <c r="AC357" s="643"/>
      <c r="AD357" s="643"/>
      <c r="AE357" s="623">
        <v>100</v>
      </c>
      <c r="AF357" s="623">
        <f t="shared" si="13"/>
        <v>532</v>
      </c>
    </row>
    <row r="358" spans="1:32" x14ac:dyDescent="0.2">
      <c r="A358" s="628"/>
      <c r="B358" s="628" t="s">
        <v>1423</v>
      </c>
      <c r="C358" s="625">
        <v>0.33</v>
      </c>
      <c r="D358" s="632" t="s">
        <v>9418</v>
      </c>
      <c r="E358" s="625">
        <v>211</v>
      </c>
      <c r="F358" s="625">
        <v>62</v>
      </c>
      <c r="G358" s="625"/>
      <c r="H358" s="625">
        <v>79</v>
      </c>
      <c r="I358" s="625"/>
      <c r="J358" s="625" t="s">
        <v>7147</v>
      </c>
      <c r="K358" s="625"/>
      <c r="L358" s="625" t="s">
        <v>7147</v>
      </c>
      <c r="M358" s="629" t="s">
        <v>3929</v>
      </c>
      <c r="N358" s="625"/>
      <c r="O358" s="625"/>
      <c r="P358" s="625"/>
      <c r="Q358" s="625"/>
      <c r="R358" s="625" t="s">
        <v>4996</v>
      </c>
      <c r="S358" s="625" t="s">
        <v>1046</v>
      </c>
      <c r="T358" s="625"/>
      <c r="U358" s="625" t="s">
        <v>8263</v>
      </c>
      <c r="V358" s="625"/>
      <c r="W358" s="625">
        <v>6</v>
      </c>
      <c r="X358" s="625"/>
      <c r="Y358" s="625" t="s">
        <v>2018</v>
      </c>
      <c r="Z358" s="625" t="s">
        <v>8263</v>
      </c>
      <c r="AA358" s="625" t="s">
        <v>8263</v>
      </c>
      <c r="AB358" s="626" t="str">
        <f t="shared" si="12"/>
        <v>602 mm</v>
      </c>
      <c r="AC358" s="643"/>
      <c r="AD358" s="643"/>
      <c r="AE358" s="623">
        <v>30</v>
      </c>
      <c r="AF358" s="623">
        <f t="shared" si="13"/>
        <v>602</v>
      </c>
    </row>
    <row r="359" spans="1:32" ht="25.5" x14ac:dyDescent="0.2">
      <c r="A359" s="628" t="s">
        <v>11549</v>
      </c>
      <c r="B359" s="628" t="s">
        <v>1423</v>
      </c>
      <c r="C359" s="625">
        <v>0.33</v>
      </c>
      <c r="D359" s="632" t="s">
        <v>11552</v>
      </c>
      <c r="E359" s="625">
        <v>208</v>
      </c>
      <c r="F359" s="625">
        <v>64</v>
      </c>
      <c r="G359" s="625"/>
      <c r="H359" s="625">
        <v>79</v>
      </c>
      <c r="I359" s="625"/>
      <c r="J359" s="625" t="s">
        <v>1019</v>
      </c>
      <c r="K359" s="625"/>
      <c r="L359" s="625" t="s">
        <v>7147</v>
      </c>
      <c r="M359" s="629" t="s">
        <v>3929</v>
      </c>
      <c r="N359" s="625"/>
      <c r="O359" s="625"/>
      <c r="P359" s="625"/>
      <c r="Q359" s="625"/>
      <c r="R359" s="625" t="s">
        <v>4996</v>
      </c>
      <c r="S359" s="625" t="s">
        <v>4677</v>
      </c>
      <c r="T359" s="625"/>
      <c r="U359" s="625"/>
      <c r="V359" s="625"/>
      <c r="W359" s="625">
        <v>3</v>
      </c>
      <c r="X359" s="625"/>
      <c r="Y359" s="625" t="s">
        <v>6513</v>
      </c>
      <c r="Z359" s="625" t="s">
        <v>8263</v>
      </c>
      <c r="AA359" s="625" t="s">
        <v>8263</v>
      </c>
      <c r="AB359" s="626" t="str">
        <f t="shared" si="12"/>
        <v>527 mm</v>
      </c>
      <c r="AC359" s="643" t="s">
        <v>11551</v>
      </c>
      <c r="AD359" s="643"/>
      <c r="AE359" s="623">
        <v>105</v>
      </c>
      <c r="AF359" s="623">
        <f t="shared" si="13"/>
        <v>527</v>
      </c>
    </row>
    <row r="360" spans="1:32" x14ac:dyDescent="0.2">
      <c r="A360" s="628"/>
      <c r="B360" s="628" t="s">
        <v>1423</v>
      </c>
      <c r="C360" s="625">
        <v>0.33</v>
      </c>
      <c r="D360" s="632" t="s">
        <v>2364</v>
      </c>
      <c r="E360" s="625">
        <v>210</v>
      </c>
      <c r="F360" s="625">
        <v>59</v>
      </c>
      <c r="G360" s="625"/>
      <c r="H360" s="625">
        <v>79</v>
      </c>
      <c r="I360" s="625"/>
      <c r="J360" s="625" t="s">
        <v>2093</v>
      </c>
      <c r="K360" s="625"/>
      <c r="L360" s="625" t="s">
        <v>7820</v>
      </c>
      <c r="M360" s="629" t="s">
        <v>3929</v>
      </c>
      <c r="N360" s="625"/>
      <c r="O360" s="625"/>
      <c r="P360" s="625"/>
      <c r="Q360" s="625"/>
      <c r="R360" s="625" t="s">
        <v>7821</v>
      </c>
      <c r="S360" s="625" t="s">
        <v>7822</v>
      </c>
      <c r="T360" s="625"/>
      <c r="U360" s="625" t="s">
        <v>8263</v>
      </c>
      <c r="V360" s="625"/>
      <c r="W360" s="625">
        <v>2</v>
      </c>
      <c r="X360" s="625"/>
      <c r="Y360" s="625" t="s">
        <v>6858</v>
      </c>
      <c r="Z360" s="625" t="s">
        <v>8263</v>
      </c>
      <c r="AA360" s="625" t="s">
        <v>8263</v>
      </c>
      <c r="AB360" s="626" t="str">
        <f t="shared" si="12"/>
        <v>482 mm</v>
      </c>
      <c r="AC360" s="643"/>
      <c r="AD360" s="643"/>
      <c r="AE360" s="623">
        <v>150</v>
      </c>
      <c r="AF360" s="623">
        <f t="shared" si="13"/>
        <v>482</v>
      </c>
    </row>
    <row r="361" spans="1:32" x14ac:dyDescent="0.2">
      <c r="A361" s="628"/>
      <c r="B361" s="628" t="s">
        <v>4892</v>
      </c>
      <c r="C361" s="625">
        <v>0.33</v>
      </c>
      <c r="D361" s="632" t="s">
        <v>6900</v>
      </c>
      <c r="E361" s="625">
        <v>208</v>
      </c>
      <c r="F361" s="625">
        <v>66</v>
      </c>
      <c r="G361" s="625"/>
      <c r="H361" s="625">
        <v>79</v>
      </c>
      <c r="I361" s="625"/>
      <c r="J361" s="625" t="s">
        <v>8042</v>
      </c>
      <c r="K361" s="625"/>
      <c r="L361" s="625" t="s">
        <v>7147</v>
      </c>
      <c r="M361" s="629" t="s">
        <v>3929</v>
      </c>
      <c r="N361" s="625"/>
      <c r="O361" s="625"/>
      <c r="P361" s="625"/>
      <c r="Q361" s="625"/>
      <c r="R361" s="625" t="s">
        <v>4996</v>
      </c>
      <c r="S361" s="625" t="s">
        <v>2019</v>
      </c>
      <c r="T361" s="625"/>
      <c r="U361" s="625"/>
      <c r="V361" s="625"/>
      <c r="W361" s="625">
        <v>4</v>
      </c>
      <c r="X361" s="625"/>
      <c r="Y361" s="625" t="s">
        <v>2790</v>
      </c>
      <c r="Z361" s="625" t="s">
        <v>8263</v>
      </c>
      <c r="AA361" s="625" t="s">
        <v>8263</v>
      </c>
      <c r="AB361" s="626" t="str">
        <f t="shared" si="12"/>
        <v>562 mm</v>
      </c>
      <c r="AC361" s="643"/>
      <c r="AD361" s="643"/>
      <c r="AE361" s="623">
        <v>70</v>
      </c>
      <c r="AF361" s="623">
        <f t="shared" si="13"/>
        <v>562</v>
      </c>
    </row>
    <row r="362" spans="1:32" x14ac:dyDescent="0.2">
      <c r="A362" s="628" t="s">
        <v>6583</v>
      </c>
      <c r="B362" s="628" t="s">
        <v>4892</v>
      </c>
      <c r="C362" s="625">
        <v>0.33</v>
      </c>
      <c r="D362" s="632" t="s">
        <v>685</v>
      </c>
      <c r="E362" s="625">
        <v>211</v>
      </c>
      <c r="F362" s="625">
        <v>63</v>
      </c>
      <c r="G362" s="625"/>
      <c r="H362" s="625">
        <v>79</v>
      </c>
      <c r="I362" s="625"/>
      <c r="J362" s="625" t="s">
        <v>7147</v>
      </c>
      <c r="K362" s="625"/>
      <c r="L362" s="625" t="s">
        <v>7147</v>
      </c>
      <c r="M362" s="629" t="s">
        <v>3929</v>
      </c>
      <c r="N362" s="625"/>
      <c r="O362" s="625"/>
      <c r="P362" s="625"/>
      <c r="Q362" s="625"/>
      <c r="R362" s="625" t="s">
        <v>4996</v>
      </c>
      <c r="S362" s="625" t="s">
        <v>2019</v>
      </c>
      <c r="T362" s="625"/>
      <c r="U362" s="625" t="s">
        <v>8263</v>
      </c>
      <c r="V362" s="625"/>
      <c r="W362" s="625">
        <v>4</v>
      </c>
      <c r="X362" s="625"/>
      <c r="Y362" s="625" t="s">
        <v>3271</v>
      </c>
      <c r="Z362" s="625" t="s">
        <v>8263</v>
      </c>
      <c r="AA362" s="625" t="s">
        <v>8263</v>
      </c>
      <c r="AB362" s="626" t="str">
        <f t="shared" si="12"/>
        <v>567 mm</v>
      </c>
      <c r="AC362" s="643"/>
      <c r="AD362" s="643"/>
      <c r="AE362" s="623">
        <v>65</v>
      </c>
      <c r="AF362" s="623">
        <f t="shared" si="13"/>
        <v>567</v>
      </c>
    </row>
    <row r="363" spans="1:32" x14ac:dyDescent="0.2">
      <c r="A363" s="628" t="s">
        <v>11292</v>
      </c>
      <c r="B363" s="628" t="s">
        <v>8490</v>
      </c>
      <c r="C363" s="625">
        <v>0.33</v>
      </c>
      <c r="D363" s="632" t="s">
        <v>11293</v>
      </c>
      <c r="E363" s="625">
        <v>211</v>
      </c>
      <c r="F363" s="625">
        <v>61</v>
      </c>
      <c r="G363" s="625"/>
      <c r="H363" s="625">
        <v>79</v>
      </c>
      <c r="I363" s="625"/>
      <c r="J363" s="625" t="s">
        <v>7147</v>
      </c>
      <c r="K363" s="625"/>
      <c r="L363" s="625" t="s">
        <v>7147</v>
      </c>
      <c r="M363" s="629" t="s">
        <v>3523</v>
      </c>
      <c r="N363" s="625"/>
      <c r="O363" s="625"/>
      <c r="P363" s="625"/>
      <c r="Q363" s="625"/>
      <c r="R363" s="625" t="s">
        <v>4996</v>
      </c>
      <c r="S363" s="625" t="s">
        <v>1046</v>
      </c>
      <c r="T363" s="625"/>
      <c r="U363" s="625" t="s">
        <v>8263</v>
      </c>
      <c r="V363" s="625"/>
      <c r="W363" s="625">
        <v>5</v>
      </c>
      <c r="X363" s="625"/>
      <c r="Y363" s="625" t="s">
        <v>11296</v>
      </c>
      <c r="Z363" s="625" t="s">
        <v>8263</v>
      </c>
      <c r="AA363" s="625" t="s">
        <v>8263</v>
      </c>
      <c r="AB363" s="626" t="str">
        <f t="shared" si="12"/>
        <v>577 mm</v>
      </c>
      <c r="AC363" s="643" t="s">
        <v>11291</v>
      </c>
      <c r="AD363" s="643"/>
      <c r="AE363" s="623">
        <v>55</v>
      </c>
      <c r="AF363" s="623">
        <f t="shared" si="13"/>
        <v>577</v>
      </c>
    </row>
    <row r="364" spans="1:32" x14ac:dyDescent="0.2">
      <c r="A364" s="628"/>
      <c r="B364" s="628" t="s">
        <v>8490</v>
      </c>
      <c r="C364" s="625">
        <v>0.33</v>
      </c>
      <c r="D364" s="632" t="s">
        <v>6442</v>
      </c>
      <c r="E364" s="625">
        <v>210</v>
      </c>
      <c r="F364" s="625">
        <v>60</v>
      </c>
      <c r="G364" s="625"/>
      <c r="H364" s="625">
        <v>79</v>
      </c>
      <c r="I364" s="625"/>
      <c r="J364" s="625" t="s">
        <v>7147</v>
      </c>
      <c r="K364" s="625"/>
      <c r="L364" s="625" t="s">
        <v>7147</v>
      </c>
      <c r="M364" s="629" t="s">
        <v>3523</v>
      </c>
      <c r="N364" s="625"/>
      <c r="O364" s="625"/>
      <c r="P364" s="625"/>
      <c r="Q364" s="625"/>
      <c r="R364" s="625" t="s">
        <v>4996</v>
      </c>
      <c r="S364" s="625" t="s">
        <v>1046</v>
      </c>
      <c r="T364" s="625"/>
      <c r="U364" s="625" t="s">
        <v>8263</v>
      </c>
      <c r="V364" s="625"/>
      <c r="W364" s="625">
        <v>5</v>
      </c>
      <c r="X364" s="625"/>
      <c r="Y364" s="625" t="s">
        <v>6513</v>
      </c>
      <c r="Z364" s="625" t="s">
        <v>8263</v>
      </c>
      <c r="AA364" s="625" t="s">
        <v>8263</v>
      </c>
      <c r="AB364" s="626" t="str">
        <f t="shared" si="12"/>
        <v>527 mm</v>
      </c>
      <c r="AC364" s="643"/>
      <c r="AD364" s="643"/>
      <c r="AE364" s="623">
        <v>105</v>
      </c>
      <c r="AF364" s="623">
        <f t="shared" si="13"/>
        <v>527</v>
      </c>
    </row>
    <row r="365" spans="1:32" x14ac:dyDescent="0.2">
      <c r="A365" s="628"/>
      <c r="B365" s="628" t="s">
        <v>8490</v>
      </c>
      <c r="C365" s="625">
        <v>0.33</v>
      </c>
      <c r="D365" s="632" t="s">
        <v>7975</v>
      </c>
      <c r="E365" s="625">
        <v>211</v>
      </c>
      <c r="F365" s="625">
        <v>62</v>
      </c>
      <c r="G365" s="625"/>
      <c r="H365" s="625">
        <v>79</v>
      </c>
      <c r="I365" s="625"/>
      <c r="J365" s="625" t="s">
        <v>7147</v>
      </c>
      <c r="K365" s="625"/>
      <c r="L365" s="625" t="s">
        <v>7147</v>
      </c>
      <c r="M365" s="629" t="s">
        <v>3929</v>
      </c>
      <c r="N365" s="625"/>
      <c r="O365" s="625"/>
      <c r="P365" s="625"/>
      <c r="Q365" s="625"/>
      <c r="R365" s="625" t="s">
        <v>4996</v>
      </c>
      <c r="S365" s="625" t="s">
        <v>2019</v>
      </c>
      <c r="T365" s="625"/>
      <c r="U365" s="625" t="s">
        <v>8263</v>
      </c>
      <c r="V365" s="625"/>
      <c r="W365" s="625">
        <v>6</v>
      </c>
      <c r="X365" s="625"/>
      <c r="Y365" s="625" t="s">
        <v>6098</v>
      </c>
      <c r="Z365" s="625" t="s">
        <v>8263</v>
      </c>
      <c r="AA365" s="625" t="s">
        <v>8263</v>
      </c>
      <c r="AB365" s="626" t="str">
        <f t="shared" si="12"/>
        <v>597 mm</v>
      </c>
      <c r="AC365" s="643"/>
      <c r="AD365" s="643"/>
      <c r="AE365" s="623">
        <v>35</v>
      </c>
      <c r="AF365" s="623">
        <f t="shared" si="13"/>
        <v>597</v>
      </c>
    </row>
    <row r="366" spans="1:32" x14ac:dyDescent="0.2">
      <c r="A366" s="628"/>
      <c r="B366" s="628" t="s">
        <v>8490</v>
      </c>
      <c r="C366" s="625">
        <v>0.33</v>
      </c>
      <c r="D366" s="632" t="s">
        <v>3452</v>
      </c>
      <c r="E366" s="625">
        <v>207</v>
      </c>
      <c r="F366" s="625">
        <v>70</v>
      </c>
      <c r="G366" s="625"/>
      <c r="H366" s="625">
        <v>88</v>
      </c>
      <c r="I366" s="625"/>
      <c r="J366" s="625" t="s">
        <v>1019</v>
      </c>
      <c r="K366" s="625"/>
      <c r="L366" s="625" t="s">
        <v>7147</v>
      </c>
      <c r="M366" s="629" t="s">
        <v>8671</v>
      </c>
      <c r="N366" s="625"/>
      <c r="O366" s="625"/>
      <c r="P366" s="625"/>
      <c r="Q366" s="625"/>
      <c r="R366" s="625" t="s">
        <v>4996</v>
      </c>
      <c r="S366" s="625" t="s">
        <v>6182</v>
      </c>
      <c r="T366" s="625"/>
      <c r="U366" s="625"/>
      <c r="V366" s="625"/>
      <c r="W366" s="625">
        <v>1</v>
      </c>
      <c r="X366" s="625"/>
      <c r="Y366" s="625" t="s">
        <v>6858</v>
      </c>
      <c r="Z366" s="625" t="s">
        <v>8263</v>
      </c>
      <c r="AA366" s="625" t="s">
        <v>8263</v>
      </c>
      <c r="AB366" s="626" t="str">
        <f t="shared" si="12"/>
        <v>482 mm</v>
      </c>
      <c r="AC366" s="643"/>
      <c r="AD366" s="643"/>
      <c r="AE366" s="623">
        <v>150</v>
      </c>
      <c r="AF366" s="623">
        <f t="shared" si="13"/>
        <v>482</v>
      </c>
    </row>
    <row r="367" spans="1:32" x14ac:dyDescent="0.2">
      <c r="A367" s="628"/>
      <c r="B367" s="628" t="s">
        <v>8490</v>
      </c>
      <c r="C367" s="625">
        <v>0.33</v>
      </c>
      <c r="D367" s="632" t="s">
        <v>2692</v>
      </c>
      <c r="E367" s="625">
        <v>211</v>
      </c>
      <c r="F367" s="625">
        <v>61</v>
      </c>
      <c r="G367" s="625"/>
      <c r="H367" s="625">
        <v>79</v>
      </c>
      <c r="I367" s="625"/>
      <c r="J367" s="625" t="s">
        <v>7147</v>
      </c>
      <c r="K367" s="625"/>
      <c r="L367" s="625" t="s">
        <v>7147</v>
      </c>
      <c r="M367" s="629" t="s">
        <v>3929</v>
      </c>
      <c r="N367" s="625"/>
      <c r="O367" s="625"/>
      <c r="P367" s="625"/>
      <c r="Q367" s="625"/>
      <c r="R367" s="625" t="s">
        <v>4996</v>
      </c>
      <c r="S367" s="625" t="s">
        <v>1046</v>
      </c>
      <c r="T367" s="625"/>
      <c r="U367" s="625" t="s">
        <v>8263</v>
      </c>
      <c r="V367" s="625"/>
      <c r="W367" s="625">
        <v>6</v>
      </c>
      <c r="X367" s="625"/>
      <c r="Y367" s="625" t="s">
        <v>440</v>
      </c>
      <c r="Z367" s="625" t="s">
        <v>8263</v>
      </c>
      <c r="AA367" s="625" t="s">
        <v>8263</v>
      </c>
      <c r="AB367" s="626" t="str">
        <f t="shared" si="12"/>
        <v>607 mm</v>
      </c>
      <c r="AC367" s="643"/>
      <c r="AD367" s="643"/>
      <c r="AE367" s="623">
        <v>25</v>
      </c>
      <c r="AF367" s="623">
        <f t="shared" si="13"/>
        <v>607</v>
      </c>
    </row>
    <row r="368" spans="1:32" x14ac:dyDescent="0.2">
      <c r="A368" s="628" t="s">
        <v>7709</v>
      </c>
      <c r="B368" s="628"/>
      <c r="C368" s="625">
        <v>0.33</v>
      </c>
      <c r="D368" s="632" t="s">
        <v>5459</v>
      </c>
      <c r="E368" s="625">
        <v>211</v>
      </c>
      <c r="F368" s="625">
        <v>61</v>
      </c>
      <c r="G368" s="625"/>
      <c r="H368" s="625">
        <v>79</v>
      </c>
      <c r="I368" s="625"/>
      <c r="J368" s="625" t="s">
        <v>7147</v>
      </c>
      <c r="K368" s="625"/>
      <c r="L368" s="625" t="s">
        <v>7147</v>
      </c>
      <c r="M368" s="629" t="s">
        <v>3929</v>
      </c>
      <c r="N368" s="625"/>
      <c r="O368" s="625"/>
      <c r="P368" s="625"/>
      <c r="Q368" s="625"/>
      <c r="R368" s="625" t="s">
        <v>4996</v>
      </c>
      <c r="S368" s="625" t="s">
        <v>1046</v>
      </c>
      <c r="T368" s="625"/>
      <c r="U368" s="625" t="s">
        <v>8263</v>
      </c>
      <c r="V368" s="625"/>
      <c r="W368" s="625">
        <v>6</v>
      </c>
      <c r="X368" s="625"/>
      <c r="Y368" s="625" t="s">
        <v>440</v>
      </c>
      <c r="Z368" s="625" t="s">
        <v>8263</v>
      </c>
      <c r="AA368" s="625" t="s">
        <v>8263</v>
      </c>
      <c r="AB368" s="626" t="str">
        <f t="shared" si="12"/>
        <v>607 mm</v>
      </c>
      <c r="AC368" s="643" t="s">
        <v>5460</v>
      </c>
      <c r="AD368" s="643"/>
      <c r="AE368" s="623">
        <v>25</v>
      </c>
      <c r="AF368" s="623">
        <f t="shared" si="13"/>
        <v>607</v>
      </c>
    </row>
    <row r="369" spans="1:32" ht="25.5" x14ac:dyDescent="0.2">
      <c r="A369" s="628" t="s">
        <v>3890</v>
      </c>
      <c r="B369" s="628" t="s">
        <v>8490</v>
      </c>
      <c r="C369" s="625">
        <v>0.33</v>
      </c>
      <c r="D369" s="632" t="s">
        <v>3893</v>
      </c>
      <c r="E369" s="625">
        <v>206</v>
      </c>
      <c r="F369" s="625">
        <v>69</v>
      </c>
      <c r="G369" s="625"/>
      <c r="H369" s="625">
        <v>83</v>
      </c>
      <c r="I369" s="625"/>
      <c r="J369" s="625" t="s">
        <v>1019</v>
      </c>
      <c r="K369" s="625"/>
      <c r="L369" s="625" t="s">
        <v>7147</v>
      </c>
      <c r="M369" s="629" t="s">
        <v>8671</v>
      </c>
      <c r="N369" s="625"/>
      <c r="O369" s="625"/>
      <c r="P369" s="625"/>
      <c r="Q369" s="625"/>
      <c r="R369" s="625" t="s">
        <v>4996</v>
      </c>
      <c r="S369" s="625" t="s">
        <v>9615</v>
      </c>
      <c r="T369" s="625"/>
      <c r="U369" s="625"/>
      <c r="V369" s="625"/>
      <c r="W369" s="625">
        <v>5</v>
      </c>
      <c r="X369" s="625"/>
      <c r="Y369" s="625" t="s">
        <v>10391</v>
      </c>
      <c r="Z369" s="625" t="s">
        <v>8263</v>
      </c>
      <c r="AA369" s="625" t="s">
        <v>8263</v>
      </c>
      <c r="AB369" s="626" t="str">
        <f t="shared" si="12"/>
        <v>577 mm</v>
      </c>
      <c r="AC369" s="643" t="s">
        <v>604</v>
      </c>
      <c r="AD369" s="643"/>
      <c r="AE369" s="623">
        <v>55</v>
      </c>
      <c r="AF369" s="623">
        <f t="shared" si="13"/>
        <v>577</v>
      </c>
    </row>
    <row r="370" spans="1:32" x14ac:dyDescent="0.2">
      <c r="A370" s="628" t="s">
        <v>3671</v>
      </c>
      <c r="B370" s="628" t="s">
        <v>8490</v>
      </c>
      <c r="C370" s="625">
        <v>0.33</v>
      </c>
      <c r="D370" s="632" t="s">
        <v>3675</v>
      </c>
      <c r="E370" s="625">
        <v>211</v>
      </c>
      <c r="F370" s="625">
        <v>61</v>
      </c>
      <c r="G370" s="625"/>
      <c r="H370" s="625">
        <v>79</v>
      </c>
      <c r="I370" s="625"/>
      <c r="J370" s="625" t="s">
        <v>7147</v>
      </c>
      <c r="K370" s="625"/>
      <c r="L370" s="625" t="s">
        <v>7147</v>
      </c>
      <c r="M370" s="629" t="s">
        <v>3929</v>
      </c>
      <c r="N370" s="625"/>
      <c r="O370" s="625"/>
      <c r="P370" s="625"/>
      <c r="Q370" s="625"/>
      <c r="R370" s="625" t="s">
        <v>4996</v>
      </c>
      <c r="S370" s="625" t="s">
        <v>1046</v>
      </c>
      <c r="T370" s="625"/>
      <c r="U370" s="625" t="s">
        <v>8263</v>
      </c>
      <c r="V370" s="625"/>
      <c r="W370" s="625">
        <v>6</v>
      </c>
      <c r="X370" s="625"/>
      <c r="Y370" s="625" t="s">
        <v>440</v>
      </c>
      <c r="Z370" s="625" t="s">
        <v>8263</v>
      </c>
      <c r="AA370" s="625" t="s">
        <v>8263</v>
      </c>
      <c r="AB370" s="626" t="str">
        <f t="shared" si="12"/>
        <v>607 mm</v>
      </c>
      <c r="AC370" s="643"/>
      <c r="AD370" s="643"/>
      <c r="AE370" s="623">
        <v>25</v>
      </c>
      <c r="AF370" s="623">
        <f t="shared" si="13"/>
        <v>607</v>
      </c>
    </row>
    <row r="371" spans="1:32" x14ac:dyDescent="0.2">
      <c r="A371" s="628"/>
      <c r="B371" s="628" t="s">
        <v>8490</v>
      </c>
      <c r="C371" s="625">
        <v>0.33</v>
      </c>
      <c r="D371" s="632" t="s">
        <v>5428</v>
      </c>
      <c r="E371" s="625">
        <v>211</v>
      </c>
      <c r="F371" s="625">
        <v>61</v>
      </c>
      <c r="G371" s="625"/>
      <c r="H371" s="625">
        <v>79</v>
      </c>
      <c r="I371" s="625"/>
      <c r="J371" s="625" t="s">
        <v>7147</v>
      </c>
      <c r="K371" s="625"/>
      <c r="L371" s="625" t="s">
        <v>7147</v>
      </c>
      <c r="M371" s="629" t="s">
        <v>3929</v>
      </c>
      <c r="N371" s="625"/>
      <c r="O371" s="625"/>
      <c r="P371" s="625"/>
      <c r="Q371" s="625"/>
      <c r="R371" s="625" t="s">
        <v>4996</v>
      </c>
      <c r="S371" s="625" t="s">
        <v>1046</v>
      </c>
      <c r="T371" s="625"/>
      <c r="U371" s="625" t="s">
        <v>8263</v>
      </c>
      <c r="V371" s="625"/>
      <c r="W371" s="625">
        <v>6</v>
      </c>
      <c r="X371" s="625"/>
      <c r="Y371" s="625" t="s">
        <v>440</v>
      </c>
      <c r="Z371" s="625" t="s">
        <v>8263</v>
      </c>
      <c r="AA371" s="625" t="s">
        <v>8263</v>
      </c>
      <c r="AB371" s="626" t="str">
        <f t="shared" si="12"/>
        <v>607 mm</v>
      </c>
      <c r="AC371" s="643"/>
      <c r="AD371" s="643"/>
      <c r="AE371" s="623">
        <v>25</v>
      </c>
      <c r="AF371" s="623">
        <f t="shared" si="13"/>
        <v>607</v>
      </c>
    </row>
    <row r="372" spans="1:32" x14ac:dyDescent="0.2">
      <c r="A372" s="628"/>
      <c r="B372" s="628" t="s">
        <v>8490</v>
      </c>
      <c r="C372" s="625">
        <v>0.33</v>
      </c>
      <c r="D372" s="632" t="s">
        <v>3318</v>
      </c>
      <c r="E372" s="625">
        <v>211</v>
      </c>
      <c r="F372" s="625">
        <v>61</v>
      </c>
      <c r="G372" s="625"/>
      <c r="H372" s="625">
        <v>79</v>
      </c>
      <c r="I372" s="625"/>
      <c r="J372" s="625" t="s">
        <v>7147</v>
      </c>
      <c r="K372" s="625"/>
      <c r="L372" s="625" t="s">
        <v>7147</v>
      </c>
      <c r="M372" s="629" t="s">
        <v>3929</v>
      </c>
      <c r="N372" s="625"/>
      <c r="O372" s="625"/>
      <c r="P372" s="625"/>
      <c r="Q372" s="625"/>
      <c r="R372" s="625" t="s">
        <v>4996</v>
      </c>
      <c r="S372" s="625" t="s">
        <v>1046</v>
      </c>
      <c r="T372" s="625"/>
      <c r="U372" s="625" t="s">
        <v>8263</v>
      </c>
      <c r="V372" s="625"/>
      <c r="W372" s="625">
        <v>6</v>
      </c>
      <c r="X372" s="625"/>
      <c r="Y372" s="625" t="s">
        <v>440</v>
      </c>
      <c r="Z372" s="625" t="s">
        <v>8263</v>
      </c>
      <c r="AA372" s="625" t="s">
        <v>8263</v>
      </c>
      <c r="AB372" s="626" t="str">
        <f t="shared" si="12"/>
        <v>607 mm</v>
      </c>
      <c r="AC372" s="643"/>
      <c r="AD372" s="643"/>
      <c r="AE372" s="623">
        <v>25</v>
      </c>
      <c r="AF372" s="623">
        <f t="shared" si="13"/>
        <v>607</v>
      </c>
    </row>
    <row r="373" spans="1:32" x14ac:dyDescent="0.2">
      <c r="A373" s="628"/>
      <c r="B373" s="628" t="s">
        <v>8490</v>
      </c>
      <c r="C373" s="625">
        <v>0.33</v>
      </c>
      <c r="D373" s="632" t="s">
        <v>7148</v>
      </c>
      <c r="E373" s="625">
        <v>211</v>
      </c>
      <c r="F373" s="625">
        <v>61</v>
      </c>
      <c r="G373" s="625"/>
      <c r="H373" s="625">
        <v>79</v>
      </c>
      <c r="I373" s="625"/>
      <c r="J373" s="625" t="s">
        <v>7147</v>
      </c>
      <c r="K373" s="625"/>
      <c r="L373" s="625" t="s">
        <v>7147</v>
      </c>
      <c r="M373" s="629" t="s">
        <v>3929</v>
      </c>
      <c r="N373" s="625"/>
      <c r="O373" s="625"/>
      <c r="P373" s="625"/>
      <c r="Q373" s="625"/>
      <c r="R373" s="625" t="s">
        <v>4996</v>
      </c>
      <c r="S373" s="625" t="s">
        <v>1046</v>
      </c>
      <c r="T373" s="625"/>
      <c r="U373" s="625" t="s">
        <v>8263</v>
      </c>
      <c r="V373" s="625"/>
      <c r="W373" s="625">
        <v>6</v>
      </c>
      <c r="X373" s="625"/>
      <c r="Y373" s="625" t="s">
        <v>440</v>
      </c>
      <c r="Z373" s="625" t="s">
        <v>8263</v>
      </c>
      <c r="AA373" s="625" t="s">
        <v>8263</v>
      </c>
      <c r="AB373" s="626" t="str">
        <f t="shared" si="12"/>
        <v>607 mm</v>
      </c>
      <c r="AC373" s="643"/>
      <c r="AD373" s="643"/>
      <c r="AE373" s="623">
        <v>25</v>
      </c>
      <c r="AF373" s="623">
        <f t="shared" si="13"/>
        <v>607</v>
      </c>
    </row>
    <row r="374" spans="1:32" x14ac:dyDescent="0.2">
      <c r="A374" s="628" t="s">
        <v>871</v>
      </c>
      <c r="B374" s="628" t="s">
        <v>8490</v>
      </c>
      <c r="C374" s="625">
        <v>0.33</v>
      </c>
      <c r="D374" s="632" t="s">
        <v>3559</v>
      </c>
      <c r="E374" s="625">
        <v>211</v>
      </c>
      <c r="F374" s="625">
        <v>61</v>
      </c>
      <c r="G374" s="625"/>
      <c r="H374" s="625">
        <v>79</v>
      </c>
      <c r="I374" s="625"/>
      <c r="J374" s="625" t="s">
        <v>7147</v>
      </c>
      <c r="K374" s="625"/>
      <c r="L374" s="625" t="s">
        <v>7147</v>
      </c>
      <c r="M374" s="629" t="s">
        <v>3929</v>
      </c>
      <c r="N374" s="625"/>
      <c r="O374" s="625"/>
      <c r="P374" s="625"/>
      <c r="Q374" s="625"/>
      <c r="R374" s="625" t="s">
        <v>4996</v>
      </c>
      <c r="S374" s="625" t="s">
        <v>1046</v>
      </c>
      <c r="T374" s="625"/>
      <c r="U374" s="625" t="s">
        <v>8263</v>
      </c>
      <c r="V374" s="625"/>
      <c r="W374" s="625">
        <v>6</v>
      </c>
      <c r="X374" s="625"/>
      <c r="Y374" s="625" t="s">
        <v>440</v>
      </c>
      <c r="Z374" s="625" t="s">
        <v>8263</v>
      </c>
      <c r="AA374" s="625" t="s">
        <v>8263</v>
      </c>
      <c r="AB374" s="626" t="str">
        <f t="shared" si="12"/>
        <v>607 mm</v>
      </c>
      <c r="AC374" s="643"/>
      <c r="AD374" s="643"/>
      <c r="AE374" s="623">
        <v>25</v>
      </c>
      <c r="AF374" s="623">
        <f t="shared" si="13"/>
        <v>607</v>
      </c>
    </row>
    <row r="375" spans="1:32" x14ac:dyDescent="0.2">
      <c r="A375" s="628" t="s">
        <v>11048</v>
      </c>
      <c r="B375" s="628" t="s">
        <v>8490</v>
      </c>
      <c r="C375" s="625">
        <v>0.33</v>
      </c>
      <c r="D375" s="632" t="s">
        <v>11294</v>
      </c>
      <c r="E375" s="625">
        <v>211</v>
      </c>
      <c r="F375" s="625">
        <v>61</v>
      </c>
      <c r="G375" s="625"/>
      <c r="H375" s="625">
        <v>79</v>
      </c>
      <c r="I375" s="625"/>
      <c r="J375" s="625" t="s">
        <v>7147</v>
      </c>
      <c r="K375" s="625"/>
      <c r="L375" s="625" t="s">
        <v>7147</v>
      </c>
      <c r="M375" s="629" t="s">
        <v>3523</v>
      </c>
      <c r="N375" s="625"/>
      <c r="O375" s="625"/>
      <c r="P375" s="625"/>
      <c r="Q375" s="625"/>
      <c r="R375" s="625" t="s">
        <v>4996</v>
      </c>
      <c r="S375" s="625" t="s">
        <v>1046</v>
      </c>
      <c r="T375" s="625"/>
      <c r="U375" s="625" t="s">
        <v>8263</v>
      </c>
      <c r="V375" s="625"/>
      <c r="W375" s="625">
        <v>5</v>
      </c>
      <c r="X375" s="625"/>
      <c r="Y375" s="625" t="s">
        <v>11296</v>
      </c>
      <c r="Z375" s="625" t="s">
        <v>8263</v>
      </c>
      <c r="AA375" s="625" t="s">
        <v>8263</v>
      </c>
      <c r="AB375" s="626" t="str">
        <f t="shared" si="12"/>
        <v>577 mm</v>
      </c>
      <c r="AC375" s="643" t="s">
        <v>11291</v>
      </c>
      <c r="AD375" s="643"/>
      <c r="AE375" s="623">
        <v>55</v>
      </c>
      <c r="AF375" s="623">
        <f t="shared" si="13"/>
        <v>577</v>
      </c>
    </row>
    <row r="376" spans="1:32" x14ac:dyDescent="0.2">
      <c r="A376" s="628"/>
      <c r="B376" s="628" t="s">
        <v>8490</v>
      </c>
      <c r="C376" s="625">
        <v>0.33</v>
      </c>
      <c r="D376" s="632" t="s">
        <v>4470</v>
      </c>
      <c r="E376" s="625">
        <v>211</v>
      </c>
      <c r="F376" s="625">
        <v>62</v>
      </c>
      <c r="G376" s="625"/>
      <c r="H376" s="625">
        <v>79</v>
      </c>
      <c r="I376" s="625"/>
      <c r="J376" s="625" t="s">
        <v>7147</v>
      </c>
      <c r="K376" s="625"/>
      <c r="L376" s="625" t="s">
        <v>7147</v>
      </c>
      <c r="M376" s="629" t="s">
        <v>3929</v>
      </c>
      <c r="N376" s="625"/>
      <c r="O376" s="625"/>
      <c r="P376" s="625"/>
      <c r="Q376" s="625"/>
      <c r="R376" s="625" t="s">
        <v>4996</v>
      </c>
      <c r="S376" s="625" t="s">
        <v>1046</v>
      </c>
      <c r="T376" s="625"/>
      <c r="U376" s="625" t="s">
        <v>8263</v>
      </c>
      <c r="V376" s="625"/>
      <c r="W376" s="625">
        <v>6</v>
      </c>
      <c r="X376" s="625"/>
      <c r="Y376" s="625" t="s">
        <v>440</v>
      </c>
      <c r="Z376" s="625" t="s">
        <v>8263</v>
      </c>
      <c r="AA376" s="625" t="s">
        <v>8263</v>
      </c>
      <c r="AB376" s="626" t="str">
        <f t="shared" si="12"/>
        <v>607 mm</v>
      </c>
      <c r="AC376" s="643"/>
      <c r="AD376" s="643"/>
      <c r="AE376" s="623">
        <v>25</v>
      </c>
      <c r="AF376" s="623">
        <f t="shared" si="13"/>
        <v>607</v>
      </c>
    </row>
    <row r="377" spans="1:32" x14ac:dyDescent="0.2">
      <c r="A377" s="628" t="s">
        <v>8814</v>
      </c>
      <c r="B377" s="624" t="s">
        <v>8490</v>
      </c>
      <c r="C377" s="626">
        <v>0.33</v>
      </c>
      <c r="D377" s="639" t="s">
        <v>8815</v>
      </c>
      <c r="E377" s="626">
        <v>208</v>
      </c>
      <c r="F377" s="626">
        <v>65</v>
      </c>
      <c r="G377" s="626"/>
      <c r="H377" s="626">
        <v>79</v>
      </c>
      <c r="I377" s="626"/>
      <c r="J377" s="625" t="s">
        <v>8042</v>
      </c>
      <c r="K377" s="625"/>
      <c r="L377" s="625" t="s">
        <v>7147</v>
      </c>
      <c r="M377" s="629" t="s">
        <v>8671</v>
      </c>
      <c r="N377" s="626"/>
      <c r="O377" s="626"/>
      <c r="P377" s="626"/>
      <c r="Q377" s="626"/>
      <c r="R377" s="626" t="s">
        <v>4996</v>
      </c>
      <c r="S377" s="625" t="s">
        <v>7822</v>
      </c>
      <c r="T377" s="626"/>
      <c r="U377" s="626"/>
      <c r="V377" s="626"/>
      <c r="W377" s="626">
        <v>2</v>
      </c>
      <c r="X377" s="626"/>
      <c r="Y377" s="625" t="s">
        <v>9466</v>
      </c>
      <c r="Z377" s="626" t="s">
        <v>8263</v>
      </c>
      <c r="AA377" s="625" t="s">
        <v>8263</v>
      </c>
      <c r="AB377" s="626" t="str">
        <f t="shared" si="12"/>
        <v>472 mm</v>
      </c>
      <c r="AC377" s="643"/>
      <c r="AD377" s="643"/>
      <c r="AE377" s="623">
        <v>160</v>
      </c>
      <c r="AF377" s="623">
        <f t="shared" si="13"/>
        <v>472</v>
      </c>
    </row>
    <row r="378" spans="1:32" x14ac:dyDescent="0.2">
      <c r="A378" s="628"/>
      <c r="B378" s="628" t="s">
        <v>8490</v>
      </c>
      <c r="C378" s="625">
        <v>0.33</v>
      </c>
      <c r="D378" s="632" t="s">
        <v>2513</v>
      </c>
      <c r="E378" s="625">
        <v>211</v>
      </c>
      <c r="F378" s="625">
        <v>60</v>
      </c>
      <c r="G378" s="625"/>
      <c r="H378" s="625">
        <v>79</v>
      </c>
      <c r="I378" s="625"/>
      <c r="J378" s="625" t="s">
        <v>7147</v>
      </c>
      <c r="K378" s="625"/>
      <c r="L378" s="625" t="s">
        <v>7147</v>
      </c>
      <c r="M378" s="629" t="s">
        <v>3523</v>
      </c>
      <c r="N378" s="625"/>
      <c r="O378" s="625"/>
      <c r="P378" s="625"/>
      <c r="Q378" s="625"/>
      <c r="R378" s="625" t="s">
        <v>4996</v>
      </c>
      <c r="S378" s="625" t="s">
        <v>1046</v>
      </c>
      <c r="T378" s="625"/>
      <c r="U378" s="625" t="s">
        <v>8263</v>
      </c>
      <c r="V378" s="625"/>
      <c r="W378" s="625">
        <v>6</v>
      </c>
      <c r="X378" s="625"/>
      <c r="Y378" s="625" t="s">
        <v>440</v>
      </c>
      <c r="Z378" s="625" t="s">
        <v>8263</v>
      </c>
      <c r="AA378" s="625" t="s">
        <v>8263</v>
      </c>
      <c r="AB378" s="626" t="str">
        <f t="shared" si="12"/>
        <v>607 mm</v>
      </c>
      <c r="AC378" s="643"/>
      <c r="AD378" s="643"/>
      <c r="AE378" s="623">
        <v>25</v>
      </c>
      <c r="AF378" s="623">
        <f t="shared" si="13"/>
        <v>607</v>
      </c>
    </row>
    <row r="379" spans="1:32" x14ac:dyDescent="0.2">
      <c r="A379" s="628"/>
      <c r="B379" s="628" t="s">
        <v>8490</v>
      </c>
      <c r="C379" s="625">
        <v>0.33</v>
      </c>
      <c r="D379" s="632" t="s">
        <v>10533</v>
      </c>
      <c r="E379" s="625">
        <v>208</v>
      </c>
      <c r="F379" s="625">
        <v>66</v>
      </c>
      <c r="G379" s="625"/>
      <c r="H379" s="625">
        <v>79</v>
      </c>
      <c r="I379" s="625"/>
      <c r="J379" s="625" t="s">
        <v>8042</v>
      </c>
      <c r="K379" s="625"/>
      <c r="L379" s="625" t="s">
        <v>7147</v>
      </c>
      <c r="M379" s="629" t="s">
        <v>8671</v>
      </c>
      <c r="N379" s="625"/>
      <c r="O379" s="625"/>
      <c r="P379" s="625"/>
      <c r="Q379" s="625"/>
      <c r="R379" s="625" t="s">
        <v>4996</v>
      </c>
      <c r="S379" s="625" t="s">
        <v>6182</v>
      </c>
      <c r="T379" s="625"/>
      <c r="U379" s="625"/>
      <c r="V379" s="625"/>
      <c r="W379" s="625">
        <v>1</v>
      </c>
      <c r="X379" s="625"/>
      <c r="Y379" s="625" t="s">
        <v>9466</v>
      </c>
      <c r="Z379" s="625" t="s">
        <v>8263</v>
      </c>
      <c r="AA379" s="625" t="s">
        <v>8263</v>
      </c>
      <c r="AB379" s="626" t="str">
        <f t="shared" si="12"/>
        <v>472 mm</v>
      </c>
      <c r="AC379" s="643"/>
      <c r="AD379" s="643"/>
      <c r="AE379" s="623">
        <v>160</v>
      </c>
      <c r="AF379" s="623">
        <f t="shared" si="13"/>
        <v>472</v>
      </c>
    </row>
    <row r="380" spans="1:32" x14ac:dyDescent="0.2">
      <c r="A380" s="628"/>
      <c r="B380" s="628" t="s">
        <v>8490</v>
      </c>
      <c r="C380" s="625">
        <v>0.33</v>
      </c>
      <c r="D380" s="632" t="s">
        <v>7931</v>
      </c>
      <c r="E380" s="625">
        <v>205</v>
      </c>
      <c r="F380" s="625">
        <v>63</v>
      </c>
      <c r="G380" s="625"/>
      <c r="H380" s="625">
        <v>79</v>
      </c>
      <c r="I380" s="625"/>
      <c r="J380" s="625" t="s">
        <v>7147</v>
      </c>
      <c r="K380" s="625"/>
      <c r="L380" s="625" t="s">
        <v>7147</v>
      </c>
      <c r="M380" s="629" t="s">
        <v>3929</v>
      </c>
      <c r="N380" s="625"/>
      <c r="O380" s="625"/>
      <c r="P380" s="625"/>
      <c r="Q380" s="625"/>
      <c r="R380" s="625" t="s">
        <v>4996</v>
      </c>
      <c r="S380" s="625" t="s">
        <v>4677</v>
      </c>
      <c r="T380" s="625"/>
      <c r="U380" s="625"/>
      <c r="V380" s="625"/>
      <c r="W380" s="625">
        <v>3</v>
      </c>
      <c r="X380" s="625"/>
      <c r="Y380" s="625" t="s">
        <v>4678</v>
      </c>
      <c r="Z380" s="625" t="s">
        <v>8263</v>
      </c>
      <c r="AA380" s="625" t="s">
        <v>8263</v>
      </c>
      <c r="AB380" s="626" t="str">
        <f t="shared" si="12"/>
        <v>532 mm</v>
      </c>
      <c r="AC380" s="643"/>
      <c r="AD380" s="643"/>
      <c r="AE380" s="623">
        <v>100</v>
      </c>
      <c r="AF380" s="623">
        <f t="shared" si="13"/>
        <v>532</v>
      </c>
    </row>
    <row r="381" spans="1:32" ht="25.5" x14ac:dyDescent="0.2">
      <c r="A381" s="628"/>
      <c r="B381" s="624" t="s">
        <v>8490</v>
      </c>
      <c r="C381" s="626">
        <v>0.33</v>
      </c>
      <c r="D381" s="639" t="s">
        <v>8875</v>
      </c>
      <c r="E381" s="626">
        <v>204</v>
      </c>
      <c r="F381" s="626">
        <v>63</v>
      </c>
      <c r="G381" s="626"/>
      <c r="H381" s="626">
        <v>79</v>
      </c>
      <c r="I381" s="626"/>
      <c r="J381" s="638" t="s">
        <v>5055</v>
      </c>
      <c r="K381" s="626"/>
      <c r="L381" s="626" t="s">
        <v>7147</v>
      </c>
      <c r="M381" s="629" t="s">
        <v>3929</v>
      </c>
      <c r="N381" s="626"/>
      <c r="O381" s="626"/>
      <c r="P381" s="626"/>
      <c r="Q381" s="626"/>
      <c r="R381" s="626" t="s">
        <v>4996</v>
      </c>
      <c r="S381" s="625" t="s">
        <v>1046</v>
      </c>
      <c r="T381" s="626"/>
      <c r="U381" s="626" t="s">
        <v>8263</v>
      </c>
      <c r="V381" s="626"/>
      <c r="W381" s="626">
        <v>7</v>
      </c>
      <c r="X381" s="626"/>
      <c r="Y381" s="625" t="s">
        <v>4676</v>
      </c>
      <c r="Z381" s="626" t="s">
        <v>8263</v>
      </c>
      <c r="AA381" s="625" t="s">
        <v>8263</v>
      </c>
      <c r="AB381" s="626" t="str">
        <f t="shared" si="12"/>
        <v>617 mm</v>
      </c>
      <c r="AC381" s="643" t="s">
        <v>1462</v>
      </c>
      <c r="AD381" s="643"/>
      <c r="AE381" s="623">
        <v>15</v>
      </c>
      <c r="AF381" s="623">
        <f t="shared" si="13"/>
        <v>617</v>
      </c>
    </row>
    <row r="382" spans="1:32" x14ac:dyDescent="0.2">
      <c r="A382" s="633" t="s">
        <v>10700</v>
      </c>
      <c r="B382" s="624" t="s">
        <v>8490</v>
      </c>
      <c r="C382" s="626">
        <v>0.33</v>
      </c>
      <c r="D382" s="639" t="s">
        <v>476</v>
      </c>
      <c r="E382" s="626">
        <v>210</v>
      </c>
      <c r="F382" s="626">
        <v>59</v>
      </c>
      <c r="G382" s="626"/>
      <c r="H382" s="626">
        <v>79</v>
      </c>
      <c r="I382" s="626"/>
      <c r="J382" s="625" t="s">
        <v>2093</v>
      </c>
      <c r="K382" s="625"/>
      <c r="L382" s="625" t="s">
        <v>7820</v>
      </c>
      <c r="M382" s="629" t="s">
        <v>3929</v>
      </c>
      <c r="N382" s="625"/>
      <c r="O382" s="625"/>
      <c r="P382" s="625"/>
      <c r="Q382" s="625"/>
      <c r="R382" s="625" t="s">
        <v>7821</v>
      </c>
      <c r="S382" s="625" t="s">
        <v>2019</v>
      </c>
      <c r="T382" s="625"/>
      <c r="U382" s="625" t="s">
        <v>8263</v>
      </c>
      <c r="V382" s="625"/>
      <c r="W382" s="625">
        <v>3</v>
      </c>
      <c r="X382" s="625"/>
      <c r="Y382" s="636" t="s">
        <v>912</v>
      </c>
      <c r="Z382" s="625" t="s">
        <v>8263</v>
      </c>
      <c r="AA382" s="625" t="s">
        <v>8263</v>
      </c>
      <c r="AB382" s="626" t="str">
        <f t="shared" si="12"/>
        <v>537 mm</v>
      </c>
      <c r="AC382" s="651" t="s">
        <v>10828</v>
      </c>
      <c r="AD382" s="651"/>
      <c r="AE382" s="623">
        <v>95</v>
      </c>
      <c r="AF382" s="623">
        <f t="shared" si="13"/>
        <v>537</v>
      </c>
    </row>
    <row r="383" spans="1:32" x14ac:dyDescent="0.2">
      <c r="A383" s="633" t="s">
        <v>11468</v>
      </c>
      <c r="B383" s="624" t="s">
        <v>8490</v>
      </c>
      <c r="C383" s="626">
        <v>0.33</v>
      </c>
      <c r="D383" s="639" t="s">
        <v>11470</v>
      </c>
      <c r="E383" s="626">
        <v>208</v>
      </c>
      <c r="F383" s="626">
        <v>67</v>
      </c>
      <c r="G383" s="626"/>
      <c r="H383" s="626">
        <v>79</v>
      </c>
      <c r="I383" s="626"/>
      <c r="J383" s="625" t="s">
        <v>1019</v>
      </c>
      <c r="K383" s="625"/>
      <c r="L383" s="625" t="s">
        <v>7147</v>
      </c>
      <c r="M383" s="629" t="s">
        <v>8671</v>
      </c>
      <c r="N383" s="625"/>
      <c r="O383" s="625"/>
      <c r="P383" s="625"/>
      <c r="Q383" s="625"/>
      <c r="R383" s="625" t="s">
        <v>4996</v>
      </c>
      <c r="S383" s="625" t="s">
        <v>6182</v>
      </c>
      <c r="T383" s="625"/>
      <c r="U383" s="625"/>
      <c r="V383" s="625"/>
      <c r="W383" s="625">
        <v>1</v>
      </c>
      <c r="X383" s="625"/>
      <c r="Y383" s="636" t="s">
        <v>2016</v>
      </c>
      <c r="Z383" s="625" t="s">
        <v>8263</v>
      </c>
      <c r="AA383" s="625" t="s">
        <v>8263</v>
      </c>
      <c r="AB383" s="626" t="str">
        <f t="shared" si="12"/>
        <v>462 mm</v>
      </c>
      <c r="AC383" s="651" t="s">
        <v>11471</v>
      </c>
      <c r="AD383" s="651"/>
      <c r="AE383" s="623">
        <v>170</v>
      </c>
      <c r="AF383" s="623">
        <f t="shared" si="13"/>
        <v>462</v>
      </c>
    </row>
    <row r="384" spans="1:32" x14ac:dyDescent="0.2">
      <c r="A384" s="628"/>
      <c r="B384" s="628" t="s">
        <v>8490</v>
      </c>
      <c r="C384" s="625">
        <v>0.33</v>
      </c>
      <c r="D384" s="632" t="s">
        <v>7248</v>
      </c>
      <c r="E384" s="625">
        <v>208</v>
      </c>
      <c r="F384" s="625">
        <v>65</v>
      </c>
      <c r="G384" s="625"/>
      <c r="H384" s="625">
        <v>79</v>
      </c>
      <c r="I384" s="625"/>
      <c r="J384" s="625" t="s">
        <v>8042</v>
      </c>
      <c r="K384" s="625"/>
      <c r="L384" s="625" t="s">
        <v>7147</v>
      </c>
      <c r="M384" s="629" t="s">
        <v>8671</v>
      </c>
      <c r="N384" s="625"/>
      <c r="O384" s="625"/>
      <c r="P384" s="625"/>
      <c r="Q384" s="625"/>
      <c r="R384" s="625" t="s">
        <v>4996</v>
      </c>
      <c r="S384" s="625" t="s">
        <v>6182</v>
      </c>
      <c r="T384" s="625"/>
      <c r="U384" s="625"/>
      <c r="V384" s="625"/>
      <c r="W384" s="625">
        <v>1</v>
      </c>
      <c r="X384" s="625"/>
      <c r="Y384" s="625" t="s">
        <v>9466</v>
      </c>
      <c r="Z384" s="625" t="s">
        <v>8263</v>
      </c>
      <c r="AA384" s="625" t="s">
        <v>8263</v>
      </c>
      <c r="AB384" s="626" t="str">
        <f t="shared" si="12"/>
        <v>472 mm</v>
      </c>
      <c r="AC384" s="643"/>
      <c r="AD384" s="643"/>
      <c r="AE384" s="623">
        <v>160</v>
      </c>
      <c r="AF384" s="623">
        <f t="shared" si="13"/>
        <v>472</v>
      </c>
    </row>
    <row r="385" spans="1:32" x14ac:dyDescent="0.2">
      <c r="A385" s="628"/>
      <c r="B385" s="628" t="s">
        <v>8490</v>
      </c>
      <c r="C385" s="625">
        <v>0.33</v>
      </c>
      <c r="D385" s="632" t="s">
        <v>2939</v>
      </c>
      <c r="E385" s="625">
        <v>211</v>
      </c>
      <c r="F385" s="625">
        <v>60</v>
      </c>
      <c r="G385" s="625"/>
      <c r="H385" s="625">
        <v>79</v>
      </c>
      <c r="I385" s="625"/>
      <c r="J385" s="625" t="s">
        <v>7147</v>
      </c>
      <c r="K385" s="625"/>
      <c r="L385" s="625" t="s">
        <v>7147</v>
      </c>
      <c r="M385" s="629" t="s">
        <v>3523</v>
      </c>
      <c r="N385" s="625"/>
      <c r="O385" s="625"/>
      <c r="P385" s="625"/>
      <c r="Q385" s="625"/>
      <c r="R385" s="625" t="s">
        <v>4996</v>
      </c>
      <c r="S385" s="625" t="s">
        <v>1046</v>
      </c>
      <c r="T385" s="625"/>
      <c r="U385" s="625" t="s">
        <v>8263</v>
      </c>
      <c r="V385" s="625"/>
      <c r="W385" s="625">
        <v>6</v>
      </c>
      <c r="X385" s="625"/>
      <c r="Y385" s="625" t="s">
        <v>3609</v>
      </c>
      <c r="Z385" s="625" t="s">
        <v>8263</v>
      </c>
      <c r="AA385" s="625" t="s">
        <v>8263</v>
      </c>
      <c r="AB385" s="626" t="str">
        <f t="shared" si="12"/>
        <v>612 mm</v>
      </c>
      <c r="AC385" s="643"/>
      <c r="AD385" s="643"/>
      <c r="AE385" s="623">
        <v>20</v>
      </c>
      <c r="AF385" s="623">
        <f t="shared" si="13"/>
        <v>612</v>
      </c>
    </row>
    <row r="386" spans="1:32" x14ac:dyDescent="0.2">
      <c r="A386" s="628"/>
      <c r="B386" s="628" t="s">
        <v>8490</v>
      </c>
      <c r="C386" s="625">
        <v>0.33</v>
      </c>
      <c r="D386" s="632" t="s">
        <v>1326</v>
      </c>
      <c r="E386" s="625">
        <v>211</v>
      </c>
      <c r="F386" s="625">
        <v>61</v>
      </c>
      <c r="G386" s="625"/>
      <c r="H386" s="625">
        <v>79</v>
      </c>
      <c r="I386" s="625"/>
      <c r="J386" s="625" t="s">
        <v>7147</v>
      </c>
      <c r="K386" s="625"/>
      <c r="L386" s="625" t="s">
        <v>7147</v>
      </c>
      <c r="M386" s="629" t="s">
        <v>3929</v>
      </c>
      <c r="N386" s="625"/>
      <c r="O386" s="625"/>
      <c r="P386" s="625"/>
      <c r="Q386" s="625"/>
      <c r="R386" s="625" t="s">
        <v>4996</v>
      </c>
      <c r="S386" s="625" t="s">
        <v>1046</v>
      </c>
      <c r="T386" s="625"/>
      <c r="U386" s="625" t="s">
        <v>8263</v>
      </c>
      <c r="V386" s="625"/>
      <c r="W386" s="625">
        <v>6</v>
      </c>
      <c r="X386" s="625"/>
      <c r="Y386" s="625" t="s">
        <v>440</v>
      </c>
      <c r="Z386" s="625" t="s">
        <v>8263</v>
      </c>
      <c r="AA386" s="625" t="s">
        <v>8263</v>
      </c>
      <c r="AB386" s="626" t="str">
        <f t="shared" si="12"/>
        <v>607 mm</v>
      </c>
      <c r="AC386" s="643"/>
      <c r="AD386" s="643"/>
      <c r="AE386" s="623">
        <v>25</v>
      </c>
      <c r="AF386" s="623">
        <f t="shared" si="13"/>
        <v>607</v>
      </c>
    </row>
    <row r="387" spans="1:32" x14ac:dyDescent="0.2">
      <c r="A387" s="628"/>
      <c r="B387" s="628" t="s">
        <v>8490</v>
      </c>
      <c r="C387" s="625">
        <v>0.33</v>
      </c>
      <c r="D387" s="632" t="s">
        <v>4794</v>
      </c>
      <c r="E387" s="625">
        <v>211</v>
      </c>
      <c r="F387" s="625">
        <v>61</v>
      </c>
      <c r="G387" s="625"/>
      <c r="H387" s="625">
        <v>79</v>
      </c>
      <c r="I387" s="625"/>
      <c r="J387" s="625" t="s">
        <v>7147</v>
      </c>
      <c r="K387" s="625"/>
      <c r="L387" s="625" t="s">
        <v>7147</v>
      </c>
      <c r="M387" s="629" t="s">
        <v>3929</v>
      </c>
      <c r="N387" s="625"/>
      <c r="O387" s="625"/>
      <c r="P387" s="625"/>
      <c r="Q387" s="625"/>
      <c r="R387" s="625" t="s">
        <v>4996</v>
      </c>
      <c r="S387" s="625" t="s">
        <v>3447</v>
      </c>
      <c r="T387" s="625"/>
      <c r="U387" s="625" t="s">
        <v>8263</v>
      </c>
      <c r="V387" s="625"/>
      <c r="W387" s="625">
        <v>5</v>
      </c>
      <c r="X387" s="625"/>
      <c r="Y387" s="625" t="s">
        <v>5511</v>
      </c>
      <c r="Z387" s="625" t="s">
        <v>8263</v>
      </c>
      <c r="AA387" s="625" t="s">
        <v>8263</v>
      </c>
      <c r="AB387" s="626" t="str">
        <f t="shared" si="12"/>
        <v>592 mm</v>
      </c>
      <c r="AC387" s="643"/>
      <c r="AD387" s="643"/>
      <c r="AE387" s="623">
        <v>40</v>
      </c>
      <c r="AF387" s="623">
        <f t="shared" si="13"/>
        <v>592</v>
      </c>
    </row>
    <row r="388" spans="1:32" x14ac:dyDescent="0.2">
      <c r="A388" s="628"/>
      <c r="B388" s="628" t="s">
        <v>8490</v>
      </c>
      <c r="C388" s="625">
        <v>0.33</v>
      </c>
      <c r="D388" s="632" t="s">
        <v>4469</v>
      </c>
      <c r="E388" s="625">
        <v>211</v>
      </c>
      <c r="F388" s="625">
        <v>61</v>
      </c>
      <c r="G388" s="625"/>
      <c r="H388" s="625">
        <v>79</v>
      </c>
      <c r="I388" s="625"/>
      <c r="J388" s="625" t="s">
        <v>7147</v>
      </c>
      <c r="K388" s="625"/>
      <c r="L388" s="625" t="s">
        <v>7147</v>
      </c>
      <c r="M388" s="629" t="s">
        <v>3929</v>
      </c>
      <c r="N388" s="625"/>
      <c r="O388" s="625"/>
      <c r="P388" s="625"/>
      <c r="Q388" s="625"/>
      <c r="R388" s="625" t="s">
        <v>4996</v>
      </c>
      <c r="S388" s="625" t="s">
        <v>1046</v>
      </c>
      <c r="T388" s="625"/>
      <c r="U388" s="625" t="s">
        <v>8263</v>
      </c>
      <c r="V388" s="625"/>
      <c r="W388" s="625">
        <v>6</v>
      </c>
      <c r="X388" s="625"/>
      <c r="Y388" s="625" t="s">
        <v>440</v>
      </c>
      <c r="Z388" s="625" t="s">
        <v>8263</v>
      </c>
      <c r="AA388" s="625" t="s">
        <v>8263</v>
      </c>
      <c r="AB388" s="626" t="str">
        <f t="shared" si="12"/>
        <v>607 mm</v>
      </c>
      <c r="AC388" s="643"/>
      <c r="AD388" s="643"/>
      <c r="AE388" s="623">
        <v>25</v>
      </c>
      <c r="AF388" s="623">
        <f t="shared" si="13"/>
        <v>607</v>
      </c>
    </row>
    <row r="389" spans="1:32" x14ac:dyDescent="0.2">
      <c r="A389" s="628" t="s">
        <v>7554</v>
      </c>
      <c r="B389" s="628" t="s">
        <v>8490</v>
      </c>
      <c r="C389" s="625">
        <v>0.33</v>
      </c>
      <c r="D389" s="632" t="s">
        <v>7553</v>
      </c>
      <c r="E389" s="625">
        <v>211</v>
      </c>
      <c r="F389" s="625">
        <v>61</v>
      </c>
      <c r="G389" s="625"/>
      <c r="H389" s="625">
        <v>79</v>
      </c>
      <c r="I389" s="625"/>
      <c r="J389" s="625" t="s">
        <v>7147</v>
      </c>
      <c r="K389" s="625"/>
      <c r="L389" s="625" t="s">
        <v>7147</v>
      </c>
      <c r="M389" s="629" t="s">
        <v>3929</v>
      </c>
      <c r="N389" s="625"/>
      <c r="O389" s="625"/>
      <c r="P389" s="625"/>
      <c r="Q389" s="625"/>
      <c r="R389" s="625" t="s">
        <v>4996</v>
      </c>
      <c r="S389" s="625" t="s">
        <v>1046</v>
      </c>
      <c r="T389" s="625"/>
      <c r="U389" s="625" t="s">
        <v>8263</v>
      </c>
      <c r="V389" s="625"/>
      <c r="W389" s="625">
        <v>6</v>
      </c>
      <c r="X389" s="625"/>
      <c r="Y389" s="625" t="s">
        <v>440</v>
      </c>
      <c r="Z389" s="625" t="s">
        <v>8263</v>
      </c>
      <c r="AA389" s="625" t="s">
        <v>8263</v>
      </c>
      <c r="AB389" s="626" t="str">
        <f t="shared" si="12"/>
        <v>607 mm</v>
      </c>
      <c r="AC389" s="643"/>
      <c r="AD389" s="643"/>
      <c r="AE389" s="623">
        <v>25</v>
      </c>
      <c r="AF389" s="623">
        <f t="shared" si="13"/>
        <v>607</v>
      </c>
    </row>
    <row r="390" spans="1:32" x14ac:dyDescent="0.2">
      <c r="A390" s="628" t="s">
        <v>4688</v>
      </c>
      <c r="B390" s="628" t="s">
        <v>8490</v>
      </c>
      <c r="C390" s="625">
        <v>0.33</v>
      </c>
      <c r="D390" s="632" t="s">
        <v>11625</v>
      </c>
      <c r="E390" s="625">
        <v>211</v>
      </c>
      <c r="F390" s="625">
        <v>62</v>
      </c>
      <c r="G390" s="625"/>
      <c r="H390" s="625">
        <v>79</v>
      </c>
      <c r="I390" s="625"/>
      <c r="J390" s="625" t="s">
        <v>7147</v>
      </c>
      <c r="K390" s="625"/>
      <c r="L390" s="625" t="s">
        <v>7147</v>
      </c>
      <c r="M390" s="629" t="s">
        <v>3929</v>
      </c>
      <c r="N390" s="625"/>
      <c r="O390" s="625"/>
      <c r="P390" s="625"/>
      <c r="Q390" s="625"/>
      <c r="R390" s="625" t="s">
        <v>4996</v>
      </c>
      <c r="S390" s="625" t="s">
        <v>6182</v>
      </c>
      <c r="T390" s="625"/>
      <c r="U390" s="625" t="s">
        <v>8263</v>
      </c>
      <c r="V390" s="625"/>
      <c r="W390" s="625">
        <v>13</v>
      </c>
      <c r="X390" s="625"/>
      <c r="Y390" s="625" t="s">
        <v>9466</v>
      </c>
      <c r="Z390" s="625" t="s">
        <v>8263</v>
      </c>
      <c r="AA390" s="625" t="s">
        <v>8263</v>
      </c>
      <c r="AB390" s="626" t="str">
        <f t="shared" si="12"/>
        <v>472 mm</v>
      </c>
      <c r="AC390" s="643" t="s">
        <v>11611</v>
      </c>
      <c r="AD390" s="643"/>
      <c r="AE390" s="623">
        <v>160</v>
      </c>
      <c r="AF390" s="623">
        <f t="shared" si="13"/>
        <v>472</v>
      </c>
    </row>
    <row r="391" spans="1:32" x14ac:dyDescent="0.2">
      <c r="A391" s="628" t="s">
        <v>625</v>
      </c>
      <c r="B391" s="628" t="s">
        <v>8490</v>
      </c>
      <c r="C391" s="625">
        <v>0.33</v>
      </c>
      <c r="D391" s="632" t="s">
        <v>6459</v>
      </c>
      <c r="E391" s="625">
        <v>206</v>
      </c>
      <c r="F391" s="625">
        <v>69</v>
      </c>
      <c r="G391" s="625"/>
      <c r="H391" s="625">
        <v>83</v>
      </c>
      <c r="I391" s="625"/>
      <c r="J391" s="625" t="s">
        <v>1019</v>
      </c>
      <c r="K391" s="625"/>
      <c r="L391" s="625" t="s">
        <v>7147</v>
      </c>
      <c r="M391" s="629" t="s">
        <v>8671</v>
      </c>
      <c r="N391" s="625"/>
      <c r="O391" s="625"/>
      <c r="P391" s="625"/>
      <c r="Q391" s="625"/>
      <c r="R391" s="625" t="s">
        <v>4996</v>
      </c>
      <c r="S391" s="625" t="s">
        <v>9615</v>
      </c>
      <c r="T391" s="625"/>
      <c r="U391" s="625"/>
      <c r="V391" s="625"/>
      <c r="W391" s="625">
        <v>5</v>
      </c>
      <c r="X391" s="625"/>
      <c r="Y391" s="625" t="s">
        <v>10391</v>
      </c>
      <c r="Z391" s="625" t="s">
        <v>8263</v>
      </c>
      <c r="AA391" s="625" t="s">
        <v>8263</v>
      </c>
      <c r="AB391" s="626" t="str">
        <f>AF391&amp;" mm"</f>
        <v>577 mm</v>
      </c>
      <c r="AC391" s="643"/>
      <c r="AD391" s="643"/>
      <c r="AE391" s="623">
        <v>55</v>
      </c>
      <c r="AF391" s="623">
        <f t="shared" si="13"/>
        <v>577</v>
      </c>
    </row>
    <row r="392" spans="1:32" x14ac:dyDescent="0.2">
      <c r="A392" s="628"/>
      <c r="B392" s="628" t="s">
        <v>8490</v>
      </c>
      <c r="C392" s="625">
        <v>0.33</v>
      </c>
      <c r="D392" s="632" t="s">
        <v>6830</v>
      </c>
      <c r="E392" s="625">
        <v>231</v>
      </c>
      <c r="F392" s="625">
        <v>64</v>
      </c>
      <c r="G392" s="625"/>
      <c r="H392" s="625">
        <v>79</v>
      </c>
      <c r="I392" s="625"/>
      <c r="J392" s="625" t="s">
        <v>1019</v>
      </c>
      <c r="K392" s="625"/>
      <c r="L392" s="625" t="s">
        <v>7147</v>
      </c>
      <c r="M392" s="629" t="s">
        <v>8671</v>
      </c>
      <c r="N392" s="625"/>
      <c r="O392" s="625"/>
      <c r="P392" s="625"/>
      <c r="Q392" s="625"/>
      <c r="R392" s="625" t="s">
        <v>4996</v>
      </c>
      <c r="S392" s="626" t="s">
        <v>7822</v>
      </c>
      <c r="T392" s="625"/>
      <c r="U392" s="625"/>
      <c r="V392" s="625"/>
      <c r="W392" s="625" t="s">
        <v>9991</v>
      </c>
      <c r="X392" s="625"/>
      <c r="Y392" s="625" t="s">
        <v>9466</v>
      </c>
      <c r="Z392" s="625" t="s">
        <v>8263</v>
      </c>
      <c r="AA392" s="625" t="s">
        <v>8263</v>
      </c>
      <c r="AB392" s="626" t="str">
        <f t="shared" si="12"/>
        <v>472 mm</v>
      </c>
      <c r="AC392" s="643"/>
      <c r="AD392" s="643"/>
      <c r="AE392" s="623">
        <v>160</v>
      </c>
      <c r="AF392" s="623">
        <f t="shared" si="13"/>
        <v>472</v>
      </c>
    </row>
    <row r="393" spans="1:32" s="628" customFormat="1" x14ac:dyDescent="0.2">
      <c r="B393" s="628" t="s">
        <v>8490</v>
      </c>
      <c r="C393" s="625">
        <v>0.33</v>
      </c>
      <c r="D393" s="632" t="s">
        <v>166</v>
      </c>
      <c r="E393" s="625">
        <v>208</v>
      </c>
      <c r="F393" s="625">
        <v>64</v>
      </c>
      <c r="G393" s="625"/>
      <c r="H393" s="625">
        <v>79</v>
      </c>
      <c r="I393" s="625"/>
      <c r="J393" s="625" t="s">
        <v>1019</v>
      </c>
      <c r="K393" s="625"/>
      <c r="L393" s="625" t="s">
        <v>7147</v>
      </c>
      <c r="M393" s="629" t="s">
        <v>3929</v>
      </c>
      <c r="N393" s="625"/>
      <c r="O393" s="625"/>
      <c r="P393" s="625"/>
      <c r="Q393" s="625"/>
      <c r="R393" s="625" t="s">
        <v>4996</v>
      </c>
      <c r="S393" s="625" t="s">
        <v>3447</v>
      </c>
      <c r="T393" s="625"/>
      <c r="U393" s="625"/>
      <c r="V393" s="625"/>
      <c r="W393" s="625">
        <v>6</v>
      </c>
      <c r="X393" s="625"/>
      <c r="Y393" s="625" t="s">
        <v>6098</v>
      </c>
      <c r="Z393" s="625" t="s">
        <v>8263</v>
      </c>
      <c r="AA393" s="625" t="s">
        <v>8263</v>
      </c>
      <c r="AB393" s="626" t="str">
        <f t="shared" si="12"/>
        <v>597 mm</v>
      </c>
      <c r="AC393" s="643"/>
      <c r="AD393" s="643"/>
      <c r="AE393" s="628">
        <v>35</v>
      </c>
      <c r="AF393" s="623">
        <f t="shared" si="13"/>
        <v>597</v>
      </c>
    </row>
    <row r="394" spans="1:32" x14ac:dyDescent="0.2">
      <c r="A394" s="628"/>
      <c r="B394" s="628" t="s">
        <v>8490</v>
      </c>
      <c r="C394" s="625">
        <v>0.33</v>
      </c>
      <c r="D394" s="632" t="s">
        <v>579</v>
      </c>
      <c r="E394" s="625">
        <v>211</v>
      </c>
      <c r="F394" s="625">
        <v>62</v>
      </c>
      <c r="G394" s="625"/>
      <c r="H394" s="625">
        <v>79</v>
      </c>
      <c r="I394" s="625"/>
      <c r="J394" s="625" t="s">
        <v>7147</v>
      </c>
      <c r="K394" s="625"/>
      <c r="L394" s="625" t="s">
        <v>7147</v>
      </c>
      <c r="M394" s="629" t="s">
        <v>3523</v>
      </c>
      <c r="N394" s="625"/>
      <c r="O394" s="625"/>
      <c r="P394" s="625"/>
      <c r="Q394" s="625"/>
      <c r="R394" s="625" t="s">
        <v>4996</v>
      </c>
      <c r="S394" s="625" t="s">
        <v>1046</v>
      </c>
      <c r="T394" s="625"/>
      <c r="U394" s="625" t="s">
        <v>8263</v>
      </c>
      <c r="V394" s="625"/>
      <c r="W394" s="625">
        <v>6</v>
      </c>
      <c r="X394" s="625"/>
      <c r="Y394" s="625" t="s">
        <v>6098</v>
      </c>
      <c r="Z394" s="625" t="s">
        <v>8263</v>
      </c>
      <c r="AA394" s="625" t="s">
        <v>8263</v>
      </c>
      <c r="AB394" s="626" t="str">
        <f t="shared" si="12"/>
        <v>597 mm</v>
      </c>
      <c r="AC394" s="643"/>
      <c r="AD394" s="643"/>
      <c r="AE394" s="623">
        <v>35</v>
      </c>
      <c r="AF394" s="623">
        <f t="shared" si="13"/>
        <v>597</v>
      </c>
    </row>
    <row r="395" spans="1:32" x14ac:dyDescent="0.2">
      <c r="A395" s="628"/>
      <c r="B395" s="628" t="s">
        <v>8490</v>
      </c>
      <c r="C395" s="625">
        <v>0.33</v>
      </c>
      <c r="D395" s="632" t="s">
        <v>12207</v>
      </c>
      <c r="E395" s="625">
        <v>211</v>
      </c>
      <c r="F395" s="625">
        <v>61</v>
      </c>
      <c r="G395" s="625"/>
      <c r="H395" s="625">
        <v>79</v>
      </c>
      <c r="I395" s="625"/>
      <c r="J395" s="625" t="s">
        <v>7147</v>
      </c>
      <c r="K395" s="625"/>
      <c r="L395" s="625" t="s">
        <v>7147</v>
      </c>
      <c r="M395" s="629" t="s">
        <v>3929</v>
      </c>
      <c r="N395" s="625"/>
      <c r="O395" s="625"/>
      <c r="P395" s="625"/>
      <c r="Q395" s="625"/>
      <c r="R395" s="625" t="s">
        <v>4996</v>
      </c>
      <c r="S395" s="625" t="s">
        <v>1046</v>
      </c>
      <c r="T395" s="625"/>
      <c r="U395" s="625" t="s">
        <v>8263</v>
      </c>
      <c r="V395" s="625"/>
      <c r="W395" s="625">
        <v>6</v>
      </c>
      <c r="X395" s="625"/>
      <c r="Y395" s="625" t="s">
        <v>440</v>
      </c>
      <c r="Z395" s="625" t="s">
        <v>8263</v>
      </c>
      <c r="AA395" s="625" t="s">
        <v>8263</v>
      </c>
      <c r="AB395" s="626" t="str">
        <f t="shared" si="12"/>
        <v>607 mm</v>
      </c>
      <c r="AC395" s="643" t="s">
        <v>12192</v>
      </c>
      <c r="AD395" s="643"/>
      <c r="AE395" s="623">
        <v>25</v>
      </c>
      <c r="AF395" s="623">
        <f t="shared" si="13"/>
        <v>607</v>
      </c>
    </row>
    <row r="396" spans="1:32" x14ac:dyDescent="0.2">
      <c r="A396" s="628" t="s">
        <v>9013</v>
      </c>
      <c r="B396" s="628" t="s">
        <v>8490</v>
      </c>
      <c r="C396" s="625">
        <v>0.33</v>
      </c>
      <c r="D396" s="632" t="s">
        <v>2629</v>
      </c>
      <c r="E396" s="625">
        <v>232</v>
      </c>
      <c r="F396" s="625">
        <v>56</v>
      </c>
      <c r="G396" s="625"/>
      <c r="H396" s="625">
        <v>79</v>
      </c>
      <c r="I396" s="625"/>
      <c r="J396" s="625" t="s">
        <v>2093</v>
      </c>
      <c r="K396" s="625"/>
      <c r="L396" s="625" t="s">
        <v>7820</v>
      </c>
      <c r="M396" s="629" t="s">
        <v>3929</v>
      </c>
      <c r="N396" s="625"/>
      <c r="O396" s="625"/>
      <c r="P396" s="625"/>
      <c r="Q396" s="625"/>
      <c r="R396" s="625" t="s">
        <v>7821</v>
      </c>
      <c r="S396" s="625" t="s">
        <v>4677</v>
      </c>
      <c r="T396" s="625"/>
      <c r="U396" s="625" t="s">
        <v>8263</v>
      </c>
      <c r="V396" s="625"/>
      <c r="W396" s="625" t="s">
        <v>2630</v>
      </c>
      <c r="X396" s="625"/>
      <c r="Y396" s="625" t="s">
        <v>2062</v>
      </c>
      <c r="Z396" s="625" t="s">
        <v>8263</v>
      </c>
      <c r="AA396" s="625" t="s">
        <v>8263</v>
      </c>
      <c r="AB396" s="626" t="str">
        <f t="shared" si="12"/>
        <v>502 mm</v>
      </c>
      <c r="AC396" s="643"/>
      <c r="AD396" s="643"/>
      <c r="AE396" s="623">
        <v>130</v>
      </c>
      <c r="AF396" s="623">
        <f t="shared" si="13"/>
        <v>502</v>
      </c>
    </row>
    <row r="397" spans="1:32" x14ac:dyDescent="0.2">
      <c r="A397" s="628"/>
      <c r="B397" s="628" t="s">
        <v>8490</v>
      </c>
      <c r="C397" s="625">
        <v>0.33</v>
      </c>
      <c r="D397" s="632" t="s">
        <v>9453</v>
      </c>
      <c r="E397" s="625">
        <v>211</v>
      </c>
      <c r="F397" s="625">
        <v>61</v>
      </c>
      <c r="G397" s="625"/>
      <c r="H397" s="625">
        <v>79</v>
      </c>
      <c r="I397" s="625"/>
      <c r="J397" s="625" t="s">
        <v>7147</v>
      </c>
      <c r="K397" s="625"/>
      <c r="L397" s="625" t="s">
        <v>7147</v>
      </c>
      <c r="M397" s="629" t="s">
        <v>3929</v>
      </c>
      <c r="N397" s="625"/>
      <c r="O397" s="625"/>
      <c r="P397" s="625"/>
      <c r="Q397" s="625"/>
      <c r="R397" s="625" t="s">
        <v>4996</v>
      </c>
      <c r="S397" s="625" t="s">
        <v>1046</v>
      </c>
      <c r="T397" s="625"/>
      <c r="U397" s="625" t="s">
        <v>8263</v>
      </c>
      <c r="V397" s="625"/>
      <c r="W397" s="625">
        <v>6</v>
      </c>
      <c r="X397" s="625"/>
      <c r="Y397" s="625" t="s">
        <v>2018</v>
      </c>
      <c r="Z397" s="625" t="s">
        <v>8263</v>
      </c>
      <c r="AA397" s="625" t="s">
        <v>8263</v>
      </c>
      <c r="AB397" s="626" t="str">
        <f t="shared" si="12"/>
        <v>602 mm</v>
      </c>
      <c r="AC397" s="643"/>
      <c r="AD397" s="643"/>
      <c r="AE397" s="623">
        <v>30</v>
      </c>
      <c r="AF397" s="623">
        <f t="shared" si="13"/>
        <v>602</v>
      </c>
    </row>
    <row r="398" spans="1:32" x14ac:dyDescent="0.2">
      <c r="A398" s="628"/>
      <c r="B398" s="628" t="s">
        <v>8490</v>
      </c>
      <c r="C398" s="625">
        <v>0.33</v>
      </c>
      <c r="D398" s="632" t="s">
        <v>3749</v>
      </c>
      <c r="E398" s="625">
        <v>211</v>
      </c>
      <c r="F398" s="625">
        <v>63</v>
      </c>
      <c r="G398" s="625"/>
      <c r="H398" s="625">
        <v>79</v>
      </c>
      <c r="I398" s="625"/>
      <c r="J398" s="625" t="s">
        <v>7147</v>
      </c>
      <c r="K398" s="625"/>
      <c r="L398" s="625" t="s">
        <v>7147</v>
      </c>
      <c r="M398" s="629" t="s">
        <v>3929</v>
      </c>
      <c r="N398" s="625"/>
      <c r="O398" s="625"/>
      <c r="P398" s="625"/>
      <c r="Q398" s="625"/>
      <c r="R398" s="625" t="s">
        <v>4996</v>
      </c>
      <c r="S398" s="625" t="s">
        <v>3447</v>
      </c>
      <c r="T398" s="625"/>
      <c r="U398" s="625" t="s">
        <v>8263</v>
      </c>
      <c r="V398" s="625"/>
      <c r="W398" s="625">
        <v>5</v>
      </c>
      <c r="X398" s="625"/>
      <c r="Y398" s="625" t="s">
        <v>1074</v>
      </c>
      <c r="Z398" s="625" t="s">
        <v>8263</v>
      </c>
      <c r="AA398" s="625" t="s">
        <v>8263</v>
      </c>
      <c r="AB398" s="626" t="str">
        <f t="shared" si="12"/>
        <v>582 mm</v>
      </c>
      <c r="AC398" s="643"/>
      <c r="AD398" s="643"/>
      <c r="AE398" s="623">
        <v>50</v>
      </c>
      <c r="AF398" s="623">
        <f t="shared" si="13"/>
        <v>582</v>
      </c>
    </row>
    <row r="399" spans="1:32" x14ac:dyDescent="0.2">
      <c r="A399" s="628" t="s">
        <v>10155</v>
      </c>
      <c r="B399" s="628" t="s">
        <v>8490</v>
      </c>
      <c r="C399" s="625">
        <v>0.33</v>
      </c>
      <c r="D399" s="632" t="s">
        <v>6327</v>
      </c>
      <c r="E399" s="625">
        <v>211</v>
      </c>
      <c r="F399" s="625">
        <v>61</v>
      </c>
      <c r="G399" s="625"/>
      <c r="H399" s="625">
        <v>79</v>
      </c>
      <c r="I399" s="625"/>
      <c r="J399" s="625" t="s">
        <v>7147</v>
      </c>
      <c r="K399" s="625"/>
      <c r="L399" s="625" t="s">
        <v>7147</v>
      </c>
      <c r="M399" s="629" t="s">
        <v>3929</v>
      </c>
      <c r="N399" s="625"/>
      <c r="O399" s="625"/>
      <c r="P399" s="625"/>
      <c r="Q399" s="625"/>
      <c r="R399" s="625" t="s">
        <v>4996</v>
      </c>
      <c r="S399" s="625" t="s">
        <v>2019</v>
      </c>
      <c r="T399" s="625"/>
      <c r="U399" s="625" t="s">
        <v>8263</v>
      </c>
      <c r="V399" s="625"/>
      <c r="W399" s="625">
        <v>4</v>
      </c>
      <c r="X399" s="625"/>
      <c r="Y399" s="625" t="s">
        <v>3035</v>
      </c>
      <c r="Z399" s="625" t="s">
        <v>8263</v>
      </c>
      <c r="AA399" s="625" t="s">
        <v>8263</v>
      </c>
      <c r="AB399" s="626" t="str">
        <f t="shared" si="12"/>
        <v>552 mm</v>
      </c>
      <c r="AC399" s="643"/>
      <c r="AD399" s="643"/>
      <c r="AE399" s="623">
        <v>80</v>
      </c>
      <c r="AF399" s="623">
        <f t="shared" si="13"/>
        <v>552</v>
      </c>
    </row>
    <row r="400" spans="1:32" x14ac:dyDescent="0.2">
      <c r="A400" s="628"/>
      <c r="B400" s="628" t="s">
        <v>8490</v>
      </c>
      <c r="C400" s="625">
        <v>0.33</v>
      </c>
      <c r="D400" s="632" t="s">
        <v>9755</v>
      </c>
      <c r="E400" s="625">
        <v>210</v>
      </c>
      <c r="F400" s="625">
        <v>60</v>
      </c>
      <c r="G400" s="625"/>
      <c r="H400" s="625">
        <v>79</v>
      </c>
      <c r="I400" s="625"/>
      <c r="J400" s="625" t="s">
        <v>2093</v>
      </c>
      <c r="K400" s="625"/>
      <c r="L400" s="625" t="s">
        <v>7820</v>
      </c>
      <c r="M400" s="629" t="s">
        <v>8671</v>
      </c>
      <c r="N400" s="625"/>
      <c r="O400" s="625"/>
      <c r="P400" s="625"/>
      <c r="Q400" s="625"/>
      <c r="R400" s="625" t="s">
        <v>7821</v>
      </c>
      <c r="S400" s="626" t="s">
        <v>7822</v>
      </c>
      <c r="T400" s="625"/>
      <c r="U400" s="625" t="s">
        <v>8263</v>
      </c>
      <c r="V400" s="625"/>
      <c r="W400" s="625">
        <v>2</v>
      </c>
      <c r="X400" s="625"/>
      <c r="Y400" s="625" t="s">
        <v>8878</v>
      </c>
      <c r="Z400" s="625" t="s">
        <v>8263</v>
      </c>
      <c r="AA400" s="625" t="s">
        <v>8263</v>
      </c>
      <c r="AB400" s="626" t="str">
        <f t="shared" si="12"/>
        <v>497 mm</v>
      </c>
      <c r="AC400" s="643"/>
      <c r="AD400" s="643"/>
      <c r="AE400" s="623">
        <v>135</v>
      </c>
      <c r="AF400" s="623">
        <f t="shared" si="13"/>
        <v>497</v>
      </c>
    </row>
    <row r="401" spans="1:32" x14ac:dyDescent="0.2">
      <c r="A401" s="628"/>
      <c r="B401" s="628" t="s">
        <v>8490</v>
      </c>
      <c r="C401" s="625">
        <v>0.33</v>
      </c>
      <c r="D401" s="632" t="s">
        <v>9702</v>
      </c>
      <c r="E401" s="625">
        <v>207</v>
      </c>
      <c r="F401" s="625">
        <v>70</v>
      </c>
      <c r="G401" s="625"/>
      <c r="H401" s="625">
        <v>88</v>
      </c>
      <c r="I401" s="625"/>
      <c r="J401" s="625" t="s">
        <v>1019</v>
      </c>
      <c r="K401" s="625"/>
      <c r="L401" s="625" t="s">
        <v>7147</v>
      </c>
      <c r="M401" s="629" t="s">
        <v>8671</v>
      </c>
      <c r="N401" s="625"/>
      <c r="O401" s="625"/>
      <c r="P401" s="625"/>
      <c r="Q401" s="625"/>
      <c r="R401" s="625" t="s">
        <v>4996</v>
      </c>
      <c r="S401" s="625" t="s">
        <v>6182</v>
      </c>
      <c r="T401" s="625"/>
      <c r="U401" s="625"/>
      <c r="V401" s="625"/>
      <c r="W401" s="625">
        <v>1</v>
      </c>
      <c r="X401" s="625"/>
      <c r="Y401" s="625" t="s">
        <v>6858</v>
      </c>
      <c r="Z401" s="625" t="s">
        <v>8263</v>
      </c>
      <c r="AA401" s="625" t="s">
        <v>8263</v>
      </c>
      <c r="AB401" s="626" t="str">
        <f t="shared" si="12"/>
        <v>482 mm</v>
      </c>
      <c r="AC401" s="643"/>
      <c r="AD401" s="643"/>
      <c r="AE401" s="623">
        <v>150</v>
      </c>
      <c r="AF401" s="623">
        <f t="shared" si="13"/>
        <v>482</v>
      </c>
    </row>
    <row r="402" spans="1:32" x14ac:dyDescent="0.2">
      <c r="A402" s="628" t="s">
        <v>10851</v>
      </c>
      <c r="B402" s="628" t="s">
        <v>8490</v>
      </c>
      <c r="C402" s="625">
        <v>0.33</v>
      </c>
      <c r="D402" s="632" t="s">
        <v>10863</v>
      </c>
      <c r="E402" s="625">
        <v>211</v>
      </c>
      <c r="F402" s="625">
        <v>63</v>
      </c>
      <c r="G402" s="625"/>
      <c r="H402" s="625">
        <v>79</v>
      </c>
      <c r="I402" s="625"/>
      <c r="J402" s="625" t="s">
        <v>7147</v>
      </c>
      <c r="K402" s="625"/>
      <c r="L402" s="625" t="s">
        <v>7147</v>
      </c>
      <c r="M402" s="629" t="s">
        <v>3929</v>
      </c>
      <c r="N402" s="625"/>
      <c r="O402" s="625"/>
      <c r="P402" s="625"/>
      <c r="Q402" s="625"/>
      <c r="R402" s="625" t="s">
        <v>4996</v>
      </c>
      <c r="S402" s="625" t="s">
        <v>3447</v>
      </c>
      <c r="T402" s="625"/>
      <c r="U402" s="625" t="s">
        <v>8263</v>
      </c>
      <c r="V402" s="625"/>
      <c r="W402" s="625">
        <v>6</v>
      </c>
      <c r="X402" s="625"/>
      <c r="Y402" s="625" t="s">
        <v>440</v>
      </c>
      <c r="Z402" s="625" t="s">
        <v>8263</v>
      </c>
      <c r="AA402" s="625" t="s">
        <v>8263</v>
      </c>
      <c r="AB402" s="626" t="str">
        <f t="shared" si="12"/>
        <v>607 mm</v>
      </c>
      <c r="AC402" s="643" t="s">
        <v>10860</v>
      </c>
      <c r="AD402" s="643"/>
      <c r="AE402" s="623">
        <v>25</v>
      </c>
      <c r="AF402" s="623">
        <f t="shared" si="13"/>
        <v>607</v>
      </c>
    </row>
    <row r="403" spans="1:32" x14ac:dyDescent="0.2">
      <c r="A403" s="628"/>
      <c r="B403" s="628" t="s">
        <v>8490</v>
      </c>
      <c r="C403" s="625">
        <v>0.33</v>
      </c>
      <c r="D403" s="632" t="s">
        <v>2204</v>
      </c>
      <c r="E403" s="625">
        <v>211</v>
      </c>
      <c r="F403" s="625">
        <v>61</v>
      </c>
      <c r="G403" s="625"/>
      <c r="H403" s="625">
        <v>79</v>
      </c>
      <c r="I403" s="625"/>
      <c r="J403" s="625" t="s">
        <v>7147</v>
      </c>
      <c r="K403" s="625"/>
      <c r="L403" s="625" t="s">
        <v>7147</v>
      </c>
      <c r="M403" s="629" t="s">
        <v>3929</v>
      </c>
      <c r="N403" s="625"/>
      <c r="O403" s="625"/>
      <c r="P403" s="625"/>
      <c r="Q403" s="625"/>
      <c r="R403" s="625" t="s">
        <v>4996</v>
      </c>
      <c r="S403" s="625" t="s">
        <v>1046</v>
      </c>
      <c r="T403" s="625"/>
      <c r="U403" s="625" t="s">
        <v>8263</v>
      </c>
      <c r="V403" s="625"/>
      <c r="W403" s="625">
        <v>6</v>
      </c>
      <c r="X403" s="625"/>
      <c r="Y403" s="625" t="s">
        <v>440</v>
      </c>
      <c r="Z403" s="625" t="s">
        <v>8263</v>
      </c>
      <c r="AA403" s="625" t="s">
        <v>8263</v>
      </c>
      <c r="AB403" s="626" t="str">
        <f t="shared" si="12"/>
        <v>607 mm</v>
      </c>
      <c r="AC403" s="643"/>
      <c r="AD403" s="643"/>
      <c r="AE403" s="623">
        <v>25</v>
      </c>
      <c r="AF403" s="623">
        <f t="shared" si="13"/>
        <v>607</v>
      </c>
    </row>
    <row r="404" spans="1:32" x14ac:dyDescent="0.2">
      <c r="A404" s="628" t="s">
        <v>12097</v>
      </c>
      <c r="B404" s="628" t="s">
        <v>8490</v>
      </c>
      <c r="C404" s="625">
        <v>0.33</v>
      </c>
      <c r="D404" s="632" t="s">
        <v>12098</v>
      </c>
      <c r="E404" s="625">
        <v>210</v>
      </c>
      <c r="F404" s="625">
        <v>59</v>
      </c>
      <c r="G404" s="625"/>
      <c r="H404" s="625">
        <v>79</v>
      </c>
      <c r="I404" s="625"/>
      <c r="J404" s="625" t="s">
        <v>2093</v>
      </c>
      <c r="K404" s="625"/>
      <c r="L404" s="625" t="s">
        <v>7820</v>
      </c>
      <c r="M404" s="629" t="s">
        <v>3523</v>
      </c>
      <c r="N404" s="625"/>
      <c r="O404" s="625"/>
      <c r="P404" s="625"/>
      <c r="Q404" s="625"/>
      <c r="R404" s="625" t="s">
        <v>7821</v>
      </c>
      <c r="S404" s="625" t="s">
        <v>2019</v>
      </c>
      <c r="T404" s="625"/>
      <c r="U404" s="625" t="s">
        <v>8263</v>
      </c>
      <c r="V404" s="625"/>
      <c r="W404" s="625">
        <v>3</v>
      </c>
      <c r="X404" s="625"/>
      <c r="Y404" s="625" t="s">
        <v>565</v>
      </c>
      <c r="Z404" s="625" t="s">
        <v>8263</v>
      </c>
      <c r="AA404" s="625" t="s">
        <v>8263</v>
      </c>
      <c r="AB404" s="626" t="str">
        <f t="shared" si="12"/>
        <v>522 mm</v>
      </c>
      <c r="AC404" s="643" t="s">
        <v>12099</v>
      </c>
      <c r="AD404" s="643"/>
      <c r="AE404" s="623">
        <v>110</v>
      </c>
      <c r="AF404" s="623">
        <f t="shared" si="13"/>
        <v>522</v>
      </c>
    </row>
    <row r="405" spans="1:32" x14ac:dyDescent="0.2">
      <c r="A405" s="628"/>
      <c r="B405" s="628" t="s">
        <v>8490</v>
      </c>
      <c r="C405" s="625">
        <v>0.33</v>
      </c>
      <c r="D405" s="632" t="s">
        <v>10112</v>
      </c>
      <c r="E405" s="625">
        <v>211</v>
      </c>
      <c r="F405" s="625">
        <v>61</v>
      </c>
      <c r="G405" s="625"/>
      <c r="H405" s="625">
        <v>79</v>
      </c>
      <c r="I405" s="625"/>
      <c r="J405" s="625" t="s">
        <v>7147</v>
      </c>
      <c r="K405" s="625"/>
      <c r="L405" s="625" t="s">
        <v>7147</v>
      </c>
      <c r="M405" s="629" t="s">
        <v>3929</v>
      </c>
      <c r="N405" s="625"/>
      <c r="O405" s="625"/>
      <c r="P405" s="625"/>
      <c r="Q405" s="625"/>
      <c r="R405" s="625" t="s">
        <v>4996</v>
      </c>
      <c r="S405" s="626" t="s">
        <v>7822</v>
      </c>
      <c r="T405" s="625"/>
      <c r="U405" s="625" t="s">
        <v>8263</v>
      </c>
      <c r="V405" s="625"/>
      <c r="W405" s="625">
        <v>2</v>
      </c>
      <c r="X405" s="625"/>
      <c r="Y405" s="626" t="s">
        <v>7823</v>
      </c>
      <c r="Z405" s="626" t="s">
        <v>8263</v>
      </c>
      <c r="AA405" s="625" t="s">
        <v>8263</v>
      </c>
      <c r="AB405" s="626" t="str">
        <f t="shared" si="12"/>
        <v>492 mm</v>
      </c>
      <c r="AC405" s="643"/>
      <c r="AD405" s="643"/>
      <c r="AE405" s="623">
        <v>140</v>
      </c>
      <c r="AF405" s="623">
        <f t="shared" si="13"/>
        <v>492</v>
      </c>
    </row>
    <row r="406" spans="1:32" x14ac:dyDescent="0.2">
      <c r="A406" s="628"/>
      <c r="B406" s="628" t="s">
        <v>8490</v>
      </c>
      <c r="C406" s="625">
        <v>0.33</v>
      </c>
      <c r="D406" s="632" t="s">
        <v>8753</v>
      </c>
      <c r="E406" s="625">
        <v>211</v>
      </c>
      <c r="F406" s="625">
        <v>61</v>
      </c>
      <c r="G406" s="625"/>
      <c r="H406" s="625">
        <v>79</v>
      </c>
      <c r="I406" s="625"/>
      <c r="J406" s="625" t="s">
        <v>7147</v>
      </c>
      <c r="K406" s="625"/>
      <c r="L406" s="625" t="s">
        <v>7147</v>
      </c>
      <c r="M406" s="629" t="s">
        <v>3929</v>
      </c>
      <c r="N406" s="625"/>
      <c r="O406" s="625"/>
      <c r="P406" s="625"/>
      <c r="Q406" s="625"/>
      <c r="R406" s="625" t="s">
        <v>4996</v>
      </c>
      <c r="S406" s="625" t="s">
        <v>3447</v>
      </c>
      <c r="T406" s="625"/>
      <c r="U406" s="625" t="s">
        <v>8263</v>
      </c>
      <c r="V406" s="625"/>
      <c r="W406" s="625">
        <v>5</v>
      </c>
      <c r="X406" s="625"/>
      <c r="Y406" s="625" t="s">
        <v>440</v>
      </c>
      <c r="Z406" s="625" t="s">
        <v>8263</v>
      </c>
      <c r="AA406" s="625" t="s">
        <v>8263</v>
      </c>
      <c r="AB406" s="626" t="str">
        <f t="shared" si="12"/>
        <v>607 mm</v>
      </c>
      <c r="AC406" s="643"/>
      <c r="AD406" s="643"/>
      <c r="AE406" s="623">
        <v>25</v>
      </c>
      <c r="AF406" s="623">
        <f t="shared" si="13"/>
        <v>607</v>
      </c>
    </row>
    <row r="407" spans="1:32" x14ac:dyDescent="0.2">
      <c r="A407" s="628"/>
      <c r="B407" s="628" t="s">
        <v>8490</v>
      </c>
      <c r="C407" s="625">
        <v>0.33</v>
      </c>
      <c r="D407" s="632" t="s">
        <v>995</v>
      </c>
      <c r="E407" s="625">
        <v>211</v>
      </c>
      <c r="F407" s="625">
        <v>61</v>
      </c>
      <c r="G407" s="625"/>
      <c r="H407" s="625">
        <v>79</v>
      </c>
      <c r="I407" s="625"/>
      <c r="J407" s="625" t="s">
        <v>7147</v>
      </c>
      <c r="K407" s="625"/>
      <c r="L407" s="625" t="s">
        <v>7147</v>
      </c>
      <c r="M407" s="629" t="s">
        <v>3929</v>
      </c>
      <c r="N407" s="625"/>
      <c r="O407" s="625"/>
      <c r="P407" s="625"/>
      <c r="Q407" s="625"/>
      <c r="R407" s="625" t="s">
        <v>4996</v>
      </c>
      <c r="S407" s="625" t="s">
        <v>3447</v>
      </c>
      <c r="T407" s="625"/>
      <c r="U407" s="625" t="s">
        <v>8263</v>
      </c>
      <c r="V407" s="625"/>
      <c r="W407" s="625">
        <v>5</v>
      </c>
      <c r="X407" s="625"/>
      <c r="Y407" s="625" t="s">
        <v>5754</v>
      </c>
      <c r="Z407" s="625" t="s">
        <v>8263</v>
      </c>
      <c r="AA407" s="625" t="s">
        <v>8263</v>
      </c>
      <c r="AB407" s="626" t="str">
        <f t="shared" si="12"/>
        <v>587 mm</v>
      </c>
      <c r="AC407" s="643"/>
      <c r="AD407" s="643"/>
      <c r="AE407" s="623">
        <v>45</v>
      </c>
      <c r="AF407" s="623">
        <f t="shared" si="13"/>
        <v>587</v>
      </c>
    </row>
    <row r="408" spans="1:32" x14ac:dyDescent="0.2">
      <c r="A408" s="628" t="s">
        <v>11494</v>
      </c>
      <c r="B408" s="628" t="s">
        <v>8490</v>
      </c>
      <c r="C408" s="625">
        <v>0.33</v>
      </c>
      <c r="D408" s="632" t="s">
        <v>12328</v>
      </c>
      <c r="E408" s="625">
        <v>211</v>
      </c>
      <c r="F408" s="625">
        <v>61</v>
      </c>
      <c r="G408" s="625"/>
      <c r="H408" s="625">
        <v>79</v>
      </c>
      <c r="I408" s="625"/>
      <c r="J408" s="625" t="s">
        <v>7147</v>
      </c>
      <c r="K408" s="625"/>
      <c r="L408" s="625" t="s">
        <v>7147</v>
      </c>
      <c r="M408" s="629" t="s">
        <v>3929</v>
      </c>
      <c r="N408" s="625"/>
      <c r="O408" s="625"/>
      <c r="P408" s="625"/>
      <c r="Q408" s="625"/>
      <c r="R408" s="625" t="s">
        <v>4996</v>
      </c>
      <c r="S408" s="625" t="s">
        <v>9615</v>
      </c>
      <c r="T408" s="625"/>
      <c r="U408" s="625" t="s">
        <v>8263</v>
      </c>
      <c r="V408" s="625"/>
      <c r="W408" s="625">
        <v>3</v>
      </c>
      <c r="X408" s="625"/>
      <c r="Y408" s="625" t="s">
        <v>4678</v>
      </c>
      <c r="Z408" s="625" t="s">
        <v>8263</v>
      </c>
      <c r="AA408" s="625" t="s">
        <v>8263</v>
      </c>
      <c r="AB408" s="626" t="str">
        <f>AF408&amp;" mm"</f>
        <v>587 mm</v>
      </c>
      <c r="AC408" s="643"/>
      <c r="AD408" s="643"/>
      <c r="AE408" s="623">
        <v>45</v>
      </c>
      <c r="AF408" s="623">
        <f>525-AE408-5+112</f>
        <v>587</v>
      </c>
    </row>
    <row r="409" spans="1:32" x14ac:dyDescent="0.2">
      <c r="A409" s="628"/>
      <c r="B409" s="628" t="s">
        <v>8490</v>
      </c>
      <c r="C409" s="625">
        <v>0.33</v>
      </c>
      <c r="D409" s="632" t="s">
        <v>3679</v>
      </c>
      <c r="E409" s="625">
        <v>211</v>
      </c>
      <c r="F409" s="625">
        <v>61</v>
      </c>
      <c r="G409" s="625"/>
      <c r="H409" s="625">
        <v>79</v>
      </c>
      <c r="I409" s="625"/>
      <c r="J409" s="625" t="s">
        <v>7147</v>
      </c>
      <c r="K409" s="625"/>
      <c r="L409" s="625" t="s">
        <v>7147</v>
      </c>
      <c r="M409" s="629" t="s">
        <v>3523</v>
      </c>
      <c r="N409" s="625"/>
      <c r="O409" s="625"/>
      <c r="P409" s="625"/>
      <c r="Q409" s="625"/>
      <c r="R409" s="625" t="s">
        <v>4996</v>
      </c>
      <c r="S409" s="625" t="s">
        <v>1046</v>
      </c>
      <c r="T409" s="625"/>
      <c r="U409" s="625" t="s">
        <v>8263</v>
      </c>
      <c r="V409" s="625"/>
      <c r="W409" s="625">
        <v>6</v>
      </c>
      <c r="X409" s="625"/>
      <c r="Y409" s="625" t="s">
        <v>440</v>
      </c>
      <c r="Z409" s="625" t="s">
        <v>8263</v>
      </c>
      <c r="AA409" s="625" t="s">
        <v>8263</v>
      </c>
      <c r="AB409" s="626" t="str">
        <f t="shared" si="12"/>
        <v>607 mm</v>
      </c>
      <c r="AC409" s="643"/>
      <c r="AD409" s="643"/>
      <c r="AE409" s="623">
        <v>25</v>
      </c>
      <c r="AF409" s="623">
        <f t="shared" si="13"/>
        <v>607</v>
      </c>
    </row>
    <row r="410" spans="1:32" x14ac:dyDescent="0.2">
      <c r="A410" s="628"/>
      <c r="B410" s="628" t="s">
        <v>8490</v>
      </c>
      <c r="C410" s="625">
        <v>0.33</v>
      </c>
      <c r="D410" s="632" t="s">
        <v>1809</v>
      </c>
      <c r="E410" s="625">
        <v>211</v>
      </c>
      <c r="F410" s="625">
        <v>61</v>
      </c>
      <c r="G410" s="625"/>
      <c r="H410" s="625">
        <v>79</v>
      </c>
      <c r="I410" s="625"/>
      <c r="J410" s="625" t="s">
        <v>7147</v>
      </c>
      <c r="K410" s="625"/>
      <c r="L410" s="625" t="s">
        <v>7147</v>
      </c>
      <c r="M410" s="629" t="s">
        <v>3523</v>
      </c>
      <c r="N410" s="625"/>
      <c r="O410" s="625"/>
      <c r="P410" s="625"/>
      <c r="Q410" s="625"/>
      <c r="R410" s="625" t="s">
        <v>4996</v>
      </c>
      <c r="S410" s="625" t="s">
        <v>1046</v>
      </c>
      <c r="T410" s="625"/>
      <c r="U410" s="625" t="s">
        <v>8263</v>
      </c>
      <c r="V410" s="625"/>
      <c r="W410" s="625">
        <v>6</v>
      </c>
      <c r="X410" s="625"/>
      <c r="Y410" s="625" t="s">
        <v>440</v>
      </c>
      <c r="Z410" s="625" t="s">
        <v>8263</v>
      </c>
      <c r="AA410" s="625" t="s">
        <v>8263</v>
      </c>
      <c r="AB410" s="626" t="str">
        <f t="shared" si="12"/>
        <v>607 mm</v>
      </c>
      <c r="AC410" s="643"/>
      <c r="AD410" s="643"/>
      <c r="AE410" s="623">
        <v>25</v>
      </c>
      <c r="AF410" s="623">
        <f t="shared" si="13"/>
        <v>607</v>
      </c>
    </row>
    <row r="411" spans="1:32" x14ac:dyDescent="0.2">
      <c r="A411" s="628" t="s">
        <v>3593</v>
      </c>
      <c r="B411" s="628" t="s">
        <v>8490</v>
      </c>
      <c r="C411" s="625">
        <v>0.33</v>
      </c>
      <c r="D411" s="632" t="s">
        <v>10421</v>
      </c>
      <c r="E411" s="625">
        <v>206</v>
      </c>
      <c r="F411" s="625">
        <v>69</v>
      </c>
      <c r="G411" s="625"/>
      <c r="H411" s="625">
        <v>83</v>
      </c>
      <c r="I411" s="625"/>
      <c r="J411" s="625" t="s">
        <v>1019</v>
      </c>
      <c r="K411" s="625"/>
      <c r="L411" s="625" t="s">
        <v>7147</v>
      </c>
      <c r="M411" s="629" t="s">
        <v>3929</v>
      </c>
      <c r="N411" s="625"/>
      <c r="O411" s="625"/>
      <c r="P411" s="625"/>
      <c r="Q411" s="625"/>
      <c r="R411" s="625" t="s">
        <v>4996</v>
      </c>
      <c r="S411" s="625" t="s">
        <v>3447</v>
      </c>
      <c r="T411" s="625"/>
      <c r="U411" s="625"/>
      <c r="V411" s="625"/>
      <c r="W411" s="625">
        <v>5</v>
      </c>
      <c r="X411" s="625"/>
      <c r="Y411" s="625" t="s">
        <v>10391</v>
      </c>
      <c r="Z411" s="625" t="s">
        <v>8263</v>
      </c>
      <c r="AA411" s="625" t="s">
        <v>8263</v>
      </c>
      <c r="AB411" s="626" t="str">
        <f t="shared" si="12"/>
        <v>577 mm</v>
      </c>
      <c r="AC411" s="643"/>
      <c r="AD411" s="643"/>
      <c r="AE411" s="623">
        <v>55</v>
      </c>
      <c r="AF411" s="623">
        <f t="shared" si="13"/>
        <v>577</v>
      </c>
    </row>
    <row r="412" spans="1:32" x14ac:dyDescent="0.2">
      <c r="A412" s="628" t="s">
        <v>8814</v>
      </c>
      <c r="B412" s="624" t="s">
        <v>8490</v>
      </c>
      <c r="C412" s="626">
        <v>0.33</v>
      </c>
      <c r="D412" s="639" t="s">
        <v>7225</v>
      </c>
      <c r="E412" s="626">
        <v>208</v>
      </c>
      <c r="F412" s="626">
        <v>65</v>
      </c>
      <c r="G412" s="626"/>
      <c r="H412" s="626">
        <v>79</v>
      </c>
      <c r="I412" s="626"/>
      <c r="J412" s="625" t="s">
        <v>8042</v>
      </c>
      <c r="K412" s="625"/>
      <c r="L412" s="625" t="s">
        <v>7147</v>
      </c>
      <c r="M412" s="629" t="s">
        <v>8671</v>
      </c>
      <c r="N412" s="626"/>
      <c r="O412" s="626"/>
      <c r="P412" s="626"/>
      <c r="Q412" s="626"/>
      <c r="R412" s="626" t="s">
        <v>4996</v>
      </c>
      <c r="S412" s="625" t="s">
        <v>7822</v>
      </c>
      <c r="T412" s="626"/>
      <c r="U412" s="626"/>
      <c r="V412" s="626"/>
      <c r="W412" s="626">
        <v>2</v>
      </c>
      <c r="X412" s="626"/>
      <c r="Y412" s="625" t="s">
        <v>9466</v>
      </c>
      <c r="Z412" s="626" t="s">
        <v>8263</v>
      </c>
      <c r="AA412" s="625" t="s">
        <v>8263</v>
      </c>
      <c r="AB412" s="626" t="str">
        <f t="shared" ref="AB412:AB479" si="18">AF412&amp;" mm"</f>
        <v>472 mm</v>
      </c>
      <c r="AC412" s="643"/>
      <c r="AD412" s="643"/>
      <c r="AE412" s="623">
        <v>160</v>
      </c>
      <c r="AF412" s="623">
        <f t="shared" ref="AF412:AF479" si="19">525-AE412-5+112</f>
        <v>472</v>
      </c>
    </row>
    <row r="413" spans="1:32" x14ac:dyDescent="0.2">
      <c r="A413" s="628"/>
      <c r="B413" s="628" t="s">
        <v>8490</v>
      </c>
      <c r="C413" s="625">
        <v>0.33</v>
      </c>
      <c r="D413" s="632" t="s">
        <v>3830</v>
      </c>
      <c r="E413" s="625">
        <v>211</v>
      </c>
      <c r="F413" s="625">
        <v>61</v>
      </c>
      <c r="G413" s="625"/>
      <c r="H413" s="625">
        <v>79</v>
      </c>
      <c r="I413" s="625"/>
      <c r="J413" s="625" t="s">
        <v>7147</v>
      </c>
      <c r="K413" s="625"/>
      <c r="L413" s="625" t="s">
        <v>7147</v>
      </c>
      <c r="M413" s="629" t="s">
        <v>3929</v>
      </c>
      <c r="N413" s="625"/>
      <c r="O413" s="625"/>
      <c r="P413" s="625"/>
      <c r="Q413" s="625"/>
      <c r="R413" s="625" t="s">
        <v>4996</v>
      </c>
      <c r="S413" s="625" t="s">
        <v>1046</v>
      </c>
      <c r="T413" s="625"/>
      <c r="U413" s="625" t="s">
        <v>8263</v>
      </c>
      <c r="V413" s="625"/>
      <c r="W413" s="625">
        <v>6</v>
      </c>
      <c r="X413" s="625"/>
      <c r="Y413" s="625" t="s">
        <v>440</v>
      </c>
      <c r="Z413" s="625" t="s">
        <v>8263</v>
      </c>
      <c r="AA413" s="625" t="s">
        <v>8263</v>
      </c>
      <c r="AB413" s="626" t="str">
        <f t="shared" si="18"/>
        <v>607 mm</v>
      </c>
      <c r="AC413" s="643"/>
      <c r="AD413" s="643"/>
      <c r="AE413" s="623">
        <v>25</v>
      </c>
      <c r="AF413" s="623">
        <f t="shared" si="19"/>
        <v>607</v>
      </c>
    </row>
    <row r="414" spans="1:32" x14ac:dyDescent="0.2">
      <c r="A414" s="628"/>
      <c r="B414" s="628" t="s">
        <v>8490</v>
      </c>
      <c r="C414" s="625">
        <v>0.33</v>
      </c>
      <c r="D414" s="632" t="s">
        <v>4264</v>
      </c>
      <c r="E414" s="625">
        <v>211</v>
      </c>
      <c r="F414" s="625">
        <v>62</v>
      </c>
      <c r="G414" s="625"/>
      <c r="H414" s="625">
        <v>79</v>
      </c>
      <c r="I414" s="625"/>
      <c r="J414" s="625" t="s">
        <v>7147</v>
      </c>
      <c r="K414" s="625"/>
      <c r="L414" s="625" t="s">
        <v>7147</v>
      </c>
      <c r="M414" s="629" t="s">
        <v>3929</v>
      </c>
      <c r="N414" s="625"/>
      <c r="O414" s="625"/>
      <c r="P414" s="625"/>
      <c r="Q414" s="625"/>
      <c r="R414" s="625" t="s">
        <v>4996</v>
      </c>
      <c r="S414" s="625" t="s">
        <v>3447</v>
      </c>
      <c r="T414" s="625"/>
      <c r="U414" s="625" t="s">
        <v>8263</v>
      </c>
      <c r="V414" s="625"/>
      <c r="W414" s="625">
        <v>5</v>
      </c>
      <c r="X414" s="625"/>
      <c r="Y414" s="625" t="s">
        <v>5754</v>
      </c>
      <c r="Z414" s="625" t="s">
        <v>8263</v>
      </c>
      <c r="AA414" s="625" t="s">
        <v>8263</v>
      </c>
      <c r="AB414" s="626" t="str">
        <f t="shared" si="18"/>
        <v>587 mm</v>
      </c>
      <c r="AC414" s="643"/>
      <c r="AD414" s="643"/>
      <c r="AE414" s="623">
        <v>45</v>
      </c>
      <c r="AF414" s="623">
        <f t="shared" si="19"/>
        <v>587</v>
      </c>
    </row>
    <row r="415" spans="1:32" x14ac:dyDescent="0.2">
      <c r="A415" s="628" t="s">
        <v>3486</v>
      </c>
      <c r="B415" s="628" t="s">
        <v>8490</v>
      </c>
      <c r="C415" s="625">
        <v>0.33</v>
      </c>
      <c r="D415" s="632" t="s">
        <v>3488</v>
      </c>
      <c r="E415" s="625">
        <v>208</v>
      </c>
      <c r="F415" s="625">
        <v>65</v>
      </c>
      <c r="G415" s="625"/>
      <c r="H415" s="625">
        <v>79</v>
      </c>
      <c r="I415" s="625"/>
      <c r="J415" s="625" t="s">
        <v>1019</v>
      </c>
      <c r="K415" s="625"/>
      <c r="L415" s="625" t="s">
        <v>7147</v>
      </c>
      <c r="M415" s="629" t="s">
        <v>8671</v>
      </c>
      <c r="N415" s="625"/>
      <c r="O415" s="625"/>
      <c r="P415" s="625"/>
      <c r="Q415" s="625"/>
      <c r="R415" s="625" t="s">
        <v>4996</v>
      </c>
      <c r="S415" s="625" t="s">
        <v>6182</v>
      </c>
      <c r="T415" s="625"/>
      <c r="U415" s="625"/>
      <c r="V415" s="625"/>
      <c r="W415" s="625">
        <v>1</v>
      </c>
      <c r="X415" s="625"/>
      <c r="Y415" s="625" t="s">
        <v>2016</v>
      </c>
      <c r="Z415" s="625" t="s">
        <v>8263</v>
      </c>
      <c r="AA415" s="625" t="s">
        <v>8263</v>
      </c>
      <c r="AB415" s="626" t="str">
        <f t="shared" si="18"/>
        <v>462 mm</v>
      </c>
      <c r="AC415" s="643" t="s">
        <v>2763</v>
      </c>
      <c r="AD415" s="643"/>
      <c r="AE415" s="623">
        <v>170</v>
      </c>
      <c r="AF415" s="623">
        <f t="shared" si="19"/>
        <v>462</v>
      </c>
    </row>
    <row r="416" spans="1:32" x14ac:dyDescent="0.2">
      <c r="A416" s="628"/>
      <c r="B416" s="628" t="s">
        <v>8490</v>
      </c>
      <c r="C416" s="625">
        <v>0.33</v>
      </c>
      <c r="D416" s="632" t="s">
        <v>7653</v>
      </c>
      <c r="E416" s="625">
        <v>211</v>
      </c>
      <c r="F416" s="625">
        <v>61</v>
      </c>
      <c r="G416" s="625"/>
      <c r="H416" s="625">
        <v>79</v>
      </c>
      <c r="I416" s="625"/>
      <c r="J416" s="625" t="s">
        <v>7147</v>
      </c>
      <c r="K416" s="625"/>
      <c r="L416" s="625" t="s">
        <v>7147</v>
      </c>
      <c r="M416" s="629" t="s">
        <v>3929</v>
      </c>
      <c r="N416" s="625"/>
      <c r="O416" s="625"/>
      <c r="P416" s="625"/>
      <c r="Q416" s="625"/>
      <c r="R416" s="625" t="s">
        <v>4996</v>
      </c>
      <c r="S416" s="625" t="s">
        <v>1046</v>
      </c>
      <c r="T416" s="625"/>
      <c r="U416" s="625" t="s">
        <v>8263</v>
      </c>
      <c r="V416" s="625"/>
      <c r="W416" s="625">
        <v>6</v>
      </c>
      <c r="X416" s="625"/>
      <c r="Y416" s="625" t="s">
        <v>440</v>
      </c>
      <c r="Z416" s="625" t="s">
        <v>8263</v>
      </c>
      <c r="AA416" s="625" t="s">
        <v>8263</v>
      </c>
      <c r="AB416" s="626" t="str">
        <f t="shared" si="18"/>
        <v>607 mm</v>
      </c>
      <c r="AC416" s="643"/>
      <c r="AD416" s="643"/>
      <c r="AE416" s="623">
        <v>25</v>
      </c>
      <c r="AF416" s="623">
        <f t="shared" si="19"/>
        <v>607</v>
      </c>
    </row>
    <row r="417" spans="1:32" x14ac:dyDescent="0.2">
      <c r="A417" s="628" t="s">
        <v>2258</v>
      </c>
      <c r="B417" s="628" t="s">
        <v>8490</v>
      </c>
      <c r="C417" s="625">
        <v>0.33</v>
      </c>
      <c r="D417" s="632" t="s">
        <v>8552</v>
      </c>
      <c r="E417" s="625">
        <v>211</v>
      </c>
      <c r="F417" s="625">
        <v>61</v>
      </c>
      <c r="G417" s="625"/>
      <c r="H417" s="625">
        <v>79</v>
      </c>
      <c r="I417" s="625"/>
      <c r="J417" s="625" t="s">
        <v>7147</v>
      </c>
      <c r="K417" s="625"/>
      <c r="L417" s="625" t="s">
        <v>7147</v>
      </c>
      <c r="M417" s="629" t="s">
        <v>3929</v>
      </c>
      <c r="N417" s="625"/>
      <c r="O417" s="625"/>
      <c r="P417" s="625"/>
      <c r="Q417" s="625"/>
      <c r="R417" s="625" t="s">
        <v>4996</v>
      </c>
      <c r="S417" s="625" t="s">
        <v>1046</v>
      </c>
      <c r="T417" s="625"/>
      <c r="U417" s="625" t="s">
        <v>8263</v>
      </c>
      <c r="V417" s="625"/>
      <c r="W417" s="625">
        <v>6</v>
      </c>
      <c r="X417" s="625"/>
      <c r="Y417" s="625" t="s">
        <v>440</v>
      </c>
      <c r="Z417" s="625" t="s">
        <v>8263</v>
      </c>
      <c r="AA417" s="625" t="s">
        <v>8263</v>
      </c>
      <c r="AB417" s="626" t="str">
        <f t="shared" si="18"/>
        <v>607 mm</v>
      </c>
      <c r="AC417" s="643" t="s">
        <v>2763</v>
      </c>
      <c r="AD417" s="643"/>
      <c r="AE417" s="623">
        <v>25</v>
      </c>
      <c r="AF417" s="623">
        <f t="shared" si="19"/>
        <v>607</v>
      </c>
    </row>
    <row r="418" spans="1:32" x14ac:dyDescent="0.2">
      <c r="A418" s="628"/>
      <c r="B418" s="628" t="s">
        <v>8490</v>
      </c>
      <c r="C418" s="625">
        <v>0.33</v>
      </c>
      <c r="D418" s="632" t="s">
        <v>6848</v>
      </c>
      <c r="E418" s="625">
        <v>211</v>
      </c>
      <c r="F418" s="625">
        <v>61</v>
      </c>
      <c r="G418" s="625"/>
      <c r="H418" s="625">
        <v>79</v>
      </c>
      <c r="I418" s="625"/>
      <c r="J418" s="625" t="s">
        <v>7147</v>
      </c>
      <c r="K418" s="625"/>
      <c r="L418" s="625" t="s">
        <v>7147</v>
      </c>
      <c r="M418" s="629" t="s">
        <v>3929</v>
      </c>
      <c r="N418" s="625"/>
      <c r="O418" s="625"/>
      <c r="P418" s="625"/>
      <c r="Q418" s="625"/>
      <c r="R418" s="625" t="s">
        <v>4996</v>
      </c>
      <c r="S418" s="625" t="s">
        <v>1046</v>
      </c>
      <c r="T418" s="625"/>
      <c r="U418" s="625" t="s">
        <v>8263</v>
      </c>
      <c r="V418" s="625"/>
      <c r="W418" s="625">
        <v>6</v>
      </c>
      <c r="X418" s="625"/>
      <c r="Y418" s="625" t="s">
        <v>440</v>
      </c>
      <c r="Z418" s="625" t="s">
        <v>8263</v>
      </c>
      <c r="AA418" s="625" t="s">
        <v>8263</v>
      </c>
      <c r="AB418" s="626" t="str">
        <f t="shared" si="18"/>
        <v>607 mm</v>
      </c>
      <c r="AC418" s="643"/>
      <c r="AD418" s="643"/>
      <c r="AE418" s="623">
        <v>25</v>
      </c>
      <c r="AF418" s="623">
        <f t="shared" si="19"/>
        <v>607</v>
      </c>
    </row>
    <row r="419" spans="1:32" ht="25.5" x14ac:dyDescent="0.2">
      <c r="A419" s="628" t="s">
        <v>3618</v>
      </c>
      <c r="B419" s="628" t="s">
        <v>8490</v>
      </c>
      <c r="C419" s="625">
        <v>0.33</v>
      </c>
      <c r="D419" s="632" t="s">
        <v>11934</v>
      </c>
      <c r="E419" s="625">
        <v>211</v>
      </c>
      <c r="F419" s="625">
        <v>62</v>
      </c>
      <c r="G419" s="625"/>
      <c r="H419" s="625">
        <v>79</v>
      </c>
      <c r="I419" s="625"/>
      <c r="J419" s="625" t="s">
        <v>7147</v>
      </c>
      <c r="K419" s="625"/>
      <c r="L419" s="625" t="s">
        <v>7147</v>
      </c>
      <c r="M419" s="629" t="s">
        <v>3929</v>
      </c>
      <c r="N419" s="625"/>
      <c r="O419" s="625"/>
      <c r="P419" s="625"/>
      <c r="Q419" s="625"/>
      <c r="R419" s="625" t="s">
        <v>4996</v>
      </c>
      <c r="S419" s="625" t="s">
        <v>11931</v>
      </c>
      <c r="T419" s="625"/>
      <c r="U419" s="625" t="s">
        <v>8263</v>
      </c>
      <c r="V419" s="625"/>
      <c r="W419" s="625">
        <v>6</v>
      </c>
      <c r="X419" s="625"/>
      <c r="Y419" s="625" t="s">
        <v>484</v>
      </c>
      <c r="Z419" s="625" t="s">
        <v>8263</v>
      </c>
      <c r="AA419" s="625" t="s">
        <v>8263</v>
      </c>
      <c r="AB419" s="626" t="str">
        <f t="shared" si="18"/>
        <v>627 mm</v>
      </c>
      <c r="AC419" s="643" t="s">
        <v>11930</v>
      </c>
      <c r="AD419" s="643"/>
      <c r="AE419" s="623">
        <v>5</v>
      </c>
      <c r="AF419" s="623">
        <f t="shared" si="19"/>
        <v>627</v>
      </c>
    </row>
    <row r="420" spans="1:32" x14ac:dyDescent="0.2">
      <c r="A420" s="628"/>
      <c r="B420" s="628" t="s">
        <v>8490</v>
      </c>
      <c r="C420" s="625">
        <v>0.33</v>
      </c>
      <c r="D420" s="632" t="s">
        <v>7535</v>
      </c>
      <c r="E420" s="625">
        <v>211</v>
      </c>
      <c r="F420" s="625">
        <v>61</v>
      </c>
      <c r="G420" s="625"/>
      <c r="H420" s="625">
        <v>79</v>
      </c>
      <c r="I420" s="625"/>
      <c r="J420" s="625" t="s">
        <v>7147</v>
      </c>
      <c r="K420" s="625"/>
      <c r="L420" s="625" t="s">
        <v>7147</v>
      </c>
      <c r="M420" s="629" t="s">
        <v>3523</v>
      </c>
      <c r="N420" s="625"/>
      <c r="O420" s="625"/>
      <c r="P420" s="625"/>
      <c r="Q420" s="625"/>
      <c r="R420" s="625" t="s">
        <v>4996</v>
      </c>
      <c r="S420" s="625" t="s">
        <v>1046</v>
      </c>
      <c r="T420" s="625"/>
      <c r="U420" s="625" t="s">
        <v>8263</v>
      </c>
      <c r="V420" s="625"/>
      <c r="W420" s="625">
        <v>6</v>
      </c>
      <c r="X420" s="625"/>
      <c r="Y420" s="625" t="s">
        <v>440</v>
      </c>
      <c r="Z420" s="625" t="s">
        <v>8263</v>
      </c>
      <c r="AA420" s="625" t="s">
        <v>8263</v>
      </c>
      <c r="AB420" s="626" t="str">
        <f t="shared" si="18"/>
        <v>607 mm</v>
      </c>
      <c r="AC420" s="643"/>
      <c r="AD420" s="643"/>
      <c r="AE420" s="623">
        <v>25</v>
      </c>
      <c r="AF420" s="623">
        <f t="shared" si="19"/>
        <v>607</v>
      </c>
    </row>
    <row r="421" spans="1:32" ht="25.5" x14ac:dyDescent="0.2">
      <c r="A421" s="628" t="s">
        <v>12265</v>
      </c>
      <c r="B421" s="628" t="s">
        <v>8490</v>
      </c>
      <c r="C421" s="625">
        <v>0.33</v>
      </c>
      <c r="D421" s="632" t="s">
        <v>12266</v>
      </c>
      <c r="E421" s="625">
        <v>206</v>
      </c>
      <c r="F421" s="625">
        <v>69</v>
      </c>
      <c r="G421" s="625"/>
      <c r="H421" s="625">
        <v>83</v>
      </c>
      <c r="I421" s="625"/>
      <c r="J421" s="625" t="s">
        <v>1019</v>
      </c>
      <c r="K421" s="625"/>
      <c r="L421" s="625" t="s">
        <v>7147</v>
      </c>
      <c r="M421" s="629" t="s">
        <v>8671</v>
      </c>
      <c r="N421" s="625"/>
      <c r="O421" s="625"/>
      <c r="P421" s="625"/>
      <c r="Q421" s="625"/>
      <c r="R421" s="625" t="s">
        <v>4996</v>
      </c>
      <c r="S421" s="625" t="s">
        <v>9615</v>
      </c>
      <c r="T421" s="625"/>
      <c r="U421" s="625"/>
      <c r="V421" s="625"/>
      <c r="W421" s="625">
        <v>5</v>
      </c>
      <c r="X421" s="625"/>
      <c r="Y421" s="625" t="s">
        <v>10391</v>
      </c>
      <c r="Z421" s="625" t="s">
        <v>8263</v>
      </c>
      <c r="AA421" s="625" t="s">
        <v>8263</v>
      </c>
      <c r="AB421" s="626" t="str">
        <f>AF421&amp;" mm"</f>
        <v>577 mm</v>
      </c>
      <c r="AC421" s="643" t="s">
        <v>12024</v>
      </c>
      <c r="AD421" s="643"/>
      <c r="AE421" s="623">
        <v>55</v>
      </c>
      <c r="AF421" s="623">
        <f>525-AE421-5+112</f>
        <v>577</v>
      </c>
    </row>
    <row r="422" spans="1:32" x14ac:dyDescent="0.2">
      <c r="A422" s="628" t="s">
        <v>9551</v>
      </c>
      <c r="B422" s="628" t="s">
        <v>8490</v>
      </c>
      <c r="C422" s="625">
        <v>0.33</v>
      </c>
      <c r="D422" s="632" t="s">
        <v>3489</v>
      </c>
      <c r="E422" s="625">
        <v>206</v>
      </c>
      <c r="F422" s="625">
        <v>69</v>
      </c>
      <c r="G422" s="625"/>
      <c r="H422" s="625">
        <v>83</v>
      </c>
      <c r="I422" s="625"/>
      <c r="J422" s="625" t="s">
        <v>1019</v>
      </c>
      <c r="K422" s="625"/>
      <c r="L422" s="625" t="s">
        <v>7147</v>
      </c>
      <c r="M422" s="629" t="s">
        <v>8671</v>
      </c>
      <c r="N422" s="625"/>
      <c r="O422" s="625"/>
      <c r="P422" s="625"/>
      <c r="Q422" s="625"/>
      <c r="R422" s="625" t="s">
        <v>4996</v>
      </c>
      <c r="S422" s="625" t="s">
        <v>9615</v>
      </c>
      <c r="T422" s="625"/>
      <c r="U422" s="625"/>
      <c r="V422" s="625"/>
      <c r="W422" s="625">
        <v>5</v>
      </c>
      <c r="X422" s="625"/>
      <c r="Y422" s="625" t="s">
        <v>10391</v>
      </c>
      <c r="Z422" s="625" t="s">
        <v>8263</v>
      </c>
      <c r="AA422" s="625" t="s">
        <v>8263</v>
      </c>
      <c r="AB422" s="626" t="str">
        <f t="shared" si="18"/>
        <v>577 mm</v>
      </c>
      <c r="AC422" s="643" t="s">
        <v>2763</v>
      </c>
      <c r="AD422" s="643"/>
      <c r="AE422" s="623">
        <v>55</v>
      </c>
      <c r="AF422" s="623">
        <f t="shared" si="19"/>
        <v>577</v>
      </c>
    </row>
    <row r="423" spans="1:32" x14ac:dyDescent="0.2">
      <c r="A423" s="628" t="s">
        <v>1190</v>
      </c>
      <c r="B423" s="628" t="s">
        <v>8490</v>
      </c>
      <c r="C423" s="625">
        <v>0.33</v>
      </c>
      <c r="D423" s="632" t="s">
        <v>4861</v>
      </c>
      <c r="E423" s="625">
        <v>211</v>
      </c>
      <c r="F423" s="625">
        <v>61</v>
      </c>
      <c r="G423" s="625"/>
      <c r="H423" s="625">
        <v>79</v>
      </c>
      <c r="I423" s="625"/>
      <c r="J423" s="625" t="s">
        <v>7147</v>
      </c>
      <c r="K423" s="625"/>
      <c r="L423" s="625" t="s">
        <v>7147</v>
      </c>
      <c r="M423" s="629" t="s">
        <v>3929</v>
      </c>
      <c r="N423" s="625"/>
      <c r="O423" s="625"/>
      <c r="P423" s="625"/>
      <c r="Q423" s="625"/>
      <c r="R423" s="625" t="s">
        <v>4996</v>
      </c>
      <c r="S423" s="625" t="s">
        <v>1046</v>
      </c>
      <c r="T423" s="625"/>
      <c r="U423" s="625" t="s">
        <v>8263</v>
      </c>
      <c r="V423" s="625"/>
      <c r="W423" s="625">
        <v>5</v>
      </c>
      <c r="X423" s="625"/>
      <c r="Y423" s="625" t="s">
        <v>5754</v>
      </c>
      <c r="Z423" s="625" t="s">
        <v>8263</v>
      </c>
      <c r="AA423" s="625" t="s">
        <v>8263</v>
      </c>
      <c r="AB423" s="626" t="str">
        <f t="shared" si="18"/>
        <v>587 mm</v>
      </c>
      <c r="AC423" s="643"/>
      <c r="AD423" s="643"/>
      <c r="AE423" s="623">
        <v>45</v>
      </c>
      <c r="AF423" s="623">
        <f t="shared" si="19"/>
        <v>587</v>
      </c>
    </row>
    <row r="424" spans="1:32" x14ac:dyDescent="0.2">
      <c r="A424" s="628"/>
      <c r="B424" s="628" t="s">
        <v>8490</v>
      </c>
      <c r="C424" s="625">
        <v>0.33</v>
      </c>
      <c r="D424" s="632" t="s">
        <v>6311</v>
      </c>
      <c r="E424" s="625">
        <v>211</v>
      </c>
      <c r="F424" s="625">
        <v>61</v>
      </c>
      <c r="G424" s="625"/>
      <c r="H424" s="625">
        <v>79</v>
      </c>
      <c r="I424" s="625"/>
      <c r="J424" s="625" t="s">
        <v>7147</v>
      </c>
      <c r="K424" s="625"/>
      <c r="L424" s="625" t="s">
        <v>7147</v>
      </c>
      <c r="M424" s="629" t="s">
        <v>3523</v>
      </c>
      <c r="N424" s="625"/>
      <c r="O424" s="625"/>
      <c r="P424" s="625"/>
      <c r="Q424" s="625"/>
      <c r="R424" s="625" t="s">
        <v>4996</v>
      </c>
      <c r="S424" s="625" t="s">
        <v>1046</v>
      </c>
      <c r="T424" s="625"/>
      <c r="U424" s="625" t="s">
        <v>8263</v>
      </c>
      <c r="V424" s="625"/>
      <c r="W424" s="625">
        <v>6</v>
      </c>
      <c r="X424" s="625"/>
      <c r="Y424" s="625" t="s">
        <v>440</v>
      </c>
      <c r="Z424" s="625" t="s">
        <v>8263</v>
      </c>
      <c r="AA424" s="625" t="s">
        <v>8263</v>
      </c>
      <c r="AB424" s="626" t="str">
        <f t="shared" si="18"/>
        <v>607 mm</v>
      </c>
      <c r="AC424" s="643"/>
      <c r="AD424" s="643"/>
      <c r="AE424" s="623">
        <v>25</v>
      </c>
      <c r="AF424" s="623">
        <f t="shared" si="19"/>
        <v>607</v>
      </c>
    </row>
    <row r="425" spans="1:32" x14ac:dyDescent="0.2">
      <c r="A425" s="628" t="s">
        <v>12064</v>
      </c>
      <c r="B425" s="628" t="s">
        <v>8490</v>
      </c>
      <c r="C425" s="625">
        <v>0.33</v>
      </c>
      <c r="D425" s="632" t="s">
        <v>12067</v>
      </c>
      <c r="E425" s="625">
        <v>211</v>
      </c>
      <c r="F425" s="625">
        <v>61</v>
      </c>
      <c r="G425" s="625"/>
      <c r="H425" s="625">
        <v>79</v>
      </c>
      <c r="I425" s="625"/>
      <c r="J425" s="625" t="s">
        <v>7147</v>
      </c>
      <c r="K425" s="625"/>
      <c r="L425" s="625" t="s">
        <v>7147</v>
      </c>
      <c r="M425" s="629" t="s">
        <v>3929</v>
      </c>
      <c r="N425" s="625"/>
      <c r="O425" s="625"/>
      <c r="P425" s="625"/>
      <c r="Q425" s="625"/>
      <c r="R425" s="625" t="s">
        <v>4996</v>
      </c>
      <c r="S425" s="625" t="s">
        <v>1046</v>
      </c>
      <c r="T425" s="625"/>
      <c r="U425" s="625" t="s">
        <v>8263</v>
      </c>
      <c r="V425" s="625"/>
      <c r="W425" s="625">
        <v>6</v>
      </c>
      <c r="X425" s="625"/>
      <c r="Y425" s="625" t="s">
        <v>440</v>
      </c>
      <c r="Z425" s="625" t="s">
        <v>8263</v>
      </c>
      <c r="AA425" s="625" t="s">
        <v>8263</v>
      </c>
      <c r="AB425" s="626" t="str">
        <f>AF425&amp;" mm"</f>
        <v>607 mm</v>
      </c>
      <c r="AC425" s="643"/>
      <c r="AD425" s="643"/>
      <c r="AE425" s="623">
        <v>25</v>
      </c>
      <c r="AF425" s="623">
        <f t="shared" si="19"/>
        <v>607</v>
      </c>
    </row>
    <row r="426" spans="1:32" x14ac:dyDescent="0.2">
      <c r="A426" s="628"/>
      <c r="B426" s="628" t="s">
        <v>8490</v>
      </c>
      <c r="C426" s="625">
        <v>0.33</v>
      </c>
      <c r="D426" s="632" t="s">
        <v>4749</v>
      </c>
      <c r="E426" s="625">
        <v>211</v>
      </c>
      <c r="F426" s="625">
        <v>61</v>
      </c>
      <c r="G426" s="625"/>
      <c r="H426" s="625">
        <v>79</v>
      </c>
      <c r="I426" s="625"/>
      <c r="J426" s="625" t="s">
        <v>7147</v>
      </c>
      <c r="K426" s="625"/>
      <c r="L426" s="625" t="s">
        <v>7147</v>
      </c>
      <c r="M426" s="629" t="s">
        <v>3929</v>
      </c>
      <c r="N426" s="625"/>
      <c r="O426" s="625"/>
      <c r="P426" s="625"/>
      <c r="Q426" s="625"/>
      <c r="R426" s="625" t="s">
        <v>4996</v>
      </c>
      <c r="S426" s="625" t="s">
        <v>3447</v>
      </c>
      <c r="T426" s="625"/>
      <c r="U426" s="625" t="s">
        <v>8263</v>
      </c>
      <c r="V426" s="625"/>
      <c r="W426" s="625">
        <v>5</v>
      </c>
      <c r="X426" s="625"/>
      <c r="Y426" s="625" t="s">
        <v>2018</v>
      </c>
      <c r="Z426" s="625" t="s">
        <v>8263</v>
      </c>
      <c r="AA426" s="625" t="s">
        <v>8263</v>
      </c>
      <c r="AB426" s="626" t="str">
        <f t="shared" si="18"/>
        <v>602 mm</v>
      </c>
      <c r="AC426" s="643"/>
      <c r="AD426" s="643"/>
      <c r="AE426" s="623">
        <v>30</v>
      </c>
      <c r="AF426" s="623">
        <f t="shared" si="19"/>
        <v>602</v>
      </c>
    </row>
    <row r="427" spans="1:32" x14ac:dyDescent="0.2">
      <c r="A427" s="628" t="s">
        <v>7194</v>
      </c>
      <c r="B427" s="628" t="s">
        <v>8490</v>
      </c>
      <c r="C427" s="625">
        <v>0.33</v>
      </c>
      <c r="D427" s="632" t="s">
        <v>8390</v>
      </c>
      <c r="E427" s="625">
        <v>210</v>
      </c>
      <c r="F427" s="625">
        <v>60</v>
      </c>
      <c r="G427" s="625"/>
      <c r="H427" s="625">
        <v>79</v>
      </c>
      <c r="I427" s="625"/>
      <c r="J427" s="625" t="s">
        <v>2093</v>
      </c>
      <c r="K427" s="625"/>
      <c r="L427" s="625" t="s">
        <v>7820</v>
      </c>
      <c r="M427" s="629" t="s">
        <v>3929</v>
      </c>
      <c r="N427" s="625"/>
      <c r="O427" s="625"/>
      <c r="P427" s="625"/>
      <c r="Q427" s="625"/>
      <c r="R427" s="625" t="s">
        <v>7821</v>
      </c>
      <c r="S427" s="625" t="s">
        <v>3447</v>
      </c>
      <c r="T427" s="625"/>
      <c r="U427" s="625" t="s">
        <v>8263</v>
      </c>
      <c r="V427" s="625"/>
      <c r="W427" s="625">
        <v>6</v>
      </c>
      <c r="X427" s="625"/>
      <c r="Y427" s="625" t="s">
        <v>3609</v>
      </c>
      <c r="Z427" s="625" t="s">
        <v>8263</v>
      </c>
      <c r="AA427" s="625" t="s">
        <v>8263</v>
      </c>
      <c r="AB427" s="626" t="str">
        <f t="shared" si="18"/>
        <v>612 mm</v>
      </c>
      <c r="AC427" s="643" t="s">
        <v>11512</v>
      </c>
      <c r="AD427" s="643"/>
      <c r="AE427" s="623">
        <v>20</v>
      </c>
      <c r="AF427" s="623">
        <f t="shared" si="19"/>
        <v>612</v>
      </c>
    </row>
    <row r="428" spans="1:32" x14ac:dyDescent="0.2">
      <c r="A428" s="628"/>
      <c r="B428" s="628" t="s">
        <v>8490</v>
      </c>
      <c r="C428" s="625">
        <v>0.33</v>
      </c>
      <c r="D428" s="632" t="s">
        <v>7808</v>
      </c>
      <c r="E428" s="625">
        <v>208</v>
      </c>
      <c r="F428" s="625">
        <v>65</v>
      </c>
      <c r="G428" s="625"/>
      <c r="H428" s="625">
        <v>79</v>
      </c>
      <c r="I428" s="625"/>
      <c r="J428" s="625" t="s">
        <v>1019</v>
      </c>
      <c r="K428" s="625"/>
      <c r="L428" s="625" t="s">
        <v>7147</v>
      </c>
      <c r="M428" s="629" t="s">
        <v>8671</v>
      </c>
      <c r="N428" s="625"/>
      <c r="O428" s="625"/>
      <c r="P428" s="625"/>
      <c r="Q428" s="625"/>
      <c r="R428" s="625" t="s">
        <v>4996</v>
      </c>
      <c r="S428" s="626" t="s">
        <v>7822</v>
      </c>
      <c r="T428" s="625"/>
      <c r="U428" s="625"/>
      <c r="V428" s="625"/>
      <c r="W428" s="625">
        <v>1</v>
      </c>
      <c r="X428" s="625"/>
      <c r="Y428" s="625" t="s">
        <v>2016</v>
      </c>
      <c r="Z428" s="625" t="s">
        <v>8263</v>
      </c>
      <c r="AA428" s="625" t="s">
        <v>8263</v>
      </c>
      <c r="AB428" s="626" t="str">
        <f t="shared" si="18"/>
        <v>462 mm</v>
      </c>
      <c r="AC428" s="643"/>
      <c r="AD428" s="643"/>
      <c r="AE428" s="623">
        <v>170</v>
      </c>
      <c r="AF428" s="623">
        <f t="shared" si="19"/>
        <v>462</v>
      </c>
    </row>
    <row r="429" spans="1:32" x14ac:dyDescent="0.2">
      <c r="A429" s="628" t="s">
        <v>11791</v>
      </c>
      <c r="B429" s="628" t="s">
        <v>8490</v>
      </c>
      <c r="C429" s="625">
        <v>0.33</v>
      </c>
      <c r="D429" s="632" t="s">
        <v>11792</v>
      </c>
      <c r="E429" s="625">
        <v>211</v>
      </c>
      <c r="F429" s="625">
        <v>61</v>
      </c>
      <c r="G429" s="625"/>
      <c r="H429" s="625">
        <v>79</v>
      </c>
      <c r="I429" s="625"/>
      <c r="J429" s="625" t="s">
        <v>7147</v>
      </c>
      <c r="K429" s="625"/>
      <c r="L429" s="625" t="s">
        <v>7147</v>
      </c>
      <c r="M429" s="629" t="s">
        <v>3523</v>
      </c>
      <c r="N429" s="625"/>
      <c r="O429" s="625"/>
      <c r="P429" s="625"/>
      <c r="Q429" s="625"/>
      <c r="R429" s="625" t="s">
        <v>4996</v>
      </c>
      <c r="S429" s="625" t="s">
        <v>1046</v>
      </c>
      <c r="T429" s="625"/>
      <c r="U429" s="625" t="s">
        <v>8263</v>
      </c>
      <c r="V429" s="625"/>
      <c r="W429" s="625">
        <v>6</v>
      </c>
      <c r="X429" s="625"/>
      <c r="Y429" s="625" t="s">
        <v>440</v>
      </c>
      <c r="Z429" s="625" t="s">
        <v>8263</v>
      </c>
      <c r="AA429" s="625" t="s">
        <v>8263</v>
      </c>
      <c r="AB429" s="626" t="str">
        <f t="shared" si="18"/>
        <v>607 mm</v>
      </c>
      <c r="AC429" s="643" t="s">
        <v>11779</v>
      </c>
      <c r="AD429" s="643"/>
      <c r="AE429" s="623">
        <v>25</v>
      </c>
      <c r="AF429" s="623">
        <f t="shared" si="19"/>
        <v>607</v>
      </c>
    </row>
    <row r="430" spans="1:32" x14ac:dyDescent="0.2">
      <c r="A430" s="628"/>
      <c r="B430" s="628" t="s">
        <v>8490</v>
      </c>
      <c r="C430" s="625">
        <v>0.33</v>
      </c>
      <c r="D430" s="632" t="s">
        <v>7838</v>
      </c>
      <c r="E430" s="625">
        <v>211</v>
      </c>
      <c r="F430" s="625">
        <v>60</v>
      </c>
      <c r="G430" s="625"/>
      <c r="H430" s="625">
        <v>79</v>
      </c>
      <c r="I430" s="625"/>
      <c r="J430" s="625" t="s">
        <v>7147</v>
      </c>
      <c r="K430" s="625"/>
      <c r="L430" s="625" t="s">
        <v>7147</v>
      </c>
      <c r="M430" s="629" t="s">
        <v>3929</v>
      </c>
      <c r="N430" s="625"/>
      <c r="O430" s="625"/>
      <c r="P430" s="625"/>
      <c r="Q430" s="625"/>
      <c r="R430" s="625" t="s">
        <v>4996</v>
      </c>
      <c r="S430" s="625" t="s">
        <v>1046</v>
      </c>
      <c r="T430" s="625"/>
      <c r="U430" s="625" t="s">
        <v>8263</v>
      </c>
      <c r="V430" s="625"/>
      <c r="W430" s="625">
        <v>6</v>
      </c>
      <c r="X430" s="625"/>
      <c r="Y430" s="625" t="s">
        <v>440</v>
      </c>
      <c r="Z430" s="625" t="s">
        <v>8263</v>
      </c>
      <c r="AA430" s="625" t="s">
        <v>8263</v>
      </c>
      <c r="AB430" s="626" t="str">
        <f t="shared" si="18"/>
        <v>607 mm</v>
      </c>
      <c r="AC430" s="643"/>
      <c r="AD430" s="643"/>
      <c r="AE430" s="623">
        <v>25</v>
      </c>
      <c r="AF430" s="623">
        <f t="shared" si="19"/>
        <v>607</v>
      </c>
    </row>
    <row r="431" spans="1:32" x14ac:dyDescent="0.2">
      <c r="A431" s="628"/>
      <c r="B431" s="628" t="s">
        <v>8490</v>
      </c>
      <c r="C431" s="625">
        <v>0.33</v>
      </c>
      <c r="D431" s="632" t="s">
        <v>7770</v>
      </c>
      <c r="E431" s="625">
        <v>211</v>
      </c>
      <c r="F431" s="625">
        <v>61</v>
      </c>
      <c r="G431" s="625"/>
      <c r="H431" s="625">
        <v>79</v>
      </c>
      <c r="I431" s="625"/>
      <c r="J431" s="625" t="s">
        <v>7147</v>
      </c>
      <c r="K431" s="625"/>
      <c r="L431" s="625" t="s">
        <v>7147</v>
      </c>
      <c r="M431" s="629" t="s">
        <v>3929</v>
      </c>
      <c r="N431" s="625"/>
      <c r="O431" s="625"/>
      <c r="P431" s="625"/>
      <c r="Q431" s="625"/>
      <c r="R431" s="625" t="s">
        <v>4996</v>
      </c>
      <c r="S431" s="625" t="s">
        <v>1046</v>
      </c>
      <c r="T431" s="625"/>
      <c r="U431" s="625" t="s">
        <v>8263</v>
      </c>
      <c r="V431" s="625"/>
      <c r="W431" s="625">
        <v>6</v>
      </c>
      <c r="X431" s="625"/>
      <c r="Y431" s="625" t="s">
        <v>2018</v>
      </c>
      <c r="Z431" s="625" t="s">
        <v>8263</v>
      </c>
      <c r="AA431" s="625" t="s">
        <v>8263</v>
      </c>
      <c r="AB431" s="626" t="str">
        <f t="shared" si="18"/>
        <v>602 mm</v>
      </c>
      <c r="AC431" s="643"/>
      <c r="AD431" s="643"/>
      <c r="AE431" s="623">
        <v>30</v>
      </c>
      <c r="AF431" s="623">
        <f t="shared" si="19"/>
        <v>602</v>
      </c>
    </row>
    <row r="432" spans="1:32" x14ac:dyDescent="0.2">
      <c r="A432" s="628"/>
      <c r="B432" s="628" t="s">
        <v>8490</v>
      </c>
      <c r="C432" s="625">
        <v>0.33</v>
      </c>
      <c r="D432" s="632" t="s">
        <v>6857</v>
      </c>
      <c r="E432" s="625">
        <v>207</v>
      </c>
      <c r="F432" s="625">
        <v>71</v>
      </c>
      <c r="G432" s="625"/>
      <c r="H432" s="625">
        <v>88</v>
      </c>
      <c r="I432" s="625"/>
      <c r="J432" s="625" t="s">
        <v>1019</v>
      </c>
      <c r="K432" s="625"/>
      <c r="L432" s="625" t="s">
        <v>7147</v>
      </c>
      <c r="M432" s="629" t="s">
        <v>8671</v>
      </c>
      <c r="N432" s="625"/>
      <c r="O432" s="625"/>
      <c r="P432" s="625"/>
      <c r="Q432" s="625"/>
      <c r="R432" s="625" t="s">
        <v>4996</v>
      </c>
      <c r="S432" s="625" t="s">
        <v>6182</v>
      </c>
      <c r="T432" s="625"/>
      <c r="U432" s="625"/>
      <c r="V432" s="625"/>
      <c r="W432" s="625">
        <v>1</v>
      </c>
      <c r="X432" s="625"/>
      <c r="Y432" s="625" t="s">
        <v>6858</v>
      </c>
      <c r="Z432" s="625" t="s">
        <v>8263</v>
      </c>
      <c r="AA432" s="625" t="s">
        <v>8263</v>
      </c>
      <c r="AB432" s="626" t="str">
        <f t="shared" si="18"/>
        <v>482 mm</v>
      </c>
      <c r="AC432" s="643"/>
      <c r="AD432" s="643"/>
      <c r="AE432" s="623">
        <v>150</v>
      </c>
      <c r="AF432" s="623">
        <f t="shared" si="19"/>
        <v>482</v>
      </c>
    </row>
    <row r="433" spans="1:32" x14ac:dyDescent="0.2">
      <c r="A433" s="628" t="s">
        <v>10317</v>
      </c>
      <c r="B433" s="628" t="s">
        <v>8490</v>
      </c>
      <c r="C433" s="625">
        <v>0.33</v>
      </c>
      <c r="D433" s="632" t="s">
        <v>10318</v>
      </c>
      <c r="E433" s="625">
        <v>211</v>
      </c>
      <c r="F433" s="625">
        <v>61</v>
      </c>
      <c r="G433" s="625"/>
      <c r="H433" s="625">
        <v>79</v>
      </c>
      <c r="I433" s="625"/>
      <c r="J433" s="625" t="s">
        <v>7147</v>
      </c>
      <c r="K433" s="625"/>
      <c r="L433" s="625" t="s">
        <v>7147</v>
      </c>
      <c r="M433" s="629" t="s">
        <v>3523</v>
      </c>
      <c r="N433" s="625"/>
      <c r="O433" s="625"/>
      <c r="P433" s="625"/>
      <c r="Q433" s="625"/>
      <c r="R433" s="625" t="s">
        <v>4996</v>
      </c>
      <c r="S433" s="625" t="s">
        <v>1046</v>
      </c>
      <c r="T433" s="625"/>
      <c r="U433" s="625" t="s">
        <v>8263</v>
      </c>
      <c r="V433" s="625"/>
      <c r="W433" s="625">
        <v>6</v>
      </c>
      <c r="X433" s="625"/>
      <c r="Y433" s="625" t="s">
        <v>440</v>
      </c>
      <c r="Z433" s="625" t="s">
        <v>8263</v>
      </c>
      <c r="AA433" s="625" t="s">
        <v>8263</v>
      </c>
      <c r="AB433" s="626" t="str">
        <f t="shared" si="18"/>
        <v>607 mm</v>
      </c>
      <c r="AC433" s="643"/>
      <c r="AD433" s="643"/>
      <c r="AE433" s="623">
        <v>25</v>
      </c>
      <c r="AF433" s="623">
        <f t="shared" si="19"/>
        <v>607</v>
      </c>
    </row>
    <row r="434" spans="1:32" x14ac:dyDescent="0.2">
      <c r="A434" s="628" t="s">
        <v>12581</v>
      </c>
      <c r="B434" s="628" t="s">
        <v>8490</v>
      </c>
      <c r="C434" s="793">
        <v>0.33</v>
      </c>
      <c r="D434" s="632" t="s">
        <v>12584</v>
      </c>
      <c r="E434" s="793">
        <v>211</v>
      </c>
      <c r="F434" s="793">
        <v>61</v>
      </c>
      <c r="G434" s="793"/>
      <c r="H434" s="793">
        <v>79</v>
      </c>
      <c r="I434" s="793"/>
      <c r="J434" s="793" t="s">
        <v>7147</v>
      </c>
      <c r="K434" s="793"/>
      <c r="L434" s="793" t="s">
        <v>7147</v>
      </c>
      <c r="M434" s="629" t="s">
        <v>8671</v>
      </c>
      <c r="N434" s="793"/>
      <c r="O434" s="793"/>
      <c r="P434" s="793"/>
      <c r="Q434" s="793"/>
      <c r="R434" s="793" t="s">
        <v>4996</v>
      </c>
      <c r="S434" s="793" t="s">
        <v>7822</v>
      </c>
      <c r="T434" s="793"/>
      <c r="U434" s="793" t="s">
        <v>8263</v>
      </c>
      <c r="V434" s="793"/>
      <c r="W434" s="793">
        <v>3</v>
      </c>
      <c r="X434" s="793"/>
      <c r="Y434" s="793" t="s">
        <v>6513</v>
      </c>
      <c r="Z434" s="793" t="s">
        <v>8263</v>
      </c>
      <c r="AA434" s="793" t="s">
        <v>8263</v>
      </c>
      <c r="AB434" s="626" t="str">
        <f t="shared" si="18"/>
        <v>527 mm</v>
      </c>
      <c r="AC434" s="643"/>
      <c r="AD434" s="643"/>
      <c r="AE434" s="623">
        <v>105</v>
      </c>
      <c r="AF434" s="623">
        <f t="shared" si="19"/>
        <v>527</v>
      </c>
    </row>
    <row r="435" spans="1:32" x14ac:dyDescent="0.2">
      <c r="A435" s="628"/>
      <c r="B435" s="628" t="s">
        <v>8490</v>
      </c>
      <c r="C435" s="625">
        <v>0.33</v>
      </c>
      <c r="D435" s="632" t="s">
        <v>9955</v>
      </c>
      <c r="E435" s="625">
        <v>211</v>
      </c>
      <c r="F435" s="625">
        <v>61</v>
      </c>
      <c r="G435" s="625"/>
      <c r="H435" s="625">
        <v>79</v>
      </c>
      <c r="I435" s="625"/>
      <c r="J435" s="625" t="s">
        <v>7147</v>
      </c>
      <c r="K435" s="625"/>
      <c r="L435" s="625" t="s">
        <v>7147</v>
      </c>
      <c r="M435" s="629" t="s">
        <v>3929</v>
      </c>
      <c r="N435" s="625"/>
      <c r="O435" s="625"/>
      <c r="P435" s="625"/>
      <c r="Q435" s="625"/>
      <c r="R435" s="625" t="s">
        <v>4996</v>
      </c>
      <c r="S435" s="625" t="s">
        <v>3447</v>
      </c>
      <c r="T435" s="625"/>
      <c r="U435" s="625" t="s">
        <v>8263</v>
      </c>
      <c r="V435" s="625"/>
      <c r="W435" s="625">
        <v>5</v>
      </c>
      <c r="X435" s="625"/>
      <c r="Y435" s="625" t="s">
        <v>5754</v>
      </c>
      <c r="Z435" s="625" t="s">
        <v>8263</v>
      </c>
      <c r="AA435" s="625" t="s">
        <v>8263</v>
      </c>
      <c r="AB435" s="626" t="str">
        <f t="shared" si="18"/>
        <v>587 mm</v>
      </c>
      <c r="AC435" s="643"/>
      <c r="AD435" s="643"/>
      <c r="AE435" s="623">
        <v>45</v>
      </c>
      <c r="AF435" s="623">
        <f t="shared" si="19"/>
        <v>587</v>
      </c>
    </row>
    <row r="436" spans="1:32" x14ac:dyDescent="0.2">
      <c r="A436" s="628" t="s">
        <v>2215</v>
      </c>
      <c r="B436" s="628" t="s">
        <v>8490</v>
      </c>
      <c r="C436" s="625">
        <v>0.33</v>
      </c>
      <c r="D436" s="632" t="s">
        <v>4302</v>
      </c>
      <c r="E436" s="625">
        <v>211</v>
      </c>
      <c r="F436" s="625">
        <v>61</v>
      </c>
      <c r="G436" s="625"/>
      <c r="H436" s="625">
        <v>79</v>
      </c>
      <c r="I436" s="625"/>
      <c r="J436" s="625" t="s">
        <v>7147</v>
      </c>
      <c r="K436" s="625"/>
      <c r="L436" s="625" t="s">
        <v>7147</v>
      </c>
      <c r="M436" s="629" t="s">
        <v>3523</v>
      </c>
      <c r="N436" s="625"/>
      <c r="O436" s="625"/>
      <c r="P436" s="625"/>
      <c r="Q436" s="625"/>
      <c r="R436" s="625" t="s">
        <v>4996</v>
      </c>
      <c r="S436" s="625" t="s">
        <v>1046</v>
      </c>
      <c r="T436" s="625"/>
      <c r="U436" s="625" t="s">
        <v>8263</v>
      </c>
      <c r="V436" s="625"/>
      <c r="W436" s="625">
        <v>6</v>
      </c>
      <c r="X436" s="625"/>
      <c r="Y436" s="625" t="s">
        <v>440</v>
      </c>
      <c r="Z436" s="625" t="s">
        <v>8263</v>
      </c>
      <c r="AA436" s="625" t="s">
        <v>8263</v>
      </c>
      <c r="AB436" s="626" t="str">
        <f t="shared" si="18"/>
        <v>607 mm</v>
      </c>
      <c r="AC436" s="643"/>
      <c r="AD436" s="643"/>
      <c r="AE436" s="623">
        <v>25</v>
      </c>
      <c r="AF436" s="623">
        <f t="shared" si="19"/>
        <v>607</v>
      </c>
    </row>
    <row r="437" spans="1:32" x14ac:dyDescent="0.2">
      <c r="A437" s="628" t="s">
        <v>10496</v>
      </c>
      <c r="B437" s="628" t="s">
        <v>8490</v>
      </c>
      <c r="C437" s="625">
        <v>0.33</v>
      </c>
      <c r="D437" s="632" t="s">
        <v>5158</v>
      </c>
      <c r="E437" s="625">
        <v>211</v>
      </c>
      <c r="F437" s="625">
        <v>61</v>
      </c>
      <c r="G437" s="625"/>
      <c r="H437" s="625">
        <v>79</v>
      </c>
      <c r="I437" s="625"/>
      <c r="J437" s="625" t="s">
        <v>7147</v>
      </c>
      <c r="K437" s="625"/>
      <c r="L437" s="625" t="s">
        <v>7147</v>
      </c>
      <c r="M437" s="629" t="s">
        <v>3929</v>
      </c>
      <c r="N437" s="625"/>
      <c r="O437" s="625"/>
      <c r="P437" s="625"/>
      <c r="Q437" s="625"/>
      <c r="R437" s="625" t="s">
        <v>4996</v>
      </c>
      <c r="S437" s="625" t="s">
        <v>3447</v>
      </c>
      <c r="T437" s="625"/>
      <c r="U437" s="625" t="s">
        <v>8263</v>
      </c>
      <c r="V437" s="625"/>
      <c r="W437" s="625">
        <v>5</v>
      </c>
      <c r="X437" s="625"/>
      <c r="Y437" s="625" t="s">
        <v>2018</v>
      </c>
      <c r="Z437" s="625" t="s">
        <v>8263</v>
      </c>
      <c r="AA437" s="625" t="s">
        <v>8263</v>
      </c>
      <c r="AB437" s="626" t="str">
        <f t="shared" si="18"/>
        <v>602 mm</v>
      </c>
      <c r="AC437" s="643"/>
      <c r="AD437" s="643"/>
      <c r="AE437" s="623">
        <v>30</v>
      </c>
      <c r="AF437" s="623">
        <f t="shared" si="19"/>
        <v>602</v>
      </c>
    </row>
    <row r="438" spans="1:32" x14ac:dyDescent="0.2">
      <c r="A438" s="628" t="s">
        <v>1056</v>
      </c>
      <c r="B438" s="628" t="s">
        <v>8490</v>
      </c>
      <c r="C438" s="625">
        <v>0.33</v>
      </c>
      <c r="D438" s="632" t="s">
        <v>1058</v>
      </c>
      <c r="E438" s="625">
        <v>211</v>
      </c>
      <c r="F438" s="625">
        <v>61</v>
      </c>
      <c r="G438" s="625"/>
      <c r="H438" s="625">
        <v>79</v>
      </c>
      <c r="I438" s="625"/>
      <c r="J438" s="625" t="s">
        <v>7147</v>
      </c>
      <c r="K438" s="625"/>
      <c r="L438" s="625" t="s">
        <v>7147</v>
      </c>
      <c r="M438" s="629" t="s">
        <v>3523</v>
      </c>
      <c r="N438" s="625"/>
      <c r="O438" s="625"/>
      <c r="P438" s="625"/>
      <c r="Q438" s="625"/>
      <c r="R438" s="625" t="s">
        <v>4996</v>
      </c>
      <c r="S438" s="625" t="s">
        <v>1046</v>
      </c>
      <c r="T438" s="625"/>
      <c r="U438" s="625" t="s">
        <v>8263</v>
      </c>
      <c r="V438" s="625"/>
      <c r="W438" s="625">
        <v>6</v>
      </c>
      <c r="X438" s="625"/>
      <c r="Y438" s="625" t="s">
        <v>440</v>
      </c>
      <c r="Z438" s="625" t="s">
        <v>8263</v>
      </c>
      <c r="AA438" s="625" t="s">
        <v>8263</v>
      </c>
      <c r="AB438" s="626" t="str">
        <f t="shared" si="18"/>
        <v>607 mm</v>
      </c>
      <c r="AC438" s="643" t="s">
        <v>9177</v>
      </c>
      <c r="AD438" s="643"/>
      <c r="AE438" s="623">
        <v>25</v>
      </c>
      <c r="AF438" s="623">
        <f t="shared" si="19"/>
        <v>607</v>
      </c>
    </row>
    <row r="439" spans="1:32" x14ac:dyDescent="0.2">
      <c r="A439" s="628"/>
      <c r="B439" s="628" t="s">
        <v>8490</v>
      </c>
      <c r="C439" s="625">
        <v>0.33</v>
      </c>
      <c r="D439" s="632" t="s">
        <v>5514</v>
      </c>
      <c r="E439" s="625">
        <v>211</v>
      </c>
      <c r="F439" s="625">
        <v>60</v>
      </c>
      <c r="G439" s="625"/>
      <c r="H439" s="625">
        <v>79</v>
      </c>
      <c r="I439" s="625"/>
      <c r="J439" s="625" t="s">
        <v>7147</v>
      </c>
      <c r="K439" s="625"/>
      <c r="L439" s="625" t="s">
        <v>7147</v>
      </c>
      <c r="M439" s="629" t="s">
        <v>3929</v>
      </c>
      <c r="N439" s="625"/>
      <c r="O439" s="625"/>
      <c r="P439" s="625"/>
      <c r="Q439" s="625"/>
      <c r="R439" s="625" t="s">
        <v>4996</v>
      </c>
      <c r="S439" s="625" t="s">
        <v>2019</v>
      </c>
      <c r="T439" s="625"/>
      <c r="U439" s="625" t="s">
        <v>8263</v>
      </c>
      <c r="V439" s="625"/>
      <c r="W439" s="625">
        <v>4</v>
      </c>
      <c r="X439" s="625"/>
      <c r="Y439" s="625" t="s">
        <v>3271</v>
      </c>
      <c r="Z439" s="625" t="s">
        <v>8263</v>
      </c>
      <c r="AA439" s="625" t="s">
        <v>8263</v>
      </c>
      <c r="AB439" s="626" t="str">
        <f t="shared" si="18"/>
        <v>567 mm</v>
      </c>
      <c r="AC439" s="643"/>
      <c r="AD439" s="643"/>
      <c r="AE439" s="623">
        <v>65</v>
      </c>
      <c r="AF439" s="623">
        <f t="shared" si="19"/>
        <v>567</v>
      </c>
    </row>
    <row r="440" spans="1:32" x14ac:dyDescent="0.2">
      <c r="A440" s="628"/>
      <c r="B440" s="628" t="s">
        <v>8490</v>
      </c>
      <c r="C440" s="625">
        <v>0.33</v>
      </c>
      <c r="D440" s="632" t="s">
        <v>2229</v>
      </c>
      <c r="E440" s="625">
        <v>211</v>
      </c>
      <c r="F440" s="625">
        <v>61</v>
      </c>
      <c r="G440" s="625"/>
      <c r="H440" s="625">
        <v>79</v>
      </c>
      <c r="I440" s="625"/>
      <c r="J440" s="625" t="s">
        <v>7147</v>
      </c>
      <c r="K440" s="625"/>
      <c r="L440" s="625" t="s">
        <v>7147</v>
      </c>
      <c r="M440" s="629" t="s">
        <v>3523</v>
      </c>
      <c r="N440" s="625"/>
      <c r="O440" s="625"/>
      <c r="P440" s="625"/>
      <c r="Q440" s="625"/>
      <c r="R440" s="625" t="s">
        <v>4996</v>
      </c>
      <c r="S440" s="625" t="s">
        <v>1046</v>
      </c>
      <c r="T440" s="625"/>
      <c r="U440" s="625" t="s">
        <v>8263</v>
      </c>
      <c r="V440" s="625"/>
      <c r="W440" s="625">
        <v>6</v>
      </c>
      <c r="X440" s="625"/>
      <c r="Y440" s="625" t="s">
        <v>440</v>
      </c>
      <c r="Z440" s="625" t="s">
        <v>8263</v>
      </c>
      <c r="AA440" s="625" t="s">
        <v>8263</v>
      </c>
      <c r="AB440" s="626" t="str">
        <f t="shared" si="18"/>
        <v>607 mm</v>
      </c>
      <c r="AC440" s="643"/>
      <c r="AD440" s="643"/>
      <c r="AE440" s="623">
        <v>25</v>
      </c>
      <c r="AF440" s="623">
        <f t="shared" si="19"/>
        <v>607</v>
      </c>
    </row>
    <row r="441" spans="1:32" x14ac:dyDescent="0.2">
      <c r="A441" s="628" t="s">
        <v>853</v>
      </c>
      <c r="B441" s="628" t="s">
        <v>8490</v>
      </c>
      <c r="C441" s="625">
        <v>0.33</v>
      </c>
      <c r="D441" s="632" t="s">
        <v>861</v>
      </c>
      <c r="E441" s="625">
        <v>211</v>
      </c>
      <c r="F441" s="625">
        <v>61</v>
      </c>
      <c r="G441" s="625"/>
      <c r="H441" s="625">
        <v>79</v>
      </c>
      <c r="I441" s="625"/>
      <c r="J441" s="625" t="s">
        <v>7147</v>
      </c>
      <c r="K441" s="625"/>
      <c r="L441" s="625" t="s">
        <v>7147</v>
      </c>
      <c r="M441" s="629" t="s">
        <v>3523</v>
      </c>
      <c r="N441" s="625"/>
      <c r="O441" s="625"/>
      <c r="P441" s="625"/>
      <c r="Q441" s="625"/>
      <c r="R441" s="625" t="s">
        <v>4996</v>
      </c>
      <c r="S441" s="625" t="s">
        <v>1046</v>
      </c>
      <c r="T441" s="625"/>
      <c r="U441" s="625" t="s">
        <v>8263</v>
      </c>
      <c r="V441" s="625"/>
      <c r="W441" s="625">
        <v>6</v>
      </c>
      <c r="X441" s="625"/>
      <c r="Y441" s="625" t="s">
        <v>440</v>
      </c>
      <c r="Z441" s="625" t="s">
        <v>8263</v>
      </c>
      <c r="AA441" s="625" t="s">
        <v>8263</v>
      </c>
      <c r="AB441" s="626" t="str">
        <f t="shared" si="18"/>
        <v>607 mm</v>
      </c>
      <c r="AC441" s="643"/>
      <c r="AD441" s="643"/>
      <c r="AE441" s="623">
        <v>25</v>
      </c>
      <c r="AF441" s="623">
        <f t="shared" si="19"/>
        <v>607</v>
      </c>
    </row>
    <row r="442" spans="1:32" x14ac:dyDescent="0.2">
      <c r="A442" s="628"/>
      <c r="B442" s="628" t="s">
        <v>8490</v>
      </c>
      <c r="C442" s="625">
        <v>0.33</v>
      </c>
      <c r="D442" s="632" t="s">
        <v>808</v>
      </c>
      <c r="E442" s="625">
        <v>211</v>
      </c>
      <c r="F442" s="625">
        <v>61</v>
      </c>
      <c r="G442" s="625"/>
      <c r="H442" s="625">
        <v>79</v>
      </c>
      <c r="I442" s="625"/>
      <c r="J442" s="625" t="s">
        <v>7147</v>
      </c>
      <c r="K442" s="625"/>
      <c r="L442" s="625" t="s">
        <v>7147</v>
      </c>
      <c r="M442" s="629" t="s">
        <v>3929</v>
      </c>
      <c r="N442" s="625"/>
      <c r="O442" s="625"/>
      <c r="P442" s="625"/>
      <c r="Q442" s="625"/>
      <c r="R442" s="625" t="s">
        <v>4996</v>
      </c>
      <c r="S442" s="625" t="s">
        <v>1046</v>
      </c>
      <c r="T442" s="625"/>
      <c r="U442" s="625" t="s">
        <v>8263</v>
      </c>
      <c r="V442" s="625"/>
      <c r="W442" s="625">
        <v>6</v>
      </c>
      <c r="X442" s="625"/>
      <c r="Y442" s="625" t="s">
        <v>2018</v>
      </c>
      <c r="Z442" s="625" t="s">
        <v>8263</v>
      </c>
      <c r="AA442" s="625" t="s">
        <v>8263</v>
      </c>
      <c r="AB442" s="626" t="str">
        <f t="shared" si="18"/>
        <v>602 mm</v>
      </c>
      <c r="AC442" s="643"/>
      <c r="AD442" s="643"/>
      <c r="AE442" s="623">
        <v>30</v>
      </c>
      <c r="AF442" s="623">
        <f t="shared" si="19"/>
        <v>602</v>
      </c>
    </row>
    <row r="443" spans="1:32" x14ac:dyDescent="0.2">
      <c r="A443" s="628" t="s">
        <v>9731</v>
      </c>
      <c r="B443" s="628" t="s">
        <v>5305</v>
      </c>
      <c r="C443" s="625">
        <v>0.33</v>
      </c>
      <c r="D443" s="632" t="s">
        <v>9733</v>
      </c>
      <c r="E443" s="625">
        <v>232</v>
      </c>
      <c r="F443" s="625">
        <v>56</v>
      </c>
      <c r="G443" s="625"/>
      <c r="H443" s="625">
        <v>79</v>
      </c>
      <c r="I443" s="625"/>
      <c r="J443" s="625" t="s">
        <v>2093</v>
      </c>
      <c r="K443" s="625"/>
      <c r="L443" s="625" t="s">
        <v>7820</v>
      </c>
      <c r="M443" s="629" t="s">
        <v>3929</v>
      </c>
      <c r="N443" s="625"/>
      <c r="O443" s="625"/>
      <c r="P443" s="625"/>
      <c r="Q443" s="625"/>
      <c r="R443" s="625" t="s">
        <v>7821</v>
      </c>
      <c r="S443" s="625" t="s">
        <v>4677</v>
      </c>
      <c r="T443" s="625"/>
      <c r="U443" s="625" t="s">
        <v>8263</v>
      </c>
      <c r="V443" s="625"/>
      <c r="W443" s="625" t="s">
        <v>2630</v>
      </c>
      <c r="X443" s="625"/>
      <c r="Y443" s="625" t="s">
        <v>2062</v>
      </c>
      <c r="Z443" s="625" t="s">
        <v>8263</v>
      </c>
      <c r="AA443" s="625" t="s">
        <v>8263</v>
      </c>
      <c r="AB443" s="626" t="str">
        <f t="shared" si="18"/>
        <v>502 mm</v>
      </c>
      <c r="AC443" s="643"/>
      <c r="AD443" s="643"/>
      <c r="AE443" s="623">
        <v>130</v>
      </c>
      <c r="AF443" s="623">
        <f t="shared" si="19"/>
        <v>502</v>
      </c>
    </row>
    <row r="444" spans="1:32" x14ac:dyDescent="0.2">
      <c r="A444" s="628"/>
      <c r="B444" s="628" t="s">
        <v>2125</v>
      </c>
      <c r="C444" s="625">
        <v>0.33</v>
      </c>
      <c r="D444" s="632" t="s">
        <v>8447</v>
      </c>
      <c r="E444" s="625">
        <v>214</v>
      </c>
      <c r="F444" s="625">
        <v>64</v>
      </c>
      <c r="G444" s="625"/>
      <c r="H444" s="625">
        <v>79</v>
      </c>
      <c r="I444" s="625"/>
      <c r="J444" s="625" t="s">
        <v>1019</v>
      </c>
      <c r="K444" s="625"/>
      <c r="L444" s="625" t="s">
        <v>1117</v>
      </c>
      <c r="M444" s="629" t="s">
        <v>3929</v>
      </c>
      <c r="N444" s="625"/>
      <c r="O444" s="625"/>
      <c r="P444" s="625"/>
      <c r="Q444" s="625"/>
      <c r="R444" s="625" t="s">
        <v>4996</v>
      </c>
      <c r="S444" s="625" t="s">
        <v>6182</v>
      </c>
      <c r="T444" s="625"/>
      <c r="U444" s="625" t="s">
        <v>8263</v>
      </c>
      <c r="V444" s="625"/>
      <c r="W444" s="625">
        <v>1</v>
      </c>
      <c r="X444" s="625"/>
      <c r="Y444" s="625" t="s">
        <v>8341</v>
      </c>
      <c r="Z444" s="625" t="s">
        <v>8263</v>
      </c>
      <c r="AA444" s="625" t="s">
        <v>8263</v>
      </c>
      <c r="AB444" s="626" t="str">
        <f t="shared" si="18"/>
        <v>447 mm</v>
      </c>
      <c r="AC444" s="643"/>
      <c r="AD444" s="643"/>
      <c r="AE444" s="623">
        <v>185</v>
      </c>
      <c r="AF444" s="623">
        <f t="shared" si="19"/>
        <v>447</v>
      </c>
    </row>
    <row r="445" spans="1:32" x14ac:dyDescent="0.2">
      <c r="A445" s="628"/>
      <c r="B445" s="628" t="s">
        <v>2125</v>
      </c>
      <c r="C445" s="625">
        <v>0.33</v>
      </c>
      <c r="D445" s="632" t="s">
        <v>6270</v>
      </c>
      <c r="E445" s="625">
        <v>209</v>
      </c>
      <c r="F445" s="625">
        <v>60</v>
      </c>
      <c r="G445" s="625"/>
      <c r="H445" s="625">
        <v>79</v>
      </c>
      <c r="I445" s="625"/>
      <c r="J445" s="625" t="s">
        <v>7147</v>
      </c>
      <c r="K445" s="625"/>
      <c r="L445" s="625" t="s">
        <v>7820</v>
      </c>
      <c r="M445" s="629" t="s">
        <v>3929</v>
      </c>
      <c r="N445" s="625"/>
      <c r="O445" s="625"/>
      <c r="P445" s="625"/>
      <c r="Q445" s="625"/>
      <c r="R445" s="625" t="s">
        <v>3270</v>
      </c>
      <c r="S445" s="625" t="s">
        <v>4677</v>
      </c>
      <c r="T445" s="625"/>
      <c r="U445" s="625" t="s">
        <v>8263</v>
      </c>
      <c r="V445" s="625"/>
      <c r="W445" s="625">
        <v>2</v>
      </c>
      <c r="X445" s="625"/>
      <c r="Y445" s="625" t="s">
        <v>2062</v>
      </c>
      <c r="Z445" s="625" t="s">
        <v>8263</v>
      </c>
      <c r="AA445" s="625" t="s">
        <v>8263</v>
      </c>
      <c r="AB445" s="626" t="str">
        <f t="shared" si="18"/>
        <v>502 mm</v>
      </c>
      <c r="AC445" s="643"/>
      <c r="AD445" s="643"/>
      <c r="AE445" s="623">
        <v>130</v>
      </c>
      <c r="AF445" s="623">
        <f t="shared" si="19"/>
        <v>502</v>
      </c>
    </row>
    <row r="446" spans="1:32" x14ac:dyDescent="0.2">
      <c r="A446" s="628"/>
      <c r="B446" s="628" t="s">
        <v>2125</v>
      </c>
      <c r="C446" s="625">
        <v>0.33</v>
      </c>
      <c r="D446" s="632" t="s">
        <v>3204</v>
      </c>
      <c r="E446" s="625">
        <v>208</v>
      </c>
      <c r="F446" s="625">
        <v>64</v>
      </c>
      <c r="G446" s="625"/>
      <c r="H446" s="625">
        <v>79</v>
      </c>
      <c r="I446" s="625"/>
      <c r="J446" s="625" t="s">
        <v>1019</v>
      </c>
      <c r="K446" s="625"/>
      <c r="L446" s="625" t="s">
        <v>7147</v>
      </c>
      <c r="M446" s="629" t="s">
        <v>8671</v>
      </c>
      <c r="N446" s="625"/>
      <c r="O446" s="625"/>
      <c r="P446" s="625"/>
      <c r="Q446" s="625"/>
      <c r="R446" s="625" t="s">
        <v>4996</v>
      </c>
      <c r="S446" s="626" t="s">
        <v>7822</v>
      </c>
      <c r="T446" s="625"/>
      <c r="U446" s="625"/>
      <c r="V446" s="625"/>
      <c r="W446" s="625">
        <v>2</v>
      </c>
      <c r="X446" s="625"/>
      <c r="Y446" s="625" t="s">
        <v>6858</v>
      </c>
      <c r="Z446" s="625" t="s">
        <v>8263</v>
      </c>
      <c r="AA446" s="625" t="s">
        <v>8263</v>
      </c>
      <c r="AB446" s="626" t="str">
        <f t="shared" si="18"/>
        <v>482 mm</v>
      </c>
      <c r="AC446" s="643"/>
      <c r="AD446" s="643"/>
      <c r="AE446" s="623">
        <v>150</v>
      </c>
      <c r="AF446" s="623">
        <f t="shared" si="19"/>
        <v>482</v>
      </c>
    </row>
    <row r="447" spans="1:32" customFormat="1" x14ac:dyDescent="0.2">
      <c r="A447" s="6" t="s">
        <v>12069</v>
      </c>
      <c r="B447" s="6" t="s">
        <v>2125</v>
      </c>
      <c r="C447" s="5">
        <v>0.33</v>
      </c>
      <c r="D447" s="174" t="s">
        <v>11772</v>
      </c>
      <c r="E447" s="5">
        <v>215</v>
      </c>
      <c r="F447" s="5">
        <v>55</v>
      </c>
      <c r="G447" s="5"/>
      <c r="H447" s="5">
        <v>79</v>
      </c>
      <c r="I447" s="5"/>
      <c r="J447" s="5" t="s">
        <v>2093</v>
      </c>
      <c r="K447" s="5"/>
      <c r="L447" s="5" t="s">
        <v>7820</v>
      </c>
      <c r="M447" s="251" t="s">
        <v>3929</v>
      </c>
      <c r="N447" s="5"/>
      <c r="O447" s="5"/>
      <c r="P447" s="5"/>
      <c r="Q447" s="5"/>
      <c r="R447" s="5" t="s">
        <v>3270</v>
      </c>
      <c r="S447" s="5" t="s">
        <v>4677</v>
      </c>
      <c r="T447" s="5"/>
      <c r="U447" s="5" t="s">
        <v>8263</v>
      </c>
      <c r="V447" s="5"/>
      <c r="W447" s="5">
        <v>3</v>
      </c>
      <c r="X447" s="5"/>
      <c r="Y447" s="5" t="s">
        <v>2062</v>
      </c>
      <c r="Z447" s="5" t="s">
        <v>8263</v>
      </c>
      <c r="AA447" s="5" t="s">
        <v>8263</v>
      </c>
      <c r="AB447" s="626" t="str">
        <f t="shared" si="18"/>
        <v>502 mm</v>
      </c>
      <c r="AC447" s="9" t="s">
        <v>11738</v>
      </c>
      <c r="AD447" s="9"/>
      <c r="AE447" s="628">
        <v>130</v>
      </c>
      <c r="AF447" s="623">
        <f t="shared" si="19"/>
        <v>502</v>
      </c>
    </row>
    <row r="448" spans="1:32" x14ac:dyDescent="0.2">
      <c r="A448" s="628"/>
      <c r="B448" s="628" t="s">
        <v>2125</v>
      </c>
      <c r="C448" s="625">
        <v>0.33</v>
      </c>
      <c r="D448" s="632" t="s">
        <v>1370</v>
      </c>
      <c r="E448" s="625">
        <v>210</v>
      </c>
      <c r="F448" s="625">
        <v>58</v>
      </c>
      <c r="G448" s="625"/>
      <c r="H448" s="625">
        <v>79</v>
      </c>
      <c r="I448" s="625"/>
      <c r="J448" s="625" t="s">
        <v>2093</v>
      </c>
      <c r="K448" s="625"/>
      <c r="L448" s="625" t="s">
        <v>7820</v>
      </c>
      <c r="M448" s="629" t="s">
        <v>3929</v>
      </c>
      <c r="N448" s="625"/>
      <c r="O448" s="625"/>
      <c r="P448" s="625"/>
      <c r="Q448" s="625"/>
      <c r="R448" s="625" t="s">
        <v>3270</v>
      </c>
      <c r="S448" s="625" t="s">
        <v>4677</v>
      </c>
      <c r="T448" s="625"/>
      <c r="U448" s="625" t="s">
        <v>8263</v>
      </c>
      <c r="V448" s="625"/>
      <c r="W448" s="625">
        <v>1</v>
      </c>
      <c r="X448" s="625"/>
      <c r="Y448" s="625" t="s">
        <v>1371</v>
      </c>
      <c r="Z448" s="625" t="s">
        <v>8263</v>
      </c>
      <c r="AA448" s="625" t="s">
        <v>8263</v>
      </c>
      <c r="AB448" s="626" t="str">
        <f t="shared" si="18"/>
        <v>487 mm</v>
      </c>
      <c r="AC448" s="643"/>
      <c r="AD448" s="643"/>
      <c r="AE448" s="623">
        <v>145</v>
      </c>
      <c r="AF448" s="623">
        <f t="shared" si="19"/>
        <v>487</v>
      </c>
    </row>
    <row r="449" spans="1:32" x14ac:dyDescent="0.2">
      <c r="A449" s="628"/>
      <c r="B449" s="624" t="s">
        <v>2785</v>
      </c>
      <c r="C449" s="626">
        <v>0.33</v>
      </c>
      <c r="D449" s="639" t="s">
        <v>612</v>
      </c>
      <c r="E449" s="626">
        <v>208</v>
      </c>
      <c r="F449" s="626">
        <v>64</v>
      </c>
      <c r="G449" s="626"/>
      <c r="H449" s="626">
        <v>79</v>
      </c>
      <c r="I449" s="626"/>
      <c r="J449" s="625" t="s">
        <v>1019</v>
      </c>
      <c r="K449" s="625"/>
      <c r="L449" s="625" t="s">
        <v>7147</v>
      </c>
      <c r="M449" s="629" t="s">
        <v>8671</v>
      </c>
      <c r="N449" s="625"/>
      <c r="O449" s="625"/>
      <c r="P449" s="625"/>
      <c r="Q449" s="625"/>
      <c r="R449" s="625" t="s">
        <v>4996</v>
      </c>
      <c r="S449" s="625" t="s">
        <v>6182</v>
      </c>
      <c r="T449" s="625"/>
      <c r="U449" s="625"/>
      <c r="V449" s="625"/>
      <c r="W449" s="625">
        <v>1</v>
      </c>
      <c r="X449" s="625"/>
      <c r="Y449" s="625" t="s">
        <v>6858</v>
      </c>
      <c r="Z449" s="625" t="s">
        <v>8263</v>
      </c>
      <c r="AA449" s="625" t="s">
        <v>8263</v>
      </c>
      <c r="AB449" s="626" t="str">
        <f t="shared" si="18"/>
        <v>482 mm</v>
      </c>
      <c r="AC449" s="643"/>
      <c r="AD449" s="643"/>
      <c r="AE449" s="623">
        <v>150</v>
      </c>
      <c r="AF449" s="623">
        <f t="shared" si="19"/>
        <v>482</v>
      </c>
    </row>
    <row r="450" spans="1:32" x14ac:dyDescent="0.2">
      <c r="A450" s="628"/>
      <c r="B450" s="624" t="s">
        <v>2785</v>
      </c>
      <c r="C450" s="626">
        <v>0.33</v>
      </c>
      <c r="D450" s="639" t="s">
        <v>6534</v>
      </c>
      <c r="E450" s="626">
        <v>210</v>
      </c>
      <c r="F450" s="626">
        <v>58</v>
      </c>
      <c r="G450" s="626"/>
      <c r="H450" s="626">
        <v>79</v>
      </c>
      <c r="I450" s="626"/>
      <c r="J450" s="625" t="s">
        <v>2093</v>
      </c>
      <c r="K450" s="625"/>
      <c r="L450" s="625" t="s">
        <v>7820</v>
      </c>
      <c r="M450" s="629" t="s">
        <v>3929</v>
      </c>
      <c r="N450" s="625"/>
      <c r="O450" s="625"/>
      <c r="P450" s="625"/>
      <c r="Q450" s="625"/>
      <c r="R450" s="625" t="s">
        <v>3270</v>
      </c>
      <c r="S450" s="625" t="s">
        <v>4677</v>
      </c>
      <c r="T450" s="625"/>
      <c r="U450" s="625" t="s">
        <v>8263</v>
      </c>
      <c r="V450" s="625"/>
      <c r="W450" s="625">
        <v>2</v>
      </c>
      <c r="X450" s="625"/>
      <c r="Y450" s="625" t="s">
        <v>1371</v>
      </c>
      <c r="Z450" s="625" t="s">
        <v>8263</v>
      </c>
      <c r="AA450" s="625" t="s">
        <v>8263</v>
      </c>
      <c r="AB450" s="626" t="str">
        <f t="shared" si="18"/>
        <v>487 mm</v>
      </c>
      <c r="AC450" s="643"/>
      <c r="AD450" s="643"/>
      <c r="AE450" s="623">
        <v>145</v>
      </c>
      <c r="AF450" s="623">
        <f t="shared" si="19"/>
        <v>487</v>
      </c>
    </row>
    <row r="451" spans="1:32" x14ac:dyDescent="0.2">
      <c r="A451" s="628"/>
      <c r="B451" s="628" t="s">
        <v>1539</v>
      </c>
      <c r="C451" s="625">
        <v>0.33</v>
      </c>
      <c r="D451" s="632" t="s">
        <v>9270</v>
      </c>
      <c r="E451" s="625">
        <v>211</v>
      </c>
      <c r="F451" s="625">
        <v>61</v>
      </c>
      <c r="G451" s="625"/>
      <c r="H451" s="625">
        <v>79</v>
      </c>
      <c r="I451" s="625"/>
      <c r="J451" s="625" t="s">
        <v>7147</v>
      </c>
      <c r="K451" s="625"/>
      <c r="L451" s="625" t="s">
        <v>7147</v>
      </c>
      <c r="M451" s="629" t="s">
        <v>3929</v>
      </c>
      <c r="N451" s="625"/>
      <c r="O451" s="625"/>
      <c r="P451" s="625"/>
      <c r="Q451" s="625"/>
      <c r="R451" s="625" t="s">
        <v>4996</v>
      </c>
      <c r="S451" s="625" t="s">
        <v>3447</v>
      </c>
      <c r="T451" s="625"/>
      <c r="U451" s="625" t="s">
        <v>8263</v>
      </c>
      <c r="V451" s="625"/>
      <c r="W451" s="625">
        <v>5</v>
      </c>
      <c r="X451" s="625"/>
      <c r="Y451" s="625" t="s">
        <v>2018</v>
      </c>
      <c r="Z451" s="625" t="s">
        <v>8263</v>
      </c>
      <c r="AA451" s="625" t="s">
        <v>8263</v>
      </c>
      <c r="AB451" s="626" t="str">
        <f t="shared" si="18"/>
        <v>602 mm</v>
      </c>
      <c r="AC451" s="643"/>
      <c r="AD451" s="643"/>
      <c r="AE451" s="623">
        <v>30</v>
      </c>
      <c r="AF451" s="623">
        <f t="shared" si="19"/>
        <v>602</v>
      </c>
    </row>
    <row r="452" spans="1:32" x14ac:dyDescent="0.2">
      <c r="A452" s="628"/>
      <c r="B452" s="628" t="s">
        <v>1539</v>
      </c>
      <c r="C452" s="625">
        <v>0.33</v>
      </c>
      <c r="D452" s="632" t="s">
        <v>9271</v>
      </c>
      <c r="E452" s="625">
        <v>211</v>
      </c>
      <c r="F452" s="625">
        <v>61</v>
      </c>
      <c r="G452" s="625"/>
      <c r="H452" s="625">
        <v>79</v>
      </c>
      <c r="I452" s="625"/>
      <c r="J452" s="625" t="s">
        <v>7147</v>
      </c>
      <c r="K452" s="625"/>
      <c r="L452" s="625" t="s">
        <v>7147</v>
      </c>
      <c r="M452" s="629" t="s">
        <v>3929</v>
      </c>
      <c r="N452" s="625"/>
      <c r="O452" s="625"/>
      <c r="P452" s="625"/>
      <c r="Q452" s="625"/>
      <c r="R452" s="625" t="s">
        <v>4996</v>
      </c>
      <c r="S452" s="625" t="s">
        <v>3447</v>
      </c>
      <c r="T452" s="625"/>
      <c r="U452" s="625" t="s">
        <v>8263</v>
      </c>
      <c r="V452" s="625"/>
      <c r="W452" s="625">
        <v>5</v>
      </c>
      <c r="X452" s="625"/>
      <c r="Y452" s="625" t="s">
        <v>5754</v>
      </c>
      <c r="Z452" s="625" t="s">
        <v>8263</v>
      </c>
      <c r="AA452" s="625" t="s">
        <v>8263</v>
      </c>
      <c r="AB452" s="626" t="str">
        <f t="shared" si="18"/>
        <v>587 mm</v>
      </c>
      <c r="AC452" s="643"/>
      <c r="AD452" s="643"/>
      <c r="AE452" s="623">
        <v>45</v>
      </c>
      <c r="AF452" s="623">
        <f t="shared" si="19"/>
        <v>587</v>
      </c>
    </row>
    <row r="453" spans="1:32" x14ac:dyDescent="0.2">
      <c r="A453" s="628"/>
      <c r="B453" s="628" t="s">
        <v>1019</v>
      </c>
      <c r="C453" s="625">
        <v>0.33</v>
      </c>
      <c r="D453" s="632" t="s">
        <v>10342</v>
      </c>
      <c r="E453" s="625">
        <v>211</v>
      </c>
      <c r="F453" s="625">
        <v>60</v>
      </c>
      <c r="G453" s="625"/>
      <c r="H453" s="625">
        <v>79</v>
      </c>
      <c r="I453" s="625"/>
      <c r="J453" s="625" t="s">
        <v>7147</v>
      </c>
      <c r="K453" s="625"/>
      <c r="L453" s="625" t="s">
        <v>7147</v>
      </c>
      <c r="M453" s="629" t="s">
        <v>3929</v>
      </c>
      <c r="N453" s="625"/>
      <c r="O453" s="625"/>
      <c r="P453" s="625"/>
      <c r="Q453" s="625"/>
      <c r="R453" s="625" t="s">
        <v>4996</v>
      </c>
      <c r="S453" s="625" t="s">
        <v>3447</v>
      </c>
      <c r="T453" s="625"/>
      <c r="U453" s="625" t="s">
        <v>8263</v>
      </c>
      <c r="V453" s="625"/>
      <c r="W453" s="625">
        <v>5</v>
      </c>
      <c r="X453" s="625"/>
      <c r="Y453" s="625" t="s">
        <v>1074</v>
      </c>
      <c r="Z453" s="625" t="s">
        <v>8263</v>
      </c>
      <c r="AA453" s="625" t="s">
        <v>8263</v>
      </c>
      <c r="AB453" s="626" t="str">
        <f t="shared" si="18"/>
        <v>582 mm</v>
      </c>
      <c r="AC453" s="643"/>
      <c r="AD453" s="643"/>
      <c r="AE453" s="623">
        <v>50</v>
      </c>
      <c r="AF453" s="623">
        <f t="shared" si="19"/>
        <v>582</v>
      </c>
    </row>
    <row r="454" spans="1:32" x14ac:dyDescent="0.2">
      <c r="A454" s="628"/>
      <c r="B454" s="628" t="s">
        <v>1019</v>
      </c>
      <c r="C454" s="625">
        <v>0.33</v>
      </c>
      <c r="D454" s="632" t="s">
        <v>467</v>
      </c>
      <c r="E454" s="625">
        <v>210</v>
      </c>
      <c r="F454" s="625">
        <v>60</v>
      </c>
      <c r="G454" s="625"/>
      <c r="H454" s="625">
        <v>79</v>
      </c>
      <c r="I454" s="625"/>
      <c r="J454" s="625" t="s">
        <v>2093</v>
      </c>
      <c r="K454" s="625"/>
      <c r="L454" s="625" t="s">
        <v>7820</v>
      </c>
      <c r="M454" s="629" t="s">
        <v>3929</v>
      </c>
      <c r="N454" s="625"/>
      <c r="O454" s="625"/>
      <c r="P454" s="625"/>
      <c r="Q454" s="625"/>
      <c r="R454" s="625" t="s">
        <v>7821</v>
      </c>
      <c r="S454" s="625" t="s">
        <v>3447</v>
      </c>
      <c r="T454" s="625"/>
      <c r="U454" s="625" t="s">
        <v>8263</v>
      </c>
      <c r="V454" s="625"/>
      <c r="W454" s="625">
        <v>6</v>
      </c>
      <c r="X454" s="625"/>
      <c r="Y454" s="625" t="s">
        <v>6098</v>
      </c>
      <c r="Z454" s="625" t="s">
        <v>8263</v>
      </c>
      <c r="AA454" s="625" t="s">
        <v>8263</v>
      </c>
      <c r="AB454" s="626" t="str">
        <f t="shared" si="18"/>
        <v>597 mm</v>
      </c>
      <c r="AC454" s="643"/>
      <c r="AD454" s="643"/>
      <c r="AE454" s="623">
        <v>35</v>
      </c>
      <c r="AF454" s="623">
        <f t="shared" si="19"/>
        <v>597</v>
      </c>
    </row>
    <row r="455" spans="1:32" x14ac:dyDescent="0.2">
      <c r="A455" s="628"/>
      <c r="B455" s="628" t="s">
        <v>1019</v>
      </c>
      <c r="C455" s="625">
        <v>0.33</v>
      </c>
      <c r="D455" s="632" t="s">
        <v>7663</v>
      </c>
      <c r="E455" s="625">
        <v>211</v>
      </c>
      <c r="F455" s="625">
        <v>60</v>
      </c>
      <c r="G455" s="625"/>
      <c r="H455" s="625">
        <v>79</v>
      </c>
      <c r="I455" s="625"/>
      <c r="J455" s="625" t="s">
        <v>7147</v>
      </c>
      <c r="K455" s="625"/>
      <c r="L455" s="625" t="s">
        <v>7147</v>
      </c>
      <c r="M455" s="629" t="s">
        <v>3929</v>
      </c>
      <c r="N455" s="625"/>
      <c r="O455" s="625"/>
      <c r="P455" s="625"/>
      <c r="Q455" s="625"/>
      <c r="R455" s="625" t="s">
        <v>4996</v>
      </c>
      <c r="S455" s="625" t="s">
        <v>2019</v>
      </c>
      <c r="T455" s="625"/>
      <c r="U455" s="625" t="s">
        <v>8263</v>
      </c>
      <c r="V455" s="625"/>
      <c r="W455" s="625">
        <v>4</v>
      </c>
      <c r="X455" s="625"/>
      <c r="Y455" s="625" t="s">
        <v>10390</v>
      </c>
      <c r="Z455" s="625" t="s">
        <v>8263</v>
      </c>
      <c r="AA455" s="625" t="s">
        <v>8263</v>
      </c>
      <c r="AB455" s="626" t="str">
        <f t="shared" si="18"/>
        <v>542 mm</v>
      </c>
      <c r="AC455" s="643"/>
      <c r="AD455" s="643"/>
      <c r="AE455" s="623">
        <v>90</v>
      </c>
      <c r="AF455" s="623">
        <f t="shared" si="19"/>
        <v>542</v>
      </c>
    </row>
    <row r="456" spans="1:32" x14ac:dyDescent="0.2">
      <c r="A456" s="628"/>
      <c r="B456" s="628" t="s">
        <v>1019</v>
      </c>
      <c r="C456" s="625">
        <v>0.33</v>
      </c>
      <c r="D456" s="632" t="s">
        <v>4404</v>
      </c>
      <c r="E456" s="625">
        <v>211</v>
      </c>
      <c r="F456" s="625">
        <v>61</v>
      </c>
      <c r="G456" s="625"/>
      <c r="H456" s="625">
        <v>79</v>
      </c>
      <c r="I456" s="625"/>
      <c r="J456" s="625" t="s">
        <v>7147</v>
      </c>
      <c r="K456" s="625"/>
      <c r="L456" s="625" t="s">
        <v>7147</v>
      </c>
      <c r="M456" s="629" t="s">
        <v>3929</v>
      </c>
      <c r="N456" s="625"/>
      <c r="O456" s="625"/>
      <c r="P456" s="625"/>
      <c r="Q456" s="625"/>
      <c r="R456" s="625" t="s">
        <v>4996</v>
      </c>
      <c r="S456" s="625" t="s">
        <v>2019</v>
      </c>
      <c r="T456" s="625"/>
      <c r="U456" s="625" t="s">
        <v>8263</v>
      </c>
      <c r="V456" s="625"/>
      <c r="W456" s="625">
        <v>4</v>
      </c>
      <c r="X456" s="625"/>
      <c r="Y456" s="625" t="s">
        <v>10466</v>
      </c>
      <c r="Z456" s="625" t="s">
        <v>8263</v>
      </c>
      <c r="AA456" s="625" t="s">
        <v>8263</v>
      </c>
      <c r="AB456" s="626" t="str">
        <f t="shared" si="18"/>
        <v>557 mm</v>
      </c>
      <c r="AC456" s="643"/>
      <c r="AD456" s="643"/>
      <c r="AE456" s="623">
        <v>75</v>
      </c>
      <c r="AF456" s="623">
        <f t="shared" si="19"/>
        <v>557</v>
      </c>
    </row>
    <row r="457" spans="1:32" x14ac:dyDescent="0.2">
      <c r="A457" s="628"/>
      <c r="B457" s="628" t="s">
        <v>1019</v>
      </c>
      <c r="C457" s="625">
        <v>0.33</v>
      </c>
      <c r="D457" s="632" t="s">
        <v>9535</v>
      </c>
      <c r="E457" s="625">
        <v>210</v>
      </c>
      <c r="F457" s="625">
        <v>59</v>
      </c>
      <c r="G457" s="625"/>
      <c r="H457" s="625">
        <v>79</v>
      </c>
      <c r="I457" s="625"/>
      <c r="J457" s="625" t="s">
        <v>2093</v>
      </c>
      <c r="K457" s="625"/>
      <c r="L457" s="625" t="s">
        <v>7820</v>
      </c>
      <c r="M457" s="629" t="s">
        <v>3929</v>
      </c>
      <c r="N457" s="625"/>
      <c r="O457" s="625"/>
      <c r="P457" s="625"/>
      <c r="Q457" s="625"/>
      <c r="R457" s="625" t="s">
        <v>7821</v>
      </c>
      <c r="S457" s="625" t="s">
        <v>3447</v>
      </c>
      <c r="T457" s="625"/>
      <c r="U457" s="625" t="s">
        <v>8263</v>
      </c>
      <c r="V457" s="625"/>
      <c r="W457" s="625">
        <v>6</v>
      </c>
      <c r="X457" s="625"/>
      <c r="Y457" s="625" t="s">
        <v>5511</v>
      </c>
      <c r="Z457" s="625" t="s">
        <v>8263</v>
      </c>
      <c r="AA457" s="625" t="s">
        <v>8263</v>
      </c>
      <c r="AB457" s="626" t="str">
        <f t="shared" si="18"/>
        <v>592 mm</v>
      </c>
      <c r="AC457" s="643"/>
      <c r="AD457" s="643"/>
      <c r="AE457" s="623">
        <v>40</v>
      </c>
      <c r="AF457" s="623">
        <f t="shared" si="19"/>
        <v>592</v>
      </c>
    </row>
    <row r="458" spans="1:32" x14ac:dyDescent="0.2">
      <c r="A458" s="628" t="s">
        <v>10894</v>
      </c>
      <c r="B458" s="628" t="s">
        <v>5948</v>
      </c>
      <c r="C458" s="625">
        <v>0.33</v>
      </c>
      <c r="D458" s="632" t="s">
        <v>10896</v>
      </c>
      <c r="E458" s="625">
        <v>208</v>
      </c>
      <c r="F458" s="625">
        <v>65</v>
      </c>
      <c r="G458" s="625"/>
      <c r="H458" s="625">
        <v>79</v>
      </c>
      <c r="I458" s="625"/>
      <c r="J458" s="625" t="s">
        <v>1019</v>
      </c>
      <c r="K458" s="625"/>
      <c r="L458" s="625" t="s">
        <v>4996</v>
      </c>
      <c r="M458" s="629" t="s">
        <v>8671</v>
      </c>
      <c r="N458" s="625"/>
      <c r="O458" s="625"/>
      <c r="P458" s="625"/>
      <c r="Q458" s="625"/>
      <c r="R458" s="625" t="s">
        <v>7147</v>
      </c>
      <c r="S458" s="625" t="s">
        <v>6182</v>
      </c>
      <c r="T458" s="625"/>
      <c r="U458" s="625"/>
      <c r="V458" s="625"/>
      <c r="W458" s="625">
        <v>11</v>
      </c>
      <c r="X458" s="625"/>
      <c r="Y458" s="625" t="s">
        <v>5374</v>
      </c>
      <c r="Z458" s="625" t="s">
        <v>8263</v>
      </c>
      <c r="AA458" s="625" t="s">
        <v>8263</v>
      </c>
      <c r="AB458" s="626" t="str">
        <f t="shared" si="18"/>
        <v>452 mm</v>
      </c>
      <c r="AC458" s="643" t="s">
        <v>10891</v>
      </c>
      <c r="AD458" s="643"/>
      <c r="AE458" s="623">
        <v>180</v>
      </c>
      <c r="AF458" s="623">
        <f t="shared" si="19"/>
        <v>452</v>
      </c>
    </row>
    <row r="459" spans="1:32" x14ac:dyDescent="0.2">
      <c r="A459" s="628"/>
      <c r="B459" s="628" t="s">
        <v>5948</v>
      </c>
      <c r="C459" s="625">
        <v>0.33</v>
      </c>
      <c r="D459" s="632" t="s">
        <v>6948</v>
      </c>
      <c r="E459" s="625">
        <v>211</v>
      </c>
      <c r="F459" s="625">
        <v>63</v>
      </c>
      <c r="G459" s="625"/>
      <c r="H459" s="625">
        <v>79</v>
      </c>
      <c r="I459" s="625"/>
      <c r="J459" s="625" t="s">
        <v>7147</v>
      </c>
      <c r="K459" s="625"/>
      <c r="L459" s="625" t="s">
        <v>7147</v>
      </c>
      <c r="M459" s="629" t="s">
        <v>3929</v>
      </c>
      <c r="N459" s="625"/>
      <c r="O459" s="625"/>
      <c r="P459" s="625"/>
      <c r="Q459" s="625"/>
      <c r="R459" s="625" t="s">
        <v>4996</v>
      </c>
      <c r="S459" s="626" t="s">
        <v>7822</v>
      </c>
      <c r="T459" s="625"/>
      <c r="U459" s="625" t="s">
        <v>8263</v>
      </c>
      <c r="V459" s="625"/>
      <c r="W459" s="625">
        <v>1</v>
      </c>
      <c r="X459" s="625"/>
      <c r="Y459" s="625" t="s">
        <v>9429</v>
      </c>
      <c r="Z459" s="625" t="s">
        <v>8263</v>
      </c>
      <c r="AA459" s="625" t="s">
        <v>8263</v>
      </c>
      <c r="AB459" s="626" t="str">
        <f t="shared" si="18"/>
        <v>477 mm</v>
      </c>
      <c r="AC459" s="643"/>
      <c r="AD459" s="643"/>
      <c r="AE459" s="623">
        <v>155</v>
      </c>
      <c r="AF459" s="623">
        <f t="shared" si="19"/>
        <v>477</v>
      </c>
    </row>
    <row r="460" spans="1:32" x14ac:dyDescent="0.2">
      <c r="A460" s="628"/>
      <c r="B460" s="624"/>
      <c r="C460" s="626" t="s">
        <v>366</v>
      </c>
      <c r="D460" s="639"/>
      <c r="E460" s="626"/>
      <c r="F460" s="626"/>
      <c r="G460" s="626"/>
      <c r="H460" s="626"/>
      <c r="I460" s="626"/>
      <c r="J460" s="626"/>
      <c r="K460" s="626"/>
      <c r="L460" s="626"/>
      <c r="M460" s="626"/>
      <c r="N460" s="626"/>
      <c r="O460" s="626"/>
      <c r="P460" s="626"/>
      <c r="Q460" s="626"/>
      <c r="R460" s="626"/>
      <c r="S460" s="626"/>
      <c r="T460" s="626"/>
      <c r="U460" s="626"/>
      <c r="V460" s="626"/>
      <c r="W460" s="626"/>
      <c r="X460" s="626"/>
      <c r="Y460" s="626"/>
      <c r="Z460" s="626"/>
      <c r="AA460" s="625"/>
      <c r="AB460" s="626"/>
      <c r="AC460" s="643"/>
      <c r="AD460" s="643"/>
    </row>
    <row r="461" spans="1:32" x14ac:dyDescent="0.2">
      <c r="A461" s="628"/>
      <c r="B461" s="628" t="s">
        <v>3365</v>
      </c>
      <c r="C461" s="625">
        <v>0.35</v>
      </c>
      <c r="D461" s="632" t="s">
        <v>5842</v>
      </c>
      <c r="E461" s="625">
        <v>208</v>
      </c>
      <c r="F461" s="625">
        <v>65</v>
      </c>
      <c r="G461" s="625"/>
      <c r="H461" s="625">
        <v>79</v>
      </c>
      <c r="I461" s="625"/>
      <c r="J461" s="625" t="s">
        <v>8042</v>
      </c>
      <c r="K461" s="625"/>
      <c r="L461" s="625" t="s">
        <v>7147</v>
      </c>
      <c r="M461" s="629" t="s">
        <v>3929</v>
      </c>
      <c r="N461" s="625"/>
      <c r="O461" s="625"/>
      <c r="P461" s="625"/>
      <c r="Q461" s="625"/>
      <c r="R461" s="625" t="s">
        <v>4996</v>
      </c>
      <c r="S461" s="625" t="s">
        <v>3447</v>
      </c>
      <c r="T461" s="625"/>
      <c r="U461" s="625"/>
      <c r="V461" s="625"/>
      <c r="W461" s="625">
        <v>5</v>
      </c>
      <c r="X461" s="625"/>
      <c r="Y461" s="625" t="s">
        <v>1230</v>
      </c>
      <c r="Z461" s="625" t="s">
        <v>8263</v>
      </c>
      <c r="AA461" s="625" t="s">
        <v>8263</v>
      </c>
      <c r="AB461" s="626" t="str">
        <f t="shared" si="18"/>
        <v>572 mm</v>
      </c>
      <c r="AC461" s="643"/>
      <c r="AD461" s="643"/>
      <c r="AE461" s="623">
        <v>60</v>
      </c>
      <c r="AF461" s="623">
        <f t="shared" si="19"/>
        <v>572</v>
      </c>
    </row>
    <row r="462" spans="1:32" x14ac:dyDescent="0.2">
      <c r="A462" s="628"/>
      <c r="B462" s="628" t="s">
        <v>3365</v>
      </c>
      <c r="C462" s="625">
        <v>0.35</v>
      </c>
      <c r="D462" s="632" t="s">
        <v>6751</v>
      </c>
      <c r="E462" s="625">
        <v>205</v>
      </c>
      <c r="F462" s="625">
        <v>62</v>
      </c>
      <c r="G462" s="625"/>
      <c r="H462" s="625">
        <v>79</v>
      </c>
      <c r="I462" s="625"/>
      <c r="J462" s="625" t="s">
        <v>7147</v>
      </c>
      <c r="K462" s="625"/>
      <c r="L462" s="625" t="s">
        <v>7147</v>
      </c>
      <c r="M462" s="629" t="s">
        <v>3929</v>
      </c>
      <c r="N462" s="625"/>
      <c r="O462" s="625"/>
      <c r="P462" s="625"/>
      <c r="Q462" s="625"/>
      <c r="R462" s="625" t="s">
        <v>4996</v>
      </c>
      <c r="S462" s="625" t="s">
        <v>2019</v>
      </c>
      <c r="T462" s="625"/>
      <c r="U462" s="625" t="s">
        <v>8263</v>
      </c>
      <c r="V462" s="625"/>
      <c r="W462" s="625">
        <v>4</v>
      </c>
      <c r="X462" s="625"/>
      <c r="Y462" s="625" t="s">
        <v>2020</v>
      </c>
      <c r="Z462" s="625" t="s">
        <v>8263</v>
      </c>
      <c r="AA462" s="625" t="s">
        <v>8263</v>
      </c>
      <c r="AB462" s="626" t="str">
        <f t="shared" si="18"/>
        <v>585 mm</v>
      </c>
      <c r="AC462" s="643"/>
      <c r="AD462" s="643"/>
      <c r="AE462" s="623">
        <v>47</v>
      </c>
      <c r="AF462" s="623">
        <f t="shared" si="19"/>
        <v>585</v>
      </c>
    </row>
    <row r="463" spans="1:32" ht="25.5" x14ac:dyDescent="0.2">
      <c r="A463" s="628"/>
      <c r="B463" s="628" t="s">
        <v>3365</v>
      </c>
      <c r="C463" s="625">
        <v>0.35</v>
      </c>
      <c r="D463" s="632" t="s">
        <v>8875</v>
      </c>
      <c r="E463" s="625">
        <v>204</v>
      </c>
      <c r="F463" s="625">
        <v>65</v>
      </c>
      <c r="G463" s="625"/>
      <c r="H463" s="625">
        <v>79</v>
      </c>
      <c r="I463" s="625"/>
      <c r="J463" s="638" t="s">
        <v>1493</v>
      </c>
      <c r="K463" s="625"/>
      <c r="L463" s="625" t="s">
        <v>7147</v>
      </c>
      <c r="M463" s="629" t="s">
        <v>3929</v>
      </c>
      <c r="N463" s="625"/>
      <c r="O463" s="625"/>
      <c r="P463" s="625"/>
      <c r="Q463" s="625"/>
      <c r="R463" s="625" t="s">
        <v>4996</v>
      </c>
      <c r="S463" s="625" t="s">
        <v>3447</v>
      </c>
      <c r="T463" s="625"/>
      <c r="U463" s="625"/>
      <c r="V463" s="625"/>
      <c r="W463" s="625">
        <v>7</v>
      </c>
      <c r="X463" s="625"/>
      <c r="Y463" s="625" t="s">
        <v>4676</v>
      </c>
      <c r="Z463" s="625" t="s">
        <v>8263</v>
      </c>
      <c r="AA463" s="625" t="s">
        <v>8263</v>
      </c>
      <c r="AB463" s="626" t="str">
        <f t="shared" si="18"/>
        <v>617 mm</v>
      </c>
      <c r="AC463" s="643"/>
      <c r="AD463" s="643"/>
      <c r="AE463" s="623">
        <v>15</v>
      </c>
      <c r="AF463" s="623">
        <f t="shared" si="19"/>
        <v>617</v>
      </c>
    </row>
    <row r="464" spans="1:32" x14ac:dyDescent="0.2">
      <c r="A464" s="628"/>
      <c r="B464" s="628" t="s">
        <v>3365</v>
      </c>
      <c r="C464" s="625">
        <v>0.35</v>
      </c>
      <c r="D464" s="632" t="s">
        <v>3222</v>
      </c>
      <c r="E464" s="625">
        <v>217</v>
      </c>
      <c r="F464" s="625">
        <v>61</v>
      </c>
      <c r="G464" s="625"/>
      <c r="H464" s="625">
        <v>79</v>
      </c>
      <c r="I464" s="625"/>
      <c r="J464" s="638" t="s">
        <v>7147</v>
      </c>
      <c r="K464" s="625"/>
      <c r="L464" s="649" t="s">
        <v>8558</v>
      </c>
      <c r="M464" s="650"/>
      <c r="N464" s="649"/>
      <c r="O464" s="649"/>
      <c r="P464" s="649"/>
      <c r="Q464" s="649"/>
      <c r="R464" s="649"/>
      <c r="S464" s="649"/>
      <c r="T464" s="625"/>
      <c r="U464" s="625" t="s">
        <v>8263</v>
      </c>
      <c r="V464" s="625"/>
      <c r="W464" s="625">
        <v>4</v>
      </c>
      <c r="X464" s="625"/>
      <c r="Y464" s="625" t="s">
        <v>1230</v>
      </c>
      <c r="Z464" s="625" t="s">
        <v>5368</v>
      </c>
      <c r="AA464" s="625" t="s">
        <v>8263</v>
      </c>
      <c r="AB464" s="626" t="str">
        <f t="shared" si="18"/>
        <v>572 mm</v>
      </c>
      <c r="AC464" s="643"/>
      <c r="AD464" s="643"/>
      <c r="AE464" s="623">
        <v>60</v>
      </c>
      <c r="AF464" s="623">
        <f t="shared" si="19"/>
        <v>572</v>
      </c>
    </row>
    <row r="465" spans="1:32" x14ac:dyDescent="0.2">
      <c r="A465" s="628"/>
      <c r="B465" s="628" t="s">
        <v>3365</v>
      </c>
      <c r="C465" s="625">
        <v>0.35</v>
      </c>
      <c r="D465" s="632" t="s">
        <v>5549</v>
      </c>
      <c r="E465" s="625">
        <v>217</v>
      </c>
      <c r="F465" s="625">
        <v>61</v>
      </c>
      <c r="G465" s="625"/>
      <c r="H465" s="625">
        <v>79</v>
      </c>
      <c r="I465" s="625"/>
      <c r="J465" s="638" t="s">
        <v>7147</v>
      </c>
      <c r="K465" s="625"/>
      <c r="L465" s="649" t="s">
        <v>8558</v>
      </c>
      <c r="M465" s="650"/>
      <c r="N465" s="649"/>
      <c r="O465" s="649"/>
      <c r="P465" s="649"/>
      <c r="Q465" s="649"/>
      <c r="R465" s="649"/>
      <c r="S465" s="649"/>
      <c r="T465" s="625"/>
      <c r="U465" s="625" t="s">
        <v>8263</v>
      </c>
      <c r="V465" s="625"/>
      <c r="W465" s="625">
        <v>4</v>
      </c>
      <c r="X465" s="625"/>
      <c r="Y465" s="625" t="s">
        <v>1230</v>
      </c>
      <c r="Z465" s="625" t="s">
        <v>5368</v>
      </c>
      <c r="AA465" s="625" t="s">
        <v>8263</v>
      </c>
      <c r="AB465" s="626" t="str">
        <f t="shared" si="18"/>
        <v>572 mm</v>
      </c>
      <c r="AC465" s="643"/>
      <c r="AD465" s="643"/>
      <c r="AE465" s="623">
        <v>60</v>
      </c>
      <c r="AF465" s="623">
        <f t="shared" si="19"/>
        <v>572</v>
      </c>
    </row>
    <row r="466" spans="1:32" x14ac:dyDescent="0.2">
      <c r="A466" s="628"/>
      <c r="B466" s="628" t="s">
        <v>1423</v>
      </c>
      <c r="C466" s="625">
        <v>0.35</v>
      </c>
      <c r="D466" s="632" t="s">
        <v>6086</v>
      </c>
      <c r="E466" s="625">
        <v>211</v>
      </c>
      <c r="F466" s="625">
        <v>62</v>
      </c>
      <c r="G466" s="625"/>
      <c r="H466" s="625">
        <v>79</v>
      </c>
      <c r="I466" s="625"/>
      <c r="J466" s="625" t="s">
        <v>7147</v>
      </c>
      <c r="K466" s="625"/>
      <c r="L466" s="625" t="s">
        <v>7147</v>
      </c>
      <c r="M466" s="629" t="s">
        <v>3929</v>
      </c>
      <c r="N466" s="629"/>
      <c r="O466" s="625"/>
      <c r="P466" s="625"/>
      <c r="Q466" s="625"/>
      <c r="R466" s="625" t="s">
        <v>4996</v>
      </c>
      <c r="S466" s="625" t="s">
        <v>3447</v>
      </c>
      <c r="T466" s="625"/>
      <c r="U466" s="625" t="s">
        <v>8263</v>
      </c>
      <c r="V466" s="625"/>
      <c r="W466" s="625">
        <v>6</v>
      </c>
      <c r="X466" s="625"/>
      <c r="Y466" s="625" t="s">
        <v>6098</v>
      </c>
      <c r="Z466" s="625" t="s">
        <v>8263</v>
      </c>
      <c r="AA466" s="625" t="s">
        <v>8263</v>
      </c>
      <c r="AB466" s="626" t="str">
        <f t="shared" si="18"/>
        <v>597 mm</v>
      </c>
      <c r="AC466" s="643"/>
      <c r="AD466" s="643"/>
      <c r="AE466" s="623">
        <v>35</v>
      </c>
      <c r="AF466" s="623">
        <f t="shared" si="19"/>
        <v>597</v>
      </c>
    </row>
    <row r="467" spans="1:32" x14ac:dyDescent="0.2">
      <c r="A467" s="628"/>
      <c r="B467" s="628" t="s">
        <v>1423</v>
      </c>
      <c r="C467" s="625">
        <v>0.35</v>
      </c>
      <c r="D467" s="632" t="s">
        <v>1812</v>
      </c>
      <c r="E467" s="625">
        <v>211</v>
      </c>
      <c r="F467" s="625">
        <v>62</v>
      </c>
      <c r="G467" s="625"/>
      <c r="H467" s="625">
        <v>79</v>
      </c>
      <c r="I467" s="625"/>
      <c r="J467" s="625" t="s">
        <v>7147</v>
      </c>
      <c r="K467" s="625"/>
      <c r="L467" s="625" t="s">
        <v>7147</v>
      </c>
      <c r="M467" s="629" t="s">
        <v>3929</v>
      </c>
      <c r="N467" s="629"/>
      <c r="O467" s="625"/>
      <c r="P467" s="625"/>
      <c r="Q467" s="625"/>
      <c r="R467" s="625" t="s">
        <v>4996</v>
      </c>
      <c r="S467" s="625" t="s">
        <v>3447</v>
      </c>
      <c r="T467" s="625"/>
      <c r="U467" s="625" t="s">
        <v>8263</v>
      </c>
      <c r="V467" s="625"/>
      <c r="W467" s="625">
        <v>6</v>
      </c>
      <c r="X467" s="625"/>
      <c r="Y467" s="625" t="s">
        <v>6098</v>
      </c>
      <c r="Z467" s="625" t="s">
        <v>8263</v>
      </c>
      <c r="AA467" s="625" t="s">
        <v>8263</v>
      </c>
      <c r="AB467" s="626" t="str">
        <f t="shared" si="18"/>
        <v>597 mm</v>
      </c>
      <c r="AC467" s="643"/>
      <c r="AD467" s="643"/>
      <c r="AE467" s="623">
        <v>35</v>
      </c>
      <c r="AF467" s="623">
        <f t="shared" si="19"/>
        <v>597</v>
      </c>
    </row>
    <row r="468" spans="1:32" x14ac:dyDescent="0.2">
      <c r="A468" s="628"/>
      <c r="B468" s="628" t="s">
        <v>8490</v>
      </c>
      <c r="C468" s="625">
        <v>0.35</v>
      </c>
      <c r="D468" s="632" t="s">
        <v>3390</v>
      </c>
      <c r="E468" s="625">
        <v>211</v>
      </c>
      <c r="F468" s="625">
        <v>61</v>
      </c>
      <c r="G468" s="625"/>
      <c r="H468" s="625">
        <v>79</v>
      </c>
      <c r="I468" s="625"/>
      <c r="J468" s="625" t="s">
        <v>7147</v>
      </c>
      <c r="K468" s="625"/>
      <c r="L468" s="625" t="s">
        <v>7147</v>
      </c>
      <c r="M468" s="629" t="s">
        <v>3929</v>
      </c>
      <c r="N468" s="625"/>
      <c r="O468" s="625"/>
      <c r="P468" s="625"/>
      <c r="Q468" s="625"/>
      <c r="R468" s="625" t="s">
        <v>4996</v>
      </c>
      <c r="S468" s="625" t="s">
        <v>154</v>
      </c>
      <c r="T468" s="625"/>
      <c r="U468" s="625" t="s">
        <v>8263</v>
      </c>
      <c r="V468" s="625"/>
      <c r="W468" s="625">
        <v>6</v>
      </c>
      <c r="X468" s="625"/>
      <c r="Y468" s="625" t="s">
        <v>9015</v>
      </c>
      <c r="Z468" s="625" t="s">
        <v>8263</v>
      </c>
      <c r="AA468" s="625" t="s">
        <v>8263</v>
      </c>
      <c r="AB468" s="626" t="str">
        <f t="shared" si="18"/>
        <v>622 mm</v>
      </c>
      <c r="AC468" s="643"/>
      <c r="AD468" s="643"/>
      <c r="AE468" s="623">
        <v>10</v>
      </c>
      <c r="AF468" s="623">
        <f t="shared" si="19"/>
        <v>622</v>
      </c>
    </row>
    <row r="469" spans="1:32" x14ac:dyDescent="0.2">
      <c r="A469" s="628"/>
      <c r="B469" s="628"/>
      <c r="C469" s="626" t="s">
        <v>366</v>
      </c>
      <c r="E469" s="625"/>
      <c r="F469" s="625"/>
      <c r="G469" s="625"/>
      <c r="H469" s="625"/>
      <c r="I469" s="625"/>
      <c r="J469" s="625"/>
      <c r="K469" s="625"/>
      <c r="L469" s="625"/>
      <c r="M469" s="629"/>
      <c r="N469" s="625"/>
      <c r="O469" s="625"/>
      <c r="P469" s="625"/>
      <c r="Q469" s="625"/>
      <c r="R469" s="625"/>
      <c r="S469" s="625"/>
      <c r="T469" s="625"/>
      <c r="U469" s="625"/>
      <c r="V469" s="625"/>
      <c r="W469" s="625"/>
      <c r="X469" s="625"/>
      <c r="Y469" s="625"/>
      <c r="Z469" s="625"/>
      <c r="AA469" s="625"/>
      <c r="AB469" s="626"/>
      <c r="AC469" s="643"/>
      <c r="AD469" s="643"/>
    </row>
    <row r="470" spans="1:32" x14ac:dyDescent="0.2">
      <c r="A470" s="628" t="s">
        <v>12313</v>
      </c>
      <c r="B470" s="628" t="s">
        <v>3365</v>
      </c>
      <c r="C470" s="626">
        <v>0.375</v>
      </c>
      <c r="D470" s="632" t="s">
        <v>12315</v>
      </c>
      <c r="E470" s="625">
        <v>211</v>
      </c>
      <c r="F470" s="625">
        <v>61</v>
      </c>
      <c r="G470" s="625"/>
      <c r="H470" s="625">
        <v>79</v>
      </c>
      <c r="I470" s="625"/>
      <c r="J470" s="625" t="s">
        <v>2093</v>
      </c>
      <c r="K470" s="625"/>
      <c r="L470" s="625" t="s">
        <v>7147</v>
      </c>
      <c r="M470" s="629" t="s">
        <v>3929</v>
      </c>
      <c r="N470" s="625"/>
      <c r="O470" s="625"/>
      <c r="P470" s="625"/>
      <c r="Q470" s="625"/>
      <c r="R470" s="625" t="s">
        <v>4996</v>
      </c>
      <c r="S470" s="625" t="s">
        <v>12316</v>
      </c>
      <c r="T470" s="625"/>
      <c r="U470" s="625" t="s">
        <v>8263</v>
      </c>
      <c r="V470" s="625"/>
      <c r="W470" s="625">
        <v>2</v>
      </c>
      <c r="X470" s="625"/>
      <c r="Y470" s="625" t="s">
        <v>2062</v>
      </c>
      <c r="Z470" s="625" t="s">
        <v>8263</v>
      </c>
      <c r="AA470" s="625" t="s">
        <v>8263</v>
      </c>
      <c r="AB470" s="626" t="s">
        <v>12317</v>
      </c>
      <c r="AC470" s="643" t="s">
        <v>12314</v>
      </c>
      <c r="AD470" s="643"/>
      <c r="AE470" s="623">
        <v>130</v>
      </c>
      <c r="AF470" s="623">
        <v>502</v>
      </c>
    </row>
    <row r="471" spans="1:32" x14ac:dyDescent="0.2">
      <c r="A471" s="628" t="s">
        <v>8511</v>
      </c>
      <c r="B471" s="628" t="s">
        <v>8490</v>
      </c>
      <c r="C471" s="626">
        <v>0.375</v>
      </c>
      <c r="D471" s="632" t="s">
        <v>4852</v>
      </c>
      <c r="E471" s="625">
        <v>214</v>
      </c>
      <c r="F471" s="625">
        <v>63</v>
      </c>
      <c r="G471" s="625"/>
      <c r="H471" s="625">
        <v>79</v>
      </c>
      <c r="I471" s="625"/>
      <c r="J471" s="625" t="s">
        <v>1019</v>
      </c>
      <c r="K471" s="625"/>
      <c r="L471" s="625" t="s">
        <v>7147</v>
      </c>
      <c r="M471" s="629" t="s">
        <v>3929</v>
      </c>
      <c r="N471" s="625"/>
      <c r="O471" s="625"/>
      <c r="P471" s="625"/>
      <c r="Q471" s="625"/>
      <c r="R471" s="625" t="s">
        <v>4996</v>
      </c>
      <c r="S471" s="625" t="s">
        <v>3447</v>
      </c>
      <c r="T471" s="625"/>
      <c r="U471" s="625"/>
      <c r="V471" s="625"/>
      <c r="W471" s="625">
        <v>6</v>
      </c>
      <c r="X471" s="625"/>
      <c r="Y471" s="625" t="s">
        <v>5754</v>
      </c>
      <c r="Z471" s="625" t="s">
        <v>8263</v>
      </c>
      <c r="AA471" s="625" t="s">
        <v>8263</v>
      </c>
      <c r="AB471" s="626" t="str">
        <f t="shared" si="18"/>
        <v>587 mm</v>
      </c>
      <c r="AC471" s="643" t="s">
        <v>4853</v>
      </c>
      <c r="AD471" s="643"/>
      <c r="AE471" s="623">
        <v>45</v>
      </c>
      <c r="AF471" s="623">
        <f t="shared" si="19"/>
        <v>587</v>
      </c>
    </row>
    <row r="472" spans="1:32" x14ac:dyDescent="0.2">
      <c r="A472" s="628" t="s">
        <v>11501</v>
      </c>
      <c r="B472" s="628" t="s">
        <v>2125</v>
      </c>
      <c r="C472" s="626">
        <v>0.375</v>
      </c>
      <c r="D472" s="632" t="s">
        <v>11510</v>
      </c>
      <c r="E472" s="625">
        <v>210</v>
      </c>
      <c r="F472" s="625">
        <v>60</v>
      </c>
      <c r="G472" s="625"/>
      <c r="H472" s="625">
        <v>79</v>
      </c>
      <c r="I472" s="625"/>
      <c r="J472" s="625" t="s">
        <v>2093</v>
      </c>
      <c r="K472" s="625"/>
      <c r="L472" s="625" t="s">
        <v>7820</v>
      </c>
      <c r="M472" s="629" t="s">
        <v>3929</v>
      </c>
      <c r="N472" s="625"/>
      <c r="O472" s="625"/>
      <c r="P472" s="625"/>
      <c r="Q472" s="625"/>
      <c r="R472" s="625" t="s">
        <v>7821</v>
      </c>
      <c r="S472" s="625" t="s">
        <v>9615</v>
      </c>
      <c r="T472" s="625"/>
      <c r="U472" s="625" t="s">
        <v>8263</v>
      </c>
      <c r="V472" s="625"/>
      <c r="W472" s="625">
        <v>3</v>
      </c>
      <c r="X472" s="625"/>
      <c r="Y472" s="625" t="s">
        <v>6738</v>
      </c>
      <c r="Z472" s="625" t="s">
        <v>8263</v>
      </c>
      <c r="AA472" s="625" t="s">
        <v>8263</v>
      </c>
      <c r="AB472" s="626" t="str">
        <f t="shared" si="18"/>
        <v>517 mm</v>
      </c>
      <c r="AC472" s="643" t="s">
        <v>11511</v>
      </c>
      <c r="AD472" s="643"/>
      <c r="AE472" s="623">
        <v>115</v>
      </c>
      <c r="AF472" s="623">
        <f t="shared" si="19"/>
        <v>517</v>
      </c>
    </row>
    <row r="473" spans="1:32" x14ac:dyDescent="0.2">
      <c r="A473" s="628"/>
      <c r="B473" s="628"/>
      <c r="C473" s="626" t="s">
        <v>366</v>
      </c>
      <c r="E473" s="625"/>
      <c r="F473" s="625"/>
      <c r="G473" s="625"/>
      <c r="H473" s="625"/>
      <c r="I473" s="625"/>
      <c r="J473" s="625"/>
      <c r="K473" s="625"/>
      <c r="L473" s="625"/>
      <c r="M473" s="629"/>
      <c r="N473" s="625"/>
      <c r="O473" s="625"/>
      <c r="P473" s="625"/>
      <c r="Q473" s="625"/>
      <c r="R473" s="625"/>
      <c r="S473" s="625"/>
      <c r="T473" s="625"/>
      <c r="U473" s="625"/>
      <c r="V473" s="625"/>
      <c r="W473" s="625"/>
      <c r="X473" s="625"/>
      <c r="Y473" s="625"/>
      <c r="Z473" s="625"/>
      <c r="AA473" s="625"/>
      <c r="AB473" s="626"/>
      <c r="AC473" s="643"/>
      <c r="AD473" s="643"/>
      <c r="AF473" s="623">
        <f t="shared" si="19"/>
        <v>632</v>
      </c>
    </row>
    <row r="474" spans="1:32" x14ac:dyDescent="0.2">
      <c r="A474" s="628" t="s">
        <v>10947</v>
      </c>
      <c r="B474" s="628" t="s">
        <v>2785</v>
      </c>
      <c r="C474" s="625">
        <v>0.38</v>
      </c>
      <c r="D474" s="632" t="s">
        <v>10950</v>
      </c>
      <c r="E474" s="625">
        <v>211</v>
      </c>
      <c r="F474" s="625">
        <v>60</v>
      </c>
      <c r="G474" s="625"/>
      <c r="H474" s="625">
        <v>79</v>
      </c>
      <c r="I474" s="625"/>
      <c r="J474" s="625" t="s">
        <v>7147</v>
      </c>
      <c r="K474" s="625"/>
      <c r="L474" s="625" t="s">
        <v>7147</v>
      </c>
      <c r="M474" s="629" t="s">
        <v>3929</v>
      </c>
      <c r="N474" s="625"/>
      <c r="O474" s="625"/>
      <c r="P474" s="625"/>
      <c r="Q474" s="625"/>
      <c r="R474" s="625" t="s">
        <v>4996</v>
      </c>
      <c r="S474" s="625" t="s">
        <v>2019</v>
      </c>
      <c r="T474" s="625"/>
      <c r="U474" s="625" t="s">
        <v>8263</v>
      </c>
      <c r="V474" s="625"/>
      <c r="W474" s="625">
        <v>4</v>
      </c>
      <c r="X474" s="625"/>
      <c r="Y474" s="625" t="s">
        <v>912</v>
      </c>
      <c r="Z474" s="625" t="s">
        <v>8263</v>
      </c>
      <c r="AA474" s="625" t="s">
        <v>8263</v>
      </c>
      <c r="AB474" s="626" t="str">
        <f t="shared" si="18"/>
        <v>537 mm</v>
      </c>
      <c r="AC474" s="643" t="s">
        <v>10949</v>
      </c>
      <c r="AD474" s="643"/>
      <c r="AE474" s="623">
        <v>95</v>
      </c>
      <c r="AF474" s="623">
        <f t="shared" si="19"/>
        <v>537</v>
      </c>
    </row>
    <row r="475" spans="1:32" x14ac:dyDescent="0.2">
      <c r="A475" s="628"/>
      <c r="B475" s="628"/>
      <c r="C475" s="626" t="s">
        <v>366</v>
      </c>
      <c r="E475" s="625"/>
      <c r="F475" s="625"/>
      <c r="G475" s="625"/>
      <c r="H475" s="625"/>
      <c r="I475" s="625"/>
      <c r="J475" s="625"/>
      <c r="K475" s="625"/>
      <c r="L475" s="625"/>
      <c r="M475" s="629"/>
      <c r="N475" s="625"/>
      <c r="O475" s="625"/>
      <c r="P475" s="625"/>
      <c r="Q475" s="625"/>
      <c r="R475" s="625"/>
      <c r="S475" s="625"/>
      <c r="T475" s="625"/>
      <c r="U475" s="625"/>
      <c r="V475" s="625"/>
      <c r="W475" s="625"/>
      <c r="X475" s="625"/>
      <c r="Y475" s="625"/>
      <c r="Z475" s="625"/>
      <c r="AA475" s="625"/>
      <c r="AB475" s="626"/>
      <c r="AC475" s="643"/>
      <c r="AD475" s="643"/>
      <c r="AF475" s="623">
        <f t="shared" si="19"/>
        <v>632</v>
      </c>
    </row>
    <row r="476" spans="1:32" x14ac:dyDescent="0.2">
      <c r="A476" s="628" t="s">
        <v>11883</v>
      </c>
      <c r="B476" s="628" t="s">
        <v>1978</v>
      </c>
      <c r="C476" s="626">
        <v>0.39</v>
      </c>
      <c r="D476" s="632" t="s">
        <v>11891</v>
      </c>
      <c r="E476" s="625">
        <v>211</v>
      </c>
      <c r="F476" s="625">
        <v>63</v>
      </c>
      <c r="G476" s="625"/>
      <c r="H476" s="625">
        <v>79</v>
      </c>
      <c r="I476" s="625"/>
      <c r="J476" s="625" t="s">
        <v>7147</v>
      </c>
      <c r="K476" s="625"/>
      <c r="L476" s="625" t="s">
        <v>7147</v>
      </c>
      <c r="M476" s="629" t="s">
        <v>3929</v>
      </c>
      <c r="N476" s="625"/>
      <c r="O476" s="625"/>
      <c r="P476" s="625"/>
      <c r="Q476" s="625"/>
      <c r="R476" s="625" t="s">
        <v>4996</v>
      </c>
      <c r="S476" s="625" t="s">
        <v>9615</v>
      </c>
      <c r="T476" s="625"/>
      <c r="U476" s="625" t="s">
        <v>8263</v>
      </c>
      <c r="V476" s="625"/>
      <c r="W476" s="625">
        <v>3</v>
      </c>
      <c r="X476" s="625"/>
      <c r="Y476" s="625" t="s">
        <v>4678</v>
      </c>
      <c r="Z476" s="625" t="s">
        <v>8263</v>
      </c>
      <c r="AA476" s="625" t="s">
        <v>8263</v>
      </c>
      <c r="AB476" s="626" t="str">
        <f t="shared" si="18"/>
        <v>532 mm</v>
      </c>
      <c r="AC476" s="643" t="s">
        <v>11840</v>
      </c>
      <c r="AD476" s="643"/>
      <c r="AE476" s="623">
        <v>100</v>
      </c>
      <c r="AF476" s="623">
        <f t="shared" si="19"/>
        <v>532</v>
      </c>
    </row>
    <row r="477" spans="1:32" x14ac:dyDescent="0.2">
      <c r="A477" s="628"/>
      <c r="B477" s="628"/>
      <c r="C477" s="626" t="s">
        <v>366</v>
      </c>
      <c r="E477" s="625"/>
      <c r="F477" s="625"/>
      <c r="G477" s="625"/>
      <c r="H477" s="625"/>
      <c r="I477" s="625"/>
      <c r="J477" s="625"/>
      <c r="K477" s="625"/>
      <c r="L477" s="625"/>
      <c r="M477" s="629"/>
      <c r="N477" s="625"/>
      <c r="O477" s="625"/>
      <c r="P477" s="625"/>
      <c r="Q477" s="625"/>
      <c r="R477" s="625"/>
      <c r="S477" s="625"/>
      <c r="T477" s="625"/>
      <c r="U477" s="625"/>
      <c r="V477" s="625"/>
      <c r="W477" s="625"/>
      <c r="X477" s="625"/>
      <c r="Y477" s="625"/>
      <c r="Z477" s="625"/>
      <c r="AA477" s="625"/>
      <c r="AB477" s="626"/>
      <c r="AC477" s="643"/>
      <c r="AD477" s="643"/>
      <c r="AF477" s="623">
        <f t="shared" si="19"/>
        <v>632</v>
      </c>
    </row>
    <row r="478" spans="1:32" x14ac:dyDescent="0.2">
      <c r="A478" s="628" t="s">
        <v>11655</v>
      </c>
      <c r="B478" s="628" t="s">
        <v>8490</v>
      </c>
      <c r="C478" s="626">
        <v>0.4</v>
      </c>
      <c r="D478" s="632" t="s">
        <v>11658</v>
      </c>
      <c r="E478" s="625">
        <v>211</v>
      </c>
      <c r="F478" s="625">
        <v>63</v>
      </c>
      <c r="G478" s="625"/>
      <c r="H478" s="625">
        <v>79</v>
      </c>
      <c r="I478" s="625"/>
      <c r="J478" s="625" t="s">
        <v>7147</v>
      </c>
      <c r="K478" s="625"/>
      <c r="L478" s="625" t="s">
        <v>7147</v>
      </c>
      <c r="M478" s="629" t="s">
        <v>3929</v>
      </c>
      <c r="N478" s="625"/>
      <c r="O478" s="625"/>
      <c r="P478" s="625"/>
      <c r="Q478" s="625"/>
      <c r="R478" s="625" t="s">
        <v>4996</v>
      </c>
      <c r="S478" s="625" t="s">
        <v>9615</v>
      </c>
      <c r="T478" s="625"/>
      <c r="U478" s="625" t="s">
        <v>8263</v>
      </c>
      <c r="V478" s="625"/>
      <c r="W478" s="625">
        <v>4</v>
      </c>
      <c r="X478" s="625"/>
      <c r="Y478" s="625" t="s">
        <v>6513</v>
      </c>
      <c r="Z478" s="625" t="s">
        <v>8263</v>
      </c>
      <c r="AA478" s="625" t="s">
        <v>8263</v>
      </c>
      <c r="AB478" s="626" t="str">
        <f t="shared" si="18"/>
        <v>527 mm</v>
      </c>
      <c r="AC478" s="643" t="s">
        <v>11657</v>
      </c>
      <c r="AD478" s="643"/>
      <c r="AE478" s="623">
        <v>105</v>
      </c>
      <c r="AF478" s="623">
        <f t="shared" si="19"/>
        <v>527</v>
      </c>
    </row>
    <row r="479" spans="1:32" x14ac:dyDescent="0.2">
      <c r="A479" s="628"/>
      <c r="B479" s="628" t="s">
        <v>8490</v>
      </c>
      <c r="C479" s="625">
        <v>0.4</v>
      </c>
      <c r="D479" s="632" t="s">
        <v>5373</v>
      </c>
      <c r="E479" s="625">
        <v>207</v>
      </c>
      <c r="F479" s="625">
        <v>72</v>
      </c>
      <c r="G479" s="625"/>
      <c r="H479" s="625">
        <v>88</v>
      </c>
      <c r="I479" s="625"/>
      <c r="J479" s="625" t="s">
        <v>1019</v>
      </c>
      <c r="K479" s="625"/>
      <c r="L479" s="625" t="s">
        <v>7147</v>
      </c>
      <c r="M479" s="629" t="s">
        <v>8671</v>
      </c>
      <c r="N479" s="625"/>
      <c r="O479" s="625"/>
      <c r="P479" s="625"/>
      <c r="Q479" s="625"/>
      <c r="R479" s="625" t="s">
        <v>4996</v>
      </c>
      <c r="S479" s="625" t="s">
        <v>6182</v>
      </c>
      <c r="T479" s="625"/>
      <c r="U479" s="625"/>
      <c r="V479" s="625"/>
      <c r="W479" s="625">
        <v>1</v>
      </c>
      <c r="X479" s="625"/>
      <c r="Y479" s="625" t="s">
        <v>5374</v>
      </c>
      <c r="Z479" s="625" t="s">
        <v>8263</v>
      </c>
      <c r="AA479" s="625" t="s">
        <v>8263</v>
      </c>
      <c r="AB479" s="626" t="str">
        <f t="shared" si="18"/>
        <v>452 mm</v>
      </c>
      <c r="AC479" s="643"/>
      <c r="AD479" s="643"/>
      <c r="AE479" s="623">
        <v>180</v>
      </c>
      <c r="AF479" s="623">
        <f t="shared" si="19"/>
        <v>452</v>
      </c>
    </row>
    <row r="480" spans="1:32" x14ac:dyDescent="0.2">
      <c r="A480" s="628" t="s">
        <v>11997</v>
      </c>
      <c r="B480" s="628" t="s">
        <v>3135</v>
      </c>
      <c r="C480" s="625">
        <v>0.4</v>
      </c>
      <c r="D480" s="632" t="s">
        <v>12004</v>
      </c>
      <c r="E480" s="625">
        <v>211</v>
      </c>
      <c r="F480" s="625">
        <v>61</v>
      </c>
      <c r="G480" s="625"/>
      <c r="H480" s="625">
        <v>79</v>
      </c>
      <c r="I480" s="625"/>
      <c r="J480" s="625" t="s">
        <v>7147</v>
      </c>
      <c r="K480" s="625"/>
      <c r="L480" s="625" t="s">
        <v>7147</v>
      </c>
      <c r="M480" s="629" t="s">
        <v>3523</v>
      </c>
      <c r="N480" s="625"/>
      <c r="O480" s="625"/>
      <c r="P480" s="625"/>
      <c r="Q480" s="625"/>
      <c r="R480" s="625" t="s">
        <v>4996</v>
      </c>
      <c r="S480" s="625" t="s">
        <v>2019</v>
      </c>
      <c r="T480" s="625"/>
      <c r="U480" s="625" t="s">
        <v>8263</v>
      </c>
      <c r="V480" s="625"/>
      <c r="W480" s="625">
        <v>4</v>
      </c>
      <c r="X480" s="625"/>
      <c r="Y480" s="625" t="s">
        <v>4678</v>
      </c>
      <c r="Z480" s="625" t="s">
        <v>8263</v>
      </c>
      <c r="AA480" s="625" t="s">
        <v>8263</v>
      </c>
      <c r="AB480" s="626" t="str">
        <f t="shared" ref="AB480:AB556" si="20">AF480&amp;" mm"</f>
        <v>532 mm</v>
      </c>
      <c r="AC480" s="643" t="s">
        <v>11968</v>
      </c>
      <c r="AD480" s="643"/>
      <c r="AE480" s="623">
        <v>100</v>
      </c>
      <c r="AF480" s="623">
        <f t="shared" ref="AF480:AF556" si="21">525-AE480-5+112</f>
        <v>532</v>
      </c>
    </row>
    <row r="481" spans="1:32" ht="25.5" x14ac:dyDescent="0.2">
      <c r="A481" s="633" t="s">
        <v>11102</v>
      </c>
      <c r="B481" s="633" t="s">
        <v>573</v>
      </c>
      <c r="C481" s="625">
        <v>0.4</v>
      </c>
      <c r="D481" s="640" t="s">
        <v>11150</v>
      </c>
      <c r="E481" s="625">
        <v>201</v>
      </c>
      <c r="F481" s="625">
        <v>62</v>
      </c>
      <c r="G481" s="625"/>
      <c r="H481" s="625">
        <v>79</v>
      </c>
      <c r="I481" s="625"/>
      <c r="J481" s="625" t="s">
        <v>1019</v>
      </c>
      <c r="K481" s="625"/>
      <c r="L481" s="649" t="s">
        <v>8558</v>
      </c>
      <c r="M481" s="650"/>
      <c r="N481" s="649"/>
      <c r="O481" s="649"/>
      <c r="P481" s="649"/>
      <c r="Q481" s="649"/>
      <c r="R481" s="649"/>
      <c r="S481" s="649"/>
      <c r="T481" s="625"/>
      <c r="U481" s="625"/>
      <c r="V481" s="625"/>
      <c r="W481" s="625">
        <v>5</v>
      </c>
      <c r="X481" s="625"/>
      <c r="Y481" s="636" t="s">
        <v>10466</v>
      </c>
      <c r="Z481" s="625" t="s">
        <v>5368</v>
      </c>
      <c r="AA481" s="625" t="s">
        <v>8263</v>
      </c>
      <c r="AB481" s="626" t="str">
        <f t="shared" si="20"/>
        <v>557 mm</v>
      </c>
      <c r="AC481" s="651" t="s">
        <v>11128</v>
      </c>
      <c r="AD481" s="651"/>
      <c r="AE481" s="623">
        <v>75</v>
      </c>
      <c r="AF481" s="623">
        <f t="shared" si="21"/>
        <v>557</v>
      </c>
    </row>
    <row r="482" spans="1:32" x14ac:dyDescent="0.2">
      <c r="A482" s="628" t="s">
        <v>10835</v>
      </c>
      <c r="B482" s="628" t="s">
        <v>9405</v>
      </c>
      <c r="C482" s="625">
        <v>0.4</v>
      </c>
      <c r="D482" s="632" t="s">
        <v>10841</v>
      </c>
      <c r="E482" s="625">
        <v>211</v>
      </c>
      <c r="F482" s="625">
        <v>63</v>
      </c>
      <c r="G482" s="625"/>
      <c r="H482" s="625">
        <v>79</v>
      </c>
      <c r="I482" s="625"/>
      <c r="J482" s="625" t="s">
        <v>7147</v>
      </c>
      <c r="K482" s="625"/>
      <c r="L482" s="625" t="s">
        <v>7147</v>
      </c>
      <c r="M482" s="629" t="s">
        <v>3523</v>
      </c>
      <c r="N482" s="625"/>
      <c r="O482" s="625"/>
      <c r="P482" s="625"/>
      <c r="Q482" s="625"/>
      <c r="R482" s="625" t="s">
        <v>4996</v>
      </c>
      <c r="S482" s="625" t="s">
        <v>2019</v>
      </c>
      <c r="T482" s="625"/>
      <c r="U482" s="625" t="s">
        <v>8263</v>
      </c>
      <c r="V482" s="625"/>
      <c r="W482" s="625">
        <v>3</v>
      </c>
      <c r="X482" s="625"/>
      <c r="Y482" s="625" t="s">
        <v>10390</v>
      </c>
      <c r="Z482" s="625" t="s">
        <v>8263</v>
      </c>
      <c r="AA482" s="625" t="s">
        <v>8263</v>
      </c>
      <c r="AB482" s="626" t="str">
        <f t="shared" si="20"/>
        <v>542 mm</v>
      </c>
      <c r="AC482" s="643" t="s">
        <v>10830</v>
      </c>
      <c r="AD482" s="643"/>
      <c r="AE482" s="623">
        <v>90</v>
      </c>
      <c r="AF482" s="623">
        <f t="shared" si="21"/>
        <v>542</v>
      </c>
    </row>
    <row r="483" spans="1:32" x14ac:dyDescent="0.2">
      <c r="A483" s="628"/>
      <c r="B483" s="628"/>
      <c r="C483" s="626" t="s">
        <v>366</v>
      </c>
      <c r="E483" s="625"/>
      <c r="F483" s="625"/>
      <c r="G483" s="625"/>
      <c r="H483" s="625"/>
      <c r="I483" s="625"/>
      <c r="J483" s="625"/>
      <c r="K483" s="625"/>
      <c r="L483" s="625"/>
      <c r="M483" s="629"/>
      <c r="N483" s="625"/>
      <c r="O483" s="625"/>
      <c r="P483" s="625"/>
      <c r="Q483" s="625"/>
      <c r="R483" s="625"/>
      <c r="S483" s="625"/>
      <c r="T483" s="625"/>
      <c r="U483" s="625"/>
      <c r="V483" s="625"/>
      <c r="W483" s="625"/>
      <c r="X483" s="625"/>
      <c r="Y483" s="625"/>
      <c r="Z483" s="625"/>
      <c r="AA483" s="625"/>
      <c r="AB483" s="626"/>
      <c r="AC483" s="643"/>
      <c r="AD483" s="643"/>
    </row>
    <row r="484" spans="1:32" x14ac:dyDescent="0.2">
      <c r="A484" s="628" t="s">
        <v>10855</v>
      </c>
      <c r="B484" s="628" t="s">
        <v>1423</v>
      </c>
      <c r="C484" s="626">
        <v>0.45</v>
      </c>
      <c r="D484" s="632" t="s">
        <v>11068</v>
      </c>
      <c r="E484" s="625">
        <v>208</v>
      </c>
      <c r="F484" s="625">
        <v>66</v>
      </c>
      <c r="G484" s="625"/>
      <c r="H484" s="625">
        <v>79</v>
      </c>
      <c r="I484" s="625"/>
      <c r="J484" s="625" t="s">
        <v>1019</v>
      </c>
      <c r="K484" s="625"/>
      <c r="L484" s="625" t="s">
        <v>7147</v>
      </c>
      <c r="M484" s="629" t="s">
        <v>3929</v>
      </c>
      <c r="N484" s="625"/>
      <c r="O484" s="625"/>
      <c r="P484" s="625"/>
      <c r="Q484" s="625"/>
      <c r="R484" s="625" t="s">
        <v>4996</v>
      </c>
      <c r="S484" s="625" t="s">
        <v>2019</v>
      </c>
      <c r="T484" s="625"/>
      <c r="U484" s="625"/>
      <c r="V484" s="625"/>
      <c r="W484" s="625">
        <v>4</v>
      </c>
      <c r="X484" s="625"/>
      <c r="Y484" s="625" t="s">
        <v>3035</v>
      </c>
      <c r="Z484" s="625" t="s">
        <v>8263</v>
      </c>
      <c r="AA484" s="625" t="s">
        <v>8263</v>
      </c>
      <c r="AB484" s="626" t="str">
        <f>AF484&amp;" mm"</f>
        <v>552 mm</v>
      </c>
      <c r="AC484" s="643"/>
      <c r="AD484" s="643"/>
      <c r="AE484" s="623">
        <v>80</v>
      </c>
      <c r="AF484" s="623">
        <f>525-AE484-5+112</f>
        <v>552</v>
      </c>
    </row>
    <row r="485" spans="1:32" x14ac:dyDescent="0.2">
      <c r="A485" s="628"/>
      <c r="B485" s="628"/>
      <c r="C485" s="626" t="s">
        <v>366</v>
      </c>
      <c r="E485" s="625"/>
      <c r="F485" s="625"/>
      <c r="G485" s="625"/>
      <c r="H485" s="625"/>
      <c r="I485" s="625"/>
      <c r="J485" s="625"/>
      <c r="K485" s="625"/>
      <c r="L485" s="625"/>
      <c r="M485" s="629"/>
      <c r="N485" s="625"/>
      <c r="O485" s="625"/>
      <c r="P485" s="625"/>
      <c r="Q485" s="625"/>
      <c r="R485" s="625"/>
      <c r="S485" s="625"/>
      <c r="T485" s="625"/>
      <c r="U485" s="625"/>
      <c r="V485" s="625"/>
      <c r="W485" s="625"/>
      <c r="X485" s="625"/>
      <c r="Y485" s="625"/>
      <c r="Z485" s="625"/>
      <c r="AA485" s="625"/>
      <c r="AB485" s="626"/>
      <c r="AC485" s="643"/>
      <c r="AD485" s="643"/>
    </row>
    <row r="486" spans="1:32" x14ac:dyDescent="0.2">
      <c r="A486" s="628"/>
      <c r="B486" s="628" t="s">
        <v>2785</v>
      </c>
      <c r="C486" s="625">
        <v>0.45</v>
      </c>
      <c r="D486" s="632" t="s">
        <v>2279</v>
      </c>
      <c r="E486" s="625">
        <v>206</v>
      </c>
      <c r="F486" s="625">
        <v>70</v>
      </c>
      <c r="G486" s="625"/>
      <c r="H486" s="625">
        <v>83</v>
      </c>
      <c r="I486" s="625"/>
      <c r="J486" s="625" t="s">
        <v>1019</v>
      </c>
      <c r="K486" s="625"/>
      <c r="L486" s="625" t="s">
        <v>7147</v>
      </c>
      <c r="M486" s="629" t="s">
        <v>3929</v>
      </c>
      <c r="N486" s="625"/>
      <c r="O486" s="625"/>
      <c r="P486" s="625"/>
      <c r="Q486" s="625"/>
      <c r="R486" s="625" t="s">
        <v>4996</v>
      </c>
      <c r="S486" s="625" t="s">
        <v>9615</v>
      </c>
      <c r="T486" s="625"/>
      <c r="U486" s="625"/>
      <c r="V486" s="625"/>
      <c r="W486" s="625">
        <v>3</v>
      </c>
      <c r="X486" s="625"/>
      <c r="Y486" s="625" t="s">
        <v>6738</v>
      </c>
      <c r="Z486" s="625" t="s">
        <v>8263</v>
      </c>
      <c r="AA486" s="625" t="s">
        <v>8263</v>
      </c>
      <c r="AB486" s="626" t="str">
        <f t="shared" si="20"/>
        <v>517 mm</v>
      </c>
      <c r="AC486" s="643"/>
      <c r="AD486" s="643"/>
      <c r="AE486" s="623">
        <v>115</v>
      </c>
      <c r="AF486" s="623">
        <f t="shared" si="21"/>
        <v>517</v>
      </c>
    </row>
    <row r="487" spans="1:32" x14ac:dyDescent="0.2">
      <c r="A487" s="628"/>
      <c r="B487" s="628"/>
      <c r="C487" s="626" t="s">
        <v>366</v>
      </c>
      <c r="E487" s="625"/>
      <c r="F487" s="625"/>
      <c r="G487" s="625"/>
      <c r="H487" s="625"/>
      <c r="I487" s="625"/>
      <c r="J487" s="625"/>
      <c r="K487" s="625"/>
      <c r="L487" s="625"/>
      <c r="M487" s="629"/>
      <c r="N487" s="625"/>
      <c r="O487" s="625"/>
      <c r="P487" s="625"/>
      <c r="Q487" s="625"/>
      <c r="R487" s="625"/>
      <c r="S487" s="625"/>
      <c r="T487" s="625"/>
      <c r="U487" s="625"/>
      <c r="V487" s="625"/>
      <c r="W487" s="625"/>
      <c r="X487" s="625"/>
      <c r="Y487" s="625"/>
      <c r="Z487" s="625"/>
      <c r="AA487" s="625"/>
      <c r="AB487" s="626"/>
      <c r="AC487" s="643"/>
      <c r="AD487" s="643"/>
    </row>
    <row r="488" spans="1:32" x14ac:dyDescent="0.2">
      <c r="A488" s="628" t="s">
        <v>10855</v>
      </c>
      <c r="B488" s="628" t="s">
        <v>9405</v>
      </c>
      <c r="C488" s="625">
        <v>0.45</v>
      </c>
      <c r="D488" s="632" t="s">
        <v>10859</v>
      </c>
      <c r="E488" s="625">
        <v>211</v>
      </c>
      <c r="F488" s="625">
        <v>63</v>
      </c>
      <c r="G488" s="625"/>
      <c r="H488" s="625">
        <v>79</v>
      </c>
      <c r="I488" s="625"/>
      <c r="J488" s="625" t="s">
        <v>7147</v>
      </c>
      <c r="K488" s="625"/>
      <c r="L488" s="625" t="s">
        <v>7147</v>
      </c>
      <c r="M488" s="629" t="s">
        <v>3929</v>
      </c>
      <c r="N488" s="625"/>
      <c r="O488" s="625"/>
      <c r="P488" s="625"/>
      <c r="Q488" s="625"/>
      <c r="R488" s="625" t="s">
        <v>4996</v>
      </c>
      <c r="S488" s="625" t="s">
        <v>9615</v>
      </c>
      <c r="T488" s="625"/>
      <c r="U488" s="625" t="s">
        <v>8263</v>
      </c>
      <c r="V488" s="625"/>
      <c r="W488" s="625">
        <v>3</v>
      </c>
      <c r="X488" s="625"/>
      <c r="Y488" s="625" t="s">
        <v>912</v>
      </c>
      <c r="Z488" s="625" t="s">
        <v>8263</v>
      </c>
      <c r="AA488" s="625" t="s">
        <v>8263</v>
      </c>
      <c r="AB488" s="626" t="str">
        <f t="shared" si="20"/>
        <v>537 mm</v>
      </c>
      <c r="AC488" s="643" t="s">
        <v>10860</v>
      </c>
      <c r="AD488" s="643"/>
      <c r="AE488" s="623">
        <v>95</v>
      </c>
      <c r="AF488" s="623">
        <f t="shared" si="21"/>
        <v>537</v>
      </c>
    </row>
    <row r="489" spans="1:32" x14ac:dyDescent="0.2">
      <c r="A489" s="628"/>
      <c r="B489" s="628"/>
      <c r="C489" s="626" t="s">
        <v>366</v>
      </c>
      <c r="E489" s="625"/>
      <c r="F489" s="625"/>
      <c r="G489" s="625"/>
      <c r="H489" s="625"/>
      <c r="I489" s="625"/>
      <c r="J489" s="625"/>
      <c r="K489" s="625"/>
      <c r="L489" s="625"/>
      <c r="M489" s="629"/>
      <c r="N489" s="625"/>
      <c r="O489" s="625"/>
      <c r="P489" s="625"/>
      <c r="Q489" s="625"/>
      <c r="R489" s="625"/>
      <c r="S489" s="625"/>
      <c r="T489" s="625"/>
      <c r="U489" s="625"/>
      <c r="V489" s="625"/>
      <c r="W489" s="625"/>
      <c r="X489" s="625"/>
      <c r="Y489" s="625"/>
      <c r="Z489" s="625"/>
      <c r="AA489" s="625"/>
      <c r="AB489" s="626"/>
      <c r="AC489" s="643"/>
      <c r="AD489" s="643"/>
    </row>
    <row r="490" spans="1:32" x14ac:dyDescent="0.2">
      <c r="A490" s="628" t="s">
        <v>9960</v>
      </c>
      <c r="B490" s="628" t="s">
        <v>2785</v>
      </c>
      <c r="C490" s="625">
        <v>0.47499999999999998</v>
      </c>
      <c r="D490" s="632" t="s">
        <v>2049</v>
      </c>
      <c r="E490" s="625">
        <v>208</v>
      </c>
      <c r="F490" s="625">
        <v>67</v>
      </c>
      <c r="G490" s="625"/>
      <c r="H490" s="625">
        <v>79</v>
      </c>
      <c r="I490" s="625"/>
      <c r="J490" s="625" t="s">
        <v>1019</v>
      </c>
      <c r="K490" s="625"/>
      <c r="L490" s="625" t="s">
        <v>7147</v>
      </c>
      <c r="M490" s="629" t="s">
        <v>3929</v>
      </c>
      <c r="N490" s="625"/>
      <c r="O490" s="625"/>
      <c r="P490" s="625"/>
      <c r="Q490" s="625"/>
      <c r="R490" s="625" t="s">
        <v>4996</v>
      </c>
      <c r="S490" s="625" t="s">
        <v>9615</v>
      </c>
      <c r="T490" s="625"/>
      <c r="U490" s="625"/>
      <c r="V490" s="625"/>
      <c r="W490" s="625">
        <v>2</v>
      </c>
      <c r="X490" s="625"/>
      <c r="Y490" s="625" t="s">
        <v>6738</v>
      </c>
      <c r="Z490" s="625" t="s">
        <v>8263</v>
      </c>
      <c r="AA490" s="625" t="s">
        <v>8263</v>
      </c>
      <c r="AB490" s="626" t="str">
        <f t="shared" si="20"/>
        <v>517 mm</v>
      </c>
      <c r="AC490" s="643"/>
      <c r="AD490" s="643"/>
      <c r="AE490" s="623">
        <v>115</v>
      </c>
      <c r="AF490" s="623">
        <f t="shared" si="21"/>
        <v>517</v>
      </c>
    </row>
    <row r="491" spans="1:32" x14ac:dyDescent="0.2">
      <c r="A491" s="628"/>
      <c r="B491" s="628"/>
      <c r="C491" s="626" t="s">
        <v>366</v>
      </c>
      <c r="E491" s="625"/>
      <c r="F491" s="625"/>
      <c r="G491" s="625"/>
      <c r="H491" s="625"/>
      <c r="I491" s="625"/>
      <c r="J491" s="625"/>
      <c r="K491" s="625"/>
      <c r="L491" s="625"/>
      <c r="M491" s="629"/>
      <c r="N491" s="625"/>
      <c r="O491" s="625"/>
      <c r="P491" s="625"/>
      <c r="Q491" s="625"/>
      <c r="R491" s="625"/>
      <c r="S491" s="625"/>
      <c r="T491" s="625"/>
      <c r="U491" s="625"/>
      <c r="V491" s="625"/>
      <c r="W491" s="625"/>
      <c r="X491" s="625"/>
      <c r="Y491" s="625"/>
      <c r="Z491" s="625"/>
      <c r="AA491" s="625"/>
      <c r="AB491" s="626"/>
      <c r="AC491" s="643"/>
      <c r="AD491" s="643"/>
    </row>
    <row r="492" spans="1:32" x14ac:dyDescent="0.2">
      <c r="A492" s="628" t="s">
        <v>3472</v>
      </c>
      <c r="B492" s="628"/>
      <c r="C492" s="625">
        <v>0.48499999999999999</v>
      </c>
      <c r="D492" s="632" t="s">
        <v>3474</v>
      </c>
      <c r="E492" s="625">
        <v>208</v>
      </c>
      <c r="F492" s="625">
        <v>66</v>
      </c>
      <c r="G492" s="628"/>
      <c r="H492" s="625">
        <v>79</v>
      </c>
      <c r="I492" s="625"/>
      <c r="J492" s="625" t="s">
        <v>1019</v>
      </c>
      <c r="K492" s="625"/>
      <c r="L492" s="625" t="s">
        <v>7147</v>
      </c>
      <c r="M492" s="629" t="s">
        <v>3929</v>
      </c>
      <c r="N492" s="625"/>
      <c r="O492" s="625"/>
      <c r="P492" s="625"/>
      <c r="Q492" s="625"/>
      <c r="R492" s="625" t="s">
        <v>4996</v>
      </c>
      <c r="S492" s="625" t="s">
        <v>7822</v>
      </c>
      <c r="T492" s="625"/>
      <c r="U492" s="625"/>
      <c r="V492" s="625"/>
      <c r="W492" s="625">
        <v>1</v>
      </c>
      <c r="X492" s="625"/>
      <c r="Y492" s="625" t="s">
        <v>9466</v>
      </c>
      <c r="Z492" s="625" t="s">
        <v>8263</v>
      </c>
      <c r="AA492" s="625" t="s">
        <v>8263</v>
      </c>
      <c r="AB492" s="626" t="str">
        <f t="shared" si="20"/>
        <v>472 mm</v>
      </c>
      <c r="AC492" s="643"/>
      <c r="AD492" s="643"/>
      <c r="AE492" s="623">
        <v>160</v>
      </c>
      <c r="AF492" s="623">
        <f t="shared" si="21"/>
        <v>472</v>
      </c>
    </row>
    <row r="493" spans="1:32" x14ac:dyDescent="0.2">
      <c r="A493" s="628"/>
      <c r="B493" s="628"/>
      <c r="C493" s="626" t="s">
        <v>366</v>
      </c>
      <c r="E493" s="625"/>
      <c r="F493" s="625"/>
      <c r="G493" s="625"/>
      <c r="H493" s="625"/>
      <c r="I493" s="625"/>
      <c r="J493" s="625"/>
      <c r="K493" s="625"/>
      <c r="L493" s="625"/>
      <c r="M493" s="629"/>
      <c r="N493" s="629"/>
      <c r="O493" s="625"/>
      <c r="P493" s="625"/>
      <c r="Q493" s="625"/>
      <c r="R493" s="625"/>
      <c r="S493" s="625"/>
      <c r="T493" s="625"/>
      <c r="U493" s="625"/>
      <c r="V493" s="625"/>
      <c r="W493" s="625"/>
      <c r="X493" s="625"/>
      <c r="Y493" s="625"/>
      <c r="Z493" s="625"/>
      <c r="AA493" s="625"/>
      <c r="AB493" s="626"/>
      <c r="AC493" s="643"/>
      <c r="AD493" s="643"/>
    </row>
    <row r="494" spans="1:32" x14ac:dyDescent="0.2">
      <c r="A494" s="628" t="s">
        <v>12224</v>
      </c>
      <c r="B494" s="628" t="s">
        <v>2193</v>
      </c>
      <c r="C494" s="626">
        <v>0.5</v>
      </c>
      <c r="D494" s="632" t="s">
        <v>12229</v>
      </c>
      <c r="E494" s="625">
        <v>236</v>
      </c>
      <c r="F494" s="625">
        <v>62</v>
      </c>
      <c r="G494" s="625"/>
      <c r="H494" s="625">
        <v>79</v>
      </c>
      <c r="I494" s="625"/>
      <c r="J494" s="625" t="s">
        <v>1019</v>
      </c>
      <c r="K494" s="625"/>
      <c r="L494" s="649" t="s">
        <v>6725</v>
      </c>
      <c r="M494" s="650"/>
      <c r="N494" s="649"/>
      <c r="O494" s="649"/>
      <c r="P494" s="649"/>
      <c r="Q494" s="649"/>
      <c r="R494" s="649"/>
      <c r="S494" s="649"/>
      <c r="T494" s="625"/>
      <c r="U494" s="625" t="s">
        <v>8263</v>
      </c>
      <c r="V494" s="625"/>
      <c r="W494" s="625">
        <v>4</v>
      </c>
      <c r="X494" s="625"/>
      <c r="Y494" s="625" t="s">
        <v>10466</v>
      </c>
      <c r="Z494" s="625" t="s">
        <v>8263</v>
      </c>
      <c r="AA494" s="625" t="s">
        <v>8263</v>
      </c>
      <c r="AB494" s="626" t="s">
        <v>12230</v>
      </c>
      <c r="AC494" s="643"/>
      <c r="AD494" s="643"/>
      <c r="AE494" s="623">
        <v>75</v>
      </c>
      <c r="AF494" s="623">
        <f t="shared" si="21"/>
        <v>557</v>
      </c>
    </row>
    <row r="495" spans="1:32" x14ac:dyDescent="0.2">
      <c r="A495" s="628"/>
      <c r="B495" s="628"/>
      <c r="C495" s="626" t="s">
        <v>366</v>
      </c>
      <c r="E495" s="625"/>
      <c r="F495" s="625"/>
      <c r="G495" s="625"/>
      <c r="H495" s="625"/>
      <c r="I495" s="625"/>
      <c r="J495" s="625"/>
      <c r="K495" s="625"/>
      <c r="L495" s="649"/>
      <c r="M495" s="650"/>
      <c r="N495" s="649"/>
      <c r="O495" s="649"/>
      <c r="P495" s="649"/>
      <c r="Q495" s="649"/>
      <c r="R495" s="649"/>
      <c r="S495" s="649"/>
      <c r="T495" s="625"/>
      <c r="U495" s="625"/>
      <c r="V495" s="625"/>
      <c r="W495" s="625"/>
      <c r="X495" s="625"/>
      <c r="Y495" s="625"/>
      <c r="Z495" s="625"/>
      <c r="AA495" s="625"/>
      <c r="AB495" s="626"/>
      <c r="AC495" s="643"/>
      <c r="AD495" s="643"/>
    </row>
    <row r="496" spans="1:32" x14ac:dyDescent="0.2">
      <c r="A496" s="628" t="s">
        <v>3539</v>
      </c>
      <c r="B496" s="628" t="s">
        <v>3365</v>
      </c>
      <c r="C496" s="626">
        <v>0.5</v>
      </c>
      <c r="D496" s="632" t="s">
        <v>4759</v>
      </c>
      <c r="E496" s="625">
        <v>208</v>
      </c>
      <c r="F496" s="625">
        <v>65</v>
      </c>
      <c r="G496" s="625"/>
      <c r="H496" s="625">
        <v>79</v>
      </c>
      <c r="I496" s="625"/>
      <c r="J496" s="625" t="s">
        <v>1019</v>
      </c>
      <c r="K496" s="625"/>
      <c r="L496" s="625" t="s">
        <v>7147</v>
      </c>
      <c r="M496" s="629" t="s">
        <v>3929</v>
      </c>
      <c r="N496" s="629"/>
      <c r="O496" s="625"/>
      <c r="P496" s="625"/>
      <c r="Q496" s="625"/>
      <c r="R496" s="625" t="s">
        <v>4996</v>
      </c>
      <c r="S496" s="625" t="s">
        <v>1046</v>
      </c>
      <c r="T496" s="625"/>
      <c r="U496" s="625"/>
      <c r="V496" s="625"/>
      <c r="W496" s="625">
        <v>6</v>
      </c>
      <c r="X496" s="625"/>
      <c r="Y496" s="625" t="s">
        <v>6098</v>
      </c>
      <c r="Z496" s="625" t="s">
        <v>5368</v>
      </c>
      <c r="AA496" s="625" t="s">
        <v>8263</v>
      </c>
      <c r="AB496" s="626" t="str">
        <f t="shared" si="20"/>
        <v>597 mm</v>
      </c>
      <c r="AC496" s="643"/>
      <c r="AD496" s="643"/>
      <c r="AE496" s="623">
        <v>35</v>
      </c>
      <c r="AF496" s="623">
        <f t="shared" si="21"/>
        <v>597</v>
      </c>
    </row>
    <row r="497" spans="1:32" x14ac:dyDescent="0.2">
      <c r="A497" s="628" t="s">
        <v>2564</v>
      </c>
      <c r="B497" s="628" t="s">
        <v>3365</v>
      </c>
      <c r="C497" s="625">
        <v>0.5</v>
      </c>
      <c r="D497" s="632" t="s">
        <v>923</v>
      </c>
      <c r="E497" s="625">
        <v>208</v>
      </c>
      <c r="F497" s="625">
        <v>65</v>
      </c>
      <c r="G497" s="625"/>
      <c r="H497" s="625">
        <v>79</v>
      </c>
      <c r="I497" s="625"/>
      <c r="J497" s="625" t="s">
        <v>1019</v>
      </c>
      <c r="K497" s="625"/>
      <c r="L497" s="625" t="s">
        <v>7147</v>
      </c>
      <c r="M497" s="629" t="s">
        <v>3929</v>
      </c>
      <c r="N497" s="625"/>
      <c r="O497" s="625"/>
      <c r="P497" s="625"/>
      <c r="Q497" s="625"/>
      <c r="R497" s="625" t="s">
        <v>4996</v>
      </c>
      <c r="S497" s="625" t="s">
        <v>3447</v>
      </c>
      <c r="T497" s="625"/>
      <c r="U497" s="625"/>
      <c r="V497" s="625"/>
      <c r="W497" s="625">
        <v>4</v>
      </c>
      <c r="X497" s="625"/>
      <c r="Y497" s="625" t="s">
        <v>3035</v>
      </c>
      <c r="Z497" s="625" t="s">
        <v>8263</v>
      </c>
      <c r="AA497" s="625" t="s">
        <v>8263</v>
      </c>
      <c r="AB497" s="626" t="str">
        <f t="shared" si="20"/>
        <v>552 mm</v>
      </c>
      <c r="AC497" s="643"/>
      <c r="AD497" s="643"/>
      <c r="AE497" s="623">
        <v>80</v>
      </c>
      <c r="AF497" s="623">
        <f t="shared" si="21"/>
        <v>552</v>
      </c>
    </row>
    <row r="498" spans="1:32" x14ac:dyDescent="0.2">
      <c r="A498" s="628" t="s">
        <v>12318</v>
      </c>
      <c r="B498" s="628" t="s">
        <v>3365</v>
      </c>
      <c r="C498" s="625">
        <v>0.5</v>
      </c>
      <c r="D498" s="632" t="s">
        <v>12321</v>
      </c>
      <c r="E498" s="636">
        <v>201</v>
      </c>
      <c r="F498" s="636">
        <v>65</v>
      </c>
      <c r="G498" s="636"/>
      <c r="H498" s="636">
        <v>79</v>
      </c>
      <c r="I498" s="636"/>
      <c r="J498" s="636" t="s">
        <v>1019</v>
      </c>
      <c r="K498" s="636"/>
      <c r="L498" s="733" t="s">
        <v>8558</v>
      </c>
      <c r="M498" s="734"/>
      <c r="N498" s="733"/>
      <c r="O498" s="733"/>
      <c r="P498" s="733"/>
      <c r="Q498" s="733"/>
      <c r="R498" s="733"/>
      <c r="S498" s="733"/>
      <c r="T498" s="636"/>
      <c r="U498" s="636"/>
      <c r="V498" s="636"/>
      <c r="W498" s="636">
        <v>6</v>
      </c>
      <c r="X498" s="636"/>
      <c r="Y498" s="625" t="s">
        <v>5511</v>
      </c>
      <c r="Z498" s="636" t="s">
        <v>5368</v>
      </c>
      <c r="AA498" s="636" t="s">
        <v>8263</v>
      </c>
      <c r="AB498" s="626" t="str">
        <f>AF498&amp;" mm"</f>
        <v>592 mm</v>
      </c>
      <c r="AC498" s="651" t="s">
        <v>12322</v>
      </c>
      <c r="AD498" s="651"/>
      <c r="AE498" s="623">
        <v>40</v>
      </c>
      <c r="AF498" s="623">
        <f>525-AE498-5+112</f>
        <v>592</v>
      </c>
    </row>
    <row r="499" spans="1:32" x14ac:dyDescent="0.2">
      <c r="A499" s="628" t="s">
        <v>10507</v>
      </c>
      <c r="B499" s="628" t="s">
        <v>3365</v>
      </c>
      <c r="C499" s="625">
        <v>0.5</v>
      </c>
      <c r="D499" s="632" t="s">
        <v>3239</v>
      </c>
      <c r="E499" s="625">
        <v>201</v>
      </c>
      <c r="F499" s="625">
        <v>66</v>
      </c>
      <c r="G499" s="625"/>
      <c r="H499" s="625">
        <v>79</v>
      </c>
      <c r="I499" s="625"/>
      <c r="J499" s="625" t="s">
        <v>1019</v>
      </c>
      <c r="K499" s="625"/>
      <c r="L499" s="649" t="s">
        <v>8558</v>
      </c>
      <c r="M499" s="650"/>
      <c r="N499" s="649"/>
      <c r="O499" s="649"/>
      <c r="P499" s="649"/>
      <c r="Q499" s="649"/>
      <c r="R499" s="649"/>
      <c r="S499" s="649"/>
      <c r="T499" s="625"/>
      <c r="U499" s="625"/>
      <c r="V499" s="625"/>
      <c r="W499" s="625">
        <v>6</v>
      </c>
      <c r="X499" s="625"/>
      <c r="Y499" s="625" t="s">
        <v>2018</v>
      </c>
      <c r="Z499" s="625" t="s">
        <v>5368</v>
      </c>
      <c r="AA499" s="625" t="s">
        <v>8263</v>
      </c>
      <c r="AB499" s="626" t="str">
        <f t="shared" si="20"/>
        <v>602 mm</v>
      </c>
      <c r="AC499" s="643"/>
      <c r="AD499" s="643"/>
      <c r="AE499" s="623">
        <v>30</v>
      </c>
      <c r="AF499" s="623">
        <f t="shared" si="21"/>
        <v>602</v>
      </c>
    </row>
    <row r="500" spans="1:32" x14ac:dyDescent="0.2">
      <c r="A500" s="628"/>
      <c r="B500" s="628" t="s">
        <v>3365</v>
      </c>
      <c r="C500" s="625">
        <v>0.5</v>
      </c>
      <c r="D500" s="632" t="s">
        <v>9701</v>
      </c>
      <c r="E500" s="625">
        <v>201</v>
      </c>
      <c r="F500" s="625">
        <v>65</v>
      </c>
      <c r="G500" s="625"/>
      <c r="H500" s="625">
        <v>79</v>
      </c>
      <c r="I500" s="625"/>
      <c r="J500" s="625" t="s">
        <v>1019</v>
      </c>
      <c r="K500" s="625"/>
      <c r="L500" s="649" t="s">
        <v>8558</v>
      </c>
      <c r="M500" s="650"/>
      <c r="N500" s="649"/>
      <c r="O500" s="649"/>
      <c r="P500" s="649"/>
      <c r="Q500" s="649"/>
      <c r="R500" s="649"/>
      <c r="S500" s="649"/>
      <c r="T500" s="625"/>
      <c r="U500" s="625"/>
      <c r="V500" s="625"/>
      <c r="W500" s="625">
        <v>6</v>
      </c>
      <c r="X500" s="625"/>
      <c r="Y500" s="625" t="s">
        <v>6098</v>
      </c>
      <c r="Z500" s="625" t="s">
        <v>5368</v>
      </c>
      <c r="AA500" s="625" t="s">
        <v>8263</v>
      </c>
      <c r="AB500" s="626" t="str">
        <f t="shared" si="20"/>
        <v>597 mm</v>
      </c>
      <c r="AC500" s="643"/>
      <c r="AD500" s="643"/>
      <c r="AE500" s="623">
        <v>35</v>
      </c>
      <c r="AF500" s="623">
        <f t="shared" si="21"/>
        <v>597</v>
      </c>
    </row>
    <row r="501" spans="1:32" x14ac:dyDescent="0.2">
      <c r="A501" s="628"/>
      <c r="B501" s="628" t="s">
        <v>3365</v>
      </c>
      <c r="C501" s="625">
        <v>0.5</v>
      </c>
      <c r="D501" s="632" t="s">
        <v>5175</v>
      </c>
      <c r="E501" s="625">
        <v>208</v>
      </c>
      <c r="F501" s="625">
        <v>65</v>
      </c>
      <c r="G501" s="625"/>
      <c r="H501" s="625">
        <v>79</v>
      </c>
      <c r="I501" s="625"/>
      <c r="J501" s="625" t="s">
        <v>1019</v>
      </c>
      <c r="K501" s="625"/>
      <c r="L501" s="625" t="s">
        <v>7147</v>
      </c>
      <c r="M501" s="629" t="s">
        <v>3523</v>
      </c>
      <c r="N501" s="625"/>
      <c r="O501" s="625"/>
      <c r="P501" s="625"/>
      <c r="Q501" s="625"/>
      <c r="R501" s="625" t="s">
        <v>4996</v>
      </c>
      <c r="S501" s="625" t="s">
        <v>3447</v>
      </c>
      <c r="T501" s="625"/>
      <c r="U501" s="625"/>
      <c r="V501" s="625"/>
      <c r="W501" s="625">
        <v>5</v>
      </c>
      <c r="X501" s="625"/>
      <c r="Y501" s="625" t="s">
        <v>1230</v>
      </c>
      <c r="Z501" s="625" t="s">
        <v>8263</v>
      </c>
      <c r="AA501" s="625" t="s">
        <v>8263</v>
      </c>
      <c r="AB501" s="626" t="str">
        <f t="shared" si="20"/>
        <v>572 mm</v>
      </c>
      <c r="AC501" s="643"/>
      <c r="AD501" s="643"/>
      <c r="AE501" s="623">
        <v>60</v>
      </c>
      <c r="AF501" s="623">
        <f t="shared" si="21"/>
        <v>572</v>
      </c>
    </row>
    <row r="502" spans="1:32" x14ac:dyDescent="0.2">
      <c r="A502" s="628" t="s">
        <v>10509</v>
      </c>
      <c r="B502" s="628" t="s">
        <v>3365</v>
      </c>
      <c r="C502" s="625">
        <v>0.5</v>
      </c>
      <c r="D502" s="632" t="s">
        <v>3240</v>
      </c>
      <c r="E502" s="625">
        <v>201</v>
      </c>
      <c r="F502" s="625">
        <v>66</v>
      </c>
      <c r="G502" s="625"/>
      <c r="H502" s="625">
        <v>79</v>
      </c>
      <c r="I502" s="625"/>
      <c r="J502" s="625" t="s">
        <v>1019</v>
      </c>
      <c r="K502" s="625"/>
      <c r="L502" s="649" t="s">
        <v>8558</v>
      </c>
      <c r="M502" s="650"/>
      <c r="N502" s="649"/>
      <c r="O502" s="649"/>
      <c r="P502" s="649"/>
      <c r="Q502" s="649"/>
      <c r="R502" s="649"/>
      <c r="S502" s="649"/>
      <c r="T502" s="625"/>
      <c r="U502" s="625"/>
      <c r="V502" s="625"/>
      <c r="W502" s="625">
        <v>6</v>
      </c>
      <c r="X502" s="625"/>
      <c r="Y502" s="625" t="s">
        <v>2018</v>
      </c>
      <c r="Z502" s="625" t="s">
        <v>5368</v>
      </c>
      <c r="AA502" s="625" t="s">
        <v>8263</v>
      </c>
      <c r="AB502" s="626" t="str">
        <f t="shared" si="20"/>
        <v>602 mm</v>
      </c>
      <c r="AC502" s="643"/>
      <c r="AD502" s="643"/>
      <c r="AE502" s="623">
        <v>30</v>
      </c>
      <c r="AF502" s="623">
        <f t="shared" si="21"/>
        <v>602</v>
      </c>
    </row>
    <row r="503" spans="1:32" x14ac:dyDescent="0.2">
      <c r="A503" s="628"/>
      <c r="B503" s="628" t="s">
        <v>3365</v>
      </c>
      <c r="C503" s="625">
        <v>0.5</v>
      </c>
      <c r="D503" s="632" t="s">
        <v>1022</v>
      </c>
      <c r="E503" s="625">
        <v>208</v>
      </c>
      <c r="F503" s="625">
        <v>65</v>
      </c>
      <c r="G503" s="625"/>
      <c r="H503" s="625">
        <v>79</v>
      </c>
      <c r="I503" s="625"/>
      <c r="J503" s="625" t="s">
        <v>1019</v>
      </c>
      <c r="K503" s="625"/>
      <c r="L503" s="625" t="s">
        <v>7147</v>
      </c>
      <c r="M503" s="629" t="s">
        <v>3929</v>
      </c>
      <c r="N503" s="625"/>
      <c r="O503" s="625"/>
      <c r="P503" s="625"/>
      <c r="Q503" s="625"/>
      <c r="R503" s="625" t="s">
        <v>4996</v>
      </c>
      <c r="S503" s="625" t="s">
        <v>2019</v>
      </c>
      <c r="T503" s="625"/>
      <c r="U503" s="625"/>
      <c r="V503" s="625"/>
      <c r="W503" s="625">
        <v>4</v>
      </c>
      <c r="X503" s="625"/>
      <c r="Y503" s="625" t="s">
        <v>10390</v>
      </c>
      <c r="Z503" s="625" t="s">
        <v>8263</v>
      </c>
      <c r="AA503" s="625" t="s">
        <v>8263</v>
      </c>
      <c r="AB503" s="626" t="str">
        <f t="shared" si="20"/>
        <v>542 mm</v>
      </c>
      <c r="AC503" s="643"/>
      <c r="AD503" s="643"/>
      <c r="AE503" s="623">
        <v>90</v>
      </c>
      <c r="AF503" s="623">
        <f t="shared" si="21"/>
        <v>542</v>
      </c>
    </row>
    <row r="504" spans="1:32" x14ac:dyDescent="0.2">
      <c r="A504" s="628" t="s">
        <v>12358</v>
      </c>
      <c r="B504" s="628" t="s">
        <v>3365</v>
      </c>
      <c r="C504" s="625">
        <v>0.5</v>
      </c>
      <c r="D504" s="632" t="s">
        <v>12361</v>
      </c>
      <c r="E504" s="625">
        <v>201</v>
      </c>
      <c r="F504" s="625">
        <v>65</v>
      </c>
      <c r="G504" s="625"/>
      <c r="H504" s="625">
        <v>79</v>
      </c>
      <c r="I504" s="625"/>
      <c r="J504" s="625" t="s">
        <v>1019</v>
      </c>
      <c r="K504" s="625"/>
      <c r="L504" s="649" t="s">
        <v>8558</v>
      </c>
      <c r="M504" s="650"/>
      <c r="N504" s="649"/>
      <c r="O504" s="649"/>
      <c r="P504" s="649"/>
      <c r="Q504" s="649"/>
      <c r="R504" s="649"/>
      <c r="S504" s="649"/>
      <c r="T504" s="625"/>
      <c r="U504" s="625"/>
      <c r="V504" s="625"/>
      <c r="W504" s="625">
        <v>6</v>
      </c>
      <c r="X504" s="625"/>
      <c r="Y504" s="625" t="s">
        <v>6098</v>
      </c>
      <c r="Z504" s="625" t="s">
        <v>5368</v>
      </c>
      <c r="AA504" s="625" t="s">
        <v>8263</v>
      </c>
      <c r="AB504" s="626" t="str">
        <f>AF504&amp;" mm"</f>
        <v>597 mm</v>
      </c>
      <c r="AC504" s="643"/>
      <c r="AD504" s="643"/>
      <c r="AE504" s="623">
        <v>35</v>
      </c>
      <c r="AF504" s="623">
        <f>525-AE504-5+112</f>
        <v>597</v>
      </c>
    </row>
    <row r="505" spans="1:32" x14ac:dyDescent="0.2">
      <c r="A505" s="628"/>
      <c r="B505" s="628" t="s">
        <v>3365</v>
      </c>
      <c r="C505" s="625">
        <v>0.5</v>
      </c>
      <c r="D505" s="632" t="s">
        <v>3259</v>
      </c>
      <c r="E505" s="625">
        <v>208</v>
      </c>
      <c r="F505" s="625">
        <v>65</v>
      </c>
      <c r="G505" s="625"/>
      <c r="H505" s="625">
        <v>79</v>
      </c>
      <c r="I505" s="625"/>
      <c r="J505" s="625" t="s">
        <v>1019</v>
      </c>
      <c r="K505" s="625"/>
      <c r="L505" s="625" t="s">
        <v>7147</v>
      </c>
      <c r="M505" s="629" t="s">
        <v>3929</v>
      </c>
      <c r="N505" s="625"/>
      <c r="O505" s="625"/>
      <c r="P505" s="625"/>
      <c r="Q505" s="625"/>
      <c r="R505" s="625" t="s">
        <v>4996</v>
      </c>
      <c r="S505" s="625" t="s">
        <v>3447</v>
      </c>
      <c r="T505" s="625"/>
      <c r="U505" s="625"/>
      <c r="V505" s="625"/>
      <c r="W505" s="625">
        <v>5</v>
      </c>
      <c r="X505" s="625"/>
      <c r="Y505" s="625" t="s">
        <v>10391</v>
      </c>
      <c r="Z505" s="625" t="s">
        <v>8263</v>
      </c>
      <c r="AA505" s="625" t="s">
        <v>8263</v>
      </c>
      <c r="AB505" s="626" t="str">
        <f t="shared" si="20"/>
        <v>577 mm</v>
      </c>
      <c r="AC505" s="643"/>
      <c r="AD505" s="643"/>
      <c r="AE505" s="623">
        <v>55</v>
      </c>
      <c r="AF505" s="623">
        <f t="shared" si="21"/>
        <v>577</v>
      </c>
    </row>
    <row r="506" spans="1:32" x14ac:dyDescent="0.2">
      <c r="A506" s="628"/>
      <c r="B506" s="628" t="s">
        <v>3365</v>
      </c>
      <c r="C506" s="625">
        <v>0.5</v>
      </c>
      <c r="D506" s="632" t="s">
        <v>4362</v>
      </c>
      <c r="E506" s="625">
        <v>208</v>
      </c>
      <c r="F506" s="625">
        <v>65</v>
      </c>
      <c r="G506" s="625"/>
      <c r="H506" s="625">
        <v>79</v>
      </c>
      <c r="I506" s="625"/>
      <c r="J506" s="625" t="s">
        <v>1019</v>
      </c>
      <c r="K506" s="625"/>
      <c r="L506" s="625" t="s">
        <v>7147</v>
      </c>
      <c r="M506" s="629" t="s">
        <v>3523</v>
      </c>
      <c r="N506" s="625"/>
      <c r="O506" s="625"/>
      <c r="P506" s="625"/>
      <c r="Q506" s="625"/>
      <c r="R506" s="625" t="s">
        <v>4996</v>
      </c>
      <c r="S506" s="625" t="s">
        <v>3447</v>
      </c>
      <c r="T506" s="625"/>
      <c r="U506" s="625"/>
      <c r="V506" s="625"/>
      <c r="W506" s="625">
        <v>4</v>
      </c>
      <c r="X506" s="625"/>
      <c r="Y506" s="625" t="s">
        <v>3271</v>
      </c>
      <c r="Z506" s="625" t="s">
        <v>8263</v>
      </c>
      <c r="AA506" s="625" t="s">
        <v>8263</v>
      </c>
      <c r="AB506" s="626" t="str">
        <f t="shared" si="20"/>
        <v>567 mm</v>
      </c>
      <c r="AC506" s="643"/>
      <c r="AD506" s="643"/>
      <c r="AE506" s="623">
        <v>65</v>
      </c>
      <c r="AF506" s="623">
        <f t="shared" si="21"/>
        <v>567</v>
      </c>
    </row>
    <row r="507" spans="1:32" x14ac:dyDescent="0.2">
      <c r="A507" s="628"/>
      <c r="B507" s="628" t="s">
        <v>3365</v>
      </c>
      <c r="C507" s="625">
        <v>0.5</v>
      </c>
      <c r="D507" s="632" t="s">
        <v>2878</v>
      </c>
      <c r="E507" s="625">
        <v>208</v>
      </c>
      <c r="F507" s="625">
        <v>66</v>
      </c>
      <c r="G507" s="625"/>
      <c r="H507" s="625">
        <v>79</v>
      </c>
      <c r="I507" s="625"/>
      <c r="J507" s="625" t="s">
        <v>1019</v>
      </c>
      <c r="K507" s="625"/>
      <c r="L507" s="625" t="s">
        <v>7147</v>
      </c>
      <c r="M507" s="629" t="s">
        <v>3929</v>
      </c>
      <c r="N507" s="629"/>
      <c r="O507" s="625"/>
      <c r="P507" s="625"/>
      <c r="Q507" s="625"/>
      <c r="R507" s="625" t="s">
        <v>4996</v>
      </c>
      <c r="S507" s="625" t="s">
        <v>2019</v>
      </c>
      <c r="T507" s="625"/>
      <c r="U507" s="625"/>
      <c r="V507" s="625"/>
      <c r="W507" s="625">
        <v>3</v>
      </c>
      <c r="X507" s="625"/>
      <c r="Y507" s="625" t="s">
        <v>912</v>
      </c>
      <c r="Z507" s="625" t="s">
        <v>8263</v>
      </c>
      <c r="AA507" s="625" t="s">
        <v>8263</v>
      </c>
      <c r="AB507" s="626" t="str">
        <f t="shared" si="20"/>
        <v>537 mm</v>
      </c>
      <c r="AC507" s="643"/>
      <c r="AD507" s="643"/>
      <c r="AE507" s="623">
        <v>95</v>
      </c>
      <c r="AF507" s="623">
        <f t="shared" si="21"/>
        <v>537</v>
      </c>
    </row>
    <row r="508" spans="1:32" x14ac:dyDescent="0.2">
      <c r="A508" s="628"/>
      <c r="B508" s="628" t="s">
        <v>3365</v>
      </c>
      <c r="C508" s="625">
        <v>0.5</v>
      </c>
      <c r="D508" s="632" t="s">
        <v>10087</v>
      </c>
      <c r="E508" s="625">
        <v>208</v>
      </c>
      <c r="F508" s="625">
        <v>65</v>
      </c>
      <c r="G508" s="625"/>
      <c r="H508" s="625">
        <v>79</v>
      </c>
      <c r="I508" s="625"/>
      <c r="J508" s="625" t="s">
        <v>1019</v>
      </c>
      <c r="K508" s="625"/>
      <c r="L508" s="625" t="s">
        <v>7147</v>
      </c>
      <c r="M508" s="629" t="s">
        <v>3523</v>
      </c>
      <c r="N508" s="629"/>
      <c r="O508" s="625"/>
      <c r="P508" s="625"/>
      <c r="Q508" s="625"/>
      <c r="R508" s="625" t="s">
        <v>4996</v>
      </c>
      <c r="S508" s="625" t="s">
        <v>1046</v>
      </c>
      <c r="T508" s="625"/>
      <c r="U508" s="625"/>
      <c r="V508" s="625"/>
      <c r="W508" s="625">
        <v>5</v>
      </c>
      <c r="X508" s="625"/>
      <c r="Y508" s="625" t="s">
        <v>10391</v>
      </c>
      <c r="Z508" s="625" t="s">
        <v>8263</v>
      </c>
      <c r="AA508" s="625" t="s">
        <v>8263</v>
      </c>
      <c r="AB508" s="626" t="str">
        <f t="shared" si="20"/>
        <v>577 mm</v>
      </c>
      <c r="AC508" s="643"/>
      <c r="AD508" s="643"/>
      <c r="AE508" s="623">
        <v>55</v>
      </c>
      <c r="AF508" s="623">
        <f t="shared" si="21"/>
        <v>577</v>
      </c>
    </row>
    <row r="509" spans="1:32" x14ac:dyDescent="0.2">
      <c r="A509" s="628" t="s">
        <v>6038</v>
      </c>
      <c r="B509" s="628" t="s">
        <v>3365</v>
      </c>
      <c r="C509" s="625">
        <v>0.5</v>
      </c>
      <c r="D509" s="632" t="s">
        <v>9091</v>
      </c>
      <c r="E509" s="625">
        <v>208</v>
      </c>
      <c r="F509" s="625">
        <v>64</v>
      </c>
      <c r="G509" s="625"/>
      <c r="H509" s="625">
        <v>79</v>
      </c>
      <c r="I509" s="625"/>
      <c r="J509" s="625" t="s">
        <v>1019</v>
      </c>
      <c r="K509" s="625"/>
      <c r="L509" s="625" t="s">
        <v>7147</v>
      </c>
      <c r="M509" s="629" t="s">
        <v>153</v>
      </c>
      <c r="N509" s="625"/>
      <c r="O509" s="625"/>
      <c r="P509" s="625"/>
      <c r="Q509" s="625"/>
      <c r="R509" s="625" t="s">
        <v>4996</v>
      </c>
      <c r="S509" s="625" t="s">
        <v>1046</v>
      </c>
      <c r="T509" s="625"/>
      <c r="U509" s="625"/>
      <c r="V509" s="625"/>
      <c r="W509" s="625">
        <v>5</v>
      </c>
      <c r="X509" s="625"/>
      <c r="Y509" s="625" t="s">
        <v>1074</v>
      </c>
      <c r="Z509" s="625" t="s">
        <v>8263</v>
      </c>
      <c r="AA509" s="625" t="s">
        <v>8263</v>
      </c>
      <c r="AB509" s="626" t="str">
        <f t="shared" si="20"/>
        <v>582 mm</v>
      </c>
      <c r="AC509" s="643"/>
      <c r="AD509" s="643"/>
      <c r="AE509" s="623">
        <v>50</v>
      </c>
      <c r="AF509" s="623">
        <f t="shared" si="21"/>
        <v>582</v>
      </c>
    </row>
    <row r="510" spans="1:32" x14ac:dyDescent="0.2">
      <c r="A510" s="628" t="s">
        <v>6284</v>
      </c>
      <c r="B510" s="628" t="s">
        <v>3365</v>
      </c>
      <c r="C510" s="625">
        <v>0.5</v>
      </c>
      <c r="D510" s="632" t="s">
        <v>3062</v>
      </c>
      <c r="E510" s="625">
        <v>201</v>
      </c>
      <c r="F510" s="625">
        <v>66</v>
      </c>
      <c r="G510" s="625"/>
      <c r="H510" s="625">
        <v>79</v>
      </c>
      <c r="I510" s="625"/>
      <c r="J510" s="625" t="s">
        <v>1019</v>
      </c>
      <c r="K510" s="625"/>
      <c r="L510" s="649" t="s">
        <v>8558</v>
      </c>
      <c r="M510" s="650"/>
      <c r="N510" s="649"/>
      <c r="O510" s="649"/>
      <c r="P510" s="649"/>
      <c r="Q510" s="649"/>
      <c r="R510" s="649"/>
      <c r="S510" s="649"/>
      <c r="T510" s="625"/>
      <c r="U510" s="625"/>
      <c r="V510" s="625"/>
      <c r="W510" s="625">
        <v>6</v>
      </c>
      <c r="X510" s="625"/>
      <c r="Y510" s="625" t="s">
        <v>2018</v>
      </c>
      <c r="Z510" s="625" t="s">
        <v>5368</v>
      </c>
      <c r="AA510" s="625" t="s">
        <v>8263</v>
      </c>
      <c r="AB510" s="626" t="str">
        <f t="shared" si="20"/>
        <v>602 mm</v>
      </c>
      <c r="AC510" s="643"/>
      <c r="AD510" s="643"/>
      <c r="AE510" s="623">
        <v>30</v>
      </c>
      <c r="AF510" s="623">
        <f t="shared" si="21"/>
        <v>602</v>
      </c>
    </row>
    <row r="511" spans="1:32" x14ac:dyDescent="0.2">
      <c r="A511" s="628" t="s">
        <v>8183</v>
      </c>
      <c r="B511" s="628" t="s">
        <v>3365</v>
      </c>
      <c r="C511" s="625">
        <v>0.5</v>
      </c>
      <c r="D511" s="632" t="s">
        <v>1018</v>
      </c>
      <c r="E511" s="625">
        <v>201</v>
      </c>
      <c r="F511" s="625">
        <v>66</v>
      </c>
      <c r="G511" s="625"/>
      <c r="H511" s="625">
        <v>79</v>
      </c>
      <c r="I511" s="625"/>
      <c r="J511" s="625" t="s">
        <v>1019</v>
      </c>
      <c r="K511" s="625"/>
      <c r="L511" s="846" t="s">
        <v>8558</v>
      </c>
      <c r="M511" s="846"/>
      <c r="N511" s="846"/>
      <c r="O511" s="846"/>
      <c r="P511" s="846"/>
      <c r="Q511" s="846"/>
      <c r="R511" s="846"/>
      <c r="S511" s="846"/>
      <c r="T511" s="625"/>
      <c r="U511" s="625"/>
      <c r="V511" s="625"/>
      <c r="W511" s="625">
        <v>6</v>
      </c>
      <c r="X511" s="625"/>
      <c r="Y511" s="625" t="s">
        <v>2018</v>
      </c>
      <c r="Z511" s="625" t="s">
        <v>5368</v>
      </c>
      <c r="AA511" s="625" t="s">
        <v>8263</v>
      </c>
      <c r="AB511" s="626" t="str">
        <f t="shared" si="20"/>
        <v>602 mm</v>
      </c>
      <c r="AC511" s="643"/>
      <c r="AD511" s="643"/>
      <c r="AE511" s="623">
        <v>30</v>
      </c>
      <c r="AF511" s="623">
        <f t="shared" si="21"/>
        <v>602</v>
      </c>
    </row>
    <row r="512" spans="1:32" x14ac:dyDescent="0.2">
      <c r="A512" s="628" t="s">
        <v>8808</v>
      </c>
      <c r="B512" s="628" t="s">
        <v>3365</v>
      </c>
      <c r="C512" s="625">
        <v>0.5</v>
      </c>
      <c r="D512" s="632" t="s">
        <v>4164</v>
      </c>
      <c r="E512" s="625">
        <v>201</v>
      </c>
      <c r="F512" s="625">
        <v>65</v>
      </c>
      <c r="G512" s="625"/>
      <c r="H512" s="625">
        <v>79</v>
      </c>
      <c r="I512" s="625"/>
      <c r="J512" s="625" t="s">
        <v>1019</v>
      </c>
      <c r="K512" s="625"/>
      <c r="L512" s="846" t="s">
        <v>8558</v>
      </c>
      <c r="M512" s="846"/>
      <c r="N512" s="846"/>
      <c r="O512" s="846"/>
      <c r="P512" s="846"/>
      <c r="Q512" s="846"/>
      <c r="R512" s="846"/>
      <c r="S512" s="846"/>
      <c r="T512" s="625"/>
      <c r="U512" s="625"/>
      <c r="V512" s="625"/>
      <c r="W512" s="625">
        <v>6</v>
      </c>
      <c r="X512" s="625"/>
      <c r="Y512" s="625" t="s">
        <v>5754</v>
      </c>
      <c r="Z512" s="625" t="s">
        <v>5368</v>
      </c>
      <c r="AA512" s="625" t="s">
        <v>8263</v>
      </c>
      <c r="AB512" s="626" t="str">
        <f t="shared" si="20"/>
        <v>587 mm</v>
      </c>
      <c r="AC512" s="643"/>
      <c r="AD512" s="643"/>
      <c r="AE512" s="623">
        <v>45</v>
      </c>
      <c r="AF512" s="623">
        <f t="shared" si="21"/>
        <v>587</v>
      </c>
    </row>
    <row r="513" spans="1:32" x14ac:dyDescent="0.2">
      <c r="A513" s="628"/>
      <c r="B513" s="628" t="s">
        <v>3365</v>
      </c>
      <c r="C513" s="625">
        <v>0.5</v>
      </c>
      <c r="D513" s="632" t="s">
        <v>2312</v>
      </c>
      <c r="E513" s="625">
        <v>208</v>
      </c>
      <c r="F513" s="625">
        <v>65</v>
      </c>
      <c r="G513" s="625"/>
      <c r="H513" s="625">
        <v>79</v>
      </c>
      <c r="I513" s="625"/>
      <c r="J513" s="625" t="s">
        <v>1019</v>
      </c>
      <c r="K513" s="625"/>
      <c r="L513" s="625" t="s">
        <v>7147</v>
      </c>
      <c r="M513" s="629" t="s">
        <v>3929</v>
      </c>
      <c r="N513" s="625"/>
      <c r="O513" s="625"/>
      <c r="P513" s="625"/>
      <c r="Q513" s="625"/>
      <c r="R513" s="625" t="s">
        <v>4996</v>
      </c>
      <c r="S513" s="625" t="s">
        <v>2019</v>
      </c>
      <c r="T513" s="625"/>
      <c r="U513" s="625"/>
      <c r="V513" s="625"/>
      <c r="W513" s="625">
        <v>5</v>
      </c>
      <c r="X513" s="625"/>
      <c r="Y513" s="625" t="s">
        <v>2790</v>
      </c>
      <c r="Z513" s="625" t="s">
        <v>8263</v>
      </c>
      <c r="AA513" s="625" t="s">
        <v>8263</v>
      </c>
      <c r="AB513" s="626" t="str">
        <f t="shared" si="20"/>
        <v>562 mm</v>
      </c>
      <c r="AC513" s="643"/>
      <c r="AD513" s="643"/>
      <c r="AE513" s="623">
        <v>70</v>
      </c>
      <c r="AF513" s="623">
        <f t="shared" si="21"/>
        <v>562</v>
      </c>
    </row>
    <row r="514" spans="1:32" x14ac:dyDescent="0.2">
      <c r="A514" s="633" t="s">
        <v>11303</v>
      </c>
      <c r="B514" s="628" t="s">
        <v>3365</v>
      </c>
      <c r="C514" s="625">
        <v>0.5</v>
      </c>
      <c r="D514" s="640" t="s">
        <v>11312</v>
      </c>
      <c r="E514" s="625">
        <v>208</v>
      </c>
      <c r="F514" s="625">
        <v>65</v>
      </c>
      <c r="G514" s="625"/>
      <c r="H514" s="625">
        <v>79</v>
      </c>
      <c r="I514" s="625"/>
      <c r="J514" s="625" t="s">
        <v>1019</v>
      </c>
      <c r="K514" s="625"/>
      <c r="L514" s="625" t="s">
        <v>7147</v>
      </c>
      <c r="M514" s="629" t="s">
        <v>3523</v>
      </c>
      <c r="N514" s="625"/>
      <c r="O514" s="625"/>
      <c r="P514" s="625"/>
      <c r="Q514" s="625"/>
      <c r="R514" s="625" t="s">
        <v>4996</v>
      </c>
      <c r="S514" s="625" t="s">
        <v>1046</v>
      </c>
      <c r="T514" s="625"/>
      <c r="U514" s="625"/>
      <c r="V514" s="625"/>
      <c r="W514" s="625">
        <v>5</v>
      </c>
      <c r="X514" s="625"/>
      <c r="Y514" s="625" t="s">
        <v>1074</v>
      </c>
      <c r="Z514" s="625" t="s">
        <v>8263</v>
      </c>
      <c r="AA514" s="625" t="s">
        <v>8263</v>
      </c>
      <c r="AB514" s="626" t="str">
        <f t="shared" si="20"/>
        <v>582 mm</v>
      </c>
      <c r="AC514" s="651" t="s">
        <v>11313</v>
      </c>
      <c r="AD514" s="651"/>
      <c r="AE514" s="623">
        <v>50</v>
      </c>
      <c r="AF514" s="623">
        <f t="shared" si="21"/>
        <v>582</v>
      </c>
    </row>
    <row r="515" spans="1:32" x14ac:dyDescent="0.2">
      <c r="A515" s="633" t="s">
        <v>12258</v>
      </c>
      <c r="B515" s="628" t="s">
        <v>3365</v>
      </c>
      <c r="C515" s="625">
        <v>0.5</v>
      </c>
      <c r="D515" s="640" t="s">
        <v>12262</v>
      </c>
      <c r="E515" s="625">
        <v>206</v>
      </c>
      <c r="F515" s="625">
        <v>68</v>
      </c>
      <c r="G515" s="625"/>
      <c r="H515" s="625">
        <v>83</v>
      </c>
      <c r="I515" s="625"/>
      <c r="J515" s="625" t="s">
        <v>1019</v>
      </c>
      <c r="K515" s="625"/>
      <c r="L515" s="625" t="s">
        <v>7147</v>
      </c>
      <c r="M515" s="629" t="s">
        <v>3523</v>
      </c>
      <c r="N515" s="625"/>
      <c r="O515" s="625"/>
      <c r="P515" s="625"/>
      <c r="Q515" s="625"/>
      <c r="R515" s="625" t="s">
        <v>4996</v>
      </c>
      <c r="S515" s="625" t="s">
        <v>3447</v>
      </c>
      <c r="T515" s="625"/>
      <c r="U515" s="625"/>
      <c r="V515" s="625"/>
      <c r="W515" s="625">
        <v>5</v>
      </c>
      <c r="X515" s="625"/>
      <c r="Y515" s="625" t="s">
        <v>10391</v>
      </c>
      <c r="Z515" s="625" t="s">
        <v>8263</v>
      </c>
      <c r="AA515" s="625" t="s">
        <v>8263</v>
      </c>
      <c r="AB515" s="626" t="str">
        <f>AF515&amp;" mm"</f>
        <v>577 mm</v>
      </c>
      <c r="AC515" s="643"/>
      <c r="AD515" s="643"/>
      <c r="AE515" s="623">
        <v>55</v>
      </c>
      <c r="AF515" s="623">
        <f>525-AE515-5+112</f>
        <v>577</v>
      </c>
    </row>
    <row r="516" spans="1:32" x14ac:dyDescent="0.2">
      <c r="A516" s="628"/>
      <c r="B516" s="628" t="s">
        <v>3365</v>
      </c>
      <c r="C516" s="625">
        <v>0.5</v>
      </c>
      <c r="D516" s="632" t="s">
        <v>8830</v>
      </c>
      <c r="E516" s="625">
        <v>208</v>
      </c>
      <c r="F516" s="625">
        <v>66</v>
      </c>
      <c r="G516" s="625"/>
      <c r="H516" s="625">
        <v>79</v>
      </c>
      <c r="I516" s="625"/>
      <c r="J516" s="625" t="s">
        <v>1019</v>
      </c>
      <c r="K516" s="625"/>
      <c r="L516" s="625" t="s">
        <v>7147</v>
      </c>
      <c r="M516" s="629" t="s">
        <v>5089</v>
      </c>
      <c r="N516" s="625"/>
      <c r="O516" s="625"/>
      <c r="P516" s="625"/>
      <c r="Q516" s="625"/>
      <c r="R516" s="625" t="s">
        <v>4996</v>
      </c>
      <c r="S516" s="625" t="s">
        <v>1046</v>
      </c>
      <c r="T516" s="625"/>
      <c r="U516" s="625"/>
      <c r="V516" s="625"/>
      <c r="W516" s="625">
        <v>5</v>
      </c>
      <c r="X516" s="625"/>
      <c r="Y516" s="625" t="s">
        <v>2790</v>
      </c>
      <c r="Z516" s="625" t="s">
        <v>8263</v>
      </c>
      <c r="AA516" s="625" t="s">
        <v>8263</v>
      </c>
      <c r="AB516" s="626" t="str">
        <f t="shared" si="20"/>
        <v>562 mm</v>
      </c>
      <c r="AC516" s="643"/>
      <c r="AD516" s="643"/>
      <c r="AE516" s="623">
        <v>70</v>
      </c>
      <c r="AF516" s="623">
        <f t="shared" si="21"/>
        <v>562</v>
      </c>
    </row>
    <row r="517" spans="1:32" x14ac:dyDescent="0.2">
      <c r="A517" s="628"/>
      <c r="B517" s="628" t="s">
        <v>3365</v>
      </c>
      <c r="C517" s="625">
        <v>0.5</v>
      </c>
      <c r="D517" s="632" t="s">
        <v>8831</v>
      </c>
      <c r="E517" s="625">
        <v>208</v>
      </c>
      <c r="F517" s="625">
        <v>66</v>
      </c>
      <c r="G517" s="625"/>
      <c r="H517" s="625">
        <v>79</v>
      </c>
      <c r="I517" s="625"/>
      <c r="J517" s="625" t="s">
        <v>1019</v>
      </c>
      <c r="K517" s="625"/>
      <c r="L517" s="625" t="s">
        <v>7147</v>
      </c>
      <c r="M517" s="629" t="s">
        <v>5089</v>
      </c>
      <c r="N517" s="625"/>
      <c r="O517" s="625"/>
      <c r="P517" s="625"/>
      <c r="Q517" s="625"/>
      <c r="R517" s="625" t="s">
        <v>4996</v>
      </c>
      <c r="S517" s="625" t="s">
        <v>1046</v>
      </c>
      <c r="T517" s="625"/>
      <c r="U517" s="625"/>
      <c r="V517" s="625"/>
      <c r="W517" s="625">
        <v>5</v>
      </c>
      <c r="X517" s="625"/>
      <c r="Y517" s="625" t="s">
        <v>3035</v>
      </c>
      <c r="Z517" s="625" t="s">
        <v>8263</v>
      </c>
      <c r="AA517" s="625" t="s">
        <v>8263</v>
      </c>
      <c r="AB517" s="626" t="str">
        <f t="shared" si="20"/>
        <v>552 mm</v>
      </c>
      <c r="AC517" s="643"/>
      <c r="AD517" s="643"/>
      <c r="AE517" s="623">
        <v>80</v>
      </c>
      <c r="AF517" s="623">
        <f t="shared" si="21"/>
        <v>552</v>
      </c>
    </row>
    <row r="518" spans="1:32" x14ac:dyDescent="0.2">
      <c r="A518" s="628"/>
      <c r="B518" s="628" t="s">
        <v>3365</v>
      </c>
      <c r="C518" s="625">
        <v>0.5</v>
      </c>
      <c r="D518" s="632" t="s">
        <v>6229</v>
      </c>
      <c r="E518" s="625">
        <v>208</v>
      </c>
      <c r="F518" s="625">
        <v>65</v>
      </c>
      <c r="G518" s="625"/>
      <c r="H518" s="625">
        <v>79</v>
      </c>
      <c r="I518" s="625"/>
      <c r="J518" s="625" t="s">
        <v>1019</v>
      </c>
      <c r="K518" s="625"/>
      <c r="L518" s="625" t="s">
        <v>7147</v>
      </c>
      <c r="M518" s="629" t="s">
        <v>3929</v>
      </c>
      <c r="N518" s="625"/>
      <c r="O518" s="625"/>
      <c r="P518" s="625"/>
      <c r="Q518" s="625"/>
      <c r="R518" s="625" t="s">
        <v>4996</v>
      </c>
      <c r="S518" s="625" t="s">
        <v>3447</v>
      </c>
      <c r="T518" s="625"/>
      <c r="U518" s="625"/>
      <c r="V518" s="625"/>
      <c r="W518" s="625">
        <v>5</v>
      </c>
      <c r="X518" s="625"/>
      <c r="Y518" s="625" t="s">
        <v>10391</v>
      </c>
      <c r="Z518" s="625" t="s">
        <v>8263</v>
      </c>
      <c r="AA518" s="625" t="s">
        <v>8263</v>
      </c>
      <c r="AB518" s="626" t="str">
        <f t="shared" si="20"/>
        <v>577 mm</v>
      </c>
      <c r="AC518" s="643"/>
      <c r="AD518" s="643"/>
      <c r="AE518" s="623">
        <v>55</v>
      </c>
      <c r="AF518" s="623">
        <f t="shared" si="21"/>
        <v>577</v>
      </c>
    </row>
    <row r="519" spans="1:32" x14ac:dyDescent="0.2">
      <c r="A519" s="628"/>
      <c r="B519" s="628" t="s">
        <v>1978</v>
      </c>
      <c r="C519" s="625">
        <v>0.5</v>
      </c>
      <c r="D519" s="632" t="s">
        <v>764</v>
      </c>
      <c r="E519" s="625">
        <v>207</v>
      </c>
      <c r="F519" s="625">
        <v>72</v>
      </c>
      <c r="G519" s="628"/>
      <c r="H519" s="625">
        <v>88</v>
      </c>
      <c r="I519" s="625"/>
      <c r="J519" s="625" t="s">
        <v>1019</v>
      </c>
      <c r="K519" s="625"/>
      <c r="L519" s="625" t="s">
        <v>7147</v>
      </c>
      <c r="M519" s="629" t="s">
        <v>3929</v>
      </c>
      <c r="N519" s="649"/>
      <c r="O519" s="649"/>
      <c r="P519" s="649"/>
      <c r="Q519" s="649"/>
      <c r="R519" s="625" t="s">
        <v>4996</v>
      </c>
      <c r="S519" s="625" t="s">
        <v>9615</v>
      </c>
      <c r="T519" s="625"/>
      <c r="U519" s="625"/>
      <c r="V519" s="625"/>
      <c r="W519" s="625">
        <v>2</v>
      </c>
      <c r="X519" s="625"/>
      <c r="Y519" s="625" t="s">
        <v>72</v>
      </c>
      <c r="Z519" s="625" t="s">
        <v>8263</v>
      </c>
      <c r="AA519" s="625" t="s">
        <v>8263</v>
      </c>
      <c r="AB519" s="626" t="str">
        <f t="shared" si="20"/>
        <v>507 mm</v>
      </c>
      <c r="AC519" s="643"/>
      <c r="AD519" s="643"/>
      <c r="AE519" s="623">
        <v>125</v>
      </c>
      <c r="AF519" s="623">
        <f t="shared" si="21"/>
        <v>507</v>
      </c>
    </row>
    <row r="520" spans="1:32" x14ac:dyDescent="0.2">
      <c r="A520" s="628"/>
      <c r="B520" s="628" t="s">
        <v>4416</v>
      </c>
      <c r="C520" s="625">
        <v>0.5</v>
      </c>
      <c r="D520" s="632" t="s">
        <v>172</v>
      </c>
      <c r="E520" s="625">
        <v>208</v>
      </c>
      <c r="F520" s="625">
        <v>67</v>
      </c>
      <c r="G520" s="625"/>
      <c r="H520" s="625">
        <v>79</v>
      </c>
      <c r="I520" s="625"/>
      <c r="J520" s="625" t="s">
        <v>1019</v>
      </c>
      <c r="K520" s="625"/>
      <c r="L520" s="625" t="s">
        <v>7147</v>
      </c>
      <c r="M520" s="629" t="s">
        <v>3523</v>
      </c>
      <c r="N520" s="625"/>
      <c r="O520" s="625"/>
      <c r="P520" s="625"/>
      <c r="Q520" s="625"/>
      <c r="R520" s="625" t="s">
        <v>4996</v>
      </c>
      <c r="S520" s="625" t="s">
        <v>3447</v>
      </c>
      <c r="T520" s="625"/>
      <c r="U520" s="625"/>
      <c r="V520" s="625"/>
      <c r="W520" s="625">
        <v>4</v>
      </c>
      <c r="X520" s="625"/>
      <c r="Y520" s="625" t="s">
        <v>2790</v>
      </c>
      <c r="Z520" s="625" t="s">
        <v>8263</v>
      </c>
      <c r="AA520" s="625" t="s">
        <v>8263</v>
      </c>
      <c r="AB520" s="626" t="str">
        <f t="shared" si="20"/>
        <v>562 mm</v>
      </c>
      <c r="AC520" s="643"/>
      <c r="AD520" s="643"/>
      <c r="AE520" s="623">
        <v>70</v>
      </c>
      <c r="AF520" s="623">
        <f t="shared" si="21"/>
        <v>562</v>
      </c>
    </row>
    <row r="521" spans="1:32" x14ac:dyDescent="0.2">
      <c r="A521" s="628"/>
      <c r="B521" s="628" t="s">
        <v>4416</v>
      </c>
      <c r="C521" s="625">
        <v>0.5</v>
      </c>
      <c r="D521" s="632" t="s">
        <v>8132</v>
      </c>
      <c r="E521" s="625">
        <v>206</v>
      </c>
      <c r="F521" s="625">
        <v>68</v>
      </c>
      <c r="G521" s="625"/>
      <c r="H521" s="625">
        <v>83</v>
      </c>
      <c r="I521" s="625"/>
      <c r="J521" s="625" t="s">
        <v>1019</v>
      </c>
      <c r="K521" s="625"/>
      <c r="L521" s="625" t="s">
        <v>7147</v>
      </c>
      <c r="M521" s="629" t="s">
        <v>3929</v>
      </c>
      <c r="N521" s="625"/>
      <c r="O521" s="625"/>
      <c r="P521" s="625"/>
      <c r="Q521" s="625"/>
      <c r="R521" s="625" t="s">
        <v>4996</v>
      </c>
      <c r="S521" s="625" t="s">
        <v>9615</v>
      </c>
      <c r="T521" s="625"/>
      <c r="U521" s="625"/>
      <c r="V521" s="625"/>
      <c r="W521" s="625">
        <v>3</v>
      </c>
      <c r="X521" s="625"/>
      <c r="Y521" s="625" t="s">
        <v>6513</v>
      </c>
      <c r="Z521" s="625" t="s">
        <v>8263</v>
      </c>
      <c r="AA521" s="625" t="s">
        <v>8263</v>
      </c>
      <c r="AB521" s="626" t="str">
        <f t="shared" si="20"/>
        <v>527 mm</v>
      </c>
      <c r="AC521" s="643"/>
      <c r="AD521" s="643"/>
      <c r="AE521" s="623">
        <v>105</v>
      </c>
      <c r="AF521" s="623">
        <f t="shared" si="21"/>
        <v>527</v>
      </c>
    </row>
    <row r="522" spans="1:32" x14ac:dyDescent="0.2">
      <c r="A522" s="628" t="s">
        <v>3379</v>
      </c>
      <c r="B522" s="628" t="s">
        <v>4416</v>
      </c>
      <c r="C522" s="625">
        <v>0.5</v>
      </c>
      <c r="D522" s="632" t="s">
        <v>8326</v>
      </c>
      <c r="E522" s="625">
        <v>208</v>
      </c>
      <c r="F522" s="625">
        <v>64</v>
      </c>
      <c r="G522" s="625"/>
      <c r="H522" s="625">
        <v>79</v>
      </c>
      <c r="I522" s="625"/>
      <c r="J522" s="625" t="s">
        <v>1019</v>
      </c>
      <c r="K522" s="625"/>
      <c r="L522" s="625" t="s">
        <v>7147</v>
      </c>
      <c r="M522" s="629" t="s">
        <v>3929</v>
      </c>
      <c r="N522" s="625"/>
      <c r="O522" s="625"/>
      <c r="P522" s="625"/>
      <c r="Q522" s="625"/>
      <c r="R522" s="625" t="s">
        <v>4996</v>
      </c>
      <c r="S522" s="625" t="s">
        <v>2019</v>
      </c>
      <c r="T522" s="625"/>
      <c r="U522" s="625"/>
      <c r="V522" s="625"/>
      <c r="W522" s="625">
        <v>4</v>
      </c>
      <c r="X522" s="625"/>
      <c r="Y522" s="625" t="s">
        <v>10466</v>
      </c>
      <c r="Z522" s="625" t="s">
        <v>8263</v>
      </c>
      <c r="AA522" s="625" t="s">
        <v>8263</v>
      </c>
      <c r="AB522" s="626" t="str">
        <f t="shared" si="20"/>
        <v>557 mm</v>
      </c>
      <c r="AC522" s="643"/>
      <c r="AD522" s="643"/>
      <c r="AE522" s="623">
        <v>75</v>
      </c>
      <c r="AF522" s="623">
        <f t="shared" si="21"/>
        <v>557</v>
      </c>
    </row>
    <row r="523" spans="1:32" ht="25.5" x14ac:dyDescent="0.2">
      <c r="A523" s="628"/>
      <c r="B523" s="628" t="s">
        <v>4416</v>
      </c>
      <c r="C523" s="625">
        <v>0.5</v>
      </c>
      <c r="D523" s="632" t="s">
        <v>7897</v>
      </c>
      <c r="E523" s="625">
        <v>201</v>
      </c>
      <c r="F523" s="625">
        <v>65</v>
      </c>
      <c r="G523" s="625"/>
      <c r="H523" s="625">
        <v>79</v>
      </c>
      <c r="I523" s="625"/>
      <c r="J523" s="625" t="s">
        <v>1019</v>
      </c>
      <c r="K523" s="625"/>
      <c r="L523" s="649" t="s">
        <v>8558</v>
      </c>
      <c r="M523" s="650"/>
      <c r="N523" s="649"/>
      <c r="O523" s="649"/>
      <c r="P523" s="649"/>
      <c r="Q523" s="649"/>
      <c r="R523" s="649"/>
      <c r="S523" s="649"/>
      <c r="T523" s="625"/>
      <c r="U523" s="625"/>
      <c r="V523" s="625"/>
      <c r="W523" s="625">
        <v>6</v>
      </c>
      <c r="X523" s="625"/>
      <c r="Y523" s="625" t="s">
        <v>6098</v>
      </c>
      <c r="Z523" s="625" t="s">
        <v>5368</v>
      </c>
      <c r="AA523" s="625" t="s">
        <v>8263</v>
      </c>
      <c r="AB523" s="626" t="str">
        <f t="shared" si="20"/>
        <v>597 mm</v>
      </c>
      <c r="AC523" s="643"/>
      <c r="AD523" s="643"/>
      <c r="AE523" s="623">
        <v>35</v>
      </c>
      <c r="AF523" s="623">
        <f t="shared" si="21"/>
        <v>597</v>
      </c>
    </row>
    <row r="524" spans="1:32" x14ac:dyDescent="0.2">
      <c r="A524" s="628" t="s">
        <v>2964</v>
      </c>
      <c r="B524" s="628" t="s">
        <v>4416</v>
      </c>
      <c r="C524" s="625">
        <v>0.5</v>
      </c>
      <c r="D524" s="632" t="s">
        <v>2349</v>
      </c>
      <c r="E524" s="625">
        <v>208</v>
      </c>
      <c r="F524" s="625">
        <v>66</v>
      </c>
      <c r="G524" s="625"/>
      <c r="H524" s="625">
        <v>79</v>
      </c>
      <c r="I524" s="625"/>
      <c r="J524" s="625" t="s">
        <v>1019</v>
      </c>
      <c r="K524" s="625"/>
      <c r="L524" s="625" t="s">
        <v>7147</v>
      </c>
      <c r="M524" s="629" t="s">
        <v>12018</v>
      </c>
      <c r="N524" s="625"/>
      <c r="O524" s="625"/>
      <c r="P524" s="625"/>
      <c r="Q524" s="625"/>
      <c r="R524" s="625" t="s">
        <v>4996</v>
      </c>
      <c r="S524" s="625" t="s">
        <v>9014</v>
      </c>
      <c r="T524" s="625"/>
      <c r="U524" s="625"/>
      <c r="V524" s="625"/>
      <c r="W524" s="625">
        <v>6</v>
      </c>
      <c r="X524" s="625"/>
      <c r="Y524" s="625" t="s">
        <v>12200</v>
      </c>
      <c r="Z524" s="625" t="s">
        <v>8263</v>
      </c>
      <c r="AA524" s="625" t="s">
        <v>8263</v>
      </c>
      <c r="AB524" s="626" t="str">
        <f t="shared" si="20"/>
        <v>597 mm</v>
      </c>
      <c r="AC524" s="643"/>
      <c r="AD524" s="643"/>
      <c r="AE524" s="623">
        <v>35</v>
      </c>
      <c r="AF524" s="623">
        <f t="shared" si="21"/>
        <v>597</v>
      </c>
    </row>
    <row r="525" spans="1:32" x14ac:dyDescent="0.2">
      <c r="A525" s="628" t="s">
        <v>3003</v>
      </c>
      <c r="B525" s="628" t="s">
        <v>4416</v>
      </c>
      <c r="C525" s="625">
        <v>0.5</v>
      </c>
      <c r="D525" s="632" t="s">
        <v>1754</v>
      </c>
      <c r="E525" s="625">
        <v>201</v>
      </c>
      <c r="F525" s="625">
        <v>65</v>
      </c>
      <c r="G525" s="625"/>
      <c r="H525" s="625">
        <v>79</v>
      </c>
      <c r="I525" s="625"/>
      <c r="J525" s="625" t="s">
        <v>1019</v>
      </c>
      <c r="K525" s="625"/>
      <c r="L525" s="649" t="s">
        <v>8558</v>
      </c>
      <c r="M525" s="650"/>
      <c r="N525" s="649"/>
      <c r="O525" s="649"/>
      <c r="P525" s="649"/>
      <c r="Q525" s="649"/>
      <c r="R525" s="649"/>
      <c r="S525" s="649"/>
      <c r="T525" s="625"/>
      <c r="U525" s="625"/>
      <c r="V525" s="625"/>
      <c r="W525" s="625">
        <v>6</v>
      </c>
      <c r="X525" s="625"/>
      <c r="Y525" s="625" t="s">
        <v>6098</v>
      </c>
      <c r="Z525" s="625" t="s">
        <v>5368</v>
      </c>
      <c r="AA525" s="625" t="s">
        <v>8263</v>
      </c>
      <c r="AB525" s="626" t="str">
        <f t="shared" si="20"/>
        <v>597 mm</v>
      </c>
      <c r="AC525" s="643"/>
      <c r="AD525" s="643"/>
      <c r="AE525" s="623">
        <v>35</v>
      </c>
      <c r="AF525" s="623">
        <f t="shared" si="21"/>
        <v>597</v>
      </c>
    </row>
    <row r="526" spans="1:32" x14ac:dyDescent="0.2">
      <c r="A526" s="628" t="s">
        <v>6306</v>
      </c>
      <c r="B526" s="628" t="s">
        <v>4416</v>
      </c>
      <c r="C526" s="625">
        <v>0.5</v>
      </c>
      <c r="D526" s="632" t="s">
        <v>3727</v>
      </c>
      <c r="E526" s="625">
        <v>201</v>
      </c>
      <c r="F526" s="625">
        <v>65</v>
      </c>
      <c r="G526" s="625"/>
      <c r="H526" s="625">
        <v>79</v>
      </c>
      <c r="I526" s="625"/>
      <c r="J526" s="625" t="s">
        <v>1019</v>
      </c>
      <c r="K526" s="625"/>
      <c r="L526" s="649" t="s">
        <v>8558</v>
      </c>
      <c r="M526" s="650"/>
      <c r="N526" s="649"/>
      <c r="O526" s="649"/>
      <c r="P526" s="649"/>
      <c r="Q526" s="649"/>
      <c r="R526" s="649"/>
      <c r="S526" s="649"/>
      <c r="T526" s="625"/>
      <c r="U526" s="625"/>
      <c r="V526" s="625"/>
      <c r="W526" s="625">
        <v>5</v>
      </c>
      <c r="X526" s="625"/>
      <c r="Y526" s="625" t="s">
        <v>1074</v>
      </c>
      <c r="Z526" s="625" t="s">
        <v>5368</v>
      </c>
      <c r="AA526" s="625" t="s">
        <v>8263</v>
      </c>
      <c r="AB526" s="626" t="str">
        <f t="shared" si="20"/>
        <v>582 mm</v>
      </c>
      <c r="AC526" s="643"/>
      <c r="AD526" s="643"/>
      <c r="AE526" s="623">
        <v>50</v>
      </c>
      <c r="AF526" s="623">
        <f t="shared" si="21"/>
        <v>582</v>
      </c>
    </row>
    <row r="527" spans="1:32" x14ac:dyDescent="0.2">
      <c r="A527" s="628"/>
      <c r="B527" s="628" t="s">
        <v>4416</v>
      </c>
      <c r="C527" s="625">
        <v>0.5</v>
      </c>
      <c r="D527" s="632" t="s">
        <v>6696</v>
      </c>
      <c r="E527" s="625">
        <v>213</v>
      </c>
      <c r="F527" s="625"/>
      <c r="G527" s="625"/>
      <c r="H527" s="625">
        <v>83</v>
      </c>
      <c r="I527" s="625"/>
      <c r="J527" s="625" t="s">
        <v>1019</v>
      </c>
      <c r="K527" s="625"/>
      <c r="L527" s="625" t="s">
        <v>7820</v>
      </c>
      <c r="M527" s="629" t="s">
        <v>3929</v>
      </c>
      <c r="N527" s="625"/>
      <c r="O527" s="625"/>
      <c r="P527" s="625"/>
      <c r="Q527" s="625"/>
      <c r="R527" s="625" t="s">
        <v>3270</v>
      </c>
      <c r="S527" s="625" t="s">
        <v>9615</v>
      </c>
      <c r="T527" s="625"/>
      <c r="U527" s="625" t="s">
        <v>8263</v>
      </c>
      <c r="V527" s="625"/>
      <c r="W527" s="625">
        <v>3</v>
      </c>
      <c r="X527" s="625"/>
      <c r="Y527" s="625" t="s">
        <v>6513</v>
      </c>
      <c r="Z527" s="625" t="s">
        <v>8263</v>
      </c>
      <c r="AA527" s="625" t="s">
        <v>8263</v>
      </c>
      <c r="AB527" s="626" t="str">
        <f t="shared" si="20"/>
        <v>527 mm</v>
      </c>
      <c r="AC527" s="643"/>
      <c r="AD527" s="643"/>
      <c r="AE527" s="623">
        <v>105</v>
      </c>
      <c r="AF527" s="623">
        <f t="shared" si="21"/>
        <v>527</v>
      </c>
    </row>
    <row r="528" spans="1:32" x14ac:dyDescent="0.2">
      <c r="A528" s="628" t="s">
        <v>12199</v>
      </c>
      <c r="B528" s="628" t="s">
        <v>4416</v>
      </c>
      <c r="C528" s="625">
        <v>0.5</v>
      </c>
      <c r="D528" s="632" t="s">
        <v>12201</v>
      </c>
      <c r="E528" s="625">
        <v>208</v>
      </c>
      <c r="F528" s="625">
        <v>66</v>
      </c>
      <c r="G528" s="625"/>
      <c r="H528" s="625">
        <v>79</v>
      </c>
      <c r="I528" s="625"/>
      <c r="J528" s="625" t="s">
        <v>1019</v>
      </c>
      <c r="K528" s="625"/>
      <c r="L528" s="625" t="s">
        <v>7147</v>
      </c>
      <c r="M528" s="629" t="s">
        <v>12018</v>
      </c>
      <c r="N528" s="625"/>
      <c r="O528" s="625"/>
      <c r="P528" s="625"/>
      <c r="Q528" s="625"/>
      <c r="R528" s="625" t="s">
        <v>4996</v>
      </c>
      <c r="S528" s="625" t="s">
        <v>9014</v>
      </c>
      <c r="T528" s="625"/>
      <c r="U528" s="625"/>
      <c r="V528" s="625"/>
      <c r="W528" s="625">
        <v>6</v>
      </c>
      <c r="X528" s="625"/>
      <c r="Y528" s="625" t="s">
        <v>12200</v>
      </c>
      <c r="Z528" s="625" t="s">
        <v>8263</v>
      </c>
      <c r="AA528" s="625" t="s">
        <v>8263</v>
      </c>
      <c r="AB528" s="626" t="str">
        <f>AF528&amp;" mm"</f>
        <v>597 mm</v>
      </c>
      <c r="AC528" s="643"/>
      <c r="AD528" s="643"/>
      <c r="AE528" s="623">
        <v>35</v>
      </c>
      <c r="AF528" s="623">
        <f>525-AE528-5+112</f>
        <v>597</v>
      </c>
    </row>
    <row r="529" spans="1:32" x14ac:dyDescent="0.2">
      <c r="A529" s="628" t="s">
        <v>9476</v>
      </c>
      <c r="B529" s="628" t="s">
        <v>4416</v>
      </c>
      <c r="C529" s="625">
        <v>0.5</v>
      </c>
      <c r="D529" s="632" t="s">
        <v>1237</v>
      </c>
      <c r="E529" s="625">
        <v>218</v>
      </c>
      <c r="F529" s="625">
        <v>63</v>
      </c>
      <c r="G529" s="628"/>
      <c r="H529" s="625">
        <v>79</v>
      </c>
      <c r="I529" s="625"/>
      <c r="J529" s="625" t="s">
        <v>7147</v>
      </c>
      <c r="K529" s="625"/>
      <c r="L529" s="649" t="s">
        <v>8558</v>
      </c>
      <c r="M529" s="650"/>
      <c r="N529" s="649"/>
      <c r="O529" s="649"/>
      <c r="P529" s="649"/>
      <c r="Q529" s="649"/>
      <c r="R529" s="649"/>
      <c r="S529" s="649"/>
      <c r="T529" s="625"/>
      <c r="U529" s="625" t="s">
        <v>8263</v>
      </c>
      <c r="V529" s="625"/>
      <c r="W529" s="625">
        <v>6</v>
      </c>
      <c r="X529" s="625"/>
      <c r="Y529" s="625" t="s">
        <v>6620</v>
      </c>
      <c r="Z529" s="625" t="s">
        <v>5368</v>
      </c>
      <c r="AA529" s="625" t="s">
        <v>8263</v>
      </c>
      <c r="AB529" s="626" t="str">
        <f t="shared" si="20"/>
        <v>612 mm</v>
      </c>
      <c r="AC529" s="643"/>
      <c r="AD529" s="643"/>
      <c r="AE529" s="623">
        <v>20</v>
      </c>
      <c r="AF529" s="623">
        <f t="shared" si="21"/>
        <v>612</v>
      </c>
    </row>
    <row r="530" spans="1:32" x14ac:dyDescent="0.2">
      <c r="A530" s="628" t="s">
        <v>12196</v>
      </c>
      <c r="B530" s="628" t="s">
        <v>4416</v>
      </c>
      <c r="C530" s="625">
        <v>0.5</v>
      </c>
      <c r="D530" s="632" t="s">
        <v>12198</v>
      </c>
      <c r="E530" s="625">
        <v>208</v>
      </c>
      <c r="F530" s="625">
        <v>65</v>
      </c>
      <c r="G530" s="628"/>
      <c r="H530" s="625">
        <v>79</v>
      </c>
      <c r="I530" s="625"/>
      <c r="J530" s="625" t="s">
        <v>1019</v>
      </c>
      <c r="K530" s="625"/>
      <c r="L530" s="625" t="s">
        <v>7147</v>
      </c>
      <c r="M530" s="629" t="s">
        <v>3523</v>
      </c>
      <c r="N530" s="625"/>
      <c r="O530" s="625"/>
      <c r="P530" s="625"/>
      <c r="Q530" s="625"/>
      <c r="R530" s="625" t="s">
        <v>4996</v>
      </c>
      <c r="S530" s="625" t="s">
        <v>1046</v>
      </c>
      <c r="T530" s="625"/>
      <c r="U530" s="625"/>
      <c r="V530" s="625"/>
      <c r="W530" s="625">
        <v>5</v>
      </c>
      <c r="X530" s="625"/>
      <c r="Y530" s="625" t="s">
        <v>2790</v>
      </c>
      <c r="Z530" s="625" t="s">
        <v>8263</v>
      </c>
      <c r="AA530" s="625" t="s">
        <v>8263</v>
      </c>
      <c r="AB530" s="626" t="str">
        <f t="shared" si="20"/>
        <v>562 mm</v>
      </c>
      <c r="AC530" s="643"/>
      <c r="AD530" s="643"/>
      <c r="AE530" s="623">
        <v>70</v>
      </c>
      <c r="AF530" s="623">
        <f t="shared" si="21"/>
        <v>562</v>
      </c>
    </row>
    <row r="531" spans="1:32" s="628" customFormat="1" x14ac:dyDescent="0.2">
      <c r="A531" s="628" t="s">
        <v>9957</v>
      </c>
      <c r="B531" s="628" t="s">
        <v>4416</v>
      </c>
      <c r="C531" s="625">
        <v>0.5</v>
      </c>
      <c r="D531" s="632" t="s">
        <v>1499</v>
      </c>
      <c r="E531" s="625">
        <v>201</v>
      </c>
      <c r="F531" s="625">
        <v>64</v>
      </c>
      <c r="G531" s="625"/>
      <c r="H531" s="625">
        <v>79</v>
      </c>
      <c r="I531" s="625"/>
      <c r="J531" s="625" t="s">
        <v>1019</v>
      </c>
      <c r="K531" s="625"/>
      <c r="L531" s="649" t="s">
        <v>8558</v>
      </c>
      <c r="M531" s="650"/>
      <c r="N531" s="649"/>
      <c r="O531" s="649"/>
      <c r="P531" s="649"/>
      <c r="Q531" s="649"/>
      <c r="R531" s="649"/>
      <c r="S531" s="649"/>
      <c r="T531" s="625"/>
      <c r="U531" s="625"/>
      <c r="V531" s="625"/>
      <c r="W531" s="625">
        <v>5</v>
      </c>
      <c r="X531" s="625"/>
      <c r="Y531" s="625" t="s">
        <v>10391</v>
      </c>
      <c r="Z531" s="625" t="s">
        <v>5368</v>
      </c>
      <c r="AA531" s="625" t="s">
        <v>8263</v>
      </c>
      <c r="AB531" s="626" t="str">
        <f t="shared" si="20"/>
        <v>577 mm</v>
      </c>
      <c r="AC531" s="643"/>
      <c r="AD531" s="643"/>
      <c r="AE531" s="628">
        <v>55</v>
      </c>
      <c r="AF531" s="623">
        <f t="shared" si="21"/>
        <v>577</v>
      </c>
    </row>
    <row r="532" spans="1:32" x14ac:dyDescent="0.2">
      <c r="A532" s="628" t="s">
        <v>9474</v>
      </c>
      <c r="B532" s="628" t="s">
        <v>4416</v>
      </c>
      <c r="C532" s="625">
        <v>0.5</v>
      </c>
      <c r="D532" s="632" t="s">
        <v>9610</v>
      </c>
      <c r="E532" s="625">
        <v>201</v>
      </c>
      <c r="F532" s="625">
        <v>65</v>
      </c>
      <c r="G532" s="625"/>
      <c r="H532" s="625">
        <v>79</v>
      </c>
      <c r="I532" s="625"/>
      <c r="J532" s="625" t="s">
        <v>1019</v>
      </c>
      <c r="K532" s="625"/>
      <c r="L532" s="649" t="s">
        <v>8558</v>
      </c>
      <c r="M532" s="650"/>
      <c r="N532" s="649"/>
      <c r="O532" s="649"/>
      <c r="P532" s="649"/>
      <c r="Q532" s="649"/>
      <c r="R532" s="649"/>
      <c r="S532" s="649"/>
      <c r="T532" s="625"/>
      <c r="U532" s="625"/>
      <c r="V532" s="625"/>
      <c r="W532" s="625">
        <v>6</v>
      </c>
      <c r="X532" s="625"/>
      <c r="Y532" s="625" t="s">
        <v>6098</v>
      </c>
      <c r="Z532" s="625" t="s">
        <v>5368</v>
      </c>
      <c r="AA532" s="625" t="s">
        <v>8263</v>
      </c>
      <c r="AB532" s="626" t="str">
        <f t="shared" si="20"/>
        <v>597 mm</v>
      </c>
      <c r="AC532" s="643" t="s">
        <v>9218</v>
      </c>
      <c r="AD532" s="643"/>
      <c r="AE532" s="623">
        <v>35</v>
      </c>
      <c r="AF532" s="623">
        <f t="shared" si="21"/>
        <v>597</v>
      </c>
    </row>
    <row r="533" spans="1:32" s="628" customFormat="1" x14ac:dyDescent="0.2">
      <c r="A533" s="628" t="s">
        <v>2738</v>
      </c>
      <c r="B533" s="628" t="s">
        <v>4416</v>
      </c>
      <c r="C533" s="625">
        <v>0.5</v>
      </c>
      <c r="D533" s="632" t="s">
        <v>4583</v>
      </c>
      <c r="E533" s="625">
        <v>201</v>
      </c>
      <c r="F533" s="625">
        <v>65</v>
      </c>
      <c r="G533" s="625"/>
      <c r="H533" s="625">
        <v>79</v>
      </c>
      <c r="I533" s="625"/>
      <c r="J533" s="625" t="s">
        <v>1019</v>
      </c>
      <c r="K533" s="625"/>
      <c r="L533" s="649" t="s">
        <v>8558</v>
      </c>
      <c r="M533" s="650"/>
      <c r="N533" s="649"/>
      <c r="O533" s="649"/>
      <c r="P533" s="649"/>
      <c r="Q533" s="649"/>
      <c r="R533" s="649"/>
      <c r="S533" s="649"/>
      <c r="T533" s="625"/>
      <c r="U533" s="625"/>
      <c r="V533" s="625"/>
      <c r="W533" s="625">
        <v>6</v>
      </c>
      <c r="X533" s="625"/>
      <c r="Y533" s="625" t="s">
        <v>6098</v>
      </c>
      <c r="Z533" s="625" t="s">
        <v>5368</v>
      </c>
      <c r="AA533" s="625" t="s">
        <v>8263</v>
      </c>
      <c r="AB533" s="626" t="str">
        <f t="shared" si="20"/>
        <v>597 mm</v>
      </c>
      <c r="AC533" s="643" t="s">
        <v>9309</v>
      </c>
      <c r="AD533" s="643"/>
      <c r="AE533" s="628">
        <v>35</v>
      </c>
      <c r="AF533" s="623">
        <f t="shared" si="21"/>
        <v>597</v>
      </c>
    </row>
    <row r="534" spans="1:32" x14ac:dyDescent="0.2">
      <c r="A534" s="628" t="s">
        <v>9134</v>
      </c>
      <c r="B534" s="628" t="s">
        <v>1179</v>
      </c>
      <c r="C534" s="625">
        <v>0.5</v>
      </c>
      <c r="D534" s="632" t="s">
        <v>10243</v>
      </c>
      <c r="E534" s="625">
        <v>208</v>
      </c>
      <c r="F534" s="625">
        <v>67</v>
      </c>
      <c r="G534" s="628"/>
      <c r="H534" s="625">
        <v>79</v>
      </c>
      <c r="I534" s="625"/>
      <c r="J534" s="625" t="s">
        <v>1019</v>
      </c>
      <c r="K534" s="625"/>
      <c r="L534" s="625" t="s">
        <v>7147</v>
      </c>
      <c r="M534" s="629" t="s">
        <v>3929</v>
      </c>
      <c r="N534" s="625"/>
      <c r="O534" s="625"/>
      <c r="P534" s="625"/>
      <c r="Q534" s="625"/>
      <c r="R534" s="625" t="s">
        <v>4996</v>
      </c>
      <c r="S534" s="625" t="s">
        <v>3447</v>
      </c>
      <c r="T534" s="625"/>
      <c r="U534" s="625"/>
      <c r="V534" s="625"/>
      <c r="W534" s="625">
        <v>4</v>
      </c>
      <c r="X534" s="625"/>
      <c r="Y534" s="625" t="s">
        <v>10466</v>
      </c>
      <c r="Z534" s="625" t="s">
        <v>8263</v>
      </c>
      <c r="AA534" s="625" t="s">
        <v>8263</v>
      </c>
      <c r="AB534" s="626" t="str">
        <f t="shared" si="20"/>
        <v>557 mm</v>
      </c>
      <c r="AC534" s="643" t="s">
        <v>1180</v>
      </c>
      <c r="AD534" s="643"/>
      <c r="AE534" s="623">
        <v>75</v>
      </c>
      <c r="AF534" s="623">
        <f t="shared" si="21"/>
        <v>557</v>
      </c>
    </row>
    <row r="535" spans="1:32" x14ac:dyDescent="0.2">
      <c r="A535" s="628"/>
      <c r="B535" s="628" t="s">
        <v>4416</v>
      </c>
      <c r="C535" s="625">
        <v>0.5</v>
      </c>
      <c r="D535" s="632" t="s">
        <v>516</v>
      </c>
      <c r="E535" s="625">
        <v>208</v>
      </c>
      <c r="F535" s="625">
        <v>67</v>
      </c>
      <c r="G535" s="625"/>
      <c r="H535" s="625">
        <v>79</v>
      </c>
      <c r="I535" s="625"/>
      <c r="J535" s="625" t="s">
        <v>1019</v>
      </c>
      <c r="K535" s="625"/>
      <c r="L535" s="625" t="s">
        <v>7147</v>
      </c>
      <c r="M535" s="629" t="s">
        <v>3929</v>
      </c>
      <c r="N535" s="625"/>
      <c r="O535" s="625"/>
      <c r="P535" s="625"/>
      <c r="Q535" s="625"/>
      <c r="R535" s="625" t="s">
        <v>4996</v>
      </c>
      <c r="S535" s="625" t="s">
        <v>2019</v>
      </c>
      <c r="T535" s="625"/>
      <c r="U535" s="625"/>
      <c r="V535" s="625"/>
      <c r="W535" s="625">
        <v>4</v>
      </c>
      <c r="X535" s="625"/>
      <c r="Y535" s="625" t="s">
        <v>2790</v>
      </c>
      <c r="Z535" s="625" t="s">
        <v>8263</v>
      </c>
      <c r="AA535" s="625" t="s">
        <v>8263</v>
      </c>
      <c r="AB535" s="626" t="str">
        <f t="shared" si="20"/>
        <v>562 mm</v>
      </c>
      <c r="AC535" s="643"/>
      <c r="AD535" s="643"/>
      <c r="AE535" s="623">
        <v>70</v>
      </c>
      <c r="AF535" s="623">
        <f t="shared" si="21"/>
        <v>562</v>
      </c>
    </row>
    <row r="536" spans="1:32" x14ac:dyDescent="0.2">
      <c r="A536" s="628"/>
      <c r="B536" s="628" t="s">
        <v>4416</v>
      </c>
      <c r="C536" s="625">
        <v>0.5</v>
      </c>
      <c r="D536" s="632" t="s">
        <v>10036</v>
      </c>
      <c r="E536" s="625">
        <v>208</v>
      </c>
      <c r="F536" s="625">
        <v>66</v>
      </c>
      <c r="G536" s="625"/>
      <c r="H536" s="625">
        <v>79</v>
      </c>
      <c r="I536" s="625"/>
      <c r="J536" s="625" t="s">
        <v>1019</v>
      </c>
      <c r="K536" s="625"/>
      <c r="L536" s="625" t="s">
        <v>7147</v>
      </c>
      <c r="M536" s="629" t="s">
        <v>3929</v>
      </c>
      <c r="N536" s="625"/>
      <c r="O536" s="625"/>
      <c r="P536" s="625"/>
      <c r="Q536" s="625"/>
      <c r="R536" s="625" t="s">
        <v>4996</v>
      </c>
      <c r="S536" s="625" t="s">
        <v>3447</v>
      </c>
      <c r="T536" s="625"/>
      <c r="U536" s="625"/>
      <c r="V536" s="625"/>
      <c r="W536" s="625">
        <v>5</v>
      </c>
      <c r="X536" s="625"/>
      <c r="Y536" s="625" t="s">
        <v>1230</v>
      </c>
      <c r="Z536" s="625" t="s">
        <v>8263</v>
      </c>
      <c r="AA536" s="625" t="s">
        <v>8263</v>
      </c>
      <c r="AB536" s="626" t="str">
        <f t="shared" si="20"/>
        <v>572 mm</v>
      </c>
      <c r="AC536" s="643"/>
      <c r="AD536" s="643"/>
      <c r="AE536" s="623">
        <v>60</v>
      </c>
      <c r="AF536" s="623">
        <f t="shared" si="21"/>
        <v>572</v>
      </c>
    </row>
    <row r="537" spans="1:32" ht="25.5" x14ac:dyDescent="0.2">
      <c r="A537" s="628" t="s">
        <v>4730</v>
      </c>
      <c r="B537" s="628" t="s">
        <v>4416</v>
      </c>
      <c r="C537" s="625">
        <v>0.5</v>
      </c>
      <c r="D537" s="632" t="s">
        <v>4731</v>
      </c>
      <c r="E537" s="625">
        <v>213</v>
      </c>
      <c r="F537" s="625"/>
      <c r="G537" s="625"/>
      <c r="H537" s="625">
        <v>83</v>
      </c>
      <c r="I537" s="625"/>
      <c r="J537" s="625" t="s">
        <v>1019</v>
      </c>
      <c r="K537" s="625"/>
      <c r="L537" s="625" t="s">
        <v>7820</v>
      </c>
      <c r="M537" s="629" t="s">
        <v>3929</v>
      </c>
      <c r="N537" s="625"/>
      <c r="O537" s="625"/>
      <c r="P537" s="625"/>
      <c r="Q537" s="625"/>
      <c r="R537" s="625" t="s">
        <v>3270</v>
      </c>
      <c r="S537" s="625" t="s">
        <v>2019</v>
      </c>
      <c r="T537" s="625"/>
      <c r="U537" s="625" t="s">
        <v>8263</v>
      </c>
      <c r="V537" s="625"/>
      <c r="W537" s="625">
        <v>3</v>
      </c>
      <c r="X537" s="625"/>
      <c r="Y537" s="625" t="s">
        <v>565</v>
      </c>
      <c r="Z537" s="625" t="s">
        <v>8263</v>
      </c>
      <c r="AA537" s="625" t="s">
        <v>8263</v>
      </c>
      <c r="AB537" s="626" t="str">
        <f t="shared" si="20"/>
        <v>522 mm</v>
      </c>
      <c r="AC537" s="643"/>
      <c r="AD537" s="643"/>
      <c r="AE537" s="623">
        <v>110</v>
      </c>
      <c r="AF537" s="623">
        <f t="shared" si="21"/>
        <v>522</v>
      </c>
    </row>
    <row r="538" spans="1:32" x14ac:dyDescent="0.2">
      <c r="A538" s="628" t="s">
        <v>2739</v>
      </c>
      <c r="B538" s="628" t="s">
        <v>4416</v>
      </c>
      <c r="C538" s="625">
        <v>0.5</v>
      </c>
      <c r="D538" s="632" t="s">
        <v>8393</v>
      </c>
      <c r="E538" s="625">
        <v>201</v>
      </c>
      <c r="F538" s="625">
        <v>64</v>
      </c>
      <c r="G538" s="625"/>
      <c r="H538" s="625">
        <v>79</v>
      </c>
      <c r="I538" s="625"/>
      <c r="J538" s="625" t="s">
        <v>1019</v>
      </c>
      <c r="K538" s="625"/>
      <c r="L538" s="846" t="s">
        <v>8558</v>
      </c>
      <c r="M538" s="846"/>
      <c r="N538" s="846"/>
      <c r="O538" s="846"/>
      <c r="P538" s="846"/>
      <c r="Q538" s="846"/>
      <c r="R538" s="846"/>
      <c r="S538" s="846"/>
      <c r="T538" s="625"/>
      <c r="U538" s="625"/>
      <c r="V538" s="625"/>
      <c r="W538" s="625">
        <v>5</v>
      </c>
      <c r="X538" s="625"/>
      <c r="Y538" s="625" t="s">
        <v>5511</v>
      </c>
      <c r="Z538" s="625" t="s">
        <v>5368</v>
      </c>
      <c r="AA538" s="625" t="s">
        <v>8263</v>
      </c>
      <c r="AB538" s="626" t="str">
        <f t="shared" si="20"/>
        <v>592 mm</v>
      </c>
      <c r="AC538" s="643" t="s">
        <v>6374</v>
      </c>
      <c r="AD538" s="643"/>
      <c r="AE538" s="623">
        <v>40</v>
      </c>
      <c r="AF538" s="623">
        <f t="shared" si="21"/>
        <v>592</v>
      </c>
    </row>
    <row r="539" spans="1:32" x14ac:dyDescent="0.2">
      <c r="A539" s="628" t="s">
        <v>2740</v>
      </c>
      <c r="B539" s="628" t="s">
        <v>4416</v>
      </c>
      <c r="C539" s="625">
        <v>0.5</v>
      </c>
      <c r="D539" s="632" t="s">
        <v>4581</v>
      </c>
      <c r="E539" s="625">
        <v>201</v>
      </c>
      <c r="F539" s="625">
        <v>64</v>
      </c>
      <c r="G539" s="625"/>
      <c r="H539" s="625">
        <v>79</v>
      </c>
      <c r="I539" s="625"/>
      <c r="J539" s="625" t="s">
        <v>1019</v>
      </c>
      <c r="K539" s="625"/>
      <c r="L539" s="846" t="s">
        <v>8558</v>
      </c>
      <c r="M539" s="846"/>
      <c r="N539" s="846"/>
      <c r="O539" s="846"/>
      <c r="P539" s="846"/>
      <c r="Q539" s="846"/>
      <c r="R539" s="846"/>
      <c r="S539" s="846"/>
      <c r="T539" s="625"/>
      <c r="U539" s="625"/>
      <c r="V539" s="625"/>
      <c r="W539" s="625">
        <v>5</v>
      </c>
      <c r="X539" s="625"/>
      <c r="Y539" s="625" t="s">
        <v>10391</v>
      </c>
      <c r="Z539" s="625" t="s">
        <v>5368</v>
      </c>
      <c r="AA539" s="625" t="s">
        <v>8263</v>
      </c>
      <c r="AB539" s="626" t="str">
        <f t="shared" si="20"/>
        <v>577 mm</v>
      </c>
      <c r="AC539" s="643" t="s">
        <v>4582</v>
      </c>
      <c r="AD539" s="643"/>
      <c r="AE539" s="623">
        <v>55</v>
      </c>
      <c r="AF539" s="623">
        <f t="shared" si="21"/>
        <v>577</v>
      </c>
    </row>
    <row r="540" spans="1:32" x14ac:dyDescent="0.2">
      <c r="A540" s="628"/>
      <c r="B540" s="628" t="s">
        <v>4416</v>
      </c>
      <c r="C540" s="625">
        <v>0.5</v>
      </c>
      <c r="D540" s="632" t="s">
        <v>7326</v>
      </c>
      <c r="E540" s="625">
        <v>208</v>
      </c>
      <c r="F540" s="625">
        <v>64</v>
      </c>
      <c r="G540" s="625"/>
      <c r="H540" s="625">
        <v>79</v>
      </c>
      <c r="I540" s="625"/>
      <c r="J540" s="625" t="s">
        <v>1019</v>
      </c>
      <c r="K540" s="625"/>
      <c r="L540" s="625" t="s">
        <v>7147</v>
      </c>
      <c r="M540" s="629" t="s">
        <v>3523</v>
      </c>
      <c r="N540" s="625"/>
      <c r="O540" s="625"/>
      <c r="P540" s="625"/>
      <c r="Q540" s="625"/>
      <c r="R540" s="625" t="s">
        <v>4996</v>
      </c>
      <c r="S540" s="625" t="s">
        <v>3447</v>
      </c>
      <c r="T540" s="625"/>
      <c r="U540" s="625"/>
      <c r="V540" s="625"/>
      <c r="W540" s="625">
        <v>5</v>
      </c>
      <c r="X540" s="625"/>
      <c r="Y540" s="625" t="s">
        <v>1074</v>
      </c>
      <c r="Z540" s="625" t="s">
        <v>8263</v>
      </c>
      <c r="AA540" s="625" t="s">
        <v>8263</v>
      </c>
      <c r="AB540" s="626" t="str">
        <f t="shared" si="20"/>
        <v>582 mm</v>
      </c>
      <c r="AC540" s="643"/>
      <c r="AD540" s="643"/>
      <c r="AE540" s="623">
        <v>50</v>
      </c>
      <c r="AF540" s="623">
        <f t="shared" si="21"/>
        <v>582</v>
      </c>
    </row>
    <row r="541" spans="1:32" x14ac:dyDescent="0.2">
      <c r="A541" s="628" t="s">
        <v>11528</v>
      </c>
      <c r="B541" s="628" t="s">
        <v>4416</v>
      </c>
      <c r="C541" s="625">
        <v>0.5</v>
      </c>
      <c r="D541" s="632" t="s">
        <v>11536</v>
      </c>
      <c r="E541" s="625">
        <v>201</v>
      </c>
      <c r="F541" s="625">
        <v>64</v>
      </c>
      <c r="G541" s="625"/>
      <c r="H541" s="625">
        <v>79</v>
      </c>
      <c r="I541" s="625"/>
      <c r="J541" s="625" t="s">
        <v>1019</v>
      </c>
      <c r="K541" s="625"/>
      <c r="L541" s="649" t="s">
        <v>8558</v>
      </c>
      <c r="M541" s="650"/>
      <c r="N541" s="649"/>
      <c r="O541" s="649"/>
      <c r="P541" s="649"/>
      <c r="Q541" s="649"/>
      <c r="R541" s="649"/>
      <c r="S541" s="649"/>
      <c r="T541" s="625"/>
      <c r="U541" s="625"/>
      <c r="V541" s="625"/>
      <c r="W541" s="625">
        <v>6</v>
      </c>
      <c r="X541" s="625"/>
      <c r="Y541" s="625" t="s">
        <v>5511</v>
      </c>
      <c r="Z541" s="625" t="s">
        <v>5368</v>
      </c>
      <c r="AA541" s="625" t="s">
        <v>8263</v>
      </c>
      <c r="AB541" s="626" t="str">
        <f t="shared" si="20"/>
        <v>592 mm</v>
      </c>
      <c r="AC541" s="643" t="s">
        <v>11511</v>
      </c>
      <c r="AD541" s="643"/>
      <c r="AE541" s="623">
        <v>40</v>
      </c>
      <c r="AF541" s="623">
        <f t="shared" si="21"/>
        <v>592</v>
      </c>
    </row>
    <row r="542" spans="1:32" x14ac:dyDescent="0.2">
      <c r="A542" s="628" t="s">
        <v>12190</v>
      </c>
      <c r="B542" s="628" t="s">
        <v>4416</v>
      </c>
      <c r="C542" s="625">
        <v>0.5</v>
      </c>
      <c r="D542" s="640" t="s">
        <v>12193</v>
      </c>
      <c r="E542" s="625">
        <v>211</v>
      </c>
      <c r="F542" s="625">
        <v>62</v>
      </c>
      <c r="G542" s="625"/>
      <c r="H542" s="625">
        <v>79</v>
      </c>
      <c r="I542" s="625"/>
      <c r="J542" s="625" t="s">
        <v>7147</v>
      </c>
      <c r="K542" s="625"/>
      <c r="L542" s="625" t="s">
        <v>7147</v>
      </c>
      <c r="M542" s="629" t="s">
        <v>153</v>
      </c>
      <c r="N542" s="625"/>
      <c r="O542" s="625"/>
      <c r="P542" s="625"/>
      <c r="Q542" s="625"/>
      <c r="R542" s="625" t="s">
        <v>4996</v>
      </c>
      <c r="S542" s="625" t="s">
        <v>154</v>
      </c>
      <c r="T542" s="625"/>
      <c r="U542" s="625"/>
      <c r="V542" s="625"/>
      <c r="W542" s="625">
        <v>6</v>
      </c>
      <c r="X542" s="625"/>
      <c r="Y542" s="625" t="s">
        <v>5754</v>
      </c>
      <c r="Z542" s="625" t="s">
        <v>8263</v>
      </c>
      <c r="AA542" s="625" t="s">
        <v>8263</v>
      </c>
      <c r="AB542" s="626" t="str">
        <f t="shared" si="20"/>
        <v>587 mm</v>
      </c>
      <c r="AC542" s="643" t="s">
        <v>11930</v>
      </c>
      <c r="AD542" s="643"/>
      <c r="AE542" s="623">
        <v>45</v>
      </c>
      <c r="AF542" s="623">
        <f t="shared" si="21"/>
        <v>587</v>
      </c>
    </row>
    <row r="543" spans="1:32" x14ac:dyDescent="0.2">
      <c r="A543" s="628" t="s">
        <v>10798</v>
      </c>
      <c r="B543" s="628" t="s">
        <v>4416</v>
      </c>
      <c r="C543" s="625">
        <v>0.5</v>
      </c>
      <c r="D543" s="632" t="s">
        <v>10802</v>
      </c>
      <c r="E543" s="625">
        <v>208</v>
      </c>
      <c r="F543" s="625">
        <v>65</v>
      </c>
      <c r="G543" s="625"/>
      <c r="H543" s="625">
        <v>79</v>
      </c>
      <c r="I543" s="625"/>
      <c r="J543" s="625" t="s">
        <v>1019</v>
      </c>
      <c r="K543" s="625"/>
      <c r="L543" s="625" t="s">
        <v>7147</v>
      </c>
      <c r="M543" s="629" t="s">
        <v>3523</v>
      </c>
      <c r="N543" s="625"/>
      <c r="O543" s="625"/>
      <c r="P543" s="625"/>
      <c r="Q543" s="625"/>
      <c r="R543" s="625" t="s">
        <v>4996</v>
      </c>
      <c r="S543" s="625" t="s">
        <v>3447</v>
      </c>
      <c r="T543" s="625"/>
      <c r="U543" s="625"/>
      <c r="V543" s="625"/>
      <c r="W543" s="625">
        <v>5</v>
      </c>
      <c r="X543" s="625"/>
      <c r="Y543" s="625" t="s">
        <v>2790</v>
      </c>
      <c r="Z543" s="625" t="s">
        <v>8263</v>
      </c>
      <c r="AA543" s="625" t="s">
        <v>8263</v>
      </c>
      <c r="AB543" s="626" t="str">
        <f t="shared" si="20"/>
        <v>562 mm</v>
      </c>
      <c r="AC543" s="643" t="s">
        <v>10791</v>
      </c>
      <c r="AD543" s="643"/>
      <c r="AE543" s="623">
        <v>70</v>
      </c>
      <c r="AF543" s="623">
        <f t="shared" si="21"/>
        <v>562</v>
      </c>
    </row>
    <row r="544" spans="1:32" x14ac:dyDescent="0.2">
      <c r="A544" s="628" t="s">
        <v>9940</v>
      </c>
      <c r="B544" s="628" t="s">
        <v>4416</v>
      </c>
      <c r="C544" s="625">
        <v>0.5</v>
      </c>
      <c r="D544" s="632" t="s">
        <v>9941</v>
      </c>
      <c r="E544" s="625">
        <v>207</v>
      </c>
      <c r="F544" s="625">
        <v>71</v>
      </c>
      <c r="G544" s="625"/>
      <c r="H544" s="625">
        <v>88</v>
      </c>
      <c r="I544" s="625"/>
      <c r="J544" s="625" t="s">
        <v>1019</v>
      </c>
      <c r="K544" s="625"/>
      <c r="L544" s="625" t="s">
        <v>7147</v>
      </c>
      <c r="M544" s="629" t="s">
        <v>3523</v>
      </c>
      <c r="N544" s="625"/>
      <c r="O544" s="625"/>
      <c r="P544" s="625"/>
      <c r="Q544" s="625"/>
      <c r="R544" s="625" t="s">
        <v>4996</v>
      </c>
      <c r="S544" s="625" t="s">
        <v>1046</v>
      </c>
      <c r="T544" s="625"/>
      <c r="U544" s="625"/>
      <c r="V544" s="625"/>
      <c r="W544" s="625">
        <v>6</v>
      </c>
      <c r="X544" s="625"/>
      <c r="Y544" s="625" t="s">
        <v>3609</v>
      </c>
      <c r="Z544" s="625" t="s">
        <v>8263</v>
      </c>
      <c r="AA544" s="625" t="s">
        <v>8263</v>
      </c>
      <c r="AB544" s="626" t="str">
        <f t="shared" si="20"/>
        <v>612 mm</v>
      </c>
      <c r="AC544" s="643"/>
      <c r="AD544" s="643"/>
      <c r="AE544" s="623">
        <v>20</v>
      </c>
      <c r="AF544" s="623">
        <f t="shared" si="21"/>
        <v>612</v>
      </c>
    </row>
    <row r="545" spans="1:32" x14ac:dyDescent="0.2">
      <c r="A545" s="628" t="s">
        <v>2323</v>
      </c>
      <c r="B545" s="628" t="s">
        <v>1423</v>
      </c>
      <c r="C545" s="626">
        <v>0.5</v>
      </c>
      <c r="D545" s="632" t="s">
        <v>4759</v>
      </c>
      <c r="E545" s="625">
        <v>208</v>
      </c>
      <c r="F545" s="625">
        <v>65</v>
      </c>
      <c r="G545" s="625"/>
      <c r="H545" s="625">
        <v>79</v>
      </c>
      <c r="I545" s="625"/>
      <c r="J545" s="625" t="s">
        <v>1019</v>
      </c>
      <c r="K545" s="625"/>
      <c r="L545" s="625" t="s">
        <v>7147</v>
      </c>
      <c r="M545" s="629" t="s">
        <v>3929</v>
      </c>
      <c r="N545" s="629"/>
      <c r="O545" s="625"/>
      <c r="P545" s="625"/>
      <c r="Q545" s="625"/>
      <c r="R545" s="625" t="s">
        <v>4996</v>
      </c>
      <c r="S545" s="625" t="s">
        <v>1046</v>
      </c>
      <c r="T545" s="625"/>
      <c r="U545" s="625"/>
      <c r="V545" s="625"/>
      <c r="W545" s="625">
        <v>6</v>
      </c>
      <c r="X545" s="625"/>
      <c r="Y545" s="625" t="s">
        <v>6098</v>
      </c>
      <c r="Z545" s="625" t="s">
        <v>5368</v>
      </c>
      <c r="AA545" s="625" t="s">
        <v>8263</v>
      </c>
      <c r="AB545" s="626" t="str">
        <f t="shared" si="20"/>
        <v>597 mm</v>
      </c>
      <c r="AC545" s="643"/>
      <c r="AD545" s="643"/>
      <c r="AE545" s="623">
        <v>35</v>
      </c>
      <c r="AF545" s="623">
        <f t="shared" si="21"/>
        <v>597</v>
      </c>
    </row>
    <row r="546" spans="1:32" x14ac:dyDescent="0.2">
      <c r="A546" s="628"/>
      <c r="B546" s="628" t="s">
        <v>1423</v>
      </c>
      <c r="C546" s="625">
        <v>0.5</v>
      </c>
      <c r="D546" s="632" t="s">
        <v>9169</v>
      </c>
      <c r="E546" s="625">
        <v>211</v>
      </c>
      <c r="F546" s="625">
        <v>61</v>
      </c>
      <c r="G546" s="625"/>
      <c r="H546" s="625">
        <v>79</v>
      </c>
      <c r="I546" s="625"/>
      <c r="J546" s="625" t="s">
        <v>7147</v>
      </c>
      <c r="K546" s="625"/>
      <c r="L546" s="625" t="s">
        <v>7147</v>
      </c>
      <c r="M546" s="629" t="s">
        <v>3523</v>
      </c>
      <c r="N546" s="625"/>
      <c r="O546" s="625"/>
      <c r="P546" s="625"/>
      <c r="Q546" s="625"/>
      <c r="R546" s="625" t="s">
        <v>4996</v>
      </c>
      <c r="S546" s="625" t="s">
        <v>1046</v>
      </c>
      <c r="T546" s="625"/>
      <c r="U546" s="625" t="s">
        <v>8263</v>
      </c>
      <c r="V546" s="625"/>
      <c r="W546" s="625">
        <v>5</v>
      </c>
      <c r="X546" s="625"/>
      <c r="Y546" s="625" t="s">
        <v>5754</v>
      </c>
      <c r="Z546" s="625" t="s">
        <v>8263</v>
      </c>
      <c r="AA546" s="625" t="s">
        <v>8263</v>
      </c>
      <c r="AB546" s="626" t="str">
        <f t="shared" si="20"/>
        <v>587 mm</v>
      </c>
      <c r="AC546" s="643"/>
      <c r="AD546" s="643"/>
      <c r="AE546" s="623">
        <v>45</v>
      </c>
      <c r="AF546" s="623">
        <f t="shared" si="21"/>
        <v>587</v>
      </c>
    </row>
    <row r="547" spans="1:32" x14ac:dyDescent="0.2">
      <c r="A547" s="628" t="s">
        <v>12046</v>
      </c>
      <c r="B547" s="628" t="s">
        <v>1423</v>
      </c>
      <c r="C547" s="625">
        <v>0.5</v>
      </c>
      <c r="D547" s="632" t="s">
        <v>12292</v>
      </c>
      <c r="E547" s="625">
        <v>208</v>
      </c>
      <c r="F547" s="625">
        <v>68</v>
      </c>
      <c r="G547" s="625"/>
      <c r="H547" s="625">
        <v>79</v>
      </c>
      <c r="I547" s="625"/>
      <c r="J547" s="625" t="s">
        <v>1019</v>
      </c>
      <c r="K547" s="625"/>
      <c r="L547" s="625" t="s">
        <v>7147</v>
      </c>
      <c r="M547" s="629" t="s">
        <v>3929</v>
      </c>
      <c r="N547" s="625"/>
      <c r="O547" s="625"/>
      <c r="P547" s="625"/>
      <c r="Q547" s="625"/>
      <c r="R547" s="625" t="s">
        <v>4996</v>
      </c>
      <c r="S547" s="625" t="s">
        <v>2019</v>
      </c>
      <c r="T547" s="625"/>
      <c r="U547" s="625"/>
      <c r="V547" s="625"/>
      <c r="W547" s="625">
        <v>4</v>
      </c>
      <c r="X547" s="625"/>
      <c r="Y547" s="625" t="s">
        <v>6136</v>
      </c>
      <c r="Z547" s="625" t="s">
        <v>8263</v>
      </c>
      <c r="AA547" s="625" t="s">
        <v>8263</v>
      </c>
      <c r="AB547" s="626" t="str">
        <f t="shared" si="20"/>
        <v>547 mm</v>
      </c>
      <c r="AC547" s="643"/>
      <c r="AD547" s="643"/>
      <c r="AE547" s="623">
        <v>85</v>
      </c>
      <c r="AF547" s="623">
        <f t="shared" si="21"/>
        <v>547</v>
      </c>
    </row>
    <row r="548" spans="1:32" x14ac:dyDescent="0.2">
      <c r="A548" s="628" t="s">
        <v>12287</v>
      </c>
      <c r="B548" s="628" t="s">
        <v>1423</v>
      </c>
      <c r="C548" s="625">
        <v>0.5</v>
      </c>
      <c r="D548" s="632" t="s">
        <v>12291</v>
      </c>
      <c r="E548" s="625">
        <v>206</v>
      </c>
      <c r="F548" s="625">
        <v>69</v>
      </c>
      <c r="G548" s="625"/>
      <c r="H548" s="625">
        <v>83</v>
      </c>
      <c r="I548" s="625"/>
      <c r="J548" s="625" t="s">
        <v>1019</v>
      </c>
      <c r="K548" s="625"/>
      <c r="L548" s="625" t="s">
        <v>7147</v>
      </c>
      <c r="M548" s="629" t="s">
        <v>3523</v>
      </c>
      <c r="N548" s="625"/>
      <c r="O548" s="625"/>
      <c r="P548" s="625"/>
      <c r="Q548" s="625"/>
      <c r="R548" s="625" t="s">
        <v>4996</v>
      </c>
      <c r="S548" s="625" t="s">
        <v>3447</v>
      </c>
      <c r="T548" s="625"/>
      <c r="U548" s="625"/>
      <c r="V548" s="625"/>
      <c r="W548" s="625">
        <v>4</v>
      </c>
      <c r="X548" s="625"/>
      <c r="Y548" s="625" t="s">
        <v>2790</v>
      </c>
      <c r="Z548" s="625" t="s">
        <v>8263</v>
      </c>
      <c r="AA548" s="625" t="s">
        <v>8263</v>
      </c>
      <c r="AB548" s="626" t="str">
        <f>AF548&amp;" mm"</f>
        <v>562 mm</v>
      </c>
      <c r="AC548" s="643" t="s">
        <v>12277</v>
      </c>
      <c r="AD548" s="643"/>
      <c r="AE548" s="623">
        <v>70</v>
      </c>
      <c r="AF548" s="623">
        <f t="shared" si="21"/>
        <v>562</v>
      </c>
    </row>
    <row r="549" spans="1:32" x14ac:dyDescent="0.2">
      <c r="A549" s="628" t="s">
        <v>5800</v>
      </c>
      <c r="B549" s="628" t="s">
        <v>1423</v>
      </c>
      <c r="C549" s="625">
        <v>0.5</v>
      </c>
      <c r="D549" s="632" t="s">
        <v>8749</v>
      </c>
      <c r="E549" s="625">
        <v>208</v>
      </c>
      <c r="F549" s="625">
        <v>67</v>
      </c>
      <c r="G549" s="625"/>
      <c r="H549" s="625">
        <v>79</v>
      </c>
      <c r="I549" s="625"/>
      <c r="J549" s="625" t="s">
        <v>1019</v>
      </c>
      <c r="K549" s="625"/>
      <c r="L549" s="625" t="s">
        <v>7147</v>
      </c>
      <c r="M549" s="629" t="s">
        <v>3929</v>
      </c>
      <c r="N549" s="625"/>
      <c r="O549" s="625"/>
      <c r="P549" s="625"/>
      <c r="Q549" s="625"/>
      <c r="R549" s="625" t="s">
        <v>4996</v>
      </c>
      <c r="S549" s="625" t="s">
        <v>3447</v>
      </c>
      <c r="T549" s="625"/>
      <c r="U549" s="625"/>
      <c r="V549" s="625"/>
      <c r="W549" s="625">
        <v>4</v>
      </c>
      <c r="X549" s="625"/>
      <c r="Y549" s="625" t="s">
        <v>6136</v>
      </c>
      <c r="Z549" s="625" t="s">
        <v>8263</v>
      </c>
      <c r="AA549" s="625" t="s">
        <v>8263</v>
      </c>
      <c r="AB549" s="626" t="str">
        <f t="shared" si="20"/>
        <v>547 mm</v>
      </c>
      <c r="AC549" s="643"/>
      <c r="AD549" s="643"/>
      <c r="AE549" s="623">
        <v>85</v>
      </c>
      <c r="AF549" s="623">
        <f t="shared" si="21"/>
        <v>547</v>
      </c>
    </row>
    <row r="550" spans="1:32" x14ac:dyDescent="0.2">
      <c r="A550" s="628"/>
      <c r="B550" s="628" t="s">
        <v>1423</v>
      </c>
      <c r="C550" s="625">
        <v>0.5</v>
      </c>
      <c r="D550" s="632" t="s">
        <v>8514</v>
      </c>
      <c r="E550" s="625">
        <v>208</v>
      </c>
      <c r="F550" s="625">
        <v>65</v>
      </c>
      <c r="G550" s="625"/>
      <c r="H550" s="625">
        <v>79</v>
      </c>
      <c r="I550" s="625"/>
      <c r="J550" s="625" t="s">
        <v>1019</v>
      </c>
      <c r="K550" s="625"/>
      <c r="L550" s="625" t="s">
        <v>7147</v>
      </c>
      <c r="M550" s="629" t="s">
        <v>3523</v>
      </c>
      <c r="N550" s="625"/>
      <c r="O550" s="625"/>
      <c r="P550" s="625"/>
      <c r="Q550" s="625"/>
      <c r="R550" s="625" t="s">
        <v>4996</v>
      </c>
      <c r="S550" s="625" t="s">
        <v>1046</v>
      </c>
      <c r="T550" s="625"/>
      <c r="U550" s="625"/>
      <c r="V550" s="625"/>
      <c r="W550" s="625">
        <v>6</v>
      </c>
      <c r="X550" s="625"/>
      <c r="Y550" s="625" t="s">
        <v>5511</v>
      </c>
      <c r="Z550" s="625" t="s">
        <v>8263</v>
      </c>
      <c r="AA550" s="625" t="s">
        <v>8263</v>
      </c>
      <c r="AB550" s="626" t="str">
        <f t="shared" si="20"/>
        <v>592 mm</v>
      </c>
      <c r="AC550" s="643"/>
      <c r="AD550" s="643"/>
      <c r="AE550" s="623">
        <v>40</v>
      </c>
      <c r="AF550" s="623">
        <f t="shared" si="21"/>
        <v>592</v>
      </c>
    </row>
    <row r="551" spans="1:32" x14ac:dyDescent="0.2">
      <c r="A551" s="628"/>
      <c r="B551" s="628" t="s">
        <v>1423</v>
      </c>
      <c r="C551" s="625">
        <v>0.5</v>
      </c>
      <c r="D551" s="632" t="s">
        <v>9701</v>
      </c>
      <c r="E551" s="625">
        <v>201</v>
      </c>
      <c r="F551" s="625">
        <v>65</v>
      </c>
      <c r="G551" s="625"/>
      <c r="H551" s="625">
        <v>79</v>
      </c>
      <c r="I551" s="625"/>
      <c r="J551" s="625" t="s">
        <v>1019</v>
      </c>
      <c r="K551" s="625"/>
      <c r="L551" s="649" t="s">
        <v>8558</v>
      </c>
      <c r="M551" s="650"/>
      <c r="N551" s="649"/>
      <c r="O551" s="649"/>
      <c r="P551" s="649"/>
      <c r="Q551" s="649"/>
      <c r="R551" s="649"/>
      <c r="S551" s="649"/>
      <c r="T551" s="625"/>
      <c r="U551" s="625"/>
      <c r="V551" s="625"/>
      <c r="W551" s="625">
        <v>6</v>
      </c>
      <c r="X551" s="625"/>
      <c r="Y551" s="625" t="s">
        <v>6098</v>
      </c>
      <c r="Z551" s="625" t="s">
        <v>5368</v>
      </c>
      <c r="AA551" s="625" t="s">
        <v>8263</v>
      </c>
      <c r="AB551" s="626" t="str">
        <f t="shared" si="20"/>
        <v>597 mm</v>
      </c>
      <c r="AC551" s="643"/>
      <c r="AD551" s="643"/>
      <c r="AE551" s="623">
        <v>35</v>
      </c>
      <c r="AF551" s="623">
        <f t="shared" si="21"/>
        <v>597</v>
      </c>
    </row>
    <row r="552" spans="1:32" x14ac:dyDescent="0.2">
      <c r="A552" s="628" t="s">
        <v>7661</v>
      </c>
      <c r="B552" s="628" t="s">
        <v>1423</v>
      </c>
      <c r="C552" s="625">
        <v>0.5</v>
      </c>
      <c r="D552" s="632" t="s">
        <v>7660</v>
      </c>
      <c r="E552" s="625">
        <v>208</v>
      </c>
      <c r="F552" s="625">
        <v>65</v>
      </c>
      <c r="G552" s="625"/>
      <c r="H552" s="625">
        <v>79</v>
      </c>
      <c r="I552" s="625"/>
      <c r="J552" s="625" t="s">
        <v>1019</v>
      </c>
      <c r="K552" s="625"/>
      <c r="L552" s="625" t="s">
        <v>7147</v>
      </c>
      <c r="M552" s="629" t="s">
        <v>3523</v>
      </c>
      <c r="N552" s="625"/>
      <c r="O552" s="625"/>
      <c r="P552" s="625"/>
      <c r="Q552" s="625"/>
      <c r="R552" s="625" t="s">
        <v>4996</v>
      </c>
      <c r="S552" s="625" t="s">
        <v>3447</v>
      </c>
      <c r="T552" s="625"/>
      <c r="U552" s="625"/>
      <c r="V552" s="625"/>
      <c r="W552" s="625">
        <v>5</v>
      </c>
      <c r="X552" s="625"/>
      <c r="Y552" s="625" t="s">
        <v>1230</v>
      </c>
      <c r="Z552" s="625" t="s">
        <v>8263</v>
      </c>
      <c r="AA552" s="625" t="s">
        <v>8263</v>
      </c>
      <c r="AB552" s="626" t="str">
        <f t="shared" si="20"/>
        <v>572 mm</v>
      </c>
      <c r="AC552" s="643"/>
      <c r="AD552" s="643"/>
      <c r="AE552" s="623">
        <v>60</v>
      </c>
      <c r="AF552" s="623">
        <f t="shared" si="21"/>
        <v>572</v>
      </c>
    </row>
    <row r="553" spans="1:32" x14ac:dyDescent="0.2">
      <c r="A553" s="628"/>
      <c r="B553" s="628" t="s">
        <v>1423</v>
      </c>
      <c r="C553" s="625">
        <v>0.5</v>
      </c>
      <c r="D553" s="632" t="s">
        <v>4492</v>
      </c>
      <c r="E553" s="625">
        <v>208</v>
      </c>
      <c r="F553" s="625">
        <v>64</v>
      </c>
      <c r="G553" s="625"/>
      <c r="H553" s="625">
        <v>79</v>
      </c>
      <c r="I553" s="625"/>
      <c r="J553" s="625" t="s">
        <v>1019</v>
      </c>
      <c r="K553" s="625"/>
      <c r="L553" s="625" t="s">
        <v>7147</v>
      </c>
      <c r="M553" s="629" t="s">
        <v>3523</v>
      </c>
      <c r="N553" s="625"/>
      <c r="O553" s="625"/>
      <c r="P553" s="625"/>
      <c r="Q553" s="625"/>
      <c r="R553" s="625" t="s">
        <v>4996</v>
      </c>
      <c r="S553" s="625" t="s">
        <v>3447</v>
      </c>
      <c r="T553" s="625"/>
      <c r="U553" s="625"/>
      <c r="V553" s="625"/>
      <c r="W553" s="625">
        <v>4</v>
      </c>
      <c r="X553" s="625"/>
      <c r="Y553" s="625" t="s">
        <v>2790</v>
      </c>
      <c r="Z553" s="625" t="s">
        <v>8263</v>
      </c>
      <c r="AA553" s="625" t="s">
        <v>8263</v>
      </c>
      <c r="AB553" s="626" t="str">
        <f t="shared" si="20"/>
        <v>562 mm</v>
      </c>
      <c r="AC553" s="643"/>
      <c r="AD553" s="643"/>
      <c r="AE553" s="623">
        <v>70</v>
      </c>
      <c r="AF553" s="623">
        <f t="shared" si="21"/>
        <v>562</v>
      </c>
    </row>
    <row r="554" spans="1:32" x14ac:dyDescent="0.2">
      <c r="A554" s="628"/>
      <c r="B554" s="628" t="s">
        <v>1423</v>
      </c>
      <c r="C554" s="625">
        <v>0.5</v>
      </c>
      <c r="D554" s="632" t="s">
        <v>4844</v>
      </c>
      <c r="E554" s="625">
        <v>208</v>
      </c>
      <c r="F554" s="625">
        <v>66</v>
      </c>
      <c r="G554" s="625"/>
      <c r="H554" s="625">
        <v>79</v>
      </c>
      <c r="I554" s="625"/>
      <c r="J554" s="625" t="s">
        <v>1019</v>
      </c>
      <c r="K554" s="625"/>
      <c r="L554" s="625" t="s">
        <v>7147</v>
      </c>
      <c r="M554" s="629" t="s">
        <v>3929</v>
      </c>
      <c r="N554" s="625"/>
      <c r="O554" s="625"/>
      <c r="P554" s="625"/>
      <c r="Q554" s="625"/>
      <c r="R554" s="625" t="s">
        <v>4996</v>
      </c>
      <c r="S554" s="625" t="s">
        <v>3447</v>
      </c>
      <c r="T554" s="625"/>
      <c r="U554" s="625"/>
      <c r="V554" s="625"/>
      <c r="W554" s="625">
        <v>6</v>
      </c>
      <c r="X554" s="625"/>
      <c r="Y554" s="625" t="s">
        <v>6098</v>
      </c>
      <c r="Z554" s="625" t="s">
        <v>8263</v>
      </c>
      <c r="AA554" s="625" t="s">
        <v>8263</v>
      </c>
      <c r="AB554" s="626" t="str">
        <f t="shared" si="20"/>
        <v>597 mm</v>
      </c>
      <c r="AC554" s="643"/>
      <c r="AD554" s="643"/>
      <c r="AE554" s="623">
        <v>35</v>
      </c>
      <c r="AF554" s="623">
        <f t="shared" si="21"/>
        <v>597</v>
      </c>
    </row>
    <row r="555" spans="1:32" x14ac:dyDescent="0.2">
      <c r="A555" s="628"/>
      <c r="B555" s="628" t="s">
        <v>1423</v>
      </c>
      <c r="C555" s="625">
        <v>0.5</v>
      </c>
      <c r="D555" s="632" t="s">
        <v>6788</v>
      </c>
      <c r="E555" s="625">
        <v>208</v>
      </c>
      <c r="F555" s="625">
        <v>64</v>
      </c>
      <c r="G555" s="625"/>
      <c r="H555" s="625">
        <v>79</v>
      </c>
      <c r="I555" s="625"/>
      <c r="J555" s="625" t="s">
        <v>1019</v>
      </c>
      <c r="K555" s="625"/>
      <c r="L555" s="625" t="s">
        <v>7147</v>
      </c>
      <c r="M555" s="629" t="s">
        <v>3523</v>
      </c>
      <c r="N555" s="625"/>
      <c r="O555" s="625"/>
      <c r="P555" s="625"/>
      <c r="Q555" s="625"/>
      <c r="R555" s="625" t="s">
        <v>4996</v>
      </c>
      <c r="S555" s="625" t="s">
        <v>1046</v>
      </c>
      <c r="T555" s="625"/>
      <c r="U555" s="625"/>
      <c r="V555" s="625"/>
      <c r="W555" s="625">
        <v>5</v>
      </c>
      <c r="X555" s="625"/>
      <c r="Y555" s="625" t="s">
        <v>1074</v>
      </c>
      <c r="Z555" s="625" t="s">
        <v>8263</v>
      </c>
      <c r="AA555" s="625" t="s">
        <v>8263</v>
      </c>
      <c r="AB555" s="626" t="str">
        <f t="shared" si="20"/>
        <v>582 mm</v>
      </c>
      <c r="AC555" s="643"/>
      <c r="AD555" s="643"/>
      <c r="AE555" s="623">
        <v>50</v>
      </c>
      <c r="AF555" s="623">
        <f t="shared" si="21"/>
        <v>582</v>
      </c>
    </row>
    <row r="556" spans="1:32" x14ac:dyDescent="0.2">
      <c r="A556" s="628"/>
      <c r="B556" s="628" t="s">
        <v>1423</v>
      </c>
      <c r="C556" s="625">
        <v>0.5</v>
      </c>
      <c r="D556" s="632" t="s">
        <v>4034</v>
      </c>
      <c r="E556" s="625">
        <v>208</v>
      </c>
      <c r="F556" s="625">
        <v>65</v>
      </c>
      <c r="G556" s="625"/>
      <c r="H556" s="625">
        <v>79</v>
      </c>
      <c r="I556" s="625"/>
      <c r="J556" s="625" t="s">
        <v>1019</v>
      </c>
      <c r="K556" s="625"/>
      <c r="L556" s="625" t="s">
        <v>7147</v>
      </c>
      <c r="M556" s="629" t="s">
        <v>3929</v>
      </c>
      <c r="N556" s="625"/>
      <c r="O556" s="625"/>
      <c r="P556" s="625"/>
      <c r="Q556" s="625"/>
      <c r="R556" s="625" t="s">
        <v>4996</v>
      </c>
      <c r="S556" s="625" t="s">
        <v>2019</v>
      </c>
      <c r="T556" s="625"/>
      <c r="U556" s="625"/>
      <c r="V556" s="625"/>
      <c r="W556" s="625">
        <v>4</v>
      </c>
      <c r="X556" s="625"/>
      <c r="Y556" s="625" t="s">
        <v>3035</v>
      </c>
      <c r="Z556" s="625" t="s">
        <v>8263</v>
      </c>
      <c r="AA556" s="625" t="s">
        <v>8263</v>
      </c>
      <c r="AB556" s="626" t="str">
        <f t="shared" si="20"/>
        <v>552 mm</v>
      </c>
      <c r="AC556" s="643"/>
      <c r="AD556" s="643"/>
      <c r="AE556" s="623">
        <v>80</v>
      </c>
      <c r="AF556" s="623">
        <f t="shared" si="21"/>
        <v>552</v>
      </c>
    </row>
    <row r="557" spans="1:32" x14ac:dyDescent="0.2">
      <c r="A557" s="628"/>
      <c r="B557" s="628" t="s">
        <v>1423</v>
      </c>
      <c r="C557" s="625">
        <v>0.5</v>
      </c>
      <c r="D557" s="632" t="s">
        <v>9566</v>
      </c>
      <c r="E557" s="625">
        <v>208</v>
      </c>
      <c r="F557" s="625">
        <v>64</v>
      </c>
      <c r="G557" s="625"/>
      <c r="H557" s="625">
        <v>79</v>
      </c>
      <c r="I557" s="625"/>
      <c r="J557" s="625" t="s">
        <v>1019</v>
      </c>
      <c r="K557" s="625"/>
      <c r="L557" s="625" t="s">
        <v>7147</v>
      </c>
      <c r="M557" s="629" t="s">
        <v>3523</v>
      </c>
      <c r="N557" s="625"/>
      <c r="O557" s="625"/>
      <c r="P557" s="625"/>
      <c r="Q557" s="625"/>
      <c r="R557" s="625" t="s">
        <v>4996</v>
      </c>
      <c r="S557" s="625" t="s">
        <v>3447</v>
      </c>
      <c r="T557" s="625"/>
      <c r="U557" s="625"/>
      <c r="V557" s="625"/>
      <c r="W557" s="625">
        <v>6</v>
      </c>
      <c r="X557" s="625"/>
      <c r="Y557" s="625" t="s">
        <v>5511</v>
      </c>
      <c r="Z557" s="625" t="s">
        <v>8263</v>
      </c>
      <c r="AA557" s="625" t="s">
        <v>8263</v>
      </c>
      <c r="AB557" s="626" t="str">
        <f t="shared" ref="AB557:AB621" si="22">AF557&amp;" mm"</f>
        <v>592 mm</v>
      </c>
      <c r="AC557" s="643"/>
      <c r="AD557" s="643"/>
      <c r="AE557" s="623">
        <v>40</v>
      </c>
      <c r="AF557" s="623">
        <f t="shared" ref="AF557:AF621" si="23">525-AE557-5+112</f>
        <v>592</v>
      </c>
    </row>
    <row r="558" spans="1:32" x14ac:dyDescent="0.2">
      <c r="A558" s="628"/>
      <c r="B558" s="628" t="s">
        <v>1423</v>
      </c>
      <c r="C558" s="625">
        <v>0.5</v>
      </c>
      <c r="D558" s="632" t="s">
        <v>2025</v>
      </c>
      <c r="E558" s="625">
        <v>208</v>
      </c>
      <c r="F558" s="625">
        <v>65</v>
      </c>
      <c r="G558" s="625"/>
      <c r="H558" s="625">
        <v>79</v>
      </c>
      <c r="I558" s="625"/>
      <c r="J558" s="625" t="s">
        <v>1019</v>
      </c>
      <c r="K558" s="625"/>
      <c r="L558" s="625" t="s">
        <v>7147</v>
      </c>
      <c r="M558" s="629" t="s">
        <v>3929</v>
      </c>
      <c r="N558" s="625"/>
      <c r="O558" s="625"/>
      <c r="P558" s="625"/>
      <c r="Q558" s="625"/>
      <c r="R558" s="625" t="s">
        <v>4996</v>
      </c>
      <c r="S558" s="625" t="s">
        <v>2019</v>
      </c>
      <c r="T558" s="625"/>
      <c r="U558" s="625"/>
      <c r="V558" s="625"/>
      <c r="W558" s="625">
        <v>4</v>
      </c>
      <c r="X558" s="625"/>
      <c r="Y558" s="625" t="s">
        <v>2790</v>
      </c>
      <c r="Z558" s="625" t="s">
        <v>8263</v>
      </c>
      <c r="AA558" s="625" t="s">
        <v>8263</v>
      </c>
      <c r="AB558" s="626" t="str">
        <f t="shared" si="22"/>
        <v>562 mm</v>
      </c>
      <c r="AC558" s="643"/>
      <c r="AD558" s="643"/>
      <c r="AE558" s="623">
        <v>70</v>
      </c>
      <c r="AF558" s="623">
        <f t="shared" si="23"/>
        <v>562</v>
      </c>
    </row>
    <row r="559" spans="1:32" x14ac:dyDescent="0.2">
      <c r="A559" s="633" t="s">
        <v>10231</v>
      </c>
      <c r="B559" s="628" t="s">
        <v>1423</v>
      </c>
      <c r="C559" s="625">
        <v>0.5</v>
      </c>
      <c r="D559" s="632" t="s">
        <v>7003</v>
      </c>
      <c r="E559" s="625">
        <v>201</v>
      </c>
      <c r="F559" s="625">
        <v>65</v>
      </c>
      <c r="G559" s="625"/>
      <c r="H559" s="625">
        <v>79</v>
      </c>
      <c r="I559" s="625"/>
      <c r="J559" s="625" t="s">
        <v>1019</v>
      </c>
      <c r="K559" s="625"/>
      <c r="L559" s="649" t="s">
        <v>8558</v>
      </c>
      <c r="M559" s="650"/>
      <c r="N559" s="649"/>
      <c r="O559" s="649"/>
      <c r="P559" s="649"/>
      <c r="Q559" s="649"/>
      <c r="R559" s="649"/>
      <c r="S559" s="649"/>
      <c r="T559" s="625"/>
      <c r="U559" s="625"/>
      <c r="V559" s="625"/>
      <c r="W559" s="625">
        <v>5</v>
      </c>
      <c r="X559" s="625"/>
      <c r="Y559" s="625" t="s">
        <v>3271</v>
      </c>
      <c r="Z559" s="625" t="s">
        <v>5368</v>
      </c>
      <c r="AA559" s="625" t="s">
        <v>8263</v>
      </c>
      <c r="AB559" s="626" t="str">
        <f t="shared" si="22"/>
        <v>567 mm</v>
      </c>
      <c r="AC559" s="643"/>
      <c r="AD559" s="643"/>
      <c r="AE559" s="623">
        <v>65</v>
      </c>
      <c r="AF559" s="623">
        <f t="shared" si="23"/>
        <v>567</v>
      </c>
    </row>
    <row r="560" spans="1:32" x14ac:dyDescent="0.2">
      <c r="A560" s="633" t="s">
        <v>12474</v>
      </c>
      <c r="B560" s="628" t="s">
        <v>1423</v>
      </c>
      <c r="C560" s="625">
        <v>0.5</v>
      </c>
      <c r="D560" s="632" t="s">
        <v>12475</v>
      </c>
      <c r="E560" s="625">
        <v>235</v>
      </c>
      <c r="F560" s="625">
        <v>66</v>
      </c>
      <c r="G560" s="625"/>
      <c r="H560" s="625">
        <v>79</v>
      </c>
      <c r="I560" s="625"/>
      <c r="J560" s="625" t="s">
        <v>1019</v>
      </c>
      <c r="K560" s="625"/>
      <c r="L560" s="649" t="s">
        <v>6725</v>
      </c>
      <c r="M560" s="650"/>
      <c r="N560" s="649"/>
      <c r="O560" s="649"/>
      <c r="P560" s="649"/>
      <c r="Q560" s="649"/>
      <c r="R560" s="649"/>
      <c r="S560" s="649"/>
      <c r="T560" s="625"/>
      <c r="U560" s="625"/>
      <c r="V560" s="625"/>
      <c r="W560" s="625">
        <v>4</v>
      </c>
      <c r="X560" s="625"/>
      <c r="Y560" s="625" t="s">
        <v>10390</v>
      </c>
      <c r="Z560" s="625" t="s">
        <v>5368</v>
      </c>
      <c r="AA560" s="625" t="s">
        <v>8263</v>
      </c>
      <c r="AB560" s="626" t="str">
        <f>AF560&amp;" mm"</f>
        <v>542 mm</v>
      </c>
      <c r="AC560" s="643"/>
      <c r="AD560" s="643"/>
      <c r="AE560" s="623">
        <v>90</v>
      </c>
      <c r="AF560" s="623">
        <f>525-AE560-5+112</f>
        <v>542</v>
      </c>
    </row>
    <row r="561" spans="1:32" x14ac:dyDescent="0.2">
      <c r="A561" s="628"/>
      <c r="B561" s="628" t="s">
        <v>1423</v>
      </c>
      <c r="C561" s="625">
        <v>0.5</v>
      </c>
      <c r="D561" s="632" t="s">
        <v>3748</v>
      </c>
      <c r="E561" s="625">
        <v>208</v>
      </c>
      <c r="F561" s="625">
        <v>65</v>
      </c>
      <c r="G561" s="625"/>
      <c r="H561" s="625">
        <v>79</v>
      </c>
      <c r="I561" s="625"/>
      <c r="J561" s="625" t="s">
        <v>1019</v>
      </c>
      <c r="K561" s="625"/>
      <c r="L561" s="625" t="s">
        <v>7147</v>
      </c>
      <c r="M561" s="629" t="s">
        <v>3929</v>
      </c>
      <c r="N561" s="625"/>
      <c r="O561" s="625"/>
      <c r="P561" s="625"/>
      <c r="Q561" s="625"/>
      <c r="R561" s="625" t="s">
        <v>4996</v>
      </c>
      <c r="S561" s="625" t="s">
        <v>9615</v>
      </c>
      <c r="T561" s="625"/>
      <c r="U561" s="625"/>
      <c r="V561" s="625"/>
      <c r="W561" s="625">
        <v>4</v>
      </c>
      <c r="X561" s="625"/>
      <c r="Y561" s="625" t="s">
        <v>3035</v>
      </c>
      <c r="Z561" s="625" t="s">
        <v>8263</v>
      </c>
      <c r="AA561" s="625" t="s">
        <v>8263</v>
      </c>
      <c r="AB561" s="626" t="str">
        <f t="shared" si="22"/>
        <v>552 mm</v>
      </c>
      <c r="AC561" s="643"/>
      <c r="AD561" s="643"/>
      <c r="AE561" s="623">
        <v>80</v>
      </c>
      <c r="AF561" s="623">
        <f t="shared" si="23"/>
        <v>552</v>
      </c>
    </row>
    <row r="562" spans="1:32" x14ac:dyDescent="0.2">
      <c r="A562" s="628"/>
      <c r="B562" s="628" t="s">
        <v>1423</v>
      </c>
      <c r="C562" s="625">
        <v>0.5</v>
      </c>
      <c r="D562" s="632" t="s">
        <v>9700</v>
      </c>
      <c r="E562" s="625">
        <v>208</v>
      </c>
      <c r="F562" s="625">
        <v>65</v>
      </c>
      <c r="G562" s="625"/>
      <c r="H562" s="625">
        <v>79</v>
      </c>
      <c r="I562" s="625"/>
      <c r="J562" s="625" t="s">
        <v>1019</v>
      </c>
      <c r="K562" s="625"/>
      <c r="L562" s="625" t="s">
        <v>7147</v>
      </c>
      <c r="M562" s="629" t="s">
        <v>3929</v>
      </c>
      <c r="N562" s="625"/>
      <c r="O562" s="625"/>
      <c r="P562" s="625"/>
      <c r="Q562" s="625"/>
      <c r="R562" s="625" t="s">
        <v>4996</v>
      </c>
      <c r="S562" s="625" t="s">
        <v>3447</v>
      </c>
      <c r="T562" s="625"/>
      <c r="U562" s="625"/>
      <c r="V562" s="625"/>
      <c r="W562" s="625">
        <v>4</v>
      </c>
      <c r="X562" s="625"/>
      <c r="Y562" s="625" t="s">
        <v>3271</v>
      </c>
      <c r="Z562" s="625" t="s">
        <v>8263</v>
      </c>
      <c r="AA562" s="625" t="s">
        <v>8263</v>
      </c>
      <c r="AB562" s="626" t="str">
        <f t="shared" si="22"/>
        <v>567 mm</v>
      </c>
      <c r="AC562" s="643"/>
      <c r="AD562" s="643"/>
      <c r="AE562" s="623">
        <v>65</v>
      </c>
      <c r="AF562" s="623">
        <f t="shared" si="23"/>
        <v>567</v>
      </c>
    </row>
    <row r="563" spans="1:32" x14ac:dyDescent="0.2">
      <c r="A563" s="628"/>
      <c r="B563" s="628" t="s">
        <v>1423</v>
      </c>
      <c r="C563" s="625">
        <v>0.5</v>
      </c>
      <c r="D563" s="632" t="s">
        <v>6368</v>
      </c>
      <c r="E563" s="625">
        <v>208</v>
      </c>
      <c r="F563" s="625">
        <v>66</v>
      </c>
      <c r="G563" s="625"/>
      <c r="H563" s="625">
        <v>79</v>
      </c>
      <c r="I563" s="625"/>
      <c r="J563" s="625" t="s">
        <v>1019</v>
      </c>
      <c r="K563" s="625"/>
      <c r="L563" s="625" t="s">
        <v>7147</v>
      </c>
      <c r="M563" s="629" t="s">
        <v>3929</v>
      </c>
      <c r="N563" s="629"/>
      <c r="O563" s="625"/>
      <c r="P563" s="625"/>
      <c r="Q563" s="625"/>
      <c r="R563" s="625" t="s">
        <v>4996</v>
      </c>
      <c r="S563" s="625" t="s">
        <v>2019</v>
      </c>
      <c r="T563" s="625"/>
      <c r="U563" s="625"/>
      <c r="V563" s="625"/>
      <c r="W563" s="625">
        <v>3</v>
      </c>
      <c r="X563" s="625"/>
      <c r="Y563" s="625" t="s">
        <v>912</v>
      </c>
      <c r="Z563" s="625" t="s">
        <v>8263</v>
      </c>
      <c r="AA563" s="625" t="s">
        <v>8263</v>
      </c>
      <c r="AB563" s="626" t="str">
        <f t="shared" si="22"/>
        <v>537 mm</v>
      </c>
      <c r="AC563" s="643"/>
      <c r="AD563" s="643"/>
      <c r="AE563" s="623">
        <v>95</v>
      </c>
      <c r="AF563" s="623">
        <f t="shared" si="23"/>
        <v>537</v>
      </c>
    </row>
    <row r="564" spans="1:32" x14ac:dyDescent="0.2">
      <c r="A564" s="633" t="s">
        <v>11003</v>
      </c>
      <c r="B564" s="633" t="s">
        <v>1423</v>
      </c>
      <c r="C564" s="625">
        <v>0.5</v>
      </c>
      <c r="D564" s="640" t="s">
        <v>11153</v>
      </c>
      <c r="E564" s="625">
        <v>208</v>
      </c>
      <c r="F564" s="625">
        <v>67</v>
      </c>
      <c r="G564" s="625"/>
      <c r="H564" s="625">
        <v>79</v>
      </c>
      <c r="I564" s="625"/>
      <c r="J564" s="636" t="s">
        <v>1019</v>
      </c>
      <c r="K564" s="625"/>
      <c r="L564" s="625" t="s">
        <v>7147</v>
      </c>
      <c r="M564" s="648" t="s">
        <v>153</v>
      </c>
      <c r="N564" s="625"/>
      <c r="O564" s="625"/>
      <c r="P564" s="625"/>
      <c r="Q564" s="625"/>
      <c r="R564" s="625" t="s">
        <v>4996</v>
      </c>
      <c r="S564" s="625" t="s">
        <v>3447</v>
      </c>
      <c r="T564" s="625"/>
      <c r="U564" s="625"/>
      <c r="V564" s="625"/>
      <c r="W564" s="625">
        <v>4</v>
      </c>
      <c r="X564" s="625"/>
      <c r="Y564" s="636" t="s">
        <v>3035</v>
      </c>
      <c r="Z564" s="625" t="s">
        <v>8263</v>
      </c>
      <c r="AA564" s="625" t="s">
        <v>8263</v>
      </c>
      <c r="AB564" s="626" t="str">
        <f t="shared" si="22"/>
        <v>552 mm</v>
      </c>
      <c r="AC564" s="651" t="s">
        <v>11128</v>
      </c>
      <c r="AD564" s="651"/>
      <c r="AE564" s="623">
        <v>80</v>
      </c>
      <c r="AF564" s="623">
        <f t="shared" si="23"/>
        <v>552</v>
      </c>
    </row>
    <row r="565" spans="1:32" x14ac:dyDescent="0.2">
      <c r="A565" s="628" t="s">
        <v>436</v>
      </c>
      <c r="B565" s="628" t="s">
        <v>1423</v>
      </c>
      <c r="C565" s="625">
        <v>0.5</v>
      </c>
      <c r="D565" s="632" t="s">
        <v>782</v>
      </c>
      <c r="E565" s="625">
        <v>201</v>
      </c>
      <c r="F565" s="625">
        <v>66</v>
      </c>
      <c r="G565" s="625"/>
      <c r="H565" s="625">
        <v>79</v>
      </c>
      <c r="I565" s="625"/>
      <c r="J565" s="625" t="s">
        <v>1019</v>
      </c>
      <c r="K565" s="625"/>
      <c r="L565" s="649" t="s">
        <v>8558</v>
      </c>
      <c r="M565" s="650"/>
      <c r="N565" s="649"/>
      <c r="O565" s="649"/>
      <c r="P565" s="649"/>
      <c r="Q565" s="649"/>
      <c r="R565" s="649"/>
      <c r="S565" s="649"/>
      <c r="T565" s="625"/>
      <c r="U565" s="625"/>
      <c r="V565" s="625"/>
      <c r="W565" s="625">
        <v>5</v>
      </c>
      <c r="X565" s="625"/>
      <c r="Y565" s="625" t="s">
        <v>1230</v>
      </c>
      <c r="Z565" s="625" t="s">
        <v>5368</v>
      </c>
      <c r="AA565" s="625" t="s">
        <v>8263</v>
      </c>
      <c r="AB565" s="626" t="str">
        <f t="shared" si="22"/>
        <v>572 mm</v>
      </c>
      <c r="AC565" s="643"/>
      <c r="AD565" s="643"/>
      <c r="AE565" s="623">
        <v>60</v>
      </c>
      <c r="AF565" s="623">
        <f t="shared" si="23"/>
        <v>572</v>
      </c>
    </row>
    <row r="566" spans="1:32" x14ac:dyDescent="0.2">
      <c r="A566" s="628"/>
      <c r="B566" s="628" t="s">
        <v>1423</v>
      </c>
      <c r="C566" s="625">
        <v>0.5</v>
      </c>
      <c r="D566" s="632" t="s">
        <v>9540</v>
      </c>
      <c r="E566" s="625">
        <v>201</v>
      </c>
      <c r="F566" s="625">
        <v>65</v>
      </c>
      <c r="G566" s="625"/>
      <c r="H566" s="625">
        <v>79</v>
      </c>
      <c r="I566" s="625"/>
      <c r="J566" s="625" t="s">
        <v>1019</v>
      </c>
      <c r="K566" s="625"/>
      <c r="L566" s="649" t="s">
        <v>8558</v>
      </c>
      <c r="M566" s="650"/>
      <c r="N566" s="649"/>
      <c r="O566" s="649"/>
      <c r="P566" s="649"/>
      <c r="Q566" s="649"/>
      <c r="R566" s="649"/>
      <c r="S566" s="649"/>
      <c r="T566" s="625"/>
      <c r="U566" s="625"/>
      <c r="V566" s="625"/>
      <c r="W566" s="625">
        <v>5</v>
      </c>
      <c r="X566" s="625"/>
      <c r="Y566" s="625" t="s">
        <v>5754</v>
      </c>
      <c r="Z566" s="625" t="s">
        <v>5368</v>
      </c>
      <c r="AA566" s="625" t="s">
        <v>8263</v>
      </c>
      <c r="AB566" s="626" t="str">
        <f t="shared" si="22"/>
        <v>587 mm</v>
      </c>
      <c r="AC566" s="643"/>
      <c r="AD566" s="643"/>
      <c r="AE566" s="623">
        <v>45</v>
      </c>
      <c r="AF566" s="623">
        <f t="shared" si="23"/>
        <v>587</v>
      </c>
    </row>
    <row r="567" spans="1:32" x14ac:dyDescent="0.2">
      <c r="A567" s="628"/>
      <c r="B567" s="628" t="s">
        <v>3714</v>
      </c>
      <c r="C567" s="625">
        <v>0.5</v>
      </c>
      <c r="D567" s="632" t="s">
        <v>9333</v>
      </c>
      <c r="E567" s="625">
        <v>208</v>
      </c>
      <c r="F567" s="625">
        <v>65</v>
      </c>
      <c r="G567" s="625"/>
      <c r="H567" s="625">
        <v>79</v>
      </c>
      <c r="I567" s="625"/>
      <c r="J567" s="625" t="s">
        <v>1019</v>
      </c>
      <c r="K567" s="625"/>
      <c r="L567" s="625" t="s">
        <v>7147</v>
      </c>
      <c r="M567" s="629" t="s">
        <v>3929</v>
      </c>
      <c r="N567" s="625"/>
      <c r="O567" s="625"/>
      <c r="P567" s="625"/>
      <c r="Q567" s="625"/>
      <c r="R567" s="625" t="s">
        <v>4996</v>
      </c>
      <c r="S567" s="625" t="s">
        <v>2019</v>
      </c>
      <c r="T567" s="625"/>
      <c r="U567" s="625"/>
      <c r="V567" s="625"/>
      <c r="W567" s="625">
        <v>4</v>
      </c>
      <c r="X567" s="625"/>
      <c r="Y567" s="625" t="s">
        <v>3035</v>
      </c>
      <c r="Z567" s="625" t="s">
        <v>8263</v>
      </c>
      <c r="AA567" s="625" t="s">
        <v>8263</v>
      </c>
      <c r="AB567" s="626" t="str">
        <f t="shared" si="22"/>
        <v>552 mm</v>
      </c>
      <c r="AC567" s="643"/>
      <c r="AD567" s="643"/>
      <c r="AE567" s="623">
        <v>80</v>
      </c>
      <c r="AF567" s="623">
        <f t="shared" si="23"/>
        <v>552</v>
      </c>
    </row>
    <row r="568" spans="1:32" x14ac:dyDescent="0.2">
      <c r="A568" s="628" t="s">
        <v>11195</v>
      </c>
      <c r="B568" s="628" t="s">
        <v>1423</v>
      </c>
      <c r="C568" s="625">
        <v>0.5</v>
      </c>
      <c r="D568" s="632" t="s">
        <v>11225</v>
      </c>
      <c r="E568" s="625">
        <v>218</v>
      </c>
      <c r="F568" s="625">
        <v>63</v>
      </c>
      <c r="G568" s="625"/>
      <c r="H568" s="625">
        <v>79</v>
      </c>
      <c r="I568" s="625"/>
      <c r="J568" s="625" t="s">
        <v>7147</v>
      </c>
      <c r="K568" s="625"/>
      <c r="L568" s="649" t="s">
        <v>8558</v>
      </c>
      <c r="M568" s="650"/>
      <c r="N568" s="649"/>
      <c r="O568" s="649"/>
      <c r="P568" s="649"/>
      <c r="Q568" s="649"/>
      <c r="R568" s="649"/>
      <c r="S568" s="649"/>
      <c r="T568" s="625"/>
      <c r="U568" s="625" t="s">
        <v>8263</v>
      </c>
      <c r="V568" s="625"/>
      <c r="W568" s="625">
        <v>6</v>
      </c>
      <c r="X568" s="625"/>
      <c r="Y568" s="625" t="s">
        <v>6098</v>
      </c>
      <c r="Z568" s="625" t="s">
        <v>8263</v>
      </c>
      <c r="AA568" s="625" t="s">
        <v>8263</v>
      </c>
      <c r="AB568" s="626" t="str">
        <f t="shared" si="22"/>
        <v>597 mm</v>
      </c>
      <c r="AC568" s="643" t="s">
        <v>11226</v>
      </c>
      <c r="AD568" s="643"/>
      <c r="AE568" s="623">
        <v>35</v>
      </c>
      <c r="AF568" s="623">
        <f t="shared" si="23"/>
        <v>597</v>
      </c>
    </row>
    <row r="569" spans="1:32" x14ac:dyDescent="0.2">
      <c r="A569" s="628"/>
      <c r="B569" s="628" t="s">
        <v>1423</v>
      </c>
      <c r="C569" s="625">
        <v>0.5</v>
      </c>
      <c r="D569" s="632" t="s">
        <v>4687</v>
      </c>
      <c r="E569" s="625">
        <v>208</v>
      </c>
      <c r="F569" s="625">
        <v>67</v>
      </c>
      <c r="G569" s="628"/>
      <c r="H569" s="625">
        <v>79</v>
      </c>
      <c r="I569" s="625"/>
      <c r="J569" s="625" t="s">
        <v>1019</v>
      </c>
      <c r="K569" s="625"/>
      <c r="L569" s="625" t="s">
        <v>7147</v>
      </c>
      <c r="M569" s="629" t="s">
        <v>3929</v>
      </c>
      <c r="N569" s="625"/>
      <c r="O569" s="625"/>
      <c r="P569" s="625"/>
      <c r="Q569" s="625"/>
      <c r="R569" s="625" t="s">
        <v>4996</v>
      </c>
      <c r="S569" s="625" t="s">
        <v>3447</v>
      </c>
      <c r="T569" s="625"/>
      <c r="U569" s="625"/>
      <c r="V569" s="625"/>
      <c r="W569" s="625">
        <v>5</v>
      </c>
      <c r="X569" s="625"/>
      <c r="Y569" s="625" t="s">
        <v>6098</v>
      </c>
      <c r="Z569" s="625" t="s">
        <v>8263</v>
      </c>
      <c r="AA569" s="625" t="s">
        <v>8263</v>
      </c>
      <c r="AB569" s="626" t="str">
        <f t="shared" si="22"/>
        <v>597 mm</v>
      </c>
      <c r="AC569" s="643"/>
      <c r="AD569" s="643"/>
      <c r="AE569" s="623">
        <v>35</v>
      </c>
      <c r="AF569" s="623">
        <f t="shared" si="23"/>
        <v>597</v>
      </c>
    </row>
    <row r="570" spans="1:32" x14ac:dyDescent="0.2">
      <c r="A570" s="628" t="s">
        <v>8105</v>
      </c>
      <c r="B570" s="628" t="s">
        <v>1423</v>
      </c>
      <c r="C570" s="625">
        <v>0.5</v>
      </c>
      <c r="D570" s="632" t="s">
        <v>8104</v>
      </c>
      <c r="E570" s="625">
        <v>234</v>
      </c>
      <c r="F570" s="625">
        <v>68</v>
      </c>
      <c r="G570" s="625"/>
      <c r="H570" s="625">
        <v>83</v>
      </c>
      <c r="I570" s="625"/>
      <c r="J570" s="625" t="s">
        <v>1019</v>
      </c>
      <c r="K570" s="625"/>
      <c r="L570" s="649" t="s">
        <v>8558</v>
      </c>
      <c r="M570" s="650"/>
      <c r="N570" s="649"/>
      <c r="O570" s="649"/>
      <c r="P570" s="649"/>
      <c r="Q570" s="649"/>
      <c r="R570" s="649"/>
      <c r="S570" s="649"/>
      <c r="T570" s="625"/>
      <c r="U570" s="625"/>
      <c r="V570" s="625"/>
      <c r="W570" s="625">
        <v>5</v>
      </c>
      <c r="X570" s="625"/>
      <c r="Y570" s="625" t="s">
        <v>5511</v>
      </c>
      <c r="Z570" s="625" t="s">
        <v>8263</v>
      </c>
      <c r="AA570" s="625" t="s">
        <v>8263</v>
      </c>
      <c r="AB570" s="626" t="str">
        <f t="shared" si="22"/>
        <v>592 mm</v>
      </c>
      <c r="AC570" s="643"/>
      <c r="AD570" s="643"/>
      <c r="AE570" s="623">
        <v>40</v>
      </c>
      <c r="AF570" s="623">
        <f t="shared" si="23"/>
        <v>592</v>
      </c>
    </row>
    <row r="571" spans="1:32" x14ac:dyDescent="0.2">
      <c r="A571" s="628"/>
      <c r="B571" s="628" t="s">
        <v>1423</v>
      </c>
      <c r="C571" s="625">
        <v>0.5</v>
      </c>
      <c r="D571" s="632" t="s">
        <v>4305</v>
      </c>
      <c r="E571" s="625">
        <v>208</v>
      </c>
      <c r="F571" s="625">
        <v>65</v>
      </c>
      <c r="G571" s="628"/>
      <c r="H571" s="625">
        <v>79</v>
      </c>
      <c r="I571" s="625"/>
      <c r="J571" s="625" t="s">
        <v>1019</v>
      </c>
      <c r="K571" s="625"/>
      <c r="L571" s="625" t="s">
        <v>7147</v>
      </c>
      <c r="M571" s="629" t="s">
        <v>3523</v>
      </c>
      <c r="N571" s="625"/>
      <c r="O571" s="625"/>
      <c r="P571" s="625"/>
      <c r="Q571" s="625"/>
      <c r="R571" s="625" t="s">
        <v>4996</v>
      </c>
      <c r="S571" s="625" t="s">
        <v>1046</v>
      </c>
      <c r="T571" s="625"/>
      <c r="U571" s="625"/>
      <c r="V571" s="625"/>
      <c r="W571" s="625">
        <v>6</v>
      </c>
      <c r="X571" s="625"/>
      <c r="Y571" s="625" t="s">
        <v>6098</v>
      </c>
      <c r="Z571" s="625" t="s">
        <v>8263</v>
      </c>
      <c r="AA571" s="625" t="s">
        <v>8263</v>
      </c>
      <c r="AB571" s="626" t="str">
        <f t="shared" si="22"/>
        <v>597 mm</v>
      </c>
      <c r="AC571" s="643"/>
      <c r="AD571" s="643"/>
      <c r="AE571" s="623">
        <v>35</v>
      </c>
      <c r="AF571" s="623">
        <f t="shared" si="23"/>
        <v>597</v>
      </c>
    </row>
    <row r="572" spans="1:32" x14ac:dyDescent="0.2">
      <c r="A572" s="628"/>
      <c r="B572" s="628" t="s">
        <v>1423</v>
      </c>
      <c r="C572" s="625">
        <v>0.5</v>
      </c>
      <c r="D572" s="632" t="s">
        <v>6469</v>
      </c>
      <c r="E572" s="625">
        <v>208</v>
      </c>
      <c r="F572" s="625">
        <v>67</v>
      </c>
      <c r="G572" s="625"/>
      <c r="H572" s="625">
        <v>79</v>
      </c>
      <c r="I572" s="625"/>
      <c r="J572" s="625" t="s">
        <v>1019</v>
      </c>
      <c r="K572" s="625"/>
      <c r="L572" s="625" t="s">
        <v>7147</v>
      </c>
      <c r="M572" s="629" t="s">
        <v>3523</v>
      </c>
      <c r="N572" s="625"/>
      <c r="O572" s="625"/>
      <c r="P572" s="625"/>
      <c r="Q572" s="625"/>
      <c r="R572" s="625" t="s">
        <v>4996</v>
      </c>
      <c r="S572" s="625" t="s">
        <v>3447</v>
      </c>
      <c r="T572" s="625"/>
      <c r="U572" s="625"/>
      <c r="V572" s="625"/>
      <c r="W572" s="625">
        <v>4</v>
      </c>
      <c r="X572" s="625"/>
      <c r="Y572" s="625" t="s">
        <v>3035</v>
      </c>
      <c r="Z572" s="625" t="s">
        <v>8263</v>
      </c>
      <c r="AA572" s="625" t="s">
        <v>8263</v>
      </c>
      <c r="AB572" s="626" t="str">
        <f t="shared" si="22"/>
        <v>552 mm</v>
      </c>
      <c r="AC572" s="643"/>
      <c r="AD572" s="643"/>
      <c r="AE572" s="623">
        <v>80</v>
      </c>
      <c r="AF572" s="623">
        <f t="shared" si="23"/>
        <v>552</v>
      </c>
    </row>
    <row r="573" spans="1:32" x14ac:dyDescent="0.2">
      <c r="A573" s="628"/>
      <c r="B573" s="628" t="s">
        <v>1423</v>
      </c>
      <c r="C573" s="625">
        <v>0.5</v>
      </c>
      <c r="D573" s="632" t="s">
        <v>4023</v>
      </c>
      <c r="E573" s="625">
        <v>208</v>
      </c>
      <c r="F573" s="625">
        <v>65</v>
      </c>
      <c r="G573" s="625"/>
      <c r="H573" s="625">
        <v>79</v>
      </c>
      <c r="I573" s="625"/>
      <c r="J573" s="625" t="s">
        <v>1019</v>
      </c>
      <c r="K573" s="625"/>
      <c r="L573" s="625" t="s">
        <v>7147</v>
      </c>
      <c r="M573" s="629" t="s">
        <v>3929</v>
      </c>
      <c r="N573" s="625"/>
      <c r="O573" s="625"/>
      <c r="P573" s="625"/>
      <c r="Q573" s="625"/>
      <c r="R573" s="625" t="s">
        <v>4996</v>
      </c>
      <c r="S573" s="625" t="s">
        <v>3447</v>
      </c>
      <c r="T573" s="625"/>
      <c r="U573" s="625"/>
      <c r="V573" s="625"/>
      <c r="W573" s="625">
        <v>4</v>
      </c>
      <c r="X573" s="625"/>
      <c r="Y573" s="625" t="s">
        <v>2790</v>
      </c>
      <c r="Z573" s="625" t="s">
        <v>8263</v>
      </c>
      <c r="AA573" s="625" t="s">
        <v>8263</v>
      </c>
      <c r="AB573" s="626" t="str">
        <f t="shared" si="22"/>
        <v>562 mm</v>
      </c>
      <c r="AC573" s="643"/>
      <c r="AD573" s="643"/>
      <c r="AE573" s="623">
        <v>70</v>
      </c>
      <c r="AF573" s="623">
        <f t="shared" si="23"/>
        <v>562</v>
      </c>
    </row>
    <row r="574" spans="1:32" x14ac:dyDescent="0.2">
      <c r="A574" s="628"/>
      <c r="B574" s="628" t="s">
        <v>1423</v>
      </c>
      <c r="C574" s="625">
        <v>0.5</v>
      </c>
      <c r="D574" s="632" t="s">
        <v>3315</v>
      </c>
      <c r="E574" s="625">
        <v>208</v>
      </c>
      <c r="F574" s="625">
        <v>65</v>
      </c>
      <c r="G574" s="625"/>
      <c r="H574" s="625">
        <v>79</v>
      </c>
      <c r="I574" s="625"/>
      <c r="J574" s="625" t="s">
        <v>1019</v>
      </c>
      <c r="K574" s="625"/>
      <c r="L574" s="625" t="s">
        <v>7147</v>
      </c>
      <c r="M574" s="629" t="s">
        <v>3929</v>
      </c>
      <c r="N574" s="625"/>
      <c r="O574" s="625"/>
      <c r="P574" s="625"/>
      <c r="Q574" s="625"/>
      <c r="R574" s="625" t="s">
        <v>4996</v>
      </c>
      <c r="S574" s="625" t="s">
        <v>3447</v>
      </c>
      <c r="T574" s="625"/>
      <c r="U574" s="625"/>
      <c r="V574" s="625"/>
      <c r="W574" s="625">
        <v>5</v>
      </c>
      <c r="X574" s="625"/>
      <c r="Y574" s="625" t="s">
        <v>1230</v>
      </c>
      <c r="Z574" s="625" t="s">
        <v>8263</v>
      </c>
      <c r="AA574" s="625" t="s">
        <v>8263</v>
      </c>
      <c r="AB574" s="626" t="str">
        <f t="shared" si="22"/>
        <v>572 mm</v>
      </c>
      <c r="AC574" s="643"/>
      <c r="AD574" s="643"/>
      <c r="AE574" s="623">
        <v>60</v>
      </c>
      <c r="AF574" s="623">
        <f t="shared" si="23"/>
        <v>572</v>
      </c>
    </row>
    <row r="575" spans="1:32" x14ac:dyDescent="0.2">
      <c r="A575" s="628"/>
      <c r="B575" s="628" t="s">
        <v>1423</v>
      </c>
      <c r="C575" s="625">
        <v>0.5</v>
      </c>
      <c r="D575" s="632" t="s">
        <v>10501</v>
      </c>
      <c r="E575" s="625">
        <v>208</v>
      </c>
      <c r="F575" s="625">
        <v>67</v>
      </c>
      <c r="G575" s="628"/>
      <c r="H575" s="625">
        <v>79</v>
      </c>
      <c r="I575" s="625"/>
      <c r="J575" s="625" t="s">
        <v>1019</v>
      </c>
      <c r="K575" s="625"/>
      <c r="L575" s="625" t="s">
        <v>7147</v>
      </c>
      <c r="M575" s="629" t="s">
        <v>3523</v>
      </c>
      <c r="N575" s="625"/>
      <c r="O575" s="625"/>
      <c r="P575" s="625"/>
      <c r="Q575" s="625"/>
      <c r="R575" s="625" t="s">
        <v>4996</v>
      </c>
      <c r="S575" s="625" t="s">
        <v>3447</v>
      </c>
      <c r="T575" s="625"/>
      <c r="U575" s="625"/>
      <c r="V575" s="625"/>
      <c r="W575" s="625">
        <v>4</v>
      </c>
      <c r="X575" s="625"/>
      <c r="Y575" s="625" t="s">
        <v>2790</v>
      </c>
      <c r="Z575" s="625" t="s">
        <v>8263</v>
      </c>
      <c r="AA575" s="625" t="s">
        <v>8263</v>
      </c>
      <c r="AB575" s="626" t="str">
        <f t="shared" si="22"/>
        <v>562 mm</v>
      </c>
      <c r="AC575" s="643"/>
      <c r="AD575" s="643"/>
      <c r="AE575" s="623">
        <v>70</v>
      </c>
      <c r="AF575" s="623">
        <f t="shared" si="23"/>
        <v>562</v>
      </c>
    </row>
    <row r="576" spans="1:32" x14ac:dyDescent="0.2">
      <c r="A576" s="628" t="s">
        <v>4218</v>
      </c>
      <c r="B576" s="628" t="s">
        <v>1423</v>
      </c>
      <c r="C576" s="625">
        <v>0.5</v>
      </c>
      <c r="D576" s="632" t="s">
        <v>703</v>
      </c>
      <c r="E576" s="625">
        <v>208</v>
      </c>
      <c r="F576" s="625">
        <v>66</v>
      </c>
      <c r="G576" s="625"/>
      <c r="H576" s="625">
        <v>79</v>
      </c>
      <c r="I576" s="625"/>
      <c r="J576" s="625" t="s">
        <v>1019</v>
      </c>
      <c r="K576" s="625"/>
      <c r="L576" s="625" t="s">
        <v>7147</v>
      </c>
      <c r="M576" s="629" t="s">
        <v>3929</v>
      </c>
      <c r="N576" s="629"/>
      <c r="O576" s="625"/>
      <c r="P576" s="625"/>
      <c r="Q576" s="625"/>
      <c r="R576" s="625" t="s">
        <v>4996</v>
      </c>
      <c r="S576" s="625" t="s">
        <v>2019</v>
      </c>
      <c r="T576" s="625"/>
      <c r="U576" s="625"/>
      <c r="V576" s="625"/>
      <c r="W576" s="625">
        <v>3</v>
      </c>
      <c r="X576" s="625"/>
      <c r="Y576" s="625" t="s">
        <v>912</v>
      </c>
      <c r="Z576" s="625" t="s">
        <v>8263</v>
      </c>
      <c r="AA576" s="625" t="s">
        <v>8263</v>
      </c>
      <c r="AB576" s="626" t="str">
        <f t="shared" si="22"/>
        <v>537 mm</v>
      </c>
      <c r="AC576" s="643" t="s">
        <v>704</v>
      </c>
      <c r="AD576" s="643"/>
      <c r="AE576" s="623">
        <v>95</v>
      </c>
      <c r="AF576" s="623">
        <f t="shared" si="23"/>
        <v>537</v>
      </c>
    </row>
    <row r="577" spans="1:32" x14ac:dyDescent="0.2">
      <c r="A577" s="628" t="s">
        <v>7509</v>
      </c>
      <c r="B577" s="628" t="s">
        <v>1423</v>
      </c>
      <c r="C577" s="625">
        <v>0.5</v>
      </c>
      <c r="D577" s="632" t="s">
        <v>810</v>
      </c>
      <c r="E577" s="625">
        <v>214</v>
      </c>
      <c r="F577" s="625" t="s">
        <v>811</v>
      </c>
      <c r="G577" s="628"/>
      <c r="H577" s="625">
        <v>79</v>
      </c>
      <c r="I577" s="625"/>
      <c r="J577" s="625" t="s">
        <v>1019</v>
      </c>
      <c r="K577" s="625"/>
      <c r="L577" s="625" t="s">
        <v>7147</v>
      </c>
      <c r="M577" s="629" t="s">
        <v>3523</v>
      </c>
      <c r="N577" s="625"/>
      <c r="O577" s="625"/>
      <c r="P577" s="625"/>
      <c r="Q577" s="625"/>
      <c r="R577" s="625" t="s">
        <v>4996</v>
      </c>
      <c r="S577" s="625" t="s">
        <v>3447</v>
      </c>
      <c r="T577" s="625"/>
      <c r="U577" s="625" t="s">
        <v>8263</v>
      </c>
      <c r="V577" s="625"/>
      <c r="W577" s="625">
        <v>5</v>
      </c>
      <c r="X577" s="625"/>
      <c r="Y577" s="625" t="s">
        <v>1230</v>
      </c>
      <c r="Z577" s="625" t="s">
        <v>8263</v>
      </c>
      <c r="AA577" s="625" t="s">
        <v>8263</v>
      </c>
      <c r="AB577" s="626" t="str">
        <f t="shared" si="22"/>
        <v>572 mm</v>
      </c>
      <c r="AC577" s="643"/>
      <c r="AD577" s="643"/>
      <c r="AE577" s="623">
        <v>60</v>
      </c>
      <c r="AF577" s="623">
        <f t="shared" si="23"/>
        <v>572</v>
      </c>
    </row>
    <row r="578" spans="1:32" x14ac:dyDescent="0.2">
      <c r="A578" s="628"/>
      <c r="B578" s="628" t="s">
        <v>4892</v>
      </c>
      <c r="C578" s="625">
        <v>0.5</v>
      </c>
      <c r="D578" s="632" t="s">
        <v>10041</v>
      </c>
      <c r="E578" s="625">
        <v>208</v>
      </c>
      <c r="F578" s="625">
        <v>66</v>
      </c>
      <c r="G578" s="628"/>
      <c r="H578" s="625">
        <v>79</v>
      </c>
      <c r="I578" s="625"/>
      <c r="J578" s="625" t="s">
        <v>1019</v>
      </c>
      <c r="K578" s="625"/>
      <c r="L578" s="625" t="s">
        <v>7147</v>
      </c>
      <c r="M578" s="629" t="s">
        <v>3929</v>
      </c>
      <c r="N578" s="625"/>
      <c r="O578" s="625"/>
      <c r="P578" s="625"/>
      <c r="Q578" s="625"/>
      <c r="R578" s="625" t="s">
        <v>4996</v>
      </c>
      <c r="S578" s="625" t="s">
        <v>3447</v>
      </c>
      <c r="T578" s="625"/>
      <c r="U578" s="625"/>
      <c r="V578" s="625"/>
      <c r="W578" s="625">
        <v>4</v>
      </c>
      <c r="X578" s="625"/>
      <c r="Y578" s="625" t="s">
        <v>10391</v>
      </c>
      <c r="Z578" s="625" t="s">
        <v>8263</v>
      </c>
      <c r="AA578" s="625" t="s">
        <v>8263</v>
      </c>
      <c r="AB578" s="626" t="str">
        <f t="shared" si="22"/>
        <v>577 mm</v>
      </c>
      <c r="AC578" s="643"/>
      <c r="AD578" s="643"/>
      <c r="AE578" s="623">
        <v>55</v>
      </c>
      <c r="AF578" s="623">
        <f t="shared" si="23"/>
        <v>577</v>
      </c>
    </row>
    <row r="579" spans="1:32" x14ac:dyDescent="0.2">
      <c r="A579" s="628" t="s">
        <v>2148</v>
      </c>
      <c r="B579" s="628" t="s">
        <v>4892</v>
      </c>
      <c r="C579" s="625">
        <v>0.5</v>
      </c>
      <c r="D579" s="632" t="s">
        <v>8006</v>
      </c>
      <c r="E579" s="625">
        <v>201</v>
      </c>
      <c r="F579" s="625">
        <v>65</v>
      </c>
      <c r="G579" s="625"/>
      <c r="H579" s="625">
        <v>79</v>
      </c>
      <c r="I579" s="625"/>
      <c r="J579" s="625" t="s">
        <v>1019</v>
      </c>
      <c r="K579" s="625"/>
      <c r="L579" s="649" t="s">
        <v>8558</v>
      </c>
      <c r="M579" s="650"/>
      <c r="N579" s="649"/>
      <c r="O579" s="649"/>
      <c r="P579" s="649"/>
      <c r="Q579" s="649"/>
      <c r="R579" s="649"/>
      <c r="S579" s="649"/>
      <c r="T579" s="625"/>
      <c r="U579" s="625"/>
      <c r="V579" s="625"/>
      <c r="W579" s="625">
        <v>6</v>
      </c>
      <c r="X579" s="625"/>
      <c r="Y579" s="625" t="s">
        <v>5511</v>
      </c>
      <c r="Z579" s="625" t="s">
        <v>5368</v>
      </c>
      <c r="AA579" s="625" t="s">
        <v>8263</v>
      </c>
      <c r="AB579" s="626" t="str">
        <f t="shared" si="22"/>
        <v>592 mm</v>
      </c>
      <c r="AC579" s="643" t="s">
        <v>12011</v>
      </c>
      <c r="AD579" s="643"/>
      <c r="AE579" s="623">
        <v>40</v>
      </c>
      <c r="AF579" s="623">
        <f t="shared" si="23"/>
        <v>592</v>
      </c>
    </row>
    <row r="580" spans="1:32" x14ac:dyDescent="0.2">
      <c r="A580" s="628" t="s">
        <v>9497</v>
      </c>
      <c r="B580" s="628" t="s">
        <v>4892</v>
      </c>
      <c r="C580" s="625">
        <v>0.5</v>
      </c>
      <c r="D580" s="632" t="s">
        <v>5283</v>
      </c>
      <c r="E580" s="625">
        <v>201</v>
      </c>
      <c r="F580" s="625">
        <v>65</v>
      </c>
      <c r="G580" s="625"/>
      <c r="H580" s="625">
        <v>79</v>
      </c>
      <c r="I580" s="625"/>
      <c r="J580" s="625" t="s">
        <v>1019</v>
      </c>
      <c r="K580" s="625"/>
      <c r="L580" s="649" t="s">
        <v>8558</v>
      </c>
      <c r="M580" s="650"/>
      <c r="N580" s="649"/>
      <c r="O580" s="649"/>
      <c r="P580" s="649"/>
      <c r="Q580" s="649"/>
      <c r="R580" s="649"/>
      <c r="S580" s="649"/>
      <c r="T580" s="625"/>
      <c r="U580" s="625"/>
      <c r="V580" s="625"/>
      <c r="W580" s="625">
        <v>6</v>
      </c>
      <c r="X580" s="625"/>
      <c r="Y580" s="625" t="s">
        <v>440</v>
      </c>
      <c r="Z580" s="625" t="s">
        <v>5368</v>
      </c>
      <c r="AA580" s="625" t="s">
        <v>8263</v>
      </c>
      <c r="AB580" s="626" t="str">
        <f t="shared" si="22"/>
        <v>607 mm</v>
      </c>
      <c r="AC580" s="643" t="s">
        <v>604</v>
      </c>
      <c r="AD580" s="643"/>
      <c r="AE580" s="623">
        <v>25</v>
      </c>
      <c r="AF580" s="623">
        <f t="shared" si="23"/>
        <v>607</v>
      </c>
    </row>
    <row r="581" spans="1:32" x14ac:dyDescent="0.2">
      <c r="A581" s="628" t="s">
        <v>9496</v>
      </c>
      <c r="B581" s="628" t="s">
        <v>4892</v>
      </c>
      <c r="C581" s="625"/>
      <c r="D581" s="632" t="s">
        <v>3259</v>
      </c>
      <c r="E581" s="625">
        <v>201</v>
      </c>
      <c r="F581" s="625">
        <v>65</v>
      </c>
      <c r="G581" s="625"/>
      <c r="H581" s="625">
        <v>79</v>
      </c>
      <c r="I581" s="625"/>
      <c r="J581" s="625" t="s">
        <v>1019</v>
      </c>
      <c r="K581" s="625"/>
      <c r="L581" s="649" t="s">
        <v>8558</v>
      </c>
      <c r="M581" s="650"/>
      <c r="N581" s="649"/>
      <c r="O581" s="649"/>
      <c r="P581" s="649"/>
      <c r="Q581" s="649"/>
      <c r="R581" s="649"/>
      <c r="S581" s="649"/>
      <c r="T581" s="625"/>
      <c r="U581" s="625"/>
      <c r="V581" s="625"/>
      <c r="W581" s="625">
        <v>5</v>
      </c>
      <c r="X581" s="625"/>
      <c r="Y581" s="625" t="s">
        <v>1074</v>
      </c>
      <c r="Z581" s="625" t="s">
        <v>5368</v>
      </c>
      <c r="AA581" s="625" t="s">
        <v>8263</v>
      </c>
      <c r="AB581" s="626" t="str">
        <f t="shared" si="22"/>
        <v>582 mm</v>
      </c>
      <c r="AC581" s="643" t="s">
        <v>604</v>
      </c>
      <c r="AD581" s="643"/>
      <c r="AE581" s="623">
        <v>50</v>
      </c>
      <c r="AF581" s="623">
        <f t="shared" si="23"/>
        <v>582</v>
      </c>
    </row>
    <row r="582" spans="1:32" x14ac:dyDescent="0.2">
      <c r="A582" s="628"/>
      <c r="B582" s="628" t="s">
        <v>4892</v>
      </c>
      <c r="C582" s="625">
        <v>0.5</v>
      </c>
      <c r="D582" s="632" t="s">
        <v>9799</v>
      </c>
      <c r="E582" s="625">
        <v>208</v>
      </c>
      <c r="F582" s="625">
        <v>65</v>
      </c>
      <c r="G582" s="628"/>
      <c r="H582" s="625">
        <v>79</v>
      </c>
      <c r="I582" s="625"/>
      <c r="J582" s="625" t="s">
        <v>1019</v>
      </c>
      <c r="K582" s="625"/>
      <c r="L582" s="625" t="s">
        <v>7147</v>
      </c>
      <c r="M582" s="629" t="s">
        <v>3929</v>
      </c>
      <c r="N582" s="625"/>
      <c r="O582" s="625"/>
      <c r="P582" s="625"/>
      <c r="Q582" s="625"/>
      <c r="R582" s="625" t="s">
        <v>4996</v>
      </c>
      <c r="S582" s="625" t="s">
        <v>3447</v>
      </c>
      <c r="T582" s="625"/>
      <c r="U582" s="625"/>
      <c r="V582" s="625"/>
      <c r="W582" s="625">
        <v>5</v>
      </c>
      <c r="X582" s="625"/>
      <c r="Y582" s="625" t="s">
        <v>3271</v>
      </c>
      <c r="Z582" s="625" t="s">
        <v>8263</v>
      </c>
      <c r="AA582" s="625" t="s">
        <v>8263</v>
      </c>
      <c r="AB582" s="626" t="str">
        <f t="shared" si="22"/>
        <v>567 mm</v>
      </c>
      <c r="AC582" s="643"/>
      <c r="AD582" s="643"/>
      <c r="AE582" s="623">
        <v>65</v>
      </c>
      <c r="AF582" s="623">
        <f t="shared" si="23"/>
        <v>567</v>
      </c>
    </row>
    <row r="583" spans="1:32" x14ac:dyDescent="0.2">
      <c r="A583" s="628" t="s">
        <v>9493</v>
      </c>
      <c r="B583" s="628" t="s">
        <v>4892</v>
      </c>
      <c r="C583" s="625">
        <v>0.5</v>
      </c>
      <c r="D583" s="632" t="s">
        <v>597</v>
      </c>
      <c r="E583" s="625">
        <v>218</v>
      </c>
      <c r="F583" s="625">
        <v>63</v>
      </c>
      <c r="G583" s="628"/>
      <c r="H583" s="625">
        <v>79</v>
      </c>
      <c r="I583" s="625"/>
      <c r="J583" s="625" t="s">
        <v>7147</v>
      </c>
      <c r="K583" s="625"/>
      <c r="L583" s="649" t="s">
        <v>8558</v>
      </c>
      <c r="M583" s="650"/>
      <c r="N583" s="649"/>
      <c r="O583" s="649"/>
      <c r="P583" s="649"/>
      <c r="Q583" s="649"/>
      <c r="R583" s="649"/>
      <c r="S583" s="649"/>
      <c r="T583" s="625"/>
      <c r="U583" s="625" t="s">
        <v>8263</v>
      </c>
      <c r="V583" s="625"/>
      <c r="W583" s="625">
        <v>6</v>
      </c>
      <c r="X583" s="625"/>
      <c r="Y583" s="625" t="s">
        <v>6098</v>
      </c>
      <c r="Z583" s="625" t="s">
        <v>5368</v>
      </c>
      <c r="AA583" s="625" t="s">
        <v>8263</v>
      </c>
      <c r="AB583" s="626" t="str">
        <f t="shared" si="22"/>
        <v>597 mm</v>
      </c>
      <c r="AC583" s="643" t="s">
        <v>604</v>
      </c>
      <c r="AD583" s="643"/>
      <c r="AE583" s="623">
        <v>35</v>
      </c>
      <c r="AF583" s="623">
        <f t="shared" si="23"/>
        <v>597</v>
      </c>
    </row>
    <row r="584" spans="1:32" x14ac:dyDescent="0.2">
      <c r="A584" s="628" t="s">
        <v>10450</v>
      </c>
      <c r="B584" s="628" t="s">
        <v>4892</v>
      </c>
      <c r="C584" s="625">
        <v>0.5</v>
      </c>
      <c r="D584" s="632" t="s">
        <v>5282</v>
      </c>
      <c r="E584" s="625">
        <v>201</v>
      </c>
      <c r="F584" s="625">
        <v>65</v>
      </c>
      <c r="G584" s="628"/>
      <c r="H584" s="625">
        <v>79</v>
      </c>
      <c r="I584" s="625"/>
      <c r="J584" s="625" t="s">
        <v>1019</v>
      </c>
      <c r="K584" s="625"/>
      <c r="L584" s="649" t="s">
        <v>8558</v>
      </c>
      <c r="M584" s="650"/>
      <c r="N584" s="649"/>
      <c r="O584" s="649"/>
      <c r="P584" s="649"/>
      <c r="Q584" s="649"/>
      <c r="R584" s="649"/>
      <c r="S584" s="649"/>
      <c r="T584" s="625"/>
      <c r="U584" s="625"/>
      <c r="V584" s="625"/>
      <c r="W584" s="625">
        <v>6</v>
      </c>
      <c r="X584" s="625"/>
      <c r="Y584" s="625" t="s">
        <v>6098</v>
      </c>
      <c r="Z584" s="625" t="s">
        <v>5368</v>
      </c>
      <c r="AA584" s="625" t="s">
        <v>8263</v>
      </c>
      <c r="AB584" s="626" t="str">
        <f t="shared" si="22"/>
        <v>597 mm</v>
      </c>
      <c r="AC584" s="643" t="s">
        <v>604</v>
      </c>
      <c r="AD584" s="643"/>
      <c r="AE584" s="623">
        <v>35</v>
      </c>
      <c r="AF584" s="623">
        <f t="shared" si="23"/>
        <v>597</v>
      </c>
    </row>
    <row r="585" spans="1:32" x14ac:dyDescent="0.2">
      <c r="A585" s="628"/>
      <c r="B585" s="628" t="s">
        <v>4892</v>
      </c>
      <c r="C585" s="625">
        <v>0.5</v>
      </c>
      <c r="D585" s="632" t="s">
        <v>8605</v>
      </c>
      <c r="E585" s="625">
        <v>208</v>
      </c>
      <c r="F585" s="625">
        <v>65</v>
      </c>
      <c r="G585" s="628"/>
      <c r="H585" s="625">
        <v>79</v>
      </c>
      <c r="I585" s="625"/>
      <c r="J585" s="625" t="s">
        <v>1019</v>
      </c>
      <c r="K585" s="625"/>
      <c r="L585" s="625" t="s">
        <v>7147</v>
      </c>
      <c r="M585" s="629" t="s">
        <v>3929</v>
      </c>
      <c r="N585" s="625"/>
      <c r="O585" s="625"/>
      <c r="P585" s="625"/>
      <c r="Q585" s="625"/>
      <c r="R585" s="625" t="s">
        <v>4996</v>
      </c>
      <c r="S585" s="625" t="s">
        <v>3447</v>
      </c>
      <c r="T585" s="625"/>
      <c r="U585" s="625"/>
      <c r="V585" s="625"/>
      <c r="W585" s="625">
        <v>5</v>
      </c>
      <c r="X585" s="625"/>
      <c r="Y585" s="625" t="s">
        <v>1230</v>
      </c>
      <c r="Z585" s="625" t="s">
        <v>8263</v>
      </c>
      <c r="AA585" s="625" t="s">
        <v>8263</v>
      </c>
      <c r="AB585" s="626" t="str">
        <f t="shared" si="22"/>
        <v>572 mm</v>
      </c>
      <c r="AC585" s="643"/>
      <c r="AD585" s="643"/>
      <c r="AE585" s="623">
        <v>60</v>
      </c>
      <c r="AF585" s="623">
        <f t="shared" si="23"/>
        <v>572</v>
      </c>
    </row>
    <row r="586" spans="1:32" x14ac:dyDescent="0.2">
      <c r="A586" s="633" t="s">
        <v>10653</v>
      </c>
      <c r="B586" s="633" t="s">
        <v>8490</v>
      </c>
      <c r="C586" s="625">
        <v>0.5</v>
      </c>
      <c r="D586" s="640" t="s">
        <v>10726</v>
      </c>
      <c r="E586" s="625">
        <v>201</v>
      </c>
      <c r="F586" s="625">
        <v>67</v>
      </c>
      <c r="G586" s="628"/>
      <c r="H586" s="625">
        <v>79</v>
      </c>
      <c r="I586" s="625"/>
      <c r="J586" s="636" t="s">
        <v>1019</v>
      </c>
      <c r="K586" s="625"/>
      <c r="L586" s="649" t="s">
        <v>8558</v>
      </c>
      <c r="M586" s="650"/>
      <c r="N586" s="649"/>
      <c r="O586" s="649"/>
      <c r="P586" s="649"/>
      <c r="Q586" s="649"/>
      <c r="R586" s="649"/>
      <c r="S586" s="649"/>
      <c r="T586" s="625"/>
      <c r="U586" s="625"/>
      <c r="V586" s="625"/>
      <c r="W586" s="625">
        <v>5</v>
      </c>
      <c r="X586" s="625"/>
      <c r="Y586" s="636" t="s">
        <v>1074</v>
      </c>
      <c r="Z586" s="625" t="s">
        <v>5368</v>
      </c>
      <c r="AA586" s="636" t="s">
        <v>8263</v>
      </c>
      <c r="AB586" s="626" t="str">
        <f t="shared" si="22"/>
        <v>582 mm</v>
      </c>
      <c r="AC586" s="651" t="s">
        <v>10683</v>
      </c>
      <c r="AD586" s="651"/>
      <c r="AE586" s="623">
        <v>50</v>
      </c>
      <c r="AF586" s="623">
        <f t="shared" si="23"/>
        <v>582</v>
      </c>
    </row>
    <row r="587" spans="1:32" x14ac:dyDescent="0.2">
      <c r="A587" s="633" t="s">
        <v>11507</v>
      </c>
      <c r="B587" s="633" t="s">
        <v>8490</v>
      </c>
      <c r="C587" s="625">
        <v>0.5</v>
      </c>
      <c r="D587" s="640" t="s">
        <v>10394</v>
      </c>
      <c r="E587" s="625">
        <v>218</v>
      </c>
      <c r="F587" s="625">
        <v>62</v>
      </c>
      <c r="G587" s="628"/>
      <c r="H587" s="625">
        <v>79</v>
      </c>
      <c r="I587" s="625"/>
      <c r="J587" s="636" t="s">
        <v>7147</v>
      </c>
      <c r="K587" s="625"/>
      <c r="L587" s="649" t="s">
        <v>8558</v>
      </c>
      <c r="M587" s="650"/>
      <c r="N587" s="649"/>
      <c r="O587" s="649"/>
      <c r="P587" s="649"/>
      <c r="Q587" s="649"/>
      <c r="R587" s="649"/>
      <c r="S587" s="649"/>
      <c r="T587" s="625"/>
      <c r="U587" s="625" t="s">
        <v>8263</v>
      </c>
      <c r="V587" s="625"/>
      <c r="W587" s="625">
        <v>5</v>
      </c>
      <c r="X587" s="625"/>
      <c r="Y587" s="636" t="s">
        <v>5511</v>
      </c>
      <c r="Z587" s="625" t="s">
        <v>5368</v>
      </c>
      <c r="AA587" s="636" t="s">
        <v>8263</v>
      </c>
      <c r="AB587" s="626" t="str">
        <f t="shared" si="22"/>
        <v>592 mm</v>
      </c>
      <c r="AC587" s="651" t="s">
        <v>11620</v>
      </c>
      <c r="AD587" s="651"/>
      <c r="AE587" s="623">
        <v>40</v>
      </c>
      <c r="AF587" s="623">
        <f t="shared" si="23"/>
        <v>592</v>
      </c>
    </row>
    <row r="588" spans="1:32" x14ac:dyDescent="0.2">
      <c r="A588" s="628" t="s">
        <v>1195</v>
      </c>
      <c r="B588" s="628" t="s">
        <v>8490</v>
      </c>
      <c r="C588" s="625">
        <v>0.5</v>
      </c>
      <c r="D588" s="632" t="s">
        <v>1400</v>
      </c>
      <c r="E588" s="625">
        <v>211</v>
      </c>
      <c r="F588" s="625">
        <v>62</v>
      </c>
      <c r="G588" s="628"/>
      <c r="H588" s="625">
        <v>79</v>
      </c>
      <c r="I588" s="625"/>
      <c r="J588" s="625" t="s">
        <v>7147</v>
      </c>
      <c r="K588" s="625"/>
      <c r="L588" s="625" t="s">
        <v>7147</v>
      </c>
      <c r="M588" s="629" t="s">
        <v>3523</v>
      </c>
      <c r="N588" s="625"/>
      <c r="O588" s="625"/>
      <c r="P588" s="625"/>
      <c r="Q588" s="625"/>
      <c r="R588" s="625" t="s">
        <v>4996</v>
      </c>
      <c r="S588" s="625" t="s">
        <v>154</v>
      </c>
      <c r="T588" s="625"/>
      <c r="U588" s="625" t="s">
        <v>8263</v>
      </c>
      <c r="V588" s="625"/>
      <c r="W588" s="625">
        <v>6</v>
      </c>
      <c r="X588" s="625"/>
      <c r="Y588" s="625" t="s">
        <v>2018</v>
      </c>
      <c r="Z588" s="625" t="s">
        <v>8263</v>
      </c>
      <c r="AA588" s="625" t="s">
        <v>8263</v>
      </c>
      <c r="AB588" s="626" t="str">
        <f t="shared" si="22"/>
        <v>602 mm</v>
      </c>
      <c r="AC588" s="643"/>
      <c r="AD588" s="643"/>
      <c r="AE588" s="623">
        <v>30</v>
      </c>
      <c r="AF588" s="623">
        <f t="shared" si="23"/>
        <v>602</v>
      </c>
    </row>
    <row r="589" spans="1:32" x14ac:dyDescent="0.2">
      <c r="A589" s="628"/>
      <c r="B589" s="628" t="s">
        <v>8490</v>
      </c>
      <c r="C589" s="625">
        <v>0.5</v>
      </c>
      <c r="D589" s="632" t="s">
        <v>9257</v>
      </c>
      <c r="E589" s="625">
        <v>208</v>
      </c>
      <c r="F589" s="625">
        <v>64</v>
      </c>
      <c r="G589" s="628"/>
      <c r="H589" s="625">
        <v>79</v>
      </c>
      <c r="I589" s="625"/>
      <c r="J589" s="625" t="s">
        <v>1019</v>
      </c>
      <c r="K589" s="625"/>
      <c r="L589" s="625" t="s">
        <v>7147</v>
      </c>
      <c r="M589" s="629" t="s">
        <v>3523</v>
      </c>
      <c r="N589" s="625"/>
      <c r="O589" s="625"/>
      <c r="P589" s="625"/>
      <c r="Q589" s="625"/>
      <c r="R589" s="625" t="s">
        <v>4996</v>
      </c>
      <c r="S589" s="625" t="s">
        <v>1046</v>
      </c>
      <c r="T589" s="625"/>
      <c r="U589" s="625"/>
      <c r="V589" s="625"/>
      <c r="W589" s="625">
        <v>5</v>
      </c>
      <c r="X589" s="625"/>
      <c r="Y589" s="625" t="s">
        <v>5511</v>
      </c>
      <c r="Z589" s="625" t="s">
        <v>8263</v>
      </c>
      <c r="AA589" s="625" t="s">
        <v>8263</v>
      </c>
      <c r="AB589" s="626" t="str">
        <f t="shared" si="22"/>
        <v>592 mm</v>
      </c>
      <c r="AC589" s="643"/>
      <c r="AD589" s="643"/>
      <c r="AE589" s="623">
        <v>40</v>
      </c>
      <c r="AF589" s="623">
        <f t="shared" si="23"/>
        <v>592</v>
      </c>
    </row>
    <row r="590" spans="1:32" ht="25.5" x14ac:dyDescent="0.2">
      <c r="A590" s="628" t="s">
        <v>4011</v>
      </c>
      <c r="B590" s="628" t="s">
        <v>8490</v>
      </c>
      <c r="C590" s="625">
        <v>0.5</v>
      </c>
      <c r="D590" s="632" t="s">
        <v>3731</v>
      </c>
      <c r="E590" s="625">
        <v>208</v>
      </c>
      <c r="F590" s="625">
        <v>64</v>
      </c>
      <c r="G590" s="628"/>
      <c r="H590" s="625">
        <v>79</v>
      </c>
      <c r="I590" s="625"/>
      <c r="J590" s="625" t="s">
        <v>1019</v>
      </c>
      <c r="K590" s="625"/>
      <c r="L590" s="625" t="s">
        <v>7147</v>
      </c>
      <c r="M590" s="629" t="s">
        <v>3929</v>
      </c>
      <c r="N590" s="625"/>
      <c r="O590" s="625"/>
      <c r="P590" s="625"/>
      <c r="Q590" s="625"/>
      <c r="R590" s="625" t="s">
        <v>4996</v>
      </c>
      <c r="S590" s="625" t="s">
        <v>1046</v>
      </c>
      <c r="T590" s="625"/>
      <c r="U590" s="625"/>
      <c r="V590" s="625"/>
      <c r="W590" s="625">
        <v>5</v>
      </c>
      <c r="X590" s="625"/>
      <c r="Y590" s="625" t="s">
        <v>5511</v>
      </c>
      <c r="Z590" s="625" t="s">
        <v>8263</v>
      </c>
      <c r="AA590" s="625" t="s">
        <v>8263</v>
      </c>
      <c r="AB590" s="626" t="str">
        <f t="shared" si="22"/>
        <v>592 mm</v>
      </c>
      <c r="AC590" s="643"/>
      <c r="AD590" s="643"/>
      <c r="AE590" s="623">
        <v>40</v>
      </c>
      <c r="AF590" s="623">
        <f t="shared" si="23"/>
        <v>592</v>
      </c>
    </row>
    <row r="591" spans="1:32" ht="25.5" x14ac:dyDescent="0.2">
      <c r="A591" s="628" t="s">
        <v>4008</v>
      </c>
      <c r="B591" s="628" t="s">
        <v>8490</v>
      </c>
      <c r="C591" s="625">
        <v>0.5</v>
      </c>
      <c r="D591" s="632" t="s">
        <v>2975</v>
      </c>
      <c r="E591" s="625">
        <v>208</v>
      </c>
      <c r="F591" s="625">
        <v>64</v>
      </c>
      <c r="G591" s="628"/>
      <c r="H591" s="625">
        <v>79</v>
      </c>
      <c r="I591" s="625"/>
      <c r="J591" s="625" t="s">
        <v>1019</v>
      </c>
      <c r="K591" s="625"/>
      <c r="L591" s="625" t="s">
        <v>7147</v>
      </c>
      <c r="M591" s="629" t="s">
        <v>3929</v>
      </c>
      <c r="N591" s="625"/>
      <c r="O591" s="625"/>
      <c r="P591" s="625"/>
      <c r="Q591" s="625"/>
      <c r="R591" s="625" t="s">
        <v>4996</v>
      </c>
      <c r="S591" s="625" t="s">
        <v>1046</v>
      </c>
      <c r="T591" s="625"/>
      <c r="U591" s="625"/>
      <c r="V591" s="625"/>
      <c r="W591" s="625">
        <v>5</v>
      </c>
      <c r="X591" s="625"/>
      <c r="Y591" s="625" t="s">
        <v>10391</v>
      </c>
      <c r="Z591" s="625" t="s">
        <v>8263</v>
      </c>
      <c r="AA591" s="625" t="s">
        <v>8263</v>
      </c>
      <c r="AB591" s="626" t="str">
        <f t="shared" si="22"/>
        <v>577 mm</v>
      </c>
      <c r="AC591" s="643"/>
      <c r="AD591" s="643"/>
      <c r="AE591" s="623">
        <v>55</v>
      </c>
      <c r="AF591" s="623">
        <f t="shared" si="23"/>
        <v>577</v>
      </c>
    </row>
    <row r="592" spans="1:32" x14ac:dyDescent="0.2">
      <c r="A592" s="633" t="s">
        <v>10862</v>
      </c>
      <c r="B592" s="633" t="s">
        <v>8490</v>
      </c>
      <c r="C592" s="625">
        <v>0.5</v>
      </c>
      <c r="D592" s="640" t="s">
        <v>10918</v>
      </c>
      <c r="E592" s="625">
        <v>206</v>
      </c>
      <c r="F592" s="625">
        <v>68</v>
      </c>
      <c r="G592" s="628"/>
      <c r="H592" s="625">
        <v>83</v>
      </c>
      <c r="I592" s="625"/>
      <c r="J592" s="636" t="s">
        <v>1019</v>
      </c>
      <c r="K592" s="625"/>
      <c r="L592" s="625" t="s">
        <v>7147</v>
      </c>
      <c r="M592" s="629" t="s">
        <v>3523</v>
      </c>
      <c r="N592" s="625"/>
      <c r="O592" s="625"/>
      <c r="P592" s="625"/>
      <c r="Q592" s="625"/>
      <c r="R592" s="625" t="s">
        <v>4996</v>
      </c>
      <c r="S592" s="625" t="s">
        <v>154</v>
      </c>
      <c r="T592" s="625"/>
      <c r="U592" s="625"/>
      <c r="V592" s="625"/>
      <c r="W592" s="625">
        <v>7</v>
      </c>
      <c r="X592" s="625"/>
      <c r="Y592" s="636" t="s">
        <v>9015</v>
      </c>
      <c r="Z592" s="636" t="s">
        <v>8263</v>
      </c>
      <c r="AA592" s="636" t="s">
        <v>8263</v>
      </c>
      <c r="AB592" s="626" t="str">
        <f t="shared" si="22"/>
        <v>622 mm</v>
      </c>
      <c r="AC592" s="651" t="s">
        <v>10910</v>
      </c>
      <c r="AD592" s="651"/>
      <c r="AE592" s="623">
        <v>10</v>
      </c>
      <c r="AF592" s="623">
        <f t="shared" si="23"/>
        <v>622</v>
      </c>
    </row>
    <row r="593" spans="1:32" x14ac:dyDescent="0.2">
      <c r="A593" s="628" t="s">
        <v>10770</v>
      </c>
      <c r="B593" s="628" t="s">
        <v>8490</v>
      </c>
      <c r="C593" s="625">
        <v>0.5</v>
      </c>
      <c r="D593" s="632" t="s">
        <v>4807</v>
      </c>
      <c r="E593" s="625">
        <v>201</v>
      </c>
      <c r="F593" s="625">
        <v>65</v>
      </c>
      <c r="G593" s="628"/>
      <c r="H593" s="625">
        <v>79</v>
      </c>
      <c r="I593" s="625"/>
      <c r="J593" s="625" t="s">
        <v>1019</v>
      </c>
      <c r="K593" s="625"/>
      <c r="L593" s="649" t="s">
        <v>8558</v>
      </c>
      <c r="M593" s="650"/>
      <c r="N593" s="649"/>
      <c r="O593" s="649"/>
      <c r="P593" s="649"/>
      <c r="Q593" s="649"/>
      <c r="R593" s="649"/>
      <c r="S593" s="649"/>
      <c r="T593" s="625"/>
      <c r="U593" s="625"/>
      <c r="V593" s="625"/>
      <c r="W593" s="625">
        <v>6</v>
      </c>
      <c r="X593" s="625"/>
      <c r="Y593" s="625" t="s">
        <v>6098</v>
      </c>
      <c r="Z593" s="625" t="s">
        <v>5368</v>
      </c>
      <c r="AA593" s="625" t="s">
        <v>8263</v>
      </c>
      <c r="AB593" s="626" t="str">
        <f t="shared" si="22"/>
        <v>597 mm</v>
      </c>
      <c r="AC593" s="643" t="s">
        <v>10775</v>
      </c>
      <c r="AD593" s="643"/>
      <c r="AE593" s="623">
        <v>35</v>
      </c>
      <c r="AF593" s="623">
        <f t="shared" si="23"/>
        <v>597</v>
      </c>
    </row>
    <row r="594" spans="1:32" x14ac:dyDescent="0.2">
      <c r="A594" s="633" t="s">
        <v>11181</v>
      </c>
      <c r="B594" s="628" t="s">
        <v>8490</v>
      </c>
      <c r="C594" s="625">
        <v>0.5</v>
      </c>
      <c r="D594" s="640" t="s">
        <v>11180</v>
      </c>
      <c r="E594" s="625">
        <v>201</v>
      </c>
      <c r="F594" s="625">
        <v>65</v>
      </c>
      <c r="G594" s="628"/>
      <c r="H594" s="625">
        <v>79</v>
      </c>
      <c r="I594" s="625"/>
      <c r="J594" s="625" t="s">
        <v>1019</v>
      </c>
      <c r="K594" s="625"/>
      <c r="L594" s="649" t="s">
        <v>8558</v>
      </c>
      <c r="M594" s="650"/>
      <c r="N594" s="649"/>
      <c r="O594" s="649"/>
      <c r="P594" s="649"/>
      <c r="Q594" s="649"/>
      <c r="R594" s="649"/>
      <c r="S594" s="649"/>
      <c r="T594" s="625"/>
      <c r="U594" s="625"/>
      <c r="V594" s="625"/>
      <c r="W594" s="625">
        <v>6</v>
      </c>
      <c r="X594" s="625"/>
      <c r="Y594" s="625" t="s">
        <v>6098</v>
      </c>
      <c r="Z594" s="625" t="s">
        <v>5368</v>
      </c>
      <c r="AA594" s="625" t="s">
        <v>8263</v>
      </c>
      <c r="AB594" s="626" t="str">
        <f t="shared" si="22"/>
        <v>597 mm</v>
      </c>
      <c r="AC594" s="643" t="s">
        <v>10775</v>
      </c>
      <c r="AD594" s="643"/>
      <c r="AE594" s="623">
        <v>35</v>
      </c>
      <c r="AF594" s="623">
        <f t="shared" si="23"/>
        <v>597</v>
      </c>
    </row>
    <row r="595" spans="1:32" x14ac:dyDescent="0.2">
      <c r="A595" s="633" t="s">
        <v>11154</v>
      </c>
      <c r="B595" s="633" t="s">
        <v>8490</v>
      </c>
      <c r="C595" s="625">
        <v>0.5</v>
      </c>
      <c r="D595" s="640" t="s">
        <v>11182</v>
      </c>
      <c r="E595" s="625">
        <v>211</v>
      </c>
      <c r="F595" s="625">
        <v>62</v>
      </c>
      <c r="G595" s="628"/>
      <c r="H595" s="625">
        <v>79</v>
      </c>
      <c r="I595" s="625"/>
      <c r="J595" s="636" t="s">
        <v>7147</v>
      </c>
      <c r="K595" s="625"/>
      <c r="L595" s="625" t="s">
        <v>7147</v>
      </c>
      <c r="M595" s="629" t="s">
        <v>3523</v>
      </c>
      <c r="N595" s="625"/>
      <c r="O595" s="625"/>
      <c r="P595" s="625"/>
      <c r="Q595" s="625"/>
      <c r="R595" s="625" t="s">
        <v>4996</v>
      </c>
      <c r="S595" s="625" t="s">
        <v>154</v>
      </c>
      <c r="T595" s="625"/>
      <c r="U595" s="636" t="s">
        <v>8263</v>
      </c>
      <c r="V595" s="625"/>
      <c r="W595" s="625">
        <v>6</v>
      </c>
      <c r="X595" s="625"/>
      <c r="Y595" s="636" t="s">
        <v>3609</v>
      </c>
      <c r="Z595" s="636" t="s">
        <v>8263</v>
      </c>
      <c r="AA595" s="636" t="s">
        <v>8263</v>
      </c>
      <c r="AB595" s="626" t="str">
        <f t="shared" si="22"/>
        <v>612 mm</v>
      </c>
      <c r="AC595" s="651" t="s">
        <v>11175</v>
      </c>
      <c r="AD595" s="651"/>
      <c r="AE595" s="623">
        <v>20</v>
      </c>
      <c r="AF595" s="623">
        <f t="shared" si="23"/>
        <v>612</v>
      </c>
    </row>
    <row r="596" spans="1:32" x14ac:dyDescent="0.2">
      <c r="A596" s="633" t="s">
        <v>11504</v>
      </c>
      <c r="B596" s="633" t="s">
        <v>8490</v>
      </c>
      <c r="C596" s="625">
        <v>0.5</v>
      </c>
      <c r="D596" s="640" t="s">
        <v>11520</v>
      </c>
      <c r="E596" s="625">
        <v>214</v>
      </c>
      <c r="F596" s="625">
        <v>64</v>
      </c>
      <c r="G596" s="628"/>
      <c r="H596" s="625">
        <v>79</v>
      </c>
      <c r="I596" s="625"/>
      <c r="J596" s="636" t="s">
        <v>1019</v>
      </c>
      <c r="K596" s="625"/>
      <c r="L596" s="625" t="s">
        <v>7147</v>
      </c>
      <c r="M596" s="629" t="s">
        <v>3929</v>
      </c>
      <c r="N596" s="625"/>
      <c r="O596" s="625"/>
      <c r="P596" s="625"/>
      <c r="Q596" s="625"/>
      <c r="R596" s="625" t="s">
        <v>4996</v>
      </c>
      <c r="S596" s="625" t="s">
        <v>1046</v>
      </c>
      <c r="T596" s="625"/>
      <c r="U596" s="636" t="s">
        <v>8263</v>
      </c>
      <c r="V596" s="625"/>
      <c r="W596" s="625">
        <v>5</v>
      </c>
      <c r="X596" s="625"/>
      <c r="Y596" s="636" t="s">
        <v>1230</v>
      </c>
      <c r="Z596" s="636" t="s">
        <v>8263</v>
      </c>
      <c r="AA596" s="636" t="s">
        <v>8263</v>
      </c>
      <c r="AB596" s="626" t="str">
        <f t="shared" si="22"/>
        <v>572 mm</v>
      </c>
      <c r="AC596" s="651" t="s">
        <v>11511</v>
      </c>
      <c r="AD596" s="651"/>
      <c r="AE596" s="623">
        <v>60</v>
      </c>
      <c r="AF596" s="623">
        <f t="shared" si="23"/>
        <v>572</v>
      </c>
    </row>
    <row r="597" spans="1:32" x14ac:dyDescent="0.2">
      <c r="A597" s="628" t="s">
        <v>10604</v>
      </c>
      <c r="B597" s="628" t="s">
        <v>8490</v>
      </c>
      <c r="C597" s="625">
        <v>0.5</v>
      </c>
      <c r="D597" s="632" t="s">
        <v>10607</v>
      </c>
      <c r="E597" s="625">
        <v>208</v>
      </c>
      <c r="F597" s="625">
        <v>65</v>
      </c>
      <c r="G597" s="628"/>
      <c r="H597" s="625">
        <v>79</v>
      </c>
      <c r="I597" s="625"/>
      <c r="J597" s="625" t="s">
        <v>1019</v>
      </c>
      <c r="K597" s="625"/>
      <c r="L597" s="625" t="s">
        <v>7147</v>
      </c>
      <c r="M597" s="629" t="s">
        <v>3523</v>
      </c>
      <c r="N597" s="625"/>
      <c r="O597" s="625"/>
      <c r="P597" s="625"/>
      <c r="Q597" s="625"/>
      <c r="R597" s="625" t="s">
        <v>4996</v>
      </c>
      <c r="S597" s="625" t="s">
        <v>1046</v>
      </c>
      <c r="T597" s="625"/>
      <c r="U597" s="625"/>
      <c r="V597" s="625"/>
      <c r="W597" s="625">
        <v>6</v>
      </c>
      <c r="X597" s="625"/>
      <c r="Y597" s="625" t="s">
        <v>6098</v>
      </c>
      <c r="Z597" s="625" t="s">
        <v>8263</v>
      </c>
      <c r="AA597" s="625" t="s">
        <v>8263</v>
      </c>
      <c r="AB597" s="626" t="str">
        <f t="shared" si="22"/>
        <v>597 mm</v>
      </c>
      <c r="AC597" s="643" t="s">
        <v>10606</v>
      </c>
      <c r="AD597" s="643"/>
      <c r="AE597" s="623">
        <v>35</v>
      </c>
      <c r="AF597" s="623">
        <f t="shared" si="23"/>
        <v>597</v>
      </c>
    </row>
    <row r="598" spans="1:32" customFormat="1" x14ac:dyDescent="0.2">
      <c r="A598" s="575" t="s">
        <v>11699</v>
      </c>
      <c r="B598" s="6" t="s">
        <v>8490</v>
      </c>
      <c r="C598" s="5">
        <v>0.5</v>
      </c>
      <c r="D598" s="174" t="s">
        <v>11707</v>
      </c>
      <c r="E598" s="5">
        <v>206</v>
      </c>
      <c r="F598" s="5">
        <v>69</v>
      </c>
      <c r="G598" s="6"/>
      <c r="H598" s="5">
        <v>83</v>
      </c>
      <c r="I598" s="5"/>
      <c r="J598" s="5" t="s">
        <v>1019</v>
      </c>
      <c r="K598" s="5"/>
      <c r="L598" s="5" t="s">
        <v>7147</v>
      </c>
      <c r="M598" s="251" t="s">
        <v>8671</v>
      </c>
      <c r="N598" s="5"/>
      <c r="O598" s="5"/>
      <c r="P598" s="5"/>
      <c r="Q598" s="5"/>
      <c r="R598" s="5" t="s">
        <v>4996</v>
      </c>
      <c r="S598" s="5" t="s">
        <v>7822</v>
      </c>
      <c r="T598" s="5"/>
      <c r="U598" s="5"/>
      <c r="V598" s="5"/>
      <c r="W598" s="5">
        <v>1</v>
      </c>
      <c r="X598" s="5"/>
      <c r="Y598" s="5" t="s">
        <v>1371</v>
      </c>
      <c r="Z598" s="5" t="s">
        <v>8263</v>
      </c>
      <c r="AA598" s="5" t="s">
        <v>8263</v>
      </c>
      <c r="AB598" s="626" t="str">
        <f t="shared" si="22"/>
        <v>487 mm</v>
      </c>
      <c r="AC598" s="9" t="s">
        <v>11700</v>
      </c>
      <c r="AD598" s="9"/>
      <c r="AE598" s="628">
        <v>145</v>
      </c>
      <c r="AF598" s="623">
        <f t="shared" si="23"/>
        <v>487</v>
      </c>
    </row>
    <row r="599" spans="1:32" customFormat="1" x14ac:dyDescent="0.2">
      <c r="A599" s="6" t="s">
        <v>11702</v>
      </c>
      <c r="B599" s="6" t="s">
        <v>8490</v>
      </c>
      <c r="C599" s="5">
        <v>0.5</v>
      </c>
      <c r="D599" s="174" t="s">
        <v>11708</v>
      </c>
      <c r="E599" s="5">
        <v>206</v>
      </c>
      <c r="F599" s="5">
        <v>69</v>
      </c>
      <c r="G599" s="6"/>
      <c r="H599" s="5">
        <v>83</v>
      </c>
      <c r="I599" s="5"/>
      <c r="J599" s="5" t="s">
        <v>1019</v>
      </c>
      <c r="K599" s="5"/>
      <c r="L599" s="5" t="s">
        <v>7147</v>
      </c>
      <c r="M599" s="251" t="s">
        <v>3929</v>
      </c>
      <c r="N599" s="5"/>
      <c r="O599" s="5"/>
      <c r="P599" s="5"/>
      <c r="Q599" s="5"/>
      <c r="R599" s="5" t="s">
        <v>4996</v>
      </c>
      <c r="S599" s="5" t="s">
        <v>2019</v>
      </c>
      <c r="T599" s="5"/>
      <c r="U599" s="5"/>
      <c r="V599" s="5"/>
      <c r="W599" s="5">
        <v>3</v>
      </c>
      <c r="X599" s="5"/>
      <c r="Y599" s="5" t="s">
        <v>565</v>
      </c>
      <c r="Z599" s="5" t="s">
        <v>8263</v>
      </c>
      <c r="AA599" s="5" t="s">
        <v>8263</v>
      </c>
      <c r="AB599" s="626" t="str">
        <f t="shared" si="22"/>
        <v>522 mm</v>
      </c>
      <c r="AC599" s="9" t="s">
        <v>11700</v>
      </c>
      <c r="AD599" s="9"/>
      <c r="AE599" s="628">
        <v>110</v>
      </c>
      <c r="AF599" s="623">
        <f t="shared" si="23"/>
        <v>522</v>
      </c>
    </row>
    <row r="600" spans="1:32" x14ac:dyDescent="0.2">
      <c r="A600" s="628" t="s">
        <v>3184</v>
      </c>
      <c r="B600" s="628" t="s">
        <v>8490</v>
      </c>
      <c r="C600" s="625">
        <v>0.5</v>
      </c>
      <c r="D600" s="632" t="s">
        <v>4759</v>
      </c>
      <c r="E600" s="625">
        <v>201</v>
      </c>
      <c r="F600" s="625">
        <v>65</v>
      </c>
      <c r="G600" s="625"/>
      <c r="H600" s="625">
        <v>79</v>
      </c>
      <c r="I600" s="625"/>
      <c r="J600" s="625" t="s">
        <v>1019</v>
      </c>
      <c r="K600" s="625"/>
      <c r="L600" s="649" t="s">
        <v>8558</v>
      </c>
      <c r="M600" s="650"/>
      <c r="N600" s="649"/>
      <c r="O600" s="649"/>
      <c r="P600" s="649"/>
      <c r="Q600" s="649"/>
      <c r="R600" s="649"/>
      <c r="S600" s="649"/>
      <c r="T600" s="625"/>
      <c r="U600" s="625"/>
      <c r="V600" s="625"/>
      <c r="W600" s="625">
        <v>6</v>
      </c>
      <c r="X600" s="625"/>
      <c r="Y600" s="625" t="s">
        <v>6098</v>
      </c>
      <c r="Z600" s="625" t="s">
        <v>5368</v>
      </c>
      <c r="AA600" s="625" t="s">
        <v>8263</v>
      </c>
      <c r="AB600" s="626" t="str">
        <f t="shared" si="22"/>
        <v>597 mm</v>
      </c>
      <c r="AC600" s="643"/>
      <c r="AD600" s="643"/>
      <c r="AE600" s="623">
        <v>35</v>
      </c>
      <c r="AF600" s="623">
        <f t="shared" si="23"/>
        <v>597</v>
      </c>
    </row>
    <row r="601" spans="1:32" x14ac:dyDescent="0.2">
      <c r="A601" s="628"/>
      <c r="B601" s="628" t="s">
        <v>8490</v>
      </c>
      <c r="C601" s="625">
        <v>0.5</v>
      </c>
      <c r="D601" s="632" t="s">
        <v>8868</v>
      </c>
      <c r="E601" s="625">
        <v>208</v>
      </c>
      <c r="F601" s="625">
        <v>67</v>
      </c>
      <c r="G601" s="628"/>
      <c r="H601" s="625">
        <v>79</v>
      </c>
      <c r="I601" s="625"/>
      <c r="J601" s="625" t="s">
        <v>1019</v>
      </c>
      <c r="K601" s="625"/>
      <c r="L601" s="625" t="s">
        <v>7147</v>
      </c>
      <c r="M601" s="629" t="s">
        <v>3523</v>
      </c>
      <c r="N601" s="625"/>
      <c r="O601" s="625"/>
      <c r="P601" s="625"/>
      <c r="Q601" s="625"/>
      <c r="R601" s="625" t="s">
        <v>4996</v>
      </c>
      <c r="S601" s="625" t="s">
        <v>1046</v>
      </c>
      <c r="T601" s="625"/>
      <c r="U601" s="625"/>
      <c r="V601" s="625"/>
      <c r="W601" s="625">
        <v>5</v>
      </c>
      <c r="X601" s="625"/>
      <c r="Y601" s="625" t="s">
        <v>10391</v>
      </c>
      <c r="Z601" s="625" t="s">
        <v>8263</v>
      </c>
      <c r="AA601" s="625" t="s">
        <v>8263</v>
      </c>
      <c r="AB601" s="626" t="str">
        <f t="shared" si="22"/>
        <v>577 mm</v>
      </c>
      <c r="AC601" s="643"/>
      <c r="AD601" s="643"/>
      <c r="AE601" s="623">
        <v>55</v>
      </c>
      <c r="AF601" s="623">
        <f t="shared" si="23"/>
        <v>577</v>
      </c>
    </row>
    <row r="602" spans="1:32" x14ac:dyDescent="0.2">
      <c r="A602" s="628" t="s">
        <v>1450</v>
      </c>
      <c r="B602" s="628" t="s">
        <v>8490</v>
      </c>
      <c r="C602" s="625">
        <v>0.5</v>
      </c>
      <c r="D602" s="632" t="s">
        <v>11633</v>
      </c>
      <c r="E602" s="625">
        <v>211</v>
      </c>
      <c r="F602" s="625">
        <v>65</v>
      </c>
      <c r="G602" s="628"/>
      <c r="H602" s="625">
        <v>79</v>
      </c>
      <c r="I602" s="625"/>
      <c r="J602" s="625" t="s">
        <v>7147</v>
      </c>
      <c r="K602" s="625"/>
      <c r="L602" s="625" t="s">
        <v>7147</v>
      </c>
      <c r="M602" s="629" t="s">
        <v>3523</v>
      </c>
      <c r="N602" s="625"/>
      <c r="O602" s="625"/>
      <c r="P602" s="625"/>
      <c r="Q602" s="625"/>
      <c r="R602" s="625" t="s">
        <v>4996</v>
      </c>
      <c r="S602" s="625" t="s">
        <v>3447</v>
      </c>
      <c r="T602" s="625"/>
      <c r="U602" s="625" t="s">
        <v>8263</v>
      </c>
      <c r="V602" s="625"/>
      <c r="W602" s="625">
        <v>5</v>
      </c>
      <c r="X602" s="625"/>
      <c r="Y602" s="625" t="s">
        <v>10466</v>
      </c>
      <c r="Z602" s="625" t="s">
        <v>8263</v>
      </c>
      <c r="AA602" s="625" t="s">
        <v>8263</v>
      </c>
      <c r="AB602" s="626" t="str">
        <f t="shared" si="22"/>
        <v>557 mm</v>
      </c>
      <c r="AC602" s="643"/>
      <c r="AD602" s="643"/>
      <c r="AE602" s="623">
        <v>75</v>
      </c>
      <c r="AF602" s="623">
        <f t="shared" si="23"/>
        <v>557</v>
      </c>
    </row>
    <row r="603" spans="1:32" x14ac:dyDescent="0.2">
      <c r="A603" s="628" t="s">
        <v>4220</v>
      </c>
      <c r="B603" s="628" t="s">
        <v>8490</v>
      </c>
      <c r="C603" s="625">
        <v>0.5</v>
      </c>
      <c r="D603" s="632" t="s">
        <v>8529</v>
      </c>
      <c r="E603" s="625">
        <v>208</v>
      </c>
      <c r="F603" s="625">
        <v>65</v>
      </c>
      <c r="G603" s="628"/>
      <c r="H603" s="625">
        <v>79</v>
      </c>
      <c r="I603" s="625"/>
      <c r="J603" s="625" t="s">
        <v>1019</v>
      </c>
      <c r="K603" s="625"/>
      <c r="L603" s="625" t="s">
        <v>7147</v>
      </c>
      <c r="M603" s="629" t="s">
        <v>3523</v>
      </c>
      <c r="N603" s="625"/>
      <c r="O603" s="625"/>
      <c r="P603" s="625"/>
      <c r="Q603" s="625"/>
      <c r="R603" s="625" t="s">
        <v>4996</v>
      </c>
      <c r="S603" s="625" t="s">
        <v>1046</v>
      </c>
      <c r="T603" s="625"/>
      <c r="U603" s="625"/>
      <c r="V603" s="625"/>
      <c r="W603" s="625">
        <v>5</v>
      </c>
      <c r="X603" s="625"/>
      <c r="Y603" s="625" t="s">
        <v>1074</v>
      </c>
      <c r="Z603" s="625" t="s">
        <v>8263</v>
      </c>
      <c r="AA603" s="625" t="s">
        <v>8263</v>
      </c>
      <c r="AB603" s="626" t="str">
        <f t="shared" si="22"/>
        <v>582 mm</v>
      </c>
      <c r="AC603" s="643" t="s">
        <v>4659</v>
      </c>
      <c r="AD603" s="643"/>
      <c r="AE603" s="623">
        <v>50</v>
      </c>
      <c r="AF603" s="623">
        <f t="shared" si="23"/>
        <v>582</v>
      </c>
    </row>
    <row r="604" spans="1:32" x14ac:dyDescent="0.2">
      <c r="A604" s="628" t="s">
        <v>5582</v>
      </c>
      <c r="B604" s="628" t="s">
        <v>8490</v>
      </c>
      <c r="C604" s="625">
        <v>0.5</v>
      </c>
      <c r="D604" s="632" t="s">
        <v>8376</v>
      </c>
      <c r="E604" s="625">
        <v>208</v>
      </c>
      <c r="F604" s="625">
        <v>65</v>
      </c>
      <c r="G604" s="628"/>
      <c r="H604" s="625">
        <v>79</v>
      </c>
      <c r="I604" s="625"/>
      <c r="J604" s="625" t="s">
        <v>1019</v>
      </c>
      <c r="K604" s="625"/>
      <c r="L604" s="625" t="s">
        <v>7147</v>
      </c>
      <c r="M604" s="629" t="s">
        <v>3523</v>
      </c>
      <c r="N604" s="625"/>
      <c r="O604" s="625"/>
      <c r="P604" s="625"/>
      <c r="Q604" s="625"/>
      <c r="R604" s="625" t="s">
        <v>4996</v>
      </c>
      <c r="S604" s="625" t="s">
        <v>154</v>
      </c>
      <c r="T604" s="625"/>
      <c r="U604" s="625"/>
      <c r="V604" s="625"/>
      <c r="W604" s="625">
        <v>6</v>
      </c>
      <c r="X604" s="625"/>
      <c r="Y604" s="625" t="s">
        <v>440</v>
      </c>
      <c r="Z604" s="625" t="s">
        <v>8263</v>
      </c>
      <c r="AA604" s="625" t="s">
        <v>8263</v>
      </c>
      <c r="AB604" s="626" t="str">
        <f t="shared" si="22"/>
        <v>607 mm</v>
      </c>
      <c r="AC604" s="643"/>
      <c r="AD604" s="643"/>
      <c r="AE604" s="623">
        <v>25</v>
      </c>
      <c r="AF604" s="623">
        <f t="shared" si="23"/>
        <v>607</v>
      </c>
    </row>
    <row r="605" spans="1:32" x14ac:dyDescent="0.2">
      <c r="A605" s="628" t="s">
        <v>5566</v>
      </c>
      <c r="B605" s="628" t="s">
        <v>8490</v>
      </c>
      <c r="C605" s="625">
        <v>0.5</v>
      </c>
      <c r="D605" s="632" t="s">
        <v>5280</v>
      </c>
      <c r="E605" s="625">
        <v>201</v>
      </c>
      <c r="F605" s="625">
        <v>65</v>
      </c>
      <c r="G605" s="625"/>
      <c r="H605" s="625">
        <v>79</v>
      </c>
      <c r="I605" s="625"/>
      <c r="J605" s="625" t="s">
        <v>1019</v>
      </c>
      <c r="K605" s="625"/>
      <c r="L605" s="649" t="s">
        <v>8558</v>
      </c>
      <c r="M605" s="650"/>
      <c r="N605" s="649"/>
      <c r="O605" s="649"/>
      <c r="P605" s="649"/>
      <c r="Q605" s="649"/>
      <c r="R605" s="649"/>
      <c r="S605" s="649"/>
      <c r="T605" s="625"/>
      <c r="U605" s="625"/>
      <c r="V605" s="625"/>
      <c r="W605" s="625">
        <v>6</v>
      </c>
      <c r="X605" s="625"/>
      <c r="Y605" s="625" t="s">
        <v>6098</v>
      </c>
      <c r="Z605" s="625" t="s">
        <v>5368</v>
      </c>
      <c r="AA605" s="625" t="s">
        <v>8263</v>
      </c>
      <c r="AB605" s="626" t="str">
        <f t="shared" si="22"/>
        <v>597 mm</v>
      </c>
      <c r="AC605" s="643" t="s">
        <v>604</v>
      </c>
      <c r="AD605" s="643"/>
      <c r="AE605" s="623">
        <v>35</v>
      </c>
      <c r="AF605" s="623">
        <f t="shared" si="23"/>
        <v>597</v>
      </c>
    </row>
    <row r="606" spans="1:32" x14ac:dyDescent="0.2">
      <c r="A606" s="628"/>
      <c r="B606" s="628" t="s">
        <v>8490</v>
      </c>
      <c r="C606" s="625">
        <v>0.5</v>
      </c>
      <c r="D606" s="632" t="s">
        <v>6976</v>
      </c>
      <c r="E606" s="625">
        <v>211</v>
      </c>
      <c r="F606" s="625">
        <v>64</v>
      </c>
      <c r="G606" s="625"/>
      <c r="H606" s="625">
        <v>79</v>
      </c>
      <c r="I606" s="625"/>
      <c r="J606" s="625" t="s">
        <v>7147</v>
      </c>
      <c r="K606" s="625"/>
      <c r="L606" s="625" t="s">
        <v>7147</v>
      </c>
      <c r="M606" s="629" t="s">
        <v>3929</v>
      </c>
      <c r="N606" s="625"/>
      <c r="O606" s="625"/>
      <c r="P606" s="625"/>
      <c r="Q606" s="625"/>
      <c r="R606" s="625" t="s">
        <v>4996</v>
      </c>
      <c r="S606" s="625" t="s">
        <v>1046</v>
      </c>
      <c r="T606" s="625"/>
      <c r="U606" s="625" t="s">
        <v>8263</v>
      </c>
      <c r="V606" s="625"/>
      <c r="W606" s="625">
        <v>5</v>
      </c>
      <c r="X606" s="625"/>
      <c r="Y606" s="625" t="s">
        <v>1074</v>
      </c>
      <c r="Z606" s="625" t="s">
        <v>8263</v>
      </c>
      <c r="AA606" s="625" t="s">
        <v>8263</v>
      </c>
      <c r="AB606" s="626" t="str">
        <f t="shared" si="22"/>
        <v>582 mm</v>
      </c>
      <c r="AC606" s="643"/>
      <c r="AD606" s="643"/>
      <c r="AE606" s="623">
        <v>50</v>
      </c>
      <c r="AF606" s="623">
        <f t="shared" si="23"/>
        <v>582</v>
      </c>
    </row>
    <row r="607" spans="1:32" x14ac:dyDescent="0.2">
      <c r="A607" s="628" t="s">
        <v>12025</v>
      </c>
      <c r="B607" s="628" t="s">
        <v>8490</v>
      </c>
      <c r="C607" s="625">
        <v>0.5</v>
      </c>
      <c r="D607" s="632" t="s">
        <v>12027</v>
      </c>
      <c r="E607" s="625">
        <v>207</v>
      </c>
      <c r="F607" s="625">
        <v>71</v>
      </c>
      <c r="G607" s="625"/>
      <c r="H607" s="625">
        <v>88</v>
      </c>
      <c r="I607" s="625"/>
      <c r="J607" s="625" t="s">
        <v>1019</v>
      </c>
      <c r="K607" s="625"/>
      <c r="L607" s="625" t="s">
        <v>7147</v>
      </c>
      <c r="M607" s="629" t="s">
        <v>3929</v>
      </c>
      <c r="N607" s="625"/>
      <c r="O607" s="625"/>
      <c r="P607" s="625"/>
      <c r="Q607" s="625"/>
      <c r="R607" s="625" t="s">
        <v>4996</v>
      </c>
      <c r="S607" s="625" t="s">
        <v>4677</v>
      </c>
      <c r="T607" s="625"/>
      <c r="U607" s="625"/>
      <c r="V607" s="625"/>
      <c r="W607" s="625">
        <v>3</v>
      </c>
      <c r="X607" s="625"/>
      <c r="Y607" s="625" t="s">
        <v>6738</v>
      </c>
      <c r="Z607" s="625" t="s">
        <v>8263</v>
      </c>
      <c r="AA607" s="625" t="s">
        <v>8263</v>
      </c>
      <c r="AB607" s="626" t="str">
        <f t="shared" si="22"/>
        <v>517 mm</v>
      </c>
      <c r="AC607" s="643" t="s">
        <v>12011</v>
      </c>
      <c r="AD607" s="643"/>
      <c r="AE607" s="623">
        <v>115</v>
      </c>
      <c r="AF607" s="623">
        <f t="shared" si="23"/>
        <v>517</v>
      </c>
    </row>
    <row r="608" spans="1:32" x14ac:dyDescent="0.2">
      <c r="A608" s="628"/>
      <c r="B608" s="628" t="s">
        <v>8490</v>
      </c>
      <c r="C608" s="625">
        <v>0.5</v>
      </c>
      <c r="D608" s="632" t="s">
        <v>5699</v>
      </c>
      <c r="E608" s="625">
        <v>208</v>
      </c>
      <c r="F608" s="625">
        <v>64</v>
      </c>
      <c r="G608" s="625"/>
      <c r="H608" s="625">
        <v>79</v>
      </c>
      <c r="I608" s="625"/>
      <c r="J608" s="625" t="s">
        <v>1019</v>
      </c>
      <c r="K608" s="625"/>
      <c r="L608" s="625" t="s">
        <v>7147</v>
      </c>
      <c r="M608" s="629" t="s">
        <v>3523</v>
      </c>
      <c r="N608" s="625"/>
      <c r="O608" s="625"/>
      <c r="P608" s="625"/>
      <c r="Q608" s="625"/>
      <c r="R608" s="625" t="s">
        <v>4996</v>
      </c>
      <c r="S608" s="625" t="s">
        <v>1046</v>
      </c>
      <c r="T608" s="625"/>
      <c r="U608" s="625"/>
      <c r="V608" s="625"/>
      <c r="W608" s="625">
        <v>4</v>
      </c>
      <c r="X608" s="625"/>
      <c r="Y608" s="625" t="s">
        <v>10466</v>
      </c>
      <c r="Z608" s="625" t="s">
        <v>8263</v>
      </c>
      <c r="AA608" s="625" t="s">
        <v>8263</v>
      </c>
      <c r="AB608" s="626" t="str">
        <f t="shared" si="22"/>
        <v>557 mm</v>
      </c>
      <c r="AC608" s="643"/>
      <c r="AD608" s="643"/>
      <c r="AE608" s="623">
        <v>75</v>
      </c>
      <c r="AF608" s="623">
        <f t="shared" si="23"/>
        <v>557</v>
      </c>
    </row>
    <row r="609" spans="1:32" x14ac:dyDescent="0.2">
      <c r="A609" s="628" t="s">
        <v>10674</v>
      </c>
      <c r="B609" s="628" t="s">
        <v>8490</v>
      </c>
      <c r="C609" s="625">
        <v>0.5</v>
      </c>
      <c r="D609" s="632" t="s">
        <v>9336</v>
      </c>
      <c r="E609" s="625">
        <v>208</v>
      </c>
      <c r="F609" s="625">
        <v>66</v>
      </c>
      <c r="G609" s="625"/>
      <c r="H609" s="625">
        <v>79</v>
      </c>
      <c r="I609" s="625"/>
      <c r="J609" s="625" t="s">
        <v>1019</v>
      </c>
      <c r="K609" s="625"/>
      <c r="L609" s="625" t="s">
        <v>7147</v>
      </c>
      <c r="M609" s="629" t="s">
        <v>3929</v>
      </c>
      <c r="N609" s="625"/>
      <c r="O609" s="625"/>
      <c r="P609" s="625"/>
      <c r="Q609" s="625"/>
      <c r="R609" s="625" t="s">
        <v>4996</v>
      </c>
      <c r="S609" s="625" t="s">
        <v>1046</v>
      </c>
      <c r="T609" s="625"/>
      <c r="U609" s="625"/>
      <c r="V609" s="625"/>
      <c r="W609" s="625">
        <v>5</v>
      </c>
      <c r="X609" s="625"/>
      <c r="Y609" s="625" t="s">
        <v>5511</v>
      </c>
      <c r="Z609" s="625" t="s">
        <v>8263</v>
      </c>
      <c r="AA609" s="625" t="s">
        <v>8263</v>
      </c>
      <c r="AB609" s="626" t="str">
        <f t="shared" si="22"/>
        <v>592 mm</v>
      </c>
      <c r="AC609" s="643" t="s">
        <v>10695</v>
      </c>
      <c r="AD609" s="643"/>
      <c r="AE609" s="623">
        <v>40</v>
      </c>
      <c r="AF609" s="623">
        <f t="shared" si="23"/>
        <v>592</v>
      </c>
    </row>
    <row r="610" spans="1:32" x14ac:dyDescent="0.2">
      <c r="A610" s="628"/>
      <c r="B610" s="628" t="s">
        <v>8490</v>
      </c>
      <c r="C610" s="625">
        <v>0.5</v>
      </c>
      <c r="D610" s="632" t="s">
        <v>79</v>
      </c>
      <c r="E610" s="625">
        <v>208</v>
      </c>
      <c r="F610" s="625">
        <v>65</v>
      </c>
      <c r="G610" s="625"/>
      <c r="H610" s="625">
        <v>79</v>
      </c>
      <c r="I610" s="625"/>
      <c r="J610" s="625" t="s">
        <v>1019</v>
      </c>
      <c r="K610" s="625"/>
      <c r="L610" s="625" t="s">
        <v>7147</v>
      </c>
      <c r="M610" s="629" t="s">
        <v>3523</v>
      </c>
      <c r="N610" s="625"/>
      <c r="O610" s="625"/>
      <c r="P610" s="625"/>
      <c r="Q610" s="625"/>
      <c r="R610" s="625" t="s">
        <v>4996</v>
      </c>
      <c r="S610" s="625" t="s">
        <v>1046</v>
      </c>
      <c r="T610" s="625"/>
      <c r="U610" s="625"/>
      <c r="V610" s="625"/>
      <c r="W610" s="625">
        <v>6</v>
      </c>
      <c r="X610" s="625"/>
      <c r="Y610" s="625" t="s">
        <v>6098</v>
      </c>
      <c r="Z610" s="625" t="s">
        <v>8263</v>
      </c>
      <c r="AA610" s="625" t="s">
        <v>8263</v>
      </c>
      <c r="AB610" s="626" t="str">
        <f t="shared" si="22"/>
        <v>597 mm</v>
      </c>
      <c r="AC610" s="643"/>
      <c r="AD610" s="643"/>
      <c r="AE610" s="623">
        <v>35</v>
      </c>
      <c r="AF610" s="623">
        <f t="shared" si="23"/>
        <v>597</v>
      </c>
    </row>
    <row r="611" spans="1:32" x14ac:dyDescent="0.2">
      <c r="A611" s="628" t="s">
        <v>10943</v>
      </c>
      <c r="B611" s="628" t="s">
        <v>8490</v>
      </c>
      <c r="C611" s="625">
        <v>0.5</v>
      </c>
      <c r="D611" s="632" t="s">
        <v>10615</v>
      </c>
      <c r="E611" s="625">
        <v>208</v>
      </c>
      <c r="F611" s="625">
        <v>65</v>
      </c>
      <c r="G611" s="625"/>
      <c r="H611" s="625">
        <v>79</v>
      </c>
      <c r="I611" s="625"/>
      <c r="J611" s="625" t="s">
        <v>1019</v>
      </c>
      <c r="K611" s="625"/>
      <c r="L611" s="625" t="s">
        <v>7147</v>
      </c>
      <c r="M611" s="629" t="s">
        <v>3523</v>
      </c>
      <c r="N611" s="625"/>
      <c r="O611" s="625"/>
      <c r="P611" s="625"/>
      <c r="Q611" s="625"/>
      <c r="R611" s="625" t="s">
        <v>4996</v>
      </c>
      <c r="S611" s="625" t="s">
        <v>3447</v>
      </c>
      <c r="T611" s="625"/>
      <c r="U611" s="625"/>
      <c r="V611" s="625"/>
      <c r="W611" s="625">
        <v>4</v>
      </c>
      <c r="X611" s="625"/>
      <c r="Y611" s="625" t="s">
        <v>3271</v>
      </c>
      <c r="Z611" s="625" t="s">
        <v>5368</v>
      </c>
      <c r="AA611" s="625" t="s">
        <v>8263</v>
      </c>
      <c r="AB611" s="626" t="str">
        <f t="shared" si="22"/>
        <v>567 mm</v>
      </c>
      <c r="AC611" s="643" t="s">
        <v>11170</v>
      </c>
      <c r="AD611" s="643"/>
      <c r="AE611" s="623">
        <v>65</v>
      </c>
      <c r="AF611" s="623">
        <f t="shared" si="23"/>
        <v>567</v>
      </c>
    </row>
    <row r="612" spans="1:32" x14ac:dyDescent="0.2">
      <c r="A612" s="628" t="s">
        <v>10783</v>
      </c>
      <c r="B612" s="628" t="s">
        <v>8490</v>
      </c>
      <c r="C612" s="625">
        <v>0.5</v>
      </c>
      <c r="D612" s="632" t="s">
        <v>10784</v>
      </c>
      <c r="E612" s="625">
        <v>237</v>
      </c>
      <c r="F612" s="625">
        <v>60</v>
      </c>
      <c r="G612" s="625"/>
      <c r="H612" s="625">
        <v>79</v>
      </c>
      <c r="I612" s="625"/>
      <c r="J612" s="625" t="s">
        <v>2093</v>
      </c>
      <c r="K612" s="625"/>
      <c r="L612" s="649" t="s">
        <v>8558</v>
      </c>
      <c r="M612" s="650"/>
      <c r="N612" s="649"/>
      <c r="O612" s="649"/>
      <c r="P612" s="649"/>
      <c r="Q612" s="649"/>
      <c r="R612" s="649"/>
      <c r="S612" s="649"/>
      <c r="T612" s="625"/>
      <c r="U612" s="625" t="s">
        <v>8263</v>
      </c>
      <c r="V612" s="625"/>
      <c r="W612" s="625">
        <v>6</v>
      </c>
      <c r="X612" s="625"/>
      <c r="Y612" s="625" t="s">
        <v>440</v>
      </c>
      <c r="Z612" s="625" t="s">
        <v>5368</v>
      </c>
      <c r="AA612" s="625" t="s">
        <v>8263</v>
      </c>
      <c r="AB612" s="626" t="str">
        <f t="shared" si="22"/>
        <v>607 mm</v>
      </c>
      <c r="AC612" s="643" t="s">
        <v>10782</v>
      </c>
      <c r="AD612" s="643"/>
      <c r="AE612" s="623">
        <v>25</v>
      </c>
      <c r="AF612" s="623">
        <f t="shared" si="23"/>
        <v>607</v>
      </c>
    </row>
    <row r="613" spans="1:32" x14ac:dyDescent="0.2">
      <c r="A613" s="628" t="s">
        <v>6907</v>
      </c>
      <c r="B613" s="628" t="s">
        <v>8490</v>
      </c>
      <c r="C613" s="625">
        <v>0.5</v>
      </c>
      <c r="D613" s="632" t="s">
        <v>7613</v>
      </c>
      <c r="E613" s="625">
        <v>201</v>
      </c>
      <c r="F613" s="625">
        <v>65</v>
      </c>
      <c r="G613" s="625"/>
      <c r="H613" s="625">
        <v>79</v>
      </c>
      <c r="I613" s="625"/>
      <c r="J613" s="625" t="s">
        <v>1019</v>
      </c>
      <c r="K613" s="625"/>
      <c r="L613" s="649" t="s">
        <v>8558</v>
      </c>
      <c r="M613" s="650"/>
      <c r="N613" s="649"/>
      <c r="O613" s="649"/>
      <c r="P613" s="649"/>
      <c r="Q613" s="649"/>
      <c r="R613" s="649"/>
      <c r="S613" s="649"/>
      <c r="T613" s="625"/>
      <c r="U613" s="625"/>
      <c r="V613" s="625"/>
      <c r="W613" s="625">
        <v>5</v>
      </c>
      <c r="X613" s="625"/>
      <c r="Y613" s="625" t="s">
        <v>1074</v>
      </c>
      <c r="Z613" s="625" t="s">
        <v>5368</v>
      </c>
      <c r="AA613" s="625" t="s">
        <v>8263</v>
      </c>
      <c r="AB613" s="626" t="str">
        <f t="shared" si="22"/>
        <v>582 mm</v>
      </c>
      <c r="AC613" s="643"/>
      <c r="AD613" s="643"/>
      <c r="AE613" s="623">
        <v>50</v>
      </c>
      <c r="AF613" s="623">
        <f t="shared" si="23"/>
        <v>582</v>
      </c>
    </row>
    <row r="614" spans="1:32" x14ac:dyDescent="0.2">
      <c r="A614" s="628" t="s">
        <v>7803</v>
      </c>
      <c r="B614" s="628" t="s">
        <v>8490</v>
      </c>
      <c r="C614" s="625">
        <v>0.5</v>
      </c>
      <c r="D614" s="632" t="s">
        <v>6524</v>
      </c>
      <c r="E614" s="625">
        <v>214</v>
      </c>
      <c r="F614" s="625">
        <v>64</v>
      </c>
      <c r="G614" s="625"/>
      <c r="H614" s="625">
        <v>79</v>
      </c>
      <c r="I614" s="625"/>
      <c r="J614" s="625" t="s">
        <v>1019</v>
      </c>
      <c r="K614" s="625"/>
      <c r="L614" s="625" t="s">
        <v>7147</v>
      </c>
      <c r="M614" s="629" t="s">
        <v>3523</v>
      </c>
      <c r="N614" s="625"/>
      <c r="O614" s="625"/>
      <c r="P614" s="625"/>
      <c r="Q614" s="625"/>
      <c r="R614" s="625" t="s">
        <v>4996</v>
      </c>
      <c r="S614" s="625" t="s">
        <v>1046</v>
      </c>
      <c r="T614" s="625"/>
      <c r="U614" s="625" t="s">
        <v>8263</v>
      </c>
      <c r="V614" s="625"/>
      <c r="W614" s="625">
        <v>5</v>
      </c>
      <c r="X614" s="625"/>
      <c r="Y614" s="625" t="s">
        <v>1074</v>
      </c>
      <c r="Z614" s="625" t="s">
        <v>8263</v>
      </c>
      <c r="AA614" s="625" t="s">
        <v>8263</v>
      </c>
      <c r="AB614" s="626" t="str">
        <f t="shared" si="22"/>
        <v>582 mm</v>
      </c>
      <c r="AC614" s="643"/>
      <c r="AD614" s="643"/>
      <c r="AE614" s="623">
        <v>50</v>
      </c>
      <c r="AF614" s="623">
        <f t="shared" si="23"/>
        <v>582</v>
      </c>
    </row>
    <row r="615" spans="1:32" x14ac:dyDescent="0.2">
      <c r="A615" s="628" t="s">
        <v>11481</v>
      </c>
      <c r="B615" s="628" t="s">
        <v>8490</v>
      </c>
      <c r="C615" s="625">
        <v>0.5</v>
      </c>
      <c r="D615" s="632" t="s">
        <v>11488</v>
      </c>
      <c r="E615" s="625">
        <v>225</v>
      </c>
      <c r="F615" s="625">
        <v>64</v>
      </c>
      <c r="G615" s="625"/>
      <c r="H615" s="625">
        <v>79</v>
      </c>
      <c r="I615" s="625"/>
      <c r="J615" s="625" t="s">
        <v>1019</v>
      </c>
      <c r="K615" s="625"/>
      <c r="L615" s="649" t="s">
        <v>8558</v>
      </c>
      <c r="M615" s="650"/>
      <c r="N615" s="649"/>
      <c r="O615" s="649"/>
      <c r="P615" s="649"/>
      <c r="Q615" s="649"/>
      <c r="R615" s="649"/>
      <c r="S615" s="649"/>
      <c r="T615" s="625"/>
      <c r="U615" s="625" t="s">
        <v>8263</v>
      </c>
      <c r="V615" s="625"/>
      <c r="W615" s="625">
        <v>6</v>
      </c>
      <c r="X615" s="625"/>
      <c r="Y615" s="625" t="s">
        <v>11489</v>
      </c>
      <c r="Z615" s="625" t="s">
        <v>5368</v>
      </c>
      <c r="AA615" s="625" t="s">
        <v>8263</v>
      </c>
      <c r="AB615" s="626" t="str">
        <f t="shared" si="22"/>
        <v>602 mm</v>
      </c>
      <c r="AC615" s="643" t="s">
        <v>11471</v>
      </c>
      <c r="AD615" s="643"/>
      <c r="AE615" s="623">
        <v>30</v>
      </c>
      <c r="AF615" s="623">
        <f t="shared" si="23"/>
        <v>602</v>
      </c>
    </row>
    <row r="616" spans="1:32" x14ac:dyDescent="0.2">
      <c r="A616" s="628"/>
      <c r="B616" s="628" t="s">
        <v>8490</v>
      </c>
      <c r="C616" s="625">
        <v>0.5</v>
      </c>
      <c r="D616" s="632" t="s">
        <v>10149</v>
      </c>
      <c r="E616" s="625">
        <v>226</v>
      </c>
      <c r="F616" s="625">
        <v>76</v>
      </c>
      <c r="G616" s="625"/>
      <c r="H616" s="625">
        <v>92</v>
      </c>
      <c r="I616" s="625"/>
      <c r="J616" s="625" t="s">
        <v>1019</v>
      </c>
      <c r="K616" s="625"/>
      <c r="L616" s="625" t="s">
        <v>7147</v>
      </c>
      <c r="M616" s="629" t="s">
        <v>3929</v>
      </c>
      <c r="N616" s="625"/>
      <c r="O616" s="625"/>
      <c r="P616" s="625"/>
      <c r="Q616" s="625"/>
      <c r="R616" s="625" t="s">
        <v>4996</v>
      </c>
      <c r="S616" s="625" t="s">
        <v>9615</v>
      </c>
      <c r="T616" s="625"/>
      <c r="U616" s="625"/>
      <c r="V616" s="625"/>
      <c r="W616" s="625">
        <v>3</v>
      </c>
      <c r="X616" s="625"/>
      <c r="Y616" s="625" t="s">
        <v>6738</v>
      </c>
      <c r="Z616" s="625" t="s">
        <v>8263</v>
      </c>
      <c r="AA616" s="625" t="s">
        <v>8263</v>
      </c>
      <c r="AB616" s="626" t="str">
        <f t="shared" si="22"/>
        <v>517 mm</v>
      </c>
      <c r="AC616" s="643"/>
      <c r="AD616" s="643"/>
      <c r="AE616" s="623">
        <v>115</v>
      </c>
      <c r="AF616" s="623">
        <f t="shared" si="23"/>
        <v>517</v>
      </c>
    </row>
    <row r="617" spans="1:32" ht="25.5" x14ac:dyDescent="0.2">
      <c r="A617" s="628" t="s">
        <v>11382</v>
      </c>
      <c r="B617" s="628" t="s">
        <v>8490</v>
      </c>
      <c r="C617" s="625">
        <v>0.5</v>
      </c>
      <c r="D617" s="632" t="s">
        <v>11383</v>
      </c>
      <c r="E617" s="625">
        <v>225</v>
      </c>
      <c r="F617" s="625">
        <v>65</v>
      </c>
      <c r="G617" s="625"/>
      <c r="H617" s="625">
        <v>79</v>
      </c>
      <c r="I617" s="625"/>
      <c r="J617" s="625" t="s">
        <v>1019</v>
      </c>
      <c r="K617" s="625"/>
      <c r="L617" s="649" t="s">
        <v>8558</v>
      </c>
      <c r="M617" s="650"/>
      <c r="N617" s="649"/>
      <c r="O617" s="649"/>
      <c r="P617" s="649"/>
      <c r="Q617" s="649"/>
      <c r="R617" s="649"/>
      <c r="S617" s="649"/>
      <c r="T617" s="625"/>
      <c r="U617" s="625" t="s">
        <v>8263</v>
      </c>
      <c r="V617" s="625"/>
      <c r="W617" s="625">
        <v>6</v>
      </c>
      <c r="X617" s="625"/>
      <c r="Y617" s="625" t="s">
        <v>6098</v>
      </c>
      <c r="Z617" s="625" t="s">
        <v>5368</v>
      </c>
      <c r="AA617" s="625" t="s">
        <v>8263</v>
      </c>
      <c r="AB617" s="626" t="str">
        <f t="shared" si="22"/>
        <v>597 mm</v>
      </c>
      <c r="AC617" s="643"/>
      <c r="AD617" s="643"/>
      <c r="AE617" s="623">
        <v>35</v>
      </c>
      <c r="AF617" s="623">
        <f t="shared" si="23"/>
        <v>597</v>
      </c>
    </row>
    <row r="618" spans="1:32" x14ac:dyDescent="0.2">
      <c r="A618" s="628" t="s">
        <v>11384</v>
      </c>
      <c r="B618" s="628" t="s">
        <v>8490</v>
      </c>
      <c r="C618" s="625">
        <v>0.5</v>
      </c>
      <c r="D618" s="632" t="s">
        <v>11385</v>
      </c>
      <c r="E618" s="625">
        <v>225</v>
      </c>
      <c r="F618" s="625">
        <v>65</v>
      </c>
      <c r="G618" s="625"/>
      <c r="H618" s="625">
        <v>79</v>
      </c>
      <c r="I618" s="625"/>
      <c r="J618" s="625" t="s">
        <v>1019</v>
      </c>
      <c r="K618" s="625"/>
      <c r="L618" s="649" t="s">
        <v>8558</v>
      </c>
      <c r="M618" s="650"/>
      <c r="N618" s="649"/>
      <c r="O618" s="649"/>
      <c r="P618" s="649"/>
      <c r="Q618" s="649"/>
      <c r="R618" s="649"/>
      <c r="S618" s="649"/>
      <c r="T618" s="625"/>
      <c r="U618" s="625" t="s">
        <v>8263</v>
      </c>
      <c r="V618" s="625"/>
      <c r="W618" s="625">
        <v>6</v>
      </c>
      <c r="X618" s="625"/>
      <c r="Y618" s="625" t="s">
        <v>6098</v>
      </c>
      <c r="Z618" s="625" t="s">
        <v>5368</v>
      </c>
      <c r="AA618" s="625" t="s">
        <v>8263</v>
      </c>
      <c r="AB618" s="626" t="str">
        <f t="shared" si="22"/>
        <v>597 mm</v>
      </c>
      <c r="AC618" s="643"/>
      <c r="AD618" s="643"/>
      <c r="AE618" s="623">
        <v>35</v>
      </c>
      <c r="AF618" s="623">
        <f t="shared" si="23"/>
        <v>597</v>
      </c>
    </row>
    <row r="619" spans="1:32" x14ac:dyDescent="0.2">
      <c r="A619" s="628" t="s">
        <v>11378</v>
      </c>
      <c r="B619" s="628" t="s">
        <v>8490</v>
      </c>
      <c r="C619" s="625">
        <v>0.5</v>
      </c>
      <c r="D619" s="640" t="s">
        <v>11380</v>
      </c>
      <c r="E619" s="625">
        <v>206</v>
      </c>
      <c r="F619" s="625">
        <v>69</v>
      </c>
      <c r="G619" s="628"/>
      <c r="H619" s="625">
        <v>83</v>
      </c>
      <c r="I619" s="625"/>
      <c r="J619" s="625" t="s">
        <v>1019</v>
      </c>
      <c r="K619" s="625"/>
      <c r="L619" s="625" t="s">
        <v>7147</v>
      </c>
      <c r="M619" s="629" t="s">
        <v>3929</v>
      </c>
      <c r="N619" s="625"/>
      <c r="O619" s="625"/>
      <c r="P619" s="625"/>
      <c r="Q619" s="625"/>
      <c r="R619" s="625" t="s">
        <v>4996</v>
      </c>
      <c r="S619" s="625" t="s">
        <v>9615</v>
      </c>
      <c r="T619" s="625"/>
      <c r="U619" s="625"/>
      <c r="V619" s="625"/>
      <c r="W619" s="625">
        <v>3</v>
      </c>
      <c r="X619" s="625"/>
      <c r="Y619" s="625" t="s">
        <v>6738</v>
      </c>
      <c r="Z619" s="625" t="s">
        <v>8263</v>
      </c>
      <c r="AA619" s="625" t="s">
        <v>8263</v>
      </c>
      <c r="AB619" s="626" t="str">
        <f t="shared" si="22"/>
        <v>517 mm</v>
      </c>
      <c r="AC619" s="643" t="s">
        <v>11356</v>
      </c>
      <c r="AD619" s="643"/>
      <c r="AE619" s="623">
        <v>115</v>
      </c>
      <c r="AF619" s="623">
        <f t="shared" si="23"/>
        <v>517</v>
      </c>
    </row>
    <row r="620" spans="1:32" x14ac:dyDescent="0.2">
      <c r="A620" s="628" t="s">
        <v>9004</v>
      </c>
      <c r="B620" s="628" t="s">
        <v>8490</v>
      </c>
      <c r="C620" s="625">
        <v>0.5</v>
      </c>
      <c r="D620" s="632" t="s">
        <v>707</v>
      </c>
      <c r="E620" s="625">
        <v>208</v>
      </c>
      <c r="F620" s="625">
        <v>65</v>
      </c>
      <c r="G620" s="628"/>
      <c r="H620" s="625">
        <v>79</v>
      </c>
      <c r="I620" s="625"/>
      <c r="J620" s="625" t="s">
        <v>1019</v>
      </c>
      <c r="K620" s="625"/>
      <c r="L620" s="625" t="s">
        <v>7147</v>
      </c>
      <c r="M620" s="629" t="s">
        <v>3523</v>
      </c>
      <c r="N620" s="625"/>
      <c r="O620" s="625"/>
      <c r="P620" s="625"/>
      <c r="Q620" s="625"/>
      <c r="R620" s="625" t="s">
        <v>4996</v>
      </c>
      <c r="S620" s="625" t="s">
        <v>154</v>
      </c>
      <c r="T620" s="625"/>
      <c r="U620" s="625"/>
      <c r="V620" s="625"/>
      <c r="W620" s="625">
        <v>6</v>
      </c>
      <c r="X620" s="625"/>
      <c r="Y620" s="625" t="s">
        <v>440</v>
      </c>
      <c r="Z620" s="625" t="s">
        <v>8263</v>
      </c>
      <c r="AA620" s="625" t="s">
        <v>8263</v>
      </c>
      <c r="AB620" s="626" t="str">
        <f t="shared" si="22"/>
        <v>607 mm</v>
      </c>
      <c r="AC620" s="643"/>
      <c r="AD620" s="643"/>
      <c r="AE620" s="623">
        <v>25</v>
      </c>
      <c r="AF620" s="623">
        <f t="shared" si="23"/>
        <v>607</v>
      </c>
    </row>
    <row r="621" spans="1:32" ht="25.5" x14ac:dyDescent="0.2">
      <c r="A621" s="628" t="s">
        <v>731</v>
      </c>
      <c r="B621" s="628" t="s">
        <v>8490</v>
      </c>
      <c r="C621" s="625">
        <v>0.5</v>
      </c>
      <c r="D621" s="632" t="s">
        <v>10907</v>
      </c>
      <c r="E621" s="625">
        <v>208</v>
      </c>
      <c r="F621" s="625">
        <v>65</v>
      </c>
      <c r="G621" s="628"/>
      <c r="H621" s="625">
        <v>79</v>
      </c>
      <c r="I621" s="625"/>
      <c r="J621" s="625" t="s">
        <v>1019</v>
      </c>
      <c r="K621" s="625"/>
      <c r="L621" s="625" t="s">
        <v>7147</v>
      </c>
      <c r="M621" s="629" t="s">
        <v>3523</v>
      </c>
      <c r="N621" s="625"/>
      <c r="O621" s="625"/>
      <c r="P621" s="625"/>
      <c r="Q621" s="625"/>
      <c r="R621" s="625" t="s">
        <v>4996</v>
      </c>
      <c r="S621" s="625" t="s">
        <v>1046</v>
      </c>
      <c r="T621" s="625"/>
      <c r="U621" s="625"/>
      <c r="V621" s="625"/>
      <c r="W621" s="625">
        <v>5</v>
      </c>
      <c r="X621" s="625"/>
      <c r="Y621" s="798" t="s">
        <v>5511</v>
      </c>
      <c r="Z621" s="625" t="s">
        <v>8263</v>
      </c>
      <c r="AA621" s="625" t="s">
        <v>8263</v>
      </c>
      <c r="AB621" s="626" t="str">
        <f t="shared" si="22"/>
        <v>577 mm</v>
      </c>
      <c r="AC621" s="643"/>
      <c r="AD621" s="643"/>
      <c r="AE621" s="623">
        <v>55</v>
      </c>
      <c r="AF621" s="623">
        <f t="shared" si="23"/>
        <v>577</v>
      </c>
    </row>
    <row r="622" spans="1:32" x14ac:dyDescent="0.2">
      <c r="A622" s="633" t="s">
        <v>6476</v>
      </c>
      <c r="B622" s="628" t="s">
        <v>8490</v>
      </c>
      <c r="C622" s="625">
        <v>0.5</v>
      </c>
      <c r="D622" s="632" t="s">
        <v>53</v>
      </c>
      <c r="E622" s="625">
        <v>208</v>
      </c>
      <c r="F622" s="625">
        <v>64</v>
      </c>
      <c r="G622" s="628"/>
      <c r="H622" s="625">
        <v>79</v>
      </c>
      <c r="I622" s="625"/>
      <c r="J622" s="625" t="s">
        <v>1019</v>
      </c>
      <c r="K622" s="625"/>
      <c r="L622" s="625" t="s">
        <v>7147</v>
      </c>
      <c r="M622" s="629" t="s">
        <v>3523</v>
      </c>
      <c r="N622" s="625"/>
      <c r="O622" s="625"/>
      <c r="P622" s="625"/>
      <c r="Q622" s="625"/>
      <c r="R622" s="625" t="s">
        <v>4996</v>
      </c>
      <c r="S622" s="625" t="s">
        <v>3447</v>
      </c>
      <c r="T622" s="625"/>
      <c r="U622" s="625"/>
      <c r="V622" s="625"/>
      <c r="W622" s="625">
        <v>5</v>
      </c>
      <c r="X622" s="625"/>
      <c r="Y622" s="625" t="s">
        <v>10391</v>
      </c>
      <c r="Z622" s="625" t="s">
        <v>8263</v>
      </c>
      <c r="AA622" s="625" t="s">
        <v>8263</v>
      </c>
      <c r="AB622" s="626" t="str">
        <f t="shared" ref="AB622:AB687" si="24">AF622&amp;" mm"</f>
        <v>577 mm</v>
      </c>
      <c r="AC622" s="651" t="s">
        <v>10606</v>
      </c>
      <c r="AD622" s="651"/>
      <c r="AE622" s="623">
        <v>55</v>
      </c>
      <c r="AF622" s="623">
        <f t="shared" ref="AF622:AF687" si="25">525-AE622-5+112</f>
        <v>577</v>
      </c>
    </row>
    <row r="623" spans="1:32" x14ac:dyDescent="0.2">
      <c r="A623" s="628"/>
      <c r="B623" s="628" t="s">
        <v>8490</v>
      </c>
      <c r="C623" s="625">
        <v>0.5</v>
      </c>
      <c r="D623" s="632" t="s">
        <v>5557</v>
      </c>
      <c r="E623" s="625">
        <v>208</v>
      </c>
      <c r="F623" s="625">
        <v>65</v>
      </c>
      <c r="G623" s="625"/>
      <c r="H623" s="625">
        <v>79</v>
      </c>
      <c r="I623" s="625"/>
      <c r="J623" s="625" t="s">
        <v>1019</v>
      </c>
      <c r="K623" s="625"/>
      <c r="L623" s="625" t="s">
        <v>7147</v>
      </c>
      <c r="M623" s="629" t="s">
        <v>3523</v>
      </c>
      <c r="N623" s="625"/>
      <c r="O623" s="625"/>
      <c r="P623" s="625"/>
      <c r="Q623" s="625"/>
      <c r="R623" s="625" t="s">
        <v>4996</v>
      </c>
      <c r="S623" s="625" t="s">
        <v>1046</v>
      </c>
      <c r="T623" s="625"/>
      <c r="U623" s="625"/>
      <c r="V623" s="625"/>
      <c r="W623" s="625">
        <v>5</v>
      </c>
      <c r="X623" s="625"/>
      <c r="Y623" s="625" t="s">
        <v>1074</v>
      </c>
      <c r="Z623" s="625" t="s">
        <v>8263</v>
      </c>
      <c r="AA623" s="625" t="s">
        <v>8263</v>
      </c>
      <c r="AB623" s="626" t="str">
        <f t="shared" si="24"/>
        <v>582 mm</v>
      </c>
      <c r="AC623" s="643"/>
      <c r="AD623" s="643"/>
      <c r="AE623" s="623">
        <v>50</v>
      </c>
      <c r="AF623" s="623">
        <f t="shared" si="25"/>
        <v>582</v>
      </c>
    </row>
    <row r="624" spans="1:32" x14ac:dyDescent="0.2">
      <c r="A624" s="628" t="s">
        <v>10765</v>
      </c>
      <c r="B624" s="628" t="s">
        <v>8490</v>
      </c>
      <c r="C624" s="625">
        <v>0.5</v>
      </c>
      <c r="D624" s="632" t="s">
        <v>4808</v>
      </c>
      <c r="E624" s="625">
        <v>201</v>
      </c>
      <c r="F624" s="625">
        <v>65</v>
      </c>
      <c r="G624" s="628"/>
      <c r="H624" s="625">
        <v>79</v>
      </c>
      <c r="I624" s="625"/>
      <c r="J624" s="625" t="s">
        <v>1019</v>
      </c>
      <c r="K624" s="625"/>
      <c r="L624" s="649" t="s">
        <v>8558</v>
      </c>
      <c r="M624" s="650"/>
      <c r="N624" s="649"/>
      <c r="O624" s="649"/>
      <c r="P624" s="649"/>
      <c r="Q624" s="649"/>
      <c r="R624" s="649"/>
      <c r="S624" s="649"/>
      <c r="T624" s="625"/>
      <c r="U624" s="625"/>
      <c r="V624" s="625"/>
      <c r="W624" s="625">
        <v>6</v>
      </c>
      <c r="X624" s="625"/>
      <c r="Y624" s="625" t="s">
        <v>6098</v>
      </c>
      <c r="Z624" s="636" t="s">
        <v>5368</v>
      </c>
      <c r="AA624" s="625" t="s">
        <v>8263</v>
      </c>
      <c r="AB624" s="626" t="str">
        <f t="shared" si="24"/>
        <v>597 mm</v>
      </c>
      <c r="AC624" s="643" t="s">
        <v>10775</v>
      </c>
      <c r="AD624" s="643"/>
      <c r="AE624" s="623">
        <v>35</v>
      </c>
      <c r="AF624" s="623">
        <f t="shared" si="25"/>
        <v>597</v>
      </c>
    </row>
    <row r="625" spans="1:32" x14ac:dyDescent="0.2">
      <c r="A625" s="633" t="s">
        <v>11185</v>
      </c>
      <c r="B625" s="628" t="s">
        <v>8490</v>
      </c>
      <c r="C625" s="625">
        <v>0.5</v>
      </c>
      <c r="D625" s="640" t="s">
        <v>11187</v>
      </c>
      <c r="E625" s="625">
        <v>201</v>
      </c>
      <c r="F625" s="625">
        <v>65</v>
      </c>
      <c r="G625" s="628"/>
      <c r="H625" s="625">
        <v>79</v>
      </c>
      <c r="I625" s="625"/>
      <c r="J625" s="625" t="s">
        <v>1019</v>
      </c>
      <c r="K625" s="625"/>
      <c r="L625" s="649" t="s">
        <v>8558</v>
      </c>
      <c r="M625" s="650"/>
      <c r="N625" s="649"/>
      <c r="O625" s="649"/>
      <c r="P625" s="649"/>
      <c r="Q625" s="649"/>
      <c r="R625" s="649"/>
      <c r="S625" s="649"/>
      <c r="T625" s="625"/>
      <c r="U625" s="625"/>
      <c r="V625" s="625"/>
      <c r="W625" s="625">
        <v>6</v>
      </c>
      <c r="X625" s="625"/>
      <c r="Y625" s="625" t="s">
        <v>6098</v>
      </c>
      <c r="Z625" s="636" t="s">
        <v>5368</v>
      </c>
      <c r="AA625" s="625" t="s">
        <v>8263</v>
      </c>
      <c r="AB625" s="626" t="str">
        <f t="shared" si="24"/>
        <v>597 mm</v>
      </c>
      <c r="AC625" s="651" t="s">
        <v>11175</v>
      </c>
      <c r="AD625" s="651"/>
      <c r="AE625" s="623">
        <v>35</v>
      </c>
      <c r="AF625" s="623">
        <f t="shared" si="25"/>
        <v>597</v>
      </c>
    </row>
    <row r="626" spans="1:32" x14ac:dyDescent="0.2">
      <c r="A626" s="633" t="s">
        <v>11217</v>
      </c>
      <c r="B626" s="633" t="s">
        <v>8490</v>
      </c>
      <c r="C626" s="625">
        <v>0.5</v>
      </c>
      <c r="D626" s="640" t="s">
        <v>11196</v>
      </c>
      <c r="E626" s="625">
        <v>211</v>
      </c>
      <c r="F626" s="625">
        <v>62</v>
      </c>
      <c r="G626" s="628"/>
      <c r="H626" s="625">
        <v>79</v>
      </c>
      <c r="I626" s="625"/>
      <c r="J626" s="636" t="s">
        <v>7147</v>
      </c>
      <c r="K626" s="625"/>
      <c r="L626" s="625" t="s">
        <v>7147</v>
      </c>
      <c r="M626" s="629" t="s">
        <v>3523</v>
      </c>
      <c r="N626" s="625"/>
      <c r="O626" s="625"/>
      <c r="P626" s="625"/>
      <c r="Q626" s="625"/>
      <c r="R626" s="625" t="s">
        <v>4996</v>
      </c>
      <c r="S626" s="625" t="s">
        <v>154</v>
      </c>
      <c r="T626" s="625"/>
      <c r="U626" s="636" t="s">
        <v>8263</v>
      </c>
      <c r="V626" s="625"/>
      <c r="W626" s="625">
        <v>6</v>
      </c>
      <c r="X626" s="625"/>
      <c r="Y626" s="636" t="s">
        <v>3609</v>
      </c>
      <c r="Z626" s="636" t="s">
        <v>8263</v>
      </c>
      <c r="AA626" s="636" t="s">
        <v>8263</v>
      </c>
      <c r="AB626" s="626" t="str">
        <f t="shared" si="24"/>
        <v>612 mm</v>
      </c>
      <c r="AC626" s="651" t="s">
        <v>11175</v>
      </c>
      <c r="AD626" s="651"/>
      <c r="AE626" s="623">
        <v>20</v>
      </c>
      <c r="AF626" s="623">
        <f t="shared" si="25"/>
        <v>612</v>
      </c>
    </row>
    <row r="627" spans="1:32" ht="25.5" x14ac:dyDescent="0.2">
      <c r="A627" s="633" t="s">
        <v>10740</v>
      </c>
      <c r="B627" s="633" t="s">
        <v>8490</v>
      </c>
      <c r="C627" s="625">
        <v>0.5</v>
      </c>
      <c r="D627" s="640" t="s">
        <v>10752</v>
      </c>
      <c r="E627" s="625">
        <v>201</v>
      </c>
      <c r="F627" s="625">
        <v>65</v>
      </c>
      <c r="G627" s="628"/>
      <c r="H627" s="625">
        <v>79</v>
      </c>
      <c r="I627" s="625"/>
      <c r="J627" s="625" t="s">
        <v>1019</v>
      </c>
      <c r="K627" s="625"/>
      <c r="L627" s="649" t="s">
        <v>8558</v>
      </c>
      <c r="M627" s="650"/>
      <c r="N627" s="649"/>
      <c r="O627" s="649"/>
      <c r="P627" s="649"/>
      <c r="Q627" s="649"/>
      <c r="R627" s="649"/>
      <c r="S627" s="649"/>
      <c r="T627" s="625"/>
      <c r="U627" s="625"/>
      <c r="V627" s="625"/>
      <c r="W627" s="625">
        <v>6</v>
      </c>
      <c r="X627" s="625"/>
      <c r="Y627" s="625" t="s">
        <v>6098</v>
      </c>
      <c r="Z627" s="625" t="s">
        <v>5368</v>
      </c>
      <c r="AA627" s="625" t="s">
        <v>8263</v>
      </c>
      <c r="AB627" s="626" t="str">
        <f t="shared" si="24"/>
        <v>597 mm</v>
      </c>
      <c r="AC627" s="651" t="s">
        <v>10747</v>
      </c>
      <c r="AD627" s="651"/>
      <c r="AE627" s="623">
        <v>35</v>
      </c>
      <c r="AF627" s="623">
        <f t="shared" si="25"/>
        <v>597</v>
      </c>
    </row>
    <row r="628" spans="1:32" ht="25.5" x14ac:dyDescent="0.2">
      <c r="A628" s="628" t="s">
        <v>860</v>
      </c>
      <c r="B628" s="628" t="s">
        <v>8490</v>
      </c>
      <c r="C628" s="625">
        <v>0.5</v>
      </c>
      <c r="D628" s="632" t="s">
        <v>3445</v>
      </c>
      <c r="E628" s="625">
        <v>211</v>
      </c>
      <c r="F628" s="625">
        <v>64</v>
      </c>
      <c r="G628" s="628"/>
      <c r="H628" s="625">
        <v>79</v>
      </c>
      <c r="I628" s="625"/>
      <c r="J628" s="625" t="s">
        <v>7147</v>
      </c>
      <c r="K628" s="625"/>
      <c r="L628" s="625" t="s">
        <v>7147</v>
      </c>
      <c r="M628" s="629" t="s">
        <v>3523</v>
      </c>
      <c r="N628" s="625"/>
      <c r="O628" s="625"/>
      <c r="P628" s="625"/>
      <c r="Q628" s="625"/>
      <c r="R628" s="625" t="s">
        <v>4996</v>
      </c>
      <c r="S628" s="625" t="s">
        <v>1046</v>
      </c>
      <c r="T628" s="625"/>
      <c r="U628" s="625" t="s">
        <v>8263</v>
      </c>
      <c r="V628" s="625"/>
      <c r="W628" s="625">
        <v>6</v>
      </c>
      <c r="X628" s="625"/>
      <c r="Y628" s="625" t="s">
        <v>440</v>
      </c>
      <c r="Z628" s="625" t="s">
        <v>8263</v>
      </c>
      <c r="AA628" s="625" t="s">
        <v>8263</v>
      </c>
      <c r="AB628" s="626" t="str">
        <f t="shared" si="24"/>
        <v>607 mm</v>
      </c>
      <c r="AC628" s="643"/>
      <c r="AD628" s="643"/>
      <c r="AE628" s="623">
        <v>25</v>
      </c>
      <c r="AF628" s="623">
        <f t="shared" si="25"/>
        <v>607</v>
      </c>
    </row>
    <row r="629" spans="1:32" ht="25.5" x14ac:dyDescent="0.2">
      <c r="A629" s="628" t="s">
        <v>10988</v>
      </c>
      <c r="B629" s="628" t="s">
        <v>8490</v>
      </c>
      <c r="C629" s="625">
        <v>0.5</v>
      </c>
      <c r="D629" s="640" t="s">
        <v>11094</v>
      </c>
      <c r="E629" s="625">
        <v>206</v>
      </c>
      <c r="F629" s="625">
        <v>69</v>
      </c>
      <c r="G629" s="628"/>
      <c r="H629" s="625">
        <v>83</v>
      </c>
      <c r="I629" s="625"/>
      <c r="J629" s="625" t="s">
        <v>1019</v>
      </c>
      <c r="K629" s="625"/>
      <c r="L629" s="625" t="s">
        <v>7147</v>
      </c>
      <c r="M629" s="629" t="s">
        <v>3929</v>
      </c>
      <c r="N629" s="625"/>
      <c r="O629" s="625"/>
      <c r="P629" s="625"/>
      <c r="Q629" s="625"/>
      <c r="R629" s="625" t="s">
        <v>4996</v>
      </c>
      <c r="S629" s="625" t="s">
        <v>2019</v>
      </c>
      <c r="T629" s="625"/>
      <c r="U629" s="625"/>
      <c r="V629" s="625"/>
      <c r="W629" s="625">
        <v>3</v>
      </c>
      <c r="X629" s="625"/>
      <c r="Y629" s="625" t="s">
        <v>565</v>
      </c>
      <c r="Z629" s="625" t="s">
        <v>8263</v>
      </c>
      <c r="AA629" s="625" t="s">
        <v>8263</v>
      </c>
      <c r="AB629" s="626" t="str">
        <f t="shared" si="24"/>
        <v>522 mm</v>
      </c>
      <c r="AC629" s="643" t="s">
        <v>10957</v>
      </c>
      <c r="AD629" s="643"/>
      <c r="AE629" s="623">
        <v>110</v>
      </c>
      <c r="AF629" s="623">
        <f t="shared" si="25"/>
        <v>522</v>
      </c>
    </row>
    <row r="630" spans="1:32" x14ac:dyDescent="0.2">
      <c r="A630" s="628" t="s">
        <v>855</v>
      </c>
      <c r="B630" s="628" t="s">
        <v>8490</v>
      </c>
      <c r="C630" s="625">
        <v>0.5</v>
      </c>
      <c r="D630" s="632" t="s">
        <v>6233</v>
      </c>
      <c r="E630" s="625">
        <v>206</v>
      </c>
      <c r="F630" s="625">
        <v>69</v>
      </c>
      <c r="G630" s="628"/>
      <c r="H630" s="625">
        <v>83</v>
      </c>
      <c r="I630" s="625"/>
      <c r="J630" s="625" t="s">
        <v>1019</v>
      </c>
      <c r="K630" s="625"/>
      <c r="L630" s="625" t="s">
        <v>7147</v>
      </c>
      <c r="M630" s="629" t="s">
        <v>3523</v>
      </c>
      <c r="N630" s="625"/>
      <c r="O630" s="625"/>
      <c r="P630" s="625"/>
      <c r="Q630" s="625"/>
      <c r="R630" s="625" t="s">
        <v>4996</v>
      </c>
      <c r="S630" s="625" t="s">
        <v>9615</v>
      </c>
      <c r="T630" s="625"/>
      <c r="U630" s="625"/>
      <c r="V630" s="625"/>
      <c r="W630" s="625">
        <v>3</v>
      </c>
      <c r="X630" s="625"/>
      <c r="Y630" s="625" t="s">
        <v>565</v>
      </c>
      <c r="Z630" s="625" t="s">
        <v>8263</v>
      </c>
      <c r="AA630" s="625" t="s">
        <v>8263</v>
      </c>
      <c r="AB630" s="626" t="str">
        <f t="shared" si="24"/>
        <v>522 mm</v>
      </c>
      <c r="AC630" s="643"/>
      <c r="AD630" s="643"/>
      <c r="AE630" s="623">
        <v>110</v>
      </c>
      <c r="AF630" s="623">
        <f t="shared" si="25"/>
        <v>522</v>
      </c>
    </row>
    <row r="631" spans="1:32" ht="25.5" x14ac:dyDescent="0.2">
      <c r="A631" s="628" t="s">
        <v>856</v>
      </c>
      <c r="B631" s="628" t="s">
        <v>8490</v>
      </c>
      <c r="C631" s="625">
        <v>0.5</v>
      </c>
      <c r="D631" s="632" t="s">
        <v>487</v>
      </c>
      <c r="E631" s="625">
        <v>208</v>
      </c>
      <c r="F631" s="625">
        <v>65</v>
      </c>
      <c r="G631" s="628"/>
      <c r="H631" s="625">
        <v>79</v>
      </c>
      <c r="I631" s="625"/>
      <c r="J631" s="625" t="s">
        <v>1019</v>
      </c>
      <c r="K631" s="625"/>
      <c r="L631" s="625" t="s">
        <v>7147</v>
      </c>
      <c r="M631" s="629" t="s">
        <v>3523</v>
      </c>
      <c r="N631" s="625"/>
      <c r="O631" s="625"/>
      <c r="P631" s="625"/>
      <c r="Q631" s="625"/>
      <c r="R631" s="625" t="s">
        <v>4996</v>
      </c>
      <c r="S631" s="625" t="s">
        <v>1046</v>
      </c>
      <c r="T631" s="625"/>
      <c r="U631" s="625"/>
      <c r="V631" s="625"/>
      <c r="W631" s="625">
        <v>5</v>
      </c>
      <c r="X631" s="625"/>
      <c r="Y631" s="625" t="s">
        <v>5511</v>
      </c>
      <c r="Z631" s="625" t="s">
        <v>8263</v>
      </c>
      <c r="AA631" s="625" t="s">
        <v>8263</v>
      </c>
      <c r="AB631" s="626" t="str">
        <f t="shared" si="24"/>
        <v>592 mm</v>
      </c>
      <c r="AC631" s="643"/>
      <c r="AD631" s="643"/>
      <c r="AE631" s="623">
        <v>40</v>
      </c>
      <c r="AF631" s="623">
        <f t="shared" si="25"/>
        <v>592</v>
      </c>
    </row>
    <row r="632" spans="1:32" x14ac:dyDescent="0.2">
      <c r="A632" s="628"/>
      <c r="B632" s="628" t="s">
        <v>8490</v>
      </c>
      <c r="C632" s="625">
        <v>0.5</v>
      </c>
      <c r="D632" s="632" t="s">
        <v>4796</v>
      </c>
      <c r="E632" s="625">
        <v>201</v>
      </c>
      <c r="F632" s="625">
        <v>65</v>
      </c>
      <c r="G632" s="625"/>
      <c r="H632" s="625">
        <v>79</v>
      </c>
      <c r="I632" s="625"/>
      <c r="J632" s="625" t="s">
        <v>1019</v>
      </c>
      <c r="K632" s="625"/>
      <c r="L632" s="649" t="s">
        <v>8558</v>
      </c>
      <c r="M632" s="650"/>
      <c r="N632" s="649"/>
      <c r="O632" s="649"/>
      <c r="P632" s="649"/>
      <c r="Q632" s="649"/>
      <c r="R632" s="649"/>
      <c r="S632" s="649"/>
      <c r="T632" s="625"/>
      <c r="U632" s="625"/>
      <c r="V632" s="625"/>
      <c r="W632" s="625">
        <v>6</v>
      </c>
      <c r="X632" s="625"/>
      <c r="Y632" s="625" t="s">
        <v>6098</v>
      </c>
      <c r="Z632" s="625" t="s">
        <v>5368</v>
      </c>
      <c r="AA632" s="625" t="s">
        <v>8263</v>
      </c>
      <c r="AB632" s="626" t="str">
        <f t="shared" si="24"/>
        <v>597 mm</v>
      </c>
      <c r="AC632" s="643"/>
      <c r="AD632" s="643"/>
      <c r="AE632" s="623">
        <v>35</v>
      </c>
      <c r="AF632" s="623">
        <f t="shared" si="25"/>
        <v>597</v>
      </c>
    </row>
    <row r="633" spans="1:32" x14ac:dyDescent="0.2">
      <c r="A633" s="628"/>
      <c r="B633" s="628" t="s">
        <v>8490</v>
      </c>
      <c r="C633" s="625">
        <v>0.5</v>
      </c>
      <c r="D633" s="632" t="s">
        <v>6295</v>
      </c>
      <c r="E633" s="625">
        <v>207</v>
      </c>
      <c r="F633" s="625">
        <v>73</v>
      </c>
      <c r="G633" s="625"/>
      <c r="H633" s="625">
        <v>88</v>
      </c>
      <c r="I633" s="625"/>
      <c r="J633" s="625" t="s">
        <v>1019</v>
      </c>
      <c r="K633" s="625"/>
      <c r="L633" s="625" t="s">
        <v>7147</v>
      </c>
      <c r="M633" s="629" t="s">
        <v>3929</v>
      </c>
      <c r="N633" s="625"/>
      <c r="O633" s="625"/>
      <c r="P633" s="625"/>
      <c r="Q633" s="625"/>
      <c r="R633" s="625" t="s">
        <v>4996</v>
      </c>
      <c r="S633" s="625" t="s">
        <v>2019</v>
      </c>
      <c r="T633" s="625"/>
      <c r="U633" s="625"/>
      <c r="V633" s="625"/>
      <c r="W633" s="625">
        <v>5</v>
      </c>
      <c r="X633" s="625"/>
      <c r="Y633" s="625" t="s">
        <v>1074</v>
      </c>
      <c r="Z633" s="625" t="s">
        <v>8263</v>
      </c>
      <c r="AA633" s="625" t="s">
        <v>8263</v>
      </c>
      <c r="AB633" s="626" t="str">
        <f t="shared" si="24"/>
        <v>582 mm</v>
      </c>
      <c r="AC633" s="643"/>
      <c r="AD633" s="643"/>
      <c r="AE633" s="623">
        <v>50</v>
      </c>
      <c r="AF633" s="623">
        <f t="shared" si="25"/>
        <v>582</v>
      </c>
    </row>
    <row r="634" spans="1:32" x14ac:dyDescent="0.2">
      <c r="A634" s="628"/>
      <c r="B634" s="628" t="s">
        <v>8490</v>
      </c>
      <c r="C634" s="625">
        <v>0.5</v>
      </c>
      <c r="D634" s="632" t="s">
        <v>6263</v>
      </c>
      <c r="E634" s="625">
        <v>208</v>
      </c>
      <c r="F634" s="625">
        <v>67</v>
      </c>
      <c r="G634" s="628"/>
      <c r="H634" s="625">
        <v>79</v>
      </c>
      <c r="I634" s="625"/>
      <c r="J634" s="625" t="s">
        <v>1019</v>
      </c>
      <c r="K634" s="625"/>
      <c r="L634" s="625" t="s">
        <v>7147</v>
      </c>
      <c r="M634" s="629" t="s">
        <v>3523</v>
      </c>
      <c r="N634" s="625"/>
      <c r="O634" s="625"/>
      <c r="P634" s="625"/>
      <c r="Q634" s="625"/>
      <c r="R634" s="625" t="s">
        <v>4996</v>
      </c>
      <c r="S634" s="625" t="s">
        <v>1046</v>
      </c>
      <c r="T634" s="625"/>
      <c r="U634" s="625"/>
      <c r="V634" s="625"/>
      <c r="W634" s="625">
        <v>5</v>
      </c>
      <c r="X634" s="625"/>
      <c r="Y634" s="625" t="s">
        <v>10391</v>
      </c>
      <c r="Z634" s="625" t="s">
        <v>8263</v>
      </c>
      <c r="AA634" s="625" t="s">
        <v>8263</v>
      </c>
      <c r="AB634" s="626" t="str">
        <f t="shared" si="24"/>
        <v>577 mm</v>
      </c>
      <c r="AC634" s="643"/>
      <c r="AD634" s="643"/>
      <c r="AE634" s="623">
        <v>55</v>
      </c>
      <c r="AF634" s="623">
        <f t="shared" si="25"/>
        <v>577</v>
      </c>
    </row>
    <row r="635" spans="1:32" x14ac:dyDescent="0.2">
      <c r="A635" s="628" t="s">
        <v>12318</v>
      </c>
      <c r="B635" s="628" t="s">
        <v>8490</v>
      </c>
      <c r="C635" s="625">
        <v>0.5</v>
      </c>
      <c r="D635" s="632" t="s">
        <v>12321</v>
      </c>
      <c r="E635" s="636">
        <v>201</v>
      </c>
      <c r="F635" s="636">
        <v>65</v>
      </c>
      <c r="G635" s="636"/>
      <c r="H635" s="636">
        <v>79</v>
      </c>
      <c r="I635" s="636"/>
      <c r="J635" s="636" t="s">
        <v>1019</v>
      </c>
      <c r="K635" s="636"/>
      <c r="L635" s="733" t="s">
        <v>8558</v>
      </c>
      <c r="M635" s="734"/>
      <c r="N635" s="733"/>
      <c r="O635" s="733"/>
      <c r="P635" s="733"/>
      <c r="Q635" s="733"/>
      <c r="R635" s="733"/>
      <c r="S635" s="733"/>
      <c r="T635" s="636"/>
      <c r="U635" s="636"/>
      <c r="V635" s="636"/>
      <c r="W635" s="636">
        <v>6</v>
      </c>
      <c r="X635" s="636"/>
      <c r="Y635" s="625" t="s">
        <v>5511</v>
      </c>
      <c r="Z635" s="636" t="s">
        <v>5368</v>
      </c>
      <c r="AA635" s="636" t="s">
        <v>8263</v>
      </c>
      <c r="AB635" s="626" t="str">
        <f>AF635&amp;" mm"</f>
        <v>592 mm</v>
      </c>
      <c r="AC635" s="651" t="s">
        <v>12322</v>
      </c>
      <c r="AD635" s="651"/>
      <c r="AE635" s="623">
        <v>40</v>
      </c>
      <c r="AF635" s="623">
        <f>525-AE635-5+112</f>
        <v>592</v>
      </c>
    </row>
    <row r="636" spans="1:32" customFormat="1" x14ac:dyDescent="0.2">
      <c r="A636" s="6" t="s">
        <v>11694</v>
      </c>
      <c r="B636" s="6" t="s">
        <v>8490</v>
      </c>
      <c r="C636" s="5">
        <v>0.5</v>
      </c>
      <c r="D636" s="576" t="s">
        <v>11698</v>
      </c>
      <c r="E636" s="5">
        <v>208</v>
      </c>
      <c r="F636" s="5">
        <v>64</v>
      </c>
      <c r="G636" s="6"/>
      <c r="H636" s="5">
        <v>79</v>
      </c>
      <c r="I636" s="5"/>
      <c r="J636" s="5" t="s">
        <v>1019</v>
      </c>
      <c r="K636" s="5"/>
      <c r="L636" s="5" t="s">
        <v>7147</v>
      </c>
      <c r="M636" s="251" t="s">
        <v>3523</v>
      </c>
      <c r="N636" s="319"/>
      <c r="O636" s="319"/>
      <c r="P636" s="319"/>
      <c r="Q636" s="319"/>
      <c r="R636" s="5" t="s">
        <v>4996</v>
      </c>
      <c r="S636" s="5" t="s">
        <v>2019</v>
      </c>
      <c r="T636" s="5"/>
      <c r="U636" s="5"/>
      <c r="V636" s="5"/>
      <c r="W636" s="5">
        <v>4</v>
      </c>
      <c r="X636" s="5"/>
      <c r="Y636" s="564" t="s">
        <v>3035</v>
      </c>
      <c r="Z636" s="564" t="s">
        <v>8263</v>
      </c>
      <c r="AA636" s="5" t="s">
        <v>8263</v>
      </c>
      <c r="AB636" s="626" t="str">
        <f t="shared" si="24"/>
        <v>552 mm</v>
      </c>
      <c r="AC636" s="562" t="s">
        <v>11693</v>
      </c>
      <c r="AD636" s="562"/>
      <c r="AE636" s="628">
        <v>80</v>
      </c>
      <c r="AF636" s="623">
        <f t="shared" si="25"/>
        <v>552</v>
      </c>
    </row>
    <row r="637" spans="1:32" customFormat="1" x14ac:dyDescent="0.2">
      <c r="A637" s="6" t="s">
        <v>11695</v>
      </c>
      <c r="B637" s="6" t="s">
        <v>8490</v>
      </c>
      <c r="C637" s="5">
        <v>0.5</v>
      </c>
      <c r="D637" s="174" t="s">
        <v>12380</v>
      </c>
      <c r="E637" s="5">
        <v>201</v>
      </c>
      <c r="F637" s="5">
        <v>65</v>
      </c>
      <c r="G637" s="5"/>
      <c r="H637" s="5">
        <v>79</v>
      </c>
      <c r="I637" s="5"/>
      <c r="J637" s="5" t="s">
        <v>1019</v>
      </c>
      <c r="K637" s="5"/>
      <c r="L637" s="319" t="s">
        <v>8558</v>
      </c>
      <c r="M637" s="320"/>
      <c r="N637" s="319"/>
      <c r="O637" s="319"/>
      <c r="P637" s="319"/>
      <c r="Q637" s="319"/>
      <c r="R637" s="319"/>
      <c r="S637" s="319"/>
      <c r="T637" s="5"/>
      <c r="U637" s="5"/>
      <c r="V637" s="5"/>
      <c r="W637" s="5">
        <v>4</v>
      </c>
      <c r="X637" s="5"/>
      <c r="Y637" s="5" t="s">
        <v>10466</v>
      </c>
      <c r="Z637" s="564" t="s">
        <v>5368</v>
      </c>
      <c r="AA637" s="5" t="s">
        <v>8263</v>
      </c>
      <c r="AB637" s="626" t="str">
        <f t="shared" si="24"/>
        <v>557 mm</v>
      </c>
      <c r="AC637" s="562" t="s">
        <v>11697</v>
      </c>
      <c r="AD637" s="562"/>
      <c r="AE637" s="628">
        <v>75</v>
      </c>
      <c r="AF637" s="623">
        <f t="shared" si="25"/>
        <v>557</v>
      </c>
    </row>
    <row r="638" spans="1:32" ht="25.5" x14ac:dyDescent="0.2">
      <c r="A638" s="633" t="s">
        <v>10917</v>
      </c>
      <c r="B638" s="628" t="s">
        <v>8490</v>
      </c>
      <c r="C638" s="625">
        <v>0.5</v>
      </c>
      <c r="D638" s="632" t="s">
        <v>2595</v>
      </c>
      <c r="E638" s="625">
        <v>208</v>
      </c>
      <c r="F638" s="625">
        <v>64</v>
      </c>
      <c r="G638" s="625"/>
      <c r="H638" s="625">
        <v>79</v>
      </c>
      <c r="I638" s="625"/>
      <c r="J638" s="625" t="s">
        <v>1019</v>
      </c>
      <c r="K638" s="625"/>
      <c r="L638" s="625" t="s">
        <v>7147</v>
      </c>
      <c r="M638" s="629" t="s">
        <v>3929</v>
      </c>
      <c r="N638" s="625"/>
      <c r="O638" s="625"/>
      <c r="P638" s="625"/>
      <c r="Q638" s="625"/>
      <c r="R638" s="625" t="s">
        <v>4996</v>
      </c>
      <c r="S638" s="625" t="s">
        <v>3447</v>
      </c>
      <c r="T638" s="625"/>
      <c r="U638" s="625"/>
      <c r="V638" s="625"/>
      <c r="W638" s="625">
        <v>4</v>
      </c>
      <c r="X638" s="625"/>
      <c r="Y638" s="636" t="s">
        <v>10466</v>
      </c>
      <c r="Z638" s="625" t="s">
        <v>8263</v>
      </c>
      <c r="AA638" s="625" t="s">
        <v>8263</v>
      </c>
      <c r="AB638" s="626" t="str">
        <f t="shared" si="24"/>
        <v>557 mm</v>
      </c>
      <c r="AC638" s="651" t="s">
        <v>11036</v>
      </c>
      <c r="AD638" s="651"/>
      <c r="AE638" s="623">
        <v>75</v>
      </c>
      <c r="AF638" s="623">
        <f t="shared" si="25"/>
        <v>557</v>
      </c>
    </row>
    <row r="639" spans="1:32" x14ac:dyDescent="0.2">
      <c r="A639" s="628" t="s">
        <v>7934</v>
      </c>
      <c r="B639" s="628" t="s">
        <v>8490</v>
      </c>
      <c r="C639" s="625">
        <v>0.5</v>
      </c>
      <c r="D639" s="632" t="s">
        <v>1483</v>
      </c>
      <c r="E639" s="625">
        <v>208</v>
      </c>
      <c r="F639" s="625">
        <v>65</v>
      </c>
      <c r="G639" s="628"/>
      <c r="H639" s="625">
        <v>79</v>
      </c>
      <c r="I639" s="625"/>
      <c r="J639" s="625" t="s">
        <v>1019</v>
      </c>
      <c r="K639" s="625"/>
      <c r="L639" s="625" t="s">
        <v>7147</v>
      </c>
      <c r="M639" s="629" t="s">
        <v>3523</v>
      </c>
      <c r="N639" s="625"/>
      <c r="O639" s="625"/>
      <c r="P639" s="625"/>
      <c r="Q639" s="625"/>
      <c r="R639" s="625" t="s">
        <v>4996</v>
      </c>
      <c r="S639" s="625" t="s">
        <v>154</v>
      </c>
      <c r="T639" s="625"/>
      <c r="U639" s="625"/>
      <c r="V639" s="625"/>
      <c r="W639" s="625">
        <v>6</v>
      </c>
      <c r="X639" s="625"/>
      <c r="Y639" s="625" t="s">
        <v>6098</v>
      </c>
      <c r="Z639" s="625" t="s">
        <v>8263</v>
      </c>
      <c r="AA639" s="625" t="s">
        <v>8263</v>
      </c>
      <c r="AB639" s="626" t="str">
        <f t="shared" si="24"/>
        <v>597 mm</v>
      </c>
      <c r="AC639" s="643" t="s">
        <v>1262</v>
      </c>
      <c r="AD639" s="643"/>
      <c r="AE639" s="623">
        <v>35</v>
      </c>
      <c r="AF639" s="623">
        <f t="shared" si="25"/>
        <v>597</v>
      </c>
    </row>
    <row r="640" spans="1:32" x14ac:dyDescent="0.2">
      <c r="A640" s="628"/>
      <c r="B640" s="628" t="s">
        <v>8490</v>
      </c>
      <c r="C640" s="625">
        <v>0.5</v>
      </c>
      <c r="D640" s="632" t="s">
        <v>9888</v>
      </c>
      <c r="E640" s="625">
        <v>208</v>
      </c>
      <c r="F640" s="625">
        <v>65</v>
      </c>
      <c r="G640" s="625"/>
      <c r="H640" s="625">
        <v>79</v>
      </c>
      <c r="I640" s="625"/>
      <c r="J640" s="625" t="s">
        <v>1019</v>
      </c>
      <c r="K640" s="625"/>
      <c r="L640" s="625" t="s">
        <v>7147</v>
      </c>
      <c r="M640" s="629" t="s">
        <v>3929</v>
      </c>
      <c r="N640" s="625"/>
      <c r="O640" s="625"/>
      <c r="P640" s="625"/>
      <c r="Q640" s="625"/>
      <c r="R640" s="625" t="s">
        <v>4996</v>
      </c>
      <c r="S640" s="625" t="s">
        <v>3447</v>
      </c>
      <c r="T640" s="625"/>
      <c r="U640" s="625"/>
      <c r="V640" s="625"/>
      <c r="W640" s="625">
        <v>4</v>
      </c>
      <c r="X640" s="625"/>
      <c r="Y640" s="625" t="s">
        <v>3271</v>
      </c>
      <c r="Z640" s="625" t="s">
        <v>8263</v>
      </c>
      <c r="AA640" s="625" t="s">
        <v>8263</v>
      </c>
      <c r="AB640" s="626" t="str">
        <f t="shared" si="24"/>
        <v>567 mm</v>
      </c>
      <c r="AC640" s="643"/>
      <c r="AD640" s="643"/>
      <c r="AE640" s="623">
        <v>65</v>
      </c>
      <c r="AF640" s="623">
        <f t="shared" si="25"/>
        <v>567</v>
      </c>
    </row>
    <row r="641" spans="1:32" x14ac:dyDescent="0.2">
      <c r="A641" s="633" t="s">
        <v>10739</v>
      </c>
      <c r="B641" s="633" t="s">
        <v>8490</v>
      </c>
      <c r="C641" s="636">
        <v>0.5</v>
      </c>
      <c r="D641" s="640" t="s">
        <v>10392</v>
      </c>
      <c r="E641" s="636">
        <v>201</v>
      </c>
      <c r="F641" s="636">
        <v>65</v>
      </c>
      <c r="G641" s="636"/>
      <c r="H641" s="636">
        <v>79</v>
      </c>
      <c r="I641" s="636"/>
      <c r="J641" s="636" t="s">
        <v>1019</v>
      </c>
      <c r="K641" s="636"/>
      <c r="L641" s="733" t="s">
        <v>8558</v>
      </c>
      <c r="M641" s="734"/>
      <c r="N641" s="733"/>
      <c r="O641" s="733"/>
      <c r="P641" s="733"/>
      <c r="Q641" s="733"/>
      <c r="R641" s="733"/>
      <c r="S641" s="733"/>
      <c r="T641" s="636"/>
      <c r="U641" s="636"/>
      <c r="V641" s="636"/>
      <c r="W641" s="636">
        <v>6</v>
      </c>
      <c r="X641" s="636"/>
      <c r="Y641" s="625" t="s">
        <v>5511</v>
      </c>
      <c r="Z641" s="636" t="s">
        <v>5368</v>
      </c>
      <c r="AA641" s="636" t="s">
        <v>8263</v>
      </c>
      <c r="AB641" s="626" t="str">
        <f t="shared" si="24"/>
        <v>592 mm</v>
      </c>
      <c r="AC641" s="651" t="s">
        <v>10753</v>
      </c>
      <c r="AD641" s="651"/>
      <c r="AE641" s="623">
        <v>40</v>
      </c>
      <c r="AF641" s="623">
        <f t="shared" si="25"/>
        <v>592</v>
      </c>
    </row>
    <row r="642" spans="1:32" x14ac:dyDescent="0.2">
      <c r="A642" s="628"/>
      <c r="B642" s="628" t="s">
        <v>8490</v>
      </c>
      <c r="C642" s="625">
        <v>0.5</v>
      </c>
      <c r="D642" s="632" t="s">
        <v>5490</v>
      </c>
      <c r="E642" s="625">
        <v>201</v>
      </c>
      <c r="F642" s="625">
        <v>65</v>
      </c>
      <c r="G642" s="625"/>
      <c r="H642" s="625">
        <v>79</v>
      </c>
      <c r="I642" s="625"/>
      <c r="J642" s="625" t="s">
        <v>1019</v>
      </c>
      <c r="K642" s="625"/>
      <c r="L642" s="649" t="s">
        <v>8558</v>
      </c>
      <c r="M642" s="650"/>
      <c r="N642" s="649"/>
      <c r="O642" s="649"/>
      <c r="P642" s="649"/>
      <c r="Q642" s="649"/>
      <c r="R642" s="649"/>
      <c r="S642" s="649"/>
      <c r="T642" s="625"/>
      <c r="U642" s="625"/>
      <c r="V642" s="625"/>
      <c r="W642" s="625">
        <v>6</v>
      </c>
      <c r="X642" s="625"/>
      <c r="Y642" s="625" t="s">
        <v>6098</v>
      </c>
      <c r="Z642" s="625" t="s">
        <v>5368</v>
      </c>
      <c r="AA642" s="625" t="s">
        <v>8263</v>
      </c>
      <c r="AB642" s="626" t="str">
        <f t="shared" si="24"/>
        <v>597 mm</v>
      </c>
      <c r="AC642" s="643"/>
      <c r="AD642" s="643"/>
      <c r="AE642" s="623">
        <v>35</v>
      </c>
      <c r="AF642" s="623">
        <f t="shared" si="25"/>
        <v>597</v>
      </c>
    </row>
    <row r="643" spans="1:32" x14ac:dyDescent="0.2">
      <c r="A643" s="628" t="s">
        <v>10484</v>
      </c>
      <c r="B643" s="628" t="s">
        <v>8490</v>
      </c>
      <c r="C643" s="625">
        <v>0.5</v>
      </c>
      <c r="D643" s="632" t="s">
        <v>7522</v>
      </c>
      <c r="E643" s="625">
        <v>208</v>
      </c>
      <c r="F643" s="625">
        <v>64</v>
      </c>
      <c r="G643" s="625"/>
      <c r="H643" s="625">
        <v>79</v>
      </c>
      <c r="I643" s="625"/>
      <c r="J643" s="625" t="s">
        <v>1019</v>
      </c>
      <c r="K643" s="625"/>
      <c r="L643" s="625" t="s">
        <v>7147</v>
      </c>
      <c r="M643" s="629" t="s">
        <v>3929</v>
      </c>
      <c r="N643" s="625"/>
      <c r="O643" s="625"/>
      <c r="P643" s="625"/>
      <c r="Q643" s="625"/>
      <c r="R643" s="625" t="s">
        <v>4996</v>
      </c>
      <c r="S643" s="625" t="s">
        <v>154</v>
      </c>
      <c r="T643" s="625"/>
      <c r="U643" s="625"/>
      <c r="V643" s="625"/>
      <c r="W643" s="625">
        <v>5</v>
      </c>
      <c r="X643" s="625"/>
      <c r="Y643" s="625" t="s">
        <v>5511</v>
      </c>
      <c r="Z643" s="625" t="s">
        <v>8263</v>
      </c>
      <c r="AA643" s="625" t="s">
        <v>8263</v>
      </c>
      <c r="AB643" s="626" t="str">
        <f t="shared" si="24"/>
        <v>592 mm</v>
      </c>
      <c r="AC643" s="643"/>
      <c r="AD643" s="643"/>
      <c r="AE643" s="623">
        <v>40</v>
      </c>
      <c r="AF643" s="623">
        <f t="shared" si="25"/>
        <v>592</v>
      </c>
    </row>
    <row r="644" spans="1:32" x14ac:dyDescent="0.2">
      <c r="A644" s="628" t="s">
        <v>12163</v>
      </c>
      <c r="B644" s="628" t="s">
        <v>8490</v>
      </c>
      <c r="C644" s="625">
        <v>0.5</v>
      </c>
      <c r="D644" s="632" t="s">
        <v>12166</v>
      </c>
      <c r="E644" s="625">
        <v>214</v>
      </c>
      <c r="F644" s="625">
        <v>64</v>
      </c>
      <c r="G644" s="628"/>
      <c r="H644" s="625">
        <v>79</v>
      </c>
      <c r="I644" s="625"/>
      <c r="J644" s="625" t="s">
        <v>1019</v>
      </c>
      <c r="K644" s="625"/>
      <c r="L644" s="625" t="s">
        <v>7147</v>
      </c>
      <c r="M644" s="629" t="s">
        <v>3929</v>
      </c>
      <c r="N644" s="625"/>
      <c r="O644" s="625"/>
      <c r="P644" s="625"/>
      <c r="Q644" s="625"/>
      <c r="R644" s="625" t="s">
        <v>4996</v>
      </c>
      <c r="S644" s="625" t="s">
        <v>154</v>
      </c>
      <c r="T644" s="625"/>
      <c r="U644" s="625" t="s">
        <v>8263</v>
      </c>
      <c r="V644" s="625"/>
      <c r="W644" s="625">
        <v>5</v>
      </c>
      <c r="X644" s="625"/>
      <c r="Y644" s="625" t="s">
        <v>5754</v>
      </c>
      <c r="Z644" s="625" t="s">
        <v>8263</v>
      </c>
      <c r="AA644" s="625" t="s">
        <v>8263</v>
      </c>
      <c r="AB644" s="626" t="str">
        <f t="shared" si="24"/>
        <v>587 mm</v>
      </c>
      <c r="AC644" s="643" t="s">
        <v>12165</v>
      </c>
      <c r="AD644" s="643"/>
      <c r="AE644" s="623">
        <v>45</v>
      </c>
      <c r="AF644" s="623">
        <f t="shared" si="25"/>
        <v>587</v>
      </c>
    </row>
    <row r="645" spans="1:32" x14ac:dyDescent="0.2">
      <c r="A645" s="628"/>
      <c r="B645" s="628" t="s">
        <v>8490</v>
      </c>
      <c r="C645" s="625">
        <v>0.5</v>
      </c>
      <c r="D645" s="632" t="s">
        <v>9994</v>
      </c>
      <c r="E645" s="625">
        <v>208</v>
      </c>
      <c r="F645" s="625">
        <v>66</v>
      </c>
      <c r="G645" s="625"/>
      <c r="H645" s="625">
        <v>79</v>
      </c>
      <c r="I645" s="625"/>
      <c r="J645" s="625" t="s">
        <v>1019</v>
      </c>
      <c r="K645" s="625"/>
      <c r="L645" s="625" t="s">
        <v>7147</v>
      </c>
      <c r="M645" s="629" t="s">
        <v>3929</v>
      </c>
      <c r="N645" s="625"/>
      <c r="O645" s="625"/>
      <c r="P645" s="625"/>
      <c r="Q645" s="625"/>
      <c r="R645" s="625" t="s">
        <v>4996</v>
      </c>
      <c r="S645" s="625" t="s">
        <v>2019</v>
      </c>
      <c r="T645" s="625"/>
      <c r="U645" s="625"/>
      <c r="V645" s="625"/>
      <c r="W645" s="625">
        <v>4</v>
      </c>
      <c r="X645" s="625"/>
      <c r="Y645" s="625" t="s">
        <v>3035</v>
      </c>
      <c r="Z645" s="625" t="s">
        <v>8263</v>
      </c>
      <c r="AA645" s="625" t="s">
        <v>8263</v>
      </c>
      <c r="AB645" s="626" t="str">
        <f t="shared" si="24"/>
        <v>552 mm</v>
      </c>
      <c r="AC645" s="643"/>
      <c r="AD645" s="643"/>
      <c r="AE645" s="623">
        <v>80</v>
      </c>
      <c r="AF645" s="623">
        <f t="shared" si="25"/>
        <v>552</v>
      </c>
    </row>
    <row r="646" spans="1:32" x14ac:dyDescent="0.2">
      <c r="A646" s="633" t="s">
        <v>2267</v>
      </c>
      <c r="B646" s="633" t="s">
        <v>8490</v>
      </c>
      <c r="C646" s="625">
        <v>0.5</v>
      </c>
      <c r="D646" s="640" t="s">
        <v>10650</v>
      </c>
      <c r="E646" s="625">
        <v>201</v>
      </c>
      <c r="F646" s="625">
        <v>65</v>
      </c>
      <c r="G646" s="625"/>
      <c r="H646" s="625">
        <v>79</v>
      </c>
      <c r="I646" s="625"/>
      <c r="J646" s="625" t="s">
        <v>1019</v>
      </c>
      <c r="K646" s="625"/>
      <c r="L646" s="649" t="s">
        <v>8558</v>
      </c>
      <c r="M646" s="650"/>
      <c r="N646" s="649"/>
      <c r="O646" s="649"/>
      <c r="P646" s="649"/>
      <c r="Q646" s="649"/>
      <c r="R646" s="649"/>
      <c r="S646" s="649"/>
      <c r="T646" s="625"/>
      <c r="U646" s="625"/>
      <c r="V646" s="625"/>
      <c r="W646" s="625">
        <v>5</v>
      </c>
      <c r="X646" s="625"/>
      <c r="Y646" s="625" t="s">
        <v>6098</v>
      </c>
      <c r="Z646" s="625" t="s">
        <v>5368</v>
      </c>
      <c r="AA646" s="625" t="s">
        <v>8263</v>
      </c>
      <c r="AB646" s="626" t="str">
        <f t="shared" si="24"/>
        <v>597 mm</v>
      </c>
      <c r="AC646" s="651" t="s">
        <v>10626</v>
      </c>
      <c r="AD646" s="651"/>
      <c r="AE646" s="623">
        <v>35</v>
      </c>
      <c r="AF646" s="623">
        <f t="shared" si="25"/>
        <v>597</v>
      </c>
    </row>
    <row r="647" spans="1:32" x14ac:dyDescent="0.2">
      <c r="A647" s="633" t="s">
        <v>10631</v>
      </c>
      <c r="B647" s="628" t="s">
        <v>8490</v>
      </c>
      <c r="C647" s="625">
        <v>0.5</v>
      </c>
      <c r="D647" s="632" t="s">
        <v>7009</v>
      </c>
      <c r="E647" s="625">
        <v>201</v>
      </c>
      <c r="F647" s="625">
        <v>65</v>
      </c>
      <c r="G647" s="628"/>
      <c r="H647" s="625">
        <v>79</v>
      </c>
      <c r="I647" s="625"/>
      <c r="J647" s="625" t="s">
        <v>1019</v>
      </c>
      <c r="K647" s="625"/>
      <c r="L647" s="649" t="s">
        <v>8558</v>
      </c>
      <c r="M647" s="650"/>
      <c r="N647" s="649"/>
      <c r="O647" s="649"/>
      <c r="P647" s="649"/>
      <c r="Q647" s="649"/>
      <c r="R647" s="649"/>
      <c r="S647" s="649"/>
      <c r="T647" s="625"/>
      <c r="U647" s="625"/>
      <c r="V647" s="625"/>
      <c r="W647" s="625">
        <v>6</v>
      </c>
      <c r="X647" s="625"/>
      <c r="Y647" s="625" t="s">
        <v>6098</v>
      </c>
      <c r="Z647" s="625" t="s">
        <v>5368</v>
      </c>
      <c r="AA647" s="625" t="s">
        <v>8263</v>
      </c>
      <c r="AB647" s="626" t="str">
        <f t="shared" si="24"/>
        <v>597 mm</v>
      </c>
      <c r="AC647" s="651" t="s">
        <v>10633</v>
      </c>
      <c r="AD647" s="651"/>
      <c r="AE647" s="623">
        <v>35</v>
      </c>
      <c r="AF647" s="623">
        <f t="shared" si="25"/>
        <v>597</v>
      </c>
    </row>
    <row r="648" spans="1:32" x14ac:dyDescent="0.2">
      <c r="A648" s="633" t="s">
        <v>11095</v>
      </c>
      <c r="B648" s="628" t="s">
        <v>8490</v>
      </c>
      <c r="C648" s="625">
        <v>0.5</v>
      </c>
      <c r="D648" s="632" t="s">
        <v>11116</v>
      </c>
      <c r="E648" s="625">
        <v>208</v>
      </c>
      <c r="F648" s="625">
        <v>65</v>
      </c>
      <c r="G648" s="625"/>
      <c r="H648" s="625">
        <v>79</v>
      </c>
      <c r="I648" s="625"/>
      <c r="J648" s="625" t="s">
        <v>1019</v>
      </c>
      <c r="K648" s="625"/>
      <c r="L648" s="625" t="s">
        <v>7147</v>
      </c>
      <c r="M648" s="629" t="s">
        <v>3929</v>
      </c>
      <c r="N648" s="625"/>
      <c r="O648" s="625"/>
      <c r="P648" s="625"/>
      <c r="Q648" s="625"/>
      <c r="R648" s="625" t="s">
        <v>4996</v>
      </c>
      <c r="S648" s="625" t="s">
        <v>3447</v>
      </c>
      <c r="T648" s="625"/>
      <c r="U648" s="625"/>
      <c r="V648" s="625"/>
      <c r="W648" s="625">
        <v>5</v>
      </c>
      <c r="X648" s="625"/>
      <c r="Y648" s="625" t="s">
        <v>2790</v>
      </c>
      <c r="Z648" s="625" t="s">
        <v>8263</v>
      </c>
      <c r="AA648" s="625" t="s">
        <v>8263</v>
      </c>
      <c r="AB648" s="626" t="str">
        <f t="shared" si="24"/>
        <v>562 mm</v>
      </c>
      <c r="AC648" s="643" t="s">
        <v>11117</v>
      </c>
      <c r="AD648" s="643"/>
      <c r="AE648" s="623">
        <v>70</v>
      </c>
      <c r="AF648" s="623">
        <f t="shared" si="25"/>
        <v>562</v>
      </c>
    </row>
    <row r="649" spans="1:32" x14ac:dyDescent="0.2">
      <c r="A649" s="633" t="s">
        <v>6475</v>
      </c>
      <c r="B649" s="628" t="s">
        <v>8490</v>
      </c>
      <c r="C649" s="625">
        <v>0.5</v>
      </c>
      <c r="D649" s="632" t="s">
        <v>2290</v>
      </c>
      <c r="E649" s="625">
        <v>208</v>
      </c>
      <c r="F649" s="625">
        <v>64</v>
      </c>
      <c r="G649" s="628"/>
      <c r="H649" s="625">
        <v>79</v>
      </c>
      <c r="I649" s="625"/>
      <c r="J649" s="625" t="s">
        <v>1019</v>
      </c>
      <c r="K649" s="625"/>
      <c r="L649" s="625" t="s">
        <v>7147</v>
      </c>
      <c r="M649" s="629" t="s">
        <v>3523</v>
      </c>
      <c r="N649" s="625"/>
      <c r="O649" s="625"/>
      <c r="P649" s="625"/>
      <c r="Q649" s="625"/>
      <c r="R649" s="625" t="s">
        <v>4996</v>
      </c>
      <c r="S649" s="625" t="s">
        <v>3447</v>
      </c>
      <c r="T649" s="625"/>
      <c r="U649" s="625"/>
      <c r="V649" s="625"/>
      <c r="W649" s="625">
        <v>5</v>
      </c>
      <c r="X649" s="625"/>
      <c r="Y649" s="625" t="s">
        <v>10391</v>
      </c>
      <c r="Z649" s="625" t="s">
        <v>8263</v>
      </c>
      <c r="AA649" s="625" t="s">
        <v>8263</v>
      </c>
      <c r="AB649" s="626" t="str">
        <f t="shared" si="24"/>
        <v>577 mm</v>
      </c>
      <c r="AC649" s="651" t="s">
        <v>10623</v>
      </c>
      <c r="AD649" s="651"/>
      <c r="AE649" s="623">
        <v>55</v>
      </c>
      <c r="AF649" s="623">
        <f t="shared" si="25"/>
        <v>577</v>
      </c>
    </row>
    <row r="650" spans="1:32" x14ac:dyDescent="0.2">
      <c r="A650" s="628" t="s">
        <v>5568</v>
      </c>
      <c r="B650" s="628" t="s">
        <v>8490</v>
      </c>
      <c r="C650" s="625">
        <v>0.5</v>
      </c>
      <c r="D650" s="632" t="s">
        <v>6459</v>
      </c>
      <c r="E650" s="625">
        <v>207</v>
      </c>
      <c r="F650" s="625">
        <v>72</v>
      </c>
      <c r="G650" s="625"/>
      <c r="H650" s="625">
        <v>88</v>
      </c>
      <c r="I650" s="625"/>
      <c r="J650" s="625" t="s">
        <v>1019</v>
      </c>
      <c r="K650" s="625"/>
      <c r="L650" s="625" t="s">
        <v>7147</v>
      </c>
      <c r="M650" s="629" t="s">
        <v>3523</v>
      </c>
      <c r="N650" s="625"/>
      <c r="O650" s="625"/>
      <c r="P650" s="625"/>
      <c r="Q650" s="625"/>
      <c r="R650" s="625" t="s">
        <v>4996</v>
      </c>
      <c r="S650" s="625" t="s">
        <v>1046</v>
      </c>
      <c r="T650" s="625"/>
      <c r="U650" s="625"/>
      <c r="V650" s="625"/>
      <c r="W650" s="625">
        <v>6</v>
      </c>
      <c r="X650" s="625"/>
      <c r="Y650" s="625" t="s">
        <v>5511</v>
      </c>
      <c r="Z650" s="625" t="s">
        <v>8263</v>
      </c>
      <c r="AA650" s="625" t="s">
        <v>8263</v>
      </c>
      <c r="AB650" s="626" t="str">
        <f t="shared" si="24"/>
        <v>592 mm</v>
      </c>
      <c r="AC650" s="643"/>
      <c r="AD650" s="643"/>
      <c r="AE650" s="623">
        <v>40</v>
      </c>
      <c r="AF650" s="623">
        <f t="shared" si="25"/>
        <v>592</v>
      </c>
    </row>
    <row r="651" spans="1:32" x14ac:dyDescent="0.2">
      <c r="A651" s="628" t="s">
        <v>670</v>
      </c>
      <c r="B651" s="628" t="s">
        <v>8490</v>
      </c>
      <c r="C651" s="625">
        <v>0.5</v>
      </c>
      <c r="D651" s="632" t="s">
        <v>3529</v>
      </c>
      <c r="E651" s="625">
        <v>201</v>
      </c>
      <c r="F651" s="625">
        <v>65</v>
      </c>
      <c r="G651" s="625"/>
      <c r="H651" s="625">
        <v>79</v>
      </c>
      <c r="I651" s="625"/>
      <c r="J651" s="625" t="s">
        <v>1019</v>
      </c>
      <c r="K651" s="625"/>
      <c r="L651" s="649" t="s">
        <v>8558</v>
      </c>
      <c r="M651" s="650"/>
      <c r="N651" s="649"/>
      <c r="O651" s="649"/>
      <c r="P651" s="649"/>
      <c r="Q651" s="649"/>
      <c r="R651" s="649"/>
      <c r="S651" s="649"/>
      <c r="T651" s="625"/>
      <c r="U651" s="625"/>
      <c r="V651" s="625"/>
      <c r="W651" s="625">
        <v>5</v>
      </c>
      <c r="X651" s="625"/>
      <c r="Y651" s="625" t="s">
        <v>6098</v>
      </c>
      <c r="Z651" s="625" t="s">
        <v>5368</v>
      </c>
      <c r="AA651" s="625" t="s">
        <v>8263</v>
      </c>
      <c r="AB651" s="626" t="str">
        <f t="shared" si="24"/>
        <v>597 mm</v>
      </c>
      <c r="AC651" s="643" t="s">
        <v>473</v>
      </c>
      <c r="AD651" s="643"/>
      <c r="AE651" s="623">
        <v>35</v>
      </c>
      <c r="AF651" s="623">
        <f t="shared" si="25"/>
        <v>597</v>
      </c>
    </row>
    <row r="652" spans="1:32" x14ac:dyDescent="0.2">
      <c r="A652" s="628"/>
      <c r="B652" s="628" t="s">
        <v>8490</v>
      </c>
      <c r="C652" s="625">
        <v>0.5</v>
      </c>
      <c r="D652" s="632" t="s">
        <v>8139</v>
      </c>
      <c r="E652" s="625">
        <v>206</v>
      </c>
      <c r="F652" s="625">
        <v>71</v>
      </c>
      <c r="G652" s="628"/>
      <c r="H652" s="625">
        <v>83</v>
      </c>
      <c r="I652" s="625"/>
      <c r="J652" s="625" t="s">
        <v>1019</v>
      </c>
      <c r="K652" s="625"/>
      <c r="L652" s="625" t="s">
        <v>7147</v>
      </c>
      <c r="M652" s="629" t="s">
        <v>3929</v>
      </c>
      <c r="N652" s="625"/>
      <c r="O652" s="625"/>
      <c r="P652" s="625"/>
      <c r="Q652" s="625"/>
      <c r="R652" s="625" t="s">
        <v>4996</v>
      </c>
      <c r="S652" s="625" t="s">
        <v>2019</v>
      </c>
      <c r="T652" s="625"/>
      <c r="U652" s="625"/>
      <c r="V652" s="625"/>
      <c r="W652" s="625">
        <v>5</v>
      </c>
      <c r="X652" s="625"/>
      <c r="Y652" s="625" t="s">
        <v>1074</v>
      </c>
      <c r="Z652" s="625" t="s">
        <v>8263</v>
      </c>
      <c r="AA652" s="625" t="s">
        <v>8263</v>
      </c>
      <c r="AB652" s="626" t="str">
        <f t="shared" si="24"/>
        <v>582 mm</v>
      </c>
      <c r="AC652" s="643"/>
      <c r="AD652" s="643"/>
      <c r="AE652" s="623">
        <v>50</v>
      </c>
      <c r="AF652" s="623">
        <f t="shared" si="25"/>
        <v>582</v>
      </c>
    </row>
    <row r="653" spans="1:32" x14ac:dyDescent="0.2">
      <c r="A653" s="628" t="s">
        <v>10958</v>
      </c>
      <c r="B653" s="628" t="s">
        <v>8490</v>
      </c>
      <c r="C653" s="625">
        <v>0.5</v>
      </c>
      <c r="D653" s="782" t="s">
        <v>10969</v>
      </c>
      <c r="E653" s="625">
        <v>214</v>
      </c>
      <c r="F653" s="625">
        <v>64</v>
      </c>
      <c r="G653" s="628"/>
      <c r="H653" s="625">
        <v>79</v>
      </c>
      <c r="I653" s="625"/>
      <c r="J653" s="625" t="s">
        <v>1019</v>
      </c>
      <c r="K653" s="625"/>
      <c r="L653" s="625" t="s">
        <v>7147</v>
      </c>
      <c r="M653" s="629" t="s">
        <v>3523</v>
      </c>
      <c r="N653" s="625"/>
      <c r="O653" s="625"/>
      <c r="P653" s="625"/>
      <c r="Q653" s="625"/>
      <c r="R653" s="625" t="s">
        <v>4996</v>
      </c>
      <c r="S653" s="625" t="s">
        <v>3447</v>
      </c>
      <c r="T653" s="625"/>
      <c r="U653" s="625" t="s">
        <v>8263</v>
      </c>
      <c r="V653" s="625"/>
      <c r="W653" s="625">
        <v>4</v>
      </c>
      <c r="X653" s="625"/>
      <c r="Y653" s="625" t="s">
        <v>10466</v>
      </c>
      <c r="Z653" s="625" t="s">
        <v>8263</v>
      </c>
      <c r="AA653" s="625" t="s">
        <v>8263</v>
      </c>
      <c r="AB653" s="626" t="str">
        <f t="shared" si="24"/>
        <v>557 mm</v>
      </c>
      <c r="AC653" s="643" t="s">
        <v>12526</v>
      </c>
      <c r="AD653" s="643"/>
      <c r="AE653" s="623">
        <v>75</v>
      </c>
      <c r="AF653" s="623">
        <f t="shared" si="25"/>
        <v>557</v>
      </c>
    </row>
    <row r="654" spans="1:32" x14ac:dyDescent="0.2">
      <c r="A654" s="628"/>
      <c r="B654" s="628" t="s">
        <v>8490</v>
      </c>
      <c r="C654" s="625">
        <v>0.5</v>
      </c>
      <c r="D654" s="632" t="s">
        <v>5654</v>
      </c>
      <c r="E654" s="625">
        <v>208</v>
      </c>
      <c r="F654" s="625">
        <v>66</v>
      </c>
      <c r="G654" s="628"/>
      <c r="H654" s="625">
        <v>79</v>
      </c>
      <c r="I654" s="625"/>
      <c r="J654" s="625" t="s">
        <v>1019</v>
      </c>
      <c r="K654" s="625"/>
      <c r="L654" s="625" t="s">
        <v>7147</v>
      </c>
      <c r="M654" s="629" t="s">
        <v>3523</v>
      </c>
      <c r="N654" s="625"/>
      <c r="O654" s="625"/>
      <c r="P654" s="625"/>
      <c r="Q654" s="625"/>
      <c r="R654" s="625" t="s">
        <v>4996</v>
      </c>
      <c r="S654" s="625" t="s">
        <v>2019</v>
      </c>
      <c r="T654" s="625"/>
      <c r="U654" s="625"/>
      <c r="V654" s="625"/>
      <c r="W654" s="625">
        <v>3</v>
      </c>
      <c r="X654" s="625"/>
      <c r="Y654" s="625" t="s">
        <v>912</v>
      </c>
      <c r="Z654" s="625" t="s">
        <v>8263</v>
      </c>
      <c r="AA654" s="625" t="s">
        <v>8263</v>
      </c>
      <c r="AB654" s="626" t="str">
        <f t="shared" si="24"/>
        <v>537 mm</v>
      </c>
      <c r="AC654" s="643"/>
      <c r="AD654" s="643"/>
      <c r="AE654" s="623">
        <v>95</v>
      </c>
      <c r="AF654" s="623">
        <f t="shared" si="25"/>
        <v>537</v>
      </c>
    </row>
    <row r="655" spans="1:32" x14ac:dyDescent="0.2">
      <c r="A655" s="633" t="s">
        <v>11060</v>
      </c>
      <c r="B655" s="628" t="s">
        <v>8490</v>
      </c>
      <c r="C655" s="625">
        <v>0.5</v>
      </c>
      <c r="D655" s="640" t="s">
        <v>11075</v>
      </c>
      <c r="E655" s="625">
        <v>208</v>
      </c>
      <c r="F655" s="625">
        <v>65</v>
      </c>
      <c r="G655" s="625"/>
      <c r="H655" s="625">
        <v>79</v>
      </c>
      <c r="I655" s="625"/>
      <c r="J655" s="625" t="s">
        <v>1019</v>
      </c>
      <c r="K655" s="625"/>
      <c r="L655" s="625" t="s">
        <v>7147</v>
      </c>
      <c r="M655" s="629" t="s">
        <v>3929</v>
      </c>
      <c r="N655" s="625"/>
      <c r="O655" s="625"/>
      <c r="P655" s="625"/>
      <c r="Q655" s="625"/>
      <c r="R655" s="625" t="s">
        <v>4996</v>
      </c>
      <c r="S655" s="625" t="s">
        <v>1046</v>
      </c>
      <c r="T655" s="625"/>
      <c r="U655" s="625"/>
      <c r="V655" s="625"/>
      <c r="W655" s="625">
        <v>4</v>
      </c>
      <c r="X655" s="625"/>
      <c r="Y655" s="625" t="s">
        <v>3271</v>
      </c>
      <c r="Z655" s="625" t="s">
        <v>8263</v>
      </c>
      <c r="AA655" s="625" t="s">
        <v>8263</v>
      </c>
      <c r="AB655" s="626" t="str">
        <f t="shared" si="24"/>
        <v>567 mm</v>
      </c>
      <c r="AC655" s="651" t="s">
        <v>11076</v>
      </c>
      <c r="AD655" s="651"/>
      <c r="AE655" s="623">
        <v>65</v>
      </c>
      <c r="AF655" s="623">
        <f t="shared" si="25"/>
        <v>567</v>
      </c>
    </row>
    <row r="656" spans="1:32" x14ac:dyDescent="0.2">
      <c r="A656" s="633" t="s">
        <v>10759</v>
      </c>
      <c r="B656" s="633" t="s">
        <v>8490</v>
      </c>
      <c r="C656" s="636">
        <v>0.5</v>
      </c>
      <c r="D656" s="640" t="s">
        <v>10766</v>
      </c>
      <c r="E656" s="636">
        <v>201</v>
      </c>
      <c r="F656" s="636">
        <v>65</v>
      </c>
      <c r="G656" s="636"/>
      <c r="H656" s="636">
        <v>79</v>
      </c>
      <c r="I656" s="636"/>
      <c r="J656" s="636" t="s">
        <v>1019</v>
      </c>
      <c r="K656" s="636"/>
      <c r="L656" s="733" t="s">
        <v>8558</v>
      </c>
      <c r="M656" s="734"/>
      <c r="N656" s="733"/>
      <c r="O656" s="733"/>
      <c r="P656" s="733"/>
      <c r="Q656" s="733"/>
      <c r="R656" s="733"/>
      <c r="S656" s="733"/>
      <c r="T656" s="636"/>
      <c r="U656" s="636"/>
      <c r="V656" s="636"/>
      <c r="W656" s="636">
        <v>6</v>
      </c>
      <c r="X656" s="636"/>
      <c r="Y656" s="625" t="s">
        <v>5511</v>
      </c>
      <c r="Z656" s="636" t="s">
        <v>5368</v>
      </c>
      <c r="AA656" s="636" t="s">
        <v>8263</v>
      </c>
      <c r="AB656" s="626" t="str">
        <f t="shared" si="24"/>
        <v>592 mm</v>
      </c>
      <c r="AC656" s="643" t="s">
        <v>10764</v>
      </c>
      <c r="AD656" s="643"/>
      <c r="AE656" s="623">
        <v>40</v>
      </c>
      <c r="AF656" s="623">
        <f t="shared" si="25"/>
        <v>592</v>
      </c>
    </row>
    <row r="657" spans="1:32" x14ac:dyDescent="0.2">
      <c r="A657" s="633" t="s">
        <v>11670</v>
      </c>
      <c r="B657" s="633" t="s">
        <v>8490</v>
      </c>
      <c r="C657" s="636">
        <v>0.5</v>
      </c>
      <c r="D657" s="640" t="s">
        <v>11687</v>
      </c>
      <c r="E657" s="636">
        <v>201</v>
      </c>
      <c r="F657" s="636">
        <v>65</v>
      </c>
      <c r="G657" s="636"/>
      <c r="H657" s="636">
        <v>79</v>
      </c>
      <c r="I657" s="636"/>
      <c r="J657" s="636" t="s">
        <v>1019</v>
      </c>
      <c r="K657" s="636"/>
      <c r="L657" s="733" t="s">
        <v>8558</v>
      </c>
      <c r="M657" s="734"/>
      <c r="N657" s="733"/>
      <c r="O657" s="733"/>
      <c r="P657" s="733"/>
      <c r="Q657" s="733"/>
      <c r="R657" s="733"/>
      <c r="S657" s="733"/>
      <c r="T657" s="636"/>
      <c r="U657" s="636"/>
      <c r="V657" s="636"/>
      <c r="W657" s="636">
        <v>5</v>
      </c>
      <c r="X657" s="636"/>
      <c r="Y657" s="636" t="s">
        <v>5754</v>
      </c>
      <c r="Z657" s="636" t="s">
        <v>5368</v>
      </c>
      <c r="AA657" s="636" t="s">
        <v>8263</v>
      </c>
      <c r="AB657" s="626" t="str">
        <f t="shared" si="24"/>
        <v>587 mm</v>
      </c>
      <c r="AC657" s="651" t="s">
        <v>11657</v>
      </c>
      <c r="AD657" s="651"/>
      <c r="AE657" s="623">
        <v>45</v>
      </c>
      <c r="AF657" s="623">
        <f t="shared" si="25"/>
        <v>587</v>
      </c>
    </row>
    <row r="658" spans="1:32" x14ac:dyDescent="0.2">
      <c r="A658" s="633" t="s">
        <v>12333</v>
      </c>
      <c r="B658" s="633" t="s">
        <v>8490</v>
      </c>
      <c r="C658" s="636">
        <v>0.5</v>
      </c>
      <c r="D658" s="640" t="s">
        <v>12339</v>
      </c>
      <c r="E658" s="625">
        <v>208</v>
      </c>
      <c r="F658" s="625">
        <v>64</v>
      </c>
      <c r="G658" s="628"/>
      <c r="H658" s="625">
        <v>79</v>
      </c>
      <c r="I658" s="625"/>
      <c r="J658" s="625" t="s">
        <v>1019</v>
      </c>
      <c r="K658" s="625"/>
      <c r="L658" s="625" t="s">
        <v>7147</v>
      </c>
      <c r="M658" s="629" t="s">
        <v>3523</v>
      </c>
      <c r="N658" s="625"/>
      <c r="O658" s="625"/>
      <c r="P658" s="625"/>
      <c r="Q658" s="625"/>
      <c r="R658" s="625" t="s">
        <v>4996</v>
      </c>
      <c r="S658" s="625" t="s">
        <v>12336</v>
      </c>
      <c r="T658" s="625"/>
      <c r="U658" s="625"/>
      <c r="V658" s="625"/>
      <c r="W658" s="625">
        <v>6</v>
      </c>
      <c r="X658" s="625"/>
      <c r="Y658" s="625" t="s">
        <v>4676</v>
      </c>
      <c r="Z658" s="625" t="s">
        <v>8263</v>
      </c>
      <c r="AA658" s="625" t="s">
        <v>8263</v>
      </c>
      <c r="AB658" s="626" t="str">
        <f>AF658&amp;" mm"</f>
        <v>617 mm</v>
      </c>
      <c r="AC658" s="643"/>
      <c r="AD658" s="643"/>
      <c r="AE658" s="623">
        <v>15</v>
      </c>
      <c r="AF658" s="623">
        <f>525-AE658-5+112</f>
        <v>617</v>
      </c>
    </row>
    <row r="659" spans="1:32" x14ac:dyDescent="0.2">
      <c r="A659" s="628" t="s">
        <v>7950</v>
      </c>
      <c r="B659" s="628" t="s">
        <v>8490</v>
      </c>
      <c r="C659" s="625">
        <v>0.5</v>
      </c>
      <c r="D659" s="632" t="s">
        <v>9553</v>
      </c>
      <c r="E659" s="625">
        <v>201</v>
      </c>
      <c r="F659" s="625">
        <v>65</v>
      </c>
      <c r="G659" s="625"/>
      <c r="H659" s="625">
        <v>79</v>
      </c>
      <c r="I659" s="625"/>
      <c r="J659" s="625" t="s">
        <v>1019</v>
      </c>
      <c r="K659" s="625"/>
      <c r="L659" s="649" t="s">
        <v>8558</v>
      </c>
      <c r="M659" s="650"/>
      <c r="N659" s="649"/>
      <c r="O659" s="649"/>
      <c r="P659" s="649"/>
      <c r="Q659" s="649"/>
      <c r="R659" s="649"/>
      <c r="S659" s="649"/>
      <c r="T659" s="625"/>
      <c r="U659" s="625"/>
      <c r="V659" s="625"/>
      <c r="W659" s="625">
        <v>6</v>
      </c>
      <c r="X659" s="625"/>
      <c r="Y659" s="625" t="s">
        <v>6098</v>
      </c>
      <c r="Z659" s="625" t="s">
        <v>5368</v>
      </c>
      <c r="AA659" s="625" t="s">
        <v>8263</v>
      </c>
      <c r="AB659" s="626" t="str">
        <f t="shared" si="24"/>
        <v>597 mm</v>
      </c>
      <c r="AC659" s="643"/>
      <c r="AD659" s="643"/>
      <c r="AE659" s="623">
        <v>35</v>
      </c>
      <c r="AF659" s="623">
        <f t="shared" si="25"/>
        <v>597</v>
      </c>
    </row>
    <row r="660" spans="1:32" x14ac:dyDescent="0.2">
      <c r="A660" s="628"/>
      <c r="B660" s="628" t="s">
        <v>8490</v>
      </c>
      <c r="C660" s="625">
        <v>0.5</v>
      </c>
      <c r="D660" s="632" t="s">
        <v>6021</v>
      </c>
      <c r="E660" s="625">
        <v>201</v>
      </c>
      <c r="F660" s="625">
        <v>65</v>
      </c>
      <c r="G660" s="625"/>
      <c r="H660" s="625">
        <v>79</v>
      </c>
      <c r="I660" s="625"/>
      <c r="J660" s="625" t="s">
        <v>1019</v>
      </c>
      <c r="K660" s="625"/>
      <c r="L660" s="649" t="s">
        <v>8558</v>
      </c>
      <c r="M660" s="650"/>
      <c r="N660" s="649"/>
      <c r="O660" s="649"/>
      <c r="P660" s="649"/>
      <c r="Q660" s="649"/>
      <c r="R660" s="649"/>
      <c r="S660" s="649"/>
      <c r="T660" s="625"/>
      <c r="U660" s="625"/>
      <c r="V660" s="625"/>
      <c r="W660" s="625">
        <v>5</v>
      </c>
      <c r="X660" s="625"/>
      <c r="Y660" s="625" t="s">
        <v>1074</v>
      </c>
      <c r="Z660" s="625" t="s">
        <v>5368</v>
      </c>
      <c r="AA660" s="625" t="s">
        <v>8263</v>
      </c>
      <c r="AB660" s="626" t="str">
        <f t="shared" si="24"/>
        <v>582 mm</v>
      </c>
      <c r="AC660" s="643"/>
      <c r="AD660" s="643"/>
      <c r="AE660" s="623">
        <v>50</v>
      </c>
      <c r="AF660" s="623">
        <f t="shared" si="25"/>
        <v>582</v>
      </c>
    </row>
    <row r="661" spans="1:32" x14ac:dyDescent="0.2">
      <c r="A661" s="628" t="s">
        <v>12074</v>
      </c>
      <c r="B661" s="628" t="s">
        <v>8490</v>
      </c>
      <c r="C661" s="625">
        <v>0.5</v>
      </c>
      <c r="D661" s="632" t="s">
        <v>12189</v>
      </c>
      <c r="E661" s="625">
        <v>208</v>
      </c>
      <c r="F661" s="625">
        <v>65</v>
      </c>
      <c r="G661" s="625"/>
      <c r="H661" s="625">
        <v>79</v>
      </c>
      <c r="I661" s="625"/>
      <c r="J661" s="625" t="s">
        <v>1019</v>
      </c>
      <c r="K661" s="625"/>
      <c r="L661" s="625" t="s">
        <v>7147</v>
      </c>
      <c r="M661" s="629" t="s">
        <v>3523</v>
      </c>
      <c r="N661" s="625"/>
      <c r="O661" s="625"/>
      <c r="P661" s="625"/>
      <c r="Q661" s="625"/>
      <c r="R661" s="625" t="s">
        <v>4996</v>
      </c>
      <c r="S661" s="625" t="s">
        <v>1046</v>
      </c>
      <c r="T661" s="625"/>
      <c r="U661" s="625"/>
      <c r="V661" s="625"/>
      <c r="W661" s="625">
        <v>5</v>
      </c>
      <c r="X661" s="625"/>
      <c r="Y661" s="625" t="s">
        <v>3271</v>
      </c>
      <c r="Z661" s="625" t="s">
        <v>8263</v>
      </c>
      <c r="AA661" s="625" t="s">
        <v>8263</v>
      </c>
      <c r="AB661" s="626" t="str">
        <f t="shared" si="24"/>
        <v>567 mm</v>
      </c>
      <c r="AC661" s="643" t="s">
        <v>12079</v>
      </c>
      <c r="AD661" s="643"/>
      <c r="AE661" s="623">
        <v>65</v>
      </c>
      <c r="AF661" s="623">
        <f t="shared" si="25"/>
        <v>567</v>
      </c>
    </row>
    <row r="662" spans="1:32" x14ac:dyDescent="0.2">
      <c r="A662" s="628"/>
      <c r="B662" s="628" t="s">
        <v>8490</v>
      </c>
      <c r="C662" s="625">
        <v>0.5</v>
      </c>
      <c r="D662" s="632" t="s">
        <v>3520</v>
      </c>
      <c r="E662" s="625">
        <v>208</v>
      </c>
      <c r="F662" s="625">
        <v>65</v>
      </c>
      <c r="G662" s="628"/>
      <c r="H662" s="625">
        <v>79</v>
      </c>
      <c r="I662" s="625"/>
      <c r="J662" s="625" t="s">
        <v>1019</v>
      </c>
      <c r="K662" s="625"/>
      <c r="L662" s="625" t="s">
        <v>7147</v>
      </c>
      <c r="M662" s="629" t="s">
        <v>3523</v>
      </c>
      <c r="N662" s="625"/>
      <c r="O662" s="625"/>
      <c r="P662" s="625"/>
      <c r="Q662" s="625"/>
      <c r="R662" s="625" t="s">
        <v>4996</v>
      </c>
      <c r="S662" s="625" t="s">
        <v>3447</v>
      </c>
      <c r="T662" s="625"/>
      <c r="U662" s="625"/>
      <c r="V662" s="625"/>
      <c r="W662" s="625">
        <v>5</v>
      </c>
      <c r="X662" s="625"/>
      <c r="Y662" s="625" t="s">
        <v>10391</v>
      </c>
      <c r="Z662" s="625" t="s">
        <v>8263</v>
      </c>
      <c r="AA662" s="625" t="s">
        <v>8263</v>
      </c>
      <c r="AB662" s="626" t="str">
        <f t="shared" si="24"/>
        <v>577 mm</v>
      </c>
      <c r="AC662" s="643"/>
      <c r="AD662" s="643"/>
      <c r="AE662" s="623">
        <v>55</v>
      </c>
      <c r="AF662" s="623">
        <f t="shared" si="25"/>
        <v>577</v>
      </c>
    </row>
    <row r="663" spans="1:32" x14ac:dyDescent="0.2">
      <c r="A663" s="628"/>
      <c r="B663" s="628" t="s">
        <v>8490</v>
      </c>
      <c r="C663" s="625">
        <v>0.5</v>
      </c>
      <c r="D663" s="632" t="s">
        <v>5988</v>
      </c>
      <c r="E663" s="625">
        <v>208</v>
      </c>
      <c r="F663" s="625">
        <v>64</v>
      </c>
      <c r="G663" s="628"/>
      <c r="H663" s="625">
        <v>79</v>
      </c>
      <c r="I663" s="625"/>
      <c r="J663" s="625" t="s">
        <v>1019</v>
      </c>
      <c r="K663" s="625"/>
      <c r="L663" s="625" t="s">
        <v>7147</v>
      </c>
      <c r="M663" s="629" t="s">
        <v>3929</v>
      </c>
      <c r="N663" s="625"/>
      <c r="O663" s="625"/>
      <c r="P663" s="625"/>
      <c r="Q663" s="625"/>
      <c r="R663" s="625" t="s">
        <v>4996</v>
      </c>
      <c r="S663" s="625" t="s">
        <v>1046</v>
      </c>
      <c r="T663" s="625"/>
      <c r="U663" s="625"/>
      <c r="V663" s="625"/>
      <c r="W663" s="625">
        <v>5</v>
      </c>
      <c r="X663" s="625"/>
      <c r="Y663" s="625" t="s">
        <v>10391</v>
      </c>
      <c r="Z663" s="625" t="s">
        <v>8263</v>
      </c>
      <c r="AA663" s="625" t="s">
        <v>8263</v>
      </c>
      <c r="AB663" s="626" t="str">
        <f t="shared" si="24"/>
        <v>577 mm</v>
      </c>
      <c r="AC663" s="643"/>
      <c r="AD663" s="643"/>
      <c r="AE663" s="623">
        <v>55</v>
      </c>
      <c r="AF663" s="623">
        <f t="shared" si="25"/>
        <v>577</v>
      </c>
    </row>
    <row r="664" spans="1:32" x14ac:dyDescent="0.2">
      <c r="A664" s="628" t="s">
        <v>10858</v>
      </c>
      <c r="B664" s="628" t="s">
        <v>8490</v>
      </c>
      <c r="C664" s="625">
        <v>0.5</v>
      </c>
      <c r="D664" s="640" t="s">
        <v>11412</v>
      </c>
      <c r="E664" s="625">
        <v>208</v>
      </c>
      <c r="F664" s="625">
        <v>65</v>
      </c>
      <c r="G664" s="628"/>
      <c r="H664" s="625">
        <v>79</v>
      </c>
      <c r="I664" s="625"/>
      <c r="J664" s="625" t="s">
        <v>1019</v>
      </c>
      <c r="K664" s="625"/>
      <c r="L664" s="625" t="s">
        <v>7147</v>
      </c>
      <c r="M664" s="629" t="s">
        <v>3523</v>
      </c>
      <c r="N664" s="625"/>
      <c r="O664" s="625"/>
      <c r="P664" s="625"/>
      <c r="Q664" s="625"/>
      <c r="R664" s="625" t="s">
        <v>4996</v>
      </c>
      <c r="S664" s="625" t="s">
        <v>1046</v>
      </c>
      <c r="T664" s="625"/>
      <c r="U664" s="625"/>
      <c r="V664" s="625"/>
      <c r="W664" s="625">
        <v>5</v>
      </c>
      <c r="X664" s="625"/>
      <c r="Y664" s="625" t="s">
        <v>2790</v>
      </c>
      <c r="Z664" s="625" t="s">
        <v>8263</v>
      </c>
      <c r="AA664" s="625" t="s">
        <v>8263</v>
      </c>
      <c r="AB664" s="626" t="str">
        <f t="shared" si="24"/>
        <v>562 mm</v>
      </c>
      <c r="AC664" s="643" t="s">
        <v>10860</v>
      </c>
      <c r="AD664" s="643"/>
      <c r="AE664" s="623">
        <v>70</v>
      </c>
      <c r="AF664" s="623">
        <f t="shared" si="25"/>
        <v>562</v>
      </c>
    </row>
    <row r="665" spans="1:32" x14ac:dyDescent="0.2">
      <c r="A665" s="628"/>
      <c r="B665" s="628" t="s">
        <v>8490</v>
      </c>
      <c r="C665" s="625">
        <v>0.5</v>
      </c>
      <c r="D665" s="632" t="s">
        <v>5639</v>
      </c>
      <c r="E665" s="625">
        <v>211</v>
      </c>
      <c r="F665" s="625">
        <v>63</v>
      </c>
      <c r="G665" s="628"/>
      <c r="H665" s="625">
        <v>79</v>
      </c>
      <c r="I665" s="625"/>
      <c r="J665" s="625" t="s">
        <v>7147</v>
      </c>
      <c r="K665" s="625"/>
      <c r="L665" s="625" t="s">
        <v>7147</v>
      </c>
      <c r="M665" s="629" t="s">
        <v>3523</v>
      </c>
      <c r="N665" s="625"/>
      <c r="O665" s="625"/>
      <c r="P665" s="625"/>
      <c r="Q665" s="625"/>
      <c r="R665" s="625" t="s">
        <v>4996</v>
      </c>
      <c r="S665" s="625" t="s">
        <v>3447</v>
      </c>
      <c r="T665" s="625"/>
      <c r="U665" s="625" t="s">
        <v>8263</v>
      </c>
      <c r="V665" s="625"/>
      <c r="W665" s="625">
        <v>5</v>
      </c>
      <c r="X665" s="625"/>
      <c r="Y665" s="625" t="s">
        <v>1230</v>
      </c>
      <c r="Z665" s="625" t="s">
        <v>8263</v>
      </c>
      <c r="AA665" s="625" t="s">
        <v>8263</v>
      </c>
      <c r="AB665" s="626" t="str">
        <f t="shared" si="24"/>
        <v>572 mm</v>
      </c>
      <c r="AC665" s="643"/>
      <c r="AD665" s="643"/>
      <c r="AE665" s="623">
        <v>60</v>
      </c>
      <c r="AF665" s="623">
        <f t="shared" si="25"/>
        <v>572</v>
      </c>
    </row>
    <row r="666" spans="1:32" x14ac:dyDescent="0.2">
      <c r="A666" s="628"/>
      <c r="B666" s="628" t="s">
        <v>8490</v>
      </c>
      <c r="C666" s="625">
        <v>0.5</v>
      </c>
      <c r="D666" s="632" t="s">
        <v>1237</v>
      </c>
      <c r="E666" s="625">
        <v>218</v>
      </c>
      <c r="F666" s="625">
        <v>63</v>
      </c>
      <c r="G666" s="628"/>
      <c r="H666" s="625">
        <v>79</v>
      </c>
      <c r="I666" s="625"/>
      <c r="J666" s="625" t="s">
        <v>7147</v>
      </c>
      <c r="K666" s="625"/>
      <c r="L666" s="649" t="s">
        <v>8558</v>
      </c>
      <c r="M666" s="650"/>
      <c r="N666" s="649"/>
      <c r="O666" s="649"/>
      <c r="P666" s="649"/>
      <c r="Q666" s="649"/>
      <c r="R666" s="649"/>
      <c r="S666" s="649"/>
      <c r="T666" s="625"/>
      <c r="U666" s="625" t="s">
        <v>8263</v>
      </c>
      <c r="V666" s="625"/>
      <c r="W666" s="625">
        <v>6</v>
      </c>
      <c r="X666" s="625"/>
      <c r="Y666" s="625" t="s">
        <v>8650</v>
      </c>
      <c r="Z666" s="625" t="s">
        <v>5368</v>
      </c>
      <c r="AA666" s="625" t="s">
        <v>8263</v>
      </c>
      <c r="AB666" s="626" t="str">
        <f t="shared" si="24"/>
        <v>607 mm</v>
      </c>
      <c r="AC666" s="643"/>
      <c r="AD666" s="643"/>
      <c r="AE666" s="623">
        <v>25</v>
      </c>
      <c r="AF666" s="623">
        <f t="shared" si="25"/>
        <v>607</v>
      </c>
    </row>
    <row r="667" spans="1:32" x14ac:dyDescent="0.2">
      <c r="A667" s="628"/>
      <c r="B667" s="628" t="s">
        <v>8490</v>
      </c>
      <c r="C667" s="625">
        <v>0.5</v>
      </c>
      <c r="D667" s="632" t="s">
        <v>9697</v>
      </c>
      <c r="E667" s="625">
        <v>201</v>
      </c>
      <c r="F667" s="625">
        <v>65</v>
      </c>
      <c r="G667" s="625"/>
      <c r="H667" s="625">
        <v>79</v>
      </c>
      <c r="I667" s="625"/>
      <c r="J667" s="625" t="s">
        <v>1019</v>
      </c>
      <c r="K667" s="625"/>
      <c r="L667" s="649" t="s">
        <v>8558</v>
      </c>
      <c r="M667" s="650"/>
      <c r="N667" s="649"/>
      <c r="O667" s="649"/>
      <c r="P667" s="649"/>
      <c r="Q667" s="649"/>
      <c r="R667" s="649"/>
      <c r="S667" s="649"/>
      <c r="T667" s="625"/>
      <c r="U667" s="625"/>
      <c r="V667" s="625"/>
      <c r="W667" s="625">
        <v>6</v>
      </c>
      <c r="X667" s="625"/>
      <c r="Y667" s="625" t="s">
        <v>6098</v>
      </c>
      <c r="Z667" s="625" t="s">
        <v>5368</v>
      </c>
      <c r="AA667" s="625" t="s">
        <v>8263</v>
      </c>
      <c r="AB667" s="626" t="str">
        <f t="shared" si="24"/>
        <v>597 mm</v>
      </c>
      <c r="AC667" s="643"/>
      <c r="AD667" s="643"/>
      <c r="AE667" s="623">
        <v>35</v>
      </c>
      <c r="AF667" s="623">
        <f t="shared" si="25"/>
        <v>597</v>
      </c>
    </row>
    <row r="668" spans="1:32" x14ac:dyDescent="0.2">
      <c r="A668" s="628"/>
      <c r="B668" s="628" t="s">
        <v>8490</v>
      </c>
      <c r="C668" s="625">
        <v>0.5</v>
      </c>
      <c r="D668" s="632" t="s">
        <v>9083</v>
      </c>
      <c r="E668" s="625">
        <v>208</v>
      </c>
      <c r="F668" s="625">
        <v>65</v>
      </c>
      <c r="G668" s="625"/>
      <c r="H668" s="625">
        <v>79</v>
      </c>
      <c r="I668" s="625"/>
      <c r="J668" s="625" t="s">
        <v>1019</v>
      </c>
      <c r="K668" s="625"/>
      <c r="L668" s="625" t="s">
        <v>7147</v>
      </c>
      <c r="M668" s="629" t="s">
        <v>3929</v>
      </c>
      <c r="N668" s="625"/>
      <c r="O668" s="625"/>
      <c r="P668" s="625"/>
      <c r="Q668" s="625"/>
      <c r="R668" s="625" t="s">
        <v>4996</v>
      </c>
      <c r="S668" s="625" t="s">
        <v>3447</v>
      </c>
      <c r="T668" s="625"/>
      <c r="U668" s="625"/>
      <c r="V668" s="625"/>
      <c r="W668" s="625">
        <v>5</v>
      </c>
      <c r="X668" s="625"/>
      <c r="Y668" s="625" t="s">
        <v>5754</v>
      </c>
      <c r="Z668" s="625" t="s">
        <v>8263</v>
      </c>
      <c r="AA668" s="625" t="s">
        <v>8263</v>
      </c>
      <c r="AB668" s="626" t="str">
        <f t="shared" si="24"/>
        <v>587 mm</v>
      </c>
      <c r="AC668" s="643"/>
      <c r="AD668" s="643"/>
      <c r="AE668" s="623">
        <v>45</v>
      </c>
      <c r="AF668" s="623">
        <f t="shared" si="25"/>
        <v>587</v>
      </c>
    </row>
    <row r="669" spans="1:32" x14ac:dyDescent="0.2">
      <c r="A669" s="628" t="s">
        <v>11945</v>
      </c>
      <c r="B669" s="628" t="s">
        <v>8490</v>
      </c>
      <c r="C669" s="625">
        <v>0.5</v>
      </c>
      <c r="D669" s="750" t="s">
        <v>11946</v>
      </c>
      <c r="E669" s="625">
        <v>201</v>
      </c>
      <c r="F669" s="625">
        <v>65.5</v>
      </c>
      <c r="G669" s="625"/>
      <c r="H669" s="625">
        <v>79</v>
      </c>
      <c r="I669" s="625"/>
      <c r="J669" s="625" t="s">
        <v>1019</v>
      </c>
      <c r="K669" s="625"/>
      <c r="L669" s="649" t="s">
        <v>8558</v>
      </c>
      <c r="M669" s="650"/>
      <c r="N669" s="649"/>
      <c r="O669" s="649"/>
      <c r="P669" s="649"/>
      <c r="Q669" s="649"/>
      <c r="R669" s="649"/>
      <c r="S669" s="649"/>
      <c r="T669" s="625"/>
      <c r="U669" s="625"/>
      <c r="V669" s="625"/>
      <c r="W669" s="625">
        <v>5</v>
      </c>
      <c r="X669" s="625"/>
      <c r="Y669" s="625" t="s">
        <v>11947</v>
      </c>
      <c r="Z669" s="625" t="s">
        <v>5368</v>
      </c>
      <c r="AA669" s="625" t="s">
        <v>8263</v>
      </c>
      <c r="AB669" s="626" t="str">
        <f t="shared" si="24"/>
        <v>577 mm</v>
      </c>
      <c r="AC669" s="643" t="s">
        <v>11937</v>
      </c>
      <c r="AD669" s="643"/>
      <c r="AE669" s="623">
        <v>55</v>
      </c>
      <c r="AF669" s="623">
        <f t="shared" si="25"/>
        <v>577</v>
      </c>
    </row>
    <row r="670" spans="1:32" x14ac:dyDescent="0.2">
      <c r="A670" s="628" t="s">
        <v>2423</v>
      </c>
      <c r="B670" s="628" t="s">
        <v>8490</v>
      </c>
      <c r="C670" s="625">
        <v>0.5</v>
      </c>
      <c r="D670" s="632" t="s">
        <v>2426</v>
      </c>
      <c r="E670" s="625">
        <v>201</v>
      </c>
      <c r="F670" s="625">
        <v>65</v>
      </c>
      <c r="G670" s="625"/>
      <c r="H670" s="625">
        <v>79</v>
      </c>
      <c r="I670" s="625"/>
      <c r="J670" s="625" t="s">
        <v>1019</v>
      </c>
      <c r="K670" s="625"/>
      <c r="L670" s="649" t="s">
        <v>8558</v>
      </c>
      <c r="M670" s="650"/>
      <c r="N670" s="649"/>
      <c r="O670" s="649"/>
      <c r="P670" s="649"/>
      <c r="Q670" s="649"/>
      <c r="R670" s="649"/>
      <c r="S670" s="649"/>
      <c r="T670" s="625"/>
      <c r="U670" s="625"/>
      <c r="V670" s="625"/>
      <c r="W670" s="625">
        <v>6</v>
      </c>
      <c r="X670" s="625"/>
      <c r="Y670" s="625" t="s">
        <v>6098</v>
      </c>
      <c r="Z670" s="625" t="s">
        <v>5368</v>
      </c>
      <c r="AA670" s="625" t="s">
        <v>8263</v>
      </c>
      <c r="AB670" s="626" t="str">
        <f t="shared" si="24"/>
        <v>597 mm</v>
      </c>
      <c r="AC670" s="643"/>
      <c r="AD670" s="643"/>
      <c r="AE670" s="623">
        <v>35</v>
      </c>
      <c r="AF670" s="623">
        <f t="shared" si="25"/>
        <v>597</v>
      </c>
    </row>
    <row r="671" spans="1:32" x14ac:dyDescent="0.2">
      <c r="A671" s="628" t="s">
        <v>11130</v>
      </c>
      <c r="B671" s="628" t="s">
        <v>8490</v>
      </c>
      <c r="C671" s="625">
        <v>0.5</v>
      </c>
      <c r="D671" s="632" t="s">
        <v>11131</v>
      </c>
      <c r="E671" s="625">
        <v>218</v>
      </c>
      <c r="F671" s="625">
        <v>61</v>
      </c>
      <c r="G671" s="625"/>
      <c r="H671" s="625">
        <v>79</v>
      </c>
      <c r="I671" s="625"/>
      <c r="J671" s="625" t="s">
        <v>7147</v>
      </c>
      <c r="K671" s="625"/>
      <c r="L671" s="649" t="s">
        <v>8558</v>
      </c>
      <c r="M671" s="650"/>
      <c r="N671" s="649"/>
      <c r="O671" s="649"/>
      <c r="P671" s="649"/>
      <c r="Q671" s="649"/>
      <c r="R671" s="649"/>
      <c r="S671" s="649"/>
      <c r="T671" s="625"/>
      <c r="U671" s="625" t="s">
        <v>8263</v>
      </c>
      <c r="V671" s="625"/>
      <c r="W671" s="625">
        <v>7</v>
      </c>
      <c r="X671" s="625"/>
      <c r="Y671" s="625" t="s">
        <v>9015</v>
      </c>
      <c r="Z671" s="625" t="s">
        <v>5368</v>
      </c>
      <c r="AA671" s="625" t="s">
        <v>8263</v>
      </c>
      <c r="AB671" s="626" t="str">
        <f t="shared" si="24"/>
        <v>622 mm</v>
      </c>
      <c r="AC671" s="643" t="s">
        <v>11128</v>
      </c>
      <c r="AD671" s="643"/>
      <c r="AE671" s="623">
        <v>10</v>
      </c>
      <c r="AF671" s="623">
        <f t="shared" si="25"/>
        <v>622</v>
      </c>
    </row>
    <row r="672" spans="1:32" x14ac:dyDescent="0.2">
      <c r="A672" s="628"/>
      <c r="B672" s="628" t="s">
        <v>8490</v>
      </c>
      <c r="C672" s="625">
        <v>0.5</v>
      </c>
      <c r="D672" s="632" t="s">
        <v>4568</v>
      </c>
      <c r="E672" s="625">
        <v>208</v>
      </c>
      <c r="F672" s="625">
        <v>65</v>
      </c>
      <c r="G672" s="625"/>
      <c r="H672" s="625">
        <v>79</v>
      </c>
      <c r="I672" s="625"/>
      <c r="J672" s="625" t="s">
        <v>1019</v>
      </c>
      <c r="K672" s="625"/>
      <c r="L672" s="625" t="s">
        <v>7147</v>
      </c>
      <c r="M672" s="629" t="s">
        <v>3929</v>
      </c>
      <c r="N672" s="625"/>
      <c r="O672" s="625"/>
      <c r="P672" s="625"/>
      <c r="Q672" s="625"/>
      <c r="R672" s="625" t="s">
        <v>4996</v>
      </c>
      <c r="S672" s="625" t="s">
        <v>3447</v>
      </c>
      <c r="T672" s="625"/>
      <c r="U672" s="625"/>
      <c r="V672" s="625"/>
      <c r="W672" s="625">
        <v>4</v>
      </c>
      <c r="X672" s="625"/>
      <c r="Y672" s="625" t="s">
        <v>3271</v>
      </c>
      <c r="Z672" s="625" t="s">
        <v>8263</v>
      </c>
      <c r="AA672" s="625" t="s">
        <v>8263</v>
      </c>
      <c r="AB672" s="626" t="str">
        <f t="shared" si="24"/>
        <v>567 mm</v>
      </c>
      <c r="AC672" s="643"/>
      <c r="AD672" s="643"/>
      <c r="AE672" s="623">
        <v>65</v>
      </c>
      <c r="AF672" s="623">
        <f t="shared" si="25"/>
        <v>567</v>
      </c>
    </row>
    <row r="673" spans="1:32" x14ac:dyDescent="0.2">
      <c r="A673" s="628"/>
      <c r="B673" s="628" t="s">
        <v>8490</v>
      </c>
      <c r="C673" s="625">
        <v>0.5</v>
      </c>
      <c r="D673" s="632" t="s">
        <v>8587</v>
      </c>
      <c r="E673" s="625">
        <v>208</v>
      </c>
      <c r="F673" s="625">
        <v>64</v>
      </c>
      <c r="G673" s="625"/>
      <c r="H673" s="625">
        <v>79</v>
      </c>
      <c r="I673" s="625"/>
      <c r="J673" s="625" t="s">
        <v>1019</v>
      </c>
      <c r="K673" s="625"/>
      <c r="L673" s="625" t="s">
        <v>7147</v>
      </c>
      <c r="M673" s="629" t="s">
        <v>3523</v>
      </c>
      <c r="N673" s="625"/>
      <c r="O673" s="625"/>
      <c r="P673" s="625"/>
      <c r="Q673" s="625"/>
      <c r="R673" s="625" t="s">
        <v>4996</v>
      </c>
      <c r="S673" s="625" t="s">
        <v>3447</v>
      </c>
      <c r="T673" s="625"/>
      <c r="U673" s="625"/>
      <c r="V673" s="625"/>
      <c r="W673" s="625">
        <v>5</v>
      </c>
      <c r="X673" s="625"/>
      <c r="Y673" s="625" t="s">
        <v>10391</v>
      </c>
      <c r="Z673" s="625" t="s">
        <v>8263</v>
      </c>
      <c r="AA673" s="625" t="s">
        <v>8263</v>
      </c>
      <c r="AB673" s="626" t="str">
        <f t="shared" si="24"/>
        <v>577 mm</v>
      </c>
      <c r="AC673" s="643"/>
      <c r="AD673" s="643"/>
      <c r="AE673" s="623">
        <v>55</v>
      </c>
      <c r="AF673" s="623">
        <f t="shared" si="25"/>
        <v>577</v>
      </c>
    </row>
    <row r="674" spans="1:32" x14ac:dyDescent="0.2">
      <c r="A674" s="628"/>
      <c r="B674" s="628" t="s">
        <v>8490</v>
      </c>
      <c r="C674" s="625">
        <v>0.5</v>
      </c>
      <c r="D674" s="632" t="s">
        <v>5643</v>
      </c>
      <c r="E674" s="625">
        <v>208</v>
      </c>
      <c r="F674" s="625">
        <v>64</v>
      </c>
      <c r="G674" s="625"/>
      <c r="H674" s="625">
        <v>79</v>
      </c>
      <c r="I674" s="625"/>
      <c r="J674" s="625" t="s">
        <v>1019</v>
      </c>
      <c r="K674" s="625"/>
      <c r="L674" s="625" t="s">
        <v>7147</v>
      </c>
      <c r="M674" s="629" t="s">
        <v>3929</v>
      </c>
      <c r="N674" s="625"/>
      <c r="O674" s="625"/>
      <c r="P674" s="625"/>
      <c r="Q674" s="625"/>
      <c r="R674" s="625" t="s">
        <v>4996</v>
      </c>
      <c r="S674" s="625" t="s">
        <v>3447</v>
      </c>
      <c r="T674" s="625"/>
      <c r="U674" s="625"/>
      <c r="V674" s="625"/>
      <c r="W674" s="625">
        <v>5</v>
      </c>
      <c r="X674" s="625"/>
      <c r="Y674" s="625" t="s">
        <v>3271</v>
      </c>
      <c r="Z674" s="625" t="s">
        <v>8263</v>
      </c>
      <c r="AA674" s="625" t="s">
        <v>8263</v>
      </c>
      <c r="AB674" s="626" t="str">
        <f t="shared" si="24"/>
        <v>567 mm</v>
      </c>
      <c r="AC674" s="643"/>
      <c r="AD674" s="643"/>
      <c r="AE674" s="623">
        <v>65</v>
      </c>
      <c r="AF674" s="623">
        <f t="shared" si="25"/>
        <v>567</v>
      </c>
    </row>
    <row r="675" spans="1:32" x14ac:dyDescent="0.2">
      <c r="A675" s="628" t="s">
        <v>1064</v>
      </c>
      <c r="B675" s="628" t="s">
        <v>8490</v>
      </c>
      <c r="C675" s="625">
        <v>0.5</v>
      </c>
      <c r="D675" s="632" t="s">
        <v>2972</v>
      </c>
      <c r="E675" s="625">
        <v>218</v>
      </c>
      <c r="F675" s="625">
        <v>61</v>
      </c>
      <c r="G675" s="625"/>
      <c r="H675" s="625">
        <v>79</v>
      </c>
      <c r="I675" s="625"/>
      <c r="J675" s="625" t="s">
        <v>7147</v>
      </c>
      <c r="K675" s="625"/>
      <c r="L675" s="649" t="s">
        <v>8558</v>
      </c>
      <c r="M675" s="650"/>
      <c r="N675" s="649"/>
      <c r="O675" s="649"/>
      <c r="P675" s="649"/>
      <c r="Q675" s="649"/>
      <c r="R675" s="649"/>
      <c r="S675" s="649"/>
      <c r="T675" s="625"/>
      <c r="U675" s="625" t="s">
        <v>8263</v>
      </c>
      <c r="V675" s="625"/>
      <c r="W675" s="625">
        <v>6</v>
      </c>
      <c r="X675" s="625"/>
      <c r="Y675" s="625" t="s">
        <v>3609</v>
      </c>
      <c r="Z675" s="625" t="s">
        <v>5368</v>
      </c>
      <c r="AA675" s="625" t="s">
        <v>8263</v>
      </c>
      <c r="AB675" s="626" t="str">
        <f t="shared" si="24"/>
        <v>612 mm</v>
      </c>
      <c r="AC675" s="643" t="s">
        <v>604</v>
      </c>
      <c r="AD675" s="643"/>
      <c r="AE675" s="623">
        <v>20</v>
      </c>
      <c r="AF675" s="623">
        <f t="shared" si="25"/>
        <v>612</v>
      </c>
    </row>
    <row r="676" spans="1:32" x14ac:dyDescent="0.2">
      <c r="A676" s="628" t="s">
        <v>1203</v>
      </c>
      <c r="B676" s="628" t="s">
        <v>8490</v>
      </c>
      <c r="C676" s="625">
        <v>0.5</v>
      </c>
      <c r="D676" s="632" t="s">
        <v>11493</v>
      </c>
      <c r="E676" s="625">
        <v>206</v>
      </c>
      <c r="F676" s="625">
        <v>71</v>
      </c>
      <c r="G676" s="628"/>
      <c r="H676" s="625">
        <v>83</v>
      </c>
      <c r="I676" s="625"/>
      <c r="J676" s="625" t="s">
        <v>1019</v>
      </c>
      <c r="K676" s="625"/>
      <c r="L676" s="625" t="s">
        <v>7147</v>
      </c>
      <c r="M676" s="629" t="s">
        <v>3929</v>
      </c>
      <c r="N676" s="625"/>
      <c r="O676" s="625"/>
      <c r="P676" s="625"/>
      <c r="Q676" s="625"/>
      <c r="R676" s="625" t="s">
        <v>4996</v>
      </c>
      <c r="S676" s="625" t="s">
        <v>2019</v>
      </c>
      <c r="T676" s="625"/>
      <c r="U676" s="625"/>
      <c r="V676" s="625"/>
      <c r="W676" s="625">
        <v>5</v>
      </c>
      <c r="X676" s="625"/>
      <c r="Y676" s="625" t="s">
        <v>1074</v>
      </c>
      <c r="Z676" s="625" t="s">
        <v>8263</v>
      </c>
      <c r="AA676" s="625" t="s">
        <v>8263</v>
      </c>
      <c r="AB676" s="626" t="str">
        <f t="shared" si="24"/>
        <v>582 mm</v>
      </c>
      <c r="AC676" s="643" t="s">
        <v>11471</v>
      </c>
      <c r="AD676" s="643"/>
      <c r="AE676" s="623">
        <v>50</v>
      </c>
      <c r="AF676" s="623">
        <f t="shared" si="25"/>
        <v>582</v>
      </c>
    </row>
    <row r="677" spans="1:32" x14ac:dyDescent="0.2">
      <c r="A677" s="628" t="s">
        <v>4709</v>
      </c>
      <c r="B677" s="628" t="s">
        <v>8490</v>
      </c>
      <c r="C677" s="625">
        <v>0.5</v>
      </c>
      <c r="D677" s="632" t="s">
        <v>9926</v>
      </c>
      <c r="E677" s="625">
        <v>208</v>
      </c>
      <c r="F677" s="625">
        <v>65</v>
      </c>
      <c r="G677" s="625"/>
      <c r="H677" s="625">
        <v>79</v>
      </c>
      <c r="I677" s="625"/>
      <c r="J677" s="625" t="s">
        <v>1019</v>
      </c>
      <c r="K677" s="625"/>
      <c r="L677" s="625" t="s">
        <v>7147</v>
      </c>
      <c r="M677" s="629" t="s">
        <v>3523</v>
      </c>
      <c r="N677" s="625"/>
      <c r="O677" s="625"/>
      <c r="P677" s="625"/>
      <c r="Q677" s="625"/>
      <c r="R677" s="625" t="s">
        <v>4996</v>
      </c>
      <c r="S677" s="625" t="s">
        <v>3447</v>
      </c>
      <c r="T677" s="625"/>
      <c r="U677" s="625"/>
      <c r="V677" s="625"/>
      <c r="W677" s="625">
        <v>4</v>
      </c>
      <c r="X677" s="625"/>
      <c r="Y677" s="625" t="s">
        <v>2790</v>
      </c>
      <c r="Z677" s="625" t="s">
        <v>8263</v>
      </c>
      <c r="AA677" s="625" t="s">
        <v>8263</v>
      </c>
      <c r="AB677" s="626" t="str">
        <f t="shared" si="24"/>
        <v>562 mm</v>
      </c>
      <c r="AC677" s="643"/>
      <c r="AD677" s="643"/>
      <c r="AE677" s="623">
        <v>70</v>
      </c>
      <c r="AF677" s="623">
        <f t="shared" si="25"/>
        <v>562</v>
      </c>
    </row>
    <row r="678" spans="1:32" x14ac:dyDescent="0.2">
      <c r="A678" s="628"/>
      <c r="B678" s="628" t="s">
        <v>8490</v>
      </c>
      <c r="C678" s="625">
        <v>0.5</v>
      </c>
      <c r="D678" s="632" t="s">
        <v>5419</v>
      </c>
      <c r="E678" s="625">
        <v>218</v>
      </c>
      <c r="F678" s="625">
        <v>62</v>
      </c>
      <c r="G678" s="625"/>
      <c r="H678" s="625">
        <v>79</v>
      </c>
      <c r="I678" s="625"/>
      <c r="J678" s="625" t="s">
        <v>7147</v>
      </c>
      <c r="K678" s="625"/>
      <c r="L678" s="649" t="s">
        <v>8558</v>
      </c>
      <c r="M678" s="650"/>
      <c r="N678" s="649"/>
      <c r="O678" s="649"/>
      <c r="P678" s="649"/>
      <c r="Q678" s="649"/>
      <c r="R678" s="649"/>
      <c r="S678" s="649"/>
      <c r="T678" s="625"/>
      <c r="U678" s="625" t="s">
        <v>8263</v>
      </c>
      <c r="V678" s="625"/>
      <c r="W678" s="625">
        <v>6</v>
      </c>
      <c r="X678" s="625"/>
      <c r="Y678" s="625" t="s">
        <v>6098</v>
      </c>
      <c r="Z678" s="625" t="s">
        <v>5368</v>
      </c>
      <c r="AA678" s="625" t="s">
        <v>8263</v>
      </c>
      <c r="AB678" s="626" t="str">
        <f t="shared" si="24"/>
        <v>597 mm</v>
      </c>
      <c r="AC678" s="643"/>
      <c r="AD678" s="643"/>
      <c r="AE678" s="623">
        <v>35</v>
      </c>
      <c r="AF678" s="623">
        <f t="shared" si="25"/>
        <v>597</v>
      </c>
    </row>
    <row r="679" spans="1:32" x14ac:dyDescent="0.2">
      <c r="A679" s="628"/>
      <c r="B679" s="628" t="s">
        <v>8490</v>
      </c>
      <c r="C679" s="625">
        <v>0.5</v>
      </c>
      <c r="D679" s="632" t="s">
        <v>8595</v>
      </c>
      <c r="E679" s="625">
        <v>208</v>
      </c>
      <c r="F679" s="625">
        <v>65</v>
      </c>
      <c r="G679" s="625"/>
      <c r="H679" s="625">
        <v>79</v>
      </c>
      <c r="I679" s="625"/>
      <c r="J679" s="625" t="s">
        <v>1019</v>
      </c>
      <c r="K679" s="625"/>
      <c r="L679" s="625" t="s">
        <v>7147</v>
      </c>
      <c r="M679" s="629" t="s">
        <v>3929</v>
      </c>
      <c r="N679" s="625"/>
      <c r="O679" s="625"/>
      <c r="P679" s="625"/>
      <c r="Q679" s="625"/>
      <c r="R679" s="625" t="s">
        <v>4996</v>
      </c>
      <c r="S679" s="625" t="s">
        <v>3447</v>
      </c>
      <c r="T679" s="625"/>
      <c r="U679" s="625"/>
      <c r="V679" s="625"/>
      <c r="W679" s="625">
        <v>6</v>
      </c>
      <c r="X679" s="625"/>
      <c r="Y679" s="625" t="s">
        <v>3609</v>
      </c>
      <c r="Z679" s="625" t="s">
        <v>8263</v>
      </c>
      <c r="AA679" s="625" t="s">
        <v>8263</v>
      </c>
      <c r="AB679" s="626" t="str">
        <f t="shared" si="24"/>
        <v>612 mm</v>
      </c>
      <c r="AC679" s="643"/>
      <c r="AD679" s="643"/>
      <c r="AE679" s="623">
        <v>20</v>
      </c>
      <c r="AF679" s="623">
        <f t="shared" si="25"/>
        <v>612</v>
      </c>
    </row>
    <row r="680" spans="1:32" x14ac:dyDescent="0.2">
      <c r="A680" s="628"/>
      <c r="B680" s="628" t="s">
        <v>8490</v>
      </c>
      <c r="C680" s="625">
        <v>0.5</v>
      </c>
      <c r="D680" s="632" t="s">
        <v>9755</v>
      </c>
      <c r="E680" s="625">
        <v>208</v>
      </c>
      <c r="F680" s="625">
        <v>65</v>
      </c>
      <c r="G680" s="625"/>
      <c r="H680" s="625">
        <v>79</v>
      </c>
      <c r="I680" s="625"/>
      <c r="J680" s="625" t="s">
        <v>1019</v>
      </c>
      <c r="K680" s="625"/>
      <c r="L680" s="625" t="s">
        <v>7147</v>
      </c>
      <c r="M680" s="629" t="s">
        <v>3929</v>
      </c>
      <c r="N680" s="625"/>
      <c r="O680" s="625"/>
      <c r="P680" s="625"/>
      <c r="Q680" s="625"/>
      <c r="R680" s="625" t="s">
        <v>4996</v>
      </c>
      <c r="S680" s="625" t="s">
        <v>3447</v>
      </c>
      <c r="T680" s="625"/>
      <c r="U680" s="625"/>
      <c r="V680" s="625"/>
      <c r="W680" s="625">
        <v>5</v>
      </c>
      <c r="X680" s="625"/>
      <c r="Y680" s="625" t="s">
        <v>1074</v>
      </c>
      <c r="Z680" s="625" t="s">
        <v>8263</v>
      </c>
      <c r="AA680" s="625" t="s">
        <v>8263</v>
      </c>
      <c r="AB680" s="626" t="str">
        <f t="shared" si="24"/>
        <v>582 mm</v>
      </c>
      <c r="AC680" s="643"/>
      <c r="AD680" s="643"/>
      <c r="AE680" s="623">
        <v>50</v>
      </c>
      <c r="AF680" s="623">
        <f t="shared" si="25"/>
        <v>582</v>
      </c>
    </row>
    <row r="681" spans="1:32" x14ac:dyDescent="0.2">
      <c r="A681" s="628" t="s">
        <v>3790</v>
      </c>
      <c r="B681" s="628" t="s">
        <v>8490</v>
      </c>
      <c r="C681" s="625">
        <v>0.5</v>
      </c>
      <c r="D681" s="632" t="s">
        <v>3791</v>
      </c>
      <c r="E681" s="625">
        <v>218</v>
      </c>
      <c r="F681" s="625">
        <v>62</v>
      </c>
      <c r="G681" s="625"/>
      <c r="H681" s="625">
        <v>79</v>
      </c>
      <c r="I681" s="625"/>
      <c r="J681" s="625" t="s">
        <v>7147</v>
      </c>
      <c r="K681" s="625"/>
      <c r="L681" s="649" t="s">
        <v>8558</v>
      </c>
      <c r="M681" s="650"/>
      <c r="N681" s="649"/>
      <c r="O681" s="649"/>
      <c r="P681" s="649"/>
      <c r="Q681" s="649"/>
      <c r="R681" s="649"/>
      <c r="S681" s="649"/>
      <c r="T681" s="625"/>
      <c r="U681" s="625" t="s">
        <v>8263</v>
      </c>
      <c r="V681" s="625"/>
      <c r="W681" s="625">
        <v>6</v>
      </c>
      <c r="X681" s="625"/>
      <c r="Y681" s="625" t="s">
        <v>440</v>
      </c>
      <c r="Z681" s="625" t="s">
        <v>5368</v>
      </c>
      <c r="AA681" s="625" t="s">
        <v>8263</v>
      </c>
      <c r="AB681" s="626" t="str">
        <f t="shared" si="24"/>
        <v>607 mm</v>
      </c>
      <c r="AC681" s="643"/>
      <c r="AD681" s="643"/>
      <c r="AE681" s="623">
        <v>25</v>
      </c>
      <c r="AF681" s="623">
        <f t="shared" si="25"/>
        <v>607</v>
      </c>
    </row>
    <row r="682" spans="1:32" x14ac:dyDescent="0.2">
      <c r="A682" s="628" t="s">
        <v>12320</v>
      </c>
      <c r="B682" s="628" t="s">
        <v>8490</v>
      </c>
      <c r="C682" s="625">
        <v>0.5</v>
      </c>
      <c r="D682" s="632" t="s">
        <v>12323</v>
      </c>
      <c r="E682" s="625">
        <v>201</v>
      </c>
      <c r="F682" s="625">
        <v>65</v>
      </c>
      <c r="G682" s="625"/>
      <c r="H682" s="625">
        <v>79</v>
      </c>
      <c r="I682" s="625"/>
      <c r="J682" s="625" t="s">
        <v>1019</v>
      </c>
      <c r="K682" s="625"/>
      <c r="L682" s="649" t="s">
        <v>8558</v>
      </c>
      <c r="M682" s="650"/>
      <c r="N682" s="649"/>
      <c r="O682" s="649"/>
      <c r="P682" s="649"/>
      <c r="Q682" s="649"/>
      <c r="R682" s="649"/>
      <c r="S682" s="649"/>
      <c r="T682" s="625"/>
      <c r="U682" s="625"/>
      <c r="V682" s="625"/>
      <c r="W682" s="625">
        <v>5</v>
      </c>
      <c r="X682" s="625"/>
      <c r="Y682" s="636" t="s">
        <v>1074</v>
      </c>
      <c r="Z682" s="625" t="s">
        <v>5368</v>
      </c>
      <c r="AA682" s="625" t="s">
        <v>8263</v>
      </c>
      <c r="AB682" s="626" t="str">
        <f t="shared" si="24"/>
        <v>582 mm</v>
      </c>
      <c r="AC682" s="651" t="s">
        <v>12314</v>
      </c>
      <c r="AD682" s="651"/>
      <c r="AE682" s="623">
        <v>50</v>
      </c>
      <c r="AF682" s="623">
        <f t="shared" si="25"/>
        <v>582</v>
      </c>
    </row>
    <row r="683" spans="1:32" x14ac:dyDescent="0.2">
      <c r="A683" s="628"/>
      <c r="B683" s="628" t="s">
        <v>8490</v>
      </c>
      <c r="C683" s="625">
        <v>0.5</v>
      </c>
      <c r="D683" s="632" t="s">
        <v>8249</v>
      </c>
      <c r="E683" s="625">
        <v>207</v>
      </c>
      <c r="F683" s="625">
        <v>73</v>
      </c>
      <c r="G683" s="625"/>
      <c r="H683" s="625">
        <v>88</v>
      </c>
      <c r="I683" s="625"/>
      <c r="J683" s="625" t="s">
        <v>1019</v>
      </c>
      <c r="K683" s="625"/>
      <c r="L683" s="625" t="s">
        <v>7147</v>
      </c>
      <c r="M683" s="629" t="s">
        <v>3929</v>
      </c>
      <c r="N683" s="625"/>
      <c r="O683" s="625"/>
      <c r="P683" s="625"/>
      <c r="Q683" s="625"/>
      <c r="R683" s="625" t="s">
        <v>4996</v>
      </c>
      <c r="S683" s="625" t="s">
        <v>2019</v>
      </c>
      <c r="T683" s="625"/>
      <c r="U683" s="625"/>
      <c r="V683" s="625"/>
      <c r="W683" s="625">
        <v>5</v>
      </c>
      <c r="X683" s="625"/>
      <c r="Y683" s="625" t="s">
        <v>1230</v>
      </c>
      <c r="Z683" s="625" t="s">
        <v>8263</v>
      </c>
      <c r="AA683" s="625" t="s">
        <v>8263</v>
      </c>
      <c r="AB683" s="626" t="str">
        <f t="shared" si="24"/>
        <v>572 mm</v>
      </c>
      <c r="AC683" s="643"/>
      <c r="AD683" s="643"/>
      <c r="AE683" s="623">
        <v>60</v>
      </c>
      <c r="AF683" s="623">
        <f t="shared" si="25"/>
        <v>572</v>
      </c>
    </row>
    <row r="684" spans="1:32" x14ac:dyDescent="0.2">
      <c r="A684" s="628"/>
      <c r="B684" s="628" t="s">
        <v>8490</v>
      </c>
      <c r="C684" s="625">
        <v>0.5</v>
      </c>
      <c r="D684" s="632" t="s">
        <v>8248</v>
      </c>
      <c r="E684" s="625">
        <v>226</v>
      </c>
      <c r="F684" s="625">
        <v>76</v>
      </c>
      <c r="G684" s="625"/>
      <c r="H684" s="625">
        <v>92</v>
      </c>
      <c r="I684" s="625"/>
      <c r="J684" s="625" t="s">
        <v>1019</v>
      </c>
      <c r="K684" s="625"/>
      <c r="L684" s="625" t="s">
        <v>7147</v>
      </c>
      <c r="M684" s="629" t="s">
        <v>3929</v>
      </c>
      <c r="N684" s="625"/>
      <c r="O684" s="625"/>
      <c r="P684" s="625"/>
      <c r="Q684" s="625"/>
      <c r="R684" s="625" t="s">
        <v>4996</v>
      </c>
      <c r="S684" s="625" t="s">
        <v>4677</v>
      </c>
      <c r="T684" s="625"/>
      <c r="U684" s="625"/>
      <c r="V684" s="625"/>
      <c r="W684" s="625">
        <v>2</v>
      </c>
      <c r="X684" s="625"/>
      <c r="Y684" s="625" t="s">
        <v>72</v>
      </c>
      <c r="Z684" s="625" t="s">
        <v>8263</v>
      </c>
      <c r="AA684" s="625" t="s">
        <v>8263</v>
      </c>
      <c r="AB684" s="626" t="str">
        <f t="shared" si="24"/>
        <v>507 mm</v>
      </c>
      <c r="AC684" s="643"/>
      <c r="AD684" s="643"/>
      <c r="AE684" s="623">
        <v>125</v>
      </c>
      <c r="AF684" s="623">
        <f t="shared" si="25"/>
        <v>507</v>
      </c>
    </row>
    <row r="685" spans="1:32" x14ac:dyDescent="0.2">
      <c r="A685" s="628" t="s">
        <v>9216</v>
      </c>
      <c r="B685" s="628" t="s">
        <v>8490</v>
      </c>
      <c r="C685" s="625">
        <v>0.5</v>
      </c>
      <c r="D685" s="632" t="s">
        <v>9829</v>
      </c>
      <c r="E685" s="625">
        <v>218</v>
      </c>
      <c r="F685" s="625">
        <v>63</v>
      </c>
      <c r="G685" s="625"/>
      <c r="H685" s="625">
        <v>79</v>
      </c>
      <c r="I685" s="625"/>
      <c r="J685" s="625" t="s">
        <v>7147</v>
      </c>
      <c r="K685" s="625"/>
      <c r="L685" s="649" t="s">
        <v>8558</v>
      </c>
      <c r="M685" s="650"/>
      <c r="N685" s="649"/>
      <c r="O685" s="649"/>
      <c r="P685" s="649"/>
      <c r="Q685" s="649"/>
      <c r="R685" s="649"/>
      <c r="S685" s="649"/>
      <c r="T685" s="625"/>
      <c r="U685" s="625" t="s">
        <v>8263</v>
      </c>
      <c r="V685" s="625"/>
      <c r="W685" s="625">
        <v>5</v>
      </c>
      <c r="X685" s="625"/>
      <c r="Y685" s="625" t="s">
        <v>6098</v>
      </c>
      <c r="Z685" s="625" t="s">
        <v>5368</v>
      </c>
      <c r="AA685" s="625" t="s">
        <v>8263</v>
      </c>
      <c r="AB685" s="626" t="str">
        <f t="shared" si="24"/>
        <v>597 mm</v>
      </c>
      <c r="AC685" s="643" t="s">
        <v>9218</v>
      </c>
      <c r="AD685" s="643"/>
      <c r="AE685" s="623">
        <v>35</v>
      </c>
      <c r="AF685" s="623">
        <f t="shared" si="25"/>
        <v>597</v>
      </c>
    </row>
    <row r="686" spans="1:32" ht="25.5" x14ac:dyDescent="0.2">
      <c r="A686" s="628"/>
      <c r="B686" s="628" t="s">
        <v>8490</v>
      </c>
      <c r="C686" s="625">
        <v>0.5</v>
      </c>
      <c r="D686" s="632" t="s">
        <v>1695</v>
      </c>
      <c r="E686" s="625">
        <v>208</v>
      </c>
      <c r="F686" s="625">
        <v>65</v>
      </c>
      <c r="G686" s="625"/>
      <c r="H686" s="625">
        <v>79</v>
      </c>
      <c r="I686" s="625"/>
      <c r="J686" s="625" t="s">
        <v>1019</v>
      </c>
      <c r="K686" s="625"/>
      <c r="L686" s="625" t="s">
        <v>7147</v>
      </c>
      <c r="M686" s="629" t="s">
        <v>3929</v>
      </c>
      <c r="N686" s="625"/>
      <c r="O686" s="625"/>
      <c r="P686" s="625"/>
      <c r="Q686" s="625"/>
      <c r="R686" s="625" t="s">
        <v>4996</v>
      </c>
      <c r="S686" s="625" t="s">
        <v>1046</v>
      </c>
      <c r="T686" s="625"/>
      <c r="U686" s="625"/>
      <c r="V686" s="625"/>
      <c r="W686" s="625">
        <v>5</v>
      </c>
      <c r="X686" s="625"/>
      <c r="Y686" s="625" t="s">
        <v>5754</v>
      </c>
      <c r="Z686" s="625" t="s">
        <v>8263</v>
      </c>
      <c r="AA686" s="625" t="s">
        <v>8263</v>
      </c>
      <c r="AB686" s="626" t="str">
        <f t="shared" si="24"/>
        <v>587 mm</v>
      </c>
      <c r="AC686" s="643"/>
      <c r="AD686" s="643"/>
      <c r="AE686" s="623">
        <v>45</v>
      </c>
      <c r="AF686" s="623">
        <f t="shared" si="25"/>
        <v>587</v>
      </c>
    </row>
    <row r="687" spans="1:32" ht="25.5" x14ac:dyDescent="0.2">
      <c r="A687" s="628" t="s">
        <v>10925</v>
      </c>
      <c r="B687" s="628" t="s">
        <v>8490</v>
      </c>
      <c r="C687" s="625">
        <v>0.5</v>
      </c>
      <c r="D687" s="632" t="s">
        <v>10932</v>
      </c>
      <c r="E687" s="625">
        <v>208</v>
      </c>
      <c r="F687" s="625">
        <v>64</v>
      </c>
      <c r="G687" s="625"/>
      <c r="H687" s="625">
        <v>79</v>
      </c>
      <c r="I687" s="625"/>
      <c r="J687" s="625" t="s">
        <v>1019</v>
      </c>
      <c r="K687" s="625"/>
      <c r="L687" s="625" t="s">
        <v>7147</v>
      </c>
      <c r="M687" s="629" t="s">
        <v>3523</v>
      </c>
      <c r="N687" s="625"/>
      <c r="O687" s="625"/>
      <c r="P687" s="625"/>
      <c r="Q687" s="625"/>
      <c r="R687" s="625" t="s">
        <v>4996</v>
      </c>
      <c r="S687" s="625" t="s">
        <v>1046</v>
      </c>
      <c r="T687" s="625"/>
      <c r="U687" s="625"/>
      <c r="V687" s="625"/>
      <c r="W687" s="625">
        <v>6</v>
      </c>
      <c r="X687" s="625"/>
      <c r="Y687" s="625" t="s">
        <v>6098</v>
      </c>
      <c r="Z687" s="625" t="s">
        <v>8263</v>
      </c>
      <c r="AA687" s="625" t="s">
        <v>8263</v>
      </c>
      <c r="AB687" s="626" t="str">
        <f t="shared" si="24"/>
        <v>597 mm</v>
      </c>
      <c r="AC687" s="643" t="s">
        <v>10933</v>
      </c>
      <c r="AD687" s="643"/>
      <c r="AE687" s="623">
        <v>35</v>
      </c>
      <c r="AF687" s="623">
        <f t="shared" si="25"/>
        <v>597</v>
      </c>
    </row>
    <row r="688" spans="1:32" ht="25.5" x14ac:dyDescent="0.2">
      <c r="A688" s="628" t="s">
        <v>10923</v>
      </c>
      <c r="B688" s="628" t="s">
        <v>8490</v>
      </c>
      <c r="C688" s="625">
        <v>0.5</v>
      </c>
      <c r="D688" s="632" t="s">
        <v>10934</v>
      </c>
      <c r="E688" s="625">
        <v>208</v>
      </c>
      <c r="F688" s="625">
        <v>65</v>
      </c>
      <c r="G688" s="625"/>
      <c r="H688" s="625">
        <v>79</v>
      </c>
      <c r="I688" s="625"/>
      <c r="J688" s="625" t="s">
        <v>1019</v>
      </c>
      <c r="K688" s="625"/>
      <c r="L688" s="625" t="s">
        <v>7147</v>
      </c>
      <c r="M688" s="629" t="s">
        <v>3929</v>
      </c>
      <c r="N688" s="625"/>
      <c r="O688" s="625"/>
      <c r="P688" s="625"/>
      <c r="Q688" s="625"/>
      <c r="R688" s="625" t="s">
        <v>4996</v>
      </c>
      <c r="S688" s="625" t="s">
        <v>2019</v>
      </c>
      <c r="T688" s="625"/>
      <c r="U688" s="625"/>
      <c r="V688" s="625"/>
      <c r="W688" s="625">
        <v>4</v>
      </c>
      <c r="X688" s="625"/>
      <c r="Y688" s="625" t="s">
        <v>2790</v>
      </c>
      <c r="Z688" s="625" t="s">
        <v>8263</v>
      </c>
      <c r="AA688" s="625" t="s">
        <v>8263</v>
      </c>
      <c r="AB688" s="626" t="str">
        <f t="shared" ref="AB688:AB752" si="26">AF688&amp;" mm"</f>
        <v>562 mm</v>
      </c>
      <c r="AC688" s="643" t="s">
        <v>10933</v>
      </c>
      <c r="AD688" s="643"/>
      <c r="AE688" s="623">
        <v>70</v>
      </c>
      <c r="AF688" s="623">
        <f t="shared" ref="AF688:AF752" si="27">525-AE688-5+112</f>
        <v>562</v>
      </c>
    </row>
    <row r="689" spans="1:32" ht="25.5" x14ac:dyDescent="0.2">
      <c r="A689" s="628" t="s">
        <v>10927</v>
      </c>
      <c r="B689" s="628" t="s">
        <v>8490</v>
      </c>
      <c r="C689" s="625">
        <v>0.5</v>
      </c>
      <c r="D689" s="632" t="s">
        <v>10935</v>
      </c>
      <c r="E689" s="625">
        <v>208</v>
      </c>
      <c r="F689" s="625">
        <v>65</v>
      </c>
      <c r="G689" s="625"/>
      <c r="H689" s="625">
        <v>79</v>
      </c>
      <c r="I689" s="625"/>
      <c r="J689" s="625" t="s">
        <v>1019</v>
      </c>
      <c r="K689" s="625"/>
      <c r="L689" s="625" t="s">
        <v>7147</v>
      </c>
      <c r="M689" s="629" t="s">
        <v>3523</v>
      </c>
      <c r="N689" s="625"/>
      <c r="O689" s="625"/>
      <c r="P689" s="625"/>
      <c r="Q689" s="625"/>
      <c r="R689" s="625" t="s">
        <v>4996</v>
      </c>
      <c r="S689" s="625" t="s">
        <v>1046</v>
      </c>
      <c r="T689" s="625"/>
      <c r="U689" s="625"/>
      <c r="V689" s="625"/>
      <c r="W689" s="625">
        <v>5</v>
      </c>
      <c r="X689" s="625"/>
      <c r="Y689" s="625" t="s">
        <v>1074</v>
      </c>
      <c r="Z689" s="625" t="s">
        <v>8263</v>
      </c>
      <c r="AA689" s="625" t="s">
        <v>8263</v>
      </c>
      <c r="AB689" s="626" t="str">
        <f t="shared" si="26"/>
        <v>582 mm</v>
      </c>
      <c r="AC689" s="643" t="s">
        <v>10933</v>
      </c>
      <c r="AD689" s="643"/>
      <c r="AE689" s="623">
        <v>50</v>
      </c>
      <c r="AF689" s="623">
        <f t="shared" si="27"/>
        <v>582</v>
      </c>
    </row>
    <row r="690" spans="1:32" ht="25.5" x14ac:dyDescent="0.2">
      <c r="A690" s="628" t="s">
        <v>7374</v>
      </c>
      <c r="B690" s="628" t="s">
        <v>8490</v>
      </c>
      <c r="C690" s="625">
        <v>0.5</v>
      </c>
      <c r="D690" s="632" t="s">
        <v>10936</v>
      </c>
      <c r="E690" s="625">
        <v>226</v>
      </c>
      <c r="F690" s="625">
        <v>76</v>
      </c>
      <c r="G690" s="625"/>
      <c r="H690" s="625">
        <v>92</v>
      </c>
      <c r="I690" s="625"/>
      <c r="J690" s="625" t="s">
        <v>1019</v>
      </c>
      <c r="K690" s="625"/>
      <c r="L690" s="625" t="s">
        <v>7147</v>
      </c>
      <c r="M690" s="629" t="s">
        <v>3929</v>
      </c>
      <c r="N690" s="625"/>
      <c r="O690" s="625"/>
      <c r="P690" s="625"/>
      <c r="Q690" s="625"/>
      <c r="R690" s="625" t="s">
        <v>4996</v>
      </c>
      <c r="S690" s="625" t="s">
        <v>4677</v>
      </c>
      <c r="T690" s="625"/>
      <c r="U690" s="625"/>
      <c r="V690" s="625"/>
      <c r="W690" s="625">
        <v>2</v>
      </c>
      <c r="X690" s="625"/>
      <c r="Y690" s="625" t="s">
        <v>72</v>
      </c>
      <c r="Z690" s="625" t="s">
        <v>8263</v>
      </c>
      <c r="AA690" s="625" t="s">
        <v>8263</v>
      </c>
      <c r="AB690" s="626" t="str">
        <f t="shared" si="26"/>
        <v>507 mm</v>
      </c>
      <c r="AC690" s="643" t="s">
        <v>10933</v>
      </c>
      <c r="AD690" s="643"/>
      <c r="AE690" s="623">
        <v>125</v>
      </c>
      <c r="AF690" s="623">
        <f t="shared" si="27"/>
        <v>507</v>
      </c>
    </row>
    <row r="691" spans="1:32" x14ac:dyDescent="0.2">
      <c r="A691" s="628"/>
      <c r="B691" s="628" t="s">
        <v>8490</v>
      </c>
      <c r="C691" s="625">
        <v>0.5</v>
      </c>
      <c r="D691" s="632" t="s">
        <v>1696</v>
      </c>
      <c r="E691" s="625">
        <v>208</v>
      </c>
      <c r="F691" s="625">
        <v>66</v>
      </c>
      <c r="G691" s="625"/>
      <c r="H691" s="625">
        <v>79</v>
      </c>
      <c r="I691" s="625"/>
      <c r="J691" s="625" t="s">
        <v>1019</v>
      </c>
      <c r="K691" s="625"/>
      <c r="L691" s="625" t="s">
        <v>7147</v>
      </c>
      <c r="M691" s="629" t="s">
        <v>3929</v>
      </c>
      <c r="N691" s="625"/>
      <c r="O691" s="625"/>
      <c r="P691" s="625"/>
      <c r="Q691" s="625"/>
      <c r="R691" s="625" t="s">
        <v>4996</v>
      </c>
      <c r="S691" s="625" t="s">
        <v>2019</v>
      </c>
      <c r="T691" s="625"/>
      <c r="U691" s="625"/>
      <c r="V691" s="625"/>
      <c r="W691" s="625">
        <v>4</v>
      </c>
      <c r="X691" s="625"/>
      <c r="Y691" s="625" t="s">
        <v>3035</v>
      </c>
      <c r="Z691" s="625" t="s">
        <v>8263</v>
      </c>
      <c r="AA691" s="625" t="s">
        <v>8263</v>
      </c>
      <c r="AB691" s="626" t="str">
        <f t="shared" si="26"/>
        <v>552 mm</v>
      </c>
      <c r="AC691" s="643"/>
      <c r="AD691" s="643"/>
      <c r="AE691" s="623">
        <v>80</v>
      </c>
      <c r="AF691" s="623">
        <f t="shared" si="27"/>
        <v>552</v>
      </c>
    </row>
    <row r="692" spans="1:32" x14ac:dyDescent="0.2">
      <c r="A692" s="628"/>
      <c r="B692" s="628" t="s">
        <v>8490</v>
      </c>
      <c r="C692" s="625">
        <v>0.5</v>
      </c>
      <c r="D692" s="632" t="s">
        <v>9233</v>
      </c>
      <c r="E692" s="625">
        <v>208</v>
      </c>
      <c r="F692" s="625">
        <v>66</v>
      </c>
      <c r="G692" s="625"/>
      <c r="H692" s="625">
        <v>79</v>
      </c>
      <c r="I692" s="625"/>
      <c r="J692" s="625" t="s">
        <v>1019</v>
      </c>
      <c r="K692" s="625"/>
      <c r="L692" s="625" t="s">
        <v>7147</v>
      </c>
      <c r="M692" s="629" t="s">
        <v>3929</v>
      </c>
      <c r="N692" s="625"/>
      <c r="O692" s="625"/>
      <c r="P692" s="625"/>
      <c r="Q692" s="625"/>
      <c r="R692" s="625" t="s">
        <v>4996</v>
      </c>
      <c r="S692" s="625" t="s">
        <v>2019</v>
      </c>
      <c r="T692" s="625"/>
      <c r="U692" s="625"/>
      <c r="V692" s="625"/>
      <c r="W692" s="625">
        <v>3</v>
      </c>
      <c r="X692" s="625"/>
      <c r="Y692" s="625" t="s">
        <v>10390</v>
      </c>
      <c r="Z692" s="625" t="s">
        <v>8263</v>
      </c>
      <c r="AA692" s="625" t="s">
        <v>8263</v>
      </c>
      <c r="AB692" s="626" t="str">
        <f t="shared" si="26"/>
        <v>542 mm</v>
      </c>
      <c r="AC692" s="643"/>
      <c r="AD692" s="643"/>
      <c r="AE692" s="623">
        <v>90</v>
      </c>
      <c r="AF692" s="623">
        <f t="shared" si="27"/>
        <v>542</v>
      </c>
    </row>
    <row r="693" spans="1:32" x14ac:dyDescent="0.2">
      <c r="A693" s="628" t="s">
        <v>12107</v>
      </c>
      <c r="B693" s="628" t="s">
        <v>8490</v>
      </c>
      <c r="C693" s="625">
        <v>0.5</v>
      </c>
      <c r="D693" s="632" t="s">
        <v>12122</v>
      </c>
      <c r="E693" s="625">
        <v>208</v>
      </c>
      <c r="F693" s="625">
        <v>65</v>
      </c>
      <c r="G693" s="625"/>
      <c r="H693" s="625">
        <v>79</v>
      </c>
      <c r="I693" s="625"/>
      <c r="J693" s="625" t="s">
        <v>1019</v>
      </c>
      <c r="K693" s="625"/>
      <c r="L693" s="625" t="s">
        <v>7147</v>
      </c>
      <c r="M693" s="629" t="s">
        <v>3929</v>
      </c>
      <c r="N693" s="625"/>
      <c r="O693" s="625"/>
      <c r="P693" s="625"/>
      <c r="Q693" s="625"/>
      <c r="R693" s="625" t="s">
        <v>4996</v>
      </c>
      <c r="S693" s="625" t="s">
        <v>1046</v>
      </c>
      <c r="T693" s="625"/>
      <c r="U693" s="625"/>
      <c r="V693" s="625"/>
      <c r="W693" s="625">
        <v>4</v>
      </c>
      <c r="X693" s="625"/>
      <c r="Y693" s="625" t="s">
        <v>2790</v>
      </c>
      <c r="Z693" s="625" t="s">
        <v>8263</v>
      </c>
      <c r="AA693" s="625" t="s">
        <v>8263</v>
      </c>
      <c r="AB693" s="626" t="str">
        <f t="shared" si="26"/>
        <v>567 mm</v>
      </c>
      <c r="AC693" s="651" t="s">
        <v>12079</v>
      </c>
      <c r="AD693" s="651"/>
      <c r="AE693" s="623">
        <v>65</v>
      </c>
      <c r="AF693" s="623">
        <f t="shared" si="27"/>
        <v>567</v>
      </c>
    </row>
    <row r="694" spans="1:32" x14ac:dyDescent="0.2">
      <c r="A694" s="628" t="s">
        <v>9287</v>
      </c>
      <c r="B694" s="628" t="s">
        <v>8490</v>
      </c>
      <c r="C694" s="625">
        <v>0.5</v>
      </c>
      <c r="D694" s="632" t="s">
        <v>12112</v>
      </c>
      <c r="E694" s="625">
        <v>201</v>
      </c>
      <c r="F694" s="625">
        <v>65</v>
      </c>
      <c r="G694" s="628"/>
      <c r="H694" s="625">
        <v>79</v>
      </c>
      <c r="I694" s="625"/>
      <c r="J694" s="625" t="s">
        <v>1019</v>
      </c>
      <c r="K694" s="625"/>
      <c r="L694" s="649" t="s">
        <v>8558</v>
      </c>
      <c r="M694" s="650"/>
      <c r="N694" s="649"/>
      <c r="O694" s="649"/>
      <c r="P694" s="649"/>
      <c r="Q694" s="649"/>
      <c r="R694" s="649"/>
      <c r="S694" s="649"/>
      <c r="T694" s="625"/>
      <c r="U694" s="625"/>
      <c r="V694" s="625"/>
      <c r="W694" s="625">
        <v>5</v>
      </c>
      <c r="X694" s="625"/>
      <c r="Y694" s="625" t="s">
        <v>3271</v>
      </c>
      <c r="Z694" s="625" t="s">
        <v>5368</v>
      </c>
      <c r="AA694" s="625" t="s">
        <v>8263</v>
      </c>
      <c r="AB694" s="626" t="str">
        <f>AF694&amp;" mm"</f>
        <v>567 mm</v>
      </c>
      <c r="AC694" s="643" t="s">
        <v>12079</v>
      </c>
      <c r="AD694" s="643"/>
      <c r="AE694" s="623">
        <v>65</v>
      </c>
      <c r="AF694" s="623">
        <f>525-AE694-5+112</f>
        <v>567</v>
      </c>
    </row>
    <row r="695" spans="1:32" x14ac:dyDescent="0.2">
      <c r="A695" s="628" t="s">
        <v>4223</v>
      </c>
      <c r="B695" s="628" t="s">
        <v>8490</v>
      </c>
      <c r="C695" s="625">
        <v>0.5</v>
      </c>
      <c r="D695" s="632" t="s">
        <v>3187</v>
      </c>
      <c r="E695" s="625">
        <v>235</v>
      </c>
      <c r="F695" s="625">
        <v>66</v>
      </c>
      <c r="G695" s="625"/>
      <c r="H695" s="625">
        <v>79</v>
      </c>
      <c r="I695" s="625"/>
      <c r="J695" s="625" t="s">
        <v>1019</v>
      </c>
      <c r="K695" s="625"/>
      <c r="L695" s="649" t="s">
        <v>6725</v>
      </c>
      <c r="M695" s="650"/>
      <c r="N695" s="649"/>
      <c r="O695" s="649"/>
      <c r="P695" s="649"/>
      <c r="Q695" s="649"/>
      <c r="R695" s="649"/>
      <c r="S695" s="649"/>
      <c r="T695" s="625"/>
      <c r="U695" s="625"/>
      <c r="V695" s="625"/>
      <c r="W695" s="625">
        <v>5</v>
      </c>
      <c r="X695" s="625"/>
      <c r="Y695" s="625" t="s">
        <v>5754</v>
      </c>
      <c r="Z695" s="625" t="s">
        <v>5368</v>
      </c>
      <c r="AA695" s="625" t="s">
        <v>8263</v>
      </c>
      <c r="AB695" s="626" t="str">
        <f t="shared" si="26"/>
        <v>587 mm</v>
      </c>
      <c r="AC695" s="643" t="s">
        <v>6721</v>
      </c>
      <c r="AD695" s="643"/>
      <c r="AE695" s="623">
        <v>45</v>
      </c>
      <c r="AF695" s="623">
        <f t="shared" si="27"/>
        <v>587</v>
      </c>
    </row>
    <row r="696" spans="1:32" x14ac:dyDescent="0.2">
      <c r="A696" s="628" t="s">
        <v>11825</v>
      </c>
      <c r="B696" s="628" t="s">
        <v>8490</v>
      </c>
      <c r="C696" s="625">
        <v>0.5</v>
      </c>
      <c r="D696" s="632" t="s">
        <v>11896</v>
      </c>
      <c r="E696" s="625">
        <v>207</v>
      </c>
      <c r="F696" s="625">
        <v>71</v>
      </c>
      <c r="G696" s="625"/>
      <c r="H696" s="625">
        <v>88</v>
      </c>
      <c r="I696" s="625"/>
      <c r="J696" s="625" t="s">
        <v>1019</v>
      </c>
      <c r="K696" s="625"/>
      <c r="L696" s="625" t="s">
        <v>7147</v>
      </c>
      <c r="M696" s="629" t="s">
        <v>5089</v>
      </c>
      <c r="N696" s="625"/>
      <c r="O696" s="625"/>
      <c r="P696" s="625"/>
      <c r="Q696" s="625"/>
      <c r="R696" s="625" t="s">
        <v>4996</v>
      </c>
      <c r="S696" s="625" t="s">
        <v>1046</v>
      </c>
      <c r="T696" s="625"/>
      <c r="U696" s="625"/>
      <c r="V696" s="625"/>
      <c r="W696" s="625">
        <v>7</v>
      </c>
      <c r="X696" s="625"/>
      <c r="Y696" s="625" t="s">
        <v>11829</v>
      </c>
      <c r="Z696" s="625" t="s">
        <v>8263</v>
      </c>
      <c r="AA696" s="625" t="s">
        <v>8263</v>
      </c>
      <c r="AB696" s="626" t="str">
        <f t="shared" si="26"/>
        <v>617 mm</v>
      </c>
      <c r="AC696" s="643" t="s">
        <v>11779</v>
      </c>
      <c r="AD696" s="643"/>
      <c r="AE696" s="623">
        <v>15</v>
      </c>
      <c r="AF696" s="623">
        <f t="shared" si="27"/>
        <v>617</v>
      </c>
    </row>
    <row r="697" spans="1:32" x14ac:dyDescent="0.2">
      <c r="A697" s="633" t="s">
        <v>10929</v>
      </c>
      <c r="B697" s="633" t="s">
        <v>8490</v>
      </c>
      <c r="C697" s="625">
        <v>0.5</v>
      </c>
      <c r="D697" s="640" t="s">
        <v>10576</v>
      </c>
      <c r="E697" s="625">
        <v>201</v>
      </c>
      <c r="F697" s="625">
        <v>65</v>
      </c>
      <c r="G697" s="625"/>
      <c r="H697" s="625">
        <v>79</v>
      </c>
      <c r="I697" s="625"/>
      <c r="J697" s="625" t="s">
        <v>1019</v>
      </c>
      <c r="K697" s="625"/>
      <c r="L697" s="649" t="s">
        <v>8558</v>
      </c>
      <c r="M697" s="650"/>
      <c r="N697" s="649"/>
      <c r="O697" s="649"/>
      <c r="P697" s="649"/>
      <c r="Q697" s="649"/>
      <c r="R697" s="649"/>
      <c r="S697" s="649"/>
      <c r="T697" s="625"/>
      <c r="U697" s="625"/>
      <c r="V697" s="625"/>
      <c r="W697" s="625">
        <v>5</v>
      </c>
      <c r="X697" s="625"/>
      <c r="Y697" s="636" t="s">
        <v>1074</v>
      </c>
      <c r="Z697" s="625" t="s">
        <v>5368</v>
      </c>
      <c r="AA697" s="625" t="s">
        <v>8263</v>
      </c>
      <c r="AB697" s="626" t="str">
        <f t="shared" si="26"/>
        <v>582 mm</v>
      </c>
      <c r="AC697" s="651" t="s">
        <v>11318</v>
      </c>
      <c r="AD697" s="651"/>
      <c r="AE697" s="623">
        <v>50</v>
      </c>
      <c r="AF697" s="623">
        <f t="shared" si="27"/>
        <v>582</v>
      </c>
    </row>
    <row r="698" spans="1:32" x14ac:dyDescent="0.2">
      <c r="A698" s="633" t="s">
        <v>11103</v>
      </c>
      <c r="B698" s="628" t="s">
        <v>8490</v>
      </c>
      <c r="C698" s="625">
        <v>0.5</v>
      </c>
      <c r="D698" s="640" t="s">
        <v>11144</v>
      </c>
      <c r="E698" s="625">
        <v>208</v>
      </c>
      <c r="F698" s="625">
        <v>65</v>
      </c>
      <c r="G698" s="625"/>
      <c r="H698" s="625">
        <v>79</v>
      </c>
      <c r="I698" s="625"/>
      <c r="J698" s="625" t="s">
        <v>1019</v>
      </c>
      <c r="K698" s="625"/>
      <c r="L698" s="625" t="s">
        <v>7147</v>
      </c>
      <c r="M698" s="629" t="s">
        <v>3929</v>
      </c>
      <c r="N698" s="625"/>
      <c r="O698" s="625"/>
      <c r="P698" s="625"/>
      <c r="Q698" s="625"/>
      <c r="R698" s="625" t="s">
        <v>4996</v>
      </c>
      <c r="S698" s="625" t="s">
        <v>3447</v>
      </c>
      <c r="T698" s="625"/>
      <c r="U698" s="625"/>
      <c r="V698" s="625"/>
      <c r="W698" s="625">
        <v>5</v>
      </c>
      <c r="X698" s="625"/>
      <c r="Y698" s="625" t="s">
        <v>10391</v>
      </c>
      <c r="Z698" s="625" t="s">
        <v>8263</v>
      </c>
      <c r="AA698" s="625" t="s">
        <v>8263</v>
      </c>
      <c r="AB698" s="626" t="str">
        <f t="shared" si="26"/>
        <v>577 mm</v>
      </c>
      <c r="AC698" s="651" t="s">
        <v>11145</v>
      </c>
      <c r="AD698" s="651"/>
      <c r="AE698" s="623">
        <v>55</v>
      </c>
      <c r="AF698" s="623">
        <f t="shared" si="27"/>
        <v>577</v>
      </c>
    </row>
    <row r="699" spans="1:32" x14ac:dyDescent="0.2">
      <c r="A699" s="628"/>
      <c r="B699" s="628" t="s">
        <v>8490</v>
      </c>
      <c r="C699" s="625">
        <v>0.5</v>
      </c>
      <c r="D699" s="632" t="s">
        <v>1945</v>
      </c>
      <c r="E699" s="625">
        <v>208</v>
      </c>
      <c r="F699" s="625">
        <v>65</v>
      </c>
      <c r="G699" s="625"/>
      <c r="H699" s="625">
        <v>79</v>
      </c>
      <c r="I699" s="625"/>
      <c r="J699" s="625" t="s">
        <v>1019</v>
      </c>
      <c r="K699" s="625"/>
      <c r="L699" s="625" t="s">
        <v>7147</v>
      </c>
      <c r="M699" s="629" t="s">
        <v>3523</v>
      </c>
      <c r="N699" s="625"/>
      <c r="O699" s="625"/>
      <c r="P699" s="625"/>
      <c r="Q699" s="625"/>
      <c r="R699" s="625" t="s">
        <v>4996</v>
      </c>
      <c r="S699" s="625" t="s">
        <v>1046</v>
      </c>
      <c r="T699" s="625"/>
      <c r="U699" s="625"/>
      <c r="V699" s="625"/>
      <c r="W699" s="625">
        <v>5</v>
      </c>
      <c r="X699" s="625"/>
      <c r="Y699" s="625" t="s">
        <v>6098</v>
      </c>
      <c r="Z699" s="625" t="s">
        <v>8263</v>
      </c>
      <c r="AA699" s="625" t="s">
        <v>8263</v>
      </c>
      <c r="AB699" s="626" t="str">
        <f t="shared" si="26"/>
        <v>597 mm</v>
      </c>
      <c r="AC699" s="643"/>
      <c r="AD699" s="643"/>
      <c r="AE699" s="623">
        <v>35</v>
      </c>
      <c r="AF699" s="623">
        <f t="shared" si="27"/>
        <v>597</v>
      </c>
    </row>
    <row r="700" spans="1:32" x14ac:dyDescent="0.2">
      <c r="A700" s="628"/>
      <c r="B700" s="628" t="s">
        <v>8490</v>
      </c>
      <c r="C700" s="625">
        <v>0.5</v>
      </c>
      <c r="D700" s="632" t="s">
        <v>5393</v>
      </c>
      <c r="E700" s="625">
        <v>208</v>
      </c>
      <c r="F700" s="625">
        <v>64</v>
      </c>
      <c r="G700" s="625"/>
      <c r="H700" s="625">
        <v>79</v>
      </c>
      <c r="I700" s="625"/>
      <c r="J700" s="625" t="s">
        <v>1019</v>
      </c>
      <c r="K700" s="625"/>
      <c r="L700" s="625" t="s">
        <v>7147</v>
      </c>
      <c r="M700" s="629" t="s">
        <v>3929</v>
      </c>
      <c r="N700" s="625"/>
      <c r="O700" s="625"/>
      <c r="P700" s="625"/>
      <c r="Q700" s="625"/>
      <c r="R700" s="625" t="s">
        <v>4996</v>
      </c>
      <c r="S700" s="625" t="s">
        <v>1046</v>
      </c>
      <c r="T700" s="625"/>
      <c r="U700" s="625"/>
      <c r="V700" s="625"/>
      <c r="W700" s="625">
        <v>5</v>
      </c>
      <c r="X700" s="625"/>
      <c r="Y700" s="625" t="s">
        <v>1074</v>
      </c>
      <c r="Z700" s="625" t="s">
        <v>8263</v>
      </c>
      <c r="AA700" s="625" t="s">
        <v>8263</v>
      </c>
      <c r="AB700" s="626" t="str">
        <f t="shared" si="26"/>
        <v>582 mm</v>
      </c>
      <c r="AC700" s="643"/>
      <c r="AD700" s="643"/>
      <c r="AE700" s="623">
        <v>50</v>
      </c>
      <c r="AF700" s="623">
        <f t="shared" si="27"/>
        <v>582</v>
      </c>
    </row>
    <row r="701" spans="1:32" x14ac:dyDescent="0.2">
      <c r="A701" s="628" t="s">
        <v>7252</v>
      </c>
      <c r="B701" s="628" t="s">
        <v>8490</v>
      </c>
      <c r="C701" s="625">
        <v>0.5</v>
      </c>
      <c r="D701" s="632" t="s">
        <v>6795</v>
      </c>
      <c r="E701" s="625">
        <v>201</v>
      </c>
      <c r="F701" s="625">
        <v>65</v>
      </c>
      <c r="G701" s="625"/>
      <c r="H701" s="625">
        <v>79</v>
      </c>
      <c r="I701" s="625"/>
      <c r="J701" s="625" t="s">
        <v>1019</v>
      </c>
      <c r="K701" s="625"/>
      <c r="L701" s="649" t="s">
        <v>8558</v>
      </c>
      <c r="M701" s="650"/>
      <c r="N701" s="649"/>
      <c r="O701" s="649"/>
      <c r="P701" s="649"/>
      <c r="Q701" s="649"/>
      <c r="R701" s="649"/>
      <c r="S701" s="649"/>
      <c r="T701" s="625"/>
      <c r="U701" s="625"/>
      <c r="V701" s="625"/>
      <c r="W701" s="625">
        <v>6</v>
      </c>
      <c r="X701" s="625"/>
      <c r="Y701" s="625" t="s">
        <v>3609</v>
      </c>
      <c r="Z701" s="625" t="s">
        <v>5368</v>
      </c>
      <c r="AA701" s="625" t="s">
        <v>8263</v>
      </c>
      <c r="AB701" s="626" t="str">
        <f t="shared" si="26"/>
        <v>612 mm</v>
      </c>
      <c r="AC701" s="643" t="s">
        <v>2748</v>
      </c>
      <c r="AD701" s="643"/>
      <c r="AE701" s="623">
        <v>20</v>
      </c>
      <c r="AF701" s="623">
        <f t="shared" si="27"/>
        <v>612</v>
      </c>
    </row>
    <row r="702" spans="1:32" x14ac:dyDescent="0.2">
      <c r="A702" s="628"/>
      <c r="B702" s="628" t="s">
        <v>8490</v>
      </c>
      <c r="C702" s="625">
        <v>0.5</v>
      </c>
      <c r="D702" s="632" t="s">
        <v>2530</v>
      </c>
      <c r="E702" s="625">
        <v>218</v>
      </c>
      <c r="F702" s="625">
        <v>62</v>
      </c>
      <c r="G702" s="628"/>
      <c r="H702" s="625">
        <v>79</v>
      </c>
      <c r="I702" s="625"/>
      <c r="J702" s="625" t="s">
        <v>7147</v>
      </c>
      <c r="K702" s="625"/>
      <c r="L702" s="649" t="s">
        <v>8558</v>
      </c>
      <c r="M702" s="650"/>
      <c r="N702" s="649"/>
      <c r="O702" s="649"/>
      <c r="P702" s="649"/>
      <c r="Q702" s="649"/>
      <c r="R702" s="649"/>
      <c r="S702" s="649"/>
      <c r="T702" s="625"/>
      <c r="U702" s="625" t="s">
        <v>8263</v>
      </c>
      <c r="V702" s="625"/>
      <c r="W702" s="625">
        <v>6</v>
      </c>
      <c r="X702" s="625"/>
      <c r="Y702" s="625" t="s">
        <v>440</v>
      </c>
      <c r="Z702" s="625" t="s">
        <v>5368</v>
      </c>
      <c r="AA702" s="625" t="s">
        <v>8263</v>
      </c>
      <c r="AB702" s="626" t="str">
        <f t="shared" si="26"/>
        <v>607 mm</v>
      </c>
      <c r="AC702" s="643"/>
      <c r="AD702" s="643"/>
      <c r="AE702" s="623">
        <v>25</v>
      </c>
      <c r="AF702" s="623">
        <f t="shared" si="27"/>
        <v>607</v>
      </c>
    </row>
    <row r="703" spans="1:32" x14ac:dyDescent="0.2">
      <c r="A703" s="633" t="s">
        <v>6205</v>
      </c>
      <c r="B703" s="628" t="s">
        <v>8490</v>
      </c>
      <c r="C703" s="625">
        <v>0.5</v>
      </c>
      <c r="D703" s="632" t="s">
        <v>4056</v>
      </c>
      <c r="E703" s="625">
        <v>208</v>
      </c>
      <c r="F703" s="625">
        <v>64</v>
      </c>
      <c r="G703" s="628"/>
      <c r="H703" s="625">
        <v>79</v>
      </c>
      <c r="I703" s="625"/>
      <c r="J703" s="625" t="s">
        <v>1019</v>
      </c>
      <c r="K703" s="625"/>
      <c r="L703" s="625" t="s">
        <v>7147</v>
      </c>
      <c r="M703" s="629" t="s">
        <v>3523</v>
      </c>
      <c r="N703" s="625"/>
      <c r="O703" s="625"/>
      <c r="P703" s="625"/>
      <c r="Q703" s="625"/>
      <c r="R703" s="625" t="s">
        <v>4996</v>
      </c>
      <c r="S703" s="625" t="s">
        <v>3447</v>
      </c>
      <c r="T703" s="625"/>
      <c r="U703" s="625"/>
      <c r="V703" s="625"/>
      <c r="W703" s="625">
        <v>5</v>
      </c>
      <c r="X703" s="625"/>
      <c r="Y703" s="625" t="s">
        <v>10391</v>
      </c>
      <c r="Z703" s="625" t="s">
        <v>8263</v>
      </c>
      <c r="AA703" s="625" t="s">
        <v>8263</v>
      </c>
      <c r="AB703" s="626" t="str">
        <f t="shared" si="26"/>
        <v>577 mm</v>
      </c>
      <c r="AC703" s="643"/>
      <c r="AD703" s="643"/>
      <c r="AE703" s="623">
        <v>55</v>
      </c>
      <c r="AF703" s="623">
        <f t="shared" si="27"/>
        <v>577</v>
      </c>
    </row>
    <row r="704" spans="1:32" x14ac:dyDescent="0.2">
      <c r="A704" s="628" t="s">
        <v>8084</v>
      </c>
      <c r="B704" s="628" t="s">
        <v>8490</v>
      </c>
      <c r="C704" s="625">
        <v>0.5</v>
      </c>
      <c r="D704" s="632" t="s">
        <v>5914</v>
      </c>
      <c r="E704" s="625">
        <v>208</v>
      </c>
      <c r="F704" s="625">
        <v>64</v>
      </c>
      <c r="G704" s="628"/>
      <c r="H704" s="625">
        <v>79</v>
      </c>
      <c r="I704" s="625"/>
      <c r="J704" s="625" t="s">
        <v>1019</v>
      </c>
      <c r="K704" s="625"/>
      <c r="L704" s="625" t="s">
        <v>7147</v>
      </c>
      <c r="M704" s="629" t="s">
        <v>153</v>
      </c>
      <c r="N704" s="625"/>
      <c r="O704" s="625"/>
      <c r="P704" s="625"/>
      <c r="Q704" s="625"/>
      <c r="R704" s="625" t="s">
        <v>4996</v>
      </c>
      <c r="S704" s="625" t="s">
        <v>1046</v>
      </c>
      <c r="T704" s="625"/>
      <c r="U704" s="625"/>
      <c r="V704" s="625"/>
      <c r="W704" s="625">
        <v>5</v>
      </c>
      <c r="X704" s="625"/>
      <c r="Y704" s="625" t="s">
        <v>5754</v>
      </c>
      <c r="Z704" s="625" t="s">
        <v>8263</v>
      </c>
      <c r="AA704" s="625" t="s">
        <v>8263</v>
      </c>
      <c r="AB704" s="626" t="str">
        <f t="shared" si="26"/>
        <v>587 mm</v>
      </c>
      <c r="AC704" s="643"/>
      <c r="AD704" s="643"/>
      <c r="AE704" s="623">
        <v>45</v>
      </c>
      <c r="AF704" s="623">
        <f t="shared" si="27"/>
        <v>587</v>
      </c>
    </row>
    <row r="705" spans="1:32" x14ac:dyDescent="0.2">
      <c r="A705" s="633" t="s">
        <v>11956</v>
      </c>
      <c r="B705" s="633" t="s">
        <v>8490</v>
      </c>
      <c r="C705" s="636">
        <v>0.5</v>
      </c>
      <c r="D705" s="640" t="s">
        <v>1650</v>
      </c>
      <c r="E705" s="636">
        <v>208</v>
      </c>
      <c r="F705" s="636">
        <v>66</v>
      </c>
      <c r="G705" s="636">
        <v>79</v>
      </c>
      <c r="H705" s="636">
        <v>79</v>
      </c>
      <c r="I705" s="636"/>
      <c r="J705" s="636" t="s">
        <v>1019</v>
      </c>
      <c r="K705" s="636"/>
      <c r="L705" s="636" t="s">
        <v>7147</v>
      </c>
      <c r="M705" s="648" t="s">
        <v>153</v>
      </c>
      <c r="N705" s="636"/>
      <c r="O705" s="636"/>
      <c r="P705" s="636"/>
      <c r="Q705" s="636"/>
      <c r="R705" s="636" t="s">
        <v>4996</v>
      </c>
      <c r="S705" s="636" t="s">
        <v>154</v>
      </c>
      <c r="T705" s="636"/>
      <c r="U705" s="636"/>
      <c r="V705" s="636"/>
      <c r="W705" s="636">
        <v>6</v>
      </c>
      <c r="X705" s="636"/>
      <c r="Y705" s="636" t="s">
        <v>11957</v>
      </c>
      <c r="Z705" s="636" t="s">
        <v>8263</v>
      </c>
      <c r="AA705" s="636" t="s">
        <v>8263</v>
      </c>
      <c r="AB705" s="626" t="str">
        <f t="shared" si="26"/>
        <v>597 mm</v>
      </c>
      <c r="AC705" s="651" t="s">
        <v>11951</v>
      </c>
      <c r="AD705" s="651"/>
      <c r="AE705" s="623">
        <v>35</v>
      </c>
      <c r="AF705" s="623">
        <f t="shared" si="27"/>
        <v>597</v>
      </c>
    </row>
    <row r="706" spans="1:32" x14ac:dyDescent="0.2">
      <c r="A706" s="628"/>
      <c r="B706" s="628" t="s">
        <v>8490</v>
      </c>
      <c r="C706" s="625">
        <v>0.5</v>
      </c>
      <c r="D706" s="632" t="s">
        <v>1802</v>
      </c>
      <c r="E706" s="625">
        <v>201</v>
      </c>
      <c r="F706" s="625">
        <v>66</v>
      </c>
      <c r="G706" s="625"/>
      <c r="H706" s="625">
        <v>79</v>
      </c>
      <c r="I706" s="625"/>
      <c r="J706" s="625" t="s">
        <v>1019</v>
      </c>
      <c r="K706" s="625"/>
      <c r="L706" s="649" t="s">
        <v>8558</v>
      </c>
      <c r="M706" s="650"/>
      <c r="N706" s="649"/>
      <c r="O706" s="649"/>
      <c r="P706" s="649"/>
      <c r="Q706" s="649"/>
      <c r="R706" s="649"/>
      <c r="S706" s="649"/>
      <c r="T706" s="625"/>
      <c r="U706" s="625"/>
      <c r="V706" s="625"/>
      <c r="W706" s="625">
        <v>6</v>
      </c>
      <c r="X706" s="625"/>
      <c r="Y706" s="625" t="s">
        <v>440</v>
      </c>
      <c r="Z706" s="625" t="s">
        <v>5368</v>
      </c>
      <c r="AA706" s="625" t="s">
        <v>8263</v>
      </c>
      <c r="AB706" s="626" t="str">
        <f t="shared" si="26"/>
        <v>607 mm</v>
      </c>
      <c r="AC706" s="643"/>
      <c r="AD706" s="643"/>
      <c r="AE706" s="623">
        <v>25</v>
      </c>
      <c r="AF706" s="623">
        <f t="shared" si="27"/>
        <v>607</v>
      </c>
    </row>
    <row r="707" spans="1:32" x14ac:dyDescent="0.2">
      <c r="A707" s="628" t="s">
        <v>10643</v>
      </c>
      <c r="B707" s="628" t="s">
        <v>8490</v>
      </c>
      <c r="C707" s="625">
        <v>0.5</v>
      </c>
      <c r="D707" s="632" t="s">
        <v>10645</v>
      </c>
      <c r="E707" s="625">
        <v>208</v>
      </c>
      <c r="F707" s="625">
        <v>66</v>
      </c>
      <c r="G707" s="625"/>
      <c r="H707" s="625">
        <v>79</v>
      </c>
      <c r="I707" s="625"/>
      <c r="J707" s="625" t="s">
        <v>1019</v>
      </c>
      <c r="K707" s="625"/>
      <c r="L707" s="625" t="s">
        <v>7147</v>
      </c>
      <c r="M707" s="629" t="s">
        <v>3929</v>
      </c>
      <c r="N707" s="625"/>
      <c r="O707" s="625"/>
      <c r="P707" s="625"/>
      <c r="Q707" s="625"/>
      <c r="R707" s="625" t="s">
        <v>4996</v>
      </c>
      <c r="S707" s="625" t="s">
        <v>4677</v>
      </c>
      <c r="T707" s="625"/>
      <c r="U707" s="625"/>
      <c r="V707" s="625"/>
      <c r="W707" s="625">
        <v>3</v>
      </c>
      <c r="X707" s="625"/>
      <c r="Y707" s="625" t="s">
        <v>565</v>
      </c>
      <c r="Z707" s="625" t="s">
        <v>8263</v>
      </c>
      <c r="AA707" s="625" t="s">
        <v>8263</v>
      </c>
      <c r="AB707" s="626" t="str">
        <f t="shared" si="26"/>
        <v>522 mm</v>
      </c>
      <c r="AC707" s="643" t="s">
        <v>10626</v>
      </c>
      <c r="AD707" s="643"/>
      <c r="AE707" s="623">
        <v>110</v>
      </c>
      <c r="AF707" s="623">
        <f t="shared" si="27"/>
        <v>522</v>
      </c>
    </row>
    <row r="708" spans="1:32" x14ac:dyDescent="0.2">
      <c r="A708" s="633" t="s">
        <v>11241</v>
      </c>
      <c r="B708" s="628" t="s">
        <v>8490</v>
      </c>
      <c r="C708" s="625">
        <v>0.5</v>
      </c>
      <c r="D708" s="640" t="s">
        <v>11252</v>
      </c>
      <c r="E708" s="625">
        <v>208</v>
      </c>
      <c r="F708" s="625">
        <v>64</v>
      </c>
      <c r="G708" s="628"/>
      <c r="H708" s="625">
        <v>79</v>
      </c>
      <c r="I708" s="625"/>
      <c r="J708" s="625" t="s">
        <v>1019</v>
      </c>
      <c r="K708" s="625"/>
      <c r="L708" s="625" t="s">
        <v>7147</v>
      </c>
      <c r="M708" s="629" t="s">
        <v>3523</v>
      </c>
      <c r="N708" s="625"/>
      <c r="O708" s="625"/>
      <c r="P708" s="625"/>
      <c r="Q708" s="625"/>
      <c r="R708" s="625" t="s">
        <v>4996</v>
      </c>
      <c r="S708" s="625" t="s">
        <v>1046</v>
      </c>
      <c r="T708" s="625"/>
      <c r="U708" s="625"/>
      <c r="V708" s="625"/>
      <c r="W708" s="625">
        <v>5</v>
      </c>
      <c r="X708" s="625"/>
      <c r="Y708" s="625" t="s">
        <v>10391</v>
      </c>
      <c r="Z708" s="625" t="s">
        <v>8263</v>
      </c>
      <c r="AA708" s="625" t="s">
        <v>8263</v>
      </c>
      <c r="AB708" s="626" t="str">
        <f t="shared" si="26"/>
        <v>577 mm</v>
      </c>
      <c r="AC708" s="651" t="s">
        <v>11198</v>
      </c>
      <c r="AD708" s="651"/>
      <c r="AE708" s="623">
        <v>55</v>
      </c>
      <c r="AF708" s="623">
        <f t="shared" si="27"/>
        <v>577</v>
      </c>
    </row>
    <row r="709" spans="1:32" x14ac:dyDescent="0.2">
      <c r="A709" s="628"/>
      <c r="B709" s="628" t="s">
        <v>8490</v>
      </c>
      <c r="C709" s="625">
        <v>0.5</v>
      </c>
      <c r="D709" s="632" t="s">
        <v>6340</v>
      </c>
      <c r="E709" s="625">
        <v>208</v>
      </c>
      <c r="F709" s="625">
        <v>65</v>
      </c>
      <c r="G709" s="625"/>
      <c r="H709" s="625">
        <v>79</v>
      </c>
      <c r="I709" s="625"/>
      <c r="J709" s="625" t="s">
        <v>1019</v>
      </c>
      <c r="K709" s="625"/>
      <c r="L709" s="625" t="s">
        <v>7147</v>
      </c>
      <c r="M709" s="629" t="s">
        <v>3929</v>
      </c>
      <c r="N709" s="625"/>
      <c r="O709" s="625"/>
      <c r="P709" s="625"/>
      <c r="Q709" s="625"/>
      <c r="R709" s="625" t="s">
        <v>4996</v>
      </c>
      <c r="S709" s="625" t="s">
        <v>3447</v>
      </c>
      <c r="T709" s="625"/>
      <c r="U709" s="625"/>
      <c r="V709" s="625"/>
      <c r="W709" s="625">
        <v>4</v>
      </c>
      <c r="X709" s="625"/>
      <c r="Y709" s="625" t="s">
        <v>1230</v>
      </c>
      <c r="Z709" s="625" t="s">
        <v>8263</v>
      </c>
      <c r="AA709" s="625" t="s">
        <v>8263</v>
      </c>
      <c r="AB709" s="626" t="str">
        <f t="shared" si="26"/>
        <v>572 mm</v>
      </c>
      <c r="AC709" s="643"/>
      <c r="AD709" s="643"/>
      <c r="AE709" s="623">
        <v>60</v>
      </c>
      <c r="AF709" s="623">
        <f t="shared" si="27"/>
        <v>572</v>
      </c>
    </row>
    <row r="710" spans="1:32" x14ac:dyDescent="0.2">
      <c r="A710" s="633" t="s">
        <v>11403</v>
      </c>
      <c r="B710" s="628" t="s">
        <v>8490</v>
      </c>
      <c r="C710" s="625">
        <v>0.5</v>
      </c>
      <c r="D710" s="632" t="s">
        <v>11404</v>
      </c>
      <c r="E710" s="625">
        <v>208</v>
      </c>
      <c r="F710" s="625">
        <v>65</v>
      </c>
      <c r="G710" s="628"/>
      <c r="H710" s="625">
        <v>79</v>
      </c>
      <c r="I710" s="625"/>
      <c r="J710" s="625" t="s">
        <v>1019</v>
      </c>
      <c r="K710" s="625"/>
      <c r="L710" s="625" t="s">
        <v>7147</v>
      </c>
      <c r="M710" s="629" t="s">
        <v>3523</v>
      </c>
      <c r="N710" s="625"/>
      <c r="O710" s="625"/>
      <c r="P710" s="625"/>
      <c r="Q710" s="625"/>
      <c r="R710" s="625" t="s">
        <v>4996</v>
      </c>
      <c r="S710" s="625" t="s">
        <v>1046</v>
      </c>
      <c r="T710" s="625"/>
      <c r="U710" s="625"/>
      <c r="V710" s="625"/>
      <c r="W710" s="625">
        <v>5</v>
      </c>
      <c r="X710" s="625"/>
      <c r="Y710" s="625" t="s">
        <v>5754</v>
      </c>
      <c r="Z710" s="625" t="s">
        <v>8263</v>
      </c>
      <c r="AA710" s="625" t="s">
        <v>8263</v>
      </c>
      <c r="AB710" s="626" t="str">
        <f t="shared" si="26"/>
        <v>587 mm</v>
      </c>
      <c r="AC710" s="651" t="s">
        <v>11399</v>
      </c>
      <c r="AD710" s="651"/>
      <c r="AE710" s="623">
        <v>45</v>
      </c>
      <c r="AF710" s="623">
        <f t="shared" si="27"/>
        <v>587</v>
      </c>
    </row>
    <row r="711" spans="1:32" x14ac:dyDescent="0.2">
      <c r="A711" s="628"/>
      <c r="B711" s="628" t="s">
        <v>8490</v>
      </c>
      <c r="C711" s="625">
        <v>0.5</v>
      </c>
      <c r="D711" s="632" t="s">
        <v>8555</v>
      </c>
      <c r="E711" s="625">
        <v>218</v>
      </c>
      <c r="F711" s="625">
        <v>62</v>
      </c>
      <c r="G711" s="625"/>
      <c r="H711" s="625">
        <v>79</v>
      </c>
      <c r="I711" s="625"/>
      <c r="J711" s="625" t="s">
        <v>7147</v>
      </c>
      <c r="K711" s="625"/>
      <c r="L711" s="649" t="s">
        <v>8558</v>
      </c>
      <c r="M711" s="650"/>
      <c r="N711" s="649"/>
      <c r="O711" s="649"/>
      <c r="P711" s="649"/>
      <c r="Q711" s="649"/>
      <c r="R711" s="649"/>
      <c r="S711" s="649"/>
      <c r="T711" s="625"/>
      <c r="U711" s="625"/>
      <c r="V711" s="625"/>
      <c r="W711" s="625">
        <v>5</v>
      </c>
      <c r="X711" s="625"/>
      <c r="Y711" s="625" t="s">
        <v>1230</v>
      </c>
      <c r="Z711" s="625" t="s">
        <v>5368</v>
      </c>
      <c r="AA711" s="625" t="s">
        <v>8263</v>
      </c>
      <c r="AB711" s="626" t="str">
        <f t="shared" si="26"/>
        <v>572 mm</v>
      </c>
      <c r="AC711" s="643"/>
      <c r="AD711" s="643"/>
      <c r="AE711" s="623">
        <v>60</v>
      </c>
      <c r="AF711" s="623">
        <f t="shared" si="27"/>
        <v>572</v>
      </c>
    </row>
    <row r="712" spans="1:32" x14ac:dyDescent="0.2">
      <c r="A712" s="628" t="s">
        <v>10579</v>
      </c>
      <c r="B712" s="628" t="s">
        <v>8490</v>
      </c>
      <c r="C712" s="625">
        <v>0.5</v>
      </c>
      <c r="D712" s="632" t="s">
        <v>10583</v>
      </c>
      <c r="E712" s="625">
        <v>206</v>
      </c>
      <c r="F712" s="625">
        <v>69</v>
      </c>
      <c r="G712" s="625"/>
      <c r="H712" s="625">
        <v>83</v>
      </c>
      <c r="I712" s="625"/>
      <c r="J712" s="625" t="s">
        <v>1019</v>
      </c>
      <c r="K712" s="625"/>
      <c r="L712" s="625" t="s">
        <v>7147</v>
      </c>
      <c r="M712" s="629" t="s">
        <v>3929</v>
      </c>
      <c r="N712" s="649"/>
      <c r="O712" s="649"/>
      <c r="P712" s="649"/>
      <c r="Q712" s="649"/>
      <c r="R712" s="625" t="s">
        <v>4996</v>
      </c>
      <c r="S712" s="625" t="s">
        <v>9615</v>
      </c>
      <c r="T712" s="625"/>
      <c r="U712" s="625"/>
      <c r="V712" s="625"/>
      <c r="W712" s="625">
        <v>3</v>
      </c>
      <c r="X712" s="625"/>
      <c r="Y712" s="625" t="s">
        <v>6738</v>
      </c>
      <c r="Z712" s="625" t="s">
        <v>8263</v>
      </c>
      <c r="AA712" s="625" t="s">
        <v>8263</v>
      </c>
      <c r="AB712" s="626" t="str">
        <f t="shared" si="26"/>
        <v>517 mm</v>
      </c>
      <c r="AC712" s="643" t="s">
        <v>10581</v>
      </c>
      <c r="AD712" s="643"/>
      <c r="AE712" s="623">
        <v>115</v>
      </c>
      <c r="AF712" s="623">
        <f t="shared" si="27"/>
        <v>517</v>
      </c>
    </row>
    <row r="713" spans="1:32" x14ac:dyDescent="0.2">
      <c r="A713" s="628" t="s">
        <v>230</v>
      </c>
      <c r="B713" s="628" t="s">
        <v>8490</v>
      </c>
      <c r="C713" s="625">
        <v>0.5</v>
      </c>
      <c r="D713" s="632" t="s">
        <v>229</v>
      </c>
      <c r="E713" s="625">
        <v>226</v>
      </c>
      <c r="F713" s="625">
        <v>76</v>
      </c>
      <c r="G713" s="625"/>
      <c r="H713" s="625">
        <v>92</v>
      </c>
      <c r="I713" s="625"/>
      <c r="J713" s="625" t="s">
        <v>1019</v>
      </c>
      <c r="K713" s="625"/>
      <c r="L713" s="625" t="s">
        <v>7147</v>
      </c>
      <c r="M713" s="629" t="s">
        <v>3929</v>
      </c>
      <c r="N713" s="625"/>
      <c r="O713" s="625"/>
      <c r="P713" s="625"/>
      <c r="Q713" s="625"/>
      <c r="R713" s="625" t="s">
        <v>4996</v>
      </c>
      <c r="S713" s="625" t="s">
        <v>4677</v>
      </c>
      <c r="T713" s="625"/>
      <c r="U713" s="625"/>
      <c r="V713" s="625"/>
      <c r="W713" s="625">
        <v>2</v>
      </c>
      <c r="X713" s="625"/>
      <c r="Y713" s="625" t="s">
        <v>72</v>
      </c>
      <c r="Z713" s="625" t="s">
        <v>8263</v>
      </c>
      <c r="AA713" s="625" t="s">
        <v>8263</v>
      </c>
      <c r="AB713" s="626" t="str">
        <f t="shared" si="26"/>
        <v>507 mm</v>
      </c>
      <c r="AC713" s="643"/>
      <c r="AD713" s="643"/>
      <c r="AE713" s="623">
        <v>125</v>
      </c>
      <c r="AF713" s="623">
        <f t="shared" si="27"/>
        <v>507</v>
      </c>
    </row>
    <row r="714" spans="1:32" x14ac:dyDescent="0.2">
      <c r="A714" s="633" t="s">
        <v>11218</v>
      </c>
      <c r="B714" s="633" t="s">
        <v>8490</v>
      </c>
      <c r="C714" s="625">
        <v>0.5</v>
      </c>
      <c r="D714" s="640" t="s">
        <v>11314</v>
      </c>
      <c r="E714" s="625">
        <v>211</v>
      </c>
      <c r="F714" s="625">
        <v>62</v>
      </c>
      <c r="G714" s="628"/>
      <c r="H714" s="625">
        <v>79</v>
      </c>
      <c r="I714" s="625"/>
      <c r="J714" s="636" t="s">
        <v>7147</v>
      </c>
      <c r="K714" s="625"/>
      <c r="L714" s="625" t="s">
        <v>7147</v>
      </c>
      <c r="M714" s="629" t="s">
        <v>3523</v>
      </c>
      <c r="N714" s="625"/>
      <c r="O714" s="625"/>
      <c r="P714" s="625"/>
      <c r="Q714" s="625"/>
      <c r="R714" s="625" t="s">
        <v>4996</v>
      </c>
      <c r="S714" s="625" t="s">
        <v>154</v>
      </c>
      <c r="T714" s="625"/>
      <c r="U714" s="636" t="s">
        <v>8263</v>
      </c>
      <c r="V714" s="625"/>
      <c r="W714" s="625">
        <v>6</v>
      </c>
      <c r="X714" s="625"/>
      <c r="Y714" s="636" t="s">
        <v>3609</v>
      </c>
      <c r="Z714" s="636" t="s">
        <v>8263</v>
      </c>
      <c r="AA714" s="636" t="s">
        <v>8263</v>
      </c>
      <c r="AB714" s="626" t="str">
        <f t="shared" si="26"/>
        <v>612 mm</v>
      </c>
      <c r="AC714" s="651" t="s">
        <v>11175</v>
      </c>
      <c r="AD714" s="651"/>
      <c r="AE714" s="623">
        <v>20</v>
      </c>
      <c r="AF714" s="623">
        <f t="shared" si="27"/>
        <v>612</v>
      </c>
    </row>
    <row r="715" spans="1:32" x14ac:dyDescent="0.2">
      <c r="A715" s="628" t="s">
        <v>7658</v>
      </c>
      <c r="B715" s="628" t="s">
        <v>8490</v>
      </c>
      <c r="C715" s="625">
        <v>0.5</v>
      </c>
      <c r="D715" s="632" t="s">
        <v>4666</v>
      </c>
      <c r="E715" s="625">
        <v>208</v>
      </c>
      <c r="F715" s="625">
        <v>65</v>
      </c>
      <c r="G715" s="625"/>
      <c r="H715" s="625">
        <v>79</v>
      </c>
      <c r="I715" s="625"/>
      <c r="J715" s="625" t="s">
        <v>1019</v>
      </c>
      <c r="K715" s="625"/>
      <c r="L715" s="625" t="s">
        <v>1117</v>
      </c>
      <c r="M715" s="629" t="s">
        <v>3523</v>
      </c>
      <c r="N715" s="625"/>
      <c r="O715" s="625"/>
      <c r="P715" s="625"/>
      <c r="Q715" s="625"/>
      <c r="R715" s="625" t="s">
        <v>4996</v>
      </c>
      <c r="S715" s="625" t="s">
        <v>1046</v>
      </c>
      <c r="T715" s="625"/>
      <c r="U715" s="625"/>
      <c r="V715" s="625"/>
      <c r="W715" s="625">
        <v>5</v>
      </c>
      <c r="X715" s="625"/>
      <c r="Y715" s="625" t="s">
        <v>2790</v>
      </c>
      <c r="Z715" s="625" t="s">
        <v>8263</v>
      </c>
      <c r="AA715" s="625" t="s">
        <v>8263</v>
      </c>
      <c r="AB715" s="626" t="str">
        <f t="shared" si="26"/>
        <v>562 mm</v>
      </c>
      <c r="AC715" s="643" t="s">
        <v>9177</v>
      </c>
      <c r="AD715" s="643"/>
      <c r="AE715" s="623">
        <v>70</v>
      </c>
      <c r="AF715" s="623">
        <f t="shared" si="27"/>
        <v>562</v>
      </c>
    </row>
    <row r="716" spans="1:32" x14ac:dyDescent="0.2">
      <c r="A716" s="628"/>
      <c r="B716" s="628" t="s">
        <v>8490</v>
      </c>
      <c r="C716" s="625">
        <v>0.5</v>
      </c>
      <c r="D716" s="632" t="s">
        <v>2878</v>
      </c>
      <c r="E716" s="625">
        <v>208</v>
      </c>
      <c r="F716" s="625">
        <v>66</v>
      </c>
      <c r="G716" s="625"/>
      <c r="H716" s="625">
        <v>79</v>
      </c>
      <c r="I716" s="625"/>
      <c r="J716" s="625" t="s">
        <v>1019</v>
      </c>
      <c r="K716" s="625"/>
      <c r="L716" s="625" t="s">
        <v>7147</v>
      </c>
      <c r="M716" s="629" t="s">
        <v>3929</v>
      </c>
      <c r="N716" s="629"/>
      <c r="O716" s="625"/>
      <c r="P716" s="625"/>
      <c r="Q716" s="625"/>
      <c r="R716" s="625" t="s">
        <v>4996</v>
      </c>
      <c r="S716" s="625" t="s">
        <v>2019</v>
      </c>
      <c r="T716" s="625"/>
      <c r="U716" s="625"/>
      <c r="V716" s="625"/>
      <c r="W716" s="625">
        <v>3</v>
      </c>
      <c r="X716" s="625"/>
      <c r="Y716" s="625" t="s">
        <v>912</v>
      </c>
      <c r="Z716" s="625" t="s">
        <v>8263</v>
      </c>
      <c r="AA716" s="625" t="s">
        <v>8263</v>
      </c>
      <c r="AB716" s="626" t="str">
        <f t="shared" si="26"/>
        <v>537 mm</v>
      </c>
      <c r="AC716" s="643"/>
      <c r="AD716" s="643"/>
      <c r="AE716" s="623">
        <v>95</v>
      </c>
      <c r="AF716" s="623">
        <f t="shared" si="27"/>
        <v>537</v>
      </c>
    </row>
    <row r="717" spans="1:32" x14ac:dyDescent="0.2">
      <c r="A717" s="628"/>
      <c r="B717" s="628" t="s">
        <v>8490</v>
      </c>
      <c r="C717" s="625">
        <v>0.5</v>
      </c>
      <c r="D717" s="632" t="s">
        <v>7392</v>
      </c>
      <c r="E717" s="625">
        <v>211</v>
      </c>
      <c r="F717" s="625">
        <v>63</v>
      </c>
      <c r="G717" s="625"/>
      <c r="H717" s="625">
        <v>79</v>
      </c>
      <c r="I717" s="625"/>
      <c r="J717" s="625" t="s">
        <v>7147</v>
      </c>
      <c r="K717" s="625"/>
      <c r="L717" s="625" t="s">
        <v>7147</v>
      </c>
      <c r="M717" s="629" t="s">
        <v>3929</v>
      </c>
      <c r="N717" s="625"/>
      <c r="O717" s="625"/>
      <c r="P717" s="625"/>
      <c r="Q717" s="625"/>
      <c r="R717" s="625" t="s">
        <v>4996</v>
      </c>
      <c r="S717" s="625" t="s">
        <v>3447</v>
      </c>
      <c r="T717" s="625"/>
      <c r="U717" s="625" t="s">
        <v>8263</v>
      </c>
      <c r="V717" s="625"/>
      <c r="W717" s="625">
        <v>5</v>
      </c>
      <c r="X717" s="625"/>
      <c r="Y717" s="625" t="s">
        <v>10391</v>
      </c>
      <c r="Z717" s="625" t="s">
        <v>8263</v>
      </c>
      <c r="AA717" s="625" t="s">
        <v>8263</v>
      </c>
      <c r="AB717" s="626" t="str">
        <f t="shared" si="26"/>
        <v>577 mm</v>
      </c>
      <c r="AC717" s="643"/>
      <c r="AD717" s="643"/>
      <c r="AE717" s="623">
        <v>55</v>
      </c>
      <c r="AF717" s="623">
        <f t="shared" si="27"/>
        <v>577</v>
      </c>
    </row>
    <row r="718" spans="1:32" x14ac:dyDescent="0.2">
      <c r="A718" s="628" t="s">
        <v>11423</v>
      </c>
      <c r="B718" s="628" t="s">
        <v>8490</v>
      </c>
      <c r="C718" s="625">
        <v>0.5</v>
      </c>
      <c r="D718" s="632" t="s">
        <v>11435</v>
      </c>
      <c r="E718" s="625">
        <v>201</v>
      </c>
      <c r="F718" s="625">
        <v>65</v>
      </c>
      <c r="G718" s="625"/>
      <c r="H718" s="625">
        <v>79</v>
      </c>
      <c r="I718" s="625"/>
      <c r="J718" s="625" t="s">
        <v>1019</v>
      </c>
      <c r="K718" s="625"/>
      <c r="L718" s="649" t="s">
        <v>8558</v>
      </c>
      <c r="M718" s="650"/>
      <c r="N718" s="649"/>
      <c r="O718" s="649"/>
      <c r="P718" s="649"/>
      <c r="Q718" s="649"/>
      <c r="R718" s="649"/>
      <c r="S718" s="649"/>
      <c r="T718" s="625"/>
      <c r="U718" s="625"/>
      <c r="V718" s="625"/>
      <c r="W718" s="625">
        <v>4</v>
      </c>
      <c r="X718" s="625"/>
      <c r="Y718" s="625" t="s">
        <v>10466</v>
      </c>
      <c r="Z718" s="625" t="s">
        <v>5368</v>
      </c>
      <c r="AA718" s="625" t="s">
        <v>8263</v>
      </c>
      <c r="AB718" s="626" t="str">
        <f t="shared" si="26"/>
        <v>557 mm</v>
      </c>
      <c r="AC718" s="643" t="s">
        <v>11399</v>
      </c>
      <c r="AD718" s="643"/>
      <c r="AE718" s="623">
        <v>75</v>
      </c>
      <c r="AF718" s="623">
        <f t="shared" si="27"/>
        <v>557</v>
      </c>
    </row>
    <row r="719" spans="1:32" x14ac:dyDescent="0.2">
      <c r="A719" s="628" t="s">
        <v>12500</v>
      </c>
      <c r="B719" s="628" t="s">
        <v>8490</v>
      </c>
      <c r="C719" s="625">
        <v>0.5</v>
      </c>
      <c r="D719" s="632" t="s">
        <v>12347</v>
      </c>
      <c r="E719" s="625">
        <v>208</v>
      </c>
      <c r="F719" s="625">
        <v>65</v>
      </c>
      <c r="G719" s="625"/>
      <c r="H719" s="625">
        <v>79</v>
      </c>
      <c r="I719" s="625"/>
      <c r="J719" s="625" t="s">
        <v>1019</v>
      </c>
      <c r="K719" s="625"/>
      <c r="L719" s="625" t="s">
        <v>1117</v>
      </c>
      <c r="M719" s="629" t="s">
        <v>3523</v>
      </c>
      <c r="N719" s="625"/>
      <c r="O719" s="625"/>
      <c r="P719" s="625"/>
      <c r="Q719" s="625"/>
      <c r="R719" s="625" t="s">
        <v>4996</v>
      </c>
      <c r="S719" s="625" t="s">
        <v>1046</v>
      </c>
      <c r="T719" s="625"/>
      <c r="U719" s="625"/>
      <c r="V719" s="625"/>
      <c r="W719" s="625">
        <v>5</v>
      </c>
      <c r="X719" s="625"/>
      <c r="Y719" s="625" t="s">
        <v>5754</v>
      </c>
      <c r="Z719" s="625" t="s">
        <v>8263</v>
      </c>
      <c r="AA719" s="625" t="s">
        <v>8263</v>
      </c>
      <c r="AB719" s="626" t="str">
        <f>AF719&amp;" mm"</f>
        <v>587 mm</v>
      </c>
      <c r="AC719" s="643" t="s">
        <v>12348</v>
      </c>
      <c r="AD719" s="643"/>
      <c r="AE719" s="623">
        <v>45</v>
      </c>
      <c r="AF719" s="623">
        <f>525-AE719-5+112</f>
        <v>587</v>
      </c>
    </row>
    <row r="720" spans="1:32" x14ac:dyDescent="0.2">
      <c r="A720" s="628" t="s">
        <v>2026</v>
      </c>
      <c r="B720" s="628" t="s">
        <v>8490</v>
      </c>
      <c r="C720" s="625">
        <v>0.5</v>
      </c>
      <c r="D720" s="632" t="s">
        <v>2028</v>
      </c>
      <c r="E720" s="625">
        <v>208</v>
      </c>
      <c r="F720" s="625">
        <v>65</v>
      </c>
      <c r="G720" s="625"/>
      <c r="H720" s="625">
        <v>79</v>
      </c>
      <c r="I720" s="625"/>
      <c r="J720" s="625" t="s">
        <v>1019</v>
      </c>
      <c r="K720" s="625"/>
      <c r="L720" s="625" t="s">
        <v>1117</v>
      </c>
      <c r="M720" s="629" t="s">
        <v>3523</v>
      </c>
      <c r="N720" s="625"/>
      <c r="O720" s="625"/>
      <c r="P720" s="625"/>
      <c r="Q720" s="625"/>
      <c r="R720" s="625" t="s">
        <v>4996</v>
      </c>
      <c r="S720" s="625" t="s">
        <v>1046</v>
      </c>
      <c r="T720" s="625"/>
      <c r="U720" s="625"/>
      <c r="V720" s="625"/>
      <c r="W720" s="625">
        <v>5</v>
      </c>
      <c r="X720" s="625"/>
      <c r="Y720" s="625" t="s">
        <v>10391</v>
      </c>
      <c r="Z720" s="625" t="s">
        <v>8263</v>
      </c>
      <c r="AA720" s="625" t="s">
        <v>8263</v>
      </c>
      <c r="AB720" s="626" t="str">
        <f t="shared" si="26"/>
        <v>577 mm</v>
      </c>
      <c r="AC720" s="643"/>
      <c r="AD720" s="643"/>
      <c r="AE720" s="623">
        <v>55</v>
      </c>
      <c r="AF720" s="623">
        <f t="shared" si="27"/>
        <v>577</v>
      </c>
    </row>
    <row r="721" spans="1:32" x14ac:dyDescent="0.2">
      <c r="A721" s="628" t="s">
        <v>5427</v>
      </c>
      <c r="B721" s="628" t="s">
        <v>8490</v>
      </c>
      <c r="C721" s="625">
        <v>0.5</v>
      </c>
      <c r="D721" s="632" t="s">
        <v>12084</v>
      </c>
      <c r="E721" s="625">
        <v>201</v>
      </c>
      <c r="F721" s="625">
        <v>64</v>
      </c>
      <c r="G721" s="625"/>
      <c r="H721" s="625">
        <v>79</v>
      </c>
      <c r="I721" s="625"/>
      <c r="J721" s="625" t="s">
        <v>1019</v>
      </c>
      <c r="K721" s="625"/>
      <c r="L721" s="649" t="s">
        <v>8558</v>
      </c>
      <c r="M721" s="650"/>
      <c r="N721" s="649"/>
      <c r="O721" s="649"/>
      <c r="P721" s="649"/>
      <c r="Q721" s="649"/>
      <c r="R721" s="649"/>
      <c r="S721" s="649"/>
      <c r="T721" s="625"/>
      <c r="U721" s="625"/>
      <c r="V721" s="625"/>
      <c r="W721" s="625">
        <v>6</v>
      </c>
      <c r="X721" s="625"/>
      <c r="Y721" s="625" t="s">
        <v>5511</v>
      </c>
      <c r="Z721" s="625" t="s">
        <v>5368</v>
      </c>
      <c r="AA721" s="625" t="s">
        <v>8263</v>
      </c>
      <c r="AB721" s="626" t="str">
        <f>AF721&amp;" mm"</f>
        <v>592 mm</v>
      </c>
      <c r="AC721" s="643"/>
      <c r="AD721" s="643"/>
      <c r="AE721" s="623">
        <v>40</v>
      </c>
      <c r="AF721" s="623">
        <f>525-AE721-5+112</f>
        <v>592</v>
      </c>
    </row>
    <row r="722" spans="1:32" x14ac:dyDescent="0.2">
      <c r="A722" s="628" t="s">
        <v>5002</v>
      </c>
      <c r="B722" s="628" t="s">
        <v>8490</v>
      </c>
      <c r="C722" s="625">
        <v>0.5</v>
      </c>
      <c r="D722" s="632" t="s">
        <v>1983</v>
      </c>
      <c r="E722" s="625">
        <v>208</v>
      </c>
      <c r="F722" s="625">
        <v>65</v>
      </c>
      <c r="G722" s="625"/>
      <c r="H722" s="625">
        <v>79</v>
      </c>
      <c r="I722" s="625"/>
      <c r="J722" s="625" t="s">
        <v>1019</v>
      </c>
      <c r="K722" s="625"/>
      <c r="L722" s="625" t="s">
        <v>7147</v>
      </c>
      <c r="M722" s="629" t="s">
        <v>3523</v>
      </c>
      <c r="N722" s="625"/>
      <c r="O722" s="625"/>
      <c r="P722" s="625"/>
      <c r="Q722" s="625"/>
      <c r="R722" s="625" t="s">
        <v>4996</v>
      </c>
      <c r="S722" s="625" t="s">
        <v>1046</v>
      </c>
      <c r="T722" s="625"/>
      <c r="U722" s="625"/>
      <c r="V722" s="625"/>
      <c r="W722" s="625">
        <v>6</v>
      </c>
      <c r="X722" s="625"/>
      <c r="Y722" s="625" t="s">
        <v>6098</v>
      </c>
      <c r="Z722" s="625" t="s">
        <v>8263</v>
      </c>
      <c r="AA722" s="625" t="s">
        <v>8263</v>
      </c>
      <c r="AB722" s="626" t="str">
        <f t="shared" si="26"/>
        <v>597 mm</v>
      </c>
      <c r="AC722" s="643"/>
      <c r="AD722" s="643"/>
      <c r="AE722" s="623">
        <v>35</v>
      </c>
      <c r="AF722" s="623">
        <f t="shared" si="27"/>
        <v>597</v>
      </c>
    </row>
    <row r="723" spans="1:32" x14ac:dyDescent="0.2">
      <c r="A723" s="633" t="s">
        <v>10992</v>
      </c>
      <c r="B723" s="628" t="s">
        <v>8490</v>
      </c>
      <c r="C723" s="625">
        <v>0.5</v>
      </c>
      <c r="D723" s="632" t="s">
        <v>597</v>
      </c>
      <c r="E723" s="625">
        <v>201</v>
      </c>
      <c r="F723" s="625">
        <v>64</v>
      </c>
      <c r="G723" s="628"/>
      <c r="H723" s="625">
        <v>79</v>
      </c>
      <c r="I723" s="625"/>
      <c r="J723" s="625" t="s">
        <v>1019</v>
      </c>
      <c r="K723" s="625"/>
      <c r="L723" s="649" t="s">
        <v>8558</v>
      </c>
      <c r="M723" s="650"/>
      <c r="N723" s="649"/>
      <c r="O723" s="649"/>
      <c r="P723" s="649"/>
      <c r="Q723" s="649"/>
      <c r="R723" s="649"/>
      <c r="S723" s="649"/>
      <c r="T723" s="625"/>
      <c r="U723" s="625"/>
      <c r="V723" s="625"/>
      <c r="W723" s="625">
        <v>6</v>
      </c>
      <c r="X723" s="625"/>
      <c r="Y723" s="625" t="s">
        <v>11957</v>
      </c>
      <c r="Z723" s="625" t="s">
        <v>5368</v>
      </c>
      <c r="AA723" s="625" t="s">
        <v>8263</v>
      </c>
      <c r="AB723" s="626" t="str">
        <f t="shared" si="26"/>
        <v>597 mm</v>
      </c>
      <c r="AC723" s="651" t="s">
        <v>12411</v>
      </c>
      <c r="AD723" s="651"/>
      <c r="AE723" s="623">
        <v>35</v>
      </c>
      <c r="AF723" s="623">
        <f t="shared" si="27"/>
        <v>597</v>
      </c>
    </row>
    <row r="724" spans="1:32" x14ac:dyDescent="0.2">
      <c r="A724" s="628"/>
      <c r="B724" s="628" t="s">
        <v>8490</v>
      </c>
      <c r="C724" s="625">
        <v>0.5</v>
      </c>
      <c r="D724" s="632" t="s">
        <v>5903</v>
      </c>
      <c r="E724" s="625">
        <v>208</v>
      </c>
      <c r="F724" s="625">
        <v>65</v>
      </c>
      <c r="G724" s="625"/>
      <c r="H724" s="625">
        <v>79</v>
      </c>
      <c r="I724" s="625"/>
      <c r="J724" s="625" t="s">
        <v>1019</v>
      </c>
      <c r="K724" s="625"/>
      <c r="L724" s="625" t="s">
        <v>7147</v>
      </c>
      <c r="M724" s="629" t="s">
        <v>3523</v>
      </c>
      <c r="N724" s="625"/>
      <c r="O724" s="625"/>
      <c r="P724" s="625"/>
      <c r="Q724" s="625"/>
      <c r="R724" s="625" t="s">
        <v>4996</v>
      </c>
      <c r="S724" s="625" t="s">
        <v>1046</v>
      </c>
      <c r="T724" s="625"/>
      <c r="U724" s="625"/>
      <c r="V724" s="625"/>
      <c r="W724" s="625">
        <v>5</v>
      </c>
      <c r="X724" s="625"/>
      <c r="Y724" s="625" t="s">
        <v>1074</v>
      </c>
      <c r="Z724" s="625" t="s">
        <v>8263</v>
      </c>
      <c r="AA724" s="625" t="s">
        <v>8263</v>
      </c>
      <c r="AB724" s="626" t="str">
        <f t="shared" si="26"/>
        <v>582 mm</v>
      </c>
      <c r="AC724" s="643"/>
      <c r="AD724" s="643"/>
      <c r="AE724" s="623">
        <v>50</v>
      </c>
      <c r="AF724" s="623">
        <f t="shared" si="27"/>
        <v>582</v>
      </c>
    </row>
    <row r="725" spans="1:32" x14ac:dyDescent="0.2">
      <c r="A725" s="628" t="s">
        <v>5123</v>
      </c>
      <c r="B725" s="628" t="s">
        <v>8490</v>
      </c>
      <c r="C725" s="625">
        <v>0.5</v>
      </c>
      <c r="D725" s="632" t="s">
        <v>2696</v>
      </c>
      <c r="E725" s="625">
        <v>208</v>
      </c>
      <c r="F725" s="625">
        <v>65</v>
      </c>
      <c r="G725" s="628"/>
      <c r="H725" s="625">
        <v>79</v>
      </c>
      <c r="I725" s="625"/>
      <c r="J725" s="625" t="s">
        <v>1019</v>
      </c>
      <c r="K725" s="625"/>
      <c r="L725" s="625" t="s">
        <v>7147</v>
      </c>
      <c r="M725" s="629" t="s">
        <v>3523</v>
      </c>
      <c r="N725" s="625"/>
      <c r="O725" s="625"/>
      <c r="P725" s="625"/>
      <c r="Q725" s="625"/>
      <c r="R725" s="625" t="s">
        <v>4996</v>
      </c>
      <c r="S725" s="625" t="s">
        <v>1046</v>
      </c>
      <c r="T725" s="625"/>
      <c r="U725" s="625"/>
      <c r="V725" s="625"/>
      <c r="W725" s="625">
        <v>5</v>
      </c>
      <c r="X725" s="625"/>
      <c r="Y725" s="625" t="s">
        <v>5754</v>
      </c>
      <c r="Z725" s="625" t="s">
        <v>8263</v>
      </c>
      <c r="AA725" s="625" t="s">
        <v>8263</v>
      </c>
      <c r="AB725" s="626" t="str">
        <f t="shared" si="26"/>
        <v>587 mm</v>
      </c>
      <c r="AC725" s="643" t="s">
        <v>497</v>
      </c>
      <c r="AD725" s="643"/>
      <c r="AE725" s="623">
        <v>45</v>
      </c>
      <c r="AF725" s="623">
        <f t="shared" si="27"/>
        <v>587</v>
      </c>
    </row>
    <row r="726" spans="1:32" x14ac:dyDescent="0.2">
      <c r="A726" s="628"/>
      <c r="B726" s="628" t="s">
        <v>8490</v>
      </c>
      <c r="C726" s="625">
        <v>0.5</v>
      </c>
      <c r="D726" s="632" t="s">
        <v>598</v>
      </c>
      <c r="E726" s="625">
        <v>218</v>
      </c>
      <c r="F726" s="625">
        <v>62</v>
      </c>
      <c r="G726" s="628"/>
      <c r="H726" s="625">
        <v>79</v>
      </c>
      <c r="I726" s="625"/>
      <c r="J726" s="625" t="s">
        <v>7147</v>
      </c>
      <c r="K726" s="625"/>
      <c r="L726" s="649" t="s">
        <v>8558</v>
      </c>
      <c r="M726" s="650"/>
      <c r="N726" s="649"/>
      <c r="O726" s="649"/>
      <c r="P726" s="649"/>
      <c r="Q726" s="649"/>
      <c r="R726" s="649"/>
      <c r="S726" s="649"/>
      <c r="T726" s="625"/>
      <c r="U726" s="625" t="s">
        <v>8263</v>
      </c>
      <c r="V726" s="625"/>
      <c r="W726" s="625">
        <v>6</v>
      </c>
      <c r="X726" s="625"/>
      <c r="Y726" s="625" t="s">
        <v>440</v>
      </c>
      <c r="Z726" s="625" t="s">
        <v>5368</v>
      </c>
      <c r="AA726" s="625" t="s">
        <v>8263</v>
      </c>
      <c r="AB726" s="626" t="str">
        <f t="shared" si="26"/>
        <v>607 mm</v>
      </c>
      <c r="AC726" s="643"/>
      <c r="AD726" s="643"/>
      <c r="AE726" s="623">
        <v>25</v>
      </c>
      <c r="AF726" s="623">
        <f t="shared" si="27"/>
        <v>607</v>
      </c>
    </row>
    <row r="727" spans="1:32" x14ac:dyDescent="0.2">
      <c r="A727" s="628"/>
      <c r="B727" s="628" t="s">
        <v>8490</v>
      </c>
      <c r="C727" s="625">
        <v>0.5</v>
      </c>
      <c r="D727" s="632" t="s">
        <v>4869</v>
      </c>
      <c r="E727" s="625">
        <v>208</v>
      </c>
      <c r="F727" s="625">
        <v>65</v>
      </c>
      <c r="G727" s="628"/>
      <c r="H727" s="625">
        <v>79</v>
      </c>
      <c r="I727" s="625"/>
      <c r="J727" s="625" t="s">
        <v>1019</v>
      </c>
      <c r="K727" s="625"/>
      <c r="L727" s="625" t="s">
        <v>7147</v>
      </c>
      <c r="M727" s="629" t="s">
        <v>3523</v>
      </c>
      <c r="N727" s="625"/>
      <c r="O727" s="625"/>
      <c r="P727" s="625"/>
      <c r="Q727" s="649"/>
      <c r="R727" s="625" t="s">
        <v>4996</v>
      </c>
      <c r="S727" s="625" t="s">
        <v>1046</v>
      </c>
      <c r="T727" s="625"/>
      <c r="U727" s="625"/>
      <c r="V727" s="625"/>
      <c r="W727" s="625">
        <v>5</v>
      </c>
      <c r="X727" s="625"/>
      <c r="Y727" s="625" t="s">
        <v>10391</v>
      </c>
      <c r="Z727" s="625" t="s">
        <v>8263</v>
      </c>
      <c r="AA727" s="625" t="s">
        <v>8263</v>
      </c>
      <c r="AB727" s="626" t="str">
        <f t="shared" si="26"/>
        <v>577 mm</v>
      </c>
      <c r="AC727" s="643"/>
      <c r="AD727" s="643"/>
      <c r="AE727" s="623">
        <v>55</v>
      </c>
      <c r="AF727" s="623">
        <f t="shared" si="27"/>
        <v>577</v>
      </c>
    </row>
    <row r="728" spans="1:32" x14ac:dyDescent="0.2">
      <c r="A728" s="628" t="s">
        <v>9486</v>
      </c>
      <c r="B728" s="628" t="s">
        <v>8490</v>
      </c>
      <c r="C728" s="625">
        <v>0.5</v>
      </c>
      <c r="D728" s="632" t="s">
        <v>3264</v>
      </c>
      <c r="E728" s="625">
        <v>211</v>
      </c>
      <c r="F728" s="625">
        <v>63</v>
      </c>
      <c r="G728" s="628"/>
      <c r="H728" s="625">
        <v>79</v>
      </c>
      <c r="I728" s="625"/>
      <c r="J728" s="625" t="s">
        <v>7147</v>
      </c>
      <c r="K728" s="625"/>
      <c r="L728" s="625" t="s">
        <v>7147</v>
      </c>
      <c r="M728" s="629" t="s">
        <v>3929</v>
      </c>
      <c r="N728" s="625"/>
      <c r="O728" s="625"/>
      <c r="P728" s="625"/>
      <c r="Q728" s="649"/>
      <c r="R728" s="625" t="s">
        <v>4996</v>
      </c>
      <c r="S728" s="625" t="s">
        <v>154</v>
      </c>
      <c r="T728" s="625"/>
      <c r="U728" s="625" t="s">
        <v>8263</v>
      </c>
      <c r="V728" s="625"/>
      <c r="W728" s="625">
        <v>6</v>
      </c>
      <c r="X728" s="625"/>
      <c r="Y728" s="625" t="s">
        <v>440</v>
      </c>
      <c r="Z728" s="625" t="s">
        <v>8263</v>
      </c>
      <c r="AA728" s="625" t="s">
        <v>8263</v>
      </c>
      <c r="AB728" s="626" t="str">
        <f t="shared" si="26"/>
        <v>607 mm</v>
      </c>
      <c r="AC728" s="643" t="s">
        <v>3262</v>
      </c>
      <c r="AD728" s="643"/>
      <c r="AE728" s="623">
        <v>25</v>
      </c>
      <c r="AF728" s="623">
        <f t="shared" si="27"/>
        <v>607</v>
      </c>
    </row>
    <row r="729" spans="1:32" x14ac:dyDescent="0.2">
      <c r="A729" s="628" t="s">
        <v>12041</v>
      </c>
      <c r="B729" s="628" t="s">
        <v>8490</v>
      </c>
      <c r="C729" s="625">
        <v>0.5</v>
      </c>
      <c r="D729" s="632" t="s">
        <v>12044</v>
      </c>
      <c r="E729" s="625">
        <v>226</v>
      </c>
      <c r="F729" s="625">
        <v>76</v>
      </c>
      <c r="G729" s="625"/>
      <c r="H729" s="625">
        <v>92</v>
      </c>
      <c r="I729" s="625"/>
      <c r="J729" s="625" t="s">
        <v>1019</v>
      </c>
      <c r="K729" s="625"/>
      <c r="L729" s="625" t="s">
        <v>7147</v>
      </c>
      <c r="M729" s="629" t="s">
        <v>3929</v>
      </c>
      <c r="N729" s="625"/>
      <c r="O729" s="625"/>
      <c r="P729" s="625"/>
      <c r="Q729" s="625"/>
      <c r="R729" s="625" t="s">
        <v>4996</v>
      </c>
      <c r="S729" s="625" t="s">
        <v>4677</v>
      </c>
      <c r="T729" s="625"/>
      <c r="U729" s="625"/>
      <c r="V729" s="625"/>
      <c r="W729" s="625">
        <v>2</v>
      </c>
      <c r="X729" s="625"/>
      <c r="Y729" s="625" t="s">
        <v>72</v>
      </c>
      <c r="Z729" s="625" t="s">
        <v>8263</v>
      </c>
      <c r="AA729" s="625" t="s">
        <v>8263</v>
      </c>
      <c r="AB729" s="626" t="str">
        <f t="shared" si="26"/>
        <v>507 mm</v>
      </c>
      <c r="AC729" s="643"/>
      <c r="AD729" s="643"/>
      <c r="AE729" s="623">
        <v>125</v>
      </c>
      <c r="AF729" s="623">
        <f t="shared" si="27"/>
        <v>507</v>
      </c>
    </row>
    <row r="730" spans="1:32" x14ac:dyDescent="0.2">
      <c r="A730" s="628"/>
      <c r="B730" s="628" t="s">
        <v>8490</v>
      </c>
      <c r="C730" s="625">
        <v>0.5</v>
      </c>
      <c r="D730" s="632" t="s">
        <v>2035</v>
      </c>
      <c r="E730" s="625">
        <v>201</v>
      </c>
      <c r="F730" s="625">
        <v>65</v>
      </c>
      <c r="G730" s="625"/>
      <c r="H730" s="625">
        <v>79</v>
      </c>
      <c r="I730" s="625"/>
      <c r="J730" s="625" t="s">
        <v>1019</v>
      </c>
      <c r="K730" s="625"/>
      <c r="L730" s="649" t="s">
        <v>8558</v>
      </c>
      <c r="M730" s="650"/>
      <c r="N730" s="649"/>
      <c r="O730" s="649"/>
      <c r="P730" s="649"/>
      <c r="Q730" s="649"/>
      <c r="R730" s="649"/>
      <c r="S730" s="649"/>
      <c r="T730" s="625"/>
      <c r="U730" s="625"/>
      <c r="V730" s="625"/>
      <c r="W730" s="625">
        <v>6</v>
      </c>
      <c r="X730" s="625"/>
      <c r="Y730" s="625" t="s">
        <v>6098</v>
      </c>
      <c r="Z730" s="625" t="s">
        <v>5368</v>
      </c>
      <c r="AA730" s="625" t="s">
        <v>8263</v>
      </c>
      <c r="AB730" s="626" t="str">
        <f t="shared" si="26"/>
        <v>597 mm</v>
      </c>
      <c r="AC730" s="643" t="s">
        <v>149</v>
      </c>
      <c r="AD730" s="643"/>
      <c r="AE730" s="623">
        <v>35</v>
      </c>
      <c r="AF730" s="623">
        <f t="shared" si="27"/>
        <v>597</v>
      </c>
    </row>
    <row r="731" spans="1:32" x14ac:dyDescent="0.2">
      <c r="A731" s="628" t="s">
        <v>3613</v>
      </c>
      <c r="B731" s="628" t="s">
        <v>8490</v>
      </c>
      <c r="C731" s="625">
        <v>0.5</v>
      </c>
      <c r="D731" s="632" t="s">
        <v>2490</v>
      </c>
      <c r="E731" s="625">
        <v>226</v>
      </c>
      <c r="F731" s="625">
        <v>76</v>
      </c>
      <c r="G731" s="625"/>
      <c r="H731" s="625">
        <v>92</v>
      </c>
      <c r="I731" s="625"/>
      <c r="J731" s="625" t="s">
        <v>1019</v>
      </c>
      <c r="K731" s="625"/>
      <c r="L731" s="625" t="s">
        <v>7147</v>
      </c>
      <c r="M731" s="629" t="s">
        <v>3929</v>
      </c>
      <c r="N731" s="625"/>
      <c r="O731" s="625"/>
      <c r="P731" s="625"/>
      <c r="Q731" s="625"/>
      <c r="R731" s="625" t="s">
        <v>4996</v>
      </c>
      <c r="S731" s="625" t="s">
        <v>4677</v>
      </c>
      <c r="T731" s="625"/>
      <c r="U731" s="625"/>
      <c r="V731" s="625"/>
      <c r="W731" s="625">
        <v>2</v>
      </c>
      <c r="X731" s="625"/>
      <c r="Y731" s="625" t="s">
        <v>72</v>
      </c>
      <c r="Z731" s="625" t="s">
        <v>8263</v>
      </c>
      <c r="AA731" s="625" t="s">
        <v>8263</v>
      </c>
      <c r="AB731" s="626" t="str">
        <f t="shared" si="26"/>
        <v>507 mm</v>
      </c>
      <c r="AC731" s="643"/>
      <c r="AD731" s="643"/>
      <c r="AE731" s="623">
        <v>125</v>
      </c>
      <c r="AF731" s="623">
        <f t="shared" si="27"/>
        <v>507</v>
      </c>
    </row>
    <row r="732" spans="1:32" x14ac:dyDescent="0.2">
      <c r="A732" s="628"/>
      <c r="B732" s="628" t="s">
        <v>8490</v>
      </c>
      <c r="C732" s="625">
        <v>0.5</v>
      </c>
      <c r="D732" s="632" t="s">
        <v>4958</v>
      </c>
      <c r="E732" s="625">
        <v>208</v>
      </c>
      <c r="F732" s="625">
        <v>65</v>
      </c>
      <c r="G732" s="628"/>
      <c r="H732" s="625">
        <v>79</v>
      </c>
      <c r="I732" s="625"/>
      <c r="J732" s="625" t="s">
        <v>1019</v>
      </c>
      <c r="K732" s="625"/>
      <c r="L732" s="625" t="s">
        <v>7147</v>
      </c>
      <c r="M732" s="629" t="s">
        <v>3929</v>
      </c>
      <c r="N732" s="625"/>
      <c r="O732" s="625"/>
      <c r="P732" s="625"/>
      <c r="Q732" s="625"/>
      <c r="R732" s="625" t="s">
        <v>4996</v>
      </c>
      <c r="S732" s="625" t="s">
        <v>3447</v>
      </c>
      <c r="T732" s="625"/>
      <c r="U732" s="625"/>
      <c r="V732" s="625"/>
      <c r="W732" s="625">
        <v>5</v>
      </c>
      <c r="X732" s="625"/>
      <c r="Y732" s="625" t="s">
        <v>10391</v>
      </c>
      <c r="Z732" s="625" t="s">
        <v>8263</v>
      </c>
      <c r="AA732" s="625" t="s">
        <v>8263</v>
      </c>
      <c r="AB732" s="626" t="str">
        <f t="shared" si="26"/>
        <v>577 mm</v>
      </c>
      <c r="AC732" s="643"/>
      <c r="AD732" s="643"/>
      <c r="AE732" s="623">
        <v>55</v>
      </c>
      <c r="AF732" s="623">
        <f t="shared" si="27"/>
        <v>577</v>
      </c>
    </row>
    <row r="733" spans="1:32" x14ac:dyDescent="0.2">
      <c r="A733" s="628" t="s">
        <v>9924</v>
      </c>
      <c r="B733" s="628" t="s">
        <v>8490</v>
      </c>
      <c r="C733" s="625">
        <v>0.5</v>
      </c>
      <c r="D733" s="632" t="s">
        <v>1937</v>
      </c>
      <c r="E733" s="625">
        <v>208</v>
      </c>
      <c r="F733" s="625">
        <v>65</v>
      </c>
      <c r="G733" s="625"/>
      <c r="H733" s="625">
        <v>79</v>
      </c>
      <c r="I733" s="625"/>
      <c r="J733" s="625" t="s">
        <v>1019</v>
      </c>
      <c r="K733" s="625"/>
      <c r="L733" s="625" t="s">
        <v>7147</v>
      </c>
      <c r="M733" s="629" t="s">
        <v>3523</v>
      </c>
      <c r="N733" s="625"/>
      <c r="O733" s="625"/>
      <c r="P733" s="625"/>
      <c r="Q733" s="625"/>
      <c r="R733" s="625" t="s">
        <v>4996</v>
      </c>
      <c r="S733" s="625" t="s">
        <v>1046</v>
      </c>
      <c r="T733" s="625"/>
      <c r="U733" s="625"/>
      <c r="V733" s="625"/>
      <c r="W733" s="625">
        <v>6</v>
      </c>
      <c r="X733" s="625"/>
      <c r="Y733" s="625" t="s">
        <v>6098</v>
      </c>
      <c r="Z733" s="625" t="s">
        <v>8263</v>
      </c>
      <c r="AA733" s="625" t="s">
        <v>8263</v>
      </c>
      <c r="AB733" s="626" t="str">
        <f t="shared" si="26"/>
        <v>597 mm</v>
      </c>
      <c r="AC733" s="643"/>
      <c r="AD733" s="643"/>
      <c r="AE733" s="623">
        <v>35</v>
      </c>
      <c r="AF733" s="623">
        <f t="shared" si="27"/>
        <v>597</v>
      </c>
    </row>
    <row r="734" spans="1:32" x14ac:dyDescent="0.2">
      <c r="A734" s="628" t="s">
        <v>10639</v>
      </c>
      <c r="B734" s="628" t="s">
        <v>8490</v>
      </c>
      <c r="C734" s="625">
        <v>0.5</v>
      </c>
      <c r="D734" s="632" t="s">
        <v>10646</v>
      </c>
      <c r="E734" s="625">
        <v>206</v>
      </c>
      <c r="F734" s="625">
        <v>67</v>
      </c>
      <c r="G734" s="625"/>
      <c r="H734" s="625">
        <v>83</v>
      </c>
      <c r="I734" s="625"/>
      <c r="J734" s="625" t="s">
        <v>1019</v>
      </c>
      <c r="K734" s="625"/>
      <c r="L734" s="625" t="s">
        <v>7147</v>
      </c>
      <c r="M734" s="629" t="s">
        <v>3929</v>
      </c>
      <c r="N734" s="625"/>
      <c r="O734" s="625"/>
      <c r="P734" s="625"/>
      <c r="Q734" s="625"/>
      <c r="R734" s="625" t="s">
        <v>4996</v>
      </c>
      <c r="S734" s="625" t="s">
        <v>9615</v>
      </c>
      <c r="T734" s="625"/>
      <c r="U734" s="625"/>
      <c r="V734" s="625"/>
      <c r="W734" s="625">
        <v>3</v>
      </c>
      <c r="X734" s="625"/>
      <c r="Y734" s="625" t="s">
        <v>6738</v>
      </c>
      <c r="Z734" s="625" t="s">
        <v>8263</v>
      </c>
      <c r="AA734" s="625" t="s">
        <v>8263</v>
      </c>
      <c r="AB734" s="626" t="str">
        <f t="shared" si="26"/>
        <v>517 mm</v>
      </c>
      <c r="AC734" s="643" t="s">
        <v>10626</v>
      </c>
      <c r="AD734" s="643"/>
      <c r="AE734" s="623">
        <v>115</v>
      </c>
      <c r="AF734" s="623">
        <f t="shared" si="27"/>
        <v>517</v>
      </c>
    </row>
    <row r="735" spans="1:32" x14ac:dyDescent="0.2">
      <c r="A735" s="628" t="s">
        <v>10637</v>
      </c>
      <c r="B735" s="628" t="s">
        <v>8490</v>
      </c>
      <c r="C735" s="625">
        <v>0.5</v>
      </c>
      <c r="D735" s="632" t="s">
        <v>10647</v>
      </c>
      <c r="E735" s="625">
        <v>206</v>
      </c>
      <c r="F735" s="625">
        <v>69</v>
      </c>
      <c r="G735" s="625"/>
      <c r="H735" s="625">
        <v>83</v>
      </c>
      <c r="I735" s="625"/>
      <c r="J735" s="625" t="s">
        <v>1019</v>
      </c>
      <c r="K735" s="625"/>
      <c r="L735" s="625" t="s">
        <v>7147</v>
      </c>
      <c r="M735" s="629" t="s">
        <v>3929</v>
      </c>
      <c r="N735" s="625"/>
      <c r="O735" s="625"/>
      <c r="P735" s="625"/>
      <c r="Q735" s="625"/>
      <c r="R735" s="625" t="s">
        <v>4996</v>
      </c>
      <c r="S735" s="625" t="s">
        <v>9615</v>
      </c>
      <c r="T735" s="625"/>
      <c r="U735" s="625"/>
      <c r="V735" s="625"/>
      <c r="W735" s="625">
        <v>3</v>
      </c>
      <c r="X735" s="625"/>
      <c r="Y735" s="625" t="s">
        <v>6738</v>
      </c>
      <c r="Z735" s="625" t="s">
        <v>8263</v>
      </c>
      <c r="AA735" s="625" t="s">
        <v>8263</v>
      </c>
      <c r="AB735" s="626" t="str">
        <f t="shared" si="26"/>
        <v>517 mm</v>
      </c>
      <c r="AC735" s="643" t="s">
        <v>10626</v>
      </c>
      <c r="AD735" s="643"/>
      <c r="AE735" s="623">
        <v>115</v>
      </c>
      <c r="AF735" s="623">
        <f t="shared" si="27"/>
        <v>517</v>
      </c>
    </row>
    <row r="736" spans="1:32" x14ac:dyDescent="0.2">
      <c r="A736" s="628" t="s">
        <v>3401</v>
      </c>
      <c r="B736" s="628" t="s">
        <v>8490</v>
      </c>
      <c r="C736" s="625">
        <v>0.5</v>
      </c>
      <c r="D736" s="632" t="s">
        <v>3405</v>
      </c>
      <c r="E736" s="625">
        <v>208</v>
      </c>
      <c r="F736" s="625">
        <v>65</v>
      </c>
      <c r="G736" s="625"/>
      <c r="H736" s="625">
        <v>79</v>
      </c>
      <c r="I736" s="625"/>
      <c r="J736" s="625" t="s">
        <v>1019</v>
      </c>
      <c r="K736" s="625"/>
      <c r="L736" s="625" t="s">
        <v>7147</v>
      </c>
      <c r="M736" s="629" t="s">
        <v>3523</v>
      </c>
      <c r="N736" s="625"/>
      <c r="O736" s="625"/>
      <c r="P736" s="625"/>
      <c r="Q736" s="625"/>
      <c r="R736" s="625" t="s">
        <v>4996</v>
      </c>
      <c r="S736" s="625" t="s">
        <v>1046</v>
      </c>
      <c r="T736" s="625"/>
      <c r="U736" s="625"/>
      <c r="V736" s="625"/>
      <c r="W736" s="625">
        <v>4</v>
      </c>
      <c r="X736" s="625"/>
      <c r="Y736" s="625" t="s">
        <v>10391</v>
      </c>
      <c r="Z736" s="625" t="s">
        <v>8263</v>
      </c>
      <c r="AA736" s="625" t="s">
        <v>8263</v>
      </c>
      <c r="AB736" s="626" t="str">
        <f t="shared" si="26"/>
        <v>577 mm</v>
      </c>
      <c r="AC736" s="643" t="s">
        <v>10559</v>
      </c>
      <c r="AD736" s="643"/>
      <c r="AE736" s="623">
        <v>55</v>
      </c>
      <c r="AF736" s="623">
        <f t="shared" si="27"/>
        <v>577</v>
      </c>
    </row>
    <row r="737" spans="1:32" x14ac:dyDescent="0.2">
      <c r="A737" s="628"/>
      <c r="B737" s="628" t="s">
        <v>8490</v>
      </c>
      <c r="C737" s="625">
        <v>0.5</v>
      </c>
      <c r="D737" s="632" t="s">
        <v>10327</v>
      </c>
      <c r="E737" s="625">
        <v>208</v>
      </c>
      <c r="F737" s="625">
        <v>65</v>
      </c>
      <c r="G737" s="625"/>
      <c r="H737" s="625">
        <v>79</v>
      </c>
      <c r="I737" s="625"/>
      <c r="J737" s="625" t="s">
        <v>1019</v>
      </c>
      <c r="K737" s="625"/>
      <c r="L737" s="625" t="s">
        <v>7147</v>
      </c>
      <c r="M737" s="629" t="s">
        <v>3929</v>
      </c>
      <c r="N737" s="625"/>
      <c r="O737" s="625"/>
      <c r="P737" s="625"/>
      <c r="Q737" s="625"/>
      <c r="R737" s="625" t="s">
        <v>4996</v>
      </c>
      <c r="S737" s="625" t="s">
        <v>1046</v>
      </c>
      <c r="T737" s="625"/>
      <c r="U737" s="625"/>
      <c r="V737" s="625"/>
      <c r="W737" s="625">
        <v>4</v>
      </c>
      <c r="X737" s="625"/>
      <c r="Y737" s="625" t="s">
        <v>3271</v>
      </c>
      <c r="Z737" s="625" t="s">
        <v>8263</v>
      </c>
      <c r="AA737" s="625" t="s">
        <v>8263</v>
      </c>
      <c r="AB737" s="626" t="str">
        <f t="shared" si="26"/>
        <v>567 mm</v>
      </c>
      <c r="AC737" s="643"/>
      <c r="AD737" s="643"/>
      <c r="AE737" s="623">
        <v>65</v>
      </c>
      <c r="AF737" s="623">
        <f t="shared" si="27"/>
        <v>567</v>
      </c>
    </row>
    <row r="738" spans="1:32" x14ac:dyDescent="0.2">
      <c r="A738" s="628"/>
      <c r="B738" s="628" t="s">
        <v>8490</v>
      </c>
      <c r="C738" s="625">
        <v>0.5</v>
      </c>
      <c r="D738" s="632" t="s">
        <v>2384</v>
      </c>
      <c r="E738" s="625">
        <v>208</v>
      </c>
      <c r="F738" s="625">
        <v>66</v>
      </c>
      <c r="G738" s="625"/>
      <c r="H738" s="625">
        <v>79</v>
      </c>
      <c r="I738" s="625"/>
      <c r="J738" s="625" t="s">
        <v>1019</v>
      </c>
      <c r="K738" s="625"/>
      <c r="L738" s="625" t="s">
        <v>7147</v>
      </c>
      <c r="M738" s="629" t="s">
        <v>3929</v>
      </c>
      <c r="N738" s="625"/>
      <c r="O738" s="625"/>
      <c r="P738" s="625"/>
      <c r="Q738" s="625"/>
      <c r="R738" s="625" t="s">
        <v>4996</v>
      </c>
      <c r="S738" s="625" t="s">
        <v>3447</v>
      </c>
      <c r="T738" s="625"/>
      <c r="U738" s="625"/>
      <c r="V738" s="625"/>
      <c r="W738" s="625">
        <v>5</v>
      </c>
      <c r="X738" s="625"/>
      <c r="Y738" s="625" t="s">
        <v>5511</v>
      </c>
      <c r="Z738" s="625" t="s">
        <v>8263</v>
      </c>
      <c r="AA738" s="625" t="s">
        <v>8263</v>
      </c>
      <c r="AB738" s="626" t="str">
        <f t="shared" si="26"/>
        <v>592 mm</v>
      </c>
      <c r="AC738" s="643" t="s">
        <v>8873</v>
      </c>
      <c r="AD738" s="643"/>
      <c r="AE738" s="623">
        <v>40</v>
      </c>
      <c r="AF738" s="623">
        <f t="shared" si="27"/>
        <v>592</v>
      </c>
    </row>
    <row r="739" spans="1:32" x14ac:dyDescent="0.2">
      <c r="A739" s="628"/>
      <c r="B739" s="628" t="s">
        <v>8490</v>
      </c>
      <c r="C739" s="625">
        <v>0.5</v>
      </c>
      <c r="D739" s="632" t="s">
        <v>3738</v>
      </c>
      <c r="E739" s="625">
        <v>223</v>
      </c>
      <c r="F739" s="625">
        <v>80</v>
      </c>
      <c r="G739" s="625"/>
      <c r="H739" s="625">
        <v>96</v>
      </c>
      <c r="I739" s="625"/>
      <c r="J739" s="625" t="s">
        <v>1019</v>
      </c>
      <c r="K739" s="625"/>
      <c r="L739" s="625" t="s">
        <v>7147</v>
      </c>
      <c r="M739" s="629" t="s">
        <v>3929</v>
      </c>
      <c r="N739" s="625"/>
      <c r="O739" s="625"/>
      <c r="P739" s="625"/>
      <c r="Q739" s="625"/>
      <c r="R739" s="625" t="s">
        <v>4996</v>
      </c>
      <c r="S739" s="625" t="s">
        <v>9615</v>
      </c>
      <c r="T739" s="625"/>
      <c r="U739" s="625"/>
      <c r="V739" s="625"/>
      <c r="W739" s="625">
        <v>2</v>
      </c>
      <c r="X739" s="625"/>
      <c r="Y739" s="625" t="s">
        <v>565</v>
      </c>
      <c r="Z739" s="625" t="s">
        <v>8263</v>
      </c>
      <c r="AA739" s="625" t="s">
        <v>8263</v>
      </c>
      <c r="AB739" s="626" t="str">
        <f t="shared" si="26"/>
        <v>522 mm</v>
      </c>
      <c r="AC739" s="643"/>
      <c r="AD739" s="643"/>
      <c r="AE739" s="623">
        <v>110</v>
      </c>
      <c r="AF739" s="623">
        <f t="shared" si="27"/>
        <v>522</v>
      </c>
    </row>
    <row r="740" spans="1:32" x14ac:dyDescent="0.2">
      <c r="A740" s="628" t="s">
        <v>4031</v>
      </c>
      <c r="B740" s="628" t="s">
        <v>8490</v>
      </c>
      <c r="C740" s="625">
        <v>0.5</v>
      </c>
      <c r="D740" s="632" t="s">
        <v>5145</v>
      </c>
      <c r="E740" s="625">
        <v>208</v>
      </c>
      <c r="F740" s="625">
        <v>65</v>
      </c>
      <c r="G740" s="625"/>
      <c r="H740" s="625">
        <v>79</v>
      </c>
      <c r="I740" s="625"/>
      <c r="J740" s="625" t="s">
        <v>1019</v>
      </c>
      <c r="K740" s="625"/>
      <c r="L740" s="625" t="s">
        <v>7147</v>
      </c>
      <c r="M740" s="629" t="s">
        <v>3523</v>
      </c>
      <c r="N740" s="625"/>
      <c r="O740" s="625"/>
      <c r="P740" s="625"/>
      <c r="Q740" s="625"/>
      <c r="R740" s="625" t="s">
        <v>4996</v>
      </c>
      <c r="S740" s="625" t="s">
        <v>1046</v>
      </c>
      <c r="T740" s="625"/>
      <c r="U740" s="625"/>
      <c r="V740" s="625"/>
      <c r="W740" s="625">
        <v>5</v>
      </c>
      <c r="X740" s="625"/>
      <c r="Y740" s="625" t="s">
        <v>6098</v>
      </c>
      <c r="Z740" s="625" t="s">
        <v>8263</v>
      </c>
      <c r="AA740" s="625" t="s">
        <v>8263</v>
      </c>
      <c r="AB740" s="626" t="str">
        <f t="shared" si="26"/>
        <v>597 mm</v>
      </c>
      <c r="AC740" s="643"/>
      <c r="AD740" s="643"/>
      <c r="AE740" s="623">
        <v>35</v>
      </c>
      <c r="AF740" s="623">
        <f t="shared" si="27"/>
        <v>597</v>
      </c>
    </row>
    <row r="741" spans="1:32" x14ac:dyDescent="0.2">
      <c r="A741" s="628" t="s">
        <v>5147</v>
      </c>
      <c r="B741" s="628" t="s">
        <v>8490</v>
      </c>
      <c r="C741" s="625">
        <v>0.5</v>
      </c>
      <c r="D741" s="632" t="s">
        <v>11133</v>
      </c>
      <c r="E741" s="625">
        <v>201</v>
      </c>
      <c r="F741" s="625">
        <v>65</v>
      </c>
      <c r="G741" s="625"/>
      <c r="H741" s="625">
        <v>79</v>
      </c>
      <c r="I741" s="625"/>
      <c r="J741" s="625" t="s">
        <v>1019</v>
      </c>
      <c r="K741" s="625"/>
      <c r="L741" s="649" t="s">
        <v>8558</v>
      </c>
      <c r="M741" s="650"/>
      <c r="N741" s="649"/>
      <c r="O741" s="649"/>
      <c r="P741" s="649"/>
      <c r="Q741" s="649"/>
      <c r="R741" s="649"/>
      <c r="S741" s="649"/>
      <c r="T741" s="625"/>
      <c r="U741" s="625"/>
      <c r="V741" s="625"/>
      <c r="W741" s="625">
        <v>5</v>
      </c>
      <c r="X741" s="625"/>
      <c r="Y741" s="625" t="s">
        <v>10391</v>
      </c>
      <c r="Z741" s="625" t="s">
        <v>5368</v>
      </c>
      <c r="AA741" s="625" t="s">
        <v>8263</v>
      </c>
      <c r="AB741" s="626" t="str">
        <f t="shared" si="26"/>
        <v>577 mm</v>
      </c>
      <c r="AC741" s="643" t="s">
        <v>11128</v>
      </c>
      <c r="AD741" s="643"/>
      <c r="AE741" s="623">
        <v>55</v>
      </c>
      <c r="AF741" s="623">
        <f t="shared" si="27"/>
        <v>577</v>
      </c>
    </row>
    <row r="742" spans="1:32" x14ac:dyDescent="0.2">
      <c r="A742" s="628" t="s">
        <v>6224</v>
      </c>
      <c r="B742" s="628" t="s">
        <v>8490</v>
      </c>
      <c r="C742" s="625">
        <v>0.5</v>
      </c>
      <c r="D742" s="632" t="s">
        <v>11134</v>
      </c>
      <c r="E742" s="625">
        <v>201</v>
      </c>
      <c r="F742" s="625">
        <v>65</v>
      </c>
      <c r="G742" s="625"/>
      <c r="H742" s="625">
        <v>79</v>
      </c>
      <c r="I742" s="625"/>
      <c r="J742" s="625" t="s">
        <v>1019</v>
      </c>
      <c r="K742" s="625"/>
      <c r="L742" s="649" t="s">
        <v>8558</v>
      </c>
      <c r="M742" s="650"/>
      <c r="N742" s="649"/>
      <c r="O742" s="649"/>
      <c r="P742" s="649"/>
      <c r="Q742" s="649"/>
      <c r="R742" s="649"/>
      <c r="S742" s="649"/>
      <c r="T742" s="625"/>
      <c r="U742" s="625"/>
      <c r="V742" s="625"/>
      <c r="W742" s="625">
        <v>6</v>
      </c>
      <c r="X742" s="625"/>
      <c r="Y742" s="625" t="s">
        <v>1230</v>
      </c>
      <c r="Z742" s="625" t="s">
        <v>5368</v>
      </c>
      <c r="AA742" s="625" t="s">
        <v>8263</v>
      </c>
      <c r="AB742" s="626" t="str">
        <f t="shared" si="26"/>
        <v>572 mm</v>
      </c>
      <c r="AC742" s="643"/>
      <c r="AD742" s="643"/>
      <c r="AE742" s="623">
        <v>60</v>
      </c>
      <c r="AF742" s="623">
        <f t="shared" si="27"/>
        <v>572</v>
      </c>
    </row>
    <row r="743" spans="1:32" x14ac:dyDescent="0.2">
      <c r="A743" s="628" t="s">
        <v>4498</v>
      </c>
      <c r="B743" s="628" t="s">
        <v>8490</v>
      </c>
      <c r="C743" s="625">
        <v>0.5</v>
      </c>
      <c r="D743" s="632" t="s">
        <v>2107</v>
      </c>
      <c r="E743" s="625">
        <v>201</v>
      </c>
      <c r="F743" s="625">
        <v>65</v>
      </c>
      <c r="G743" s="625"/>
      <c r="H743" s="625">
        <v>79</v>
      </c>
      <c r="I743" s="625"/>
      <c r="J743" s="625" t="s">
        <v>1019</v>
      </c>
      <c r="K743" s="625"/>
      <c r="L743" s="649" t="s">
        <v>8558</v>
      </c>
      <c r="M743" s="650"/>
      <c r="N743" s="649"/>
      <c r="O743" s="649"/>
      <c r="P743" s="649"/>
      <c r="Q743" s="649"/>
      <c r="R743" s="649"/>
      <c r="S743" s="649"/>
      <c r="T743" s="625"/>
      <c r="U743" s="625"/>
      <c r="V743" s="625"/>
      <c r="W743" s="625">
        <v>6</v>
      </c>
      <c r="X743" s="625"/>
      <c r="Y743" s="625" t="s">
        <v>6098</v>
      </c>
      <c r="Z743" s="625" t="s">
        <v>5368</v>
      </c>
      <c r="AA743" s="625" t="s">
        <v>8263</v>
      </c>
      <c r="AB743" s="626" t="str">
        <f t="shared" si="26"/>
        <v>597 mm</v>
      </c>
      <c r="AC743" s="643"/>
      <c r="AD743" s="643"/>
      <c r="AE743" s="623">
        <v>35</v>
      </c>
      <c r="AF743" s="623">
        <f t="shared" si="27"/>
        <v>597</v>
      </c>
    </row>
    <row r="744" spans="1:32" x14ac:dyDescent="0.2">
      <c r="A744" s="628" t="s">
        <v>11100</v>
      </c>
      <c r="B744" s="628" t="s">
        <v>8490</v>
      </c>
      <c r="C744" s="625">
        <v>0.5</v>
      </c>
      <c r="D744" s="632" t="s">
        <v>11124</v>
      </c>
      <c r="E744" s="625">
        <v>201</v>
      </c>
      <c r="F744" s="625">
        <v>64</v>
      </c>
      <c r="G744" s="625"/>
      <c r="H744" s="625">
        <v>79</v>
      </c>
      <c r="I744" s="625"/>
      <c r="J744" s="625" t="s">
        <v>1019</v>
      </c>
      <c r="K744" s="625"/>
      <c r="L744" s="649" t="s">
        <v>8558</v>
      </c>
      <c r="M744" s="650"/>
      <c r="N744" s="649"/>
      <c r="O744" s="649"/>
      <c r="P744" s="649"/>
      <c r="Q744" s="649"/>
      <c r="R744" s="649"/>
      <c r="S744" s="649"/>
      <c r="T744" s="625"/>
      <c r="U744" s="625"/>
      <c r="V744" s="625"/>
      <c r="W744" s="625">
        <v>5</v>
      </c>
      <c r="X744" s="625"/>
      <c r="Y744" s="625" t="s">
        <v>1074</v>
      </c>
      <c r="Z744" s="625" t="s">
        <v>5368</v>
      </c>
      <c r="AA744" s="625" t="s">
        <v>8263</v>
      </c>
      <c r="AB744" s="626" t="str">
        <f t="shared" si="26"/>
        <v>582 mm</v>
      </c>
      <c r="AC744" s="643" t="s">
        <v>12393</v>
      </c>
      <c r="AD744" s="643"/>
      <c r="AE744" s="623">
        <v>50</v>
      </c>
      <c r="AF744" s="623">
        <f t="shared" si="27"/>
        <v>582</v>
      </c>
    </row>
    <row r="745" spans="1:32" x14ac:dyDescent="0.2">
      <c r="A745" s="628"/>
      <c r="B745" s="628" t="s">
        <v>8490</v>
      </c>
      <c r="C745" s="625">
        <v>0.5</v>
      </c>
      <c r="D745" s="632" t="s">
        <v>6032</v>
      </c>
      <c r="E745" s="625">
        <v>208</v>
      </c>
      <c r="F745" s="625">
        <v>63</v>
      </c>
      <c r="G745" s="625"/>
      <c r="H745" s="625">
        <v>79</v>
      </c>
      <c r="I745" s="625"/>
      <c r="J745" s="625" t="s">
        <v>1019</v>
      </c>
      <c r="K745" s="625"/>
      <c r="L745" s="625" t="s">
        <v>7147</v>
      </c>
      <c r="M745" s="629" t="s">
        <v>3523</v>
      </c>
      <c r="N745" s="625"/>
      <c r="O745" s="625"/>
      <c r="P745" s="625"/>
      <c r="Q745" s="625"/>
      <c r="R745" s="625" t="s">
        <v>4996</v>
      </c>
      <c r="S745" s="625" t="s">
        <v>154</v>
      </c>
      <c r="T745" s="625"/>
      <c r="U745" s="625"/>
      <c r="V745" s="625"/>
      <c r="W745" s="625">
        <v>6</v>
      </c>
      <c r="X745" s="625"/>
      <c r="Y745" s="625" t="s">
        <v>6098</v>
      </c>
      <c r="Z745" s="625" t="s">
        <v>8263</v>
      </c>
      <c r="AA745" s="625" t="s">
        <v>8263</v>
      </c>
      <c r="AB745" s="626" t="str">
        <f t="shared" si="26"/>
        <v>597 mm</v>
      </c>
      <c r="AC745" s="643"/>
      <c r="AD745" s="643"/>
      <c r="AE745" s="623">
        <v>35</v>
      </c>
      <c r="AF745" s="623">
        <f t="shared" si="27"/>
        <v>597</v>
      </c>
    </row>
    <row r="746" spans="1:32" x14ac:dyDescent="0.2">
      <c r="A746" s="628" t="s">
        <v>2242</v>
      </c>
      <c r="B746" s="628" t="s">
        <v>8490</v>
      </c>
      <c r="C746" s="625">
        <v>0.5</v>
      </c>
      <c r="D746" s="632" t="s">
        <v>12222</v>
      </c>
      <c r="E746" s="625">
        <v>208</v>
      </c>
      <c r="F746" s="625">
        <v>63</v>
      </c>
      <c r="G746" s="625"/>
      <c r="H746" s="625">
        <v>79</v>
      </c>
      <c r="I746" s="625"/>
      <c r="J746" s="625" t="s">
        <v>1019</v>
      </c>
      <c r="K746" s="625"/>
      <c r="L746" s="625" t="s">
        <v>7147</v>
      </c>
      <c r="M746" s="629" t="s">
        <v>3523</v>
      </c>
      <c r="N746" s="625"/>
      <c r="O746" s="625"/>
      <c r="P746" s="625"/>
      <c r="Q746" s="625"/>
      <c r="R746" s="625" t="s">
        <v>4996</v>
      </c>
      <c r="S746" s="625" t="s">
        <v>154</v>
      </c>
      <c r="T746" s="625"/>
      <c r="U746" s="625"/>
      <c r="V746" s="625"/>
      <c r="W746" s="625">
        <v>6</v>
      </c>
      <c r="X746" s="625"/>
      <c r="Y746" s="625" t="s">
        <v>6098</v>
      </c>
      <c r="Z746" s="625" t="s">
        <v>8263</v>
      </c>
      <c r="AA746" s="625" t="s">
        <v>8263</v>
      </c>
      <c r="AB746" s="626" t="str">
        <f>AF746&amp;" mm"</f>
        <v>597 mm</v>
      </c>
      <c r="AC746" s="643"/>
      <c r="AD746" s="643"/>
      <c r="AE746" s="623">
        <v>35</v>
      </c>
      <c r="AF746" s="623">
        <f>525-AE746-5+112</f>
        <v>597</v>
      </c>
    </row>
    <row r="747" spans="1:32" x14ac:dyDescent="0.2">
      <c r="A747" s="628"/>
      <c r="B747" s="628" t="s">
        <v>8490</v>
      </c>
      <c r="C747" s="625">
        <v>0.5</v>
      </c>
      <c r="D747" s="632" t="s">
        <v>9357</v>
      </c>
      <c r="E747" s="625">
        <v>218</v>
      </c>
      <c r="F747" s="625">
        <v>62</v>
      </c>
      <c r="G747" s="628"/>
      <c r="H747" s="625">
        <v>79</v>
      </c>
      <c r="I747" s="625"/>
      <c r="J747" s="625" t="s">
        <v>7147</v>
      </c>
      <c r="K747" s="625"/>
      <c r="L747" s="649" t="s">
        <v>8558</v>
      </c>
      <c r="M747" s="650"/>
      <c r="N747" s="649"/>
      <c r="O747" s="649"/>
      <c r="P747" s="649"/>
      <c r="Q747" s="649"/>
      <c r="R747" s="649"/>
      <c r="S747" s="649"/>
      <c r="T747" s="625"/>
      <c r="U747" s="625" t="s">
        <v>8263</v>
      </c>
      <c r="V747" s="625"/>
      <c r="W747" s="625">
        <v>6</v>
      </c>
      <c r="X747" s="625"/>
      <c r="Y747" s="625" t="s">
        <v>440</v>
      </c>
      <c r="Z747" s="625" t="s">
        <v>5368</v>
      </c>
      <c r="AA747" s="625" t="s">
        <v>8263</v>
      </c>
      <c r="AB747" s="626" t="str">
        <f t="shared" si="26"/>
        <v>607 mm</v>
      </c>
      <c r="AC747" s="643"/>
      <c r="AD747" s="643"/>
      <c r="AE747" s="623">
        <v>25</v>
      </c>
      <c r="AF747" s="623">
        <f t="shared" si="27"/>
        <v>607</v>
      </c>
    </row>
    <row r="748" spans="1:32" x14ac:dyDescent="0.2">
      <c r="A748" s="633" t="s">
        <v>6091</v>
      </c>
      <c r="B748" s="628" t="s">
        <v>8490</v>
      </c>
      <c r="C748" s="625">
        <v>0.5</v>
      </c>
      <c r="D748" s="632" t="s">
        <v>10522</v>
      </c>
      <c r="E748" s="625">
        <v>208</v>
      </c>
      <c r="F748" s="625">
        <v>64</v>
      </c>
      <c r="G748" s="628"/>
      <c r="H748" s="625">
        <v>79</v>
      </c>
      <c r="I748" s="625"/>
      <c r="J748" s="625" t="s">
        <v>1019</v>
      </c>
      <c r="K748" s="625"/>
      <c r="L748" s="625" t="s">
        <v>7147</v>
      </c>
      <c r="M748" s="629" t="s">
        <v>3523</v>
      </c>
      <c r="N748" s="625"/>
      <c r="O748" s="625"/>
      <c r="P748" s="625"/>
      <c r="Q748" s="625"/>
      <c r="R748" s="625" t="s">
        <v>4996</v>
      </c>
      <c r="S748" s="625" t="s">
        <v>3447</v>
      </c>
      <c r="T748" s="625"/>
      <c r="U748" s="625"/>
      <c r="V748" s="625"/>
      <c r="W748" s="625">
        <v>5</v>
      </c>
      <c r="X748" s="625"/>
      <c r="Y748" s="625" t="s">
        <v>10391</v>
      </c>
      <c r="Z748" s="625" t="s">
        <v>8263</v>
      </c>
      <c r="AA748" s="625" t="s">
        <v>8263</v>
      </c>
      <c r="AB748" s="626" t="str">
        <f t="shared" si="26"/>
        <v>577 mm</v>
      </c>
      <c r="AC748" s="643"/>
      <c r="AD748" s="643"/>
      <c r="AE748" s="628">
        <v>55</v>
      </c>
      <c r="AF748" s="623">
        <f t="shared" si="27"/>
        <v>577</v>
      </c>
    </row>
    <row r="749" spans="1:32" s="628" customFormat="1" x14ac:dyDescent="0.2">
      <c r="A749" s="628" t="s">
        <v>6523</v>
      </c>
      <c r="B749" s="628" t="s">
        <v>8490</v>
      </c>
      <c r="C749" s="625">
        <v>0.5</v>
      </c>
      <c r="D749" s="632" t="s">
        <v>1346</v>
      </c>
      <c r="E749" s="625">
        <v>211</v>
      </c>
      <c r="F749" s="625">
        <v>63</v>
      </c>
      <c r="H749" s="625">
        <v>79</v>
      </c>
      <c r="I749" s="625"/>
      <c r="J749" s="625" t="s">
        <v>7147</v>
      </c>
      <c r="K749" s="625"/>
      <c r="L749" s="625" t="s">
        <v>7147</v>
      </c>
      <c r="M749" s="629" t="s">
        <v>3523</v>
      </c>
      <c r="N749" s="625"/>
      <c r="O749" s="625"/>
      <c r="P749" s="625"/>
      <c r="Q749" s="625"/>
      <c r="R749" s="625" t="s">
        <v>4996</v>
      </c>
      <c r="S749" s="625" t="s">
        <v>3447</v>
      </c>
      <c r="T749" s="625"/>
      <c r="U749" s="625" t="s">
        <v>8263</v>
      </c>
      <c r="V749" s="625"/>
      <c r="W749" s="625">
        <v>5</v>
      </c>
      <c r="X749" s="625"/>
      <c r="Y749" s="625" t="s">
        <v>1230</v>
      </c>
      <c r="Z749" s="625" t="s">
        <v>8263</v>
      </c>
      <c r="AA749" s="625" t="s">
        <v>8263</v>
      </c>
      <c r="AB749" s="626" t="str">
        <f t="shared" si="26"/>
        <v>572 mm</v>
      </c>
      <c r="AC749" s="643"/>
      <c r="AD749" s="643"/>
      <c r="AE749" s="628">
        <v>60</v>
      </c>
      <c r="AF749" s="623">
        <f t="shared" si="27"/>
        <v>572</v>
      </c>
    </row>
    <row r="750" spans="1:32" s="628" customFormat="1" x14ac:dyDescent="0.2">
      <c r="A750" s="633" t="s">
        <v>10939</v>
      </c>
      <c r="B750" s="628" t="s">
        <v>8490</v>
      </c>
      <c r="C750" s="625">
        <v>0.5</v>
      </c>
      <c r="D750" s="640" t="s">
        <v>11346</v>
      </c>
      <c r="E750" s="625">
        <v>211</v>
      </c>
      <c r="F750" s="625">
        <v>63</v>
      </c>
      <c r="H750" s="625">
        <v>79</v>
      </c>
      <c r="I750" s="625"/>
      <c r="J750" s="625" t="s">
        <v>7147</v>
      </c>
      <c r="K750" s="625"/>
      <c r="L750" s="625" t="s">
        <v>7147</v>
      </c>
      <c r="M750" s="629" t="s">
        <v>3523</v>
      </c>
      <c r="N750" s="625"/>
      <c r="O750" s="625"/>
      <c r="P750" s="625"/>
      <c r="Q750" s="625"/>
      <c r="R750" s="625" t="s">
        <v>4996</v>
      </c>
      <c r="S750" s="625" t="s">
        <v>3447</v>
      </c>
      <c r="T750" s="625"/>
      <c r="U750" s="625" t="s">
        <v>8263</v>
      </c>
      <c r="V750" s="625"/>
      <c r="W750" s="625">
        <v>5</v>
      </c>
      <c r="X750" s="625"/>
      <c r="Y750" s="625" t="s">
        <v>1230</v>
      </c>
      <c r="Z750" s="625" t="s">
        <v>8263</v>
      </c>
      <c r="AA750" s="625" t="s">
        <v>8263</v>
      </c>
      <c r="AB750" s="626" t="str">
        <f t="shared" si="26"/>
        <v>572 mm</v>
      </c>
      <c r="AC750" s="651" t="s">
        <v>11347</v>
      </c>
      <c r="AD750" s="651"/>
      <c r="AE750" s="628">
        <v>60</v>
      </c>
      <c r="AF750" s="623">
        <f t="shared" si="27"/>
        <v>572</v>
      </c>
    </row>
    <row r="751" spans="1:32" s="628" customFormat="1" x14ac:dyDescent="0.2">
      <c r="A751" s="628" t="s">
        <v>4800</v>
      </c>
      <c r="B751" s="628" t="s">
        <v>8490</v>
      </c>
      <c r="C751" s="625">
        <v>0.5</v>
      </c>
      <c r="D751" s="632" t="s">
        <v>8792</v>
      </c>
      <c r="E751" s="625">
        <v>226</v>
      </c>
      <c r="F751" s="625">
        <v>76</v>
      </c>
      <c r="G751" s="625"/>
      <c r="H751" s="625">
        <v>92</v>
      </c>
      <c r="I751" s="625"/>
      <c r="J751" s="625" t="s">
        <v>1019</v>
      </c>
      <c r="K751" s="625"/>
      <c r="L751" s="625" t="s">
        <v>7147</v>
      </c>
      <c r="M751" s="629" t="s">
        <v>3929</v>
      </c>
      <c r="N751" s="625"/>
      <c r="O751" s="625"/>
      <c r="P751" s="625"/>
      <c r="Q751" s="625"/>
      <c r="R751" s="625" t="s">
        <v>4996</v>
      </c>
      <c r="S751" s="625" t="s">
        <v>4677</v>
      </c>
      <c r="T751" s="625"/>
      <c r="U751" s="625"/>
      <c r="V751" s="625"/>
      <c r="W751" s="625">
        <v>2</v>
      </c>
      <c r="X751" s="625"/>
      <c r="Y751" s="625" t="s">
        <v>72</v>
      </c>
      <c r="Z751" s="625" t="s">
        <v>8263</v>
      </c>
      <c r="AA751" s="625" t="s">
        <v>8263</v>
      </c>
      <c r="AB751" s="626" t="str">
        <f t="shared" si="26"/>
        <v>507 mm</v>
      </c>
      <c r="AC751" s="643"/>
      <c r="AD751" s="643"/>
      <c r="AE751" s="623">
        <v>125</v>
      </c>
      <c r="AF751" s="623">
        <f t="shared" si="27"/>
        <v>507</v>
      </c>
    </row>
    <row r="752" spans="1:32" x14ac:dyDescent="0.2">
      <c r="A752" s="628" t="s">
        <v>2857</v>
      </c>
      <c r="B752" s="628" t="s">
        <v>8490</v>
      </c>
      <c r="C752" s="625">
        <v>0.5</v>
      </c>
      <c r="D752" s="632" t="s">
        <v>5543</v>
      </c>
      <c r="E752" s="625">
        <v>208</v>
      </c>
      <c r="F752" s="625">
        <v>65</v>
      </c>
      <c r="G752" s="625">
        <v>79</v>
      </c>
      <c r="H752" s="625">
        <v>79</v>
      </c>
      <c r="I752" s="625"/>
      <c r="J752" s="625" t="s">
        <v>1019</v>
      </c>
      <c r="K752" s="625"/>
      <c r="L752" s="625" t="s">
        <v>7147</v>
      </c>
      <c r="M752" s="629" t="s">
        <v>3929</v>
      </c>
      <c r="N752" s="625"/>
      <c r="O752" s="625"/>
      <c r="P752" s="625"/>
      <c r="Q752" s="625"/>
      <c r="R752" s="625" t="s">
        <v>4996</v>
      </c>
      <c r="S752" s="625" t="s">
        <v>3447</v>
      </c>
      <c r="T752" s="625"/>
      <c r="U752" s="625"/>
      <c r="V752" s="625"/>
      <c r="W752" s="625">
        <v>5</v>
      </c>
      <c r="X752" s="625"/>
      <c r="Y752" s="625" t="s">
        <v>3271</v>
      </c>
      <c r="Z752" s="625" t="s">
        <v>8263</v>
      </c>
      <c r="AA752" s="625" t="s">
        <v>8263</v>
      </c>
      <c r="AB752" s="626" t="str">
        <f t="shared" si="26"/>
        <v>567 mm</v>
      </c>
      <c r="AC752" s="643"/>
      <c r="AD752" s="643"/>
      <c r="AE752" s="623">
        <v>65</v>
      </c>
      <c r="AF752" s="623">
        <f t="shared" si="27"/>
        <v>567</v>
      </c>
    </row>
    <row r="753" spans="1:32" x14ac:dyDescent="0.2">
      <c r="A753" s="628" t="s">
        <v>11576</v>
      </c>
      <c r="B753" s="628" t="s">
        <v>8490</v>
      </c>
      <c r="C753" s="625">
        <v>0.5</v>
      </c>
      <c r="D753" s="632" t="s">
        <v>11613</v>
      </c>
      <c r="E753" s="625">
        <v>206</v>
      </c>
      <c r="F753" s="625">
        <v>70</v>
      </c>
      <c r="G753" s="625"/>
      <c r="H753" s="625">
        <v>83</v>
      </c>
      <c r="I753" s="625"/>
      <c r="J753" s="625" t="s">
        <v>1019</v>
      </c>
      <c r="K753" s="625"/>
      <c r="L753" s="625" t="s">
        <v>7147</v>
      </c>
      <c r="M753" s="629" t="s">
        <v>3929</v>
      </c>
      <c r="N753" s="625"/>
      <c r="O753" s="625"/>
      <c r="P753" s="625"/>
      <c r="Q753" s="625"/>
      <c r="R753" s="625" t="s">
        <v>4996</v>
      </c>
      <c r="S753" s="625" t="s">
        <v>3447</v>
      </c>
      <c r="T753" s="625"/>
      <c r="U753" s="625"/>
      <c r="V753" s="625"/>
      <c r="W753" s="625">
        <v>5</v>
      </c>
      <c r="X753" s="625"/>
      <c r="Y753" s="625" t="s">
        <v>1074</v>
      </c>
      <c r="Z753" s="625" t="s">
        <v>8263</v>
      </c>
      <c r="AA753" s="625" t="s">
        <v>8263</v>
      </c>
      <c r="AB753" s="626" t="str">
        <f t="shared" ref="AB753:AB820" si="28">AF753&amp;" mm"</f>
        <v>582 mm</v>
      </c>
      <c r="AC753" s="643" t="s">
        <v>11611</v>
      </c>
      <c r="AD753" s="643"/>
      <c r="AE753" s="623">
        <v>50</v>
      </c>
      <c r="AF753" s="623">
        <f t="shared" ref="AF753:AF820" si="29">525-AE753-5+112</f>
        <v>582</v>
      </c>
    </row>
    <row r="754" spans="1:32" x14ac:dyDescent="0.2">
      <c r="A754" s="628"/>
      <c r="B754" s="628" t="s">
        <v>8490</v>
      </c>
      <c r="C754" s="625">
        <v>0.5</v>
      </c>
      <c r="D754" s="632" t="s">
        <v>6740</v>
      </c>
      <c r="E754" s="625">
        <v>208</v>
      </c>
      <c r="F754" s="625">
        <v>65</v>
      </c>
      <c r="G754" s="625"/>
      <c r="H754" s="625">
        <v>79</v>
      </c>
      <c r="I754" s="625"/>
      <c r="J754" s="625" t="s">
        <v>1019</v>
      </c>
      <c r="K754" s="625"/>
      <c r="L754" s="625" t="s">
        <v>7147</v>
      </c>
      <c r="M754" s="629" t="s">
        <v>3929</v>
      </c>
      <c r="N754" s="625"/>
      <c r="O754" s="625"/>
      <c r="P754" s="625"/>
      <c r="Q754" s="625"/>
      <c r="R754" s="625" t="s">
        <v>4996</v>
      </c>
      <c r="S754" s="625" t="s">
        <v>1046</v>
      </c>
      <c r="T754" s="625"/>
      <c r="U754" s="625"/>
      <c r="V754" s="625"/>
      <c r="W754" s="625">
        <v>4</v>
      </c>
      <c r="X754" s="625"/>
      <c r="Y754" s="625" t="s">
        <v>3271</v>
      </c>
      <c r="Z754" s="625" t="s">
        <v>8263</v>
      </c>
      <c r="AA754" s="625" t="s">
        <v>8263</v>
      </c>
      <c r="AB754" s="626" t="str">
        <f t="shared" si="28"/>
        <v>567 mm</v>
      </c>
      <c r="AC754" s="643"/>
      <c r="AD754" s="643"/>
      <c r="AE754" s="623">
        <v>65</v>
      </c>
      <c r="AF754" s="623">
        <f t="shared" si="29"/>
        <v>567</v>
      </c>
    </row>
    <row r="755" spans="1:32" ht="25.5" x14ac:dyDescent="0.2">
      <c r="A755" s="628" t="s">
        <v>11575</v>
      </c>
      <c r="B755" s="628" t="s">
        <v>8490</v>
      </c>
      <c r="C755" s="625">
        <v>0.5</v>
      </c>
      <c r="D755" s="632" t="s">
        <v>11587</v>
      </c>
      <c r="E755" s="625">
        <v>208</v>
      </c>
      <c r="F755" s="625">
        <v>67</v>
      </c>
      <c r="G755" s="625"/>
      <c r="H755" s="625">
        <v>79</v>
      </c>
      <c r="I755" s="625"/>
      <c r="J755" s="625" t="s">
        <v>1019</v>
      </c>
      <c r="K755" s="625"/>
      <c r="L755" s="625" t="s">
        <v>7147</v>
      </c>
      <c r="M755" s="629" t="s">
        <v>3929</v>
      </c>
      <c r="N755" s="625"/>
      <c r="O755" s="625"/>
      <c r="P755" s="625"/>
      <c r="Q755" s="625"/>
      <c r="R755" s="625" t="s">
        <v>4996</v>
      </c>
      <c r="S755" s="625" t="s">
        <v>3447</v>
      </c>
      <c r="T755" s="625"/>
      <c r="U755" s="625"/>
      <c r="V755" s="625"/>
      <c r="W755" s="625">
        <v>4</v>
      </c>
      <c r="X755" s="625"/>
      <c r="Y755" s="625" t="s">
        <v>3035</v>
      </c>
      <c r="Z755" s="625" t="s">
        <v>8263</v>
      </c>
      <c r="AA755" s="625" t="s">
        <v>8263</v>
      </c>
      <c r="AB755" s="626" t="str">
        <f t="shared" si="28"/>
        <v>552 mm</v>
      </c>
      <c r="AC755" s="643" t="s">
        <v>11551</v>
      </c>
      <c r="AD755" s="643"/>
      <c r="AE755" s="623">
        <v>80</v>
      </c>
      <c r="AF755" s="623">
        <f t="shared" si="29"/>
        <v>552</v>
      </c>
    </row>
    <row r="756" spans="1:32" ht="25.5" x14ac:dyDescent="0.2">
      <c r="A756" s="628" t="s">
        <v>11574</v>
      </c>
      <c r="B756" s="628" t="s">
        <v>8490</v>
      </c>
      <c r="C756" s="625">
        <v>0.5</v>
      </c>
      <c r="D756" s="632" t="s">
        <v>11588</v>
      </c>
      <c r="E756" s="625">
        <v>208</v>
      </c>
      <c r="F756" s="625">
        <v>66</v>
      </c>
      <c r="G756" s="625"/>
      <c r="H756" s="625">
        <v>79</v>
      </c>
      <c r="I756" s="625"/>
      <c r="J756" s="625" t="s">
        <v>1019</v>
      </c>
      <c r="K756" s="625"/>
      <c r="L756" s="625" t="s">
        <v>7147</v>
      </c>
      <c r="M756" s="629" t="s">
        <v>3929</v>
      </c>
      <c r="N756" s="625"/>
      <c r="O756" s="625"/>
      <c r="P756" s="625"/>
      <c r="Q756" s="625"/>
      <c r="R756" s="625" t="s">
        <v>4996</v>
      </c>
      <c r="S756" s="625" t="s">
        <v>3447</v>
      </c>
      <c r="T756" s="625"/>
      <c r="U756" s="625"/>
      <c r="V756" s="625"/>
      <c r="W756" s="625">
        <v>4</v>
      </c>
      <c r="X756" s="625"/>
      <c r="Y756" s="625" t="s">
        <v>10390</v>
      </c>
      <c r="Z756" s="625" t="s">
        <v>8263</v>
      </c>
      <c r="AA756" s="625" t="s">
        <v>8263</v>
      </c>
      <c r="AB756" s="626" t="str">
        <f t="shared" si="28"/>
        <v>542 mm</v>
      </c>
      <c r="AC756" s="643" t="s">
        <v>11551</v>
      </c>
      <c r="AD756" s="643"/>
      <c r="AE756" s="623">
        <v>90</v>
      </c>
      <c r="AF756" s="623">
        <f t="shared" si="29"/>
        <v>542</v>
      </c>
    </row>
    <row r="757" spans="1:32" x14ac:dyDescent="0.2">
      <c r="A757" s="628" t="s">
        <v>493</v>
      </c>
      <c r="B757" s="628" t="s">
        <v>8490</v>
      </c>
      <c r="C757" s="625">
        <v>0.5</v>
      </c>
      <c r="D757" s="632" t="s">
        <v>10869</v>
      </c>
      <c r="E757" s="625">
        <v>208</v>
      </c>
      <c r="F757" s="625">
        <v>65</v>
      </c>
      <c r="G757" s="625"/>
      <c r="H757" s="625">
        <v>79</v>
      </c>
      <c r="I757" s="625"/>
      <c r="J757" s="625" t="s">
        <v>1019</v>
      </c>
      <c r="K757" s="625"/>
      <c r="L757" s="625" t="s">
        <v>7147</v>
      </c>
      <c r="M757" s="629" t="s">
        <v>3523</v>
      </c>
      <c r="N757" s="625"/>
      <c r="O757" s="625"/>
      <c r="P757" s="625"/>
      <c r="Q757" s="625"/>
      <c r="R757" s="625" t="s">
        <v>4996</v>
      </c>
      <c r="S757" s="625" t="s">
        <v>1046</v>
      </c>
      <c r="T757" s="625"/>
      <c r="U757" s="625"/>
      <c r="V757" s="625"/>
      <c r="W757" s="625">
        <v>5</v>
      </c>
      <c r="X757" s="625"/>
      <c r="Y757" s="625" t="s">
        <v>3271</v>
      </c>
      <c r="Z757" s="625" t="s">
        <v>8263</v>
      </c>
      <c r="AA757" s="625" t="s">
        <v>8263</v>
      </c>
      <c r="AB757" s="626" t="str">
        <f t="shared" si="28"/>
        <v>567 mm</v>
      </c>
      <c r="AC757" s="643" t="s">
        <v>10860</v>
      </c>
      <c r="AD757" s="643"/>
      <c r="AE757" s="623">
        <v>65</v>
      </c>
      <c r="AF757" s="623">
        <f t="shared" si="29"/>
        <v>567</v>
      </c>
    </row>
    <row r="758" spans="1:32" x14ac:dyDescent="0.2">
      <c r="A758" s="628" t="s">
        <v>10865</v>
      </c>
      <c r="B758" s="628" t="s">
        <v>8490</v>
      </c>
      <c r="C758" s="625">
        <v>0.5</v>
      </c>
      <c r="D758" s="632" t="s">
        <v>10864</v>
      </c>
      <c r="E758" s="625">
        <v>208</v>
      </c>
      <c r="F758" s="625">
        <v>65</v>
      </c>
      <c r="G758" s="625"/>
      <c r="H758" s="625">
        <v>79</v>
      </c>
      <c r="I758" s="625"/>
      <c r="J758" s="625" t="s">
        <v>1019</v>
      </c>
      <c r="K758" s="625"/>
      <c r="L758" s="625" t="s">
        <v>7147</v>
      </c>
      <c r="M758" s="629" t="s">
        <v>3523</v>
      </c>
      <c r="N758" s="625"/>
      <c r="O758" s="625"/>
      <c r="P758" s="625"/>
      <c r="Q758" s="625"/>
      <c r="R758" s="625" t="s">
        <v>4996</v>
      </c>
      <c r="S758" s="625" t="s">
        <v>1046</v>
      </c>
      <c r="T758" s="625"/>
      <c r="U758" s="625"/>
      <c r="V758" s="625"/>
      <c r="W758" s="625">
        <v>5</v>
      </c>
      <c r="X758" s="625"/>
      <c r="Y758" s="625" t="s">
        <v>3271</v>
      </c>
      <c r="Z758" s="625" t="s">
        <v>8263</v>
      </c>
      <c r="AA758" s="625" t="s">
        <v>8263</v>
      </c>
      <c r="AB758" s="626" t="str">
        <f t="shared" si="28"/>
        <v>567 mm</v>
      </c>
      <c r="AC758" s="643" t="s">
        <v>10860</v>
      </c>
      <c r="AD758" s="643"/>
      <c r="AE758" s="623">
        <v>65</v>
      </c>
      <c r="AF758" s="623">
        <f t="shared" si="29"/>
        <v>567</v>
      </c>
    </row>
    <row r="759" spans="1:32" x14ac:dyDescent="0.2">
      <c r="A759" s="628" t="s">
        <v>10832</v>
      </c>
      <c r="B759" s="628" t="s">
        <v>8490</v>
      </c>
      <c r="C759" s="625">
        <v>0.5</v>
      </c>
      <c r="D759" s="632" t="s">
        <v>12125</v>
      </c>
      <c r="E759" s="625">
        <v>208</v>
      </c>
      <c r="F759" s="625">
        <v>65</v>
      </c>
      <c r="G759" s="625"/>
      <c r="H759" s="625">
        <v>79</v>
      </c>
      <c r="I759" s="625"/>
      <c r="J759" s="625" t="s">
        <v>1019</v>
      </c>
      <c r="K759" s="625"/>
      <c r="L759" s="625" t="s">
        <v>7147</v>
      </c>
      <c r="M759" s="629" t="s">
        <v>3523</v>
      </c>
      <c r="N759" s="625"/>
      <c r="O759" s="625"/>
      <c r="P759" s="625"/>
      <c r="Q759" s="625"/>
      <c r="R759" s="625" t="s">
        <v>4996</v>
      </c>
      <c r="S759" s="625" t="s">
        <v>1046</v>
      </c>
      <c r="T759" s="625"/>
      <c r="U759" s="625"/>
      <c r="V759" s="625"/>
      <c r="W759" s="625">
        <v>5</v>
      </c>
      <c r="X759" s="625"/>
      <c r="Y759" s="625" t="s">
        <v>3271</v>
      </c>
      <c r="Z759" s="625" t="s">
        <v>8263</v>
      </c>
      <c r="AA759" s="625" t="s">
        <v>8263</v>
      </c>
      <c r="AB759" s="626" t="str">
        <f>AF759&amp;" mm"</f>
        <v>567 mm</v>
      </c>
      <c r="AC759" s="643" t="s">
        <v>12079</v>
      </c>
      <c r="AD759" s="643"/>
      <c r="AE759" s="623">
        <v>65</v>
      </c>
      <c r="AF759" s="623">
        <f>525-AE759-5+112</f>
        <v>567</v>
      </c>
    </row>
    <row r="760" spans="1:32" x14ac:dyDescent="0.2">
      <c r="A760" s="628"/>
      <c r="B760" s="628" t="s">
        <v>8490</v>
      </c>
      <c r="C760" s="625">
        <v>0.5</v>
      </c>
      <c r="D760" s="632" t="s">
        <v>6060</v>
      </c>
      <c r="E760" s="625">
        <v>208</v>
      </c>
      <c r="F760" s="625">
        <v>65</v>
      </c>
      <c r="G760" s="625"/>
      <c r="H760" s="625">
        <v>79</v>
      </c>
      <c r="I760" s="625"/>
      <c r="J760" s="625" t="s">
        <v>1019</v>
      </c>
      <c r="K760" s="625"/>
      <c r="L760" s="625" t="s">
        <v>7147</v>
      </c>
      <c r="M760" s="629" t="s">
        <v>3523</v>
      </c>
      <c r="N760" s="625"/>
      <c r="O760" s="625"/>
      <c r="P760" s="625"/>
      <c r="Q760" s="625"/>
      <c r="R760" s="625" t="s">
        <v>4996</v>
      </c>
      <c r="S760" s="625" t="s">
        <v>1046</v>
      </c>
      <c r="T760" s="625"/>
      <c r="U760" s="625"/>
      <c r="V760" s="625"/>
      <c r="W760" s="625">
        <v>5</v>
      </c>
      <c r="X760" s="625"/>
      <c r="Y760" s="625" t="s">
        <v>1074</v>
      </c>
      <c r="Z760" s="625" t="s">
        <v>8263</v>
      </c>
      <c r="AA760" s="625" t="s">
        <v>8263</v>
      </c>
      <c r="AB760" s="626" t="str">
        <f t="shared" si="28"/>
        <v>582 mm</v>
      </c>
      <c r="AC760" s="643"/>
      <c r="AD760" s="643"/>
      <c r="AE760" s="623">
        <v>50</v>
      </c>
      <c r="AF760" s="623">
        <f t="shared" si="29"/>
        <v>582</v>
      </c>
    </row>
    <row r="761" spans="1:32" x14ac:dyDescent="0.2">
      <c r="A761" s="628" t="s">
        <v>11597</v>
      </c>
      <c r="B761" s="628" t="s">
        <v>8490</v>
      </c>
      <c r="C761" s="625">
        <v>0.5</v>
      </c>
      <c r="D761" s="632" t="s">
        <v>11601</v>
      </c>
      <c r="E761" s="625">
        <v>225</v>
      </c>
      <c r="F761" s="625">
        <v>64</v>
      </c>
      <c r="G761" s="625"/>
      <c r="H761" s="625">
        <v>79</v>
      </c>
      <c r="I761" s="625"/>
      <c r="J761" s="625" t="s">
        <v>1019</v>
      </c>
      <c r="K761" s="625"/>
      <c r="L761" s="649" t="s">
        <v>8558</v>
      </c>
      <c r="M761" s="650"/>
      <c r="N761" s="649"/>
      <c r="O761" s="649"/>
      <c r="P761" s="649"/>
      <c r="Q761" s="649"/>
      <c r="R761" s="649"/>
      <c r="S761" s="649"/>
      <c r="T761" s="625"/>
      <c r="U761" s="625" t="s">
        <v>8263</v>
      </c>
      <c r="V761" s="625"/>
      <c r="W761" s="625">
        <v>6</v>
      </c>
      <c r="X761" s="625"/>
      <c r="Y761" s="625" t="s">
        <v>5511</v>
      </c>
      <c r="Z761" s="625" t="s">
        <v>5368</v>
      </c>
      <c r="AA761" s="625" t="s">
        <v>8263</v>
      </c>
      <c r="AB761" s="626" t="str">
        <f t="shared" si="28"/>
        <v>592 mm</v>
      </c>
      <c r="AC761" s="643" t="s">
        <v>11551</v>
      </c>
      <c r="AD761" s="643"/>
      <c r="AE761" s="623">
        <v>40</v>
      </c>
      <c r="AF761" s="623">
        <f t="shared" si="29"/>
        <v>592</v>
      </c>
    </row>
    <row r="762" spans="1:32" x14ac:dyDescent="0.2">
      <c r="A762" s="628" t="s">
        <v>9305</v>
      </c>
      <c r="B762" s="628" t="s">
        <v>8490</v>
      </c>
      <c r="C762" s="625">
        <v>0.5</v>
      </c>
      <c r="D762" s="632" t="s">
        <v>9793</v>
      </c>
      <c r="E762" s="625">
        <v>207</v>
      </c>
      <c r="F762" s="625">
        <v>71</v>
      </c>
      <c r="G762" s="625"/>
      <c r="H762" s="625">
        <v>88</v>
      </c>
      <c r="I762" s="625"/>
      <c r="J762" s="625" t="s">
        <v>1019</v>
      </c>
      <c r="K762" s="625"/>
      <c r="L762" s="625" t="s">
        <v>7147</v>
      </c>
      <c r="M762" s="629" t="s">
        <v>3929</v>
      </c>
      <c r="N762" s="625"/>
      <c r="O762" s="625"/>
      <c r="P762" s="625"/>
      <c r="Q762" s="625"/>
      <c r="R762" s="625" t="s">
        <v>4996</v>
      </c>
      <c r="S762" s="625" t="s">
        <v>2019</v>
      </c>
      <c r="T762" s="625"/>
      <c r="U762" s="625"/>
      <c r="V762" s="625"/>
      <c r="W762" s="625">
        <v>3</v>
      </c>
      <c r="X762" s="625"/>
      <c r="Y762" s="625" t="s">
        <v>10390</v>
      </c>
      <c r="Z762" s="625" t="s">
        <v>8263</v>
      </c>
      <c r="AA762" s="625" t="s">
        <v>8263</v>
      </c>
      <c r="AB762" s="626" t="str">
        <f t="shared" si="28"/>
        <v>542 mm</v>
      </c>
      <c r="AC762" s="643" t="s">
        <v>10860</v>
      </c>
      <c r="AD762" s="643"/>
      <c r="AE762" s="623">
        <v>90</v>
      </c>
      <c r="AF762" s="623">
        <f t="shared" si="29"/>
        <v>542</v>
      </c>
    </row>
    <row r="763" spans="1:32" x14ac:dyDescent="0.2">
      <c r="A763" s="628" t="s">
        <v>2260</v>
      </c>
      <c r="B763" s="628" t="s">
        <v>8490</v>
      </c>
      <c r="C763" s="625">
        <v>0.5</v>
      </c>
      <c r="D763" s="640" t="s">
        <v>11113</v>
      </c>
      <c r="E763" s="625">
        <v>208</v>
      </c>
      <c r="F763" s="625">
        <v>66</v>
      </c>
      <c r="G763" s="625"/>
      <c r="H763" s="625">
        <v>79</v>
      </c>
      <c r="I763" s="625"/>
      <c r="J763" s="625" t="s">
        <v>1019</v>
      </c>
      <c r="K763" s="625"/>
      <c r="L763" s="625" t="s">
        <v>7147</v>
      </c>
      <c r="M763" s="629" t="s">
        <v>3523</v>
      </c>
      <c r="N763" s="625"/>
      <c r="O763" s="625"/>
      <c r="P763" s="625"/>
      <c r="Q763" s="625"/>
      <c r="R763" s="625" t="s">
        <v>4996</v>
      </c>
      <c r="S763" s="625" t="s">
        <v>1046</v>
      </c>
      <c r="T763" s="625"/>
      <c r="U763" s="625"/>
      <c r="V763" s="625"/>
      <c r="W763" s="625">
        <v>5</v>
      </c>
      <c r="X763" s="625"/>
      <c r="Y763" s="625" t="s">
        <v>10391</v>
      </c>
      <c r="Z763" s="625" t="s">
        <v>8263</v>
      </c>
      <c r="AA763" s="625" t="s">
        <v>8263</v>
      </c>
      <c r="AB763" s="626" t="str">
        <f t="shared" si="28"/>
        <v>577 mm</v>
      </c>
      <c r="AC763" s="643" t="s">
        <v>2763</v>
      </c>
      <c r="AD763" s="643"/>
      <c r="AE763" s="623">
        <v>55</v>
      </c>
      <c r="AF763" s="623">
        <f t="shared" si="29"/>
        <v>577</v>
      </c>
    </row>
    <row r="764" spans="1:32" x14ac:dyDescent="0.2">
      <c r="A764" s="628"/>
      <c r="B764" s="628" t="s">
        <v>8490</v>
      </c>
      <c r="C764" s="625">
        <v>0.5</v>
      </c>
      <c r="D764" s="632" t="s">
        <v>1582</v>
      </c>
      <c r="E764" s="625">
        <v>211</v>
      </c>
      <c r="F764" s="625">
        <v>62</v>
      </c>
      <c r="G764" s="625"/>
      <c r="H764" s="625">
        <v>79</v>
      </c>
      <c r="I764" s="625"/>
      <c r="J764" s="625" t="s">
        <v>7147</v>
      </c>
      <c r="K764" s="625"/>
      <c r="L764" s="625" t="s">
        <v>7147</v>
      </c>
      <c r="M764" s="629" t="s">
        <v>3929</v>
      </c>
      <c r="N764" s="625"/>
      <c r="O764" s="625"/>
      <c r="P764" s="625"/>
      <c r="Q764" s="625"/>
      <c r="R764" s="625" t="s">
        <v>4996</v>
      </c>
      <c r="S764" s="625" t="s">
        <v>1046</v>
      </c>
      <c r="T764" s="625"/>
      <c r="U764" s="625" t="s">
        <v>8263</v>
      </c>
      <c r="V764" s="625"/>
      <c r="W764" s="625">
        <v>5</v>
      </c>
      <c r="X764" s="625"/>
      <c r="Y764" s="625" t="s">
        <v>5754</v>
      </c>
      <c r="Z764" s="625" t="s">
        <v>8263</v>
      </c>
      <c r="AA764" s="625" t="s">
        <v>8263</v>
      </c>
      <c r="AB764" s="626" t="str">
        <f t="shared" si="28"/>
        <v>587 mm</v>
      </c>
      <c r="AC764" s="643"/>
      <c r="AD764" s="643"/>
      <c r="AE764" s="623">
        <v>45</v>
      </c>
      <c r="AF764" s="623">
        <f t="shared" si="29"/>
        <v>587</v>
      </c>
    </row>
    <row r="765" spans="1:32" x14ac:dyDescent="0.2">
      <c r="A765" s="628" t="s">
        <v>257</v>
      </c>
      <c r="B765" s="628" t="s">
        <v>8490</v>
      </c>
      <c r="C765" s="625">
        <v>0.5</v>
      </c>
      <c r="D765" s="632" t="s">
        <v>258</v>
      </c>
      <c r="E765" s="625">
        <v>208</v>
      </c>
      <c r="F765" s="625">
        <v>65</v>
      </c>
      <c r="G765" s="625"/>
      <c r="H765" s="625">
        <v>79</v>
      </c>
      <c r="I765" s="625"/>
      <c r="J765" s="625" t="s">
        <v>1019</v>
      </c>
      <c r="K765" s="625"/>
      <c r="L765" s="625" t="s">
        <v>7147</v>
      </c>
      <c r="M765" s="629" t="s">
        <v>3523</v>
      </c>
      <c r="N765" s="625"/>
      <c r="O765" s="625"/>
      <c r="P765" s="625"/>
      <c r="Q765" s="625"/>
      <c r="R765" s="625" t="s">
        <v>4996</v>
      </c>
      <c r="S765" s="625" t="s">
        <v>2019</v>
      </c>
      <c r="T765" s="625"/>
      <c r="U765" s="625"/>
      <c r="V765" s="625"/>
      <c r="W765" s="625">
        <v>4</v>
      </c>
      <c r="X765" s="625"/>
      <c r="Y765" s="625" t="s">
        <v>2790</v>
      </c>
      <c r="Z765" s="625" t="s">
        <v>8263</v>
      </c>
      <c r="AA765" s="625" t="s">
        <v>8263</v>
      </c>
      <c r="AB765" s="626" t="str">
        <f t="shared" si="28"/>
        <v>562 mm</v>
      </c>
      <c r="AC765" s="643"/>
      <c r="AD765" s="643"/>
      <c r="AE765" s="623">
        <v>70</v>
      </c>
      <c r="AF765" s="623">
        <f t="shared" si="29"/>
        <v>562</v>
      </c>
    </row>
    <row r="766" spans="1:32" x14ac:dyDescent="0.2">
      <c r="A766" s="628" t="s">
        <v>7107</v>
      </c>
      <c r="B766" s="628" t="s">
        <v>8490</v>
      </c>
      <c r="C766" s="625">
        <v>0.5</v>
      </c>
      <c r="D766" s="632" t="s">
        <v>7108</v>
      </c>
      <c r="E766" s="625">
        <v>201</v>
      </c>
      <c r="F766" s="625">
        <v>65</v>
      </c>
      <c r="G766" s="625"/>
      <c r="H766" s="625">
        <v>79</v>
      </c>
      <c r="I766" s="625"/>
      <c r="J766" s="625" t="s">
        <v>1019</v>
      </c>
      <c r="K766" s="625"/>
      <c r="L766" s="649" t="s">
        <v>8558</v>
      </c>
      <c r="M766" s="650"/>
      <c r="N766" s="649"/>
      <c r="O766" s="649"/>
      <c r="P766" s="649"/>
      <c r="Q766" s="649"/>
      <c r="R766" s="649"/>
      <c r="S766" s="649"/>
      <c r="T766" s="625"/>
      <c r="U766" s="625"/>
      <c r="V766" s="625"/>
      <c r="W766" s="625">
        <v>6</v>
      </c>
      <c r="X766" s="625"/>
      <c r="Y766" s="625" t="s">
        <v>6098</v>
      </c>
      <c r="Z766" s="625" t="s">
        <v>5368</v>
      </c>
      <c r="AA766" s="625" t="s">
        <v>8263</v>
      </c>
      <c r="AB766" s="626" t="str">
        <f t="shared" si="28"/>
        <v>597 mm</v>
      </c>
      <c r="AC766" s="643"/>
      <c r="AD766" s="643"/>
      <c r="AE766" s="623">
        <v>35</v>
      </c>
      <c r="AF766" s="623">
        <f t="shared" si="29"/>
        <v>597</v>
      </c>
    </row>
    <row r="767" spans="1:32" x14ac:dyDescent="0.2">
      <c r="A767" s="628"/>
      <c r="B767" s="628" t="s">
        <v>8490</v>
      </c>
      <c r="C767" s="625">
        <v>0.5</v>
      </c>
      <c r="D767" s="787" t="s">
        <v>10409</v>
      </c>
      <c r="E767" s="625">
        <v>201</v>
      </c>
      <c r="F767" s="625">
        <v>65</v>
      </c>
      <c r="G767" s="625"/>
      <c r="H767" s="625">
        <v>79</v>
      </c>
      <c r="I767" s="625"/>
      <c r="J767" s="625" t="s">
        <v>1019</v>
      </c>
      <c r="K767" s="625"/>
      <c r="L767" s="649" t="s">
        <v>8558</v>
      </c>
      <c r="M767" s="650"/>
      <c r="N767" s="649"/>
      <c r="O767" s="649"/>
      <c r="P767" s="649"/>
      <c r="Q767" s="649"/>
      <c r="R767" s="649"/>
      <c r="S767" s="649"/>
      <c r="T767" s="625"/>
      <c r="U767" s="625"/>
      <c r="V767" s="625"/>
      <c r="W767" s="625">
        <v>6</v>
      </c>
      <c r="X767" s="625"/>
      <c r="Y767" s="625" t="s">
        <v>440</v>
      </c>
      <c r="Z767" s="625" t="s">
        <v>5368</v>
      </c>
      <c r="AA767" s="625" t="s">
        <v>8263</v>
      </c>
      <c r="AB767" s="626" t="str">
        <f t="shared" si="28"/>
        <v>607 mm</v>
      </c>
      <c r="AC767" s="643" t="s">
        <v>10908</v>
      </c>
      <c r="AD767" s="643"/>
      <c r="AE767" s="623">
        <v>25</v>
      </c>
      <c r="AF767" s="623">
        <f t="shared" si="29"/>
        <v>607</v>
      </c>
    </row>
    <row r="768" spans="1:32" x14ac:dyDescent="0.2">
      <c r="A768" s="633" t="s">
        <v>11239</v>
      </c>
      <c r="B768" s="628" t="s">
        <v>8490</v>
      </c>
      <c r="C768" s="625">
        <v>0.5</v>
      </c>
      <c r="D768" s="787" t="s">
        <v>11251</v>
      </c>
      <c r="E768" s="625">
        <v>208</v>
      </c>
      <c r="F768" s="625">
        <v>64</v>
      </c>
      <c r="G768" s="628"/>
      <c r="H768" s="625">
        <v>79</v>
      </c>
      <c r="I768" s="625"/>
      <c r="J768" s="625" t="s">
        <v>1019</v>
      </c>
      <c r="K768" s="625"/>
      <c r="L768" s="625" t="s">
        <v>7147</v>
      </c>
      <c r="M768" s="629" t="s">
        <v>3523</v>
      </c>
      <c r="N768" s="625"/>
      <c r="O768" s="625"/>
      <c r="P768" s="625"/>
      <c r="Q768" s="625"/>
      <c r="R768" s="625" t="s">
        <v>4996</v>
      </c>
      <c r="S768" s="625" t="s">
        <v>1046</v>
      </c>
      <c r="T768" s="625"/>
      <c r="U768" s="625"/>
      <c r="V768" s="625"/>
      <c r="W768" s="625">
        <v>5</v>
      </c>
      <c r="X768" s="625"/>
      <c r="Y768" s="625" t="s">
        <v>10391</v>
      </c>
      <c r="Z768" s="625" t="s">
        <v>8263</v>
      </c>
      <c r="AA768" s="625" t="s">
        <v>8263</v>
      </c>
      <c r="AB768" s="626" t="str">
        <f t="shared" si="28"/>
        <v>577 mm</v>
      </c>
      <c r="AC768" s="651" t="s">
        <v>11198</v>
      </c>
      <c r="AD768" s="651"/>
      <c r="AE768" s="623">
        <v>55</v>
      </c>
      <c r="AF768" s="623">
        <f t="shared" si="29"/>
        <v>577</v>
      </c>
    </row>
    <row r="769" spans="1:32" x14ac:dyDescent="0.2">
      <c r="A769" s="628"/>
      <c r="B769" s="628" t="s">
        <v>8490</v>
      </c>
      <c r="C769" s="625">
        <v>0.5</v>
      </c>
      <c r="D769" s="787" t="s">
        <v>12550</v>
      </c>
      <c r="E769" s="625">
        <v>211</v>
      </c>
      <c r="F769" s="625">
        <v>62</v>
      </c>
      <c r="G769" s="625"/>
      <c r="H769" s="625">
        <v>79</v>
      </c>
      <c r="I769" s="625"/>
      <c r="J769" s="625" t="s">
        <v>7147</v>
      </c>
      <c r="K769" s="625"/>
      <c r="L769" s="625" t="s">
        <v>7147</v>
      </c>
      <c r="M769" s="629" t="s">
        <v>153</v>
      </c>
      <c r="N769" s="625"/>
      <c r="O769" s="625"/>
      <c r="P769" s="625"/>
      <c r="Q769" s="625"/>
      <c r="R769" s="625" t="s">
        <v>4996</v>
      </c>
      <c r="S769" s="625" t="s">
        <v>9014</v>
      </c>
      <c r="T769" s="625"/>
      <c r="U769" s="625" t="s">
        <v>8263</v>
      </c>
      <c r="V769" s="625"/>
      <c r="W769" s="625">
        <v>7</v>
      </c>
      <c r="X769" s="625"/>
      <c r="Y769" s="625" t="s">
        <v>484</v>
      </c>
      <c r="Z769" s="625" t="s">
        <v>8263</v>
      </c>
      <c r="AA769" s="625" t="s">
        <v>8263</v>
      </c>
      <c r="AB769" s="626" t="str">
        <f t="shared" si="28"/>
        <v>627 mm</v>
      </c>
      <c r="AC769" s="643"/>
      <c r="AD769" s="643"/>
      <c r="AE769" s="623">
        <v>5</v>
      </c>
      <c r="AF769" s="623">
        <f t="shared" si="29"/>
        <v>627</v>
      </c>
    </row>
    <row r="770" spans="1:32" x14ac:dyDescent="0.2">
      <c r="A770" s="628" t="s">
        <v>10877</v>
      </c>
      <c r="B770" s="628" t="s">
        <v>8490</v>
      </c>
      <c r="C770" s="625">
        <v>0.5</v>
      </c>
      <c r="D770" s="632" t="s">
        <v>10945</v>
      </c>
      <c r="E770" s="625">
        <v>201</v>
      </c>
      <c r="F770" s="625">
        <v>65</v>
      </c>
      <c r="G770" s="625"/>
      <c r="H770" s="625">
        <v>79</v>
      </c>
      <c r="I770" s="625"/>
      <c r="J770" s="625" t="s">
        <v>1019</v>
      </c>
      <c r="K770" s="625"/>
      <c r="L770" s="649" t="s">
        <v>8558</v>
      </c>
      <c r="M770" s="650"/>
      <c r="N770" s="649"/>
      <c r="O770" s="649"/>
      <c r="P770" s="649"/>
      <c r="Q770" s="649"/>
      <c r="R770" s="649"/>
      <c r="S770" s="649"/>
      <c r="T770" s="625"/>
      <c r="U770" s="625"/>
      <c r="V770" s="625"/>
      <c r="W770" s="625">
        <v>6</v>
      </c>
      <c r="X770" s="625"/>
      <c r="Y770" s="625" t="s">
        <v>6098</v>
      </c>
      <c r="Z770" s="625" t="s">
        <v>5368</v>
      </c>
      <c r="AA770" s="625" t="s">
        <v>8263</v>
      </c>
      <c r="AB770" s="626" t="str">
        <f t="shared" si="28"/>
        <v>597 mm</v>
      </c>
      <c r="AC770" s="643" t="s">
        <v>10933</v>
      </c>
      <c r="AD770" s="643"/>
      <c r="AE770" s="623">
        <v>35</v>
      </c>
      <c r="AF770" s="623">
        <f t="shared" si="29"/>
        <v>597</v>
      </c>
    </row>
    <row r="771" spans="1:32" x14ac:dyDescent="0.2">
      <c r="A771" s="628" t="s">
        <v>8378</v>
      </c>
      <c r="B771" s="628" t="s">
        <v>8490</v>
      </c>
      <c r="C771" s="625">
        <v>0.5</v>
      </c>
      <c r="D771" s="632" t="s">
        <v>4363</v>
      </c>
      <c r="E771" s="625">
        <v>208</v>
      </c>
      <c r="F771" s="625">
        <v>65</v>
      </c>
      <c r="G771" s="628"/>
      <c r="H771" s="625">
        <v>79</v>
      </c>
      <c r="I771" s="625"/>
      <c r="J771" s="625" t="s">
        <v>1019</v>
      </c>
      <c r="K771" s="625"/>
      <c r="L771" s="625" t="s">
        <v>7147</v>
      </c>
      <c r="M771" s="629" t="s">
        <v>3523</v>
      </c>
      <c r="N771" s="625"/>
      <c r="O771" s="625"/>
      <c r="P771" s="625"/>
      <c r="Q771" s="625"/>
      <c r="R771" s="625" t="s">
        <v>4996</v>
      </c>
      <c r="S771" s="625" t="s">
        <v>154</v>
      </c>
      <c r="T771" s="625"/>
      <c r="U771" s="625"/>
      <c r="V771" s="625"/>
      <c r="W771" s="625">
        <v>6</v>
      </c>
      <c r="X771" s="625"/>
      <c r="Y771" s="625" t="s">
        <v>440</v>
      </c>
      <c r="Z771" s="625" t="s">
        <v>8263</v>
      </c>
      <c r="AA771" s="625" t="s">
        <v>8263</v>
      </c>
      <c r="AB771" s="626" t="str">
        <f t="shared" si="28"/>
        <v>607 mm</v>
      </c>
      <c r="AC771" s="643"/>
      <c r="AD771" s="643"/>
      <c r="AE771" s="623">
        <v>25</v>
      </c>
      <c r="AF771" s="623">
        <f t="shared" si="29"/>
        <v>607</v>
      </c>
    </row>
    <row r="772" spans="1:32" x14ac:dyDescent="0.2">
      <c r="A772" s="633" t="s">
        <v>11361</v>
      </c>
      <c r="B772" s="628" t="s">
        <v>8490</v>
      </c>
      <c r="C772" s="625">
        <v>0.5</v>
      </c>
      <c r="D772" s="632" t="s">
        <v>3697</v>
      </c>
      <c r="E772" s="625">
        <v>208</v>
      </c>
      <c r="F772" s="625">
        <v>65</v>
      </c>
      <c r="G772" s="625"/>
      <c r="H772" s="625">
        <v>79</v>
      </c>
      <c r="I772" s="625"/>
      <c r="J772" s="625" t="s">
        <v>1019</v>
      </c>
      <c r="K772" s="625"/>
      <c r="L772" s="625" t="s">
        <v>7147</v>
      </c>
      <c r="M772" s="629" t="s">
        <v>3929</v>
      </c>
      <c r="N772" s="625"/>
      <c r="O772" s="625"/>
      <c r="P772" s="625"/>
      <c r="Q772" s="625"/>
      <c r="R772" s="625" t="s">
        <v>4996</v>
      </c>
      <c r="S772" s="625" t="s">
        <v>1046</v>
      </c>
      <c r="T772" s="625"/>
      <c r="U772" s="625"/>
      <c r="V772" s="625"/>
      <c r="W772" s="625">
        <v>5</v>
      </c>
      <c r="X772" s="625"/>
      <c r="Y772" s="625" t="s">
        <v>3271</v>
      </c>
      <c r="Z772" s="625" t="s">
        <v>8263</v>
      </c>
      <c r="AA772" s="625" t="s">
        <v>8263</v>
      </c>
      <c r="AB772" s="626" t="str">
        <f t="shared" si="28"/>
        <v>567 mm</v>
      </c>
      <c r="AC772" s="643"/>
      <c r="AD772" s="643"/>
      <c r="AE772" s="623">
        <v>65</v>
      </c>
      <c r="AF772" s="623">
        <f t="shared" si="29"/>
        <v>567</v>
      </c>
    </row>
    <row r="773" spans="1:32" x14ac:dyDescent="0.2">
      <c r="A773" s="633" t="s">
        <v>12076</v>
      </c>
      <c r="B773" s="628" t="s">
        <v>8490</v>
      </c>
      <c r="C773" s="625" t="s">
        <v>5592</v>
      </c>
      <c r="D773" s="632" t="s">
        <v>12081</v>
      </c>
      <c r="E773" s="625">
        <v>208</v>
      </c>
      <c r="F773" s="625">
        <v>65</v>
      </c>
      <c r="G773" s="625"/>
      <c r="H773" s="625">
        <v>79</v>
      </c>
      <c r="I773" s="625"/>
      <c r="J773" s="625" t="s">
        <v>1019</v>
      </c>
      <c r="K773" s="625"/>
      <c r="L773" s="625" t="s">
        <v>7147</v>
      </c>
      <c r="M773" s="629" t="s">
        <v>3523</v>
      </c>
      <c r="N773" s="625"/>
      <c r="O773" s="625"/>
      <c r="P773" s="625"/>
      <c r="Q773" s="625"/>
      <c r="R773" s="625" t="s">
        <v>4996</v>
      </c>
      <c r="S773" s="625" t="s">
        <v>1046</v>
      </c>
      <c r="T773" s="625"/>
      <c r="U773" s="625"/>
      <c r="V773" s="625"/>
      <c r="W773" s="625">
        <v>5</v>
      </c>
      <c r="X773" s="625"/>
      <c r="Y773" s="625" t="s">
        <v>3271</v>
      </c>
      <c r="Z773" s="625" t="s">
        <v>8263</v>
      </c>
      <c r="AA773" s="625" t="s">
        <v>8263</v>
      </c>
      <c r="AB773" s="626" t="str">
        <f t="shared" si="28"/>
        <v>567 mm</v>
      </c>
      <c r="AC773" s="643" t="s">
        <v>12079</v>
      </c>
      <c r="AD773" s="643"/>
      <c r="AE773" s="623">
        <v>65</v>
      </c>
      <c r="AF773" s="623">
        <f t="shared" si="29"/>
        <v>567</v>
      </c>
    </row>
    <row r="774" spans="1:32" x14ac:dyDescent="0.2">
      <c r="A774" s="633" t="s">
        <v>1561</v>
      </c>
      <c r="B774" s="633" t="s">
        <v>8490</v>
      </c>
      <c r="C774" s="625">
        <v>0.5</v>
      </c>
      <c r="D774" s="640" t="s">
        <v>11596</v>
      </c>
      <c r="E774" s="625">
        <v>201</v>
      </c>
      <c r="F774" s="625">
        <v>65</v>
      </c>
      <c r="G774" s="625"/>
      <c r="H774" s="625">
        <v>79</v>
      </c>
      <c r="I774" s="625"/>
      <c r="J774" s="625" t="s">
        <v>1019</v>
      </c>
      <c r="K774" s="625"/>
      <c r="L774" s="649" t="s">
        <v>8558</v>
      </c>
      <c r="M774" s="650"/>
      <c r="N774" s="649"/>
      <c r="O774" s="649"/>
      <c r="P774" s="649"/>
      <c r="Q774" s="649"/>
      <c r="R774" s="649"/>
      <c r="S774" s="649"/>
      <c r="T774" s="625"/>
      <c r="U774" s="625"/>
      <c r="V774" s="625"/>
      <c r="W774" s="625">
        <v>6</v>
      </c>
      <c r="X774" s="625"/>
      <c r="Y774" s="636" t="s">
        <v>2018</v>
      </c>
      <c r="Z774" s="625" t="s">
        <v>5368</v>
      </c>
      <c r="AA774" s="625" t="s">
        <v>8263</v>
      </c>
      <c r="AB774" s="626" t="str">
        <f t="shared" si="28"/>
        <v>602 mm</v>
      </c>
      <c r="AC774" s="651" t="s">
        <v>11551</v>
      </c>
      <c r="AD774" s="651"/>
      <c r="AE774" s="623">
        <v>30</v>
      </c>
      <c r="AF774" s="623">
        <f t="shared" si="29"/>
        <v>602</v>
      </c>
    </row>
    <row r="775" spans="1:32" x14ac:dyDescent="0.2">
      <c r="A775" s="628" t="s">
        <v>10849</v>
      </c>
      <c r="B775" s="628" t="s">
        <v>8490</v>
      </c>
      <c r="C775" s="625">
        <v>0.5</v>
      </c>
      <c r="D775" s="632" t="s">
        <v>10897</v>
      </c>
      <c r="E775" s="625">
        <v>208</v>
      </c>
      <c r="F775" s="625">
        <v>65</v>
      </c>
      <c r="G775" s="625"/>
      <c r="H775" s="625">
        <v>79</v>
      </c>
      <c r="I775" s="625"/>
      <c r="J775" s="625" t="s">
        <v>1019</v>
      </c>
      <c r="K775" s="625"/>
      <c r="L775" s="625" t="s">
        <v>7147</v>
      </c>
      <c r="M775" s="629" t="s">
        <v>3929</v>
      </c>
      <c r="N775" s="625"/>
      <c r="O775" s="625"/>
      <c r="P775" s="625"/>
      <c r="Q775" s="625"/>
      <c r="R775" s="625" t="s">
        <v>4996</v>
      </c>
      <c r="S775" s="625" t="s">
        <v>3447</v>
      </c>
      <c r="T775" s="625"/>
      <c r="U775" s="625"/>
      <c r="V775" s="625"/>
      <c r="W775" s="625">
        <v>5</v>
      </c>
      <c r="X775" s="625"/>
      <c r="Y775" s="625" t="s">
        <v>1230</v>
      </c>
      <c r="Z775" s="625" t="s">
        <v>8263</v>
      </c>
      <c r="AA775" s="625" t="s">
        <v>8263</v>
      </c>
      <c r="AB775" s="626" t="str">
        <f t="shared" si="28"/>
        <v>572 mm</v>
      </c>
      <c r="AC775" s="643" t="s">
        <v>10891</v>
      </c>
      <c r="AD775" s="643"/>
      <c r="AE775" s="623">
        <v>60</v>
      </c>
      <c r="AF775" s="623">
        <f t="shared" si="29"/>
        <v>572</v>
      </c>
    </row>
    <row r="776" spans="1:32" x14ac:dyDescent="0.2">
      <c r="A776" s="628"/>
      <c r="B776" s="628" t="s">
        <v>8490</v>
      </c>
      <c r="C776" s="625">
        <v>0.5</v>
      </c>
      <c r="D776" s="632" t="s">
        <v>9115</v>
      </c>
      <c r="E776" s="625">
        <v>208</v>
      </c>
      <c r="F776" s="625">
        <v>65</v>
      </c>
      <c r="G776" s="628"/>
      <c r="H776" s="625">
        <v>79</v>
      </c>
      <c r="I776" s="625"/>
      <c r="J776" s="625" t="s">
        <v>1019</v>
      </c>
      <c r="K776" s="625"/>
      <c r="L776" s="625" t="s">
        <v>7147</v>
      </c>
      <c r="M776" s="629" t="s">
        <v>3523</v>
      </c>
      <c r="N776" s="625"/>
      <c r="O776" s="625"/>
      <c r="P776" s="625"/>
      <c r="Q776" s="625"/>
      <c r="R776" s="625" t="s">
        <v>4996</v>
      </c>
      <c r="S776" s="625" t="s">
        <v>3447</v>
      </c>
      <c r="T776" s="625"/>
      <c r="U776" s="625"/>
      <c r="V776" s="625"/>
      <c r="W776" s="625">
        <v>5</v>
      </c>
      <c r="X776" s="625"/>
      <c r="Y776" s="625" t="s">
        <v>5511</v>
      </c>
      <c r="Z776" s="625" t="s">
        <v>8263</v>
      </c>
      <c r="AA776" s="625" t="s">
        <v>8263</v>
      </c>
      <c r="AB776" s="626" t="str">
        <f t="shared" si="28"/>
        <v>592 mm</v>
      </c>
      <c r="AC776" s="643"/>
      <c r="AD776" s="643"/>
      <c r="AE776" s="623">
        <v>40</v>
      </c>
      <c r="AF776" s="623">
        <f t="shared" si="29"/>
        <v>592</v>
      </c>
    </row>
    <row r="777" spans="1:32" x14ac:dyDescent="0.2">
      <c r="A777" s="633" t="s">
        <v>11162</v>
      </c>
      <c r="B777" s="628" t="s">
        <v>8490</v>
      </c>
      <c r="C777" s="625">
        <v>0.5</v>
      </c>
      <c r="D777" s="640" t="s">
        <v>11165</v>
      </c>
      <c r="E777" s="625">
        <v>208</v>
      </c>
      <c r="F777" s="625">
        <v>64</v>
      </c>
      <c r="G777" s="628"/>
      <c r="H777" s="625">
        <v>79</v>
      </c>
      <c r="I777" s="625"/>
      <c r="J777" s="625" t="s">
        <v>1019</v>
      </c>
      <c r="K777" s="625"/>
      <c r="L777" s="625" t="s">
        <v>7147</v>
      </c>
      <c r="M777" s="629" t="s">
        <v>3523</v>
      </c>
      <c r="N777" s="625"/>
      <c r="O777" s="625"/>
      <c r="P777" s="625"/>
      <c r="Q777" s="625"/>
      <c r="R777" s="625" t="s">
        <v>4996</v>
      </c>
      <c r="S777" s="625" t="s">
        <v>3447</v>
      </c>
      <c r="T777" s="625"/>
      <c r="U777" s="625"/>
      <c r="V777" s="625"/>
      <c r="W777" s="625">
        <v>5</v>
      </c>
      <c r="X777" s="625"/>
      <c r="Y777" s="625" t="s">
        <v>10391</v>
      </c>
      <c r="Z777" s="625" t="s">
        <v>8263</v>
      </c>
      <c r="AA777" s="625" t="s">
        <v>8263</v>
      </c>
      <c r="AB777" s="626" t="str">
        <f t="shared" si="28"/>
        <v>577 mm</v>
      </c>
      <c r="AC777" s="651" t="s">
        <v>11128</v>
      </c>
      <c r="AD777" s="651"/>
      <c r="AE777" s="628">
        <v>55</v>
      </c>
      <c r="AF777" s="623">
        <f t="shared" si="29"/>
        <v>577</v>
      </c>
    </row>
    <row r="778" spans="1:32" s="628" customFormat="1" x14ac:dyDescent="0.2">
      <c r="A778" s="633" t="s">
        <v>11013</v>
      </c>
      <c r="B778" s="633" t="s">
        <v>8490</v>
      </c>
      <c r="C778" s="625">
        <v>0.5</v>
      </c>
      <c r="D778" s="640" t="s">
        <v>11058</v>
      </c>
      <c r="E778" s="625">
        <v>208</v>
      </c>
      <c r="F778" s="625">
        <v>66</v>
      </c>
      <c r="H778" s="625">
        <v>79</v>
      </c>
      <c r="I778" s="625"/>
      <c r="J778" s="625" t="s">
        <v>1019</v>
      </c>
      <c r="K778" s="625"/>
      <c r="L778" s="625" t="s">
        <v>7147</v>
      </c>
      <c r="M778" s="629" t="s">
        <v>3929</v>
      </c>
      <c r="N778" s="625"/>
      <c r="O778" s="625"/>
      <c r="P778" s="625"/>
      <c r="Q778" s="625"/>
      <c r="R778" s="625" t="s">
        <v>4996</v>
      </c>
      <c r="S778" s="625" t="s">
        <v>2019</v>
      </c>
      <c r="T778" s="625"/>
      <c r="U778" s="625"/>
      <c r="V778" s="625"/>
      <c r="W778" s="625">
        <v>4</v>
      </c>
      <c r="X778" s="625"/>
      <c r="Y778" s="636" t="s">
        <v>6136</v>
      </c>
      <c r="Z778" s="625" t="s">
        <v>8263</v>
      </c>
      <c r="AA778" s="625" t="s">
        <v>8263</v>
      </c>
      <c r="AB778" s="626" t="str">
        <f t="shared" si="28"/>
        <v>547 mm</v>
      </c>
      <c r="AC778" s="651" t="s">
        <v>11027</v>
      </c>
      <c r="AD778" s="651"/>
      <c r="AE778" s="623">
        <v>85</v>
      </c>
      <c r="AF778" s="623">
        <f t="shared" si="29"/>
        <v>547</v>
      </c>
    </row>
    <row r="779" spans="1:32" s="628" customFormat="1" x14ac:dyDescent="0.2">
      <c r="A779" s="628" t="s">
        <v>11778</v>
      </c>
      <c r="B779" s="628" t="s">
        <v>8490</v>
      </c>
      <c r="C779" s="625">
        <v>0.5</v>
      </c>
      <c r="D779" s="632" t="s">
        <v>12237</v>
      </c>
      <c r="E779" s="625">
        <v>201</v>
      </c>
      <c r="F779" s="625">
        <v>65</v>
      </c>
      <c r="G779" s="625"/>
      <c r="H779" s="625">
        <v>79</v>
      </c>
      <c r="I779" s="625"/>
      <c r="J779" s="625" t="s">
        <v>1019</v>
      </c>
      <c r="K779" s="625"/>
      <c r="L779" s="649" t="s">
        <v>8558</v>
      </c>
      <c r="M779" s="650"/>
      <c r="N779" s="649"/>
      <c r="O779" s="649"/>
      <c r="P779" s="649"/>
      <c r="Q779" s="649"/>
      <c r="R779" s="649"/>
      <c r="S779" s="649"/>
      <c r="T779" s="625"/>
      <c r="U779" s="625"/>
      <c r="V779" s="625"/>
      <c r="W779" s="625">
        <v>4</v>
      </c>
      <c r="X779" s="625"/>
      <c r="Y779" s="625" t="s">
        <v>2790</v>
      </c>
      <c r="Z779" s="625" t="s">
        <v>5368</v>
      </c>
      <c r="AA779" s="625" t="s">
        <v>8263</v>
      </c>
      <c r="AB779" s="626" t="str">
        <f t="shared" si="28"/>
        <v>562 mm</v>
      </c>
      <c r="AC779" s="643" t="s">
        <v>12043</v>
      </c>
      <c r="AD779" s="651"/>
      <c r="AE779" s="623">
        <v>70</v>
      </c>
      <c r="AF779" s="623">
        <f>525-AE779-5+112</f>
        <v>562</v>
      </c>
    </row>
    <row r="780" spans="1:32" x14ac:dyDescent="0.2">
      <c r="A780" s="628" t="s">
        <v>2662</v>
      </c>
      <c r="B780" s="628" t="s">
        <v>8490</v>
      </c>
      <c r="C780" s="625">
        <v>0.5</v>
      </c>
      <c r="D780" s="632" t="s">
        <v>8871</v>
      </c>
      <c r="E780" s="625">
        <v>208</v>
      </c>
      <c r="F780" s="625">
        <v>64</v>
      </c>
      <c r="G780" s="628"/>
      <c r="H780" s="625">
        <v>79</v>
      </c>
      <c r="I780" s="625"/>
      <c r="J780" s="625" t="s">
        <v>1019</v>
      </c>
      <c r="K780" s="625"/>
      <c r="L780" s="625" t="s">
        <v>7147</v>
      </c>
      <c r="M780" s="629" t="s">
        <v>3523</v>
      </c>
      <c r="N780" s="625"/>
      <c r="O780" s="625"/>
      <c r="P780" s="625"/>
      <c r="Q780" s="625"/>
      <c r="R780" s="625" t="s">
        <v>4996</v>
      </c>
      <c r="S780" s="625" t="s">
        <v>1046</v>
      </c>
      <c r="T780" s="625"/>
      <c r="U780" s="625"/>
      <c r="V780" s="625"/>
      <c r="W780" s="625">
        <v>5</v>
      </c>
      <c r="X780" s="625"/>
      <c r="Y780" s="625" t="s">
        <v>5511</v>
      </c>
      <c r="Z780" s="625" t="s">
        <v>8263</v>
      </c>
      <c r="AA780" s="625" t="s">
        <v>8263</v>
      </c>
      <c r="AB780" s="626" t="str">
        <f t="shared" si="28"/>
        <v>592 mm</v>
      </c>
      <c r="AC780" s="643"/>
      <c r="AD780" s="643"/>
      <c r="AE780" s="623">
        <v>40</v>
      </c>
      <c r="AF780" s="623">
        <f t="shared" si="29"/>
        <v>592</v>
      </c>
    </row>
    <row r="781" spans="1:32" x14ac:dyDescent="0.2">
      <c r="A781" s="628" t="s">
        <v>10952</v>
      </c>
      <c r="B781" s="628" t="s">
        <v>8490</v>
      </c>
      <c r="C781" s="625">
        <v>0.5</v>
      </c>
      <c r="D781" s="632" t="s">
        <v>10954</v>
      </c>
      <c r="E781" s="625">
        <v>208</v>
      </c>
      <c r="F781" s="625">
        <v>64</v>
      </c>
      <c r="G781" s="628"/>
      <c r="H781" s="625">
        <v>79</v>
      </c>
      <c r="I781" s="625"/>
      <c r="J781" s="625" t="s">
        <v>1019</v>
      </c>
      <c r="K781" s="625"/>
      <c r="L781" s="625" t="s">
        <v>7147</v>
      </c>
      <c r="M781" s="629" t="s">
        <v>3523</v>
      </c>
      <c r="N781" s="625"/>
      <c r="O781" s="625"/>
      <c r="P781" s="625"/>
      <c r="Q781" s="625"/>
      <c r="R781" s="625" t="s">
        <v>4996</v>
      </c>
      <c r="S781" s="625" t="s">
        <v>1046</v>
      </c>
      <c r="T781" s="625"/>
      <c r="U781" s="625"/>
      <c r="V781" s="625"/>
      <c r="W781" s="625">
        <v>5</v>
      </c>
      <c r="X781" s="625"/>
      <c r="Y781" s="625" t="s">
        <v>10391</v>
      </c>
      <c r="Z781" s="625" t="s">
        <v>8263</v>
      </c>
      <c r="AA781" s="625" t="s">
        <v>8263</v>
      </c>
      <c r="AB781" s="626" t="str">
        <f t="shared" si="28"/>
        <v>577 mm</v>
      </c>
      <c r="AC781" s="643" t="s">
        <v>10949</v>
      </c>
      <c r="AD781" s="643"/>
      <c r="AE781" s="623">
        <v>55</v>
      </c>
      <c r="AF781" s="623">
        <f t="shared" si="29"/>
        <v>577</v>
      </c>
    </row>
    <row r="782" spans="1:32" x14ac:dyDescent="0.2">
      <c r="A782" s="628"/>
      <c r="B782" s="628" t="s">
        <v>8490</v>
      </c>
      <c r="C782" s="625">
        <v>0.5</v>
      </c>
      <c r="D782" s="632" t="s">
        <v>9116</v>
      </c>
      <c r="E782" s="625">
        <v>208</v>
      </c>
      <c r="F782" s="625">
        <v>65</v>
      </c>
      <c r="G782" s="628"/>
      <c r="H782" s="625">
        <v>79</v>
      </c>
      <c r="I782" s="625"/>
      <c r="J782" s="625" t="s">
        <v>1019</v>
      </c>
      <c r="K782" s="625"/>
      <c r="L782" s="625" t="s">
        <v>7147</v>
      </c>
      <c r="M782" s="629" t="s">
        <v>3523</v>
      </c>
      <c r="N782" s="625"/>
      <c r="O782" s="625"/>
      <c r="P782" s="625"/>
      <c r="Q782" s="625"/>
      <c r="R782" s="625" t="s">
        <v>4996</v>
      </c>
      <c r="S782" s="625" t="s">
        <v>1046</v>
      </c>
      <c r="T782" s="625"/>
      <c r="U782" s="625"/>
      <c r="V782" s="625"/>
      <c r="W782" s="625">
        <v>6</v>
      </c>
      <c r="X782" s="625"/>
      <c r="Y782" s="625" t="s">
        <v>440</v>
      </c>
      <c r="Z782" s="625" t="s">
        <v>8263</v>
      </c>
      <c r="AA782" s="625" t="s">
        <v>8263</v>
      </c>
      <c r="AB782" s="626" t="str">
        <f t="shared" si="28"/>
        <v>607 mm</v>
      </c>
      <c r="AC782" s="643"/>
      <c r="AD782" s="643"/>
      <c r="AE782" s="623">
        <v>25</v>
      </c>
      <c r="AF782" s="623">
        <f t="shared" si="29"/>
        <v>607</v>
      </c>
    </row>
    <row r="783" spans="1:32" x14ac:dyDescent="0.2">
      <c r="A783" s="628" t="s">
        <v>9867</v>
      </c>
      <c r="B783" s="628" t="s">
        <v>8490</v>
      </c>
      <c r="C783" s="625">
        <v>0.5</v>
      </c>
      <c r="D783" s="632" t="s">
        <v>6414</v>
      </c>
      <c r="E783" s="625">
        <v>208</v>
      </c>
      <c r="F783" s="625">
        <v>65</v>
      </c>
      <c r="G783" s="628"/>
      <c r="H783" s="625">
        <v>79</v>
      </c>
      <c r="I783" s="625"/>
      <c r="J783" s="625" t="s">
        <v>1019</v>
      </c>
      <c r="K783" s="625"/>
      <c r="L783" s="625" t="s">
        <v>7147</v>
      </c>
      <c r="M783" s="629" t="s">
        <v>3523</v>
      </c>
      <c r="N783" s="625"/>
      <c r="O783" s="625"/>
      <c r="P783" s="625"/>
      <c r="Q783" s="625"/>
      <c r="R783" s="625" t="s">
        <v>4996</v>
      </c>
      <c r="S783" s="625" t="s">
        <v>154</v>
      </c>
      <c r="T783" s="625"/>
      <c r="U783" s="625"/>
      <c r="V783" s="625"/>
      <c r="W783" s="625">
        <v>6</v>
      </c>
      <c r="X783" s="625"/>
      <c r="Y783" s="625" t="s">
        <v>6098</v>
      </c>
      <c r="Z783" s="625" t="s">
        <v>8263</v>
      </c>
      <c r="AA783" s="625" t="s">
        <v>8263</v>
      </c>
      <c r="AB783" s="626" t="str">
        <f t="shared" si="28"/>
        <v>597 mm</v>
      </c>
      <c r="AC783" s="643" t="s">
        <v>1262</v>
      </c>
      <c r="AD783" s="643"/>
      <c r="AE783" s="623">
        <v>35</v>
      </c>
      <c r="AF783" s="623">
        <f t="shared" si="29"/>
        <v>597</v>
      </c>
    </row>
    <row r="784" spans="1:32" x14ac:dyDescent="0.2">
      <c r="A784" s="628"/>
      <c r="B784" s="628" t="s">
        <v>8490</v>
      </c>
      <c r="C784" s="625">
        <v>0.5</v>
      </c>
      <c r="D784" s="632" t="s">
        <v>510</v>
      </c>
      <c r="E784" s="625">
        <v>225</v>
      </c>
      <c r="F784" s="625">
        <v>64</v>
      </c>
      <c r="G784" s="628"/>
      <c r="H784" s="625">
        <v>79</v>
      </c>
      <c r="I784" s="625"/>
      <c r="J784" s="625" t="s">
        <v>1019</v>
      </c>
      <c r="K784" s="625"/>
      <c r="L784" s="649" t="s">
        <v>8558</v>
      </c>
      <c r="M784" s="650"/>
      <c r="N784" s="649"/>
      <c r="O784" s="649"/>
      <c r="P784" s="649"/>
      <c r="Q784" s="649"/>
      <c r="R784" s="649"/>
      <c r="S784" s="649"/>
      <c r="T784" s="625"/>
      <c r="U784" s="625" t="s">
        <v>8263</v>
      </c>
      <c r="V784" s="625"/>
      <c r="W784" s="625">
        <v>6</v>
      </c>
      <c r="X784" s="625"/>
      <c r="Y784" s="625" t="s">
        <v>2018</v>
      </c>
      <c r="Z784" s="625" t="s">
        <v>5368</v>
      </c>
      <c r="AA784" s="625" t="s">
        <v>8263</v>
      </c>
      <c r="AB784" s="626" t="str">
        <f t="shared" si="28"/>
        <v>602 mm</v>
      </c>
      <c r="AC784" s="643"/>
      <c r="AD784" s="643"/>
      <c r="AE784" s="623">
        <v>30</v>
      </c>
      <c r="AF784" s="623">
        <f t="shared" si="29"/>
        <v>602</v>
      </c>
    </row>
    <row r="785" spans="1:32" x14ac:dyDescent="0.2">
      <c r="A785" s="628"/>
      <c r="B785" s="628" t="s">
        <v>8490</v>
      </c>
      <c r="C785" s="625">
        <v>0.5</v>
      </c>
      <c r="D785" s="632" t="s">
        <v>1912</v>
      </c>
      <c r="E785" s="625">
        <v>208</v>
      </c>
      <c r="F785" s="625">
        <v>66</v>
      </c>
      <c r="G785" s="628"/>
      <c r="H785" s="625">
        <v>79</v>
      </c>
      <c r="I785" s="625"/>
      <c r="J785" s="625" t="s">
        <v>1019</v>
      </c>
      <c r="K785" s="625"/>
      <c r="L785" s="625" t="s">
        <v>7147</v>
      </c>
      <c r="M785" s="629" t="s">
        <v>3929</v>
      </c>
      <c r="N785" s="625"/>
      <c r="O785" s="625"/>
      <c r="P785" s="625"/>
      <c r="Q785" s="625"/>
      <c r="R785" s="625" t="s">
        <v>4996</v>
      </c>
      <c r="S785" s="625" t="s">
        <v>3447</v>
      </c>
      <c r="T785" s="625"/>
      <c r="U785" s="625"/>
      <c r="V785" s="625"/>
      <c r="W785" s="625">
        <v>5</v>
      </c>
      <c r="X785" s="625"/>
      <c r="Y785" s="625" t="s">
        <v>1230</v>
      </c>
      <c r="Z785" s="625" t="s">
        <v>8263</v>
      </c>
      <c r="AA785" s="625" t="s">
        <v>8263</v>
      </c>
      <c r="AB785" s="626" t="str">
        <f t="shared" si="28"/>
        <v>572 mm</v>
      </c>
      <c r="AC785" s="643"/>
      <c r="AD785" s="643"/>
      <c r="AE785" s="623">
        <v>60</v>
      </c>
      <c r="AF785" s="623">
        <f t="shared" si="29"/>
        <v>572</v>
      </c>
    </row>
    <row r="786" spans="1:32" x14ac:dyDescent="0.2">
      <c r="A786" s="628" t="s">
        <v>10636</v>
      </c>
      <c r="B786" s="628" t="s">
        <v>8490</v>
      </c>
      <c r="C786" s="625">
        <v>0.5</v>
      </c>
      <c r="D786" s="632" t="s">
        <v>10648</v>
      </c>
      <c r="E786" s="625">
        <v>208</v>
      </c>
      <c r="F786" s="625">
        <v>65</v>
      </c>
      <c r="G786" s="628"/>
      <c r="H786" s="625">
        <v>79</v>
      </c>
      <c r="I786" s="625"/>
      <c r="J786" s="625" t="s">
        <v>1019</v>
      </c>
      <c r="K786" s="625"/>
      <c r="L786" s="625" t="s">
        <v>7147</v>
      </c>
      <c r="M786" s="629" t="s">
        <v>3929</v>
      </c>
      <c r="N786" s="625"/>
      <c r="O786" s="625"/>
      <c r="P786" s="625"/>
      <c r="Q786" s="625"/>
      <c r="R786" s="625" t="s">
        <v>1874</v>
      </c>
      <c r="S786" s="625" t="s">
        <v>9615</v>
      </c>
      <c r="T786" s="625"/>
      <c r="U786" s="625"/>
      <c r="V786" s="625"/>
      <c r="W786" s="625">
        <v>3</v>
      </c>
      <c r="X786" s="625"/>
      <c r="Y786" s="625" t="s">
        <v>6513</v>
      </c>
      <c r="Z786" s="625" t="s">
        <v>8263</v>
      </c>
      <c r="AA786" s="625" t="s">
        <v>8263</v>
      </c>
      <c r="AB786" s="626" t="str">
        <f t="shared" si="28"/>
        <v>527 mm</v>
      </c>
      <c r="AC786" s="643" t="s">
        <v>10626</v>
      </c>
      <c r="AD786" s="643"/>
      <c r="AE786" s="623">
        <v>105</v>
      </c>
      <c r="AF786" s="623">
        <f t="shared" si="29"/>
        <v>527</v>
      </c>
    </row>
    <row r="787" spans="1:32" ht="25.5" x14ac:dyDescent="0.2">
      <c r="A787" s="628" t="s">
        <v>7119</v>
      </c>
      <c r="B787" s="628" t="s">
        <v>8490</v>
      </c>
      <c r="C787" s="625">
        <v>0.5</v>
      </c>
      <c r="D787" s="632" t="s">
        <v>11853</v>
      </c>
      <c r="E787" s="625">
        <v>201</v>
      </c>
      <c r="F787" s="625">
        <v>65</v>
      </c>
      <c r="G787" s="625"/>
      <c r="H787" s="625">
        <v>79</v>
      </c>
      <c r="I787" s="625"/>
      <c r="J787" s="625" t="s">
        <v>1019</v>
      </c>
      <c r="K787" s="625"/>
      <c r="L787" s="649" t="s">
        <v>8558</v>
      </c>
      <c r="M787" s="650"/>
      <c r="N787" s="649"/>
      <c r="O787" s="649"/>
      <c r="P787" s="649"/>
      <c r="Q787" s="649"/>
      <c r="R787" s="649"/>
      <c r="S787" s="649"/>
      <c r="T787" s="625"/>
      <c r="U787" s="625"/>
      <c r="V787" s="625"/>
      <c r="W787" s="625">
        <v>6</v>
      </c>
      <c r="X787" s="625"/>
      <c r="Y787" s="625" t="s">
        <v>6098</v>
      </c>
      <c r="Z787" s="625" t="s">
        <v>5368</v>
      </c>
      <c r="AA787" s="625" t="s">
        <v>8263</v>
      </c>
      <c r="AB787" s="626" t="str">
        <f t="shared" si="28"/>
        <v>597 mm</v>
      </c>
      <c r="AC787" s="643" t="s">
        <v>11847</v>
      </c>
      <c r="AD787" s="643"/>
      <c r="AE787" s="623">
        <v>35</v>
      </c>
      <c r="AF787" s="623">
        <f t="shared" si="29"/>
        <v>597</v>
      </c>
    </row>
    <row r="788" spans="1:32" x14ac:dyDescent="0.2">
      <c r="A788" s="628" t="s">
        <v>10196</v>
      </c>
      <c r="B788" s="628" t="s">
        <v>8490</v>
      </c>
      <c r="C788" s="625">
        <v>0.5</v>
      </c>
      <c r="D788" s="632" t="s">
        <v>2714</v>
      </c>
      <c r="E788" s="625">
        <v>208</v>
      </c>
      <c r="F788" s="625">
        <v>65</v>
      </c>
      <c r="G788" s="625"/>
      <c r="H788" s="625">
        <v>79</v>
      </c>
      <c r="I788" s="625"/>
      <c r="J788" s="625" t="s">
        <v>1019</v>
      </c>
      <c r="K788" s="625"/>
      <c r="L788" s="625" t="s">
        <v>7147</v>
      </c>
      <c r="M788" s="629" t="s">
        <v>3523</v>
      </c>
      <c r="N788" s="625"/>
      <c r="O788" s="625"/>
      <c r="P788" s="625"/>
      <c r="Q788" s="625"/>
      <c r="R788" s="625" t="s">
        <v>4996</v>
      </c>
      <c r="S788" s="625" t="s">
        <v>3447</v>
      </c>
      <c r="T788" s="625"/>
      <c r="U788" s="625"/>
      <c r="V788" s="625"/>
      <c r="W788" s="625">
        <v>5</v>
      </c>
      <c r="X788" s="625"/>
      <c r="Y788" s="625" t="s">
        <v>10391</v>
      </c>
      <c r="Z788" s="625" t="s">
        <v>8263</v>
      </c>
      <c r="AA788" s="625" t="s">
        <v>8263</v>
      </c>
      <c r="AB788" s="626" t="str">
        <f t="shared" si="28"/>
        <v>577 mm</v>
      </c>
      <c r="AC788" s="643" t="s">
        <v>4935</v>
      </c>
      <c r="AD788" s="643"/>
      <c r="AE788" s="623">
        <v>55</v>
      </c>
      <c r="AF788" s="623">
        <f t="shared" si="29"/>
        <v>577</v>
      </c>
    </row>
    <row r="789" spans="1:32" x14ac:dyDescent="0.2">
      <c r="A789" s="628" t="s">
        <v>5467</v>
      </c>
      <c r="B789" s="628" t="s">
        <v>8490</v>
      </c>
      <c r="C789" s="625">
        <v>0.5</v>
      </c>
      <c r="D789" s="632" t="s">
        <v>7886</v>
      </c>
      <c r="E789" s="625">
        <v>228</v>
      </c>
      <c r="F789" s="625">
        <v>62</v>
      </c>
      <c r="G789" s="625"/>
      <c r="H789" s="625">
        <v>79</v>
      </c>
      <c r="I789" s="625"/>
      <c r="J789" s="625" t="s">
        <v>7147</v>
      </c>
      <c r="K789" s="625"/>
      <c r="L789" s="625" t="s">
        <v>7147</v>
      </c>
      <c r="M789" s="629" t="s">
        <v>3523</v>
      </c>
      <c r="N789" s="625"/>
      <c r="O789" s="625"/>
      <c r="P789" s="625"/>
      <c r="Q789" s="625"/>
      <c r="R789" s="625" t="s">
        <v>4996</v>
      </c>
      <c r="S789" s="625" t="s">
        <v>1046</v>
      </c>
      <c r="T789" s="625"/>
      <c r="U789" s="625" t="s">
        <v>8263</v>
      </c>
      <c r="V789" s="625"/>
      <c r="W789" s="625">
        <v>5</v>
      </c>
      <c r="X789" s="625"/>
      <c r="Y789" s="625" t="s">
        <v>10391</v>
      </c>
      <c r="Z789" s="625" t="s">
        <v>8263</v>
      </c>
      <c r="AA789" s="625" t="s">
        <v>8263</v>
      </c>
      <c r="AB789" s="626" t="str">
        <f t="shared" si="28"/>
        <v>577 mm</v>
      </c>
      <c r="AC789" s="643"/>
      <c r="AD789" s="643"/>
      <c r="AE789" s="623">
        <v>55</v>
      </c>
      <c r="AF789" s="623">
        <f t="shared" si="29"/>
        <v>577</v>
      </c>
    </row>
    <row r="790" spans="1:32" x14ac:dyDescent="0.2">
      <c r="A790" s="628" t="s">
        <v>12270</v>
      </c>
      <c r="B790" s="628" t="s">
        <v>8490</v>
      </c>
      <c r="C790" s="625">
        <v>0.5</v>
      </c>
      <c r="D790" s="632" t="s">
        <v>12276</v>
      </c>
      <c r="E790" s="625">
        <v>208</v>
      </c>
      <c r="F790" s="625">
        <v>65</v>
      </c>
      <c r="G790" s="625"/>
      <c r="H790" s="625">
        <v>79</v>
      </c>
      <c r="I790" s="625"/>
      <c r="J790" s="625" t="s">
        <v>1019</v>
      </c>
      <c r="K790" s="625"/>
      <c r="L790" s="625" t="s">
        <v>7147</v>
      </c>
      <c r="M790" s="629" t="s">
        <v>3929</v>
      </c>
      <c r="N790" s="625"/>
      <c r="O790" s="625"/>
      <c r="P790" s="625"/>
      <c r="Q790" s="625"/>
      <c r="R790" s="625" t="s">
        <v>4996</v>
      </c>
      <c r="S790" s="625" t="s">
        <v>1046</v>
      </c>
      <c r="T790" s="625"/>
      <c r="U790" s="625"/>
      <c r="V790" s="625"/>
      <c r="W790" s="625">
        <v>4</v>
      </c>
      <c r="X790" s="625"/>
      <c r="Y790" s="625" t="s">
        <v>2790</v>
      </c>
      <c r="Z790" s="625" t="s">
        <v>8263</v>
      </c>
      <c r="AA790" s="625" t="s">
        <v>8263</v>
      </c>
      <c r="AB790" s="626" t="str">
        <f t="shared" si="28"/>
        <v>567 mm</v>
      </c>
      <c r="AC790" s="651" t="s">
        <v>12272</v>
      </c>
      <c r="AD790" s="651"/>
      <c r="AE790" s="623">
        <v>65</v>
      </c>
      <c r="AF790" s="623">
        <f t="shared" si="29"/>
        <v>567</v>
      </c>
    </row>
    <row r="791" spans="1:32" x14ac:dyDescent="0.2">
      <c r="A791" s="633" t="s">
        <v>11238</v>
      </c>
      <c r="B791" s="628" t="s">
        <v>8490</v>
      </c>
      <c r="C791" s="625">
        <v>0.5</v>
      </c>
      <c r="D791" s="632" t="s">
        <v>3700</v>
      </c>
      <c r="E791" s="625">
        <v>208</v>
      </c>
      <c r="F791" s="625">
        <v>64</v>
      </c>
      <c r="G791" s="628"/>
      <c r="H791" s="625">
        <v>79</v>
      </c>
      <c r="I791" s="625"/>
      <c r="J791" s="625" t="s">
        <v>1019</v>
      </c>
      <c r="K791" s="625"/>
      <c r="L791" s="625" t="s">
        <v>7147</v>
      </c>
      <c r="M791" s="629" t="s">
        <v>3523</v>
      </c>
      <c r="N791" s="625"/>
      <c r="O791" s="625"/>
      <c r="P791" s="625"/>
      <c r="Q791" s="625"/>
      <c r="R791" s="625" t="s">
        <v>4996</v>
      </c>
      <c r="S791" s="625" t="s">
        <v>1046</v>
      </c>
      <c r="T791" s="625"/>
      <c r="U791" s="625"/>
      <c r="V791" s="625"/>
      <c r="W791" s="625">
        <v>5</v>
      </c>
      <c r="X791" s="625"/>
      <c r="Y791" s="625" t="s">
        <v>10391</v>
      </c>
      <c r="Z791" s="625" t="s">
        <v>8263</v>
      </c>
      <c r="AA791" s="625" t="s">
        <v>8263</v>
      </c>
      <c r="AB791" s="626" t="str">
        <f t="shared" si="28"/>
        <v>577 mm</v>
      </c>
      <c r="AC791" s="651"/>
      <c r="AD791" s="651"/>
      <c r="AE791" s="623">
        <v>55</v>
      </c>
      <c r="AF791" s="623">
        <f t="shared" si="29"/>
        <v>577</v>
      </c>
    </row>
    <row r="792" spans="1:32" x14ac:dyDescent="0.2">
      <c r="A792" s="628" t="s">
        <v>7045</v>
      </c>
      <c r="B792" s="628" t="s">
        <v>8490</v>
      </c>
      <c r="C792" s="625">
        <v>0.5</v>
      </c>
      <c r="D792" s="632" t="s">
        <v>3258</v>
      </c>
      <c r="E792" s="625">
        <v>208</v>
      </c>
      <c r="F792" s="625">
        <v>64</v>
      </c>
      <c r="G792" s="628"/>
      <c r="H792" s="625">
        <v>79</v>
      </c>
      <c r="I792" s="625"/>
      <c r="J792" s="625" t="s">
        <v>1019</v>
      </c>
      <c r="K792" s="625"/>
      <c r="L792" s="625" t="s">
        <v>7147</v>
      </c>
      <c r="M792" s="629" t="s">
        <v>3523</v>
      </c>
      <c r="N792" s="625"/>
      <c r="O792" s="625"/>
      <c r="P792" s="625"/>
      <c r="Q792" s="625"/>
      <c r="R792" s="625" t="s">
        <v>4996</v>
      </c>
      <c r="S792" s="625" t="s">
        <v>1046</v>
      </c>
      <c r="T792" s="625"/>
      <c r="U792" s="625"/>
      <c r="V792" s="625"/>
      <c r="W792" s="625">
        <v>5</v>
      </c>
      <c r="X792" s="625"/>
      <c r="Y792" s="625" t="s">
        <v>5511</v>
      </c>
      <c r="Z792" s="625" t="s">
        <v>8263</v>
      </c>
      <c r="AA792" s="625" t="s">
        <v>8263</v>
      </c>
      <c r="AB792" s="626" t="str">
        <f t="shared" si="28"/>
        <v>592 mm</v>
      </c>
      <c r="AC792" s="643"/>
      <c r="AD792" s="643"/>
      <c r="AE792" s="623">
        <v>40</v>
      </c>
      <c r="AF792" s="623">
        <f t="shared" si="29"/>
        <v>592</v>
      </c>
    </row>
    <row r="793" spans="1:32" x14ac:dyDescent="0.2">
      <c r="A793" s="628" t="s">
        <v>36</v>
      </c>
      <c r="B793" s="628" t="s">
        <v>8490</v>
      </c>
      <c r="C793" s="625">
        <v>0.5</v>
      </c>
      <c r="D793" s="632" t="s">
        <v>38</v>
      </c>
      <c r="E793" s="625">
        <v>214</v>
      </c>
      <c r="F793" s="625">
        <v>64</v>
      </c>
      <c r="G793" s="628"/>
      <c r="H793" s="625">
        <v>79</v>
      </c>
      <c r="I793" s="625"/>
      <c r="J793" s="625" t="s">
        <v>1019</v>
      </c>
      <c r="K793" s="625"/>
      <c r="L793" s="625" t="s">
        <v>7147</v>
      </c>
      <c r="M793" s="629" t="s">
        <v>3929</v>
      </c>
      <c r="N793" s="625"/>
      <c r="O793" s="625"/>
      <c r="P793" s="625"/>
      <c r="Q793" s="625"/>
      <c r="R793" s="625" t="s">
        <v>4996</v>
      </c>
      <c r="S793" s="625" t="s">
        <v>154</v>
      </c>
      <c r="T793" s="625"/>
      <c r="U793" s="625" t="s">
        <v>8263</v>
      </c>
      <c r="V793" s="625"/>
      <c r="W793" s="625">
        <v>5</v>
      </c>
      <c r="X793" s="625"/>
      <c r="Y793" s="625" t="s">
        <v>5754</v>
      </c>
      <c r="Z793" s="625" t="s">
        <v>8263</v>
      </c>
      <c r="AA793" s="625" t="s">
        <v>8263</v>
      </c>
      <c r="AB793" s="626" t="str">
        <f t="shared" si="28"/>
        <v>587 mm</v>
      </c>
      <c r="AC793" s="643" t="s">
        <v>33</v>
      </c>
      <c r="AD793" s="643"/>
      <c r="AE793" s="623">
        <v>45</v>
      </c>
      <c r="AF793" s="623">
        <f t="shared" si="29"/>
        <v>587</v>
      </c>
    </row>
    <row r="794" spans="1:32" x14ac:dyDescent="0.2">
      <c r="A794" s="628" t="s">
        <v>11579</v>
      </c>
      <c r="B794" s="628" t="s">
        <v>8490</v>
      </c>
      <c r="C794" s="625">
        <v>0.5</v>
      </c>
      <c r="D794" s="632" t="s">
        <v>11592</v>
      </c>
      <c r="E794" s="625">
        <v>213</v>
      </c>
      <c r="F794" s="625"/>
      <c r="G794" s="628"/>
      <c r="H794" s="625">
        <v>83</v>
      </c>
      <c r="I794" s="625"/>
      <c r="J794" s="625" t="s">
        <v>1019</v>
      </c>
      <c r="K794" s="625"/>
      <c r="L794" s="625" t="s">
        <v>7820</v>
      </c>
      <c r="M794" s="629" t="s">
        <v>3929</v>
      </c>
      <c r="N794" s="625"/>
      <c r="O794" s="625"/>
      <c r="P794" s="625"/>
      <c r="Q794" s="625"/>
      <c r="R794" s="625" t="s">
        <v>3270</v>
      </c>
      <c r="S794" s="625" t="s">
        <v>9615</v>
      </c>
      <c r="T794" s="625"/>
      <c r="U794" s="625" t="s">
        <v>8263</v>
      </c>
      <c r="V794" s="625"/>
      <c r="W794" s="625">
        <v>3</v>
      </c>
      <c r="X794" s="625"/>
      <c r="Y794" s="625" t="s">
        <v>912</v>
      </c>
      <c r="Z794" s="625" t="s">
        <v>8263</v>
      </c>
      <c r="AA794" s="625" t="s">
        <v>8263</v>
      </c>
      <c r="AB794" s="626" t="str">
        <f t="shared" si="28"/>
        <v>537 mm</v>
      </c>
      <c r="AC794" s="643" t="s">
        <v>11551</v>
      </c>
      <c r="AD794" s="643"/>
      <c r="AE794" s="623">
        <v>95</v>
      </c>
      <c r="AF794" s="623">
        <f t="shared" si="29"/>
        <v>537</v>
      </c>
    </row>
    <row r="795" spans="1:32" x14ac:dyDescent="0.2">
      <c r="A795" s="628" t="s">
        <v>11475</v>
      </c>
      <c r="B795" s="628" t="s">
        <v>8490</v>
      </c>
      <c r="C795" s="625">
        <v>0.5</v>
      </c>
      <c r="D795" s="632" t="s">
        <v>11614</v>
      </c>
      <c r="E795" s="625">
        <v>213</v>
      </c>
      <c r="F795" s="625"/>
      <c r="G795" s="628"/>
      <c r="H795" s="625">
        <v>83</v>
      </c>
      <c r="I795" s="625"/>
      <c r="J795" s="625" t="s">
        <v>1019</v>
      </c>
      <c r="K795" s="625"/>
      <c r="L795" s="625" t="s">
        <v>7820</v>
      </c>
      <c r="M795" s="629" t="s">
        <v>3929</v>
      </c>
      <c r="N795" s="625"/>
      <c r="O795" s="625"/>
      <c r="P795" s="625"/>
      <c r="Q795" s="625"/>
      <c r="R795" s="625" t="s">
        <v>3270</v>
      </c>
      <c r="S795" s="625" t="s">
        <v>9615</v>
      </c>
      <c r="T795" s="625"/>
      <c r="U795" s="625" t="s">
        <v>8263</v>
      </c>
      <c r="V795" s="625"/>
      <c r="W795" s="625">
        <v>3</v>
      </c>
      <c r="X795" s="625"/>
      <c r="Y795" s="625" t="s">
        <v>912</v>
      </c>
      <c r="Z795" s="625" t="s">
        <v>8263</v>
      </c>
      <c r="AA795" s="625" t="s">
        <v>8263</v>
      </c>
      <c r="AB795" s="626" t="str">
        <f t="shared" si="28"/>
        <v>537 mm</v>
      </c>
      <c r="AC795" s="643" t="s">
        <v>11611</v>
      </c>
      <c r="AD795" s="643"/>
      <c r="AE795" s="623">
        <v>95</v>
      </c>
      <c r="AF795" s="623">
        <f t="shared" si="29"/>
        <v>537</v>
      </c>
    </row>
    <row r="796" spans="1:32" x14ac:dyDescent="0.2">
      <c r="A796" s="628" t="s">
        <v>3672</v>
      </c>
      <c r="B796" s="628" t="s">
        <v>8490</v>
      </c>
      <c r="C796" s="625">
        <v>0.5</v>
      </c>
      <c r="D796" s="632" t="s">
        <v>3674</v>
      </c>
      <c r="E796" s="625">
        <v>201</v>
      </c>
      <c r="F796" s="625">
        <v>65</v>
      </c>
      <c r="G796" s="625"/>
      <c r="H796" s="625">
        <v>79</v>
      </c>
      <c r="I796" s="625"/>
      <c r="J796" s="625" t="s">
        <v>1019</v>
      </c>
      <c r="K796" s="625"/>
      <c r="L796" s="649" t="s">
        <v>8558</v>
      </c>
      <c r="M796" s="650"/>
      <c r="N796" s="649"/>
      <c r="O796" s="649"/>
      <c r="P796" s="649"/>
      <c r="Q796" s="649"/>
      <c r="R796" s="649"/>
      <c r="S796" s="649"/>
      <c r="T796" s="625"/>
      <c r="U796" s="625"/>
      <c r="V796" s="625"/>
      <c r="W796" s="625">
        <v>6</v>
      </c>
      <c r="X796" s="625"/>
      <c r="Y796" s="625" t="s">
        <v>6098</v>
      </c>
      <c r="Z796" s="625" t="s">
        <v>5368</v>
      </c>
      <c r="AA796" s="625" t="s">
        <v>8263</v>
      </c>
      <c r="AB796" s="626" t="str">
        <f t="shared" si="28"/>
        <v>597 mm</v>
      </c>
      <c r="AC796" s="643"/>
      <c r="AD796" s="643"/>
      <c r="AE796" s="623">
        <v>35</v>
      </c>
      <c r="AF796" s="623">
        <f t="shared" si="29"/>
        <v>597</v>
      </c>
    </row>
    <row r="797" spans="1:32" x14ac:dyDescent="0.2">
      <c r="A797" s="628" t="s">
        <v>5462</v>
      </c>
      <c r="B797" s="628" t="s">
        <v>8490</v>
      </c>
      <c r="C797" s="625">
        <v>0.5</v>
      </c>
      <c r="D797" s="632" t="s">
        <v>5554</v>
      </c>
      <c r="E797" s="625">
        <v>226</v>
      </c>
      <c r="F797" s="625">
        <v>76</v>
      </c>
      <c r="G797" s="625"/>
      <c r="H797" s="625">
        <v>92</v>
      </c>
      <c r="I797" s="625"/>
      <c r="J797" s="625" t="s">
        <v>1019</v>
      </c>
      <c r="K797" s="625"/>
      <c r="L797" s="625" t="s">
        <v>7147</v>
      </c>
      <c r="M797" s="629" t="s">
        <v>3929</v>
      </c>
      <c r="N797" s="625"/>
      <c r="O797" s="625"/>
      <c r="P797" s="625"/>
      <c r="Q797" s="625"/>
      <c r="R797" s="625" t="s">
        <v>4996</v>
      </c>
      <c r="S797" s="625" t="s">
        <v>4677</v>
      </c>
      <c r="T797" s="625"/>
      <c r="U797" s="625"/>
      <c r="V797" s="625"/>
      <c r="W797" s="625">
        <v>2</v>
      </c>
      <c r="X797" s="625"/>
      <c r="Y797" s="625" t="s">
        <v>72</v>
      </c>
      <c r="Z797" s="625" t="s">
        <v>8263</v>
      </c>
      <c r="AA797" s="625" t="s">
        <v>8263</v>
      </c>
      <c r="AB797" s="626" t="str">
        <f t="shared" si="28"/>
        <v>507 mm</v>
      </c>
      <c r="AC797" s="643"/>
      <c r="AD797" s="643"/>
      <c r="AE797" s="623">
        <v>125</v>
      </c>
      <c r="AF797" s="623">
        <f t="shared" si="29"/>
        <v>507</v>
      </c>
    </row>
    <row r="798" spans="1:32" ht="25.5" x14ac:dyDescent="0.2">
      <c r="A798" s="628" t="s">
        <v>7130</v>
      </c>
      <c r="B798" s="628" t="s">
        <v>8490</v>
      </c>
      <c r="C798" s="625">
        <v>0.5</v>
      </c>
      <c r="D798" s="632" t="s">
        <v>3677</v>
      </c>
      <c r="E798" s="625">
        <v>208</v>
      </c>
      <c r="F798" s="625">
        <v>64</v>
      </c>
      <c r="G798" s="625"/>
      <c r="H798" s="625">
        <v>79</v>
      </c>
      <c r="I798" s="625"/>
      <c r="J798" s="625" t="s">
        <v>1019</v>
      </c>
      <c r="K798" s="625"/>
      <c r="L798" s="625" t="s">
        <v>7147</v>
      </c>
      <c r="M798" s="629" t="s">
        <v>3523</v>
      </c>
      <c r="N798" s="625"/>
      <c r="O798" s="625"/>
      <c r="P798" s="625"/>
      <c r="Q798" s="625"/>
      <c r="R798" s="625" t="s">
        <v>4996</v>
      </c>
      <c r="S798" s="625" t="s">
        <v>1046</v>
      </c>
      <c r="T798" s="625"/>
      <c r="U798" s="625"/>
      <c r="V798" s="625"/>
      <c r="W798" s="625">
        <v>6</v>
      </c>
      <c r="X798" s="625"/>
      <c r="Y798" s="625" t="s">
        <v>6098</v>
      </c>
      <c r="Z798" s="625" t="s">
        <v>8263</v>
      </c>
      <c r="AA798" s="625" t="s">
        <v>8263</v>
      </c>
      <c r="AB798" s="626" t="str">
        <f t="shared" si="28"/>
        <v>597 mm</v>
      </c>
      <c r="AC798" s="643"/>
      <c r="AD798" s="643"/>
      <c r="AE798" s="623">
        <v>35</v>
      </c>
      <c r="AF798" s="623">
        <f t="shared" si="29"/>
        <v>597</v>
      </c>
    </row>
    <row r="799" spans="1:32" ht="25.5" x14ac:dyDescent="0.2">
      <c r="A799" s="628" t="s">
        <v>7129</v>
      </c>
      <c r="B799" s="628" t="s">
        <v>8490</v>
      </c>
      <c r="C799" s="625">
        <v>0.5</v>
      </c>
      <c r="D799" s="632" t="s">
        <v>6932</v>
      </c>
      <c r="E799" s="625">
        <v>208</v>
      </c>
      <c r="F799" s="625">
        <v>66</v>
      </c>
      <c r="G799" s="625"/>
      <c r="H799" s="625">
        <v>79</v>
      </c>
      <c r="I799" s="625"/>
      <c r="J799" s="625" t="s">
        <v>1019</v>
      </c>
      <c r="K799" s="625"/>
      <c r="L799" s="625" t="s">
        <v>7147</v>
      </c>
      <c r="M799" s="629" t="s">
        <v>3523</v>
      </c>
      <c r="N799" s="625"/>
      <c r="O799" s="625"/>
      <c r="P799" s="625"/>
      <c r="Q799" s="625"/>
      <c r="R799" s="625" t="s">
        <v>4996</v>
      </c>
      <c r="S799" s="625" t="s">
        <v>3447</v>
      </c>
      <c r="T799" s="625"/>
      <c r="U799" s="625"/>
      <c r="V799" s="625"/>
      <c r="W799" s="625">
        <v>4</v>
      </c>
      <c r="X799" s="625"/>
      <c r="Y799" s="625" t="s">
        <v>2790</v>
      </c>
      <c r="Z799" s="625" t="s">
        <v>8263</v>
      </c>
      <c r="AA799" s="625" t="s">
        <v>8263</v>
      </c>
      <c r="AB799" s="626" t="str">
        <f t="shared" si="28"/>
        <v>562 mm</v>
      </c>
      <c r="AC799" s="643"/>
      <c r="AD799" s="643"/>
      <c r="AE799" s="623">
        <v>70</v>
      </c>
      <c r="AF799" s="623">
        <f t="shared" si="29"/>
        <v>562</v>
      </c>
    </row>
    <row r="800" spans="1:32" x14ac:dyDescent="0.2">
      <c r="A800" s="628"/>
      <c r="B800" s="628" t="s">
        <v>8490</v>
      </c>
      <c r="C800" s="625">
        <v>0.5</v>
      </c>
      <c r="D800" s="632" t="s">
        <v>2679</v>
      </c>
      <c r="E800" s="625">
        <v>208</v>
      </c>
      <c r="F800" s="625">
        <v>65</v>
      </c>
      <c r="G800" s="625"/>
      <c r="H800" s="625">
        <v>79</v>
      </c>
      <c r="I800" s="625"/>
      <c r="J800" s="625" t="s">
        <v>1019</v>
      </c>
      <c r="K800" s="625"/>
      <c r="L800" s="625" t="s">
        <v>7147</v>
      </c>
      <c r="M800" s="629" t="s">
        <v>3929</v>
      </c>
      <c r="N800" s="625"/>
      <c r="O800" s="625"/>
      <c r="P800" s="625"/>
      <c r="Q800" s="625"/>
      <c r="R800" s="625" t="s">
        <v>4996</v>
      </c>
      <c r="S800" s="625" t="s">
        <v>1046</v>
      </c>
      <c r="T800" s="625"/>
      <c r="U800" s="625"/>
      <c r="V800" s="625"/>
      <c r="W800" s="625">
        <v>4</v>
      </c>
      <c r="X800" s="625"/>
      <c r="Y800" s="625" t="s">
        <v>3271</v>
      </c>
      <c r="Z800" s="625" t="s">
        <v>8263</v>
      </c>
      <c r="AA800" s="625" t="s">
        <v>8263</v>
      </c>
      <c r="AB800" s="626" t="str">
        <f t="shared" si="28"/>
        <v>567 mm</v>
      </c>
      <c r="AC800" s="643"/>
      <c r="AD800" s="643"/>
      <c r="AE800" s="623">
        <v>65</v>
      </c>
      <c r="AF800" s="623">
        <f t="shared" si="29"/>
        <v>567</v>
      </c>
    </row>
    <row r="801" spans="1:32" x14ac:dyDescent="0.2">
      <c r="A801" s="628"/>
      <c r="B801" s="628" t="s">
        <v>8490</v>
      </c>
      <c r="C801" s="625">
        <v>0.5</v>
      </c>
      <c r="D801" s="632" t="s">
        <v>3349</v>
      </c>
      <c r="E801" s="625">
        <v>208</v>
      </c>
      <c r="F801" s="625">
        <v>65</v>
      </c>
      <c r="G801" s="625"/>
      <c r="H801" s="625">
        <v>79</v>
      </c>
      <c r="I801" s="625"/>
      <c r="J801" s="625" t="s">
        <v>1019</v>
      </c>
      <c r="K801" s="625"/>
      <c r="L801" s="625" t="s">
        <v>7147</v>
      </c>
      <c r="M801" s="629" t="s">
        <v>3929</v>
      </c>
      <c r="N801" s="625"/>
      <c r="O801" s="625"/>
      <c r="P801" s="625"/>
      <c r="Q801" s="625"/>
      <c r="R801" s="625" t="s">
        <v>4996</v>
      </c>
      <c r="S801" s="625" t="s">
        <v>1046</v>
      </c>
      <c r="T801" s="625"/>
      <c r="U801" s="625"/>
      <c r="V801" s="625"/>
      <c r="W801" s="625">
        <v>6</v>
      </c>
      <c r="X801" s="625"/>
      <c r="Y801" s="625" t="s">
        <v>6098</v>
      </c>
      <c r="Z801" s="625" t="s">
        <v>8263</v>
      </c>
      <c r="AA801" s="625" t="s">
        <v>8263</v>
      </c>
      <c r="AB801" s="626" t="str">
        <f t="shared" si="28"/>
        <v>597 mm</v>
      </c>
      <c r="AC801" s="643"/>
      <c r="AD801" s="643"/>
      <c r="AE801" s="623">
        <v>35</v>
      </c>
      <c r="AF801" s="623">
        <f t="shared" si="29"/>
        <v>597</v>
      </c>
    </row>
    <row r="802" spans="1:32" x14ac:dyDescent="0.2">
      <c r="A802" s="628" t="s">
        <v>5153</v>
      </c>
      <c r="B802" s="628" t="s">
        <v>5305</v>
      </c>
      <c r="C802" s="625">
        <v>0.5</v>
      </c>
      <c r="D802" s="632" t="s">
        <v>3660</v>
      </c>
      <c r="E802" s="625">
        <v>227</v>
      </c>
      <c r="F802" s="625">
        <v>62</v>
      </c>
      <c r="G802" s="625"/>
      <c r="H802" s="625">
        <v>79</v>
      </c>
      <c r="I802" s="625"/>
      <c r="J802" s="625" t="s">
        <v>2093</v>
      </c>
      <c r="K802" s="625"/>
      <c r="L802" s="846" t="s">
        <v>8558</v>
      </c>
      <c r="M802" s="846"/>
      <c r="N802" s="846"/>
      <c r="O802" s="846"/>
      <c r="P802" s="846"/>
      <c r="Q802" s="846"/>
      <c r="R802" s="846"/>
      <c r="S802" s="846"/>
      <c r="T802" s="625"/>
      <c r="U802" s="625" t="s">
        <v>8263</v>
      </c>
      <c r="V802" s="625"/>
      <c r="W802" s="625">
        <v>5</v>
      </c>
      <c r="X802" s="625"/>
      <c r="Y802" s="625" t="s">
        <v>1230</v>
      </c>
      <c r="Z802" s="625" t="s">
        <v>5368</v>
      </c>
      <c r="AA802" s="625"/>
      <c r="AB802" s="626" t="str">
        <f t="shared" si="28"/>
        <v>572 mm</v>
      </c>
      <c r="AC802" s="643"/>
      <c r="AD802" s="643"/>
      <c r="AE802" s="623">
        <v>60</v>
      </c>
      <c r="AF802" s="623">
        <f t="shared" si="29"/>
        <v>572</v>
      </c>
    </row>
    <row r="803" spans="1:32" x14ac:dyDescent="0.2">
      <c r="A803" s="628"/>
      <c r="B803" s="628" t="s">
        <v>5305</v>
      </c>
      <c r="C803" s="625">
        <v>0.5</v>
      </c>
      <c r="D803" s="632" t="s">
        <v>6163</v>
      </c>
      <c r="E803" s="625">
        <v>208</v>
      </c>
      <c r="F803" s="625">
        <v>66</v>
      </c>
      <c r="G803" s="625"/>
      <c r="H803" s="625">
        <v>79</v>
      </c>
      <c r="I803" s="625"/>
      <c r="J803" s="625" t="s">
        <v>1019</v>
      </c>
      <c r="K803" s="625"/>
      <c r="L803" s="625" t="s">
        <v>7147</v>
      </c>
      <c r="M803" s="629" t="s">
        <v>3929</v>
      </c>
      <c r="N803" s="625"/>
      <c r="O803" s="625"/>
      <c r="P803" s="625"/>
      <c r="Q803" s="625"/>
      <c r="R803" s="625" t="s">
        <v>4996</v>
      </c>
      <c r="S803" s="625" t="s">
        <v>2019</v>
      </c>
      <c r="T803" s="625"/>
      <c r="U803" s="625"/>
      <c r="V803" s="625"/>
      <c r="W803" s="625">
        <v>4</v>
      </c>
      <c r="X803" s="625"/>
      <c r="Y803" s="625" t="s">
        <v>3271</v>
      </c>
      <c r="Z803" s="625" t="s">
        <v>8263</v>
      </c>
      <c r="AA803" s="625" t="s">
        <v>8263</v>
      </c>
      <c r="AB803" s="626" t="str">
        <f t="shared" si="28"/>
        <v>567 mm</v>
      </c>
      <c r="AC803" s="643"/>
      <c r="AD803" s="643"/>
      <c r="AE803" s="623">
        <v>65</v>
      </c>
      <c r="AF803" s="623">
        <f t="shared" si="29"/>
        <v>567</v>
      </c>
    </row>
    <row r="804" spans="1:32" x14ac:dyDescent="0.2">
      <c r="A804" s="628"/>
      <c r="B804" s="628" t="s">
        <v>4957</v>
      </c>
      <c r="C804" s="625">
        <v>0.5</v>
      </c>
      <c r="D804" s="632" t="s">
        <v>737</v>
      </c>
      <c r="E804" s="625">
        <v>207</v>
      </c>
      <c r="F804" s="625">
        <v>73</v>
      </c>
      <c r="G804" s="625"/>
      <c r="H804" s="625">
        <v>88</v>
      </c>
      <c r="I804" s="625"/>
      <c r="J804" s="625" t="s">
        <v>1019</v>
      </c>
      <c r="K804" s="625"/>
      <c r="L804" s="625" t="s">
        <v>7147</v>
      </c>
      <c r="M804" s="629" t="s">
        <v>3929</v>
      </c>
      <c r="N804" s="625"/>
      <c r="O804" s="625"/>
      <c r="P804" s="625"/>
      <c r="Q804" s="625"/>
      <c r="R804" s="625" t="s">
        <v>4996</v>
      </c>
      <c r="S804" s="625" t="s">
        <v>4677</v>
      </c>
      <c r="T804" s="625"/>
      <c r="U804" s="625"/>
      <c r="V804" s="625"/>
      <c r="W804" s="625">
        <v>2</v>
      </c>
      <c r="X804" s="625"/>
      <c r="Y804" s="625" t="s">
        <v>2062</v>
      </c>
      <c r="Z804" s="625" t="s">
        <v>8263</v>
      </c>
      <c r="AA804" s="625" t="s">
        <v>8263</v>
      </c>
      <c r="AB804" s="626" t="str">
        <f t="shared" si="28"/>
        <v>502 mm</v>
      </c>
      <c r="AC804" s="643"/>
      <c r="AD804" s="643"/>
      <c r="AE804" s="623">
        <v>130</v>
      </c>
      <c r="AF804" s="623">
        <f t="shared" si="29"/>
        <v>502</v>
      </c>
    </row>
    <row r="805" spans="1:32" x14ac:dyDescent="0.2">
      <c r="A805" s="628" t="s">
        <v>6105</v>
      </c>
      <c r="B805" s="628" t="s">
        <v>4957</v>
      </c>
      <c r="C805" s="625">
        <v>0.5</v>
      </c>
      <c r="D805" s="632" t="s">
        <v>7847</v>
      </c>
      <c r="E805" s="625">
        <v>228</v>
      </c>
      <c r="F805" s="625">
        <v>63</v>
      </c>
      <c r="G805" s="625"/>
      <c r="H805" s="625">
        <v>79</v>
      </c>
      <c r="I805" s="625"/>
      <c r="J805" s="625" t="s">
        <v>7147</v>
      </c>
      <c r="K805" s="625"/>
      <c r="L805" s="625" t="s">
        <v>7147</v>
      </c>
      <c r="M805" s="629" t="s">
        <v>3523</v>
      </c>
      <c r="N805" s="625"/>
      <c r="O805" s="625"/>
      <c r="P805" s="625"/>
      <c r="Q805" s="625"/>
      <c r="R805" s="625" t="s">
        <v>4996</v>
      </c>
      <c r="S805" s="625" t="s">
        <v>3447</v>
      </c>
      <c r="T805" s="625"/>
      <c r="U805" s="625" t="s">
        <v>8263</v>
      </c>
      <c r="V805" s="625"/>
      <c r="W805" s="625">
        <v>5</v>
      </c>
      <c r="X805" s="625"/>
      <c r="Y805" s="625" t="s">
        <v>2790</v>
      </c>
      <c r="Z805" s="625" t="s">
        <v>8263</v>
      </c>
      <c r="AA805" s="625" t="s">
        <v>8263</v>
      </c>
      <c r="AB805" s="626" t="str">
        <f t="shared" si="28"/>
        <v>562 mm</v>
      </c>
      <c r="AC805" s="643" t="s">
        <v>5484</v>
      </c>
      <c r="AD805" s="643"/>
      <c r="AE805" s="623">
        <v>70</v>
      </c>
      <c r="AF805" s="623">
        <f t="shared" si="29"/>
        <v>562</v>
      </c>
    </row>
    <row r="806" spans="1:32" x14ac:dyDescent="0.2">
      <c r="A806" s="628"/>
      <c r="B806" s="628" t="s">
        <v>4957</v>
      </c>
      <c r="C806" s="625">
        <v>0.5</v>
      </c>
      <c r="D806" s="632" t="s">
        <v>2235</v>
      </c>
      <c r="E806" s="625">
        <v>208</v>
      </c>
      <c r="F806" s="625">
        <v>65</v>
      </c>
      <c r="G806" s="625"/>
      <c r="H806" s="625">
        <v>79</v>
      </c>
      <c r="I806" s="625"/>
      <c r="J806" s="625" t="s">
        <v>1019</v>
      </c>
      <c r="K806" s="625"/>
      <c r="L806" s="625" t="s">
        <v>7147</v>
      </c>
      <c r="M806" s="629" t="s">
        <v>3929</v>
      </c>
      <c r="N806" s="625"/>
      <c r="O806" s="625"/>
      <c r="P806" s="625"/>
      <c r="Q806" s="625"/>
      <c r="R806" s="625" t="s">
        <v>4996</v>
      </c>
      <c r="S806" s="625" t="s">
        <v>2019</v>
      </c>
      <c r="T806" s="625"/>
      <c r="U806" s="625"/>
      <c r="V806" s="625"/>
      <c r="W806" s="625">
        <v>3</v>
      </c>
      <c r="X806" s="625"/>
      <c r="Y806" s="625" t="s">
        <v>10390</v>
      </c>
      <c r="Z806" s="625" t="s">
        <v>8263</v>
      </c>
      <c r="AA806" s="625" t="s">
        <v>8263</v>
      </c>
      <c r="AB806" s="626" t="str">
        <f t="shared" si="28"/>
        <v>542 mm</v>
      </c>
      <c r="AC806" s="643"/>
      <c r="AD806" s="643"/>
      <c r="AE806" s="623">
        <v>90</v>
      </c>
      <c r="AF806" s="623">
        <f t="shared" si="29"/>
        <v>542</v>
      </c>
    </row>
    <row r="807" spans="1:32" x14ac:dyDescent="0.2">
      <c r="A807" s="628"/>
      <c r="B807" s="628" t="s">
        <v>4957</v>
      </c>
      <c r="C807" s="625">
        <v>0.5</v>
      </c>
      <c r="D807" s="632" t="s">
        <v>155</v>
      </c>
      <c r="E807" s="625">
        <v>218</v>
      </c>
      <c r="F807" s="625">
        <v>62</v>
      </c>
      <c r="G807" s="625"/>
      <c r="H807" s="625">
        <v>79</v>
      </c>
      <c r="I807" s="625"/>
      <c r="J807" s="625" t="s">
        <v>7147</v>
      </c>
      <c r="K807" s="625"/>
      <c r="L807" s="649" t="s">
        <v>8558</v>
      </c>
      <c r="M807" s="650"/>
      <c r="N807" s="649"/>
      <c r="O807" s="649"/>
      <c r="P807" s="649"/>
      <c r="Q807" s="649"/>
      <c r="R807" s="649"/>
      <c r="S807" s="649"/>
      <c r="T807" s="625"/>
      <c r="U807" s="625"/>
      <c r="V807" s="625"/>
      <c r="W807" s="625">
        <v>5</v>
      </c>
      <c r="X807" s="625"/>
      <c r="Y807" s="625" t="s">
        <v>1230</v>
      </c>
      <c r="Z807" s="625"/>
      <c r="AA807" s="625" t="s">
        <v>8263</v>
      </c>
      <c r="AB807" s="626" t="str">
        <f t="shared" si="28"/>
        <v>572 mm</v>
      </c>
      <c r="AC807" s="643"/>
      <c r="AD807" s="643"/>
      <c r="AE807" s="623">
        <v>60</v>
      </c>
      <c r="AF807" s="623">
        <f t="shared" si="29"/>
        <v>572</v>
      </c>
    </row>
    <row r="808" spans="1:32" x14ac:dyDescent="0.2">
      <c r="A808" s="628" t="s">
        <v>11188</v>
      </c>
      <c r="B808" s="628" t="s">
        <v>2125</v>
      </c>
      <c r="C808" s="625">
        <v>0.5</v>
      </c>
      <c r="D808" s="632" t="s">
        <v>11219</v>
      </c>
      <c r="E808" s="625">
        <v>201</v>
      </c>
      <c r="F808" s="625">
        <v>64</v>
      </c>
      <c r="G808" s="628"/>
      <c r="H808" s="625">
        <v>79</v>
      </c>
      <c r="I808" s="625"/>
      <c r="J808" s="625" t="s">
        <v>1019</v>
      </c>
      <c r="K808" s="625"/>
      <c r="L808" s="649" t="s">
        <v>8558</v>
      </c>
      <c r="M808" s="650"/>
      <c r="N808" s="649"/>
      <c r="O808" s="649"/>
      <c r="P808" s="649"/>
      <c r="Q808" s="649"/>
      <c r="R808" s="649"/>
      <c r="S808" s="649"/>
      <c r="T808" s="625"/>
      <c r="U808" s="625"/>
      <c r="V808" s="625"/>
      <c r="W808" s="625">
        <v>6</v>
      </c>
      <c r="X808" s="625"/>
      <c r="Y808" s="625" t="s">
        <v>6098</v>
      </c>
      <c r="Z808" s="625" t="s">
        <v>5368</v>
      </c>
      <c r="AA808" s="625" t="s">
        <v>8263</v>
      </c>
      <c r="AB808" s="626" t="str">
        <f t="shared" si="28"/>
        <v>597 mm</v>
      </c>
      <c r="AC808" s="643" t="s">
        <v>11198</v>
      </c>
      <c r="AD808" s="643"/>
      <c r="AE808" s="623">
        <v>35</v>
      </c>
      <c r="AF808" s="623">
        <f t="shared" si="29"/>
        <v>597</v>
      </c>
    </row>
    <row r="809" spans="1:32" x14ac:dyDescent="0.2">
      <c r="A809" s="628"/>
      <c r="B809" s="628" t="s">
        <v>2125</v>
      </c>
      <c r="C809" s="625">
        <v>0.5</v>
      </c>
      <c r="D809" s="632" t="s">
        <v>7618</v>
      </c>
      <c r="E809" s="625">
        <v>208</v>
      </c>
      <c r="F809" s="625">
        <v>66</v>
      </c>
      <c r="G809" s="625"/>
      <c r="H809" s="625">
        <v>79</v>
      </c>
      <c r="I809" s="625"/>
      <c r="J809" s="625" t="s">
        <v>1019</v>
      </c>
      <c r="K809" s="625"/>
      <c r="L809" s="625" t="s">
        <v>7147</v>
      </c>
      <c r="M809" s="629" t="s">
        <v>3929</v>
      </c>
      <c r="N809" s="625"/>
      <c r="O809" s="625"/>
      <c r="P809" s="625"/>
      <c r="Q809" s="625"/>
      <c r="R809" s="625" t="s">
        <v>4996</v>
      </c>
      <c r="S809" s="625" t="s">
        <v>1046</v>
      </c>
      <c r="T809" s="625"/>
      <c r="U809" s="625"/>
      <c r="V809" s="625"/>
      <c r="W809" s="625">
        <v>5</v>
      </c>
      <c r="X809" s="625"/>
      <c r="Y809" s="625" t="s">
        <v>6098</v>
      </c>
      <c r="Z809" s="625" t="s">
        <v>8263</v>
      </c>
      <c r="AA809" s="625" t="s">
        <v>8263</v>
      </c>
      <c r="AB809" s="626" t="str">
        <f t="shared" si="28"/>
        <v>597 mm</v>
      </c>
      <c r="AC809" s="643"/>
      <c r="AD809" s="643"/>
      <c r="AE809" s="623">
        <v>35</v>
      </c>
      <c r="AF809" s="623">
        <f t="shared" si="29"/>
        <v>597</v>
      </c>
    </row>
    <row r="810" spans="1:32" x14ac:dyDescent="0.2">
      <c r="A810" s="628" t="s">
        <v>8788</v>
      </c>
      <c r="B810" s="628" t="s">
        <v>2125</v>
      </c>
      <c r="C810" s="625">
        <v>0.5</v>
      </c>
      <c r="D810" s="632" t="s">
        <v>9826</v>
      </c>
      <c r="E810" s="625">
        <v>208</v>
      </c>
      <c r="F810" s="625">
        <v>65</v>
      </c>
      <c r="G810" s="625"/>
      <c r="H810" s="625">
        <v>79</v>
      </c>
      <c r="I810" s="625"/>
      <c r="J810" s="625" t="s">
        <v>1019</v>
      </c>
      <c r="K810" s="625"/>
      <c r="L810" s="625" t="s">
        <v>7147</v>
      </c>
      <c r="M810" s="629" t="s">
        <v>3929</v>
      </c>
      <c r="N810" s="625"/>
      <c r="O810" s="625"/>
      <c r="P810" s="625"/>
      <c r="Q810" s="625"/>
      <c r="R810" s="625" t="s">
        <v>4996</v>
      </c>
      <c r="S810" s="625" t="s">
        <v>2019</v>
      </c>
      <c r="T810" s="625"/>
      <c r="U810" s="625"/>
      <c r="V810" s="625"/>
      <c r="W810" s="625">
        <v>4</v>
      </c>
      <c r="X810" s="625"/>
      <c r="Y810" s="625" t="s">
        <v>6136</v>
      </c>
      <c r="Z810" s="625" t="s">
        <v>8263</v>
      </c>
      <c r="AA810" s="625" t="s">
        <v>8263</v>
      </c>
      <c r="AB810" s="626" t="str">
        <f t="shared" si="28"/>
        <v>547 mm</v>
      </c>
      <c r="AC810" s="643" t="s">
        <v>9218</v>
      </c>
      <c r="AD810" s="643"/>
      <c r="AE810" s="623">
        <v>85</v>
      </c>
      <c r="AF810" s="623">
        <f t="shared" si="29"/>
        <v>547</v>
      </c>
    </row>
    <row r="811" spans="1:32" x14ac:dyDescent="0.2">
      <c r="A811" s="628"/>
      <c r="B811" s="628" t="s">
        <v>2125</v>
      </c>
      <c r="C811" s="625">
        <v>0.5</v>
      </c>
      <c r="D811" s="632" t="s">
        <v>251</v>
      </c>
      <c r="E811" s="625">
        <v>214</v>
      </c>
      <c r="F811" s="625">
        <v>62</v>
      </c>
      <c r="G811" s="625"/>
      <c r="H811" s="625">
        <v>79</v>
      </c>
      <c r="I811" s="625"/>
      <c r="J811" s="625" t="s">
        <v>1019</v>
      </c>
      <c r="K811" s="625"/>
      <c r="L811" s="625" t="s">
        <v>7147</v>
      </c>
      <c r="M811" s="629" t="s">
        <v>3929</v>
      </c>
      <c r="N811" s="625"/>
      <c r="O811" s="625"/>
      <c r="P811" s="625"/>
      <c r="Q811" s="625"/>
      <c r="R811" s="625" t="s">
        <v>4996</v>
      </c>
      <c r="S811" s="625" t="s">
        <v>1046</v>
      </c>
      <c r="T811" s="625"/>
      <c r="U811" s="625" t="s">
        <v>8263</v>
      </c>
      <c r="V811" s="625"/>
      <c r="W811" s="625">
        <v>5</v>
      </c>
      <c r="X811" s="625"/>
      <c r="Y811" s="625" t="s">
        <v>1230</v>
      </c>
      <c r="Z811" s="625" t="s">
        <v>8263</v>
      </c>
      <c r="AA811" s="625" t="s">
        <v>8263</v>
      </c>
      <c r="AB811" s="626" t="str">
        <f t="shared" si="28"/>
        <v>572 mm</v>
      </c>
      <c r="AC811" s="643"/>
      <c r="AD811" s="643"/>
      <c r="AE811" s="623">
        <v>60</v>
      </c>
      <c r="AF811" s="623">
        <f t="shared" si="29"/>
        <v>572</v>
      </c>
    </row>
    <row r="812" spans="1:32" ht="25.5" x14ac:dyDescent="0.2">
      <c r="A812" s="628" t="s">
        <v>10665</v>
      </c>
      <c r="B812" s="628" t="s">
        <v>2125</v>
      </c>
      <c r="C812" s="625">
        <v>0.5</v>
      </c>
      <c r="D812" s="632" t="s">
        <v>9419</v>
      </c>
      <c r="E812" s="625">
        <v>214</v>
      </c>
      <c r="F812" s="625">
        <v>65</v>
      </c>
      <c r="G812" s="628"/>
      <c r="H812" s="625">
        <v>79</v>
      </c>
      <c r="I812" s="625"/>
      <c r="J812" s="625" t="s">
        <v>1019</v>
      </c>
      <c r="K812" s="625"/>
      <c r="L812" s="625" t="s">
        <v>7147</v>
      </c>
      <c r="M812" s="629" t="s">
        <v>3929</v>
      </c>
      <c r="N812" s="625"/>
      <c r="O812" s="625"/>
      <c r="P812" s="625"/>
      <c r="Q812" s="625"/>
      <c r="R812" s="625" t="s">
        <v>1874</v>
      </c>
      <c r="S812" s="625" t="s">
        <v>4677</v>
      </c>
      <c r="T812" s="625"/>
      <c r="U812" s="625" t="s">
        <v>8263</v>
      </c>
      <c r="V812" s="625"/>
      <c r="W812" s="625">
        <v>3</v>
      </c>
      <c r="X812" s="625"/>
      <c r="Y812" s="625" t="s">
        <v>72</v>
      </c>
      <c r="Z812" s="625" t="s">
        <v>8263</v>
      </c>
      <c r="AA812" s="625" t="s">
        <v>8263</v>
      </c>
      <c r="AB812" s="626" t="str">
        <f t="shared" si="28"/>
        <v>507 mm</v>
      </c>
      <c r="AC812" s="643" t="s">
        <v>10687</v>
      </c>
      <c r="AD812" s="643"/>
      <c r="AE812" s="623">
        <v>125</v>
      </c>
      <c r="AF812" s="623">
        <f t="shared" si="29"/>
        <v>507</v>
      </c>
    </row>
    <row r="813" spans="1:32" ht="25.5" x14ac:dyDescent="0.2">
      <c r="A813" s="628" t="s">
        <v>8711</v>
      </c>
      <c r="B813" s="628" t="s">
        <v>2125</v>
      </c>
      <c r="C813" s="625">
        <v>0.5</v>
      </c>
      <c r="D813" s="632" t="s">
        <v>4324</v>
      </c>
      <c r="E813" s="625">
        <v>201</v>
      </c>
      <c r="F813" s="625">
        <v>65</v>
      </c>
      <c r="G813" s="628"/>
      <c r="H813" s="625">
        <v>79</v>
      </c>
      <c r="I813" s="625"/>
      <c r="J813" s="625" t="s">
        <v>1019</v>
      </c>
      <c r="K813" s="625"/>
      <c r="L813" s="649" t="s">
        <v>8558</v>
      </c>
      <c r="M813" s="650"/>
      <c r="N813" s="649"/>
      <c r="O813" s="649"/>
      <c r="P813" s="649"/>
      <c r="Q813" s="649"/>
      <c r="R813" s="649"/>
      <c r="S813" s="649"/>
      <c r="T813" s="625"/>
      <c r="U813" s="625"/>
      <c r="V813" s="625"/>
      <c r="W813" s="625">
        <v>5</v>
      </c>
      <c r="X813" s="625"/>
      <c r="Y813" s="625" t="s">
        <v>10391</v>
      </c>
      <c r="Z813" s="625" t="s">
        <v>5368</v>
      </c>
      <c r="AA813" s="625" t="s">
        <v>8263</v>
      </c>
      <c r="AB813" s="626" t="str">
        <f t="shared" si="28"/>
        <v>577 mm</v>
      </c>
      <c r="AC813" s="643"/>
      <c r="AD813" s="643"/>
      <c r="AE813" s="623">
        <v>55</v>
      </c>
      <c r="AF813" s="623">
        <f t="shared" si="29"/>
        <v>577</v>
      </c>
    </row>
    <row r="814" spans="1:32" x14ac:dyDescent="0.2">
      <c r="A814" s="628" t="s">
        <v>4167</v>
      </c>
      <c r="B814" s="628" t="s">
        <v>2125</v>
      </c>
      <c r="C814" s="625">
        <v>0.5</v>
      </c>
      <c r="D814" s="632" t="s">
        <v>9825</v>
      </c>
      <c r="E814" s="625">
        <v>208</v>
      </c>
      <c r="F814" s="625">
        <v>65</v>
      </c>
      <c r="G814" s="628"/>
      <c r="H814" s="625">
        <v>79</v>
      </c>
      <c r="I814" s="625"/>
      <c r="J814" s="625" t="s">
        <v>1019</v>
      </c>
      <c r="K814" s="625"/>
      <c r="L814" s="625" t="s">
        <v>7147</v>
      </c>
      <c r="M814" s="629" t="s">
        <v>3929</v>
      </c>
      <c r="N814" s="649"/>
      <c r="O814" s="649"/>
      <c r="P814" s="649"/>
      <c r="Q814" s="649"/>
      <c r="R814" s="625" t="s">
        <v>4996</v>
      </c>
      <c r="S814" s="625" t="s">
        <v>3447</v>
      </c>
      <c r="T814" s="625"/>
      <c r="U814" s="625"/>
      <c r="V814" s="625"/>
      <c r="W814" s="625">
        <v>4</v>
      </c>
      <c r="X814" s="625"/>
      <c r="Y814" s="625" t="s">
        <v>2790</v>
      </c>
      <c r="Z814" s="625" t="s">
        <v>8263</v>
      </c>
      <c r="AA814" s="625" t="s">
        <v>8263</v>
      </c>
      <c r="AB814" s="626" t="str">
        <f t="shared" si="28"/>
        <v>562 mm</v>
      </c>
      <c r="AC814" s="643" t="s">
        <v>1795</v>
      </c>
      <c r="AD814" s="643"/>
      <c r="AE814" s="623">
        <v>70</v>
      </c>
      <c r="AF814" s="623">
        <f t="shared" si="29"/>
        <v>562</v>
      </c>
    </row>
    <row r="815" spans="1:32" x14ac:dyDescent="0.2">
      <c r="A815" s="628"/>
      <c r="B815" s="628" t="s">
        <v>2125</v>
      </c>
      <c r="C815" s="625">
        <v>0.5</v>
      </c>
      <c r="D815" s="632" t="s">
        <v>8447</v>
      </c>
      <c r="E815" s="625">
        <v>214</v>
      </c>
      <c r="F815" s="625">
        <v>64</v>
      </c>
      <c r="G815" s="625"/>
      <c r="H815" s="625">
        <v>79</v>
      </c>
      <c r="I815" s="625"/>
      <c r="J815" s="625" t="s">
        <v>1019</v>
      </c>
      <c r="K815" s="625"/>
      <c r="L815" s="625" t="s">
        <v>7147</v>
      </c>
      <c r="M815" s="629" t="s">
        <v>3523</v>
      </c>
      <c r="N815" s="625"/>
      <c r="O815" s="625"/>
      <c r="P815" s="625"/>
      <c r="Q815" s="625"/>
      <c r="R815" s="625" t="s">
        <v>4996</v>
      </c>
      <c r="S815" s="625" t="s">
        <v>3447</v>
      </c>
      <c r="T815" s="625"/>
      <c r="U815" s="625" t="s">
        <v>8263</v>
      </c>
      <c r="V815" s="625"/>
      <c r="W815" s="625">
        <v>4</v>
      </c>
      <c r="X815" s="625"/>
      <c r="Y815" s="625" t="s">
        <v>2790</v>
      </c>
      <c r="Z815" s="625" t="s">
        <v>8263</v>
      </c>
      <c r="AA815" s="625" t="s">
        <v>8263</v>
      </c>
      <c r="AB815" s="626" t="str">
        <f t="shared" si="28"/>
        <v>562 mm</v>
      </c>
      <c r="AC815" s="643" t="s">
        <v>10399</v>
      </c>
      <c r="AD815" s="643"/>
      <c r="AE815" s="623">
        <v>70</v>
      </c>
      <c r="AF815" s="623">
        <f t="shared" si="29"/>
        <v>562</v>
      </c>
    </row>
    <row r="816" spans="1:32" x14ac:dyDescent="0.2">
      <c r="A816" s="628"/>
      <c r="B816" s="628" t="s">
        <v>2125</v>
      </c>
      <c r="C816" s="625">
        <v>0.5</v>
      </c>
      <c r="D816" s="632" t="s">
        <v>9701</v>
      </c>
      <c r="E816" s="625">
        <v>201</v>
      </c>
      <c r="F816" s="625">
        <v>65</v>
      </c>
      <c r="G816" s="625"/>
      <c r="H816" s="625">
        <v>79</v>
      </c>
      <c r="I816" s="625"/>
      <c r="J816" s="625" t="s">
        <v>1019</v>
      </c>
      <c r="K816" s="625"/>
      <c r="L816" s="649" t="s">
        <v>8558</v>
      </c>
      <c r="M816" s="650"/>
      <c r="N816" s="649"/>
      <c r="O816" s="649"/>
      <c r="P816" s="649"/>
      <c r="Q816" s="649"/>
      <c r="R816" s="649"/>
      <c r="S816" s="649"/>
      <c r="T816" s="625"/>
      <c r="U816" s="625"/>
      <c r="V816" s="625"/>
      <c r="W816" s="625">
        <v>6</v>
      </c>
      <c r="X816" s="625"/>
      <c r="Y816" s="625" t="s">
        <v>6098</v>
      </c>
      <c r="Z816" s="625" t="s">
        <v>5368</v>
      </c>
      <c r="AA816" s="625" t="s">
        <v>8263</v>
      </c>
      <c r="AB816" s="626" t="str">
        <f t="shared" si="28"/>
        <v>597 mm</v>
      </c>
      <c r="AC816" s="643"/>
      <c r="AD816" s="643"/>
      <c r="AE816" s="623">
        <v>35</v>
      </c>
      <c r="AF816" s="623">
        <f t="shared" si="29"/>
        <v>597</v>
      </c>
    </row>
    <row r="817" spans="1:32" x14ac:dyDescent="0.2">
      <c r="A817" s="6" t="s">
        <v>11725</v>
      </c>
      <c r="B817" s="6" t="s">
        <v>11729</v>
      </c>
      <c r="C817" s="5">
        <v>0.5</v>
      </c>
      <c r="D817" s="174" t="s">
        <v>11727</v>
      </c>
      <c r="E817" s="5">
        <v>201</v>
      </c>
      <c r="F817" s="5">
        <v>65</v>
      </c>
      <c r="G817" s="5"/>
      <c r="H817" s="5">
        <v>79</v>
      </c>
      <c r="I817" s="5"/>
      <c r="J817" s="5" t="s">
        <v>1019</v>
      </c>
      <c r="K817" s="5"/>
      <c r="L817" s="319" t="s">
        <v>8558</v>
      </c>
      <c r="M817" s="320"/>
      <c r="N817" s="319"/>
      <c r="O817" s="319"/>
      <c r="P817" s="319"/>
      <c r="Q817" s="319"/>
      <c r="R817" s="319"/>
      <c r="S817" s="319"/>
      <c r="T817" s="5"/>
      <c r="U817" s="5"/>
      <c r="V817" s="5"/>
      <c r="W817" s="5">
        <v>6</v>
      </c>
      <c r="X817" s="5"/>
      <c r="Y817" s="5" t="s">
        <v>5511</v>
      </c>
      <c r="Z817" s="5" t="s">
        <v>5368</v>
      </c>
      <c r="AA817" s="5" t="s">
        <v>8263</v>
      </c>
      <c r="AB817" s="626" t="str">
        <f t="shared" si="28"/>
        <v>592 mm</v>
      </c>
      <c r="AC817" s="9" t="s">
        <v>11723</v>
      </c>
      <c r="AD817" s="9"/>
      <c r="AE817" s="628">
        <v>40</v>
      </c>
      <c r="AF817" s="623">
        <f t="shared" si="29"/>
        <v>592</v>
      </c>
    </row>
    <row r="818" spans="1:32" customFormat="1" x14ac:dyDescent="0.2">
      <c r="A818" s="628"/>
      <c r="B818" s="628" t="s">
        <v>2125</v>
      </c>
      <c r="C818" s="625">
        <v>0.5</v>
      </c>
      <c r="D818" s="632" t="s">
        <v>8022</v>
      </c>
      <c r="E818" s="625">
        <v>208</v>
      </c>
      <c r="F818" s="625">
        <v>66</v>
      </c>
      <c r="G818" s="625"/>
      <c r="H818" s="625">
        <v>79</v>
      </c>
      <c r="I818" s="625"/>
      <c r="J818" s="625" t="s">
        <v>1019</v>
      </c>
      <c r="K818" s="625"/>
      <c r="L818" s="625" t="s">
        <v>7147</v>
      </c>
      <c r="M818" s="629" t="s">
        <v>3523</v>
      </c>
      <c r="N818" s="625"/>
      <c r="O818" s="625"/>
      <c r="P818" s="625"/>
      <c r="Q818" s="625"/>
      <c r="R818" s="625" t="s">
        <v>4996</v>
      </c>
      <c r="S818" s="625" t="s">
        <v>3447</v>
      </c>
      <c r="T818" s="625"/>
      <c r="U818" s="625"/>
      <c r="V818" s="625"/>
      <c r="W818" s="625">
        <v>5</v>
      </c>
      <c r="X818" s="625"/>
      <c r="Y818" s="625" t="s">
        <v>3271</v>
      </c>
      <c r="Z818" s="625" t="s">
        <v>8263</v>
      </c>
      <c r="AA818" s="625" t="s">
        <v>8263</v>
      </c>
      <c r="AB818" s="626" t="str">
        <f t="shared" si="28"/>
        <v>567 mm</v>
      </c>
      <c r="AC818" s="643"/>
      <c r="AD818" s="643"/>
      <c r="AE818" s="623">
        <v>65</v>
      </c>
      <c r="AF818" s="623">
        <f t="shared" si="29"/>
        <v>567</v>
      </c>
    </row>
    <row r="819" spans="1:32" x14ac:dyDescent="0.2">
      <c r="A819" s="628"/>
      <c r="B819" s="628" t="s">
        <v>2125</v>
      </c>
      <c r="C819" s="625">
        <v>0.5</v>
      </c>
      <c r="D819" s="632" t="s">
        <v>80</v>
      </c>
      <c r="E819" s="625">
        <v>208</v>
      </c>
      <c r="F819" s="625">
        <v>65</v>
      </c>
      <c r="G819" s="625"/>
      <c r="H819" s="625">
        <v>79</v>
      </c>
      <c r="I819" s="625"/>
      <c r="J819" s="625" t="s">
        <v>1019</v>
      </c>
      <c r="K819" s="625"/>
      <c r="L819" s="625" t="s">
        <v>7147</v>
      </c>
      <c r="M819" s="629" t="s">
        <v>3929</v>
      </c>
      <c r="N819" s="625"/>
      <c r="O819" s="625"/>
      <c r="P819" s="625"/>
      <c r="Q819" s="625"/>
      <c r="R819" s="625" t="s">
        <v>4996</v>
      </c>
      <c r="S819" s="625" t="s">
        <v>2019</v>
      </c>
      <c r="T819" s="625"/>
      <c r="U819" s="625"/>
      <c r="V819" s="625"/>
      <c r="W819" s="625">
        <v>4</v>
      </c>
      <c r="X819" s="625"/>
      <c r="Y819" s="625" t="s">
        <v>3035</v>
      </c>
      <c r="Z819" s="625" t="s">
        <v>8263</v>
      </c>
      <c r="AA819" s="625" t="s">
        <v>8263</v>
      </c>
      <c r="AB819" s="626" t="str">
        <f t="shared" si="28"/>
        <v>552 mm</v>
      </c>
      <c r="AC819" s="643"/>
      <c r="AD819" s="643"/>
      <c r="AE819" s="623">
        <v>80</v>
      </c>
      <c r="AF819" s="623">
        <f t="shared" si="29"/>
        <v>552</v>
      </c>
    </row>
    <row r="820" spans="1:32" x14ac:dyDescent="0.2">
      <c r="A820" s="628"/>
      <c r="B820" s="628" t="s">
        <v>2125</v>
      </c>
      <c r="C820" s="625">
        <v>0.5</v>
      </c>
      <c r="D820" s="632" t="s">
        <v>7263</v>
      </c>
      <c r="E820" s="625">
        <v>208</v>
      </c>
      <c r="F820" s="625">
        <v>64</v>
      </c>
      <c r="G820" s="625"/>
      <c r="H820" s="625">
        <v>79</v>
      </c>
      <c r="I820" s="625"/>
      <c r="J820" s="625" t="s">
        <v>1019</v>
      </c>
      <c r="K820" s="625"/>
      <c r="L820" s="625" t="s">
        <v>7147</v>
      </c>
      <c r="M820" s="629" t="s">
        <v>3523</v>
      </c>
      <c r="N820" s="625"/>
      <c r="O820" s="625"/>
      <c r="P820" s="625"/>
      <c r="Q820" s="625"/>
      <c r="R820" s="625" t="s">
        <v>4996</v>
      </c>
      <c r="S820" s="625" t="s">
        <v>3447</v>
      </c>
      <c r="T820" s="625"/>
      <c r="U820" s="625"/>
      <c r="V820" s="625"/>
      <c r="W820" s="625">
        <v>5</v>
      </c>
      <c r="X820" s="625"/>
      <c r="Y820" s="625" t="s">
        <v>1230</v>
      </c>
      <c r="Z820" s="625" t="s">
        <v>8263</v>
      </c>
      <c r="AA820" s="625" t="s">
        <v>8263</v>
      </c>
      <c r="AB820" s="626" t="str">
        <f t="shared" si="28"/>
        <v>572 mm</v>
      </c>
      <c r="AC820" s="643"/>
      <c r="AD820" s="643"/>
      <c r="AE820" s="623">
        <v>60</v>
      </c>
      <c r="AF820" s="623">
        <f t="shared" si="29"/>
        <v>572</v>
      </c>
    </row>
    <row r="821" spans="1:32" x14ac:dyDescent="0.2">
      <c r="A821" s="628" t="s">
        <v>5425</v>
      </c>
      <c r="B821" s="628" t="s">
        <v>2125</v>
      </c>
      <c r="C821" s="625">
        <v>0.5</v>
      </c>
      <c r="D821" s="632" t="s">
        <v>3259</v>
      </c>
      <c r="E821" s="625">
        <v>225</v>
      </c>
      <c r="F821" s="625">
        <v>64</v>
      </c>
      <c r="G821" s="625"/>
      <c r="H821" s="625">
        <v>79</v>
      </c>
      <c r="I821" s="625"/>
      <c r="J821" s="625" t="s">
        <v>1019</v>
      </c>
      <c r="K821" s="625"/>
      <c r="L821" s="649" t="s">
        <v>8558</v>
      </c>
      <c r="M821" s="650"/>
      <c r="N821" s="649"/>
      <c r="O821" s="649"/>
      <c r="P821" s="649"/>
      <c r="Q821" s="649"/>
      <c r="R821" s="649"/>
      <c r="S821" s="649"/>
      <c r="T821" s="625"/>
      <c r="U821" s="625" t="s">
        <v>8263</v>
      </c>
      <c r="V821" s="625"/>
      <c r="W821" s="625">
        <v>5</v>
      </c>
      <c r="X821" s="625"/>
      <c r="Y821" s="625" t="s">
        <v>1230</v>
      </c>
      <c r="Z821" s="625" t="s">
        <v>5368</v>
      </c>
      <c r="AA821" s="625" t="s">
        <v>8263</v>
      </c>
      <c r="AB821" s="626" t="str">
        <f t="shared" ref="AB821:AB884" si="30">AF821&amp;" mm"</f>
        <v>572 mm</v>
      </c>
      <c r="AC821" s="643" t="s">
        <v>3622</v>
      </c>
      <c r="AD821" s="643"/>
      <c r="AE821" s="623">
        <v>60</v>
      </c>
      <c r="AF821" s="623">
        <f t="shared" ref="AF821:AF884" si="31">525-AE821-5+112</f>
        <v>572</v>
      </c>
    </row>
    <row r="822" spans="1:32" x14ac:dyDescent="0.2">
      <c r="A822" s="628" t="s">
        <v>9864</v>
      </c>
      <c r="B822" s="628" t="s">
        <v>2125</v>
      </c>
      <c r="C822" s="625">
        <v>0.5</v>
      </c>
      <c r="D822" s="632" t="s">
        <v>9307</v>
      </c>
      <c r="E822" s="625">
        <v>208</v>
      </c>
      <c r="F822" s="625">
        <v>65</v>
      </c>
      <c r="G822" s="625"/>
      <c r="H822" s="625">
        <v>79</v>
      </c>
      <c r="I822" s="625"/>
      <c r="J822" s="625" t="s">
        <v>1019</v>
      </c>
      <c r="K822" s="625"/>
      <c r="L822" s="625" t="s">
        <v>7147</v>
      </c>
      <c r="M822" s="629" t="s">
        <v>153</v>
      </c>
      <c r="N822" s="649"/>
      <c r="O822" s="649"/>
      <c r="P822" s="649"/>
      <c r="Q822" s="649"/>
      <c r="R822" s="625" t="s">
        <v>4996</v>
      </c>
      <c r="S822" s="625" t="s">
        <v>3447</v>
      </c>
      <c r="T822" s="625"/>
      <c r="U822" s="625"/>
      <c r="V822" s="625"/>
      <c r="W822" s="625">
        <v>4</v>
      </c>
      <c r="X822" s="625"/>
      <c r="Y822" s="625" t="s">
        <v>10466</v>
      </c>
      <c r="Z822" s="625" t="s">
        <v>8263</v>
      </c>
      <c r="AA822" s="625" t="s">
        <v>8263</v>
      </c>
      <c r="AB822" s="626" t="str">
        <f t="shared" si="30"/>
        <v>557 mm</v>
      </c>
      <c r="AC822" s="643" t="s">
        <v>5532</v>
      </c>
      <c r="AD822" s="643"/>
      <c r="AE822" s="623">
        <v>75</v>
      </c>
      <c r="AF822" s="623">
        <f t="shared" si="31"/>
        <v>557</v>
      </c>
    </row>
    <row r="823" spans="1:32" x14ac:dyDescent="0.2">
      <c r="A823" s="633" t="s">
        <v>11199</v>
      </c>
      <c r="B823" s="628" t="s">
        <v>2125</v>
      </c>
      <c r="C823" s="625">
        <v>0.5</v>
      </c>
      <c r="D823" s="632" t="s">
        <v>10690</v>
      </c>
      <c r="E823" s="625">
        <v>211</v>
      </c>
      <c r="F823" s="625">
        <v>62</v>
      </c>
      <c r="G823" s="625"/>
      <c r="H823" s="625">
        <v>79</v>
      </c>
      <c r="I823" s="625"/>
      <c r="J823" s="625" t="s">
        <v>7147</v>
      </c>
      <c r="K823" s="625"/>
      <c r="L823" s="625" t="s">
        <v>7147</v>
      </c>
      <c r="M823" s="629" t="s">
        <v>3523</v>
      </c>
      <c r="N823" s="625"/>
      <c r="O823" s="625"/>
      <c r="P823" s="625"/>
      <c r="Q823" s="625"/>
      <c r="R823" s="625" t="s">
        <v>4996</v>
      </c>
      <c r="S823" s="625" t="s">
        <v>1046</v>
      </c>
      <c r="T823" s="625"/>
      <c r="U823" s="625" t="s">
        <v>8263</v>
      </c>
      <c r="V823" s="625"/>
      <c r="W823" s="625">
        <v>5</v>
      </c>
      <c r="X823" s="625"/>
      <c r="Y823" s="625" t="s">
        <v>2790</v>
      </c>
      <c r="Z823" s="625" t="s">
        <v>8263</v>
      </c>
      <c r="AA823" s="625" t="s">
        <v>8263</v>
      </c>
      <c r="AB823" s="626" t="str">
        <f t="shared" si="30"/>
        <v>562 mm</v>
      </c>
      <c r="AC823" s="651" t="s">
        <v>11200</v>
      </c>
      <c r="AD823" s="651"/>
      <c r="AE823" s="623">
        <v>70</v>
      </c>
      <c r="AF823" s="623">
        <f t="shared" si="31"/>
        <v>562</v>
      </c>
    </row>
    <row r="824" spans="1:32" x14ac:dyDescent="0.2">
      <c r="A824" s="628"/>
      <c r="B824" s="628" t="s">
        <v>2125</v>
      </c>
      <c r="C824" s="625">
        <v>0.5</v>
      </c>
      <c r="D824" s="632" t="s">
        <v>4559</v>
      </c>
      <c r="E824" s="625">
        <v>214</v>
      </c>
      <c r="F824" s="625">
        <v>63</v>
      </c>
      <c r="G824" s="625"/>
      <c r="H824" s="625">
        <v>79</v>
      </c>
      <c r="I824" s="625"/>
      <c r="J824" s="625" t="s">
        <v>1019</v>
      </c>
      <c r="K824" s="625"/>
      <c r="L824" s="625" t="s">
        <v>7147</v>
      </c>
      <c r="M824" s="629" t="s">
        <v>3523</v>
      </c>
      <c r="N824" s="625"/>
      <c r="O824" s="625"/>
      <c r="P824" s="625"/>
      <c r="Q824" s="625"/>
      <c r="R824" s="625" t="s">
        <v>4996</v>
      </c>
      <c r="S824" s="625" t="s">
        <v>3447</v>
      </c>
      <c r="T824" s="625"/>
      <c r="U824" s="625" t="s">
        <v>8263</v>
      </c>
      <c r="V824" s="625"/>
      <c r="W824" s="625">
        <v>4</v>
      </c>
      <c r="X824" s="625"/>
      <c r="Y824" s="625" t="s">
        <v>2790</v>
      </c>
      <c r="Z824" s="625" t="s">
        <v>8263</v>
      </c>
      <c r="AA824" s="625" t="s">
        <v>8263</v>
      </c>
      <c r="AB824" s="626" t="str">
        <f t="shared" si="30"/>
        <v>562 mm</v>
      </c>
      <c r="AC824" s="643"/>
      <c r="AD824" s="643"/>
      <c r="AE824" s="623">
        <v>70</v>
      </c>
      <c r="AF824" s="623">
        <f t="shared" si="31"/>
        <v>562</v>
      </c>
    </row>
    <row r="825" spans="1:32" x14ac:dyDescent="0.2">
      <c r="A825" s="628" t="s">
        <v>6413</v>
      </c>
      <c r="B825" s="628" t="s">
        <v>2125</v>
      </c>
      <c r="C825" s="625">
        <v>0.5</v>
      </c>
      <c r="D825" s="632" t="s">
        <v>8505</v>
      </c>
      <c r="E825" s="625">
        <v>214</v>
      </c>
      <c r="F825" s="625">
        <v>63</v>
      </c>
      <c r="G825" s="625"/>
      <c r="H825" s="625">
        <v>79</v>
      </c>
      <c r="I825" s="625"/>
      <c r="J825" s="625" t="s">
        <v>1019</v>
      </c>
      <c r="K825" s="625"/>
      <c r="L825" s="625" t="s">
        <v>7147</v>
      </c>
      <c r="M825" s="629" t="s">
        <v>3929</v>
      </c>
      <c r="N825" s="625"/>
      <c r="O825" s="625"/>
      <c r="P825" s="625"/>
      <c r="Q825" s="625"/>
      <c r="R825" s="625" t="s">
        <v>4996</v>
      </c>
      <c r="S825" s="625" t="s">
        <v>3447</v>
      </c>
      <c r="T825" s="625"/>
      <c r="U825" s="625" t="s">
        <v>8263</v>
      </c>
      <c r="V825" s="625"/>
      <c r="W825" s="625">
        <v>4</v>
      </c>
      <c r="X825" s="625"/>
      <c r="Y825" s="625" t="s">
        <v>10466</v>
      </c>
      <c r="Z825" s="625" t="s">
        <v>8263</v>
      </c>
      <c r="AA825" s="625" t="s">
        <v>8263</v>
      </c>
      <c r="AB825" s="626" t="str">
        <f t="shared" si="30"/>
        <v>557 mm</v>
      </c>
      <c r="AC825" s="643" t="s">
        <v>4935</v>
      </c>
      <c r="AD825" s="643"/>
      <c r="AE825" s="623">
        <v>75</v>
      </c>
      <c r="AF825" s="623">
        <f t="shared" si="31"/>
        <v>557</v>
      </c>
    </row>
    <row r="826" spans="1:32" x14ac:dyDescent="0.2">
      <c r="A826" s="628" t="s">
        <v>10986</v>
      </c>
      <c r="B826" s="628" t="s">
        <v>2125</v>
      </c>
      <c r="C826" s="625">
        <v>0.5</v>
      </c>
      <c r="D826" s="632" t="s">
        <v>10984</v>
      </c>
      <c r="E826" s="625">
        <v>208</v>
      </c>
      <c r="F826" s="625">
        <v>65</v>
      </c>
      <c r="G826" s="628"/>
      <c r="H826" s="625">
        <v>79</v>
      </c>
      <c r="I826" s="625"/>
      <c r="J826" s="625" t="s">
        <v>1019</v>
      </c>
      <c r="K826" s="625"/>
      <c r="L826" s="625" t="s">
        <v>7147</v>
      </c>
      <c r="M826" s="629" t="s">
        <v>3523</v>
      </c>
      <c r="N826" s="625"/>
      <c r="O826" s="625"/>
      <c r="P826" s="625"/>
      <c r="Q826" s="625"/>
      <c r="R826" s="625" t="s">
        <v>4996</v>
      </c>
      <c r="S826" s="625" t="s">
        <v>2019</v>
      </c>
      <c r="T826" s="625"/>
      <c r="U826" s="625"/>
      <c r="V826" s="625"/>
      <c r="W826" s="625">
        <v>4</v>
      </c>
      <c r="X826" s="625"/>
      <c r="Y826" s="625" t="s">
        <v>6136</v>
      </c>
      <c r="Z826" s="625" t="s">
        <v>8263</v>
      </c>
      <c r="AA826" s="625" t="s">
        <v>8263</v>
      </c>
      <c r="AB826" s="626" t="str">
        <f t="shared" si="30"/>
        <v>547 mm</v>
      </c>
      <c r="AC826" s="643" t="s">
        <v>10987</v>
      </c>
      <c r="AD826" s="643"/>
      <c r="AE826" s="623">
        <v>85</v>
      </c>
      <c r="AF826" s="623">
        <f t="shared" si="31"/>
        <v>547</v>
      </c>
    </row>
    <row r="827" spans="1:32" x14ac:dyDescent="0.2">
      <c r="A827" s="628"/>
      <c r="B827" s="628" t="s">
        <v>2125</v>
      </c>
      <c r="C827" s="625">
        <v>0.5</v>
      </c>
      <c r="D827" s="632" t="s">
        <v>10165</v>
      </c>
      <c r="E827" s="625">
        <v>208</v>
      </c>
      <c r="F827" s="625">
        <v>64</v>
      </c>
      <c r="G827" s="628"/>
      <c r="H827" s="625">
        <v>79</v>
      </c>
      <c r="I827" s="625"/>
      <c r="J827" s="625" t="s">
        <v>1019</v>
      </c>
      <c r="K827" s="625"/>
      <c r="L827" s="625" t="s">
        <v>7147</v>
      </c>
      <c r="M827" s="629" t="s">
        <v>3523</v>
      </c>
      <c r="N827" s="625"/>
      <c r="O827" s="625"/>
      <c r="P827" s="625"/>
      <c r="Q827" s="625"/>
      <c r="R827" s="625" t="s">
        <v>4996</v>
      </c>
      <c r="S827" s="625" t="s">
        <v>1046</v>
      </c>
      <c r="T827" s="625"/>
      <c r="U827" s="625"/>
      <c r="V827" s="625"/>
      <c r="W827" s="625">
        <v>5</v>
      </c>
      <c r="X827" s="625"/>
      <c r="Y827" s="625" t="s">
        <v>5511</v>
      </c>
      <c r="Z827" s="625" t="s">
        <v>8263</v>
      </c>
      <c r="AA827" s="625" t="s">
        <v>8263</v>
      </c>
      <c r="AB827" s="626" t="str">
        <f t="shared" si="30"/>
        <v>592 mm</v>
      </c>
      <c r="AC827" s="643"/>
      <c r="AD827" s="643"/>
      <c r="AE827" s="623">
        <v>40</v>
      </c>
      <c r="AF827" s="623">
        <f t="shared" si="31"/>
        <v>592</v>
      </c>
    </row>
    <row r="828" spans="1:32" x14ac:dyDescent="0.2">
      <c r="A828" s="628"/>
      <c r="B828" s="628" t="s">
        <v>2125</v>
      </c>
      <c r="C828" s="625">
        <v>0.5</v>
      </c>
      <c r="D828" s="632" t="s">
        <v>152</v>
      </c>
      <c r="E828" s="625">
        <v>201</v>
      </c>
      <c r="F828" s="625">
        <v>64</v>
      </c>
      <c r="G828" s="628"/>
      <c r="H828" s="625">
        <v>79</v>
      </c>
      <c r="I828" s="625"/>
      <c r="J828" s="625" t="s">
        <v>1019</v>
      </c>
      <c r="K828" s="625"/>
      <c r="L828" s="649" t="s">
        <v>8558</v>
      </c>
      <c r="M828" s="650"/>
      <c r="N828" s="649"/>
      <c r="O828" s="649"/>
      <c r="P828" s="649"/>
      <c r="Q828" s="649"/>
      <c r="R828" s="649"/>
      <c r="S828" s="649"/>
      <c r="T828" s="625"/>
      <c r="U828" s="625"/>
      <c r="V828" s="625"/>
      <c r="W828" s="625">
        <v>6</v>
      </c>
      <c r="X828" s="625"/>
      <c r="Y828" s="625" t="s">
        <v>6098</v>
      </c>
      <c r="Z828" s="625" t="s">
        <v>5368</v>
      </c>
      <c r="AA828" s="625" t="s">
        <v>8263</v>
      </c>
      <c r="AB828" s="626" t="str">
        <f t="shared" si="30"/>
        <v>597 mm</v>
      </c>
      <c r="AC828" s="643"/>
      <c r="AD828" s="643"/>
      <c r="AE828" s="623">
        <v>35</v>
      </c>
      <c r="AF828" s="623">
        <f t="shared" si="31"/>
        <v>597</v>
      </c>
    </row>
    <row r="829" spans="1:32" x14ac:dyDescent="0.2">
      <c r="A829" s="628"/>
      <c r="B829" s="628" t="s">
        <v>2125</v>
      </c>
      <c r="C829" s="625">
        <v>0.5</v>
      </c>
      <c r="D829" s="632" t="s">
        <v>9896</v>
      </c>
      <c r="E829" s="625">
        <v>208</v>
      </c>
      <c r="F829" s="625">
        <v>65</v>
      </c>
      <c r="G829" s="625"/>
      <c r="H829" s="625">
        <v>79</v>
      </c>
      <c r="I829" s="625"/>
      <c r="J829" s="625" t="s">
        <v>1019</v>
      </c>
      <c r="K829" s="625"/>
      <c r="L829" s="625" t="s">
        <v>7147</v>
      </c>
      <c r="M829" s="629" t="s">
        <v>3929</v>
      </c>
      <c r="N829" s="625"/>
      <c r="O829" s="625"/>
      <c r="P829" s="625"/>
      <c r="Q829" s="625"/>
      <c r="R829" s="625" t="s">
        <v>4996</v>
      </c>
      <c r="S829" s="625" t="s">
        <v>9615</v>
      </c>
      <c r="T829" s="625"/>
      <c r="U829" s="625"/>
      <c r="V829" s="625"/>
      <c r="W829" s="625">
        <v>3</v>
      </c>
      <c r="X829" s="625"/>
      <c r="Y829" s="625" t="s">
        <v>4678</v>
      </c>
      <c r="Z829" s="625" t="s">
        <v>8263</v>
      </c>
      <c r="AA829" s="625" t="s">
        <v>8263</v>
      </c>
      <c r="AB829" s="626" t="str">
        <f t="shared" si="30"/>
        <v>532 mm</v>
      </c>
      <c r="AC829" s="643"/>
      <c r="AD829" s="643"/>
      <c r="AE829" s="623">
        <v>100</v>
      </c>
      <c r="AF829" s="623">
        <f t="shared" si="31"/>
        <v>532</v>
      </c>
    </row>
    <row r="830" spans="1:32" x14ac:dyDescent="0.2">
      <c r="A830" s="628"/>
      <c r="B830" s="628" t="s">
        <v>2125</v>
      </c>
      <c r="C830" s="625">
        <v>0.5</v>
      </c>
      <c r="D830" s="632" t="s">
        <v>2035</v>
      </c>
      <c r="E830" s="625">
        <v>201</v>
      </c>
      <c r="F830" s="625">
        <v>65</v>
      </c>
      <c r="G830" s="625"/>
      <c r="H830" s="625">
        <v>79</v>
      </c>
      <c r="I830" s="625"/>
      <c r="J830" s="625" t="s">
        <v>1019</v>
      </c>
      <c r="K830" s="625"/>
      <c r="L830" s="649" t="s">
        <v>8558</v>
      </c>
      <c r="M830" s="650"/>
      <c r="N830" s="649"/>
      <c r="O830" s="649"/>
      <c r="P830" s="649"/>
      <c r="Q830" s="649"/>
      <c r="R830" s="649"/>
      <c r="S830" s="649"/>
      <c r="T830" s="625"/>
      <c r="U830" s="625"/>
      <c r="V830" s="625"/>
      <c r="W830" s="625">
        <v>6</v>
      </c>
      <c r="X830" s="625"/>
      <c r="Y830" s="625" t="s">
        <v>6098</v>
      </c>
      <c r="Z830" s="625" t="s">
        <v>5368</v>
      </c>
      <c r="AA830" s="625" t="s">
        <v>8263</v>
      </c>
      <c r="AB830" s="626" t="str">
        <f t="shared" si="30"/>
        <v>597 mm</v>
      </c>
      <c r="AC830" s="643" t="s">
        <v>149</v>
      </c>
      <c r="AD830" s="643"/>
      <c r="AE830" s="623">
        <v>35</v>
      </c>
      <c r="AF830" s="623">
        <f t="shared" si="31"/>
        <v>597</v>
      </c>
    </row>
    <row r="831" spans="1:32" x14ac:dyDescent="0.2">
      <c r="A831" s="628" t="s">
        <v>10986</v>
      </c>
      <c r="B831" s="628" t="s">
        <v>2125</v>
      </c>
      <c r="C831" s="625">
        <v>0.5</v>
      </c>
      <c r="D831" s="632" t="s">
        <v>10985</v>
      </c>
      <c r="E831" s="625">
        <v>208</v>
      </c>
      <c r="F831" s="625">
        <v>65</v>
      </c>
      <c r="G831" s="628"/>
      <c r="H831" s="625">
        <v>79</v>
      </c>
      <c r="I831" s="625"/>
      <c r="J831" s="625" t="s">
        <v>1019</v>
      </c>
      <c r="K831" s="625"/>
      <c r="L831" s="625" t="s">
        <v>7147</v>
      </c>
      <c r="M831" s="629" t="s">
        <v>3523</v>
      </c>
      <c r="N831" s="625"/>
      <c r="O831" s="625"/>
      <c r="P831" s="625"/>
      <c r="Q831" s="625"/>
      <c r="R831" s="625" t="s">
        <v>4996</v>
      </c>
      <c r="S831" s="625" t="s">
        <v>2019</v>
      </c>
      <c r="T831" s="625"/>
      <c r="U831" s="625"/>
      <c r="V831" s="625"/>
      <c r="W831" s="625">
        <v>4</v>
      </c>
      <c r="X831" s="625"/>
      <c r="Y831" s="625" t="s">
        <v>6136</v>
      </c>
      <c r="Z831" s="625" t="s">
        <v>8263</v>
      </c>
      <c r="AA831" s="625" t="s">
        <v>8263</v>
      </c>
      <c r="AB831" s="626" t="str">
        <f t="shared" si="30"/>
        <v>547 mm</v>
      </c>
      <c r="AC831" s="643" t="s">
        <v>10980</v>
      </c>
      <c r="AD831" s="643"/>
      <c r="AE831" s="623">
        <v>85</v>
      </c>
      <c r="AF831" s="623">
        <f t="shared" si="31"/>
        <v>547</v>
      </c>
    </row>
    <row r="832" spans="1:32" x14ac:dyDescent="0.2">
      <c r="A832" s="628"/>
      <c r="B832" s="628" t="s">
        <v>2125</v>
      </c>
      <c r="C832" s="625">
        <v>0.5</v>
      </c>
      <c r="D832" s="632" t="s">
        <v>4687</v>
      </c>
      <c r="E832" s="625">
        <v>208</v>
      </c>
      <c r="F832" s="625">
        <v>67</v>
      </c>
      <c r="G832" s="628"/>
      <c r="H832" s="625">
        <v>79</v>
      </c>
      <c r="I832" s="625"/>
      <c r="J832" s="625" t="s">
        <v>1019</v>
      </c>
      <c r="K832" s="625"/>
      <c r="L832" s="625" t="s">
        <v>7147</v>
      </c>
      <c r="M832" s="629" t="s">
        <v>3929</v>
      </c>
      <c r="N832" s="625"/>
      <c r="O832" s="625"/>
      <c r="P832" s="625"/>
      <c r="Q832" s="625"/>
      <c r="R832" s="625" t="s">
        <v>4996</v>
      </c>
      <c r="S832" s="625" t="s">
        <v>3447</v>
      </c>
      <c r="T832" s="625"/>
      <c r="U832" s="625"/>
      <c r="V832" s="625"/>
      <c r="W832" s="625">
        <v>5</v>
      </c>
      <c r="X832" s="625"/>
      <c r="Y832" s="625" t="s">
        <v>6098</v>
      </c>
      <c r="Z832" s="625" t="s">
        <v>8263</v>
      </c>
      <c r="AA832" s="625" t="s">
        <v>8263</v>
      </c>
      <c r="AB832" s="626" t="str">
        <f t="shared" si="30"/>
        <v>597 mm</v>
      </c>
      <c r="AC832" s="643"/>
      <c r="AD832" s="643"/>
      <c r="AE832" s="623">
        <v>35</v>
      </c>
      <c r="AF832" s="623">
        <f t="shared" si="31"/>
        <v>597</v>
      </c>
    </row>
    <row r="833" spans="1:32" x14ac:dyDescent="0.2">
      <c r="A833" s="628"/>
      <c r="B833" s="628" t="s">
        <v>2125</v>
      </c>
      <c r="C833" s="625">
        <v>0.5</v>
      </c>
      <c r="D833" s="632" t="s">
        <v>1873</v>
      </c>
      <c r="E833" s="625">
        <v>208</v>
      </c>
      <c r="F833" s="625">
        <v>65</v>
      </c>
      <c r="G833" s="628"/>
      <c r="H833" s="625">
        <v>79</v>
      </c>
      <c r="I833" s="625"/>
      <c r="J833" s="625" t="s">
        <v>1019</v>
      </c>
      <c r="K833" s="625"/>
      <c r="L833" s="625" t="s">
        <v>7147</v>
      </c>
      <c r="M833" s="629" t="s">
        <v>3929</v>
      </c>
      <c r="N833" s="625"/>
      <c r="O833" s="625"/>
      <c r="P833" s="625"/>
      <c r="Q833" s="625"/>
      <c r="R833" s="625" t="s">
        <v>1874</v>
      </c>
      <c r="S833" s="625" t="s">
        <v>9615</v>
      </c>
      <c r="T833" s="625"/>
      <c r="U833" s="625"/>
      <c r="V833" s="625"/>
      <c r="W833" s="625">
        <v>3</v>
      </c>
      <c r="X833" s="625"/>
      <c r="Y833" s="625" t="s">
        <v>6513</v>
      </c>
      <c r="Z833" s="625" t="s">
        <v>8263</v>
      </c>
      <c r="AA833" s="625" t="s">
        <v>8263</v>
      </c>
      <c r="AB833" s="626" t="str">
        <f t="shared" si="30"/>
        <v>527 mm</v>
      </c>
      <c r="AC833" s="643"/>
      <c r="AD833" s="643"/>
      <c r="AE833" s="623">
        <v>105</v>
      </c>
      <c r="AF833" s="623">
        <f t="shared" si="31"/>
        <v>527</v>
      </c>
    </row>
    <row r="834" spans="1:32" x14ac:dyDescent="0.2">
      <c r="A834" s="628"/>
      <c r="B834" s="628" t="s">
        <v>2125</v>
      </c>
      <c r="C834" s="625">
        <v>0.5</v>
      </c>
      <c r="D834" s="632" t="s">
        <v>2914</v>
      </c>
      <c r="E834" s="625">
        <v>208</v>
      </c>
      <c r="F834" s="625">
        <v>65</v>
      </c>
      <c r="G834" s="628"/>
      <c r="H834" s="625">
        <v>79</v>
      </c>
      <c r="I834" s="625"/>
      <c r="J834" s="625" t="s">
        <v>1019</v>
      </c>
      <c r="K834" s="625"/>
      <c r="L834" s="625" t="s">
        <v>7147</v>
      </c>
      <c r="M834" s="629" t="s">
        <v>3523</v>
      </c>
      <c r="N834" s="625"/>
      <c r="O834" s="625"/>
      <c r="P834" s="625"/>
      <c r="Q834" s="625"/>
      <c r="R834" s="625" t="s">
        <v>4996</v>
      </c>
      <c r="S834" s="625" t="s">
        <v>1046</v>
      </c>
      <c r="T834" s="625"/>
      <c r="U834" s="625"/>
      <c r="V834" s="625"/>
      <c r="W834" s="625">
        <v>5</v>
      </c>
      <c r="X834" s="625"/>
      <c r="Y834" s="625" t="s">
        <v>5511</v>
      </c>
      <c r="Z834" s="625" t="s">
        <v>8263</v>
      </c>
      <c r="AA834" s="625" t="s">
        <v>8263</v>
      </c>
      <c r="AB834" s="626" t="str">
        <f t="shared" si="30"/>
        <v>592 mm</v>
      </c>
      <c r="AC834" s="643"/>
      <c r="AD834" s="643"/>
      <c r="AE834" s="623">
        <v>40</v>
      </c>
      <c r="AF834" s="623">
        <f t="shared" si="31"/>
        <v>592</v>
      </c>
    </row>
    <row r="835" spans="1:32" x14ac:dyDescent="0.2">
      <c r="A835" s="628" t="s">
        <v>6281</v>
      </c>
      <c r="B835" s="628" t="s">
        <v>2125</v>
      </c>
      <c r="C835" s="625">
        <v>0.5</v>
      </c>
      <c r="D835" s="632" t="s">
        <v>9368</v>
      </c>
      <c r="E835" s="625">
        <v>201</v>
      </c>
      <c r="F835" s="625">
        <v>65</v>
      </c>
      <c r="G835" s="625"/>
      <c r="H835" s="625">
        <v>79</v>
      </c>
      <c r="I835" s="625"/>
      <c r="J835" s="625" t="s">
        <v>1019</v>
      </c>
      <c r="K835" s="625"/>
      <c r="L835" s="649" t="s">
        <v>8558</v>
      </c>
      <c r="M835" s="650"/>
      <c r="N835" s="649"/>
      <c r="O835" s="649"/>
      <c r="P835" s="649"/>
      <c r="Q835" s="649"/>
      <c r="R835" s="649"/>
      <c r="S835" s="649"/>
      <c r="T835" s="625"/>
      <c r="U835" s="625"/>
      <c r="V835" s="625"/>
      <c r="W835" s="625">
        <v>6</v>
      </c>
      <c r="X835" s="625"/>
      <c r="Y835" s="625" t="s">
        <v>6098</v>
      </c>
      <c r="Z835" s="625" t="s">
        <v>5368</v>
      </c>
      <c r="AA835" s="625" t="s">
        <v>8263</v>
      </c>
      <c r="AB835" s="626" t="str">
        <f t="shared" si="30"/>
        <v>597 mm</v>
      </c>
      <c r="AC835" s="643"/>
      <c r="AD835" s="643"/>
      <c r="AE835" s="623">
        <v>35</v>
      </c>
      <c r="AF835" s="623">
        <f t="shared" si="31"/>
        <v>597</v>
      </c>
    </row>
    <row r="836" spans="1:32" x14ac:dyDescent="0.2">
      <c r="A836" s="628"/>
      <c r="B836" s="628" t="s">
        <v>2125</v>
      </c>
      <c r="C836" s="625">
        <v>0.5</v>
      </c>
      <c r="D836" s="632" t="s">
        <v>4694</v>
      </c>
      <c r="E836" s="625">
        <v>211</v>
      </c>
      <c r="F836" s="625">
        <v>63</v>
      </c>
      <c r="G836" s="628"/>
      <c r="H836" s="625">
        <v>79</v>
      </c>
      <c r="I836" s="625"/>
      <c r="J836" s="625" t="s">
        <v>7147</v>
      </c>
      <c r="K836" s="625"/>
      <c r="L836" s="625" t="s">
        <v>7147</v>
      </c>
      <c r="M836" s="629" t="s">
        <v>3929</v>
      </c>
      <c r="N836" s="625"/>
      <c r="O836" s="625"/>
      <c r="P836" s="625"/>
      <c r="Q836" s="625"/>
      <c r="R836" s="625" t="s">
        <v>4996</v>
      </c>
      <c r="S836" s="625" t="s">
        <v>9615</v>
      </c>
      <c r="T836" s="625"/>
      <c r="U836" s="625" t="s">
        <v>8263</v>
      </c>
      <c r="V836" s="625"/>
      <c r="W836" s="625">
        <v>3</v>
      </c>
      <c r="X836" s="625"/>
      <c r="Y836" s="625" t="s">
        <v>6513</v>
      </c>
      <c r="Z836" s="625" t="s">
        <v>8263</v>
      </c>
      <c r="AA836" s="625" t="s">
        <v>8263</v>
      </c>
      <c r="AB836" s="626" t="str">
        <f t="shared" si="30"/>
        <v>527 mm</v>
      </c>
      <c r="AC836" s="643"/>
      <c r="AD836" s="643"/>
      <c r="AE836" s="623">
        <v>105</v>
      </c>
      <c r="AF836" s="623">
        <f t="shared" si="31"/>
        <v>527</v>
      </c>
    </row>
    <row r="837" spans="1:32" x14ac:dyDescent="0.2">
      <c r="A837" s="628"/>
      <c r="B837" s="628" t="s">
        <v>2125</v>
      </c>
      <c r="C837" s="625">
        <v>0.5</v>
      </c>
      <c r="D837" s="632" t="s">
        <v>10241</v>
      </c>
      <c r="E837" s="625">
        <v>208</v>
      </c>
      <c r="F837" s="625">
        <v>64</v>
      </c>
      <c r="G837" s="625"/>
      <c r="H837" s="625">
        <v>79</v>
      </c>
      <c r="I837" s="625"/>
      <c r="J837" s="625" t="s">
        <v>1019</v>
      </c>
      <c r="K837" s="625"/>
      <c r="L837" s="625" t="s">
        <v>7147</v>
      </c>
      <c r="M837" s="629" t="s">
        <v>3929</v>
      </c>
      <c r="N837" s="625"/>
      <c r="O837" s="625"/>
      <c r="P837" s="625"/>
      <c r="Q837" s="625"/>
      <c r="R837" s="625" t="s">
        <v>4996</v>
      </c>
      <c r="S837" s="625" t="s">
        <v>3447</v>
      </c>
      <c r="T837" s="625"/>
      <c r="U837" s="625"/>
      <c r="V837" s="625"/>
      <c r="W837" s="625">
        <v>4</v>
      </c>
      <c r="X837" s="625"/>
      <c r="Y837" s="625" t="s">
        <v>10466</v>
      </c>
      <c r="Z837" s="625" t="s">
        <v>8263</v>
      </c>
      <c r="AA837" s="625" t="s">
        <v>8263</v>
      </c>
      <c r="AB837" s="626" t="str">
        <f t="shared" si="30"/>
        <v>557 mm</v>
      </c>
      <c r="AC837" s="643"/>
      <c r="AD837" s="643"/>
      <c r="AE837" s="623">
        <v>75</v>
      </c>
      <c r="AF837" s="623">
        <f t="shared" si="31"/>
        <v>557</v>
      </c>
    </row>
    <row r="838" spans="1:32" x14ac:dyDescent="0.2">
      <c r="A838" s="628"/>
      <c r="B838" s="628" t="s">
        <v>2125</v>
      </c>
      <c r="C838" s="625">
        <v>0.5</v>
      </c>
      <c r="D838" s="632" t="s">
        <v>1177</v>
      </c>
      <c r="E838" s="625">
        <v>213</v>
      </c>
      <c r="F838" s="625"/>
      <c r="G838" s="625"/>
      <c r="H838" s="625">
        <v>83</v>
      </c>
      <c r="I838" s="625"/>
      <c r="J838" s="625" t="s">
        <v>1019</v>
      </c>
      <c r="K838" s="625"/>
      <c r="L838" s="625" t="s">
        <v>7820</v>
      </c>
      <c r="M838" s="629" t="s">
        <v>3929</v>
      </c>
      <c r="N838" s="625"/>
      <c r="O838" s="625"/>
      <c r="P838" s="625"/>
      <c r="Q838" s="625"/>
      <c r="R838" s="625" t="s">
        <v>3270</v>
      </c>
      <c r="S838" s="625" t="s">
        <v>9615</v>
      </c>
      <c r="T838" s="625"/>
      <c r="U838" s="625" t="s">
        <v>8263</v>
      </c>
      <c r="V838" s="625"/>
      <c r="W838" s="625">
        <v>3</v>
      </c>
      <c r="X838" s="625"/>
      <c r="Y838" s="625" t="s">
        <v>10390</v>
      </c>
      <c r="Z838" s="625" t="s">
        <v>8263</v>
      </c>
      <c r="AA838" s="625" t="s">
        <v>8263</v>
      </c>
      <c r="AB838" s="626" t="str">
        <f t="shared" si="30"/>
        <v>542 mm</v>
      </c>
      <c r="AC838" s="643" t="s">
        <v>4051</v>
      </c>
      <c r="AD838" s="643"/>
      <c r="AE838" s="623">
        <v>90</v>
      </c>
      <c r="AF838" s="623">
        <f t="shared" si="31"/>
        <v>542</v>
      </c>
    </row>
    <row r="839" spans="1:32" x14ac:dyDescent="0.2">
      <c r="A839" s="633" t="s">
        <v>11673</v>
      </c>
      <c r="B839" s="628" t="s">
        <v>2125</v>
      </c>
      <c r="C839" s="625">
        <v>0.5</v>
      </c>
      <c r="D839" s="640" t="s">
        <v>7887</v>
      </c>
      <c r="E839" s="625">
        <v>228</v>
      </c>
      <c r="F839" s="625">
        <v>63</v>
      </c>
      <c r="G839" s="625"/>
      <c r="H839" s="625">
        <v>79</v>
      </c>
      <c r="I839" s="625"/>
      <c r="J839" s="636" t="s">
        <v>7147</v>
      </c>
      <c r="K839" s="625"/>
      <c r="L839" s="625" t="s">
        <v>7147</v>
      </c>
      <c r="M839" s="629" t="s">
        <v>3523</v>
      </c>
      <c r="N839" s="625"/>
      <c r="O839" s="625"/>
      <c r="P839" s="625"/>
      <c r="Q839" s="625"/>
      <c r="R839" s="625" t="s">
        <v>4996</v>
      </c>
      <c r="S839" s="625" t="s">
        <v>1046</v>
      </c>
      <c r="T839" s="625"/>
      <c r="U839" s="625" t="s">
        <v>8263</v>
      </c>
      <c r="V839" s="625"/>
      <c r="W839" s="625">
        <v>5</v>
      </c>
      <c r="X839" s="625"/>
      <c r="Y839" s="636" t="s">
        <v>10391</v>
      </c>
      <c r="Z839" s="625" t="s">
        <v>8263</v>
      </c>
      <c r="AA839" s="625" t="s">
        <v>8263</v>
      </c>
      <c r="AB839" s="626" t="str">
        <f t="shared" si="30"/>
        <v>577 mm</v>
      </c>
      <c r="AC839" s="651" t="s">
        <v>11681</v>
      </c>
      <c r="AD839" s="651"/>
      <c r="AE839" s="623">
        <v>55</v>
      </c>
      <c r="AF839" s="623">
        <f t="shared" si="31"/>
        <v>577</v>
      </c>
    </row>
    <row r="840" spans="1:32" x14ac:dyDescent="0.2">
      <c r="A840" s="628"/>
      <c r="B840" s="628" t="s">
        <v>2125</v>
      </c>
      <c r="C840" s="625">
        <v>0.5</v>
      </c>
      <c r="D840" s="632" t="s">
        <v>6868</v>
      </c>
      <c r="E840" s="625">
        <v>228</v>
      </c>
      <c r="F840" s="625">
        <v>62</v>
      </c>
      <c r="G840" s="625"/>
      <c r="H840" s="625">
        <v>79</v>
      </c>
      <c r="I840" s="625"/>
      <c r="J840" s="625" t="s">
        <v>7147</v>
      </c>
      <c r="K840" s="625"/>
      <c r="L840" s="625" t="s">
        <v>7147</v>
      </c>
      <c r="M840" s="629" t="s">
        <v>3523</v>
      </c>
      <c r="N840" s="625"/>
      <c r="O840" s="625"/>
      <c r="P840" s="625"/>
      <c r="Q840" s="625"/>
      <c r="R840" s="625" t="s">
        <v>4996</v>
      </c>
      <c r="S840" s="625" t="s">
        <v>1046</v>
      </c>
      <c r="T840" s="625"/>
      <c r="U840" s="625" t="s">
        <v>8263</v>
      </c>
      <c r="V840" s="625"/>
      <c r="W840" s="625">
        <v>5</v>
      </c>
      <c r="X840" s="625"/>
      <c r="Y840" s="625" t="s">
        <v>1074</v>
      </c>
      <c r="Z840" s="625" t="s">
        <v>8263</v>
      </c>
      <c r="AA840" s="625" t="s">
        <v>8263</v>
      </c>
      <c r="AB840" s="626" t="str">
        <f t="shared" si="30"/>
        <v>582 mm</v>
      </c>
      <c r="AC840" s="643"/>
      <c r="AD840" s="643"/>
      <c r="AE840" s="623">
        <v>50</v>
      </c>
      <c r="AF840" s="623">
        <f t="shared" si="31"/>
        <v>582</v>
      </c>
    </row>
    <row r="841" spans="1:32" x14ac:dyDescent="0.2">
      <c r="A841" s="628"/>
      <c r="B841" s="628" t="s">
        <v>2125</v>
      </c>
      <c r="C841" s="625">
        <v>0.5</v>
      </c>
      <c r="D841" s="632" t="s">
        <v>11783</v>
      </c>
      <c r="E841" s="625">
        <v>213</v>
      </c>
      <c r="F841" s="625"/>
      <c r="G841" s="625"/>
      <c r="H841" s="625">
        <v>83</v>
      </c>
      <c r="I841" s="625"/>
      <c r="J841" s="625" t="s">
        <v>1019</v>
      </c>
      <c r="K841" s="625"/>
      <c r="L841" s="625" t="s">
        <v>7820</v>
      </c>
      <c r="M841" s="629" t="s">
        <v>3929</v>
      </c>
      <c r="N841" s="625"/>
      <c r="O841" s="625"/>
      <c r="P841" s="625"/>
      <c r="Q841" s="625"/>
      <c r="R841" s="625" t="s">
        <v>3270</v>
      </c>
      <c r="S841" s="625" t="s">
        <v>9615</v>
      </c>
      <c r="T841" s="625"/>
      <c r="U841" s="625" t="s">
        <v>8263</v>
      </c>
      <c r="V841" s="625"/>
      <c r="W841" s="625">
        <v>3</v>
      </c>
      <c r="X841" s="625"/>
      <c r="Y841" s="625" t="s">
        <v>912</v>
      </c>
      <c r="Z841" s="625" t="s">
        <v>8263</v>
      </c>
      <c r="AA841" s="625" t="s">
        <v>8263</v>
      </c>
      <c r="AB841" s="626" t="str">
        <f t="shared" si="30"/>
        <v>537 mm</v>
      </c>
      <c r="AC841" s="643" t="s">
        <v>4051</v>
      </c>
      <c r="AD841" s="643"/>
      <c r="AE841" s="623">
        <v>95</v>
      </c>
      <c r="AF841" s="623">
        <f t="shared" si="31"/>
        <v>537</v>
      </c>
    </row>
    <row r="842" spans="1:32" x14ac:dyDescent="0.2">
      <c r="A842" s="6" t="s">
        <v>11724</v>
      </c>
      <c r="B842" s="6" t="s">
        <v>2125</v>
      </c>
      <c r="C842" s="5">
        <v>0.5</v>
      </c>
      <c r="D842" s="174" t="s">
        <v>11592</v>
      </c>
      <c r="E842" s="5">
        <v>213</v>
      </c>
      <c r="F842" s="5"/>
      <c r="G842" s="6"/>
      <c r="H842" s="5">
        <v>83</v>
      </c>
      <c r="I842" s="5"/>
      <c r="J842" s="5" t="s">
        <v>1019</v>
      </c>
      <c r="K842" s="5"/>
      <c r="L842" s="5" t="s">
        <v>7820</v>
      </c>
      <c r="M842" s="251" t="s">
        <v>3929</v>
      </c>
      <c r="N842" s="5"/>
      <c r="O842" s="5"/>
      <c r="P842" s="5"/>
      <c r="Q842" s="5"/>
      <c r="R842" s="5" t="s">
        <v>3270</v>
      </c>
      <c r="S842" s="5" t="s">
        <v>2019</v>
      </c>
      <c r="T842" s="5"/>
      <c r="U842" s="5" t="s">
        <v>8263</v>
      </c>
      <c r="V842" s="5"/>
      <c r="W842" s="5">
        <v>4</v>
      </c>
      <c r="X842" s="5"/>
      <c r="Y842" s="5" t="s">
        <v>3035</v>
      </c>
      <c r="Z842" s="5" t="s">
        <v>8263</v>
      </c>
      <c r="AA842" s="5" t="s">
        <v>8263</v>
      </c>
      <c r="AB842" s="626" t="str">
        <f t="shared" si="30"/>
        <v>552 mm</v>
      </c>
      <c r="AC842" s="9" t="s">
        <v>11717</v>
      </c>
      <c r="AD842" s="9"/>
      <c r="AE842" s="628">
        <v>80</v>
      </c>
      <c r="AF842" s="623">
        <f t="shared" si="31"/>
        <v>552</v>
      </c>
    </row>
    <row r="843" spans="1:32" customFormat="1" x14ac:dyDescent="0.2">
      <c r="A843" s="575" t="s">
        <v>11704</v>
      </c>
      <c r="B843" s="6" t="s">
        <v>2125</v>
      </c>
      <c r="C843" s="5">
        <v>0.5</v>
      </c>
      <c r="D843" s="174" t="s">
        <v>11614</v>
      </c>
      <c r="E843" s="5">
        <v>213</v>
      </c>
      <c r="F843" s="5"/>
      <c r="G843" s="6"/>
      <c r="H843" s="5">
        <v>83</v>
      </c>
      <c r="I843" s="5"/>
      <c r="J843" s="5" t="s">
        <v>1019</v>
      </c>
      <c r="K843" s="5"/>
      <c r="L843" s="5" t="s">
        <v>7820</v>
      </c>
      <c r="M843" s="251" t="s">
        <v>3929</v>
      </c>
      <c r="N843" s="5"/>
      <c r="O843" s="5"/>
      <c r="P843" s="5"/>
      <c r="Q843" s="5"/>
      <c r="R843" s="5" t="s">
        <v>3270</v>
      </c>
      <c r="S843" s="564" t="s">
        <v>2019</v>
      </c>
      <c r="T843" s="5"/>
      <c r="U843" s="5" t="s">
        <v>8263</v>
      </c>
      <c r="V843" s="5"/>
      <c r="W843" s="5">
        <v>4</v>
      </c>
      <c r="X843" s="5"/>
      <c r="Y843" s="564" t="s">
        <v>11705</v>
      </c>
      <c r="Z843" s="5" t="s">
        <v>8263</v>
      </c>
      <c r="AA843" s="5" t="s">
        <v>8263</v>
      </c>
      <c r="AB843" s="626" t="str">
        <f t="shared" si="30"/>
        <v>552 mm</v>
      </c>
      <c r="AC843" s="562" t="s">
        <v>11700</v>
      </c>
      <c r="AD843" s="562"/>
      <c r="AE843" s="628">
        <v>80</v>
      </c>
      <c r="AF843" s="623">
        <f t="shared" si="31"/>
        <v>552</v>
      </c>
    </row>
    <row r="844" spans="1:32" customFormat="1" x14ac:dyDescent="0.2">
      <c r="A844" s="575" t="s">
        <v>11992</v>
      </c>
      <c r="B844" s="6" t="s">
        <v>3135</v>
      </c>
      <c r="C844" s="5">
        <v>0.5</v>
      </c>
      <c r="D844" s="174" t="s">
        <v>1906</v>
      </c>
      <c r="E844" s="5">
        <v>208</v>
      </c>
      <c r="F844" s="625">
        <v>65</v>
      </c>
      <c r="G844" s="625"/>
      <c r="H844" s="625">
        <v>79</v>
      </c>
      <c r="I844" s="625"/>
      <c r="J844" s="625" t="s">
        <v>1019</v>
      </c>
      <c r="K844" s="625"/>
      <c r="L844" s="625" t="s">
        <v>7147</v>
      </c>
      <c r="M844" s="629" t="s">
        <v>3523</v>
      </c>
      <c r="N844" s="625"/>
      <c r="O844" s="625"/>
      <c r="P844" s="625"/>
      <c r="Q844" s="625"/>
      <c r="R844" s="625" t="s">
        <v>4996</v>
      </c>
      <c r="S844" s="625" t="s">
        <v>3447</v>
      </c>
      <c r="T844" s="625"/>
      <c r="U844" s="625"/>
      <c r="V844" s="625"/>
      <c r="W844" s="625">
        <v>5</v>
      </c>
      <c r="X844" s="625"/>
      <c r="Y844" s="625" t="s">
        <v>10466</v>
      </c>
      <c r="Z844" s="625" t="s">
        <v>8263</v>
      </c>
      <c r="AA844" s="625" t="s">
        <v>8263</v>
      </c>
      <c r="AB844" s="626" t="str">
        <f t="shared" si="30"/>
        <v>557 mm</v>
      </c>
      <c r="AC844" s="562" t="s">
        <v>11968</v>
      </c>
      <c r="AD844" s="562"/>
      <c r="AE844" s="628">
        <v>75</v>
      </c>
      <c r="AF844" s="623">
        <f t="shared" si="31"/>
        <v>557</v>
      </c>
    </row>
    <row r="845" spans="1:32" customFormat="1" x14ac:dyDescent="0.2">
      <c r="A845" s="628"/>
      <c r="B845" s="628" t="s">
        <v>3135</v>
      </c>
      <c r="C845" s="625">
        <v>0.5</v>
      </c>
      <c r="D845" s="632" t="s">
        <v>10025</v>
      </c>
      <c r="E845" s="625">
        <v>201</v>
      </c>
      <c r="F845" s="625">
        <v>65</v>
      </c>
      <c r="G845" s="625"/>
      <c r="H845" s="625">
        <v>79</v>
      </c>
      <c r="I845" s="625"/>
      <c r="J845" s="625" t="s">
        <v>1019</v>
      </c>
      <c r="K845" s="625"/>
      <c r="L845" s="649" t="s">
        <v>8558</v>
      </c>
      <c r="M845" s="650"/>
      <c r="N845" s="649"/>
      <c r="O845" s="649"/>
      <c r="P845" s="649"/>
      <c r="Q845" s="649"/>
      <c r="R845" s="649"/>
      <c r="S845" s="649"/>
      <c r="T845" s="625"/>
      <c r="U845" s="625"/>
      <c r="V845" s="625"/>
      <c r="W845" s="625">
        <v>6</v>
      </c>
      <c r="X845" s="625"/>
      <c r="Y845" s="625" t="s">
        <v>6098</v>
      </c>
      <c r="Z845" s="625" t="s">
        <v>5368</v>
      </c>
      <c r="AA845" s="625" t="s">
        <v>8263</v>
      </c>
      <c r="AB845" s="626" t="str">
        <f t="shared" si="30"/>
        <v>597 mm</v>
      </c>
      <c r="AC845" s="643"/>
      <c r="AD845" s="643"/>
      <c r="AE845" s="623">
        <v>35</v>
      </c>
      <c r="AF845" s="623">
        <f t="shared" si="31"/>
        <v>597</v>
      </c>
    </row>
    <row r="846" spans="1:32" x14ac:dyDescent="0.2">
      <c r="A846" s="628" t="s">
        <v>11995</v>
      </c>
      <c r="B846" s="628" t="s">
        <v>3135</v>
      </c>
      <c r="C846" s="625">
        <v>0.5</v>
      </c>
      <c r="D846" s="632" t="s">
        <v>12000</v>
      </c>
      <c r="E846" s="5">
        <v>208</v>
      </c>
      <c r="F846" s="625">
        <v>65</v>
      </c>
      <c r="G846" s="625"/>
      <c r="H846" s="625">
        <v>79</v>
      </c>
      <c r="I846" s="625"/>
      <c r="J846" s="625" t="s">
        <v>1019</v>
      </c>
      <c r="K846" s="625"/>
      <c r="L846" s="625" t="s">
        <v>7147</v>
      </c>
      <c r="M846" s="629" t="s">
        <v>3523</v>
      </c>
      <c r="N846" s="625"/>
      <c r="O846" s="625"/>
      <c r="P846" s="625"/>
      <c r="Q846" s="625"/>
      <c r="R846" s="625" t="s">
        <v>4996</v>
      </c>
      <c r="S846" s="625" t="s">
        <v>3447</v>
      </c>
      <c r="T846" s="625"/>
      <c r="U846" s="625"/>
      <c r="V846" s="625"/>
      <c r="W846" s="625">
        <v>5</v>
      </c>
      <c r="X846" s="625"/>
      <c r="Y846" s="625" t="s">
        <v>3035</v>
      </c>
      <c r="Z846" s="625" t="s">
        <v>8263</v>
      </c>
      <c r="AA846" s="625" t="s">
        <v>8263</v>
      </c>
      <c r="AB846" s="626" t="str">
        <f t="shared" si="30"/>
        <v>552 mm</v>
      </c>
      <c r="AC846" s="562" t="s">
        <v>11968</v>
      </c>
      <c r="AD846" s="562"/>
      <c r="AE846" s="623">
        <v>80</v>
      </c>
      <c r="AF846" s="623">
        <f t="shared" si="31"/>
        <v>552</v>
      </c>
    </row>
    <row r="847" spans="1:32" x14ac:dyDescent="0.2">
      <c r="A847" s="628"/>
      <c r="B847" s="628" t="s">
        <v>3135</v>
      </c>
      <c r="C847" s="625">
        <v>0.5</v>
      </c>
      <c r="D847" s="632" t="s">
        <v>7047</v>
      </c>
      <c r="E847" s="625">
        <v>201</v>
      </c>
      <c r="F847" s="625">
        <v>65</v>
      </c>
      <c r="G847" s="625"/>
      <c r="H847" s="625">
        <v>79</v>
      </c>
      <c r="I847" s="625"/>
      <c r="J847" s="625" t="s">
        <v>1019</v>
      </c>
      <c r="K847" s="625"/>
      <c r="L847" s="649" t="s">
        <v>8558</v>
      </c>
      <c r="M847" s="650"/>
      <c r="N847" s="649"/>
      <c r="O847" s="649"/>
      <c r="P847" s="649"/>
      <c r="Q847" s="649"/>
      <c r="R847" s="649"/>
      <c r="S847" s="649"/>
      <c r="T847" s="625"/>
      <c r="U847" s="625"/>
      <c r="V847" s="625"/>
      <c r="W847" s="625">
        <v>6</v>
      </c>
      <c r="X847" s="625"/>
      <c r="Y847" s="625" t="s">
        <v>6098</v>
      </c>
      <c r="Z847" s="625" t="s">
        <v>5368</v>
      </c>
      <c r="AA847" s="625" t="s">
        <v>8263</v>
      </c>
      <c r="AB847" s="626" t="str">
        <f t="shared" si="30"/>
        <v>597 mm</v>
      </c>
      <c r="AC847" s="643"/>
      <c r="AD847" s="643"/>
      <c r="AE847" s="623">
        <v>35</v>
      </c>
      <c r="AF847" s="623">
        <f t="shared" si="31"/>
        <v>597</v>
      </c>
    </row>
    <row r="848" spans="1:32" x14ac:dyDescent="0.2">
      <c r="A848" s="628" t="s">
        <v>11993</v>
      </c>
      <c r="B848" s="628" t="s">
        <v>3135</v>
      </c>
      <c r="C848" s="625">
        <v>0.5</v>
      </c>
      <c r="D848" s="632" t="s">
        <v>12001</v>
      </c>
      <c r="E848" s="5">
        <v>208</v>
      </c>
      <c r="F848" s="625">
        <v>66</v>
      </c>
      <c r="G848" s="625"/>
      <c r="H848" s="625">
        <v>79</v>
      </c>
      <c r="I848" s="625"/>
      <c r="J848" s="625" t="s">
        <v>1019</v>
      </c>
      <c r="K848" s="625"/>
      <c r="L848" s="625" t="s">
        <v>7147</v>
      </c>
      <c r="M848" s="629" t="s">
        <v>3523</v>
      </c>
      <c r="N848" s="625"/>
      <c r="O848" s="625"/>
      <c r="P848" s="625"/>
      <c r="Q848" s="625"/>
      <c r="R848" s="625" t="s">
        <v>4996</v>
      </c>
      <c r="S848" s="625" t="s">
        <v>3447</v>
      </c>
      <c r="T848" s="625"/>
      <c r="U848" s="625"/>
      <c r="V848" s="625"/>
      <c r="W848" s="625">
        <v>6</v>
      </c>
      <c r="X848" s="625"/>
      <c r="Y848" s="625" t="s">
        <v>2018</v>
      </c>
      <c r="Z848" s="625" t="s">
        <v>8263</v>
      </c>
      <c r="AA848" s="625" t="s">
        <v>8263</v>
      </c>
      <c r="AB848" s="626" t="str">
        <f t="shared" si="30"/>
        <v>602 mm</v>
      </c>
      <c r="AC848" s="562" t="s">
        <v>11968</v>
      </c>
      <c r="AD848" s="562"/>
      <c r="AE848" s="623">
        <v>30</v>
      </c>
      <c r="AF848" s="623">
        <f t="shared" si="31"/>
        <v>602</v>
      </c>
    </row>
    <row r="849" spans="1:32" x14ac:dyDescent="0.2">
      <c r="A849" s="628"/>
      <c r="B849" s="628" t="s">
        <v>3135</v>
      </c>
      <c r="C849" s="625">
        <v>0.5</v>
      </c>
      <c r="D849" s="632" t="s">
        <v>3689</v>
      </c>
      <c r="E849" s="625">
        <v>201</v>
      </c>
      <c r="F849" s="625">
        <v>65</v>
      </c>
      <c r="G849" s="625"/>
      <c r="H849" s="625">
        <v>79</v>
      </c>
      <c r="I849" s="625"/>
      <c r="J849" s="625" t="s">
        <v>1019</v>
      </c>
      <c r="K849" s="625"/>
      <c r="L849" s="649" t="s">
        <v>8558</v>
      </c>
      <c r="M849" s="650"/>
      <c r="N849" s="649"/>
      <c r="O849" s="649"/>
      <c r="P849" s="649"/>
      <c r="Q849" s="649"/>
      <c r="R849" s="649"/>
      <c r="S849" s="649"/>
      <c r="T849" s="625"/>
      <c r="U849" s="625"/>
      <c r="V849" s="625"/>
      <c r="W849" s="625">
        <v>6</v>
      </c>
      <c r="X849" s="625"/>
      <c r="Y849" s="625" t="s">
        <v>6098</v>
      </c>
      <c r="Z849" s="625" t="s">
        <v>5368</v>
      </c>
      <c r="AA849" s="625" t="s">
        <v>8263</v>
      </c>
      <c r="AB849" s="626" t="str">
        <f t="shared" si="30"/>
        <v>597 mm</v>
      </c>
      <c r="AC849" s="643"/>
      <c r="AD849" s="643"/>
      <c r="AE849" s="623">
        <v>35</v>
      </c>
      <c r="AF849" s="623">
        <f t="shared" si="31"/>
        <v>597</v>
      </c>
    </row>
    <row r="850" spans="1:32" x14ac:dyDescent="0.2">
      <c r="A850" s="628"/>
      <c r="B850" s="628" t="s">
        <v>2785</v>
      </c>
      <c r="C850" s="625">
        <v>0.5</v>
      </c>
      <c r="D850" s="632" t="s">
        <v>9710</v>
      </c>
      <c r="E850" s="625">
        <v>206</v>
      </c>
      <c r="F850" s="625" t="s">
        <v>9187</v>
      </c>
      <c r="G850" s="625"/>
      <c r="H850" s="625">
        <v>83</v>
      </c>
      <c r="I850" s="625"/>
      <c r="J850" s="625" t="s">
        <v>1019</v>
      </c>
      <c r="K850" s="625"/>
      <c r="L850" s="625" t="s">
        <v>7147</v>
      </c>
      <c r="M850" s="629" t="s">
        <v>3929</v>
      </c>
      <c r="N850" s="625"/>
      <c r="O850" s="625"/>
      <c r="P850" s="625"/>
      <c r="Q850" s="625"/>
      <c r="R850" s="625" t="s">
        <v>4996</v>
      </c>
      <c r="S850" s="625" t="s">
        <v>2019</v>
      </c>
      <c r="T850" s="625"/>
      <c r="U850" s="625"/>
      <c r="V850" s="625"/>
      <c r="W850" s="625">
        <v>4</v>
      </c>
      <c r="X850" s="625"/>
      <c r="Y850" s="625" t="s">
        <v>2790</v>
      </c>
      <c r="Z850" s="625" t="s">
        <v>8263</v>
      </c>
      <c r="AA850" s="625" t="s">
        <v>8263</v>
      </c>
      <c r="AB850" s="626" t="str">
        <f t="shared" si="30"/>
        <v>562 mm</v>
      </c>
      <c r="AC850" s="643"/>
      <c r="AD850" s="643"/>
      <c r="AE850" s="623">
        <v>70</v>
      </c>
      <c r="AF850" s="623">
        <f t="shared" si="31"/>
        <v>562</v>
      </c>
    </row>
    <row r="851" spans="1:32" x14ac:dyDescent="0.2">
      <c r="A851" s="628"/>
      <c r="B851" s="628" t="s">
        <v>2785</v>
      </c>
      <c r="C851" s="625">
        <v>0.5</v>
      </c>
      <c r="D851" s="632" t="s">
        <v>7411</v>
      </c>
      <c r="E851" s="625">
        <v>206</v>
      </c>
      <c r="F851" s="625" t="s">
        <v>9187</v>
      </c>
      <c r="G851" s="625"/>
      <c r="H851" s="625">
        <v>83</v>
      </c>
      <c r="I851" s="625"/>
      <c r="J851" s="625" t="s">
        <v>1019</v>
      </c>
      <c r="K851" s="625"/>
      <c r="L851" s="625" t="s">
        <v>7147</v>
      </c>
      <c r="M851" s="629" t="s">
        <v>3929</v>
      </c>
      <c r="N851" s="625"/>
      <c r="O851" s="625"/>
      <c r="P851" s="625"/>
      <c r="Q851" s="625"/>
      <c r="R851" s="625" t="s">
        <v>4996</v>
      </c>
      <c r="S851" s="625" t="s">
        <v>3447</v>
      </c>
      <c r="T851" s="625"/>
      <c r="U851" s="625"/>
      <c r="V851" s="625"/>
      <c r="W851" s="625">
        <v>5</v>
      </c>
      <c r="X851" s="625"/>
      <c r="Y851" s="625" t="s">
        <v>1074</v>
      </c>
      <c r="Z851" s="625" t="s">
        <v>8263</v>
      </c>
      <c r="AA851" s="625" t="s">
        <v>8263</v>
      </c>
      <c r="AB851" s="626" t="str">
        <f t="shared" si="30"/>
        <v>582 mm</v>
      </c>
      <c r="AC851" s="643"/>
      <c r="AD851" s="643"/>
      <c r="AE851" s="623">
        <v>50</v>
      </c>
      <c r="AF851" s="623">
        <f t="shared" si="31"/>
        <v>582</v>
      </c>
    </row>
    <row r="852" spans="1:32" x14ac:dyDescent="0.2">
      <c r="A852" s="628"/>
      <c r="B852" s="628" t="s">
        <v>2785</v>
      </c>
      <c r="C852" s="625">
        <v>0.5</v>
      </c>
      <c r="D852" s="632" t="s">
        <v>9680</v>
      </c>
      <c r="E852" s="625">
        <v>214</v>
      </c>
      <c r="F852" s="625">
        <v>64</v>
      </c>
      <c r="G852" s="625"/>
      <c r="H852" s="625">
        <v>79</v>
      </c>
      <c r="I852" s="625"/>
      <c r="J852" s="625" t="s">
        <v>1019</v>
      </c>
      <c r="K852" s="625"/>
      <c r="L852" s="625" t="s">
        <v>7147</v>
      </c>
      <c r="M852" s="629" t="s">
        <v>3523</v>
      </c>
      <c r="N852" s="625"/>
      <c r="O852" s="625"/>
      <c r="P852" s="625"/>
      <c r="Q852" s="625"/>
      <c r="R852" s="625" t="s">
        <v>4996</v>
      </c>
      <c r="S852" s="625" t="s">
        <v>1046</v>
      </c>
      <c r="T852" s="625"/>
      <c r="U852" s="625" t="s">
        <v>8263</v>
      </c>
      <c r="V852" s="625"/>
      <c r="W852" s="625">
        <v>5</v>
      </c>
      <c r="X852" s="625"/>
      <c r="Y852" s="625" t="s">
        <v>3609</v>
      </c>
      <c r="Z852" s="625" t="s">
        <v>8263</v>
      </c>
      <c r="AA852" s="625" t="s">
        <v>8263</v>
      </c>
      <c r="AB852" s="626" t="str">
        <f t="shared" si="30"/>
        <v>612 mm</v>
      </c>
      <c r="AC852" s="643"/>
      <c r="AD852" s="643"/>
      <c r="AE852" s="623">
        <v>20</v>
      </c>
      <c r="AF852" s="623">
        <f t="shared" si="31"/>
        <v>612</v>
      </c>
    </row>
    <row r="853" spans="1:32" x14ac:dyDescent="0.2">
      <c r="A853" s="628"/>
      <c r="B853" s="628" t="s">
        <v>2785</v>
      </c>
      <c r="C853" s="625">
        <v>0.5</v>
      </c>
      <c r="D853" s="632" t="s">
        <v>3966</v>
      </c>
      <c r="E853" s="625">
        <v>214</v>
      </c>
      <c r="F853" s="625">
        <v>64</v>
      </c>
      <c r="G853" s="625"/>
      <c r="H853" s="625">
        <v>79</v>
      </c>
      <c r="I853" s="625"/>
      <c r="J853" s="625" t="s">
        <v>1019</v>
      </c>
      <c r="K853" s="625"/>
      <c r="L853" s="625" t="s">
        <v>7147</v>
      </c>
      <c r="M853" s="629" t="s">
        <v>3523</v>
      </c>
      <c r="N853" s="625"/>
      <c r="O853" s="625"/>
      <c r="P853" s="625"/>
      <c r="Q853" s="625"/>
      <c r="R853" s="625" t="s">
        <v>4996</v>
      </c>
      <c r="S853" s="625" t="s">
        <v>3447</v>
      </c>
      <c r="T853" s="625"/>
      <c r="U853" s="625" t="s">
        <v>8263</v>
      </c>
      <c r="V853" s="625"/>
      <c r="W853" s="625">
        <v>4</v>
      </c>
      <c r="X853" s="625"/>
      <c r="Y853" s="625" t="s">
        <v>3271</v>
      </c>
      <c r="Z853" s="625" t="s">
        <v>8263</v>
      </c>
      <c r="AA853" s="625" t="s">
        <v>8263</v>
      </c>
      <c r="AB853" s="626" t="str">
        <f t="shared" si="30"/>
        <v>567 mm</v>
      </c>
      <c r="AC853" s="643"/>
      <c r="AD853" s="643"/>
      <c r="AE853" s="623">
        <v>65</v>
      </c>
      <c r="AF853" s="623">
        <f t="shared" si="31"/>
        <v>567</v>
      </c>
    </row>
    <row r="854" spans="1:32" x14ac:dyDescent="0.2">
      <c r="A854" s="628"/>
      <c r="B854" s="628" t="s">
        <v>2785</v>
      </c>
      <c r="C854" s="625">
        <v>0.5</v>
      </c>
      <c r="D854" s="632" t="s">
        <v>3967</v>
      </c>
      <c r="E854" s="625">
        <v>208</v>
      </c>
      <c r="F854" s="625">
        <v>66</v>
      </c>
      <c r="G854" s="625"/>
      <c r="H854" s="625">
        <v>79</v>
      </c>
      <c r="I854" s="625"/>
      <c r="J854" s="625" t="s">
        <v>1019</v>
      </c>
      <c r="K854" s="625"/>
      <c r="L854" s="625" t="s">
        <v>7147</v>
      </c>
      <c r="M854" s="629" t="s">
        <v>3929</v>
      </c>
      <c r="N854" s="625"/>
      <c r="O854" s="625"/>
      <c r="P854" s="625"/>
      <c r="Q854" s="625"/>
      <c r="R854" s="625" t="s">
        <v>4996</v>
      </c>
      <c r="S854" s="625" t="s">
        <v>3447</v>
      </c>
      <c r="T854" s="625"/>
      <c r="U854" s="625"/>
      <c r="V854" s="625"/>
      <c r="W854" s="625">
        <v>4</v>
      </c>
      <c r="X854" s="625"/>
      <c r="Y854" s="625" t="s">
        <v>3271</v>
      </c>
      <c r="Z854" s="625" t="s">
        <v>8263</v>
      </c>
      <c r="AA854" s="625" t="s">
        <v>8263</v>
      </c>
      <c r="AB854" s="626" t="str">
        <f t="shared" si="30"/>
        <v>567 mm</v>
      </c>
      <c r="AC854" s="643"/>
      <c r="AD854" s="643"/>
      <c r="AE854" s="623">
        <v>65</v>
      </c>
      <c r="AF854" s="623">
        <f t="shared" si="31"/>
        <v>567</v>
      </c>
    </row>
    <row r="855" spans="1:32" x14ac:dyDescent="0.2">
      <c r="A855" s="628"/>
      <c r="B855" s="628" t="s">
        <v>2785</v>
      </c>
      <c r="C855" s="625">
        <v>0.5</v>
      </c>
      <c r="D855" s="632" t="s">
        <v>1213</v>
      </c>
      <c r="E855" s="625">
        <v>201</v>
      </c>
      <c r="F855" s="625">
        <v>65</v>
      </c>
      <c r="G855" s="625"/>
      <c r="H855" s="625">
        <v>79</v>
      </c>
      <c r="I855" s="625"/>
      <c r="J855" s="625" t="s">
        <v>1019</v>
      </c>
      <c r="K855" s="625"/>
      <c r="L855" s="649" t="s">
        <v>8558</v>
      </c>
      <c r="M855" s="650"/>
      <c r="N855" s="649"/>
      <c r="O855" s="649"/>
      <c r="P855" s="649"/>
      <c r="Q855" s="649"/>
      <c r="R855" s="649"/>
      <c r="S855" s="649"/>
      <c r="T855" s="625"/>
      <c r="U855" s="625"/>
      <c r="V855" s="625"/>
      <c r="W855" s="625">
        <v>6</v>
      </c>
      <c r="X855" s="625"/>
      <c r="Y855" s="625" t="s">
        <v>6098</v>
      </c>
      <c r="Z855" s="625" t="s">
        <v>5368</v>
      </c>
      <c r="AA855" s="625" t="s">
        <v>8263</v>
      </c>
      <c r="AB855" s="626" t="str">
        <f t="shared" si="30"/>
        <v>597 mm</v>
      </c>
      <c r="AC855" s="643"/>
      <c r="AD855" s="643"/>
      <c r="AE855" s="623">
        <v>35</v>
      </c>
      <c r="AF855" s="623">
        <f t="shared" si="31"/>
        <v>597</v>
      </c>
    </row>
    <row r="856" spans="1:32" x14ac:dyDescent="0.2">
      <c r="A856" s="628"/>
      <c r="B856" s="628" t="s">
        <v>2785</v>
      </c>
      <c r="C856" s="625">
        <v>0.5</v>
      </c>
      <c r="D856" s="632" t="s">
        <v>311</v>
      </c>
      <c r="E856" s="625">
        <v>201</v>
      </c>
      <c r="F856" s="625">
        <v>65</v>
      </c>
      <c r="G856" s="625"/>
      <c r="H856" s="625">
        <v>79</v>
      </c>
      <c r="I856" s="625"/>
      <c r="J856" s="625" t="s">
        <v>1019</v>
      </c>
      <c r="K856" s="625"/>
      <c r="L856" s="649" t="s">
        <v>8558</v>
      </c>
      <c r="M856" s="650"/>
      <c r="N856" s="649"/>
      <c r="O856" s="649"/>
      <c r="P856" s="649"/>
      <c r="Q856" s="649"/>
      <c r="R856" s="649"/>
      <c r="S856" s="649"/>
      <c r="T856" s="625"/>
      <c r="U856" s="625"/>
      <c r="V856" s="625"/>
      <c r="W856" s="625">
        <v>6</v>
      </c>
      <c r="X856" s="625"/>
      <c r="Y856" s="625" t="s">
        <v>6098</v>
      </c>
      <c r="Z856" s="625" t="s">
        <v>5368</v>
      </c>
      <c r="AA856" s="625" t="s">
        <v>8263</v>
      </c>
      <c r="AB856" s="626" t="str">
        <f t="shared" si="30"/>
        <v>597 mm</v>
      </c>
      <c r="AC856" s="643"/>
      <c r="AD856" s="643"/>
      <c r="AE856" s="623">
        <v>35</v>
      </c>
      <c r="AF856" s="623">
        <f t="shared" si="31"/>
        <v>597</v>
      </c>
    </row>
    <row r="857" spans="1:32" x14ac:dyDescent="0.2">
      <c r="A857" s="628"/>
      <c r="B857" s="628" t="s">
        <v>2785</v>
      </c>
      <c r="C857" s="625">
        <v>0.5</v>
      </c>
      <c r="D857" s="632" t="s">
        <v>9753</v>
      </c>
      <c r="E857" s="625">
        <v>201</v>
      </c>
      <c r="F857" s="625">
        <v>65</v>
      </c>
      <c r="G857" s="625"/>
      <c r="H857" s="625">
        <v>79</v>
      </c>
      <c r="I857" s="625"/>
      <c r="J857" s="625" t="s">
        <v>1019</v>
      </c>
      <c r="K857" s="625"/>
      <c r="L857" s="649" t="s">
        <v>8558</v>
      </c>
      <c r="M857" s="650"/>
      <c r="N857" s="649"/>
      <c r="O857" s="649"/>
      <c r="P857" s="649"/>
      <c r="Q857" s="649"/>
      <c r="R857" s="649"/>
      <c r="S857" s="649"/>
      <c r="T857" s="625"/>
      <c r="U857" s="625"/>
      <c r="V857" s="625"/>
      <c r="W857" s="625">
        <v>6</v>
      </c>
      <c r="X857" s="625"/>
      <c r="Y857" s="625" t="s">
        <v>440</v>
      </c>
      <c r="Z857" s="625" t="s">
        <v>5368</v>
      </c>
      <c r="AA857" s="625" t="s">
        <v>8263</v>
      </c>
      <c r="AB857" s="626" t="str">
        <f t="shared" si="30"/>
        <v>607 mm</v>
      </c>
      <c r="AC857" s="643"/>
      <c r="AD857" s="643"/>
      <c r="AE857" s="623">
        <v>25</v>
      </c>
      <c r="AF857" s="623">
        <f t="shared" si="31"/>
        <v>607</v>
      </c>
    </row>
    <row r="858" spans="1:32" x14ac:dyDescent="0.2">
      <c r="A858" s="628"/>
      <c r="B858" s="628" t="s">
        <v>2785</v>
      </c>
      <c r="C858" s="625">
        <v>0.5</v>
      </c>
      <c r="D858" s="632" t="s">
        <v>5517</v>
      </c>
      <c r="E858" s="625">
        <v>206</v>
      </c>
      <c r="F858" s="625" t="s">
        <v>9187</v>
      </c>
      <c r="G858" s="625"/>
      <c r="H858" s="625">
        <v>83</v>
      </c>
      <c r="I858" s="625"/>
      <c r="J858" s="625" t="s">
        <v>1019</v>
      </c>
      <c r="K858" s="625"/>
      <c r="L858" s="625" t="s">
        <v>7147</v>
      </c>
      <c r="M858" s="629" t="s">
        <v>3929</v>
      </c>
      <c r="N858" s="625"/>
      <c r="O858" s="625"/>
      <c r="P858" s="625"/>
      <c r="Q858" s="625"/>
      <c r="R858" s="625" t="s">
        <v>4996</v>
      </c>
      <c r="S858" s="625" t="s">
        <v>2019</v>
      </c>
      <c r="T858" s="625"/>
      <c r="U858" s="625"/>
      <c r="V858" s="625"/>
      <c r="W858" s="625">
        <v>4</v>
      </c>
      <c r="X858" s="625"/>
      <c r="Y858" s="625" t="s">
        <v>3271</v>
      </c>
      <c r="Z858" s="625" t="s">
        <v>8263</v>
      </c>
      <c r="AA858" s="625" t="s">
        <v>8263</v>
      </c>
      <c r="AB858" s="626" t="str">
        <f t="shared" si="30"/>
        <v>567 mm</v>
      </c>
      <c r="AC858" s="643"/>
      <c r="AD858" s="643"/>
      <c r="AE858" s="623">
        <v>65</v>
      </c>
      <c r="AF858" s="623">
        <f t="shared" si="31"/>
        <v>567</v>
      </c>
    </row>
    <row r="859" spans="1:32" x14ac:dyDescent="0.2">
      <c r="A859" s="628"/>
      <c r="B859" s="628" t="s">
        <v>2785</v>
      </c>
      <c r="C859" s="625">
        <v>0.5</v>
      </c>
      <c r="D859" s="632" t="s">
        <v>5589</v>
      </c>
      <c r="E859" s="625">
        <v>208</v>
      </c>
      <c r="F859" s="625">
        <v>68</v>
      </c>
      <c r="G859" s="625"/>
      <c r="H859" s="625">
        <v>79</v>
      </c>
      <c r="I859" s="625"/>
      <c r="J859" s="625" t="s">
        <v>1019</v>
      </c>
      <c r="K859" s="625"/>
      <c r="L859" s="625" t="s">
        <v>7147</v>
      </c>
      <c r="M859" s="629" t="s">
        <v>3523</v>
      </c>
      <c r="N859" s="625"/>
      <c r="O859" s="625"/>
      <c r="P859" s="625"/>
      <c r="Q859" s="625"/>
      <c r="R859" s="625" t="s">
        <v>4996</v>
      </c>
      <c r="S859" s="625" t="s">
        <v>2019</v>
      </c>
      <c r="T859" s="625"/>
      <c r="U859" s="625"/>
      <c r="V859" s="625"/>
      <c r="W859" s="625">
        <v>5</v>
      </c>
      <c r="X859" s="625"/>
      <c r="Y859" s="625" t="s">
        <v>6098</v>
      </c>
      <c r="Z859" s="625" t="s">
        <v>8263</v>
      </c>
      <c r="AA859" s="625" t="s">
        <v>8263</v>
      </c>
      <c r="AB859" s="626" t="str">
        <f t="shared" si="30"/>
        <v>597 mm</v>
      </c>
      <c r="AC859" s="643"/>
      <c r="AD859" s="643"/>
      <c r="AE859" s="623">
        <v>35</v>
      </c>
      <c r="AF859" s="623">
        <f t="shared" si="31"/>
        <v>597</v>
      </c>
    </row>
    <row r="860" spans="1:32" x14ac:dyDescent="0.2">
      <c r="A860" s="628"/>
      <c r="B860" s="628" t="s">
        <v>2785</v>
      </c>
      <c r="C860" s="625">
        <v>0.5</v>
      </c>
      <c r="D860" s="632" t="s">
        <v>2363</v>
      </c>
      <c r="E860" s="625">
        <v>206</v>
      </c>
      <c r="F860" s="625">
        <v>68</v>
      </c>
      <c r="G860" s="625"/>
      <c r="H860" s="625">
        <v>83</v>
      </c>
      <c r="I860" s="625"/>
      <c r="J860" s="625" t="s">
        <v>1019</v>
      </c>
      <c r="K860" s="625"/>
      <c r="L860" s="625" t="s">
        <v>7147</v>
      </c>
      <c r="M860" s="629" t="s">
        <v>3929</v>
      </c>
      <c r="N860" s="625"/>
      <c r="O860" s="625"/>
      <c r="P860" s="625"/>
      <c r="Q860" s="625"/>
      <c r="R860" s="625" t="s">
        <v>4996</v>
      </c>
      <c r="S860" s="625" t="s">
        <v>4677</v>
      </c>
      <c r="T860" s="625"/>
      <c r="U860" s="625"/>
      <c r="V860" s="625"/>
      <c r="W860" s="625">
        <v>3</v>
      </c>
      <c r="X860" s="625"/>
      <c r="Y860" s="625" t="s">
        <v>6738</v>
      </c>
      <c r="Z860" s="625" t="s">
        <v>8263</v>
      </c>
      <c r="AA860" s="625" t="s">
        <v>8263</v>
      </c>
      <c r="AB860" s="626" t="str">
        <f t="shared" si="30"/>
        <v>517 mm</v>
      </c>
      <c r="AC860" s="643"/>
      <c r="AD860" s="643"/>
      <c r="AE860" s="623">
        <v>115</v>
      </c>
      <c r="AF860" s="623">
        <f t="shared" si="31"/>
        <v>517</v>
      </c>
    </row>
    <row r="861" spans="1:32" x14ac:dyDescent="0.2">
      <c r="A861" s="628"/>
      <c r="B861" s="628" t="s">
        <v>2785</v>
      </c>
      <c r="C861" s="625">
        <v>0.5</v>
      </c>
      <c r="D861" s="632" t="s">
        <v>6938</v>
      </c>
      <c r="E861" s="625">
        <v>208</v>
      </c>
      <c r="F861" s="625">
        <v>64</v>
      </c>
      <c r="G861" s="625"/>
      <c r="H861" s="625">
        <v>79</v>
      </c>
      <c r="I861" s="625"/>
      <c r="J861" s="625" t="s">
        <v>1019</v>
      </c>
      <c r="K861" s="625"/>
      <c r="L861" s="625" t="s">
        <v>7147</v>
      </c>
      <c r="M861" s="629" t="s">
        <v>3929</v>
      </c>
      <c r="N861" s="625"/>
      <c r="O861" s="625"/>
      <c r="P861" s="625"/>
      <c r="Q861" s="625"/>
      <c r="R861" s="625" t="s">
        <v>4996</v>
      </c>
      <c r="S861" s="625" t="s">
        <v>3447</v>
      </c>
      <c r="T861" s="625"/>
      <c r="U861" s="625"/>
      <c r="V861" s="625"/>
      <c r="W861" s="625">
        <v>5</v>
      </c>
      <c r="X861" s="625"/>
      <c r="Y861" s="625" t="s">
        <v>3271</v>
      </c>
      <c r="Z861" s="625" t="s">
        <v>8263</v>
      </c>
      <c r="AA861" s="625" t="s">
        <v>8263</v>
      </c>
      <c r="AB861" s="626" t="str">
        <f t="shared" si="30"/>
        <v>567 mm</v>
      </c>
      <c r="AC861" s="643"/>
      <c r="AD861" s="643"/>
      <c r="AE861" s="623">
        <v>65</v>
      </c>
      <c r="AF861" s="623">
        <f t="shared" si="31"/>
        <v>567</v>
      </c>
    </row>
    <row r="862" spans="1:32" x14ac:dyDescent="0.2">
      <c r="A862" s="628"/>
      <c r="B862" s="628" t="s">
        <v>2785</v>
      </c>
      <c r="C862" s="625">
        <v>0.5</v>
      </c>
      <c r="D862" s="632" t="s">
        <v>1112</v>
      </c>
      <c r="E862" s="625">
        <v>213</v>
      </c>
      <c r="F862" s="625" t="s">
        <v>9187</v>
      </c>
      <c r="G862" s="625"/>
      <c r="H862" s="625">
        <v>83</v>
      </c>
      <c r="I862" s="625"/>
      <c r="J862" s="625" t="s">
        <v>1019</v>
      </c>
      <c r="K862" s="625"/>
      <c r="L862" s="625" t="s">
        <v>7820</v>
      </c>
      <c r="M862" s="629" t="s">
        <v>3929</v>
      </c>
      <c r="N862" s="625"/>
      <c r="O862" s="625"/>
      <c r="P862" s="625"/>
      <c r="Q862" s="625"/>
      <c r="R862" s="625" t="s">
        <v>3270</v>
      </c>
      <c r="S862" s="625" t="s">
        <v>2019</v>
      </c>
      <c r="T862" s="625"/>
      <c r="U862" s="625" t="s">
        <v>8263</v>
      </c>
      <c r="V862" s="625"/>
      <c r="W862" s="625">
        <v>4</v>
      </c>
      <c r="X862" s="625"/>
      <c r="Y862" s="625" t="s">
        <v>912</v>
      </c>
      <c r="Z862" s="625" t="s">
        <v>8263</v>
      </c>
      <c r="AA862" s="625" t="s">
        <v>8263</v>
      </c>
      <c r="AB862" s="626" t="str">
        <f t="shared" si="30"/>
        <v>537 mm</v>
      </c>
      <c r="AC862" s="643"/>
      <c r="AD862" s="643"/>
      <c r="AE862" s="623">
        <v>95</v>
      </c>
      <c r="AF862" s="623">
        <f t="shared" si="31"/>
        <v>537</v>
      </c>
    </row>
    <row r="863" spans="1:32" x14ac:dyDescent="0.2">
      <c r="A863" s="628"/>
      <c r="B863" s="628" t="s">
        <v>2785</v>
      </c>
      <c r="C863" s="625">
        <v>0.5</v>
      </c>
      <c r="D863" s="632" t="s">
        <v>1318</v>
      </c>
      <c r="E863" s="625">
        <v>207</v>
      </c>
      <c r="F863" s="625">
        <v>72</v>
      </c>
      <c r="G863" s="625"/>
      <c r="H863" s="625">
        <v>88</v>
      </c>
      <c r="I863" s="625"/>
      <c r="J863" s="625" t="s">
        <v>1019</v>
      </c>
      <c r="K863" s="625"/>
      <c r="L863" s="625" t="s">
        <v>7147</v>
      </c>
      <c r="M863" s="629" t="s">
        <v>8671</v>
      </c>
      <c r="N863" s="625"/>
      <c r="O863" s="625"/>
      <c r="P863" s="625"/>
      <c r="Q863" s="625"/>
      <c r="R863" s="625" t="s">
        <v>4996</v>
      </c>
      <c r="S863" s="625" t="s">
        <v>7822</v>
      </c>
      <c r="T863" s="625"/>
      <c r="U863" s="625"/>
      <c r="V863" s="625"/>
      <c r="W863" s="625">
        <v>2</v>
      </c>
      <c r="X863" s="625"/>
      <c r="Y863" s="625" t="s">
        <v>6858</v>
      </c>
      <c r="Z863" s="625" t="s">
        <v>8263</v>
      </c>
      <c r="AA863" s="625" t="s">
        <v>8263</v>
      </c>
      <c r="AB863" s="626" t="str">
        <f t="shared" si="30"/>
        <v>482 mm</v>
      </c>
      <c r="AC863" s="643"/>
      <c r="AD863" s="643"/>
      <c r="AE863" s="623">
        <v>150</v>
      </c>
      <c r="AF863" s="623">
        <f t="shared" si="31"/>
        <v>482</v>
      </c>
    </row>
    <row r="864" spans="1:32" x14ac:dyDescent="0.2">
      <c r="A864" s="628" t="s">
        <v>2133</v>
      </c>
      <c r="B864" s="628" t="s">
        <v>2785</v>
      </c>
      <c r="C864" s="625">
        <v>0.5</v>
      </c>
      <c r="D864" s="632" t="s">
        <v>9511</v>
      </c>
      <c r="E864" s="625">
        <v>218</v>
      </c>
      <c r="F864" s="625">
        <v>62</v>
      </c>
      <c r="G864" s="625"/>
      <c r="H864" s="625">
        <v>79</v>
      </c>
      <c r="I864" s="625"/>
      <c r="J864" s="625" t="s">
        <v>7147</v>
      </c>
      <c r="K864" s="625"/>
      <c r="L864" s="649" t="s">
        <v>8558</v>
      </c>
      <c r="M864" s="650"/>
      <c r="N864" s="649"/>
      <c r="O864" s="649"/>
      <c r="P864" s="649"/>
      <c r="Q864" s="649"/>
      <c r="R864" s="649"/>
      <c r="S864" s="649"/>
      <c r="T864" s="625"/>
      <c r="U864" s="625" t="s">
        <v>8263</v>
      </c>
      <c r="V864" s="625"/>
      <c r="W864" s="625">
        <v>6</v>
      </c>
      <c r="X864" s="625"/>
      <c r="Y864" s="625" t="s">
        <v>440</v>
      </c>
      <c r="Z864" s="625" t="s">
        <v>5368</v>
      </c>
      <c r="AA864" s="625" t="s">
        <v>8263</v>
      </c>
      <c r="AB864" s="626" t="str">
        <f t="shared" si="30"/>
        <v>607 mm</v>
      </c>
      <c r="AC864" s="643" t="s">
        <v>2131</v>
      </c>
      <c r="AD864" s="643"/>
      <c r="AE864" s="623">
        <v>25</v>
      </c>
      <c r="AF864" s="623">
        <f t="shared" si="31"/>
        <v>607</v>
      </c>
    </row>
    <row r="865" spans="1:32" x14ac:dyDescent="0.2">
      <c r="A865" s="628"/>
      <c r="B865" s="628" t="s">
        <v>2785</v>
      </c>
      <c r="C865" s="625">
        <v>0.5</v>
      </c>
      <c r="D865" s="632" t="s">
        <v>469</v>
      </c>
      <c r="E865" s="625">
        <v>208</v>
      </c>
      <c r="F865" s="625">
        <v>64</v>
      </c>
      <c r="G865" s="625"/>
      <c r="H865" s="625">
        <v>79</v>
      </c>
      <c r="I865" s="625"/>
      <c r="J865" s="625" t="s">
        <v>1019</v>
      </c>
      <c r="K865" s="625"/>
      <c r="L865" s="625" t="s">
        <v>7147</v>
      </c>
      <c r="M865" s="629" t="s">
        <v>3929</v>
      </c>
      <c r="N865" s="625"/>
      <c r="O865" s="625"/>
      <c r="P865" s="625"/>
      <c r="Q865" s="625"/>
      <c r="R865" s="625" t="s">
        <v>4996</v>
      </c>
      <c r="S865" s="625" t="s">
        <v>1046</v>
      </c>
      <c r="T865" s="625"/>
      <c r="U865" s="625"/>
      <c r="V865" s="625"/>
      <c r="W865" s="625">
        <v>6</v>
      </c>
      <c r="X865" s="625"/>
      <c r="Y865" s="625" t="s">
        <v>4676</v>
      </c>
      <c r="Z865" s="625" t="s">
        <v>8263</v>
      </c>
      <c r="AA865" s="625" t="s">
        <v>8263</v>
      </c>
      <c r="AB865" s="626" t="str">
        <f t="shared" si="30"/>
        <v>617 mm</v>
      </c>
      <c r="AC865" s="643"/>
      <c r="AD865" s="643"/>
      <c r="AE865" s="623">
        <v>15</v>
      </c>
      <c r="AF865" s="623">
        <f t="shared" si="31"/>
        <v>617</v>
      </c>
    </row>
    <row r="866" spans="1:32" x14ac:dyDescent="0.2">
      <c r="A866" s="628"/>
      <c r="B866" s="628" t="s">
        <v>2785</v>
      </c>
      <c r="C866" s="625">
        <v>0.5</v>
      </c>
      <c r="D866" s="632" t="s">
        <v>6533</v>
      </c>
      <c r="E866" s="625">
        <v>201</v>
      </c>
      <c r="F866" s="625">
        <v>66</v>
      </c>
      <c r="G866" s="625"/>
      <c r="H866" s="625">
        <v>79</v>
      </c>
      <c r="I866" s="625"/>
      <c r="J866" s="625" t="s">
        <v>1019</v>
      </c>
      <c r="K866" s="625"/>
      <c r="L866" s="846" t="s">
        <v>8558</v>
      </c>
      <c r="M866" s="846"/>
      <c r="N866" s="846"/>
      <c r="O866" s="846"/>
      <c r="P866" s="846"/>
      <c r="Q866" s="846"/>
      <c r="R866" s="846"/>
      <c r="S866" s="846"/>
      <c r="T866" s="625"/>
      <c r="U866" s="625"/>
      <c r="V866" s="625"/>
      <c r="W866" s="625">
        <v>5</v>
      </c>
      <c r="X866" s="625"/>
      <c r="Y866" s="625" t="s">
        <v>5754</v>
      </c>
      <c r="Z866" s="625" t="s">
        <v>5368</v>
      </c>
      <c r="AA866" s="625" t="s">
        <v>8263</v>
      </c>
      <c r="AB866" s="626" t="str">
        <f t="shared" si="30"/>
        <v>587 mm</v>
      </c>
      <c r="AC866" s="643"/>
      <c r="AD866" s="643"/>
      <c r="AE866" s="623">
        <v>45</v>
      </c>
      <c r="AF866" s="623">
        <f t="shared" si="31"/>
        <v>587</v>
      </c>
    </row>
    <row r="867" spans="1:32" x14ac:dyDescent="0.2">
      <c r="A867" s="628"/>
      <c r="B867" s="628" t="s">
        <v>2785</v>
      </c>
      <c r="C867" s="625">
        <v>0.5</v>
      </c>
      <c r="D867" s="632" t="s">
        <v>9720</v>
      </c>
      <c r="E867" s="625">
        <v>208</v>
      </c>
      <c r="F867" s="625">
        <v>68</v>
      </c>
      <c r="G867" s="625"/>
      <c r="H867" s="625">
        <v>79</v>
      </c>
      <c r="I867" s="625"/>
      <c r="J867" s="625" t="s">
        <v>1019</v>
      </c>
      <c r="K867" s="625"/>
      <c r="L867" s="625" t="s">
        <v>7147</v>
      </c>
      <c r="M867" s="629" t="s">
        <v>3929</v>
      </c>
      <c r="N867" s="625"/>
      <c r="O867" s="625"/>
      <c r="P867" s="625"/>
      <c r="Q867" s="625"/>
      <c r="R867" s="625" t="s">
        <v>4996</v>
      </c>
      <c r="S867" s="625" t="s">
        <v>2019</v>
      </c>
      <c r="T867" s="625"/>
      <c r="U867" s="625"/>
      <c r="V867" s="625"/>
      <c r="W867" s="625">
        <v>4</v>
      </c>
      <c r="X867" s="625"/>
      <c r="Y867" s="625" t="s">
        <v>3035</v>
      </c>
      <c r="Z867" s="625" t="s">
        <v>8263</v>
      </c>
      <c r="AA867" s="625" t="s">
        <v>8263</v>
      </c>
      <c r="AB867" s="626" t="str">
        <f t="shared" si="30"/>
        <v>552 mm</v>
      </c>
      <c r="AC867" s="643"/>
      <c r="AD867" s="643"/>
      <c r="AE867" s="623">
        <v>80</v>
      </c>
      <c r="AF867" s="623">
        <f t="shared" si="31"/>
        <v>552</v>
      </c>
    </row>
    <row r="868" spans="1:32" x14ac:dyDescent="0.2">
      <c r="A868" s="628"/>
      <c r="B868" s="628" t="s">
        <v>2785</v>
      </c>
      <c r="C868" s="625">
        <v>0.5</v>
      </c>
      <c r="D868" s="632" t="s">
        <v>2873</v>
      </c>
      <c r="E868" s="625">
        <v>208</v>
      </c>
      <c r="F868" s="625">
        <v>67</v>
      </c>
      <c r="G868" s="625"/>
      <c r="H868" s="625">
        <v>79</v>
      </c>
      <c r="I868" s="625"/>
      <c r="J868" s="625" t="s">
        <v>1019</v>
      </c>
      <c r="K868" s="625"/>
      <c r="L868" s="625" t="s">
        <v>7147</v>
      </c>
      <c r="M868" s="629" t="s">
        <v>3523</v>
      </c>
      <c r="N868" s="625"/>
      <c r="O868" s="625"/>
      <c r="P868" s="625"/>
      <c r="Q868" s="625"/>
      <c r="R868" s="625" t="s">
        <v>4996</v>
      </c>
      <c r="S868" s="625" t="s">
        <v>2019</v>
      </c>
      <c r="T868" s="625"/>
      <c r="U868" s="625"/>
      <c r="V868" s="625"/>
      <c r="W868" s="625">
        <v>3</v>
      </c>
      <c r="X868" s="625"/>
      <c r="Y868" s="625" t="s">
        <v>912</v>
      </c>
      <c r="Z868" s="625" t="s">
        <v>8263</v>
      </c>
      <c r="AA868" s="625" t="s">
        <v>8263</v>
      </c>
      <c r="AB868" s="626" t="str">
        <f t="shared" si="30"/>
        <v>537 mm</v>
      </c>
      <c r="AC868" s="643"/>
      <c r="AD868" s="643"/>
      <c r="AE868" s="623">
        <v>95</v>
      </c>
      <c r="AF868" s="623">
        <f t="shared" si="31"/>
        <v>537</v>
      </c>
    </row>
    <row r="869" spans="1:32" x14ac:dyDescent="0.2">
      <c r="A869" s="628"/>
      <c r="B869" s="628" t="s">
        <v>2785</v>
      </c>
      <c r="C869" s="625">
        <v>0.5</v>
      </c>
      <c r="D869" s="632" t="s">
        <v>764</v>
      </c>
      <c r="E869" s="625">
        <v>208</v>
      </c>
      <c r="F869" s="625">
        <v>65</v>
      </c>
      <c r="G869" s="625"/>
      <c r="H869" s="625">
        <v>79</v>
      </c>
      <c r="I869" s="625"/>
      <c r="J869" s="625" t="s">
        <v>1019</v>
      </c>
      <c r="K869" s="625"/>
      <c r="L869" s="625" t="s">
        <v>7147</v>
      </c>
      <c r="M869" s="629" t="s">
        <v>3929</v>
      </c>
      <c r="N869" s="625"/>
      <c r="O869" s="625"/>
      <c r="P869" s="625"/>
      <c r="Q869" s="625"/>
      <c r="R869" s="625" t="s">
        <v>4996</v>
      </c>
      <c r="S869" s="625" t="s">
        <v>2019</v>
      </c>
      <c r="T869" s="625"/>
      <c r="U869" s="625"/>
      <c r="V869" s="625"/>
      <c r="W869" s="625">
        <v>3</v>
      </c>
      <c r="X869" s="625"/>
      <c r="Y869" s="625" t="s">
        <v>912</v>
      </c>
      <c r="Z869" s="625" t="s">
        <v>8263</v>
      </c>
      <c r="AA869" s="625" t="s">
        <v>8263</v>
      </c>
      <c r="AB869" s="626" t="str">
        <f t="shared" si="30"/>
        <v>537 mm</v>
      </c>
      <c r="AC869" s="643"/>
      <c r="AD869" s="643"/>
      <c r="AE869" s="623">
        <v>95</v>
      </c>
      <c r="AF869" s="623">
        <f t="shared" si="31"/>
        <v>537</v>
      </c>
    </row>
    <row r="870" spans="1:32" x14ac:dyDescent="0.2">
      <c r="A870" s="628"/>
      <c r="B870" s="628" t="s">
        <v>2785</v>
      </c>
      <c r="C870" s="625">
        <v>0.5</v>
      </c>
      <c r="D870" s="632" t="s">
        <v>152</v>
      </c>
      <c r="E870" s="625">
        <v>201</v>
      </c>
      <c r="F870" s="625">
        <v>65</v>
      </c>
      <c r="G870" s="625"/>
      <c r="H870" s="625">
        <v>79</v>
      </c>
      <c r="I870" s="625"/>
      <c r="J870" s="625" t="s">
        <v>1019</v>
      </c>
      <c r="K870" s="625"/>
      <c r="L870" s="846" t="s">
        <v>8558</v>
      </c>
      <c r="M870" s="846"/>
      <c r="N870" s="846"/>
      <c r="O870" s="846"/>
      <c r="P870" s="846"/>
      <c r="Q870" s="846"/>
      <c r="R870" s="846"/>
      <c r="S870" s="846"/>
      <c r="T870" s="625"/>
      <c r="U870" s="625"/>
      <c r="V870" s="625"/>
      <c r="W870" s="625">
        <v>6</v>
      </c>
      <c r="X870" s="625"/>
      <c r="Y870" s="625" t="s">
        <v>6098</v>
      </c>
      <c r="Z870" s="625" t="s">
        <v>5368</v>
      </c>
      <c r="AA870" s="625" t="s">
        <v>8263</v>
      </c>
      <c r="AB870" s="626" t="str">
        <f t="shared" si="30"/>
        <v>597 mm</v>
      </c>
      <c r="AC870" s="643"/>
      <c r="AD870" s="643"/>
      <c r="AE870" s="623">
        <v>35</v>
      </c>
      <c r="AF870" s="623">
        <f t="shared" si="31"/>
        <v>597</v>
      </c>
    </row>
    <row r="871" spans="1:32" x14ac:dyDescent="0.2">
      <c r="A871" s="628"/>
      <c r="B871" s="628" t="s">
        <v>2785</v>
      </c>
      <c r="C871" s="625">
        <v>0.5</v>
      </c>
      <c r="D871" s="632" t="s">
        <v>5536</v>
      </c>
      <c r="E871" s="625">
        <v>208</v>
      </c>
      <c r="F871" s="625">
        <v>69</v>
      </c>
      <c r="G871" s="625"/>
      <c r="H871" s="625">
        <v>79</v>
      </c>
      <c r="I871" s="625"/>
      <c r="J871" s="625" t="s">
        <v>1019</v>
      </c>
      <c r="K871" s="625"/>
      <c r="L871" s="625" t="s">
        <v>7147</v>
      </c>
      <c r="M871" s="629" t="s">
        <v>3523</v>
      </c>
      <c r="N871" s="625"/>
      <c r="O871" s="625"/>
      <c r="P871" s="625"/>
      <c r="Q871" s="625"/>
      <c r="R871" s="625" t="s">
        <v>4996</v>
      </c>
      <c r="S871" s="625" t="s">
        <v>1046</v>
      </c>
      <c r="T871" s="625"/>
      <c r="U871" s="625"/>
      <c r="V871" s="625"/>
      <c r="W871" s="625">
        <v>5</v>
      </c>
      <c r="X871" s="625"/>
      <c r="Y871" s="625" t="s">
        <v>1074</v>
      </c>
      <c r="Z871" s="625" t="s">
        <v>8263</v>
      </c>
      <c r="AA871" s="625" t="s">
        <v>8263</v>
      </c>
      <c r="AB871" s="626" t="str">
        <f t="shared" si="30"/>
        <v>582 mm</v>
      </c>
      <c r="AC871" s="643"/>
      <c r="AD871" s="643"/>
      <c r="AE871" s="623">
        <v>50</v>
      </c>
      <c r="AF871" s="623">
        <f t="shared" si="31"/>
        <v>582</v>
      </c>
    </row>
    <row r="872" spans="1:32" x14ac:dyDescent="0.2">
      <c r="A872" s="628"/>
      <c r="B872" s="628" t="s">
        <v>2785</v>
      </c>
      <c r="C872" s="625">
        <v>0.5</v>
      </c>
      <c r="D872" s="632" t="s">
        <v>6859</v>
      </c>
      <c r="E872" s="625">
        <v>207</v>
      </c>
      <c r="F872" s="625">
        <v>73</v>
      </c>
      <c r="G872" s="625"/>
      <c r="H872" s="625">
        <v>88</v>
      </c>
      <c r="I872" s="625"/>
      <c r="J872" s="625" t="s">
        <v>1019</v>
      </c>
      <c r="K872" s="625"/>
      <c r="L872" s="625" t="s">
        <v>7147</v>
      </c>
      <c r="M872" s="629" t="s">
        <v>8671</v>
      </c>
      <c r="N872" s="625"/>
      <c r="O872" s="625"/>
      <c r="P872" s="625"/>
      <c r="Q872" s="625"/>
      <c r="R872" s="625" t="s">
        <v>4996</v>
      </c>
      <c r="S872" s="625" t="s">
        <v>7822</v>
      </c>
      <c r="T872" s="625"/>
      <c r="U872" s="625"/>
      <c r="V872" s="625"/>
      <c r="W872" s="625">
        <v>1</v>
      </c>
      <c r="X872" s="625"/>
      <c r="Y872" s="625" t="s">
        <v>6858</v>
      </c>
      <c r="Z872" s="625" t="s">
        <v>8263</v>
      </c>
      <c r="AA872" s="625" t="s">
        <v>8263</v>
      </c>
      <c r="AB872" s="626" t="str">
        <f t="shared" si="30"/>
        <v>482 mm</v>
      </c>
      <c r="AC872" s="643"/>
      <c r="AD872" s="643"/>
      <c r="AE872" s="623">
        <v>150</v>
      </c>
      <c r="AF872" s="623">
        <f t="shared" si="31"/>
        <v>482</v>
      </c>
    </row>
    <row r="873" spans="1:32" x14ac:dyDescent="0.2">
      <c r="A873" s="628"/>
      <c r="B873" s="628" t="s">
        <v>2785</v>
      </c>
      <c r="C873" s="625">
        <v>0.5</v>
      </c>
      <c r="D873" s="632" t="s">
        <v>1755</v>
      </c>
      <c r="E873" s="625">
        <v>208</v>
      </c>
      <c r="F873" s="625">
        <v>67</v>
      </c>
      <c r="G873" s="625"/>
      <c r="H873" s="625">
        <v>79</v>
      </c>
      <c r="I873" s="625"/>
      <c r="J873" s="625" t="s">
        <v>1019</v>
      </c>
      <c r="K873" s="625"/>
      <c r="L873" s="625" t="s">
        <v>7147</v>
      </c>
      <c r="M873" s="629" t="s">
        <v>3523</v>
      </c>
      <c r="N873" s="625"/>
      <c r="O873" s="625"/>
      <c r="P873" s="625"/>
      <c r="Q873" s="625"/>
      <c r="R873" s="625" t="s">
        <v>4996</v>
      </c>
      <c r="S873" s="625" t="s">
        <v>3447</v>
      </c>
      <c r="T873" s="625"/>
      <c r="U873" s="625"/>
      <c r="V873" s="625"/>
      <c r="W873" s="625">
        <v>5</v>
      </c>
      <c r="X873" s="625"/>
      <c r="Y873" s="625" t="s">
        <v>1074</v>
      </c>
      <c r="Z873" s="625" t="s">
        <v>8263</v>
      </c>
      <c r="AA873" s="625" t="s">
        <v>8263</v>
      </c>
      <c r="AB873" s="626" t="str">
        <f t="shared" si="30"/>
        <v>582 mm</v>
      </c>
      <c r="AC873" s="643"/>
      <c r="AD873" s="643"/>
      <c r="AE873" s="623">
        <v>50</v>
      </c>
      <c r="AF873" s="623">
        <f t="shared" si="31"/>
        <v>582</v>
      </c>
    </row>
    <row r="874" spans="1:32" x14ac:dyDescent="0.2">
      <c r="A874" s="628"/>
      <c r="B874" s="628" t="s">
        <v>2785</v>
      </c>
      <c r="C874" s="625">
        <v>0.5</v>
      </c>
      <c r="D874" s="632" t="s">
        <v>10362</v>
      </c>
      <c r="E874" s="625">
        <v>208</v>
      </c>
      <c r="F874" s="625">
        <v>67</v>
      </c>
      <c r="G874" s="625"/>
      <c r="H874" s="625">
        <v>79</v>
      </c>
      <c r="I874" s="625"/>
      <c r="J874" s="625" t="s">
        <v>1019</v>
      </c>
      <c r="K874" s="625"/>
      <c r="L874" s="625" t="s">
        <v>7147</v>
      </c>
      <c r="M874" s="629" t="s">
        <v>3523</v>
      </c>
      <c r="N874" s="625"/>
      <c r="O874" s="625"/>
      <c r="P874" s="625"/>
      <c r="Q874" s="625"/>
      <c r="R874" s="625" t="s">
        <v>4996</v>
      </c>
      <c r="S874" s="625" t="s">
        <v>2019</v>
      </c>
      <c r="T874" s="625"/>
      <c r="U874" s="625"/>
      <c r="V874" s="625"/>
      <c r="W874" s="625">
        <v>3</v>
      </c>
      <c r="X874" s="625"/>
      <c r="Y874" s="625" t="s">
        <v>912</v>
      </c>
      <c r="Z874" s="625" t="s">
        <v>8263</v>
      </c>
      <c r="AA874" s="625" t="s">
        <v>8263</v>
      </c>
      <c r="AB874" s="626" t="str">
        <f t="shared" si="30"/>
        <v>537 mm</v>
      </c>
      <c r="AC874" s="643"/>
      <c r="AD874" s="643"/>
      <c r="AE874" s="623">
        <v>95</v>
      </c>
      <c r="AF874" s="623">
        <f t="shared" si="31"/>
        <v>537</v>
      </c>
    </row>
    <row r="875" spans="1:32" x14ac:dyDescent="0.2">
      <c r="A875" s="628"/>
      <c r="B875" s="628" t="s">
        <v>2785</v>
      </c>
      <c r="C875" s="625">
        <v>0.5</v>
      </c>
      <c r="D875" s="632" t="s">
        <v>4795</v>
      </c>
      <c r="E875" s="625">
        <v>208</v>
      </c>
      <c r="F875" s="625">
        <v>65</v>
      </c>
      <c r="G875" s="625"/>
      <c r="H875" s="625">
        <v>79</v>
      </c>
      <c r="I875" s="625"/>
      <c r="J875" s="625" t="s">
        <v>1019</v>
      </c>
      <c r="K875" s="625"/>
      <c r="L875" s="625" t="s">
        <v>7147</v>
      </c>
      <c r="M875" s="629" t="s">
        <v>3523</v>
      </c>
      <c r="N875" s="625"/>
      <c r="O875" s="625"/>
      <c r="P875" s="625"/>
      <c r="Q875" s="625"/>
      <c r="R875" s="625" t="s">
        <v>4996</v>
      </c>
      <c r="S875" s="625" t="s">
        <v>1046</v>
      </c>
      <c r="T875" s="625"/>
      <c r="U875" s="625"/>
      <c r="V875" s="625"/>
      <c r="W875" s="625">
        <v>5</v>
      </c>
      <c r="X875" s="625"/>
      <c r="Y875" s="625" t="s">
        <v>6098</v>
      </c>
      <c r="Z875" s="625" t="s">
        <v>8263</v>
      </c>
      <c r="AA875" s="625" t="s">
        <v>8263</v>
      </c>
      <c r="AB875" s="626" t="str">
        <f t="shared" si="30"/>
        <v>597 mm</v>
      </c>
      <c r="AC875" s="643"/>
      <c r="AD875" s="643"/>
      <c r="AE875" s="623">
        <v>35</v>
      </c>
      <c r="AF875" s="623">
        <f t="shared" si="31"/>
        <v>597</v>
      </c>
    </row>
    <row r="876" spans="1:32" x14ac:dyDescent="0.2">
      <c r="A876" s="628"/>
      <c r="B876" s="628" t="s">
        <v>2785</v>
      </c>
      <c r="C876" s="625">
        <v>0.5</v>
      </c>
      <c r="D876" s="632" t="s">
        <v>3935</v>
      </c>
      <c r="E876" s="625">
        <v>208</v>
      </c>
      <c r="F876" s="625">
        <v>65</v>
      </c>
      <c r="G876" s="625"/>
      <c r="H876" s="625">
        <v>79</v>
      </c>
      <c r="I876" s="625"/>
      <c r="J876" s="625" t="s">
        <v>1019</v>
      </c>
      <c r="K876" s="625"/>
      <c r="L876" s="625" t="s">
        <v>7147</v>
      </c>
      <c r="M876" s="629" t="s">
        <v>3523</v>
      </c>
      <c r="N876" s="625"/>
      <c r="O876" s="625"/>
      <c r="P876" s="625"/>
      <c r="Q876" s="625"/>
      <c r="R876" s="625" t="s">
        <v>4996</v>
      </c>
      <c r="S876" s="625" t="s">
        <v>154</v>
      </c>
      <c r="T876" s="625"/>
      <c r="U876" s="625"/>
      <c r="V876" s="625"/>
      <c r="W876" s="625">
        <v>6</v>
      </c>
      <c r="X876" s="625"/>
      <c r="Y876" s="625" t="s">
        <v>6098</v>
      </c>
      <c r="Z876" s="625" t="s">
        <v>8263</v>
      </c>
      <c r="AA876" s="625" t="s">
        <v>8263</v>
      </c>
      <c r="AB876" s="626" t="str">
        <f t="shared" si="30"/>
        <v>597 mm</v>
      </c>
      <c r="AC876" s="643"/>
      <c r="AD876" s="643"/>
      <c r="AE876" s="623">
        <v>35</v>
      </c>
      <c r="AF876" s="623">
        <f t="shared" si="31"/>
        <v>597</v>
      </c>
    </row>
    <row r="877" spans="1:32" x14ac:dyDescent="0.2">
      <c r="A877" s="628"/>
      <c r="B877" s="628" t="s">
        <v>2785</v>
      </c>
      <c r="C877" s="625">
        <v>0.5</v>
      </c>
      <c r="D877" s="632" t="s">
        <v>1343</v>
      </c>
      <c r="E877" s="625">
        <v>208</v>
      </c>
      <c r="F877" s="625"/>
      <c r="G877" s="625"/>
      <c r="H877" s="625">
        <v>79</v>
      </c>
      <c r="I877" s="625"/>
      <c r="J877" s="625" t="s">
        <v>1019</v>
      </c>
      <c r="K877" s="625"/>
      <c r="L877" s="625" t="s">
        <v>7147</v>
      </c>
      <c r="M877" s="629" t="s">
        <v>3523</v>
      </c>
      <c r="N877" s="625"/>
      <c r="O877" s="625"/>
      <c r="P877" s="625"/>
      <c r="Q877" s="625"/>
      <c r="R877" s="625" t="s">
        <v>4996</v>
      </c>
      <c r="S877" s="625" t="s">
        <v>3447</v>
      </c>
      <c r="T877" s="625"/>
      <c r="U877" s="625"/>
      <c r="V877" s="625"/>
      <c r="W877" s="625">
        <v>5</v>
      </c>
      <c r="X877" s="625"/>
      <c r="Y877" s="625" t="s">
        <v>5754</v>
      </c>
      <c r="Z877" s="625" t="s">
        <v>8263</v>
      </c>
      <c r="AA877" s="625" t="s">
        <v>8263</v>
      </c>
      <c r="AB877" s="626" t="str">
        <f t="shared" si="30"/>
        <v>587 mm</v>
      </c>
      <c r="AC877" s="643"/>
      <c r="AD877" s="643"/>
      <c r="AE877" s="623">
        <v>45</v>
      </c>
      <c r="AF877" s="623">
        <f t="shared" si="31"/>
        <v>587</v>
      </c>
    </row>
    <row r="878" spans="1:32" x14ac:dyDescent="0.2">
      <c r="A878" s="628"/>
      <c r="B878" s="628" t="s">
        <v>2785</v>
      </c>
      <c r="C878" s="625">
        <v>0.5</v>
      </c>
      <c r="D878" s="632" t="s">
        <v>932</v>
      </c>
      <c r="E878" s="625">
        <v>201</v>
      </c>
      <c r="F878" s="625">
        <v>66</v>
      </c>
      <c r="G878" s="625"/>
      <c r="H878" s="625">
        <v>79</v>
      </c>
      <c r="I878" s="625"/>
      <c r="J878" s="625" t="s">
        <v>1019</v>
      </c>
      <c r="K878" s="625"/>
      <c r="L878" s="649" t="s">
        <v>8558</v>
      </c>
      <c r="M878" s="650"/>
      <c r="N878" s="649"/>
      <c r="O878" s="649"/>
      <c r="P878" s="649"/>
      <c r="Q878" s="649"/>
      <c r="R878" s="649"/>
      <c r="S878" s="649"/>
      <c r="T878" s="625"/>
      <c r="U878" s="625"/>
      <c r="V878" s="625"/>
      <c r="W878" s="625">
        <v>6</v>
      </c>
      <c r="X878" s="625"/>
      <c r="Y878" s="625" t="s">
        <v>6098</v>
      </c>
      <c r="Z878" s="625" t="s">
        <v>5368</v>
      </c>
      <c r="AA878" s="625" t="s">
        <v>8263</v>
      </c>
      <c r="AB878" s="626" t="str">
        <f t="shared" si="30"/>
        <v>597 mm</v>
      </c>
      <c r="AC878" s="643"/>
      <c r="AD878" s="643"/>
      <c r="AE878" s="623">
        <v>35</v>
      </c>
      <c r="AF878" s="623">
        <f t="shared" si="31"/>
        <v>597</v>
      </c>
    </row>
    <row r="879" spans="1:32" x14ac:dyDescent="0.2">
      <c r="A879" s="628"/>
      <c r="B879" s="628" t="s">
        <v>2785</v>
      </c>
      <c r="C879" s="625">
        <v>0.5</v>
      </c>
      <c r="D879" s="632" t="s">
        <v>3857</v>
      </c>
      <c r="E879" s="625">
        <v>201</v>
      </c>
      <c r="F879" s="625">
        <v>65</v>
      </c>
      <c r="G879" s="625"/>
      <c r="H879" s="625">
        <v>79</v>
      </c>
      <c r="I879" s="625"/>
      <c r="J879" s="625" t="s">
        <v>1019</v>
      </c>
      <c r="K879" s="625"/>
      <c r="L879" s="846" t="s">
        <v>8558</v>
      </c>
      <c r="M879" s="846"/>
      <c r="N879" s="846"/>
      <c r="O879" s="846"/>
      <c r="P879" s="846"/>
      <c r="Q879" s="846"/>
      <c r="R879" s="846"/>
      <c r="S879" s="846"/>
      <c r="T879" s="625"/>
      <c r="U879" s="625"/>
      <c r="V879" s="625"/>
      <c r="W879" s="625">
        <v>6</v>
      </c>
      <c r="X879" s="625"/>
      <c r="Y879" s="625" t="s">
        <v>6098</v>
      </c>
      <c r="Z879" s="625" t="s">
        <v>5368</v>
      </c>
      <c r="AA879" s="625" t="s">
        <v>8263</v>
      </c>
      <c r="AB879" s="626" t="str">
        <f t="shared" si="30"/>
        <v>597 mm</v>
      </c>
      <c r="AC879" s="643"/>
      <c r="AD879" s="643"/>
      <c r="AE879" s="623">
        <v>35</v>
      </c>
      <c r="AF879" s="623">
        <f t="shared" si="31"/>
        <v>597</v>
      </c>
    </row>
    <row r="880" spans="1:32" x14ac:dyDescent="0.2">
      <c r="A880" s="628" t="s">
        <v>7127</v>
      </c>
      <c r="B880" s="628" t="s">
        <v>2574</v>
      </c>
      <c r="C880" s="625">
        <v>0.5</v>
      </c>
      <c r="D880" s="632" t="s">
        <v>7988</v>
      </c>
      <c r="E880" s="625">
        <v>211</v>
      </c>
      <c r="F880" s="625">
        <v>64</v>
      </c>
      <c r="G880" s="625"/>
      <c r="H880" s="625">
        <v>79</v>
      </c>
      <c r="I880" s="625"/>
      <c r="J880" s="625" t="s">
        <v>7147</v>
      </c>
      <c r="K880" s="625"/>
      <c r="L880" s="625" t="s">
        <v>7147</v>
      </c>
      <c r="M880" s="629" t="s">
        <v>3523</v>
      </c>
      <c r="N880" s="625"/>
      <c r="O880" s="625"/>
      <c r="P880" s="625"/>
      <c r="Q880" s="625"/>
      <c r="R880" s="625" t="s">
        <v>4996</v>
      </c>
      <c r="S880" s="625" t="s">
        <v>3447</v>
      </c>
      <c r="T880" s="625"/>
      <c r="U880" s="625" t="s">
        <v>8263</v>
      </c>
      <c r="V880" s="625"/>
      <c r="W880" s="625">
        <v>4</v>
      </c>
      <c r="X880" s="625"/>
      <c r="Y880" s="625" t="s">
        <v>10390</v>
      </c>
      <c r="Z880" s="625" t="s">
        <v>8263</v>
      </c>
      <c r="AA880" s="625" t="s">
        <v>8263</v>
      </c>
      <c r="AB880" s="626" t="str">
        <f t="shared" si="30"/>
        <v>542 mm</v>
      </c>
      <c r="AC880" s="643"/>
      <c r="AD880" s="643"/>
      <c r="AE880" s="623">
        <v>90</v>
      </c>
      <c r="AF880" s="623">
        <f t="shared" si="31"/>
        <v>542</v>
      </c>
    </row>
    <row r="881" spans="1:32" x14ac:dyDescent="0.2">
      <c r="A881" s="628" t="s">
        <v>9491</v>
      </c>
      <c r="B881" s="628" t="s">
        <v>2574</v>
      </c>
      <c r="C881" s="625">
        <v>0.5</v>
      </c>
      <c r="D881" s="632" t="s">
        <v>2262</v>
      </c>
      <c r="E881" s="625">
        <v>211</v>
      </c>
      <c r="F881" s="625">
        <v>64</v>
      </c>
      <c r="G881" s="625"/>
      <c r="H881" s="625">
        <v>79</v>
      </c>
      <c r="I881" s="625"/>
      <c r="J881" s="625" t="s">
        <v>7147</v>
      </c>
      <c r="K881" s="625"/>
      <c r="L881" s="625" t="s">
        <v>7147</v>
      </c>
      <c r="M881" s="629" t="s">
        <v>3523</v>
      </c>
      <c r="N881" s="625"/>
      <c r="O881" s="625"/>
      <c r="P881" s="625"/>
      <c r="Q881" s="625"/>
      <c r="R881" s="625" t="s">
        <v>4996</v>
      </c>
      <c r="S881" s="625" t="s">
        <v>3447</v>
      </c>
      <c r="T881" s="625"/>
      <c r="U881" s="625" t="s">
        <v>8263</v>
      </c>
      <c r="V881" s="625"/>
      <c r="W881" s="625">
        <v>4</v>
      </c>
      <c r="X881" s="625"/>
      <c r="Y881" s="625" t="s">
        <v>10390</v>
      </c>
      <c r="Z881" s="625" t="s">
        <v>8263</v>
      </c>
      <c r="AA881" s="625" t="s">
        <v>8263</v>
      </c>
      <c r="AB881" s="626" t="str">
        <f t="shared" si="30"/>
        <v>542 mm</v>
      </c>
      <c r="AC881" s="643" t="s">
        <v>9177</v>
      </c>
      <c r="AD881" s="643"/>
      <c r="AE881" s="623">
        <v>90</v>
      </c>
      <c r="AF881" s="623">
        <f t="shared" si="31"/>
        <v>542</v>
      </c>
    </row>
    <row r="882" spans="1:32" x14ac:dyDescent="0.2">
      <c r="A882" s="628"/>
      <c r="B882" s="628" t="s">
        <v>2574</v>
      </c>
      <c r="C882" s="625">
        <v>0.5</v>
      </c>
      <c r="D882" s="632" t="s">
        <v>10402</v>
      </c>
      <c r="E882" s="625">
        <v>211</v>
      </c>
      <c r="F882" s="625">
        <v>63</v>
      </c>
      <c r="G882" s="625"/>
      <c r="H882" s="625">
        <v>79</v>
      </c>
      <c r="I882" s="625"/>
      <c r="J882" s="625" t="s">
        <v>7147</v>
      </c>
      <c r="K882" s="625"/>
      <c r="L882" s="625" t="s">
        <v>7147</v>
      </c>
      <c r="M882" s="629" t="s">
        <v>3929</v>
      </c>
      <c r="N882" s="625"/>
      <c r="O882" s="625"/>
      <c r="P882" s="625"/>
      <c r="Q882" s="625"/>
      <c r="R882" s="625" t="s">
        <v>4996</v>
      </c>
      <c r="S882" s="625" t="s">
        <v>2019</v>
      </c>
      <c r="T882" s="625"/>
      <c r="U882" s="625" t="s">
        <v>8263</v>
      </c>
      <c r="V882" s="625"/>
      <c r="W882" s="625">
        <v>4</v>
      </c>
      <c r="X882" s="625"/>
      <c r="Y882" s="625" t="s">
        <v>6136</v>
      </c>
      <c r="Z882" s="625" t="s">
        <v>8263</v>
      </c>
      <c r="AA882" s="625" t="s">
        <v>8263</v>
      </c>
      <c r="AB882" s="626" t="str">
        <f t="shared" si="30"/>
        <v>547 mm</v>
      </c>
      <c r="AC882" s="643"/>
      <c r="AD882" s="643"/>
      <c r="AE882" s="623">
        <v>85</v>
      </c>
      <c r="AF882" s="623">
        <f t="shared" si="31"/>
        <v>547</v>
      </c>
    </row>
    <row r="883" spans="1:32" x14ac:dyDescent="0.2">
      <c r="A883" s="628" t="s">
        <v>435</v>
      </c>
      <c r="B883" s="628" t="s">
        <v>434</v>
      </c>
      <c r="C883" s="625">
        <v>0.5</v>
      </c>
      <c r="D883" s="632" t="s">
        <v>2349</v>
      </c>
      <c r="E883" s="625">
        <v>201</v>
      </c>
      <c r="F883" s="625">
        <v>68</v>
      </c>
      <c r="G883" s="625"/>
      <c r="H883" s="625">
        <v>79</v>
      </c>
      <c r="I883" s="625"/>
      <c r="J883" s="625" t="s">
        <v>1019</v>
      </c>
      <c r="K883" s="625"/>
      <c r="L883" s="649" t="s">
        <v>8558</v>
      </c>
      <c r="M883" s="650"/>
      <c r="N883" s="649"/>
      <c r="O883" s="649"/>
      <c r="P883" s="649"/>
      <c r="Q883" s="649"/>
      <c r="R883" s="649"/>
      <c r="S883" s="649"/>
      <c r="T883" s="625"/>
      <c r="U883" s="625"/>
      <c r="V883" s="625"/>
      <c r="W883" s="625">
        <v>5</v>
      </c>
      <c r="X883" s="625"/>
      <c r="Y883" s="625" t="s">
        <v>10391</v>
      </c>
      <c r="Z883" s="625" t="s">
        <v>5368</v>
      </c>
      <c r="AA883" s="625" t="s">
        <v>8263</v>
      </c>
      <c r="AB883" s="626" t="str">
        <f t="shared" si="30"/>
        <v>577 mm</v>
      </c>
      <c r="AC883" s="643"/>
      <c r="AD883" s="643"/>
      <c r="AE883" s="623">
        <v>55</v>
      </c>
      <c r="AF883" s="623">
        <f t="shared" si="31"/>
        <v>577</v>
      </c>
    </row>
    <row r="884" spans="1:32" x14ac:dyDescent="0.2">
      <c r="A884" s="628" t="s">
        <v>436</v>
      </c>
      <c r="B884" s="628" t="s">
        <v>434</v>
      </c>
      <c r="C884" s="625">
        <v>0.5</v>
      </c>
      <c r="D884" s="632" t="s">
        <v>9435</v>
      </c>
      <c r="E884" s="625">
        <v>201</v>
      </c>
      <c r="F884" s="625">
        <v>68</v>
      </c>
      <c r="G884" s="625"/>
      <c r="H884" s="625">
        <v>79</v>
      </c>
      <c r="I884" s="625"/>
      <c r="J884" s="625" t="s">
        <v>1019</v>
      </c>
      <c r="K884" s="625"/>
      <c r="L884" s="649" t="s">
        <v>8558</v>
      </c>
      <c r="M884" s="650"/>
      <c r="N884" s="649"/>
      <c r="O884" s="649"/>
      <c r="P884" s="649"/>
      <c r="Q884" s="649"/>
      <c r="R884" s="649"/>
      <c r="S884" s="649"/>
      <c r="T884" s="625"/>
      <c r="U884" s="625"/>
      <c r="V884" s="625"/>
      <c r="W884" s="625">
        <v>5</v>
      </c>
      <c r="X884" s="625"/>
      <c r="Y884" s="625" t="s">
        <v>9437</v>
      </c>
      <c r="Z884" s="625" t="s">
        <v>5368</v>
      </c>
      <c r="AA884" s="625" t="s">
        <v>8263</v>
      </c>
      <c r="AB884" s="626" t="str">
        <f t="shared" si="30"/>
        <v>577 mm</v>
      </c>
      <c r="AC884" s="643"/>
      <c r="AD884" s="643"/>
      <c r="AE884" s="623">
        <v>55</v>
      </c>
      <c r="AF884" s="623">
        <f t="shared" si="31"/>
        <v>577</v>
      </c>
    </row>
    <row r="885" spans="1:32" x14ac:dyDescent="0.2">
      <c r="A885" s="628"/>
      <c r="B885" s="628" t="s">
        <v>9136</v>
      </c>
      <c r="C885" s="625">
        <v>0.5</v>
      </c>
      <c r="D885" s="632" t="s">
        <v>3587</v>
      </c>
      <c r="E885" s="625">
        <v>208</v>
      </c>
      <c r="F885" s="625">
        <v>64</v>
      </c>
      <c r="G885" s="625"/>
      <c r="H885" s="625">
        <v>79</v>
      </c>
      <c r="I885" s="625"/>
      <c r="J885" s="625" t="s">
        <v>1019</v>
      </c>
      <c r="K885" s="625"/>
      <c r="L885" s="625" t="s">
        <v>7147</v>
      </c>
      <c r="M885" s="629" t="s">
        <v>3523</v>
      </c>
      <c r="N885" s="625"/>
      <c r="O885" s="625"/>
      <c r="P885" s="625"/>
      <c r="Q885" s="625"/>
      <c r="R885" s="625" t="s">
        <v>4996</v>
      </c>
      <c r="S885" s="625" t="s">
        <v>2019</v>
      </c>
      <c r="T885" s="625"/>
      <c r="U885" s="625"/>
      <c r="V885" s="625"/>
      <c r="W885" s="625">
        <v>5</v>
      </c>
      <c r="X885" s="625"/>
      <c r="Y885" s="625" t="s">
        <v>1230</v>
      </c>
      <c r="Z885" s="625" t="s">
        <v>8263</v>
      </c>
      <c r="AA885" s="625" t="s">
        <v>8263</v>
      </c>
      <c r="AB885" s="626" t="str">
        <f t="shared" ref="AB885:AB948" si="32">AF885&amp;" mm"</f>
        <v>572 mm</v>
      </c>
      <c r="AC885" s="643"/>
      <c r="AD885" s="643"/>
      <c r="AE885" s="623">
        <v>60</v>
      </c>
      <c r="AF885" s="623">
        <f t="shared" ref="AF885:AF948" si="33">525-AE885-5+112</f>
        <v>572</v>
      </c>
    </row>
    <row r="886" spans="1:32" x14ac:dyDescent="0.2">
      <c r="A886" s="628"/>
      <c r="B886" s="628" t="s">
        <v>9136</v>
      </c>
      <c r="C886" s="625">
        <v>0.5</v>
      </c>
      <c r="D886" s="632" t="s">
        <v>1159</v>
      </c>
      <c r="E886" s="625">
        <v>208</v>
      </c>
      <c r="F886" s="625">
        <v>64</v>
      </c>
      <c r="G886" s="625"/>
      <c r="H886" s="625">
        <v>79</v>
      </c>
      <c r="I886" s="625"/>
      <c r="J886" s="625" t="s">
        <v>1019</v>
      </c>
      <c r="K886" s="625"/>
      <c r="L886" s="625" t="s">
        <v>7147</v>
      </c>
      <c r="M886" s="629" t="s">
        <v>3523</v>
      </c>
      <c r="N886" s="625"/>
      <c r="O886" s="625"/>
      <c r="P886" s="625"/>
      <c r="Q886" s="625"/>
      <c r="R886" s="625" t="s">
        <v>4996</v>
      </c>
      <c r="S886" s="625" t="s">
        <v>1046</v>
      </c>
      <c r="T886" s="625"/>
      <c r="U886" s="625"/>
      <c r="V886" s="625"/>
      <c r="W886" s="625">
        <v>6</v>
      </c>
      <c r="X886" s="625"/>
      <c r="Y886" s="625" t="s">
        <v>2018</v>
      </c>
      <c r="Z886" s="625" t="s">
        <v>8263</v>
      </c>
      <c r="AA886" s="625" t="s">
        <v>8263</v>
      </c>
      <c r="AB886" s="626" t="str">
        <f t="shared" si="32"/>
        <v>602 mm</v>
      </c>
      <c r="AC886" s="643"/>
      <c r="AD886" s="643"/>
      <c r="AE886" s="623">
        <v>30</v>
      </c>
      <c r="AF886" s="623">
        <f t="shared" si="33"/>
        <v>602</v>
      </c>
    </row>
    <row r="887" spans="1:32" x14ac:dyDescent="0.2">
      <c r="A887" s="633" t="s">
        <v>11328</v>
      </c>
      <c r="B887" s="633" t="s">
        <v>1539</v>
      </c>
      <c r="C887" s="625">
        <v>0.5</v>
      </c>
      <c r="D887" s="640" t="s">
        <v>11338</v>
      </c>
      <c r="E887" s="625">
        <v>208</v>
      </c>
      <c r="F887" s="625">
        <v>65</v>
      </c>
      <c r="G887" s="625"/>
      <c r="H887" s="625">
        <v>79</v>
      </c>
      <c r="I887" s="625"/>
      <c r="J887" s="625" t="s">
        <v>1019</v>
      </c>
      <c r="K887" s="625"/>
      <c r="L887" s="625" t="s">
        <v>7147</v>
      </c>
      <c r="M887" s="629" t="s">
        <v>3929</v>
      </c>
      <c r="N887" s="625"/>
      <c r="O887" s="625"/>
      <c r="P887" s="625"/>
      <c r="Q887" s="625"/>
      <c r="R887" s="625" t="s">
        <v>4996</v>
      </c>
      <c r="S887" s="625" t="s">
        <v>3447</v>
      </c>
      <c r="T887" s="625"/>
      <c r="U887" s="625"/>
      <c r="V887" s="625"/>
      <c r="W887" s="625">
        <v>4</v>
      </c>
      <c r="X887" s="625"/>
      <c r="Y887" s="625" t="s">
        <v>3035</v>
      </c>
      <c r="Z887" s="625" t="s">
        <v>8263</v>
      </c>
      <c r="AA887" s="625" t="s">
        <v>8263</v>
      </c>
      <c r="AB887" s="626" t="str">
        <f t="shared" si="32"/>
        <v>552 mm</v>
      </c>
      <c r="AC887" s="651" t="s">
        <v>11318</v>
      </c>
      <c r="AD887" s="651"/>
      <c r="AE887" s="623">
        <v>80</v>
      </c>
      <c r="AF887" s="623">
        <f t="shared" si="33"/>
        <v>552</v>
      </c>
    </row>
    <row r="888" spans="1:32" x14ac:dyDescent="0.2">
      <c r="A888" s="633" t="s">
        <v>11342</v>
      </c>
      <c r="B888" s="633" t="s">
        <v>1539</v>
      </c>
      <c r="C888" s="625">
        <v>0.5</v>
      </c>
      <c r="D888" s="640" t="s">
        <v>11343</v>
      </c>
      <c r="E888" s="636">
        <v>201</v>
      </c>
      <c r="F888" s="636">
        <v>65</v>
      </c>
      <c r="G888" s="636"/>
      <c r="H888" s="636">
        <v>79</v>
      </c>
      <c r="I888" s="636"/>
      <c r="J888" s="636" t="s">
        <v>1019</v>
      </c>
      <c r="K888" s="636"/>
      <c r="L888" s="733" t="s">
        <v>8558</v>
      </c>
      <c r="M888" s="734"/>
      <c r="N888" s="733"/>
      <c r="O888" s="733"/>
      <c r="P888" s="733"/>
      <c r="Q888" s="733"/>
      <c r="R888" s="733"/>
      <c r="S888" s="733"/>
      <c r="T888" s="636"/>
      <c r="U888" s="636"/>
      <c r="V888" s="636"/>
      <c r="W888" s="636">
        <v>6</v>
      </c>
      <c r="X888" s="636"/>
      <c r="Y888" s="625" t="s">
        <v>5511</v>
      </c>
      <c r="Z888" s="636" t="s">
        <v>5368</v>
      </c>
      <c r="AA888" s="636" t="s">
        <v>8263</v>
      </c>
      <c r="AB888" s="626" t="str">
        <f t="shared" si="32"/>
        <v>592 mm</v>
      </c>
      <c r="AC888" s="651" t="s">
        <v>11318</v>
      </c>
      <c r="AD888" s="651"/>
      <c r="AE888" s="623">
        <v>40</v>
      </c>
      <c r="AF888" s="623">
        <f t="shared" si="33"/>
        <v>592</v>
      </c>
    </row>
    <row r="889" spans="1:32" x14ac:dyDescent="0.2">
      <c r="A889" s="633" t="s">
        <v>11341</v>
      </c>
      <c r="B889" s="633" t="s">
        <v>1539</v>
      </c>
      <c r="C889" s="625">
        <v>0.5</v>
      </c>
      <c r="D889" s="640" t="s">
        <v>11344</v>
      </c>
      <c r="E889" s="636">
        <v>201</v>
      </c>
      <c r="F889" s="636">
        <v>65</v>
      </c>
      <c r="G889" s="636"/>
      <c r="H889" s="636">
        <v>79</v>
      </c>
      <c r="I889" s="636"/>
      <c r="J889" s="636" t="s">
        <v>1019</v>
      </c>
      <c r="K889" s="636"/>
      <c r="L889" s="733" t="s">
        <v>8558</v>
      </c>
      <c r="M889" s="734"/>
      <c r="N889" s="733"/>
      <c r="O889" s="733"/>
      <c r="P889" s="733"/>
      <c r="Q889" s="733"/>
      <c r="R889" s="733"/>
      <c r="S889" s="733"/>
      <c r="T889" s="636"/>
      <c r="U889" s="636"/>
      <c r="V889" s="636"/>
      <c r="W889" s="636">
        <v>6</v>
      </c>
      <c r="X889" s="636"/>
      <c r="Y889" s="625" t="s">
        <v>5511</v>
      </c>
      <c r="Z889" s="636" t="s">
        <v>5368</v>
      </c>
      <c r="AA889" s="636" t="s">
        <v>8263</v>
      </c>
      <c r="AB889" s="626" t="str">
        <f t="shared" si="32"/>
        <v>592 mm</v>
      </c>
      <c r="AC889" s="651" t="s">
        <v>11318</v>
      </c>
      <c r="AD889" s="651"/>
      <c r="AE889" s="623">
        <v>40</v>
      </c>
      <c r="AF889" s="623">
        <f t="shared" si="33"/>
        <v>592</v>
      </c>
    </row>
    <row r="890" spans="1:32" x14ac:dyDescent="0.2">
      <c r="A890" s="633" t="s">
        <v>11332</v>
      </c>
      <c r="B890" s="633" t="s">
        <v>1539</v>
      </c>
      <c r="C890" s="625">
        <v>0.5</v>
      </c>
      <c r="D890" s="640" t="s">
        <v>11335</v>
      </c>
      <c r="E890" s="625">
        <v>201</v>
      </c>
      <c r="F890" s="625">
        <v>66</v>
      </c>
      <c r="G890" s="625"/>
      <c r="H890" s="625">
        <v>79</v>
      </c>
      <c r="I890" s="625"/>
      <c r="J890" s="636" t="s">
        <v>1019</v>
      </c>
      <c r="K890" s="625"/>
      <c r="L890" s="649" t="s">
        <v>8558</v>
      </c>
      <c r="M890" s="650"/>
      <c r="N890" s="649"/>
      <c r="O890" s="649"/>
      <c r="P890" s="649"/>
      <c r="Q890" s="649"/>
      <c r="R890" s="649"/>
      <c r="S890" s="649"/>
      <c r="T890" s="625"/>
      <c r="U890" s="625"/>
      <c r="V890" s="625"/>
      <c r="W890" s="625">
        <v>5</v>
      </c>
      <c r="X890" s="625"/>
      <c r="Y890" s="636" t="s">
        <v>11336</v>
      </c>
      <c r="Z890" s="625" t="s">
        <v>5368</v>
      </c>
      <c r="AA890" s="625" t="s">
        <v>8263</v>
      </c>
      <c r="AB890" s="626" t="str">
        <f t="shared" si="32"/>
        <v>572 mm</v>
      </c>
      <c r="AC890" s="651" t="s">
        <v>11318</v>
      </c>
      <c r="AD890" s="651"/>
      <c r="AE890" s="623">
        <v>60</v>
      </c>
      <c r="AF890" s="623">
        <f t="shared" si="33"/>
        <v>572</v>
      </c>
    </row>
    <row r="891" spans="1:32" x14ac:dyDescent="0.2">
      <c r="A891" s="633" t="s">
        <v>11330</v>
      </c>
      <c r="B891" s="633" t="s">
        <v>1539</v>
      </c>
      <c r="C891" s="625">
        <v>0.5</v>
      </c>
      <c r="D891" s="640" t="s">
        <v>11337</v>
      </c>
      <c r="E891" s="625">
        <v>201</v>
      </c>
      <c r="F891" s="625">
        <v>66</v>
      </c>
      <c r="G891" s="625"/>
      <c r="H891" s="625">
        <v>79</v>
      </c>
      <c r="I891" s="625"/>
      <c r="J891" s="636" t="s">
        <v>1019</v>
      </c>
      <c r="K891" s="625"/>
      <c r="L891" s="649" t="s">
        <v>8558</v>
      </c>
      <c r="M891" s="650"/>
      <c r="N891" s="649"/>
      <c r="O891" s="649"/>
      <c r="P891" s="649"/>
      <c r="Q891" s="649"/>
      <c r="R891" s="649"/>
      <c r="S891" s="649"/>
      <c r="T891" s="625"/>
      <c r="U891" s="625"/>
      <c r="V891" s="625"/>
      <c r="W891" s="625">
        <v>5</v>
      </c>
      <c r="X891" s="625"/>
      <c r="Y891" s="636" t="s">
        <v>11336</v>
      </c>
      <c r="Z891" s="625" t="s">
        <v>5368</v>
      </c>
      <c r="AA891" s="625" t="s">
        <v>8263</v>
      </c>
      <c r="AB891" s="626" t="str">
        <f t="shared" si="32"/>
        <v>572 mm</v>
      </c>
      <c r="AC891" s="651" t="s">
        <v>11318</v>
      </c>
      <c r="AD891" s="651"/>
      <c r="AE891" s="623">
        <v>60</v>
      </c>
      <c r="AF891" s="623">
        <f t="shared" si="33"/>
        <v>572</v>
      </c>
    </row>
    <row r="892" spans="1:32" x14ac:dyDescent="0.2">
      <c r="A892" s="633" t="s">
        <v>4588</v>
      </c>
      <c r="B892" s="628" t="s">
        <v>1539</v>
      </c>
      <c r="C892" s="625">
        <v>0.5</v>
      </c>
      <c r="D892" s="632" t="s">
        <v>2878</v>
      </c>
      <c r="E892" s="625">
        <v>208</v>
      </c>
      <c r="F892" s="625">
        <v>65</v>
      </c>
      <c r="G892" s="625"/>
      <c r="H892" s="625">
        <v>79</v>
      </c>
      <c r="I892" s="625"/>
      <c r="J892" s="625" t="s">
        <v>1019</v>
      </c>
      <c r="K892" s="625"/>
      <c r="L892" s="625" t="s">
        <v>7147</v>
      </c>
      <c r="M892" s="629" t="s">
        <v>3929</v>
      </c>
      <c r="N892" s="629"/>
      <c r="O892" s="625"/>
      <c r="P892" s="625"/>
      <c r="Q892" s="625"/>
      <c r="R892" s="625" t="s">
        <v>4996</v>
      </c>
      <c r="S892" s="625" t="s">
        <v>2019</v>
      </c>
      <c r="T892" s="625"/>
      <c r="U892" s="625"/>
      <c r="V892" s="625"/>
      <c r="W892" s="625">
        <v>3</v>
      </c>
      <c r="X892" s="625"/>
      <c r="Y892" s="625" t="s">
        <v>912</v>
      </c>
      <c r="Z892" s="625" t="s">
        <v>8263</v>
      </c>
      <c r="AA892" s="625" t="s">
        <v>8263</v>
      </c>
      <c r="AB892" s="626" t="str">
        <f t="shared" si="32"/>
        <v>537 mm</v>
      </c>
      <c r="AC892" s="651" t="s">
        <v>11334</v>
      </c>
      <c r="AD892" s="651"/>
      <c r="AE892" s="623">
        <v>95</v>
      </c>
      <c r="AF892" s="623">
        <f t="shared" si="33"/>
        <v>537</v>
      </c>
    </row>
    <row r="893" spans="1:32" x14ac:dyDescent="0.2">
      <c r="A893" s="628"/>
      <c r="B893" s="628" t="s">
        <v>1539</v>
      </c>
      <c r="C893" s="625">
        <v>0.5</v>
      </c>
      <c r="D893" s="632" t="s">
        <v>597</v>
      </c>
      <c r="E893" s="625">
        <v>208</v>
      </c>
      <c r="F893" s="625">
        <v>64</v>
      </c>
      <c r="G893" s="628"/>
      <c r="H893" s="625">
        <v>79</v>
      </c>
      <c r="I893" s="625"/>
      <c r="J893" s="625" t="s">
        <v>1019</v>
      </c>
      <c r="K893" s="625"/>
      <c r="L893" s="625" t="s">
        <v>7147</v>
      </c>
      <c r="M893" s="629" t="s">
        <v>153</v>
      </c>
      <c r="N893" s="625"/>
      <c r="O893" s="625"/>
      <c r="P893" s="625"/>
      <c r="Q893" s="625"/>
      <c r="R893" s="625" t="s">
        <v>4996</v>
      </c>
      <c r="S893" s="625" t="s">
        <v>154</v>
      </c>
      <c r="T893" s="625"/>
      <c r="U893" s="625"/>
      <c r="V893" s="625"/>
      <c r="W893" s="625">
        <v>6</v>
      </c>
      <c r="X893" s="625"/>
      <c r="Y893" s="625" t="s">
        <v>2018</v>
      </c>
      <c r="Z893" s="625" t="s">
        <v>8263</v>
      </c>
      <c r="AA893" s="625" t="s">
        <v>8263</v>
      </c>
      <c r="AB893" s="626" t="str">
        <f t="shared" si="32"/>
        <v>602 mm</v>
      </c>
      <c r="AC893" s="643"/>
      <c r="AD893" s="643"/>
      <c r="AE893" s="623">
        <v>30</v>
      </c>
      <c r="AF893" s="623">
        <f t="shared" si="33"/>
        <v>602</v>
      </c>
    </row>
    <row r="894" spans="1:32" x14ac:dyDescent="0.2">
      <c r="A894" s="628" t="s">
        <v>2923</v>
      </c>
      <c r="B894" s="628" t="s">
        <v>1019</v>
      </c>
      <c r="C894" s="625">
        <v>0.5</v>
      </c>
      <c r="D894" s="632" t="s">
        <v>3491</v>
      </c>
      <c r="E894" s="625">
        <v>201</v>
      </c>
      <c r="F894" s="625">
        <v>65</v>
      </c>
      <c r="G894" s="625"/>
      <c r="H894" s="625">
        <v>79</v>
      </c>
      <c r="I894" s="625"/>
      <c r="J894" s="625" t="s">
        <v>1019</v>
      </c>
      <c r="K894" s="625"/>
      <c r="L894" s="649" t="s">
        <v>8558</v>
      </c>
      <c r="M894" s="650"/>
      <c r="N894" s="649"/>
      <c r="O894" s="649"/>
      <c r="P894" s="649"/>
      <c r="Q894" s="649"/>
      <c r="R894" s="649"/>
      <c r="S894" s="649"/>
      <c r="T894" s="625"/>
      <c r="U894" s="625"/>
      <c r="V894" s="625"/>
      <c r="W894" s="625">
        <v>6</v>
      </c>
      <c r="X894" s="625"/>
      <c r="Y894" s="625" t="s">
        <v>6098</v>
      </c>
      <c r="Z894" s="625" t="s">
        <v>5368</v>
      </c>
      <c r="AA894" s="625" t="s">
        <v>8263</v>
      </c>
      <c r="AB894" s="626" t="str">
        <f t="shared" si="32"/>
        <v>597 mm</v>
      </c>
      <c r="AC894" s="643"/>
      <c r="AD894" s="643"/>
      <c r="AE894" s="623">
        <v>35</v>
      </c>
      <c r="AF894" s="623">
        <f t="shared" si="33"/>
        <v>597</v>
      </c>
    </row>
    <row r="895" spans="1:32" x14ac:dyDescent="0.2">
      <c r="A895" s="628" t="s">
        <v>7241</v>
      </c>
      <c r="B895" s="628" t="s">
        <v>1019</v>
      </c>
      <c r="C895" s="625">
        <v>0.5</v>
      </c>
      <c r="D895" s="632" t="s">
        <v>4909</v>
      </c>
      <c r="E895" s="625">
        <v>208</v>
      </c>
      <c r="F895" s="625">
        <v>66</v>
      </c>
      <c r="G895" s="625"/>
      <c r="H895" s="625">
        <v>79</v>
      </c>
      <c r="I895" s="625"/>
      <c r="J895" s="625" t="s">
        <v>1019</v>
      </c>
      <c r="K895" s="625"/>
      <c r="L895" s="625" t="s">
        <v>7147</v>
      </c>
      <c r="M895" s="629" t="s">
        <v>3929</v>
      </c>
      <c r="N895" s="625"/>
      <c r="O895" s="625"/>
      <c r="P895" s="625"/>
      <c r="Q895" s="625"/>
      <c r="R895" s="625" t="s">
        <v>4996</v>
      </c>
      <c r="S895" s="625" t="s">
        <v>2019</v>
      </c>
      <c r="T895" s="625"/>
      <c r="U895" s="625"/>
      <c r="V895" s="625"/>
      <c r="W895" s="625">
        <v>4</v>
      </c>
      <c r="X895" s="625"/>
      <c r="Y895" s="625" t="s">
        <v>3035</v>
      </c>
      <c r="Z895" s="625" t="s">
        <v>8263</v>
      </c>
      <c r="AA895" s="625" t="s">
        <v>8263</v>
      </c>
      <c r="AB895" s="626" t="str">
        <f t="shared" si="32"/>
        <v>552 mm</v>
      </c>
      <c r="AC895" s="643"/>
      <c r="AD895" s="643"/>
      <c r="AE895" s="623">
        <v>80</v>
      </c>
      <c r="AF895" s="623">
        <f t="shared" si="33"/>
        <v>552</v>
      </c>
    </row>
    <row r="896" spans="1:32" x14ac:dyDescent="0.2">
      <c r="A896" s="628"/>
      <c r="B896" s="628" t="s">
        <v>1019</v>
      </c>
      <c r="C896" s="625">
        <v>0.5</v>
      </c>
      <c r="D896" s="632" t="s">
        <v>7484</v>
      </c>
      <c r="E896" s="625">
        <v>208</v>
      </c>
      <c r="F896" s="625">
        <v>67</v>
      </c>
      <c r="G896" s="625"/>
      <c r="H896" s="625">
        <v>79</v>
      </c>
      <c r="I896" s="625"/>
      <c r="J896" s="625" t="s">
        <v>1019</v>
      </c>
      <c r="K896" s="625"/>
      <c r="L896" s="625" t="s">
        <v>7147</v>
      </c>
      <c r="M896" s="629" t="s">
        <v>3523</v>
      </c>
      <c r="N896" s="625"/>
      <c r="O896" s="625"/>
      <c r="P896" s="625"/>
      <c r="Q896" s="625"/>
      <c r="R896" s="625" t="s">
        <v>4996</v>
      </c>
      <c r="S896" s="625" t="s">
        <v>3447</v>
      </c>
      <c r="T896" s="625"/>
      <c r="U896" s="625"/>
      <c r="V896" s="625"/>
      <c r="W896" s="625">
        <v>4</v>
      </c>
      <c r="X896" s="625"/>
      <c r="Y896" s="625" t="s">
        <v>3035</v>
      </c>
      <c r="Z896" s="625" t="s">
        <v>8263</v>
      </c>
      <c r="AA896" s="625" t="s">
        <v>8263</v>
      </c>
      <c r="AB896" s="626" t="str">
        <f t="shared" si="32"/>
        <v>552 mm</v>
      </c>
      <c r="AC896" s="643"/>
      <c r="AD896" s="643"/>
      <c r="AE896" s="623">
        <v>80</v>
      </c>
      <c r="AF896" s="623">
        <f t="shared" si="33"/>
        <v>552</v>
      </c>
    </row>
    <row r="897" spans="1:32" x14ac:dyDescent="0.2">
      <c r="A897" s="628" t="s">
        <v>3244</v>
      </c>
      <c r="B897" s="628" t="s">
        <v>1019</v>
      </c>
      <c r="C897" s="625">
        <v>0.5</v>
      </c>
      <c r="D897" s="632" t="s">
        <v>3782</v>
      </c>
      <c r="E897" s="625">
        <v>208</v>
      </c>
      <c r="F897" s="625">
        <v>67</v>
      </c>
      <c r="G897" s="625"/>
      <c r="H897" s="625">
        <v>79</v>
      </c>
      <c r="I897" s="625"/>
      <c r="J897" s="625" t="s">
        <v>1019</v>
      </c>
      <c r="K897" s="625"/>
      <c r="L897" s="625" t="s">
        <v>7147</v>
      </c>
      <c r="M897" s="629" t="s">
        <v>3929</v>
      </c>
      <c r="N897" s="625"/>
      <c r="O897" s="625"/>
      <c r="P897" s="625"/>
      <c r="Q897" s="625"/>
      <c r="R897" s="625" t="s">
        <v>4996</v>
      </c>
      <c r="S897" s="625" t="s">
        <v>2019</v>
      </c>
      <c r="T897" s="625"/>
      <c r="U897" s="625"/>
      <c r="V897" s="625"/>
      <c r="W897" s="625">
        <v>3</v>
      </c>
      <c r="X897" s="625"/>
      <c r="Y897" s="625" t="s">
        <v>4678</v>
      </c>
      <c r="Z897" s="625" t="s">
        <v>8263</v>
      </c>
      <c r="AA897" s="625" t="s">
        <v>8263</v>
      </c>
      <c r="AB897" s="626" t="str">
        <f t="shared" si="32"/>
        <v>532 mm</v>
      </c>
      <c r="AC897" s="643"/>
      <c r="AD897" s="643"/>
      <c r="AE897" s="623">
        <v>100</v>
      </c>
      <c r="AF897" s="623">
        <f t="shared" si="33"/>
        <v>532</v>
      </c>
    </row>
    <row r="898" spans="1:32" x14ac:dyDescent="0.2">
      <c r="A898" s="628" t="s">
        <v>7872</v>
      </c>
      <c r="B898" s="628" t="s">
        <v>1019</v>
      </c>
      <c r="C898" s="625">
        <v>0.5</v>
      </c>
      <c r="D898" s="632" t="s">
        <v>3242</v>
      </c>
      <c r="E898" s="625">
        <v>208</v>
      </c>
      <c r="F898" s="625">
        <v>66</v>
      </c>
      <c r="G898" s="625"/>
      <c r="H898" s="625">
        <v>79</v>
      </c>
      <c r="I898" s="625"/>
      <c r="J898" s="625" t="s">
        <v>1019</v>
      </c>
      <c r="K898" s="625"/>
      <c r="L898" s="625" t="s">
        <v>7147</v>
      </c>
      <c r="M898" s="629" t="s">
        <v>3929</v>
      </c>
      <c r="N898" s="625"/>
      <c r="O898" s="625"/>
      <c r="P898" s="625"/>
      <c r="Q898" s="625"/>
      <c r="R898" s="625" t="s">
        <v>4996</v>
      </c>
      <c r="S898" s="625" t="s">
        <v>2019</v>
      </c>
      <c r="T898" s="625"/>
      <c r="U898" s="625"/>
      <c r="V898" s="625"/>
      <c r="W898" s="625">
        <v>4</v>
      </c>
      <c r="X898" s="625"/>
      <c r="Y898" s="625" t="s">
        <v>3035</v>
      </c>
      <c r="Z898" s="625" t="s">
        <v>8263</v>
      </c>
      <c r="AA898" s="625" t="s">
        <v>8263</v>
      </c>
      <c r="AB898" s="626" t="str">
        <f t="shared" si="32"/>
        <v>552 mm</v>
      </c>
      <c r="AC898" s="643"/>
      <c r="AD898" s="643"/>
      <c r="AE898" s="623">
        <v>80</v>
      </c>
      <c r="AF898" s="623">
        <f t="shared" si="33"/>
        <v>552</v>
      </c>
    </row>
    <row r="899" spans="1:32" x14ac:dyDescent="0.2">
      <c r="A899" s="628"/>
      <c r="B899" s="628" t="s">
        <v>8042</v>
      </c>
      <c r="C899" s="625">
        <v>0.5</v>
      </c>
      <c r="D899" s="632" t="s">
        <v>2195</v>
      </c>
      <c r="E899" s="625">
        <v>208</v>
      </c>
      <c r="F899" s="625">
        <v>65</v>
      </c>
      <c r="G899" s="625"/>
      <c r="H899" s="625">
        <v>79</v>
      </c>
      <c r="I899" s="625"/>
      <c r="J899" s="625" t="s">
        <v>1019</v>
      </c>
      <c r="K899" s="625"/>
      <c r="L899" s="625" t="s">
        <v>7147</v>
      </c>
      <c r="M899" s="629" t="s">
        <v>3929</v>
      </c>
      <c r="N899" s="625"/>
      <c r="O899" s="625"/>
      <c r="P899" s="625"/>
      <c r="Q899" s="625"/>
      <c r="R899" s="625" t="s">
        <v>4996</v>
      </c>
      <c r="S899" s="625" t="s">
        <v>3447</v>
      </c>
      <c r="T899" s="625"/>
      <c r="U899" s="625"/>
      <c r="V899" s="625"/>
      <c r="W899" s="625">
        <v>4</v>
      </c>
      <c r="X899" s="625"/>
      <c r="Y899" s="625" t="s">
        <v>3035</v>
      </c>
      <c r="Z899" s="625" t="s">
        <v>8263</v>
      </c>
      <c r="AA899" s="625" t="s">
        <v>8263</v>
      </c>
      <c r="AB899" s="626" t="str">
        <f t="shared" si="32"/>
        <v>552 mm</v>
      </c>
      <c r="AC899" s="643"/>
      <c r="AD899" s="643"/>
      <c r="AE899" s="623">
        <v>80</v>
      </c>
      <c r="AF899" s="623">
        <f t="shared" si="33"/>
        <v>552</v>
      </c>
    </row>
    <row r="900" spans="1:32" ht="25.5" x14ac:dyDescent="0.2">
      <c r="A900" s="628"/>
      <c r="B900" s="628" t="s">
        <v>1019</v>
      </c>
      <c r="C900" s="625">
        <v>0.5</v>
      </c>
      <c r="D900" s="632" t="s">
        <v>6611</v>
      </c>
      <c r="E900" s="625">
        <v>208</v>
      </c>
      <c r="F900" s="625">
        <v>67</v>
      </c>
      <c r="G900" s="625"/>
      <c r="H900" s="625">
        <v>79</v>
      </c>
      <c r="I900" s="625"/>
      <c r="J900" s="625" t="s">
        <v>1019</v>
      </c>
      <c r="K900" s="625"/>
      <c r="L900" s="625" t="s">
        <v>7147</v>
      </c>
      <c r="M900" s="629" t="s">
        <v>3523</v>
      </c>
      <c r="N900" s="625"/>
      <c r="O900" s="625"/>
      <c r="P900" s="625"/>
      <c r="Q900" s="625"/>
      <c r="R900" s="625" t="s">
        <v>4996</v>
      </c>
      <c r="S900" s="625" t="s">
        <v>3447</v>
      </c>
      <c r="T900" s="625"/>
      <c r="U900" s="625"/>
      <c r="V900" s="625"/>
      <c r="W900" s="625">
        <v>4</v>
      </c>
      <c r="X900" s="625"/>
      <c r="Y900" s="625" t="s">
        <v>3035</v>
      </c>
      <c r="Z900" s="625" t="s">
        <v>8263</v>
      </c>
      <c r="AA900" s="625" t="s">
        <v>8263</v>
      </c>
      <c r="AB900" s="626" t="str">
        <f t="shared" si="32"/>
        <v>552 mm</v>
      </c>
      <c r="AC900" s="643"/>
      <c r="AD900" s="643"/>
      <c r="AE900" s="623">
        <v>80</v>
      </c>
      <c r="AF900" s="623">
        <f t="shared" si="33"/>
        <v>552</v>
      </c>
    </row>
    <row r="901" spans="1:32" x14ac:dyDescent="0.2">
      <c r="A901" s="628"/>
      <c r="B901" s="628" t="s">
        <v>1019</v>
      </c>
      <c r="C901" s="625">
        <v>0.5</v>
      </c>
      <c r="D901" s="632" t="s">
        <v>8049</v>
      </c>
      <c r="E901" s="625">
        <v>208</v>
      </c>
      <c r="F901" s="625">
        <v>67</v>
      </c>
      <c r="G901" s="625"/>
      <c r="H901" s="625">
        <v>79</v>
      </c>
      <c r="I901" s="625"/>
      <c r="J901" s="625" t="s">
        <v>1019</v>
      </c>
      <c r="K901" s="625"/>
      <c r="L901" s="625" t="s">
        <v>7147</v>
      </c>
      <c r="M901" s="629" t="s">
        <v>3523</v>
      </c>
      <c r="N901" s="625"/>
      <c r="O901" s="625"/>
      <c r="P901" s="625"/>
      <c r="Q901" s="625"/>
      <c r="R901" s="625" t="s">
        <v>4996</v>
      </c>
      <c r="S901" s="625" t="s">
        <v>3447</v>
      </c>
      <c r="T901" s="625"/>
      <c r="U901" s="625"/>
      <c r="V901" s="625"/>
      <c r="W901" s="625">
        <v>4</v>
      </c>
      <c r="X901" s="625"/>
      <c r="Y901" s="625" t="s">
        <v>3035</v>
      </c>
      <c r="Z901" s="625" t="s">
        <v>8263</v>
      </c>
      <c r="AA901" s="625" t="s">
        <v>8263</v>
      </c>
      <c r="AB901" s="626" t="str">
        <f t="shared" si="32"/>
        <v>552 mm</v>
      </c>
      <c r="AC901" s="643"/>
      <c r="AD901" s="643"/>
      <c r="AE901" s="623">
        <v>80</v>
      </c>
      <c r="AF901" s="623">
        <f t="shared" si="33"/>
        <v>552</v>
      </c>
    </row>
    <row r="902" spans="1:32" x14ac:dyDescent="0.2">
      <c r="A902" s="628"/>
      <c r="B902" s="628" t="s">
        <v>1019</v>
      </c>
      <c r="C902" s="625">
        <v>0.5</v>
      </c>
      <c r="D902" s="632" t="s">
        <v>10006</v>
      </c>
      <c r="E902" s="625">
        <v>208</v>
      </c>
      <c r="F902" s="625">
        <v>65</v>
      </c>
      <c r="G902" s="625"/>
      <c r="H902" s="625">
        <v>79</v>
      </c>
      <c r="I902" s="625"/>
      <c r="J902" s="625" t="s">
        <v>1019</v>
      </c>
      <c r="K902" s="625"/>
      <c r="L902" s="625" t="s">
        <v>7147</v>
      </c>
      <c r="M902" s="629" t="s">
        <v>3929</v>
      </c>
      <c r="N902" s="625"/>
      <c r="O902" s="625"/>
      <c r="P902" s="625"/>
      <c r="Q902" s="625"/>
      <c r="R902" s="625" t="s">
        <v>4996</v>
      </c>
      <c r="S902" s="625" t="s">
        <v>2019</v>
      </c>
      <c r="T902" s="625"/>
      <c r="U902" s="625"/>
      <c r="V902" s="625"/>
      <c r="W902" s="625">
        <v>4</v>
      </c>
      <c r="X902" s="625"/>
      <c r="Y902" s="625" t="s">
        <v>3271</v>
      </c>
      <c r="Z902" s="625" t="s">
        <v>8263</v>
      </c>
      <c r="AA902" s="625" t="s">
        <v>8263</v>
      </c>
      <c r="AB902" s="626" t="str">
        <f t="shared" si="32"/>
        <v>567 mm</v>
      </c>
      <c r="AC902" s="643"/>
      <c r="AD902" s="643"/>
      <c r="AE902" s="623">
        <v>65</v>
      </c>
      <c r="AF902" s="623">
        <f t="shared" si="33"/>
        <v>567</v>
      </c>
    </row>
    <row r="903" spans="1:32" x14ac:dyDescent="0.2">
      <c r="A903" s="628"/>
      <c r="B903" s="628" t="s">
        <v>1019</v>
      </c>
      <c r="C903" s="625">
        <v>0.5</v>
      </c>
      <c r="D903" s="632" t="s">
        <v>8907</v>
      </c>
      <c r="E903" s="625">
        <v>208</v>
      </c>
      <c r="F903" s="625">
        <v>65</v>
      </c>
      <c r="G903" s="625"/>
      <c r="H903" s="625">
        <v>79</v>
      </c>
      <c r="I903" s="625"/>
      <c r="J903" s="625" t="s">
        <v>1019</v>
      </c>
      <c r="K903" s="625"/>
      <c r="L903" s="625" t="s">
        <v>7147</v>
      </c>
      <c r="M903" s="629" t="s">
        <v>3929</v>
      </c>
      <c r="N903" s="625"/>
      <c r="O903" s="625"/>
      <c r="P903" s="625"/>
      <c r="Q903" s="625"/>
      <c r="R903" s="625" t="s">
        <v>4996</v>
      </c>
      <c r="S903" s="625" t="s">
        <v>9615</v>
      </c>
      <c r="T903" s="625"/>
      <c r="U903" s="625"/>
      <c r="V903" s="625"/>
      <c r="W903" s="625">
        <v>3</v>
      </c>
      <c r="X903" s="625"/>
      <c r="Y903" s="625" t="s">
        <v>565</v>
      </c>
      <c r="Z903" s="625" t="s">
        <v>8263</v>
      </c>
      <c r="AA903" s="625" t="s">
        <v>8263</v>
      </c>
      <c r="AB903" s="626" t="str">
        <f t="shared" si="32"/>
        <v>522 mm</v>
      </c>
      <c r="AC903" s="643"/>
      <c r="AD903" s="643"/>
      <c r="AE903" s="623">
        <v>110</v>
      </c>
      <c r="AF903" s="623">
        <f t="shared" si="33"/>
        <v>522</v>
      </c>
    </row>
    <row r="904" spans="1:32" x14ac:dyDescent="0.2">
      <c r="A904" s="628"/>
      <c r="B904" s="628" t="s">
        <v>1019</v>
      </c>
      <c r="C904" s="625">
        <v>0.5</v>
      </c>
      <c r="D904" s="632" t="s">
        <v>4687</v>
      </c>
      <c r="E904" s="625">
        <v>208</v>
      </c>
      <c r="F904" s="625">
        <v>67</v>
      </c>
      <c r="G904" s="628"/>
      <c r="H904" s="625">
        <v>79</v>
      </c>
      <c r="I904" s="625"/>
      <c r="J904" s="625" t="s">
        <v>1019</v>
      </c>
      <c r="K904" s="625"/>
      <c r="L904" s="625" t="s">
        <v>7147</v>
      </c>
      <c r="M904" s="629" t="s">
        <v>3929</v>
      </c>
      <c r="N904" s="625"/>
      <c r="O904" s="625"/>
      <c r="P904" s="625"/>
      <c r="Q904" s="625"/>
      <c r="R904" s="625" t="s">
        <v>4996</v>
      </c>
      <c r="S904" s="625" t="s">
        <v>3447</v>
      </c>
      <c r="T904" s="625"/>
      <c r="U904" s="625"/>
      <c r="V904" s="625"/>
      <c r="W904" s="625">
        <v>5</v>
      </c>
      <c r="X904" s="625"/>
      <c r="Y904" s="625" t="s">
        <v>6098</v>
      </c>
      <c r="Z904" s="625" t="s">
        <v>8263</v>
      </c>
      <c r="AA904" s="625" t="s">
        <v>8263</v>
      </c>
      <c r="AB904" s="626" t="str">
        <f t="shared" si="32"/>
        <v>597 mm</v>
      </c>
      <c r="AC904" s="643"/>
      <c r="AD904" s="643"/>
      <c r="AE904" s="623">
        <v>35</v>
      </c>
      <c r="AF904" s="623">
        <f t="shared" si="33"/>
        <v>597</v>
      </c>
    </row>
    <row r="905" spans="1:32" x14ac:dyDescent="0.2">
      <c r="A905" s="628"/>
      <c r="B905" s="628" t="s">
        <v>1019</v>
      </c>
      <c r="C905" s="625">
        <v>0.5</v>
      </c>
      <c r="D905" s="632" t="s">
        <v>2114</v>
      </c>
      <c r="E905" s="625">
        <v>208</v>
      </c>
      <c r="F905" s="625">
        <v>67</v>
      </c>
      <c r="G905" s="625"/>
      <c r="H905" s="625">
        <v>79</v>
      </c>
      <c r="I905" s="625"/>
      <c r="J905" s="625" t="s">
        <v>1019</v>
      </c>
      <c r="K905" s="625"/>
      <c r="L905" s="625" t="s">
        <v>7147</v>
      </c>
      <c r="M905" s="629" t="s">
        <v>3523</v>
      </c>
      <c r="N905" s="625"/>
      <c r="O905" s="625"/>
      <c r="P905" s="625"/>
      <c r="Q905" s="625"/>
      <c r="R905" s="625" t="s">
        <v>4996</v>
      </c>
      <c r="S905" s="625" t="s">
        <v>3447</v>
      </c>
      <c r="T905" s="625"/>
      <c r="U905" s="625"/>
      <c r="V905" s="625"/>
      <c r="W905" s="625">
        <v>4</v>
      </c>
      <c r="X905" s="625"/>
      <c r="Y905" s="625" t="s">
        <v>3035</v>
      </c>
      <c r="Z905" s="625" t="s">
        <v>8263</v>
      </c>
      <c r="AA905" s="625" t="s">
        <v>8263</v>
      </c>
      <c r="AB905" s="626" t="str">
        <f t="shared" si="32"/>
        <v>552 mm</v>
      </c>
      <c r="AC905" s="643"/>
      <c r="AD905" s="643"/>
      <c r="AE905" s="623">
        <v>80</v>
      </c>
      <c r="AF905" s="623">
        <f t="shared" si="33"/>
        <v>552</v>
      </c>
    </row>
    <row r="906" spans="1:32" x14ac:dyDescent="0.2">
      <c r="A906" s="628"/>
      <c r="B906" s="628" t="s">
        <v>1019</v>
      </c>
      <c r="C906" s="625">
        <v>0.5</v>
      </c>
      <c r="D906" s="632" t="s">
        <v>10501</v>
      </c>
      <c r="E906" s="625">
        <v>208</v>
      </c>
      <c r="F906" s="625">
        <v>67</v>
      </c>
      <c r="G906" s="628"/>
      <c r="H906" s="625">
        <v>79</v>
      </c>
      <c r="I906" s="625"/>
      <c r="J906" s="625" t="s">
        <v>1019</v>
      </c>
      <c r="K906" s="625"/>
      <c r="L906" s="625" t="s">
        <v>7147</v>
      </c>
      <c r="M906" s="629" t="s">
        <v>3523</v>
      </c>
      <c r="N906" s="625"/>
      <c r="O906" s="625"/>
      <c r="P906" s="625"/>
      <c r="Q906" s="625"/>
      <c r="R906" s="625" t="s">
        <v>4996</v>
      </c>
      <c r="S906" s="625" t="s">
        <v>3447</v>
      </c>
      <c r="T906" s="625"/>
      <c r="U906" s="625"/>
      <c r="V906" s="625"/>
      <c r="W906" s="625">
        <v>4</v>
      </c>
      <c r="X906" s="625"/>
      <c r="Y906" s="625" t="s">
        <v>2790</v>
      </c>
      <c r="Z906" s="625" t="s">
        <v>8263</v>
      </c>
      <c r="AA906" s="625" t="s">
        <v>8263</v>
      </c>
      <c r="AB906" s="626" t="str">
        <f t="shared" si="32"/>
        <v>562 mm</v>
      </c>
      <c r="AC906" s="643"/>
      <c r="AD906" s="643"/>
      <c r="AE906" s="623">
        <v>70</v>
      </c>
      <c r="AF906" s="623">
        <f t="shared" si="33"/>
        <v>562</v>
      </c>
    </row>
    <row r="907" spans="1:32" x14ac:dyDescent="0.2">
      <c r="A907" s="628"/>
      <c r="B907" s="628" t="s">
        <v>8272</v>
      </c>
      <c r="C907" s="625">
        <v>0.5</v>
      </c>
      <c r="D907" s="632" t="s">
        <v>6508</v>
      </c>
      <c r="E907" s="625">
        <v>208</v>
      </c>
      <c r="F907" s="625">
        <v>64</v>
      </c>
      <c r="G907" s="628"/>
      <c r="H907" s="625">
        <v>79</v>
      </c>
      <c r="I907" s="625"/>
      <c r="J907" s="625" t="s">
        <v>1019</v>
      </c>
      <c r="K907" s="625"/>
      <c r="L907" s="625" t="s">
        <v>7147</v>
      </c>
      <c r="M907" s="629" t="s">
        <v>3929</v>
      </c>
      <c r="N907" s="625"/>
      <c r="O907" s="625"/>
      <c r="P907" s="625"/>
      <c r="Q907" s="625"/>
      <c r="R907" s="625" t="s">
        <v>4996</v>
      </c>
      <c r="S907" s="625" t="s">
        <v>2019</v>
      </c>
      <c r="T907" s="625"/>
      <c r="U907" s="625"/>
      <c r="V907" s="625"/>
      <c r="W907" s="625">
        <v>4</v>
      </c>
      <c r="X907" s="625"/>
      <c r="Y907" s="625" t="s">
        <v>3035</v>
      </c>
      <c r="Z907" s="625" t="s">
        <v>8263</v>
      </c>
      <c r="AA907" s="625" t="s">
        <v>8263</v>
      </c>
      <c r="AB907" s="626" t="str">
        <f t="shared" si="32"/>
        <v>552 mm</v>
      </c>
      <c r="AC907" s="643"/>
      <c r="AD907" s="643"/>
      <c r="AE907" s="623">
        <v>80</v>
      </c>
      <c r="AF907" s="623">
        <f t="shared" si="33"/>
        <v>552</v>
      </c>
    </row>
    <row r="908" spans="1:32" x14ac:dyDescent="0.2">
      <c r="A908" s="628" t="s">
        <v>10656</v>
      </c>
      <c r="B908" s="628" t="s">
        <v>3009</v>
      </c>
      <c r="C908" s="625">
        <v>0.5</v>
      </c>
      <c r="D908" s="632" t="s">
        <v>10691</v>
      </c>
      <c r="E908" s="625">
        <v>211</v>
      </c>
      <c r="F908" s="625">
        <v>64</v>
      </c>
      <c r="G908" s="628"/>
      <c r="H908" s="625">
        <v>79</v>
      </c>
      <c r="I908" s="625"/>
      <c r="J908" s="625" t="s">
        <v>7147</v>
      </c>
      <c r="K908" s="625"/>
      <c r="L908" s="625" t="s">
        <v>7147</v>
      </c>
      <c r="M908" s="629" t="s">
        <v>3929</v>
      </c>
      <c r="N908" s="625"/>
      <c r="O908" s="625"/>
      <c r="P908" s="625"/>
      <c r="Q908" s="625"/>
      <c r="R908" s="625" t="s">
        <v>4996</v>
      </c>
      <c r="S908" s="625" t="s">
        <v>3447</v>
      </c>
      <c r="T908" s="625"/>
      <c r="U908" s="625" t="s">
        <v>8263</v>
      </c>
      <c r="V908" s="625"/>
      <c r="W908" s="625">
        <v>4</v>
      </c>
      <c r="X908" s="625"/>
      <c r="Y908" s="625" t="s">
        <v>10390</v>
      </c>
      <c r="Z908" s="625" t="s">
        <v>8263</v>
      </c>
      <c r="AA908" s="625" t="s">
        <v>8263</v>
      </c>
      <c r="AB908" s="626" t="str">
        <f t="shared" si="32"/>
        <v>542 mm</v>
      </c>
      <c r="AC908" s="643" t="s">
        <v>10683</v>
      </c>
      <c r="AD908" s="643"/>
      <c r="AE908" s="623">
        <v>90</v>
      </c>
      <c r="AF908" s="623">
        <f t="shared" si="33"/>
        <v>542</v>
      </c>
    </row>
    <row r="909" spans="1:32" x14ac:dyDescent="0.2">
      <c r="A909" s="628" t="s">
        <v>3012</v>
      </c>
      <c r="B909" s="628" t="s">
        <v>3009</v>
      </c>
      <c r="C909" s="625">
        <v>0.5</v>
      </c>
      <c r="D909" s="632" t="s">
        <v>3010</v>
      </c>
      <c r="E909" s="625">
        <v>211</v>
      </c>
      <c r="F909" s="625">
        <v>64</v>
      </c>
      <c r="G909" s="628"/>
      <c r="H909" s="625">
        <v>79</v>
      </c>
      <c r="I909" s="625"/>
      <c r="J909" s="625" t="s">
        <v>7147</v>
      </c>
      <c r="K909" s="625"/>
      <c r="L909" s="625" t="s">
        <v>7147</v>
      </c>
      <c r="M909" s="629" t="s">
        <v>3929</v>
      </c>
      <c r="N909" s="625"/>
      <c r="O909" s="625"/>
      <c r="P909" s="625"/>
      <c r="Q909" s="625"/>
      <c r="R909" s="625" t="s">
        <v>4996</v>
      </c>
      <c r="S909" s="625" t="s">
        <v>9615</v>
      </c>
      <c r="T909" s="625"/>
      <c r="U909" s="625" t="s">
        <v>8263</v>
      </c>
      <c r="V909" s="625"/>
      <c r="W909" s="625">
        <v>3</v>
      </c>
      <c r="X909" s="625"/>
      <c r="Y909" s="625" t="s">
        <v>6513</v>
      </c>
      <c r="Z909" s="625" t="s">
        <v>8263</v>
      </c>
      <c r="AA909" s="625" t="s">
        <v>8263</v>
      </c>
      <c r="AB909" s="626" t="str">
        <f t="shared" si="32"/>
        <v>527 mm</v>
      </c>
      <c r="AC909" s="643" t="s">
        <v>2131</v>
      </c>
      <c r="AD909" s="643"/>
      <c r="AE909" s="623">
        <v>105</v>
      </c>
      <c r="AF909" s="623">
        <f t="shared" si="33"/>
        <v>527</v>
      </c>
    </row>
    <row r="910" spans="1:32" x14ac:dyDescent="0.2">
      <c r="A910" s="628" t="s">
        <v>3898</v>
      </c>
      <c r="B910" s="628" t="s">
        <v>3895</v>
      </c>
      <c r="C910" s="625">
        <v>0.5</v>
      </c>
      <c r="D910" s="632" t="s">
        <v>3896</v>
      </c>
      <c r="E910" s="625">
        <v>201</v>
      </c>
      <c r="F910" s="625">
        <v>67</v>
      </c>
      <c r="G910" s="628"/>
      <c r="H910" s="625">
        <v>79</v>
      </c>
      <c r="I910" s="625"/>
      <c r="J910" s="625" t="s">
        <v>1019</v>
      </c>
      <c r="K910" s="625"/>
      <c r="L910" s="649" t="s">
        <v>8558</v>
      </c>
      <c r="M910" s="650"/>
      <c r="N910" s="649"/>
      <c r="O910" s="649"/>
      <c r="P910" s="649"/>
      <c r="Q910" s="649"/>
      <c r="R910" s="649"/>
      <c r="S910" s="649"/>
      <c r="T910" s="625"/>
      <c r="U910" s="625"/>
      <c r="V910" s="625"/>
      <c r="W910" s="625">
        <v>6</v>
      </c>
      <c r="X910" s="625"/>
      <c r="Y910" s="625" t="s">
        <v>6098</v>
      </c>
      <c r="Z910" s="625" t="s">
        <v>5368</v>
      </c>
      <c r="AA910" s="625" t="s">
        <v>8263</v>
      </c>
      <c r="AB910" s="626" t="str">
        <f t="shared" si="32"/>
        <v>597 mm</v>
      </c>
      <c r="AC910" s="643" t="s">
        <v>604</v>
      </c>
      <c r="AD910" s="643"/>
      <c r="AE910" s="623">
        <v>35</v>
      </c>
      <c r="AF910" s="623">
        <f t="shared" si="33"/>
        <v>597</v>
      </c>
    </row>
    <row r="911" spans="1:32" x14ac:dyDescent="0.2">
      <c r="A911" s="628" t="s">
        <v>3899</v>
      </c>
      <c r="B911" s="628" t="s">
        <v>3895</v>
      </c>
      <c r="C911" s="625">
        <v>0.5</v>
      </c>
      <c r="D911" s="632" t="s">
        <v>3897</v>
      </c>
      <c r="E911" s="625">
        <v>218</v>
      </c>
      <c r="F911" s="625">
        <v>64</v>
      </c>
      <c r="G911" s="628"/>
      <c r="H911" s="625">
        <v>79</v>
      </c>
      <c r="I911" s="625"/>
      <c r="J911" s="625" t="s">
        <v>7147</v>
      </c>
      <c r="K911" s="625"/>
      <c r="L911" s="846" t="s">
        <v>8558</v>
      </c>
      <c r="M911" s="846"/>
      <c r="N911" s="846"/>
      <c r="O911" s="846"/>
      <c r="P911" s="846"/>
      <c r="Q911" s="846"/>
      <c r="R911" s="846"/>
      <c r="S911" s="846"/>
      <c r="T911" s="625"/>
      <c r="U911" s="625" t="s">
        <v>8263</v>
      </c>
      <c r="V911" s="625"/>
      <c r="W911" s="625">
        <v>5</v>
      </c>
      <c r="X911" s="625"/>
      <c r="Y911" s="625" t="s">
        <v>2790</v>
      </c>
      <c r="Z911" s="625" t="s">
        <v>8263</v>
      </c>
      <c r="AA911" s="625" t="s">
        <v>8263</v>
      </c>
      <c r="AB911" s="626" t="str">
        <f t="shared" si="32"/>
        <v>562 mm</v>
      </c>
      <c r="AC911" s="643" t="s">
        <v>604</v>
      </c>
      <c r="AD911" s="643"/>
      <c r="AE911" s="623">
        <v>70</v>
      </c>
      <c r="AF911" s="623">
        <f t="shared" si="33"/>
        <v>562</v>
      </c>
    </row>
    <row r="912" spans="1:32" x14ac:dyDescent="0.2">
      <c r="A912" s="628"/>
      <c r="B912" s="628" t="s">
        <v>1903</v>
      </c>
      <c r="C912" s="625">
        <v>0.5</v>
      </c>
      <c r="D912" s="632" t="s">
        <v>1906</v>
      </c>
      <c r="E912" s="625">
        <v>208</v>
      </c>
      <c r="F912" s="625">
        <v>65</v>
      </c>
      <c r="G912" s="625"/>
      <c r="H912" s="625">
        <v>79</v>
      </c>
      <c r="I912" s="625"/>
      <c r="J912" s="625" t="s">
        <v>1019</v>
      </c>
      <c r="K912" s="625"/>
      <c r="L912" s="625" t="s">
        <v>7147</v>
      </c>
      <c r="M912" s="629" t="s">
        <v>3929</v>
      </c>
      <c r="N912" s="625"/>
      <c r="O912" s="625"/>
      <c r="P912" s="625"/>
      <c r="Q912" s="625"/>
      <c r="R912" s="625" t="s">
        <v>4996</v>
      </c>
      <c r="S912" s="625" t="s">
        <v>3447</v>
      </c>
      <c r="T912" s="625"/>
      <c r="U912" s="625"/>
      <c r="V912" s="625"/>
      <c r="W912" s="625">
        <v>4</v>
      </c>
      <c r="X912" s="625"/>
      <c r="Y912" s="625" t="s">
        <v>3035</v>
      </c>
      <c r="Z912" s="625" t="s">
        <v>8263</v>
      </c>
      <c r="AA912" s="625" t="s">
        <v>8263</v>
      </c>
      <c r="AB912" s="626" t="str">
        <f t="shared" si="32"/>
        <v>552 mm</v>
      </c>
      <c r="AC912" s="643"/>
      <c r="AD912" s="643"/>
      <c r="AE912" s="623">
        <v>80</v>
      </c>
      <c r="AF912" s="623">
        <f t="shared" si="33"/>
        <v>552</v>
      </c>
    </row>
    <row r="913" spans="1:32" x14ac:dyDescent="0.2">
      <c r="A913" s="628"/>
      <c r="B913" s="628" t="s">
        <v>1903</v>
      </c>
      <c r="C913" s="625">
        <v>0.5</v>
      </c>
      <c r="D913" s="632" t="s">
        <v>311</v>
      </c>
      <c r="E913" s="625">
        <v>201</v>
      </c>
      <c r="F913" s="625">
        <v>65</v>
      </c>
      <c r="G913" s="625"/>
      <c r="H913" s="625">
        <v>79</v>
      </c>
      <c r="I913" s="625"/>
      <c r="J913" s="625" t="s">
        <v>1019</v>
      </c>
      <c r="K913" s="625"/>
      <c r="L913" s="649" t="s">
        <v>8558</v>
      </c>
      <c r="M913" s="650"/>
      <c r="N913" s="649"/>
      <c r="O913" s="649"/>
      <c r="P913" s="649"/>
      <c r="Q913" s="649"/>
      <c r="R913" s="649"/>
      <c r="S913" s="649"/>
      <c r="T913" s="625"/>
      <c r="U913" s="625"/>
      <c r="V913" s="625"/>
      <c r="W913" s="625">
        <v>6</v>
      </c>
      <c r="X913" s="625"/>
      <c r="Y913" s="625" t="s">
        <v>6098</v>
      </c>
      <c r="Z913" s="625" t="s">
        <v>5368</v>
      </c>
      <c r="AA913" s="625" t="s">
        <v>8263</v>
      </c>
      <c r="AB913" s="626" t="str">
        <f t="shared" si="32"/>
        <v>597 mm</v>
      </c>
      <c r="AC913" s="643"/>
      <c r="AD913" s="643"/>
      <c r="AE913" s="623">
        <v>35</v>
      </c>
      <c r="AF913" s="623">
        <f t="shared" si="33"/>
        <v>597</v>
      </c>
    </row>
    <row r="914" spans="1:32" x14ac:dyDescent="0.2">
      <c r="A914" s="628"/>
      <c r="B914" s="628" t="s">
        <v>1903</v>
      </c>
      <c r="C914" s="625">
        <v>0.5</v>
      </c>
      <c r="D914" s="632" t="s">
        <v>9701</v>
      </c>
      <c r="E914" s="625">
        <v>201</v>
      </c>
      <c r="F914" s="625">
        <v>65</v>
      </c>
      <c r="G914" s="625"/>
      <c r="H914" s="625">
        <v>79</v>
      </c>
      <c r="I914" s="625"/>
      <c r="J914" s="625" t="s">
        <v>1019</v>
      </c>
      <c r="K914" s="625"/>
      <c r="L914" s="649" t="s">
        <v>8558</v>
      </c>
      <c r="M914" s="650"/>
      <c r="N914" s="649"/>
      <c r="O914" s="649"/>
      <c r="P914" s="649"/>
      <c r="Q914" s="649"/>
      <c r="R914" s="649"/>
      <c r="S914" s="649"/>
      <c r="T914" s="625"/>
      <c r="U914" s="625"/>
      <c r="V914" s="625"/>
      <c r="W914" s="625">
        <v>6</v>
      </c>
      <c r="X914" s="625"/>
      <c r="Y914" s="625" t="s">
        <v>6098</v>
      </c>
      <c r="Z914" s="625" t="s">
        <v>5368</v>
      </c>
      <c r="AA914" s="625" t="s">
        <v>8263</v>
      </c>
      <c r="AB914" s="626" t="str">
        <f t="shared" si="32"/>
        <v>597 mm</v>
      </c>
      <c r="AC914" s="643"/>
      <c r="AD914" s="643"/>
      <c r="AE914" s="623">
        <v>35</v>
      </c>
      <c r="AF914" s="623">
        <f t="shared" si="33"/>
        <v>597</v>
      </c>
    </row>
    <row r="915" spans="1:32" x14ac:dyDescent="0.2">
      <c r="A915" s="628"/>
      <c r="B915" s="628" t="s">
        <v>1903</v>
      </c>
      <c r="C915" s="625">
        <v>0.5</v>
      </c>
      <c r="D915" s="632" t="s">
        <v>1905</v>
      </c>
      <c r="E915" s="625">
        <v>208</v>
      </c>
      <c r="F915" s="625">
        <v>65</v>
      </c>
      <c r="G915" s="625"/>
      <c r="H915" s="625">
        <v>79</v>
      </c>
      <c r="I915" s="625"/>
      <c r="J915" s="625" t="s">
        <v>1019</v>
      </c>
      <c r="K915" s="625"/>
      <c r="L915" s="625" t="s">
        <v>7147</v>
      </c>
      <c r="M915" s="629" t="s">
        <v>3929</v>
      </c>
      <c r="N915" s="625"/>
      <c r="O915" s="625"/>
      <c r="P915" s="625"/>
      <c r="Q915" s="625"/>
      <c r="R915" s="625" t="s">
        <v>4996</v>
      </c>
      <c r="S915" s="625" t="s">
        <v>3447</v>
      </c>
      <c r="T915" s="625"/>
      <c r="U915" s="625"/>
      <c r="V915" s="625"/>
      <c r="W915" s="625">
        <v>4</v>
      </c>
      <c r="X915" s="625"/>
      <c r="Y915" s="625" t="s">
        <v>3035</v>
      </c>
      <c r="Z915" s="625" t="s">
        <v>8263</v>
      </c>
      <c r="AA915" s="625" t="s">
        <v>8263</v>
      </c>
      <c r="AB915" s="626" t="str">
        <f t="shared" si="32"/>
        <v>552 mm</v>
      </c>
      <c r="AC915" s="643"/>
      <c r="AD915" s="643"/>
      <c r="AE915" s="623">
        <v>80</v>
      </c>
      <c r="AF915" s="623">
        <f t="shared" si="33"/>
        <v>552</v>
      </c>
    </row>
    <row r="916" spans="1:32" x14ac:dyDescent="0.2">
      <c r="A916" s="628"/>
      <c r="B916" s="628" t="s">
        <v>1903</v>
      </c>
      <c r="C916" s="625">
        <v>0.5</v>
      </c>
      <c r="D916" s="632" t="s">
        <v>1904</v>
      </c>
      <c r="E916" s="625">
        <v>208</v>
      </c>
      <c r="F916" s="625">
        <v>65</v>
      </c>
      <c r="G916" s="625"/>
      <c r="H916" s="625">
        <v>79</v>
      </c>
      <c r="I916" s="625"/>
      <c r="J916" s="625" t="s">
        <v>1019</v>
      </c>
      <c r="K916" s="625"/>
      <c r="L916" s="625" t="s">
        <v>7147</v>
      </c>
      <c r="M916" s="629" t="s">
        <v>3929</v>
      </c>
      <c r="N916" s="625"/>
      <c r="O916" s="625"/>
      <c r="P916" s="625"/>
      <c r="Q916" s="625"/>
      <c r="R916" s="625" t="s">
        <v>4996</v>
      </c>
      <c r="S916" s="625" t="s">
        <v>3447</v>
      </c>
      <c r="T916" s="625"/>
      <c r="U916" s="625"/>
      <c r="V916" s="625"/>
      <c r="W916" s="625">
        <v>4</v>
      </c>
      <c r="X916" s="625"/>
      <c r="Y916" s="625" t="s">
        <v>3035</v>
      </c>
      <c r="Z916" s="625" t="s">
        <v>8263</v>
      </c>
      <c r="AA916" s="625" t="s">
        <v>8263</v>
      </c>
      <c r="AB916" s="626" t="str">
        <f t="shared" si="32"/>
        <v>552 mm</v>
      </c>
      <c r="AC916" s="643"/>
      <c r="AD916" s="643"/>
      <c r="AE916" s="623">
        <v>80</v>
      </c>
      <c r="AF916" s="623">
        <f t="shared" si="33"/>
        <v>552</v>
      </c>
    </row>
    <row r="917" spans="1:32" x14ac:dyDescent="0.2">
      <c r="A917" s="628" t="s">
        <v>5426</v>
      </c>
      <c r="B917" s="628" t="s">
        <v>6096</v>
      </c>
      <c r="C917" s="625">
        <v>0.5</v>
      </c>
      <c r="D917" s="632" t="s">
        <v>1260</v>
      </c>
      <c r="E917" s="625">
        <v>225</v>
      </c>
      <c r="F917" s="625">
        <v>64</v>
      </c>
      <c r="G917" s="625"/>
      <c r="H917" s="625">
        <v>79</v>
      </c>
      <c r="I917" s="625"/>
      <c r="J917" s="625" t="s">
        <v>1019</v>
      </c>
      <c r="K917" s="625"/>
      <c r="L917" s="649" t="s">
        <v>8558</v>
      </c>
      <c r="M917" s="650"/>
      <c r="N917" s="649"/>
      <c r="O917" s="649"/>
      <c r="P917" s="649"/>
      <c r="Q917" s="649"/>
      <c r="R917" s="649"/>
      <c r="S917" s="649"/>
      <c r="T917" s="625"/>
      <c r="U917" s="625" t="s">
        <v>8263</v>
      </c>
      <c r="V917" s="625"/>
      <c r="W917" s="625">
        <v>5</v>
      </c>
      <c r="X917" s="625"/>
      <c r="Y917" s="625" t="s">
        <v>1230</v>
      </c>
      <c r="Z917" s="625" t="s">
        <v>5368</v>
      </c>
      <c r="AA917" s="625" t="s">
        <v>8263</v>
      </c>
      <c r="AB917" s="626" t="str">
        <f t="shared" si="32"/>
        <v>572 mm</v>
      </c>
      <c r="AC917" s="643" t="s">
        <v>3622</v>
      </c>
      <c r="AD917" s="643"/>
      <c r="AE917" s="623">
        <v>60</v>
      </c>
      <c r="AF917" s="623">
        <f t="shared" si="33"/>
        <v>572</v>
      </c>
    </row>
    <row r="918" spans="1:32" x14ac:dyDescent="0.2">
      <c r="A918" s="628" t="s">
        <v>9134</v>
      </c>
      <c r="B918" s="628" t="s">
        <v>6096</v>
      </c>
      <c r="C918" s="625">
        <v>0.5</v>
      </c>
      <c r="D918" s="632" t="s">
        <v>10243</v>
      </c>
      <c r="E918" s="625">
        <v>208</v>
      </c>
      <c r="F918" s="625">
        <v>67</v>
      </c>
      <c r="G918" s="628"/>
      <c r="H918" s="625">
        <v>79</v>
      </c>
      <c r="I918" s="625"/>
      <c r="J918" s="625" t="s">
        <v>1019</v>
      </c>
      <c r="K918" s="625"/>
      <c r="L918" s="625" t="s">
        <v>7147</v>
      </c>
      <c r="M918" s="629" t="s">
        <v>3929</v>
      </c>
      <c r="N918" s="625"/>
      <c r="O918" s="625"/>
      <c r="P918" s="625"/>
      <c r="Q918" s="625"/>
      <c r="R918" s="625" t="s">
        <v>4996</v>
      </c>
      <c r="S918" s="625" t="s">
        <v>3447</v>
      </c>
      <c r="T918" s="625"/>
      <c r="U918" s="625"/>
      <c r="V918" s="625"/>
      <c r="W918" s="625">
        <v>4</v>
      </c>
      <c r="X918" s="625"/>
      <c r="Y918" s="625" t="s">
        <v>10466</v>
      </c>
      <c r="Z918" s="625" t="s">
        <v>8263</v>
      </c>
      <c r="AA918" s="625" t="s">
        <v>8263</v>
      </c>
      <c r="AB918" s="626" t="str">
        <f t="shared" si="32"/>
        <v>557 mm</v>
      </c>
      <c r="AC918" s="643"/>
      <c r="AD918" s="643"/>
      <c r="AE918" s="623">
        <v>75</v>
      </c>
      <c r="AF918" s="623">
        <f t="shared" si="33"/>
        <v>557</v>
      </c>
    </row>
    <row r="919" spans="1:32" x14ac:dyDescent="0.2">
      <c r="A919" s="628"/>
      <c r="B919" s="628" t="s">
        <v>6096</v>
      </c>
      <c r="C919" s="625">
        <v>0.5</v>
      </c>
      <c r="D919" s="632" t="s">
        <v>4548</v>
      </c>
      <c r="E919" s="625">
        <v>208</v>
      </c>
      <c r="F919" s="625">
        <v>67</v>
      </c>
      <c r="G919" s="628"/>
      <c r="H919" s="625">
        <v>79</v>
      </c>
      <c r="I919" s="625"/>
      <c r="J919" s="625" t="s">
        <v>1019</v>
      </c>
      <c r="K919" s="625"/>
      <c r="L919" s="625" t="s">
        <v>7147</v>
      </c>
      <c r="M919" s="629" t="s">
        <v>3929</v>
      </c>
      <c r="N919" s="625"/>
      <c r="O919" s="625"/>
      <c r="P919" s="625"/>
      <c r="Q919" s="625"/>
      <c r="R919" s="625" t="s">
        <v>4996</v>
      </c>
      <c r="S919" s="625" t="s">
        <v>2019</v>
      </c>
      <c r="T919" s="625"/>
      <c r="U919" s="625"/>
      <c r="V919" s="625"/>
      <c r="W919" s="625">
        <v>4</v>
      </c>
      <c r="X919" s="625"/>
      <c r="Y919" s="625" t="s">
        <v>3035</v>
      </c>
      <c r="Z919" s="625" t="s">
        <v>8263</v>
      </c>
      <c r="AA919" s="625" t="s">
        <v>8263</v>
      </c>
      <c r="AB919" s="626" t="str">
        <f t="shared" si="32"/>
        <v>552 mm</v>
      </c>
      <c r="AC919" s="643"/>
      <c r="AD919" s="643"/>
      <c r="AE919" s="623">
        <v>80</v>
      </c>
      <c r="AF919" s="623">
        <f t="shared" si="33"/>
        <v>552</v>
      </c>
    </row>
    <row r="920" spans="1:32" x14ac:dyDescent="0.2">
      <c r="A920" s="633" t="s">
        <v>11062</v>
      </c>
      <c r="B920" s="633" t="s">
        <v>11063</v>
      </c>
      <c r="C920" s="636">
        <v>0.5</v>
      </c>
      <c r="D920" s="640" t="s">
        <v>11068</v>
      </c>
      <c r="E920" s="636">
        <v>201</v>
      </c>
      <c r="F920" s="636">
        <v>66</v>
      </c>
      <c r="G920" s="636"/>
      <c r="H920" s="636">
        <v>79</v>
      </c>
      <c r="I920" s="636"/>
      <c r="J920" s="636" t="s">
        <v>1019</v>
      </c>
      <c r="K920" s="636"/>
      <c r="L920" s="733" t="s">
        <v>8558</v>
      </c>
      <c r="M920" s="734"/>
      <c r="N920" s="733"/>
      <c r="O920" s="733"/>
      <c r="P920" s="733"/>
      <c r="Q920" s="733"/>
      <c r="R920" s="733"/>
      <c r="S920" s="733"/>
      <c r="T920" s="636"/>
      <c r="U920" s="636"/>
      <c r="V920" s="636"/>
      <c r="W920" s="636">
        <v>6</v>
      </c>
      <c r="X920" s="636"/>
      <c r="Y920" s="625" t="s">
        <v>5511</v>
      </c>
      <c r="Z920" s="636" t="s">
        <v>5368</v>
      </c>
      <c r="AA920" s="636" t="s">
        <v>8263</v>
      </c>
      <c r="AB920" s="626" t="str">
        <f t="shared" si="32"/>
        <v>592 mm</v>
      </c>
      <c r="AC920" s="651" t="s">
        <v>11061</v>
      </c>
      <c r="AD920" s="651"/>
      <c r="AE920" s="623">
        <v>40</v>
      </c>
      <c r="AF920" s="623">
        <f t="shared" si="33"/>
        <v>592</v>
      </c>
    </row>
    <row r="921" spans="1:32" x14ac:dyDescent="0.2">
      <c r="A921" s="633" t="s">
        <v>11064</v>
      </c>
      <c r="B921" s="633" t="s">
        <v>11063</v>
      </c>
      <c r="C921" s="636">
        <v>0.5</v>
      </c>
      <c r="D921" s="640" t="s">
        <v>11069</v>
      </c>
      <c r="E921" s="636">
        <v>201</v>
      </c>
      <c r="F921" s="636">
        <v>66</v>
      </c>
      <c r="G921" s="636"/>
      <c r="H921" s="636">
        <v>79</v>
      </c>
      <c r="I921" s="636"/>
      <c r="J921" s="636" t="s">
        <v>1019</v>
      </c>
      <c r="K921" s="636"/>
      <c r="L921" s="733" t="s">
        <v>8558</v>
      </c>
      <c r="M921" s="734"/>
      <c r="N921" s="733"/>
      <c r="O921" s="733"/>
      <c r="P921" s="733"/>
      <c r="Q921" s="733"/>
      <c r="R921" s="733"/>
      <c r="S921" s="733"/>
      <c r="T921" s="636"/>
      <c r="U921" s="636"/>
      <c r="V921" s="636"/>
      <c r="W921" s="636">
        <v>6</v>
      </c>
      <c r="X921" s="636"/>
      <c r="Y921" s="625" t="s">
        <v>5511</v>
      </c>
      <c r="Z921" s="636" t="s">
        <v>5368</v>
      </c>
      <c r="AA921" s="636" t="s">
        <v>8263</v>
      </c>
      <c r="AB921" s="626" t="str">
        <f t="shared" si="32"/>
        <v>592 mm</v>
      </c>
      <c r="AC921" s="651" t="s">
        <v>11061</v>
      </c>
      <c r="AD921" s="651"/>
      <c r="AE921" s="623">
        <v>40</v>
      </c>
      <c r="AF921" s="623">
        <f t="shared" si="33"/>
        <v>592</v>
      </c>
    </row>
    <row r="922" spans="1:32" x14ac:dyDescent="0.2">
      <c r="A922" s="633" t="s">
        <v>11065</v>
      </c>
      <c r="B922" s="633" t="s">
        <v>11066</v>
      </c>
      <c r="C922" s="636">
        <v>0.5</v>
      </c>
      <c r="D922" s="640" t="s">
        <v>11070</v>
      </c>
      <c r="E922" s="636">
        <v>201</v>
      </c>
      <c r="F922" s="636">
        <v>65</v>
      </c>
      <c r="G922" s="636"/>
      <c r="H922" s="636">
        <v>79</v>
      </c>
      <c r="I922" s="636"/>
      <c r="J922" s="636" t="s">
        <v>1019</v>
      </c>
      <c r="K922" s="636"/>
      <c r="L922" s="733" t="s">
        <v>8558</v>
      </c>
      <c r="M922" s="734"/>
      <c r="N922" s="733"/>
      <c r="O922" s="733"/>
      <c r="P922" s="733"/>
      <c r="Q922" s="733"/>
      <c r="R922" s="733"/>
      <c r="S922" s="733"/>
      <c r="T922" s="636"/>
      <c r="U922" s="636"/>
      <c r="V922" s="636"/>
      <c r="W922" s="636">
        <v>6</v>
      </c>
      <c r="X922" s="636"/>
      <c r="Y922" s="625" t="s">
        <v>5511</v>
      </c>
      <c r="Z922" s="636" t="s">
        <v>5368</v>
      </c>
      <c r="AA922" s="636" t="s">
        <v>8263</v>
      </c>
      <c r="AB922" s="626" t="str">
        <f t="shared" si="32"/>
        <v>592 mm</v>
      </c>
      <c r="AC922" s="651" t="s">
        <v>11061</v>
      </c>
      <c r="AD922" s="651"/>
      <c r="AE922" s="623">
        <v>40</v>
      </c>
      <c r="AF922" s="623">
        <f t="shared" si="33"/>
        <v>592</v>
      </c>
    </row>
    <row r="923" spans="1:32" x14ac:dyDescent="0.2">
      <c r="A923" s="628"/>
      <c r="B923" s="628" t="s">
        <v>6331</v>
      </c>
      <c r="C923" s="625">
        <v>0.5</v>
      </c>
      <c r="D923" s="632" t="s">
        <v>8151</v>
      </c>
      <c r="E923" s="625">
        <v>201</v>
      </c>
      <c r="F923" s="625">
        <v>65</v>
      </c>
      <c r="G923" s="625"/>
      <c r="H923" s="625">
        <v>79</v>
      </c>
      <c r="I923" s="625"/>
      <c r="J923" s="625" t="s">
        <v>1019</v>
      </c>
      <c r="K923" s="625"/>
      <c r="L923" s="649" t="s">
        <v>8558</v>
      </c>
      <c r="M923" s="650"/>
      <c r="N923" s="649"/>
      <c r="O923" s="649"/>
      <c r="P923" s="649"/>
      <c r="Q923" s="649"/>
      <c r="R923" s="649"/>
      <c r="S923" s="649"/>
      <c r="T923" s="625"/>
      <c r="U923" s="625"/>
      <c r="V923" s="625"/>
      <c r="W923" s="625">
        <v>5</v>
      </c>
      <c r="X923" s="625"/>
      <c r="Y923" s="625" t="s">
        <v>1074</v>
      </c>
      <c r="Z923" s="625" t="s">
        <v>5368</v>
      </c>
      <c r="AA923" s="625" t="s">
        <v>8263</v>
      </c>
      <c r="AB923" s="626" t="str">
        <f t="shared" si="32"/>
        <v>582 mm</v>
      </c>
      <c r="AC923" s="643"/>
      <c r="AD923" s="643"/>
      <c r="AE923" s="623">
        <v>50</v>
      </c>
      <c r="AF923" s="623">
        <f t="shared" si="33"/>
        <v>582</v>
      </c>
    </row>
    <row r="924" spans="1:32" x14ac:dyDescent="0.2">
      <c r="A924" s="628"/>
      <c r="B924" s="628" t="s">
        <v>6331</v>
      </c>
      <c r="C924" s="625">
        <v>0.5</v>
      </c>
      <c r="D924" s="632" t="s">
        <v>311</v>
      </c>
      <c r="E924" s="625">
        <v>201</v>
      </c>
      <c r="F924" s="625">
        <v>65</v>
      </c>
      <c r="G924" s="625"/>
      <c r="H924" s="625">
        <v>79</v>
      </c>
      <c r="I924" s="625"/>
      <c r="J924" s="625" t="s">
        <v>1019</v>
      </c>
      <c r="K924" s="625"/>
      <c r="L924" s="649" t="s">
        <v>8558</v>
      </c>
      <c r="M924" s="650"/>
      <c r="N924" s="649"/>
      <c r="O924" s="649"/>
      <c r="P924" s="649"/>
      <c r="Q924" s="649"/>
      <c r="R924" s="649"/>
      <c r="S924" s="649"/>
      <c r="T924" s="625"/>
      <c r="U924" s="625"/>
      <c r="V924" s="625"/>
      <c r="W924" s="625">
        <v>6</v>
      </c>
      <c r="X924" s="625"/>
      <c r="Y924" s="625" t="s">
        <v>6098</v>
      </c>
      <c r="Z924" s="625" t="s">
        <v>5368</v>
      </c>
      <c r="AA924" s="625" t="s">
        <v>8263</v>
      </c>
      <c r="AB924" s="626" t="str">
        <f t="shared" si="32"/>
        <v>597 mm</v>
      </c>
      <c r="AC924" s="643"/>
      <c r="AD924" s="643"/>
      <c r="AE924" s="623">
        <v>35</v>
      </c>
      <c r="AF924" s="623">
        <f t="shared" si="33"/>
        <v>597</v>
      </c>
    </row>
    <row r="925" spans="1:32" x14ac:dyDescent="0.2">
      <c r="A925" s="628"/>
      <c r="B925" s="628" t="s">
        <v>6331</v>
      </c>
      <c r="C925" s="625">
        <v>0.5</v>
      </c>
      <c r="D925" s="632" t="s">
        <v>6362</v>
      </c>
      <c r="E925" s="625">
        <v>201</v>
      </c>
      <c r="F925" s="625">
        <v>65</v>
      </c>
      <c r="G925" s="625"/>
      <c r="H925" s="625">
        <v>79</v>
      </c>
      <c r="I925" s="625"/>
      <c r="J925" s="625" t="s">
        <v>1019</v>
      </c>
      <c r="K925" s="625"/>
      <c r="L925" s="649" t="s">
        <v>8558</v>
      </c>
      <c r="M925" s="650"/>
      <c r="N925" s="649"/>
      <c r="O925" s="649"/>
      <c r="P925" s="649"/>
      <c r="Q925" s="649"/>
      <c r="R925" s="649"/>
      <c r="S925" s="649"/>
      <c r="T925" s="625"/>
      <c r="U925" s="625"/>
      <c r="V925" s="625"/>
      <c r="W925" s="625">
        <v>5</v>
      </c>
      <c r="X925" s="625"/>
      <c r="Y925" s="625" t="s">
        <v>1074</v>
      </c>
      <c r="Z925" s="625" t="s">
        <v>5368</v>
      </c>
      <c r="AA925" s="625" t="s">
        <v>8263</v>
      </c>
      <c r="AB925" s="626" t="str">
        <f t="shared" si="32"/>
        <v>582 mm</v>
      </c>
      <c r="AC925" s="643"/>
      <c r="AD925" s="643"/>
      <c r="AE925" s="623">
        <v>50</v>
      </c>
      <c r="AF925" s="623">
        <f t="shared" si="33"/>
        <v>582</v>
      </c>
    </row>
    <row r="926" spans="1:32" x14ac:dyDescent="0.2">
      <c r="A926" s="628"/>
      <c r="B926" s="628" t="s">
        <v>6331</v>
      </c>
      <c r="C926" s="625">
        <v>0.5</v>
      </c>
      <c r="D926" s="632" t="s">
        <v>6335</v>
      </c>
      <c r="E926" s="625">
        <v>201</v>
      </c>
      <c r="F926" s="625">
        <v>65</v>
      </c>
      <c r="G926" s="625"/>
      <c r="H926" s="625">
        <v>79</v>
      </c>
      <c r="I926" s="625"/>
      <c r="J926" s="625" t="s">
        <v>1019</v>
      </c>
      <c r="K926" s="625"/>
      <c r="L926" s="649" t="s">
        <v>8558</v>
      </c>
      <c r="M926" s="650"/>
      <c r="N926" s="649"/>
      <c r="O926" s="649"/>
      <c r="P926" s="649"/>
      <c r="Q926" s="649"/>
      <c r="R926" s="649"/>
      <c r="S926" s="649"/>
      <c r="T926" s="625"/>
      <c r="U926" s="625"/>
      <c r="V926" s="625"/>
      <c r="W926" s="625">
        <v>6</v>
      </c>
      <c r="X926" s="625"/>
      <c r="Y926" s="625" t="s">
        <v>6098</v>
      </c>
      <c r="Z926" s="625" t="s">
        <v>5368</v>
      </c>
      <c r="AA926" s="625" t="s">
        <v>8263</v>
      </c>
      <c r="AB926" s="626" t="str">
        <f t="shared" si="32"/>
        <v>597 mm</v>
      </c>
      <c r="AC926" s="643"/>
      <c r="AD926" s="643"/>
      <c r="AE926" s="623">
        <v>35</v>
      </c>
      <c r="AF926" s="623">
        <f t="shared" si="33"/>
        <v>597</v>
      </c>
    </row>
    <row r="927" spans="1:32" x14ac:dyDescent="0.2">
      <c r="A927" s="628"/>
      <c r="B927" s="628" t="s">
        <v>6331</v>
      </c>
      <c r="C927" s="625">
        <v>0.5</v>
      </c>
      <c r="D927" s="632" t="s">
        <v>6336</v>
      </c>
      <c r="E927" s="625">
        <v>201</v>
      </c>
      <c r="F927" s="625">
        <v>65</v>
      </c>
      <c r="G927" s="625"/>
      <c r="H927" s="625">
        <v>79</v>
      </c>
      <c r="I927" s="625"/>
      <c r="J927" s="625" t="s">
        <v>1019</v>
      </c>
      <c r="K927" s="625"/>
      <c r="L927" s="649" t="s">
        <v>8558</v>
      </c>
      <c r="M927" s="650"/>
      <c r="N927" s="649"/>
      <c r="O927" s="649"/>
      <c r="P927" s="649"/>
      <c r="Q927" s="649"/>
      <c r="R927" s="649"/>
      <c r="S927" s="649"/>
      <c r="T927" s="625"/>
      <c r="U927" s="625"/>
      <c r="V927" s="625"/>
      <c r="W927" s="625">
        <v>6</v>
      </c>
      <c r="X927" s="625"/>
      <c r="Y927" s="625" t="s">
        <v>6098</v>
      </c>
      <c r="Z927" s="625" t="s">
        <v>5368</v>
      </c>
      <c r="AA927" s="625" t="s">
        <v>8263</v>
      </c>
      <c r="AB927" s="626" t="str">
        <f t="shared" si="32"/>
        <v>597 mm</v>
      </c>
      <c r="AC927" s="643"/>
      <c r="AD927" s="643"/>
      <c r="AE927" s="623">
        <v>35</v>
      </c>
      <c r="AF927" s="623">
        <f t="shared" si="33"/>
        <v>597</v>
      </c>
    </row>
    <row r="928" spans="1:32" x14ac:dyDescent="0.2">
      <c r="A928" s="628"/>
      <c r="B928" s="628" t="s">
        <v>6331</v>
      </c>
      <c r="C928" s="625">
        <v>0.5</v>
      </c>
      <c r="D928" s="632" t="s">
        <v>1721</v>
      </c>
      <c r="E928" s="625">
        <v>201</v>
      </c>
      <c r="F928" s="625">
        <v>65</v>
      </c>
      <c r="G928" s="625"/>
      <c r="H928" s="625">
        <v>79</v>
      </c>
      <c r="I928" s="625"/>
      <c r="J928" s="625" t="s">
        <v>1019</v>
      </c>
      <c r="K928" s="625"/>
      <c r="L928" s="649" t="s">
        <v>8558</v>
      </c>
      <c r="M928" s="650"/>
      <c r="N928" s="649"/>
      <c r="O928" s="649"/>
      <c r="P928" s="649"/>
      <c r="Q928" s="649"/>
      <c r="R928" s="649"/>
      <c r="S928" s="649"/>
      <c r="T928" s="625"/>
      <c r="U928" s="625"/>
      <c r="V928" s="625"/>
      <c r="W928" s="625">
        <v>6</v>
      </c>
      <c r="X928" s="625"/>
      <c r="Y928" s="625" t="s">
        <v>6098</v>
      </c>
      <c r="Z928" s="625" t="s">
        <v>5368</v>
      </c>
      <c r="AA928" s="625" t="s">
        <v>8263</v>
      </c>
      <c r="AB928" s="626" t="str">
        <f t="shared" si="32"/>
        <v>597 mm</v>
      </c>
      <c r="AC928" s="643"/>
      <c r="AD928" s="643"/>
      <c r="AE928" s="623">
        <v>35</v>
      </c>
      <c r="AF928" s="623">
        <f t="shared" si="33"/>
        <v>597</v>
      </c>
    </row>
    <row r="929" spans="1:32" x14ac:dyDescent="0.2">
      <c r="A929" s="628"/>
      <c r="B929" s="628" t="s">
        <v>5948</v>
      </c>
      <c r="C929" s="625">
        <v>0.5</v>
      </c>
      <c r="D929" s="632" t="s">
        <v>172</v>
      </c>
      <c r="E929" s="625">
        <v>208</v>
      </c>
      <c r="F929" s="625">
        <v>68</v>
      </c>
      <c r="G929" s="625"/>
      <c r="H929" s="625">
        <v>79</v>
      </c>
      <c r="I929" s="625"/>
      <c r="J929" s="625" t="s">
        <v>1019</v>
      </c>
      <c r="K929" s="625"/>
      <c r="L929" s="625" t="s">
        <v>7147</v>
      </c>
      <c r="M929" s="629" t="s">
        <v>3929</v>
      </c>
      <c r="N929" s="625"/>
      <c r="O929" s="625"/>
      <c r="P929" s="625"/>
      <c r="Q929" s="625"/>
      <c r="R929" s="625" t="s">
        <v>4996</v>
      </c>
      <c r="S929" s="625" t="s">
        <v>2019</v>
      </c>
      <c r="T929" s="625"/>
      <c r="U929" s="625"/>
      <c r="V929" s="625"/>
      <c r="W929" s="625">
        <v>4</v>
      </c>
      <c r="X929" s="625"/>
      <c r="Y929" s="625" t="s">
        <v>10466</v>
      </c>
      <c r="Z929" s="625" t="s">
        <v>8263</v>
      </c>
      <c r="AA929" s="625" t="s">
        <v>8263</v>
      </c>
      <c r="AB929" s="626" t="str">
        <f t="shared" si="32"/>
        <v>557 mm</v>
      </c>
      <c r="AC929" s="643"/>
      <c r="AD929" s="643"/>
      <c r="AE929" s="623">
        <v>75</v>
      </c>
      <c r="AF929" s="623">
        <f t="shared" si="33"/>
        <v>557</v>
      </c>
    </row>
    <row r="930" spans="1:32" x14ac:dyDescent="0.2">
      <c r="A930" s="628" t="s">
        <v>2447</v>
      </c>
      <c r="B930" s="628" t="s">
        <v>5948</v>
      </c>
      <c r="C930" s="625">
        <v>0.5</v>
      </c>
      <c r="D930" s="632" t="s">
        <v>2448</v>
      </c>
      <c r="E930" s="625">
        <v>201</v>
      </c>
      <c r="F930" s="625">
        <v>64</v>
      </c>
      <c r="G930" s="625"/>
      <c r="H930" s="625">
        <v>79</v>
      </c>
      <c r="I930" s="625"/>
      <c r="J930" s="625" t="s">
        <v>1019</v>
      </c>
      <c r="K930" s="625"/>
      <c r="L930" s="649" t="s">
        <v>8558</v>
      </c>
      <c r="M930" s="650"/>
      <c r="N930" s="649"/>
      <c r="O930" s="649"/>
      <c r="P930" s="649"/>
      <c r="Q930" s="649"/>
      <c r="R930" s="649"/>
      <c r="S930" s="649"/>
      <c r="T930" s="625"/>
      <c r="U930" s="625"/>
      <c r="V930" s="625"/>
      <c r="W930" s="625">
        <v>6</v>
      </c>
      <c r="X930" s="625"/>
      <c r="Y930" s="625" t="s">
        <v>2018</v>
      </c>
      <c r="Z930" s="625" t="s">
        <v>5368</v>
      </c>
      <c r="AA930" s="625" t="s">
        <v>8263</v>
      </c>
      <c r="AB930" s="626" t="str">
        <f t="shared" si="32"/>
        <v>602 mm</v>
      </c>
      <c r="AC930" s="643" t="s">
        <v>2449</v>
      </c>
      <c r="AD930" s="643"/>
      <c r="AE930" s="623">
        <v>30</v>
      </c>
      <c r="AF930" s="623">
        <f t="shared" si="33"/>
        <v>602</v>
      </c>
    </row>
    <row r="931" spans="1:32" x14ac:dyDescent="0.2">
      <c r="A931" s="628"/>
      <c r="B931" s="628" t="s">
        <v>5948</v>
      </c>
      <c r="C931" s="625">
        <v>0.5</v>
      </c>
      <c r="D931" s="632" t="s">
        <v>5468</v>
      </c>
      <c r="E931" s="625">
        <v>208</v>
      </c>
      <c r="F931" s="625">
        <v>64</v>
      </c>
      <c r="G931" s="625"/>
      <c r="H931" s="625">
        <v>79</v>
      </c>
      <c r="I931" s="625"/>
      <c r="J931" s="625" t="s">
        <v>1019</v>
      </c>
      <c r="K931" s="625"/>
      <c r="L931" s="625" t="s">
        <v>7147</v>
      </c>
      <c r="M931" s="629" t="s">
        <v>3523</v>
      </c>
      <c r="N931" s="625"/>
      <c r="O931" s="625"/>
      <c r="P931" s="625"/>
      <c r="Q931" s="625"/>
      <c r="R931" s="625" t="s">
        <v>4996</v>
      </c>
      <c r="S931" s="625" t="s">
        <v>1046</v>
      </c>
      <c r="T931" s="625"/>
      <c r="U931" s="625"/>
      <c r="V931" s="625"/>
      <c r="W931" s="625">
        <v>5</v>
      </c>
      <c r="X931" s="625"/>
      <c r="Y931" s="625" t="s">
        <v>1074</v>
      </c>
      <c r="Z931" s="625" t="s">
        <v>8263</v>
      </c>
      <c r="AA931" s="625" t="s">
        <v>8263</v>
      </c>
      <c r="AB931" s="626" t="str">
        <f t="shared" si="32"/>
        <v>582 mm</v>
      </c>
      <c r="AC931" s="643"/>
      <c r="AD931" s="643"/>
      <c r="AE931" s="623">
        <v>50</v>
      </c>
      <c r="AF931" s="623">
        <f t="shared" si="33"/>
        <v>582</v>
      </c>
    </row>
    <row r="932" spans="1:32" x14ac:dyDescent="0.2">
      <c r="A932" s="628"/>
      <c r="B932" s="628" t="s">
        <v>5948</v>
      </c>
      <c r="C932" s="625">
        <v>0.5</v>
      </c>
      <c r="D932" s="632" t="s">
        <v>6662</v>
      </c>
      <c r="E932" s="625">
        <v>207</v>
      </c>
      <c r="F932" s="625">
        <v>70</v>
      </c>
      <c r="G932" s="625"/>
      <c r="H932" s="625">
        <v>88</v>
      </c>
      <c r="I932" s="625"/>
      <c r="J932" s="625" t="s">
        <v>1019</v>
      </c>
      <c r="K932" s="625"/>
      <c r="L932" s="625" t="s">
        <v>7147</v>
      </c>
      <c r="M932" s="629" t="s">
        <v>3929</v>
      </c>
      <c r="N932" s="625"/>
      <c r="O932" s="625"/>
      <c r="P932" s="625"/>
      <c r="Q932" s="625"/>
      <c r="R932" s="625" t="s">
        <v>4996</v>
      </c>
      <c r="S932" s="625" t="s">
        <v>7822</v>
      </c>
      <c r="T932" s="625"/>
      <c r="U932" s="625"/>
      <c r="V932" s="625"/>
      <c r="W932" s="625">
        <v>1</v>
      </c>
      <c r="X932" s="625"/>
      <c r="Y932" s="625" t="s">
        <v>9429</v>
      </c>
      <c r="Z932" s="625" t="s">
        <v>8263</v>
      </c>
      <c r="AA932" s="625" t="s">
        <v>8263</v>
      </c>
      <c r="AB932" s="626" t="str">
        <f t="shared" si="32"/>
        <v>477 mm</v>
      </c>
      <c r="AC932" s="643"/>
      <c r="AD932" s="643"/>
      <c r="AE932" s="623">
        <v>155</v>
      </c>
      <c r="AF932" s="623">
        <f t="shared" si="33"/>
        <v>477</v>
      </c>
    </row>
    <row r="933" spans="1:32" x14ac:dyDescent="0.2">
      <c r="A933" s="628" t="s">
        <v>2445</v>
      </c>
      <c r="B933" s="628" t="s">
        <v>5948</v>
      </c>
      <c r="C933" s="625">
        <v>0.5</v>
      </c>
      <c r="D933" s="632" t="s">
        <v>6588</v>
      </c>
      <c r="E933" s="625">
        <v>208</v>
      </c>
      <c r="F933" s="625">
        <v>65</v>
      </c>
      <c r="G933" s="625"/>
      <c r="H933" s="625">
        <v>79</v>
      </c>
      <c r="I933" s="625"/>
      <c r="J933" s="625" t="s">
        <v>1019</v>
      </c>
      <c r="K933" s="625"/>
      <c r="L933" s="625" t="s">
        <v>7147</v>
      </c>
      <c r="M933" s="629" t="s">
        <v>3523</v>
      </c>
      <c r="N933" s="625"/>
      <c r="O933" s="625"/>
      <c r="P933" s="625"/>
      <c r="Q933" s="625"/>
      <c r="R933" s="625" t="s">
        <v>4996</v>
      </c>
      <c r="S933" s="625" t="s">
        <v>1046</v>
      </c>
      <c r="T933" s="625"/>
      <c r="U933" s="625"/>
      <c r="V933" s="625"/>
      <c r="W933" s="625">
        <v>5</v>
      </c>
      <c r="X933" s="625"/>
      <c r="Y933" s="625" t="s">
        <v>10391</v>
      </c>
      <c r="Z933" s="625" t="s">
        <v>8263</v>
      </c>
      <c r="AA933" s="625" t="s">
        <v>8263</v>
      </c>
      <c r="AB933" s="626" t="str">
        <f t="shared" si="32"/>
        <v>577 mm</v>
      </c>
      <c r="AC933" s="643" t="s">
        <v>9177</v>
      </c>
      <c r="AD933" s="643"/>
      <c r="AE933" s="623">
        <v>55</v>
      </c>
      <c r="AF933" s="623">
        <f t="shared" si="33"/>
        <v>577</v>
      </c>
    </row>
    <row r="934" spans="1:32" x14ac:dyDescent="0.2">
      <c r="A934" s="628"/>
      <c r="B934" s="628" t="s">
        <v>68</v>
      </c>
      <c r="C934" s="625">
        <v>0.5</v>
      </c>
      <c r="D934" s="632" t="s">
        <v>9701</v>
      </c>
      <c r="E934" s="625">
        <v>201</v>
      </c>
      <c r="F934" s="625">
        <v>65</v>
      </c>
      <c r="G934" s="625"/>
      <c r="H934" s="625">
        <v>79</v>
      </c>
      <c r="I934" s="625"/>
      <c r="J934" s="625" t="s">
        <v>1019</v>
      </c>
      <c r="K934" s="625"/>
      <c r="L934" s="649" t="s">
        <v>8558</v>
      </c>
      <c r="M934" s="650"/>
      <c r="N934" s="649"/>
      <c r="O934" s="649"/>
      <c r="P934" s="649"/>
      <c r="Q934" s="649"/>
      <c r="R934" s="649"/>
      <c r="S934" s="649"/>
      <c r="T934" s="625"/>
      <c r="U934" s="625"/>
      <c r="V934" s="625"/>
      <c r="W934" s="625">
        <v>6</v>
      </c>
      <c r="X934" s="625"/>
      <c r="Y934" s="625" t="s">
        <v>6098</v>
      </c>
      <c r="Z934" s="625" t="s">
        <v>5368</v>
      </c>
      <c r="AA934" s="625" t="s">
        <v>8263</v>
      </c>
      <c r="AB934" s="626" t="str">
        <f t="shared" si="32"/>
        <v>597 mm</v>
      </c>
      <c r="AC934" s="643"/>
      <c r="AD934" s="643"/>
      <c r="AE934" s="623">
        <v>35</v>
      </c>
      <c r="AF934" s="623">
        <f t="shared" si="33"/>
        <v>597</v>
      </c>
    </row>
    <row r="935" spans="1:32" x14ac:dyDescent="0.2">
      <c r="A935" s="628"/>
      <c r="B935" s="628" t="s">
        <v>68</v>
      </c>
      <c r="C935" s="625">
        <v>0.5</v>
      </c>
      <c r="D935" s="632" t="s">
        <v>7648</v>
      </c>
      <c r="E935" s="625">
        <v>201</v>
      </c>
      <c r="F935" s="625">
        <v>65</v>
      </c>
      <c r="G935" s="625"/>
      <c r="H935" s="625">
        <v>79</v>
      </c>
      <c r="I935" s="625"/>
      <c r="J935" s="625" t="s">
        <v>1019</v>
      </c>
      <c r="K935" s="625"/>
      <c r="L935" s="649" t="s">
        <v>8558</v>
      </c>
      <c r="M935" s="650"/>
      <c r="N935" s="649"/>
      <c r="O935" s="649"/>
      <c r="P935" s="649"/>
      <c r="Q935" s="649"/>
      <c r="R935" s="649"/>
      <c r="S935" s="649"/>
      <c r="T935" s="625"/>
      <c r="U935" s="625"/>
      <c r="V935" s="625"/>
      <c r="W935" s="625">
        <v>5</v>
      </c>
      <c r="X935" s="625"/>
      <c r="Y935" s="625" t="s">
        <v>1074</v>
      </c>
      <c r="Z935" s="625" t="s">
        <v>5368</v>
      </c>
      <c r="AA935" s="625" t="s">
        <v>8263</v>
      </c>
      <c r="AB935" s="626" t="str">
        <f t="shared" si="32"/>
        <v>582 mm</v>
      </c>
      <c r="AC935" s="643"/>
      <c r="AD935" s="643"/>
      <c r="AE935" s="623">
        <v>50</v>
      </c>
      <c r="AF935" s="623">
        <f t="shared" si="33"/>
        <v>582</v>
      </c>
    </row>
    <row r="936" spans="1:32" x14ac:dyDescent="0.2">
      <c r="A936" s="628"/>
      <c r="B936" s="628" t="s">
        <v>68</v>
      </c>
      <c r="C936" s="625">
        <v>0.5</v>
      </c>
      <c r="D936" s="632" t="s">
        <v>2878</v>
      </c>
      <c r="E936" s="625">
        <v>208</v>
      </c>
      <c r="F936" s="625">
        <v>66</v>
      </c>
      <c r="G936" s="625"/>
      <c r="H936" s="625">
        <v>79</v>
      </c>
      <c r="I936" s="625"/>
      <c r="J936" s="625" t="s">
        <v>1019</v>
      </c>
      <c r="K936" s="625"/>
      <c r="L936" s="625" t="s">
        <v>7147</v>
      </c>
      <c r="M936" s="629" t="s">
        <v>3929</v>
      </c>
      <c r="N936" s="629"/>
      <c r="O936" s="625"/>
      <c r="P936" s="625"/>
      <c r="Q936" s="625"/>
      <c r="R936" s="625" t="s">
        <v>4996</v>
      </c>
      <c r="S936" s="625" t="s">
        <v>2019</v>
      </c>
      <c r="T936" s="625"/>
      <c r="U936" s="625"/>
      <c r="V936" s="625"/>
      <c r="W936" s="625">
        <v>3</v>
      </c>
      <c r="X936" s="625"/>
      <c r="Y936" s="625" t="s">
        <v>912</v>
      </c>
      <c r="Z936" s="625" t="s">
        <v>8263</v>
      </c>
      <c r="AA936" s="625" t="s">
        <v>8263</v>
      </c>
      <c r="AB936" s="626" t="str">
        <f t="shared" si="32"/>
        <v>537 mm</v>
      </c>
      <c r="AC936" s="643"/>
      <c r="AD936" s="643"/>
      <c r="AE936" s="623">
        <v>95</v>
      </c>
      <c r="AF936" s="623">
        <f t="shared" si="33"/>
        <v>537</v>
      </c>
    </row>
    <row r="937" spans="1:32" x14ac:dyDescent="0.2">
      <c r="A937" s="633" t="s">
        <v>10844</v>
      </c>
      <c r="B937" s="633" t="s">
        <v>9405</v>
      </c>
      <c r="C937" s="636">
        <v>0.5</v>
      </c>
      <c r="D937" s="640" t="s">
        <v>10392</v>
      </c>
      <c r="E937" s="636">
        <v>201</v>
      </c>
      <c r="F937" s="636">
        <v>66</v>
      </c>
      <c r="G937" s="636"/>
      <c r="H937" s="636">
        <v>79</v>
      </c>
      <c r="I937" s="636"/>
      <c r="J937" s="636" t="s">
        <v>1019</v>
      </c>
      <c r="K937" s="636"/>
      <c r="L937" s="733" t="s">
        <v>8558</v>
      </c>
      <c r="M937" s="734"/>
      <c r="N937" s="733"/>
      <c r="O937" s="733"/>
      <c r="P937" s="733"/>
      <c r="Q937" s="733"/>
      <c r="R937" s="733"/>
      <c r="S937" s="733"/>
      <c r="T937" s="636"/>
      <c r="U937" s="636"/>
      <c r="V937" s="636"/>
      <c r="W937" s="636">
        <v>6</v>
      </c>
      <c r="X937" s="636"/>
      <c r="Y937" s="625" t="s">
        <v>6098</v>
      </c>
      <c r="Z937" s="636" t="s">
        <v>5368</v>
      </c>
      <c r="AA937" s="636" t="s">
        <v>8263</v>
      </c>
      <c r="AB937" s="626" t="str">
        <f t="shared" si="32"/>
        <v>597 mm</v>
      </c>
      <c r="AC937" s="651" t="s">
        <v>10853</v>
      </c>
      <c r="AD937" s="651"/>
      <c r="AE937" s="623">
        <v>35</v>
      </c>
      <c r="AF937" s="623">
        <f t="shared" si="33"/>
        <v>597</v>
      </c>
    </row>
    <row r="938" spans="1:32" x14ac:dyDescent="0.2">
      <c r="A938" s="628" t="s">
        <v>10867</v>
      </c>
      <c r="B938" s="628" t="s">
        <v>68</v>
      </c>
      <c r="C938" s="625">
        <v>0.5</v>
      </c>
      <c r="D938" s="632" t="s">
        <v>4244</v>
      </c>
      <c r="E938" s="625">
        <v>208</v>
      </c>
      <c r="F938" s="625">
        <v>66</v>
      </c>
      <c r="G938" s="625"/>
      <c r="H938" s="625">
        <v>79</v>
      </c>
      <c r="I938" s="625"/>
      <c r="J938" s="625" t="s">
        <v>1019</v>
      </c>
      <c r="K938" s="625"/>
      <c r="L938" s="625" t="s">
        <v>7147</v>
      </c>
      <c r="M938" s="629" t="s">
        <v>3929</v>
      </c>
      <c r="N938" s="629"/>
      <c r="O938" s="625"/>
      <c r="P938" s="625"/>
      <c r="Q938" s="625"/>
      <c r="R938" s="625" t="s">
        <v>4996</v>
      </c>
      <c r="S938" s="625" t="s">
        <v>2019</v>
      </c>
      <c r="T938" s="625"/>
      <c r="U938" s="625"/>
      <c r="V938" s="625"/>
      <c r="W938" s="625">
        <v>3</v>
      </c>
      <c r="X938" s="625"/>
      <c r="Y938" s="625" t="s">
        <v>912</v>
      </c>
      <c r="Z938" s="625" t="s">
        <v>8263</v>
      </c>
      <c r="AA938" s="625" t="s">
        <v>8263</v>
      </c>
      <c r="AB938" s="626" t="str">
        <f t="shared" si="32"/>
        <v>537 mm</v>
      </c>
      <c r="AC938" s="643" t="s">
        <v>10860</v>
      </c>
      <c r="AD938" s="643"/>
      <c r="AE938" s="623">
        <v>95</v>
      </c>
      <c r="AF938" s="623">
        <f t="shared" si="33"/>
        <v>537</v>
      </c>
    </row>
    <row r="939" spans="1:32" x14ac:dyDescent="0.2">
      <c r="A939" s="628" t="s">
        <v>10837</v>
      </c>
      <c r="B939" s="628" t="s">
        <v>9405</v>
      </c>
      <c r="C939" s="625">
        <v>0.5</v>
      </c>
      <c r="D939" s="632" t="s">
        <v>10840</v>
      </c>
      <c r="E939" s="625">
        <v>208</v>
      </c>
      <c r="F939" s="625">
        <v>68</v>
      </c>
      <c r="G939" s="625"/>
      <c r="H939" s="625">
        <v>79</v>
      </c>
      <c r="I939" s="625"/>
      <c r="J939" s="625" t="s">
        <v>1019</v>
      </c>
      <c r="K939" s="625"/>
      <c r="L939" s="625" t="s">
        <v>7147</v>
      </c>
      <c r="M939" s="629" t="s">
        <v>3929</v>
      </c>
      <c r="N939" s="629"/>
      <c r="O939" s="625"/>
      <c r="P939" s="625"/>
      <c r="Q939" s="625"/>
      <c r="R939" s="625" t="s">
        <v>4996</v>
      </c>
      <c r="S939" s="625" t="s">
        <v>2019</v>
      </c>
      <c r="T939" s="625"/>
      <c r="U939" s="625"/>
      <c r="V939" s="625"/>
      <c r="W939" s="625">
        <v>3</v>
      </c>
      <c r="X939" s="625"/>
      <c r="Y939" s="625" t="s">
        <v>10390</v>
      </c>
      <c r="Z939" s="625" t="s">
        <v>8263</v>
      </c>
      <c r="AA939" s="625" t="s">
        <v>8263</v>
      </c>
      <c r="AB939" s="626" t="str">
        <f t="shared" si="32"/>
        <v>542 mm</v>
      </c>
      <c r="AC939" s="643" t="s">
        <v>10830</v>
      </c>
      <c r="AD939" s="643"/>
      <c r="AE939" s="623">
        <v>90</v>
      </c>
      <c r="AF939" s="623">
        <f t="shared" si="33"/>
        <v>542</v>
      </c>
    </row>
    <row r="940" spans="1:32" x14ac:dyDescent="0.2">
      <c r="A940" s="628" t="s">
        <v>9977</v>
      </c>
      <c r="B940" s="628" t="s">
        <v>683</v>
      </c>
      <c r="C940" s="625">
        <v>0.5</v>
      </c>
      <c r="D940" s="632" t="s">
        <v>9978</v>
      </c>
      <c r="E940" s="625">
        <v>208</v>
      </c>
      <c r="F940" s="625">
        <v>66</v>
      </c>
      <c r="G940" s="625"/>
      <c r="H940" s="625">
        <v>79</v>
      </c>
      <c r="I940" s="625"/>
      <c r="J940" s="625" t="s">
        <v>1019</v>
      </c>
      <c r="K940" s="625"/>
      <c r="L940" s="625" t="s">
        <v>7147</v>
      </c>
      <c r="M940" s="629" t="s">
        <v>3929</v>
      </c>
      <c r="N940" s="629"/>
      <c r="O940" s="625"/>
      <c r="P940" s="625"/>
      <c r="Q940" s="625"/>
      <c r="R940" s="625" t="s">
        <v>4996</v>
      </c>
      <c r="S940" s="625" t="s">
        <v>3447</v>
      </c>
      <c r="T940" s="625"/>
      <c r="U940" s="625"/>
      <c r="V940" s="625"/>
      <c r="W940" s="625">
        <v>5</v>
      </c>
      <c r="X940" s="625"/>
      <c r="Y940" s="625" t="s">
        <v>1230</v>
      </c>
      <c r="Z940" s="625" t="s">
        <v>8263</v>
      </c>
      <c r="AA940" s="625" t="s">
        <v>8263</v>
      </c>
      <c r="AB940" s="626" t="str">
        <f t="shared" si="32"/>
        <v>572 mm</v>
      </c>
      <c r="AC940" s="643" t="s">
        <v>8545</v>
      </c>
      <c r="AD940" s="643"/>
      <c r="AE940" s="623">
        <v>60</v>
      </c>
      <c r="AF940" s="623">
        <f t="shared" si="33"/>
        <v>572</v>
      </c>
    </row>
    <row r="941" spans="1:32" x14ac:dyDescent="0.2">
      <c r="A941" s="628" t="s">
        <v>9981</v>
      </c>
      <c r="B941" s="628" t="s">
        <v>683</v>
      </c>
      <c r="C941" s="625">
        <v>0.5</v>
      </c>
      <c r="D941" s="632" t="s">
        <v>9522</v>
      </c>
      <c r="E941" s="625">
        <v>201</v>
      </c>
      <c r="F941" s="625">
        <v>66</v>
      </c>
      <c r="G941" s="625"/>
      <c r="H941" s="625">
        <v>79</v>
      </c>
      <c r="I941" s="625"/>
      <c r="J941" s="625" t="s">
        <v>1019</v>
      </c>
      <c r="K941" s="625"/>
      <c r="L941" s="649" t="s">
        <v>8558</v>
      </c>
      <c r="M941" s="650"/>
      <c r="N941" s="649"/>
      <c r="O941" s="649"/>
      <c r="P941" s="649"/>
      <c r="Q941" s="649"/>
      <c r="R941" s="649"/>
      <c r="S941" s="649"/>
      <c r="T941" s="625"/>
      <c r="U941" s="625"/>
      <c r="V941" s="625"/>
      <c r="W941" s="625">
        <v>6</v>
      </c>
      <c r="X941" s="625"/>
      <c r="Y941" s="625" t="s">
        <v>6098</v>
      </c>
      <c r="Z941" s="625" t="s">
        <v>5368</v>
      </c>
      <c r="AA941" s="625" t="s">
        <v>8263</v>
      </c>
      <c r="AB941" s="626" t="str">
        <f t="shared" si="32"/>
        <v>597 mm</v>
      </c>
      <c r="AC941" s="643" t="s">
        <v>8545</v>
      </c>
      <c r="AD941" s="643"/>
      <c r="AE941" s="623">
        <v>35</v>
      </c>
      <c r="AF941" s="623">
        <f t="shared" si="33"/>
        <v>597</v>
      </c>
    </row>
    <row r="942" spans="1:32" x14ac:dyDescent="0.2">
      <c r="A942" s="628" t="s">
        <v>8546</v>
      </c>
      <c r="B942" s="628" t="s">
        <v>683</v>
      </c>
      <c r="C942" s="625">
        <v>0.5</v>
      </c>
      <c r="D942" s="632" t="s">
        <v>9520</v>
      </c>
      <c r="E942" s="625">
        <v>208</v>
      </c>
      <c r="F942" s="625">
        <v>65</v>
      </c>
      <c r="G942" s="625"/>
      <c r="H942" s="625">
        <v>79</v>
      </c>
      <c r="I942" s="625"/>
      <c r="J942" s="625" t="s">
        <v>1019</v>
      </c>
      <c r="K942" s="625"/>
      <c r="L942" s="625" t="s">
        <v>7147</v>
      </c>
      <c r="M942" s="629" t="s">
        <v>3929</v>
      </c>
      <c r="N942" s="629"/>
      <c r="O942" s="625"/>
      <c r="P942" s="625"/>
      <c r="Q942" s="625"/>
      <c r="R942" s="625" t="s">
        <v>4996</v>
      </c>
      <c r="S942" s="625" t="s">
        <v>2019</v>
      </c>
      <c r="T942" s="625"/>
      <c r="U942" s="625"/>
      <c r="V942" s="625"/>
      <c r="W942" s="625">
        <v>5</v>
      </c>
      <c r="X942" s="625"/>
      <c r="Y942" s="625" t="s">
        <v>3271</v>
      </c>
      <c r="Z942" s="625" t="s">
        <v>8263</v>
      </c>
      <c r="AA942" s="625" t="s">
        <v>8263</v>
      </c>
      <c r="AB942" s="626" t="str">
        <f t="shared" si="32"/>
        <v>567 mm</v>
      </c>
      <c r="AC942" s="643" t="s">
        <v>8545</v>
      </c>
      <c r="AD942" s="643"/>
      <c r="AE942" s="623">
        <v>65</v>
      </c>
      <c r="AF942" s="623">
        <f t="shared" si="33"/>
        <v>567</v>
      </c>
    </row>
    <row r="943" spans="1:32" x14ac:dyDescent="0.2">
      <c r="A943" s="628" t="s">
        <v>8543</v>
      </c>
      <c r="B943" s="628" t="s">
        <v>683</v>
      </c>
      <c r="C943" s="625">
        <v>0.5</v>
      </c>
      <c r="D943" s="632" t="s">
        <v>7841</v>
      </c>
      <c r="E943" s="625">
        <v>208</v>
      </c>
      <c r="F943" s="625">
        <v>65</v>
      </c>
      <c r="G943" s="625"/>
      <c r="H943" s="625">
        <v>79</v>
      </c>
      <c r="I943" s="625"/>
      <c r="J943" s="625" t="s">
        <v>1019</v>
      </c>
      <c r="K943" s="625"/>
      <c r="L943" s="625" t="s">
        <v>7147</v>
      </c>
      <c r="M943" s="629" t="s">
        <v>3929</v>
      </c>
      <c r="N943" s="629"/>
      <c r="O943" s="625"/>
      <c r="P943" s="625"/>
      <c r="Q943" s="625"/>
      <c r="R943" s="625" t="s">
        <v>4996</v>
      </c>
      <c r="S943" s="625" t="s">
        <v>1046</v>
      </c>
      <c r="T943" s="625"/>
      <c r="U943" s="625"/>
      <c r="V943" s="625"/>
      <c r="W943" s="625">
        <v>6</v>
      </c>
      <c r="X943" s="625"/>
      <c r="Y943" s="625" t="s">
        <v>6098</v>
      </c>
      <c r="Z943" s="625" t="s">
        <v>8263</v>
      </c>
      <c r="AA943" s="625" t="s">
        <v>8263</v>
      </c>
      <c r="AB943" s="626" t="str">
        <f t="shared" si="32"/>
        <v>597 mm</v>
      </c>
      <c r="AC943" s="643" t="s">
        <v>6853</v>
      </c>
      <c r="AD943" s="643"/>
      <c r="AE943" s="623">
        <v>35</v>
      </c>
      <c r="AF943" s="623">
        <f t="shared" si="33"/>
        <v>597</v>
      </c>
    </row>
    <row r="944" spans="1:32" x14ac:dyDescent="0.2">
      <c r="A944" s="628" t="s">
        <v>5496</v>
      </c>
      <c r="B944" s="628" t="s">
        <v>683</v>
      </c>
      <c r="C944" s="625">
        <v>0.5</v>
      </c>
      <c r="D944" s="632" t="s">
        <v>9516</v>
      </c>
      <c r="E944" s="625">
        <v>208</v>
      </c>
      <c r="F944" s="625">
        <v>65</v>
      </c>
      <c r="G944" s="625"/>
      <c r="H944" s="625">
        <v>79</v>
      </c>
      <c r="I944" s="625"/>
      <c r="J944" s="625" t="s">
        <v>1019</v>
      </c>
      <c r="K944" s="625"/>
      <c r="L944" s="625" t="s">
        <v>7147</v>
      </c>
      <c r="M944" s="629" t="s">
        <v>9517</v>
      </c>
      <c r="N944" s="629"/>
      <c r="O944" s="625"/>
      <c r="P944" s="625"/>
      <c r="Q944" s="625"/>
      <c r="R944" s="625" t="s">
        <v>4996</v>
      </c>
      <c r="S944" s="625" t="s">
        <v>3447</v>
      </c>
      <c r="T944" s="625"/>
      <c r="U944" s="625"/>
      <c r="V944" s="625"/>
      <c r="W944" s="625">
        <v>4</v>
      </c>
      <c r="X944" s="625"/>
      <c r="Y944" s="625" t="s">
        <v>3035</v>
      </c>
      <c r="Z944" s="625" t="s">
        <v>8263</v>
      </c>
      <c r="AA944" s="625" t="s">
        <v>8263</v>
      </c>
      <c r="AB944" s="626" t="str">
        <f t="shared" si="32"/>
        <v>552 mm</v>
      </c>
      <c r="AC944" s="643" t="s">
        <v>8545</v>
      </c>
      <c r="AD944" s="643"/>
      <c r="AE944" s="623">
        <v>80</v>
      </c>
      <c r="AF944" s="623">
        <f t="shared" si="33"/>
        <v>552</v>
      </c>
    </row>
    <row r="945" spans="1:32" x14ac:dyDescent="0.2">
      <c r="A945" s="628" t="s">
        <v>5575</v>
      </c>
      <c r="B945" s="628" t="s">
        <v>1090</v>
      </c>
      <c r="C945" s="625">
        <v>0.5</v>
      </c>
      <c r="D945" s="632" t="s">
        <v>9747</v>
      </c>
      <c r="E945" s="625">
        <v>208</v>
      </c>
      <c r="F945" s="625">
        <v>65</v>
      </c>
      <c r="G945" s="625"/>
      <c r="H945" s="625">
        <v>79</v>
      </c>
      <c r="I945" s="625"/>
      <c r="J945" s="625" t="s">
        <v>1019</v>
      </c>
      <c r="K945" s="625"/>
      <c r="L945" s="625" t="s">
        <v>7147</v>
      </c>
      <c r="M945" s="629" t="s">
        <v>3523</v>
      </c>
      <c r="N945" s="625"/>
      <c r="O945" s="625"/>
      <c r="P945" s="625"/>
      <c r="Q945" s="625"/>
      <c r="R945" s="625" t="s">
        <v>4996</v>
      </c>
      <c r="S945" s="625" t="s">
        <v>1046</v>
      </c>
      <c r="T945" s="625"/>
      <c r="U945" s="625"/>
      <c r="V945" s="625"/>
      <c r="W945" s="625">
        <v>5</v>
      </c>
      <c r="X945" s="625"/>
      <c r="Y945" s="625" t="s">
        <v>6098</v>
      </c>
      <c r="Z945" s="625" t="s">
        <v>8263</v>
      </c>
      <c r="AA945" s="625" t="s">
        <v>8263</v>
      </c>
      <c r="AB945" s="626" t="str">
        <f t="shared" si="32"/>
        <v>597 mm</v>
      </c>
      <c r="AC945" s="643"/>
      <c r="AD945" s="643"/>
      <c r="AE945" s="623">
        <v>35</v>
      </c>
      <c r="AF945" s="623">
        <f t="shared" si="33"/>
        <v>597</v>
      </c>
    </row>
    <row r="946" spans="1:32" x14ac:dyDescent="0.2">
      <c r="A946" s="628" t="s">
        <v>9748</v>
      </c>
      <c r="B946" s="628" t="s">
        <v>683</v>
      </c>
      <c r="C946" s="625">
        <v>0.5</v>
      </c>
      <c r="D946" s="632" t="s">
        <v>8714</v>
      </c>
      <c r="E946" s="625">
        <v>206</v>
      </c>
      <c r="F946" s="625">
        <v>69</v>
      </c>
      <c r="G946" s="625"/>
      <c r="H946" s="625">
        <v>83</v>
      </c>
      <c r="I946" s="625"/>
      <c r="J946" s="625" t="s">
        <v>1019</v>
      </c>
      <c r="K946" s="625"/>
      <c r="L946" s="625" t="s">
        <v>7147</v>
      </c>
      <c r="M946" s="629" t="s">
        <v>3929</v>
      </c>
      <c r="N946" s="625"/>
      <c r="O946" s="625"/>
      <c r="P946" s="625"/>
      <c r="Q946" s="625"/>
      <c r="R946" s="625" t="s">
        <v>4996</v>
      </c>
      <c r="S946" s="625" t="s">
        <v>9615</v>
      </c>
      <c r="T946" s="625"/>
      <c r="U946" s="625"/>
      <c r="V946" s="625"/>
      <c r="W946" s="625">
        <v>2</v>
      </c>
      <c r="X946" s="625"/>
      <c r="Y946" s="625" t="s">
        <v>72</v>
      </c>
      <c r="Z946" s="625" t="s">
        <v>8263</v>
      </c>
      <c r="AA946" s="625" t="s">
        <v>8263</v>
      </c>
      <c r="AB946" s="626" t="str">
        <f t="shared" si="32"/>
        <v>507 mm</v>
      </c>
      <c r="AC946" s="643"/>
      <c r="AD946" s="643"/>
      <c r="AE946" s="623">
        <v>125</v>
      </c>
      <c r="AF946" s="623">
        <f t="shared" si="33"/>
        <v>507</v>
      </c>
    </row>
    <row r="947" spans="1:32" x14ac:dyDescent="0.2">
      <c r="A947" s="628" t="s">
        <v>9979</v>
      </c>
      <c r="B947" s="628" t="s">
        <v>683</v>
      </c>
      <c r="C947" s="625">
        <v>0.5</v>
      </c>
      <c r="D947" s="632" t="s">
        <v>9523</v>
      </c>
      <c r="E947" s="625">
        <v>208</v>
      </c>
      <c r="F947" s="625">
        <v>65</v>
      </c>
      <c r="G947" s="625"/>
      <c r="H947" s="625">
        <v>79</v>
      </c>
      <c r="I947" s="625"/>
      <c r="J947" s="625" t="s">
        <v>1019</v>
      </c>
      <c r="K947" s="625"/>
      <c r="L947" s="625" t="s">
        <v>7147</v>
      </c>
      <c r="M947" s="629" t="s">
        <v>3929</v>
      </c>
      <c r="N947" s="629"/>
      <c r="O947" s="625"/>
      <c r="P947" s="625"/>
      <c r="Q947" s="625"/>
      <c r="R947" s="625" t="s">
        <v>4996</v>
      </c>
      <c r="S947" s="625" t="s">
        <v>3447</v>
      </c>
      <c r="T947" s="625"/>
      <c r="U947" s="625"/>
      <c r="V947" s="625"/>
      <c r="W947" s="625">
        <v>5</v>
      </c>
      <c r="X947" s="625"/>
      <c r="Y947" s="625" t="s">
        <v>1230</v>
      </c>
      <c r="Z947" s="625" t="s">
        <v>8263</v>
      </c>
      <c r="AA947" s="625" t="s">
        <v>8263</v>
      </c>
      <c r="AB947" s="626" t="str">
        <f t="shared" si="32"/>
        <v>572 mm</v>
      </c>
      <c r="AC947" s="643" t="s">
        <v>8545</v>
      </c>
      <c r="AD947" s="643"/>
      <c r="AE947" s="623">
        <v>60</v>
      </c>
      <c r="AF947" s="623">
        <f t="shared" si="33"/>
        <v>572</v>
      </c>
    </row>
    <row r="948" spans="1:32" x14ac:dyDescent="0.2">
      <c r="A948" s="628" t="s">
        <v>4085</v>
      </c>
      <c r="B948" s="628" t="s">
        <v>683</v>
      </c>
      <c r="C948" s="625">
        <v>0.5</v>
      </c>
      <c r="D948" s="632" t="s">
        <v>597</v>
      </c>
      <c r="E948" s="625">
        <v>208</v>
      </c>
      <c r="F948" s="625">
        <v>65</v>
      </c>
      <c r="G948" s="625"/>
      <c r="H948" s="625">
        <v>79</v>
      </c>
      <c r="I948" s="625"/>
      <c r="J948" s="625" t="s">
        <v>1019</v>
      </c>
      <c r="K948" s="625"/>
      <c r="L948" s="625" t="s">
        <v>7147</v>
      </c>
      <c r="M948" s="629" t="s">
        <v>3929</v>
      </c>
      <c r="N948" s="629"/>
      <c r="O948" s="625"/>
      <c r="P948" s="625"/>
      <c r="Q948" s="625"/>
      <c r="R948" s="625" t="s">
        <v>4996</v>
      </c>
      <c r="S948" s="625" t="s">
        <v>3447</v>
      </c>
      <c r="T948" s="625"/>
      <c r="U948" s="625"/>
      <c r="V948" s="625"/>
      <c r="W948" s="625">
        <v>5</v>
      </c>
      <c r="X948" s="625"/>
      <c r="Y948" s="625" t="s">
        <v>10391</v>
      </c>
      <c r="Z948" s="625" t="s">
        <v>8263</v>
      </c>
      <c r="AA948" s="625" t="s">
        <v>8263</v>
      </c>
      <c r="AB948" s="626" t="str">
        <f t="shared" si="32"/>
        <v>577 mm</v>
      </c>
      <c r="AC948" s="643" t="s">
        <v>8545</v>
      </c>
      <c r="AD948" s="643"/>
      <c r="AE948" s="623">
        <v>55</v>
      </c>
      <c r="AF948" s="623">
        <f t="shared" si="33"/>
        <v>577</v>
      </c>
    </row>
    <row r="949" spans="1:32" x14ac:dyDescent="0.2">
      <c r="A949" s="628" t="s">
        <v>4083</v>
      </c>
      <c r="B949" s="628" t="s">
        <v>683</v>
      </c>
      <c r="C949" s="625">
        <v>0.5</v>
      </c>
      <c r="D949" s="632" t="s">
        <v>9524</v>
      </c>
      <c r="E949" s="625">
        <v>201</v>
      </c>
      <c r="F949" s="625">
        <v>66</v>
      </c>
      <c r="G949" s="625"/>
      <c r="H949" s="625">
        <v>79</v>
      </c>
      <c r="I949" s="625"/>
      <c r="J949" s="625" t="s">
        <v>1019</v>
      </c>
      <c r="K949" s="625"/>
      <c r="L949" s="649" t="s">
        <v>8558</v>
      </c>
      <c r="M949" s="650"/>
      <c r="N949" s="649"/>
      <c r="O949" s="649"/>
      <c r="P949" s="649"/>
      <c r="Q949" s="649"/>
      <c r="R949" s="649"/>
      <c r="S949" s="649"/>
      <c r="T949" s="625"/>
      <c r="U949" s="625"/>
      <c r="V949" s="625"/>
      <c r="W949" s="625">
        <v>6</v>
      </c>
      <c r="X949" s="625"/>
      <c r="Y949" s="625" t="s">
        <v>6098</v>
      </c>
      <c r="Z949" s="625" t="s">
        <v>5368</v>
      </c>
      <c r="AA949" s="625" t="s">
        <v>8263</v>
      </c>
      <c r="AB949" s="626" t="str">
        <f t="shared" ref="AB949:AB1021" si="34">AF949&amp;" mm"</f>
        <v>597 mm</v>
      </c>
      <c r="AC949" s="643" t="s">
        <v>8545</v>
      </c>
      <c r="AD949" s="643"/>
      <c r="AE949" s="623">
        <v>35</v>
      </c>
      <c r="AF949" s="623">
        <f t="shared" ref="AF949:AF1021" si="35">525-AE949-5+112</f>
        <v>597</v>
      </c>
    </row>
    <row r="950" spans="1:32" x14ac:dyDescent="0.2">
      <c r="A950" s="628" t="s">
        <v>8550</v>
      </c>
      <c r="B950" s="628" t="s">
        <v>683</v>
      </c>
      <c r="C950" s="625">
        <v>0.5</v>
      </c>
      <c r="D950" s="632" t="s">
        <v>9525</v>
      </c>
      <c r="E950" s="625">
        <v>208</v>
      </c>
      <c r="F950" s="625">
        <v>65</v>
      </c>
      <c r="G950" s="625"/>
      <c r="H950" s="625">
        <v>79</v>
      </c>
      <c r="I950" s="625"/>
      <c r="J950" s="625" t="s">
        <v>1019</v>
      </c>
      <c r="K950" s="625"/>
      <c r="L950" s="625" t="s">
        <v>7147</v>
      </c>
      <c r="M950" s="629" t="s">
        <v>3929</v>
      </c>
      <c r="N950" s="629"/>
      <c r="O950" s="625"/>
      <c r="P950" s="625"/>
      <c r="Q950" s="625"/>
      <c r="R950" s="625" t="s">
        <v>4996</v>
      </c>
      <c r="S950" s="649" t="s">
        <v>1046</v>
      </c>
      <c r="T950" s="625"/>
      <c r="U950" s="625"/>
      <c r="V950" s="625"/>
      <c r="W950" s="625">
        <v>6</v>
      </c>
      <c r="X950" s="625"/>
      <c r="Y950" s="625" t="s">
        <v>6098</v>
      </c>
      <c r="Z950" s="625" t="s">
        <v>8263</v>
      </c>
      <c r="AA950" s="625" t="s">
        <v>8263</v>
      </c>
      <c r="AB950" s="626" t="str">
        <f t="shared" si="34"/>
        <v>597 mm</v>
      </c>
      <c r="AC950" s="643" t="s">
        <v>8545</v>
      </c>
      <c r="AD950" s="643"/>
      <c r="AE950" s="623">
        <v>35</v>
      </c>
      <c r="AF950" s="623">
        <f t="shared" si="35"/>
        <v>597</v>
      </c>
    </row>
    <row r="951" spans="1:32" x14ac:dyDescent="0.2">
      <c r="A951" s="628" t="s">
        <v>8548</v>
      </c>
      <c r="B951" s="628" t="s">
        <v>683</v>
      </c>
      <c r="C951" s="625">
        <v>0.5</v>
      </c>
      <c r="D951" s="632" t="s">
        <v>1714</v>
      </c>
      <c r="E951" s="625">
        <v>208</v>
      </c>
      <c r="F951" s="625">
        <v>65</v>
      </c>
      <c r="G951" s="625"/>
      <c r="H951" s="625">
        <v>79</v>
      </c>
      <c r="I951" s="625"/>
      <c r="J951" s="625" t="s">
        <v>1019</v>
      </c>
      <c r="K951" s="625"/>
      <c r="L951" s="625" t="s">
        <v>7147</v>
      </c>
      <c r="M951" s="629" t="s">
        <v>3929</v>
      </c>
      <c r="N951" s="625"/>
      <c r="O951" s="625"/>
      <c r="P951" s="625"/>
      <c r="Q951" s="625"/>
      <c r="R951" s="625" t="s">
        <v>4996</v>
      </c>
      <c r="S951" s="649" t="s">
        <v>1046</v>
      </c>
      <c r="T951" s="625"/>
      <c r="U951" s="625"/>
      <c r="V951" s="625"/>
      <c r="W951" s="625">
        <v>6</v>
      </c>
      <c r="X951" s="625"/>
      <c r="Y951" s="625" t="s">
        <v>440</v>
      </c>
      <c r="Z951" s="625" t="s">
        <v>8263</v>
      </c>
      <c r="AA951" s="625" t="s">
        <v>8263</v>
      </c>
      <c r="AB951" s="626" t="str">
        <f t="shared" si="34"/>
        <v>607 mm</v>
      </c>
      <c r="AC951" s="643" t="s">
        <v>5484</v>
      </c>
      <c r="AD951" s="643"/>
      <c r="AE951" s="623">
        <v>25</v>
      </c>
      <c r="AF951" s="623">
        <f t="shared" si="35"/>
        <v>607</v>
      </c>
    </row>
    <row r="952" spans="1:32" x14ac:dyDescent="0.2">
      <c r="A952" s="628" t="s">
        <v>918</v>
      </c>
      <c r="B952" s="628" t="s">
        <v>683</v>
      </c>
      <c r="C952" s="625">
        <v>0.5</v>
      </c>
      <c r="D952" s="632" t="s">
        <v>8541</v>
      </c>
      <c r="E952" s="625">
        <v>208</v>
      </c>
      <c r="F952" s="625">
        <v>65</v>
      </c>
      <c r="G952" s="625"/>
      <c r="H952" s="625">
        <v>79</v>
      </c>
      <c r="I952" s="625"/>
      <c r="J952" s="625" t="s">
        <v>1019</v>
      </c>
      <c r="K952" s="625"/>
      <c r="L952" s="625" t="s">
        <v>7147</v>
      </c>
      <c r="M952" s="629" t="s">
        <v>3929</v>
      </c>
      <c r="N952" s="625"/>
      <c r="O952" s="625"/>
      <c r="P952" s="625"/>
      <c r="Q952" s="625"/>
      <c r="R952" s="625" t="s">
        <v>4996</v>
      </c>
      <c r="S952" s="625" t="s">
        <v>9615</v>
      </c>
      <c r="T952" s="625"/>
      <c r="U952" s="625"/>
      <c r="V952" s="625"/>
      <c r="W952" s="625">
        <v>2</v>
      </c>
      <c r="X952" s="625"/>
      <c r="Y952" s="625" t="s">
        <v>6738</v>
      </c>
      <c r="Z952" s="625" t="s">
        <v>8263</v>
      </c>
      <c r="AA952" s="625" t="s">
        <v>8263</v>
      </c>
      <c r="AB952" s="626" t="str">
        <f t="shared" si="34"/>
        <v>517 mm</v>
      </c>
      <c r="AC952" s="643"/>
      <c r="AD952" s="643"/>
      <c r="AE952" s="623">
        <v>115</v>
      </c>
      <c r="AF952" s="623">
        <f t="shared" si="35"/>
        <v>517</v>
      </c>
    </row>
    <row r="953" spans="1:32" x14ac:dyDescent="0.2">
      <c r="A953" s="628" t="s">
        <v>326</v>
      </c>
      <c r="B953" s="628" t="s">
        <v>683</v>
      </c>
      <c r="C953" s="625">
        <v>0.5</v>
      </c>
      <c r="D953" s="632" t="s">
        <v>7896</v>
      </c>
      <c r="E953" s="625">
        <v>214</v>
      </c>
      <c r="F953" s="625">
        <v>64</v>
      </c>
      <c r="G953" s="625"/>
      <c r="H953" s="625">
        <v>79</v>
      </c>
      <c r="I953" s="625"/>
      <c r="J953" s="625" t="s">
        <v>1019</v>
      </c>
      <c r="K953" s="625"/>
      <c r="L953" s="625" t="s">
        <v>7147</v>
      </c>
      <c r="M953" s="629" t="s">
        <v>3929</v>
      </c>
      <c r="N953" s="625"/>
      <c r="O953" s="625"/>
      <c r="P953" s="625"/>
      <c r="Q953" s="625"/>
      <c r="R953" s="625" t="s">
        <v>4996</v>
      </c>
      <c r="S953" s="625" t="s">
        <v>2019</v>
      </c>
      <c r="T953" s="625"/>
      <c r="U953" s="625" t="s">
        <v>8263</v>
      </c>
      <c r="V953" s="625"/>
      <c r="W953" s="625">
        <v>4</v>
      </c>
      <c r="X953" s="625"/>
      <c r="Y953" s="625" t="s">
        <v>3035</v>
      </c>
      <c r="Z953" s="625" t="s">
        <v>8263</v>
      </c>
      <c r="AA953" s="625" t="s">
        <v>8263</v>
      </c>
      <c r="AB953" s="626" t="str">
        <f t="shared" si="34"/>
        <v>552 mm</v>
      </c>
      <c r="AC953" s="643"/>
      <c r="AD953" s="643"/>
      <c r="AE953" s="623">
        <v>80</v>
      </c>
      <c r="AF953" s="623">
        <f t="shared" si="35"/>
        <v>552</v>
      </c>
    </row>
    <row r="954" spans="1:32" x14ac:dyDescent="0.2">
      <c r="A954" s="628" t="s">
        <v>12422</v>
      </c>
      <c r="B954" s="628" t="s">
        <v>2138</v>
      </c>
      <c r="C954" s="625">
        <v>0.5</v>
      </c>
      <c r="D954" s="632" t="s">
        <v>12428</v>
      </c>
      <c r="E954" s="625">
        <v>201</v>
      </c>
      <c r="F954" s="625">
        <v>65</v>
      </c>
      <c r="G954" s="625"/>
      <c r="H954" s="625">
        <v>79</v>
      </c>
      <c r="I954" s="625"/>
      <c r="J954" s="625" t="s">
        <v>1019</v>
      </c>
      <c r="K954" s="625"/>
      <c r="L954" s="649" t="s">
        <v>8558</v>
      </c>
      <c r="M954" s="650"/>
      <c r="N954" s="649"/>
      <c r="O954" s="649"/>
      <c r="P954" s="649"/>
      <c r="Q954" s="649"/>
      <c r="R954" s="649"/>
      <c r="S954" s="649"/>
      <c r="T954" s="625"/>
      <c r="U954" s="625"/>
      <c r="V954" s="625"/>
      <c r="W954" s="625">
        <v>6</v>
      </c>
      <c r="X954" s="625"/>
      <c r="Y954" s="625" t="s">
        <v>2018</v>
      </c>
      <c r="Z954" s="625" t="s">
        <v>5368</v>
      </c>
      <c r="AA954" s="625" t="s">
        <v>8263</v>
      </c>
      <c r="AB954" s="626" t="str">
        <f>AF954&amp;" mm"</f>
        <v>602 mm</v>
      </c>
      <c r="AC954" s="643" t="s">
        <v>12406</v>
      </c>
      <c r="AD954" s="643"/>
      <c r="AE954" s="623">
        <v>30</v>
      </c>
      <c r="AF954" s="623">
        <f t="shared" si="35"/>
        <v>602</v>
      </c>
    </row>
    <row r="955" spans="1:32" x14ac:dyDescent="0.2">
      <c r="A955" s="628" t="s">
        <v>12420</v>
      </c>
      <c r="B955" s="628" t="s">
        <v>2138</v>
      </c>
      <c r="C955" s="625">
        <v>0.5</v>
      </c>
      <c r="D955" s="632" t="s">
        <v>6362</v>
      </c>
      <c r="E955" s="625">
        <v>201</v>
      </c>
      <c r="F955" s="625">
        <v>66</v>
      </c>
      <c r="G955" s="625"/>
      <c r="H955" s="625">
        <v>79</v>
      </c>
      <c r="I955" s="625"/>
      <c r="J955" s="625" t="s">
        <v>1019</v>
      </c>
      <c r="K955" s="625"/>
      <c r="L955" s="649" t="s">
        <v>8558</v>
      </c>
      <c r="M955" s="650"/>
      <c r="N955" s="649"/>
      <c r="O955" s="649"/>
      <c r="P955" s="649"/>
      <c r="Q955" s="649"/>
      <c r="R955" s="649"/>
      <c r="S955" s="649"/>
      <c r="T955" s="625"/>
      <c r="U955" s="625"/>
      <c r="V955" s="625"/>
      <c r="W955" s="625">
        <v>6</v>
      </c>
      <c r="X955" s="625"/>
      <c r="Y955" s="625" t="s">
        <v>3609</v>
      </c>
      <c r="Z955" s="625" t="s">
        <v>5368</v>
      </c>
      <c r="AA955" s="625" t="s">
        <v>8263</v>
      </c>
      <c r="AB955" s="626" t="str">
        <f>AF955&amp;" mm"</f>
        <v>582 mm</v>
      </c>
      <c r="AC955" s="643" t="s">
        <v>12406</v>
      </c>
      <c r="AD955" s="643"/>
      <c r="AE955" s="623">
        <v>50</v>
      </c>
      <c r="AF955" s="623">
        <f>525-AE955-5+112</f>
        <v>582</v>
      </c>
    </row>
    <row r="956" spans="1:32" x14ac:dyDescent="0.2">
      <c r="A956" s="628" t="s">
        <v>12423</v>
      </c>
      <c r="B956" s="628" t="s">
        <v>2138</v>
      </c>
      <c r="C956" s="625">
        <v>0.5</v>
      </c>
      <c r="D956" s="632" t="s">
        <v>12427</v>
      </c>
      <c r="E956" s="625">
        <v>234</v>
      </c>
      <c r="F956" s="625">
        <v>69</v>
      </c>
      <c r="G956" s="625"/>
      <c r="H956" s="625">
        <v>83</v>
      </c>
      <c r="I956" s="625"/>
      <c r="J956" s="625" t="s">
        <v>1019</v>
      </c>
      <c r="K956" s="625"/>
      <c r="L956" s="649" t="s">
        <v>8558</v>
      </c>
      <c r="M956" s="650"/>
      <c r="N956" s="649"/>
      <c r="O956" s="649"/>
      <c r="P956" s="649"/>
      <c r="Q956" s="649"/>
      <c r="R956" s="649"/>
      <c r="S956" s="649"/>
      <c r="T956" s="625"/>
      <c r="U956" s="625"/>
      <c r="V956" s="625"/>
      <c r="W956" s="625">
        <v>5</v>
      </c>
      <c r="X956" s="625"/>
      <c r="Y956" s="625" t="s">
        <v>1230</v>
      </c>
      <c r="Z956" s="625" t="s">
        <v>5368</v>
      </c>
      <c r="AA956" s="625" t="s">
        <v>8263</v>
      </c>
      <c r="AB956" s="626" t="str">
        <f>AF956&amp;" mm"</f>
        <v>572 mm</v>
      </c>
      <c r="AC956" s="643" t="s">
        <v>12406</v>
      </c>
      <c r="AD956" s="643"/>
      <c r="AE956" s="623">
        <v>60</v>
      </c>
      <c r="AF956" s="623">
        <f>525-AE956-5+112</f>
        <v>572</v>
      </c>
    </row>
    <row r="957" spans="1:32" x14ac:dyDescent="0.2">
      <c r="A957" s="628" t="s">
        <v>12425</v>
      </c>
      <c r="B957" s="628" t="s">
        <v>2138</v>
      </c>
      <c r="C957" s="625">
        <v>0.5</v>
      </c>
      <c r="D957" s="632" t="s">
        <v>12429</v>
      </c>
      <c r="E957" s="625">
        <v>235</v>
      </c>
      <c r="F957" s="625">
        <v>66</v>
      </c>
      <c r="G957" s="625"/>
      <c r="H957" s="625">
        <v>79</v>
      </c>
      <c r="I957" s="625"/>
      <c r="J957" s="625" t="s">
        <v>1019</v>
      </c>
      <c r="K957" s="625"/>
      <c r="L957" s="649" t="s">
        <v>6725</v>
      </c>
      <c r="M957" s="650"/>
      <c r="N957" s="649"/>
      <c r="O957" s="649"/>
      <c r="P957" s="649"/>
      <c r="Q957" s="649"/>
      <c r="R957" s="649"/>
      <c r="S957" s="649"/>
      <c r="T957" s="625"/>
      <c r="U957" s="625"/>
      <c r="V957" s="625"/>
      <c r="W957" s="625">
        <v>4</v>
      </c>
      <c r="X957" s="625"/>
      <c r="Y957" s="625" t="s">
        <v>912</v>
      </c>
      <c r="Z957" s="625" t="s">
        <v>5368</v>
      </c>
      <c r="AA957" s="625" t="s">
        <v>8263</v>
      </c>
      <c r="AB957" s="626" t="str">
        <f>AF957&amp;" mm"</f>
        <v>537 mm</v>
      </c>
      <c r="AC957" s="643" t="s">
        <v>12406</v>
      </c>
      <c r="AD957" s="643"/>
      <c r="AE957" s="623">
        <v>95</v>
      </c>
      <c r="AF957" s="623">
        <f>525-AE957-5+112</f>
        <v>537</v>
      </c>
    </row>
    <row r="958" spans="1:32" x14ac:dyDescent="0.2">
      <c r="A958" s="628" t="s">
        <v>1093</v>
      </c>
      <c r="B958" s="628" t="s">
        <v>6437</v>
      </c>
      <c r="C958" s="625">
        <v>0.5</v>
      </c>
      <c r="D958" s="632" t="s">
        <v>6563</v>
      </c>
      <c r="E958" s="625">
        <v>211</v>
      </c>
      <c r="F958" s="625">
        <v>63</v>
      </c>
      <c r="G958" s="625"/>
      <c r="H958" s="625">
        <v>79</v>
      </c>
      <c r="I958" s="625"/>
      <c r="J958" s="625" t="s">
        <v>7147</v>
      </c>
      <c r="K958" s="625"/>
      <c r="L958" s="625" t="s">
        <v>7147</v>
      </c>
      <c r="M958" s="629" t="s">
        <v>3929</v>
      </c>
      <c r="N958" s="629"/>
      <c r="O958" s="625"/>
      <c r="P958" s="625"/>
      <c r="Q958" s="625"/>
      <c r="R958" s="625" t="s">
        <v>4996</v>
      </c>
      <c r="S958" s="625" t="s">
        <v>3447</v>
      </c>
      <c r="T958" s="625"/>
      <c r="U958" s="625" t="s">
        <v>8263</v>
      </c>
      <c r="V958" s="625"/>
      <c r="W958" s="625">
        <v>4</v>
      </c>
      <c r="X958" s="625"/>
      <c r="Y958" s="625" t="s">
        <v>2790</v>
      </c>
      <c r="Z958" s="625" t="s">
        <v>8263</v>
      </c>
      <c r="AA958" s="625" t="s">
        <v>8263</v>
      </c>
      <c r="AB958" s="626" t="str">
        <f t="shared" si="34"/>
        <v>562 mm</v>
      </c>
      <c r="AC958" s="643"/>
      <c r="AD958" s="643"/>
      <c r="AE958" s="623">
        <v>70</v>
      </c>
      <c r="AF958" s="623">
        <f t="shared" si="35"/>
        <v>562</v>
      </c>
    </row>
    <row r="959" spans="1:32" x14ac:dyDescent="0.2">
      <c r="A959" s="628" t="s">
        <v>2261</v>
      </c>
      <c r="B959" s="628" t="s">
        <v>6437</v>
      </c>
      <c r="C959" s="625">
        <v>0.5</v>
      </c>
      <c r="D959" s="632" t="s">
        <v>5966</v>
      </c>
      <c r="E959" s="625">
        <v>211</v>
      </c>
      <c r="F959" s="625">
        <v>62</v>
      </c>
      <c r="G959" s="625"/>
      <c r="H959" s="625">
        <v>79</v>
      </c>
      <c r="I959" s="625"/>
      <c r="J959" s="625" t="s">
        <v>7147</v>
      </c>
      <c r="K959" s="625"/>
      <c r="L959" s="625" t="s">
        <v>7147</v>
      </c>
      <c r="M959" s="629" t="s">
        <v>3929</v>
      </c>
      <c r="N959" s="629"/>
      <c r="O959" s="625"/>
      <c r="P959" s="625"/>
      <c r="Q959" s="625"/>
      <c r="R959" s="625" t="s">
        <v>4996</v>
      </c>
      <c r="S959" s="625" t="s">
        <v>3447</v>
      </c>
      <c r="T959" s="625"/>
      <c r="U959" s="625" t="s">
        <v>8263</v>
      </c>
      <c r="V959" s="625"/>
      <c r="W959" s="625">
        <v>4</v>
      </c>
      <c r="X959" s="625"/>
      <c r="Y959" s="625" t="s">
        <v>2790</v>
      </c>
      <c r="Z959" s="625" t="s">
        <v>8263</v>
      </c>
      <c r="AA959" s="625" t="s">
        <v>8263</v>
      </c>
      <c r="AB959" s="626" t="str">
        <f t="shared" si="34"/>
        <v>562 mm</v>
      </c>
      <c r="AC959" s="643" t="s">
        <v>4659</v>
      </c>
      <c r="AD959" s="643"/>
      <c r="AE959" s="623">
        <v>70</v>
      </c>
      <c r="AF959" s="623">
        <f t="shared" si="35"/>
        <v>562</v>
      </c>
    </row>
    <row r="960" spans="1:32" x14ac:dyDescent="0.2">
      <c r="A960" s="633" t="s">
        <v>11397</v>
      </c>
      <c r="B960" s="628" t="s">
        <v>6437</v>
      </c>
      <c r="C960" s="625">
        <v>0.5</v>
      </c>
      <c r="D960" s="640" t="s">
        <v>11400</v>
      </c>
      <c r="E960" s="625">
        <v>211</v>
      </c>
      <c r="F960" s="625">
        <v>63</v>
      </c>
      <c r="G960" s="628"/>
      <c r="H960" s="625">
        <v>79</v>
      </c>
      <c r="I960" s="625"/>
      <c r="J960" s="636" t="s">
        <v>7147</v>
      </c>
      <c r="K960" s="625"/>
      <c r="L960" s="625" t="s">
        <v>7147</v>
      </c>
      <c r="M960" s="648" t="s">
        <v>3929</v>
      </c>
      <c r="N960" s="625"/>
      <c r="O960" s="625"/>
      <c r="P960" s="625"/>
      <c r="Q960" s="625"/>
      <c r="R960" s="625" t="s">
        <v>4996</v>
      </c>
      <c r="S960" s="625" t="s">
        <v>2019</v>
      </c>
      <c r="T960" s="625"/>
      <c r="U960" s="636" t="s">
        <v>8263</v>
      </c>
      <c r="V960" s="625"/>
      <c r="W960" s="625">
        <v>3</v>
      </c>
      <c r="X960" s="625"/>
      <c r="Y960" s="625" t="s">
        <v>912</v>
      </c>
      <c r="Z960" s="625" t="s">
        <v>8263</v>
      </c>
      <c r="AA960" s="625" t="s">
        <v>8263</v>
      </c>
      <c r="AB960" s="626" t="str">
        <f t="shared" si="34"/>
        <v>537 mm</v>
      </c>
      <c r="AC960" s="651" t="s">
        <v>11399</v>
      </c>
      <c r="AD960" s="651"/>
      <c r="AE960" s="628">
        <v>95</v>
      </c>
      <c r="AF960" s="623">
        <f t="shared" si="35"/>
        <v>537</v>
      </c>
    </row>
    <row r="961" spans="1:32" s="628" customFormat="1" x14ac:dyDescent="0.2">
      <c r="A961" s="633" t="s">
        <v>12088</v>
      </c>
      <c r="B961" s="628" t="s">
        <v>6437</v>
      </c>
      <c r="C961" s="625">
        <v>0.5</v>
      </c>
      <c r="D961" s="640" t="s">
        <v>12092</v>
      </c>
      <c r="E961" s="625">
        <v>211</v>
      </c>
      <c r="F961" s="625">
        <v>63</v>
      </c>
      <c r="H961" s="625">
        <v>79</v>
      </c>
      <c r="I961" s="625"/>
      <c r="J961" s="636" t="s">
        <v>7147</v>
      </c>
      <c r="K961" s="625"/>
      <c r="L961" s="625" t="s">
        <v>7147</v>
      </c>
      <c r="M961" s="648" t="s">
        <v>3929</v>
      </c>
      <c r="N961" s="625"/>
      <c r="O961" s="625"/>
      <c r="P961" s="625"/>
      <c r="Q961" s="625"/>
      <c r="R961" s="625" t="s">
        <v>4996</v>
      </c>
      <c r="S961" s="625" t="s">
        <v>2019</v>
      </c>
      <c r="T961" s="625"/>
      <c r="U961" s="636" t="s">
        <v>8263</v>
      </c>
      <c r="V961" s="625"/>
      <c r="W961" s="625">
        <v>4</v>
      </c>
      <c r="X961" s="625"/>
      <c r="Y961" s="625" t="s">
        <v>6136</v>
      </c>
      <c r="Z961" s="625" t="s">
        <v>8263</v>
      </c>
      <c r="AA961" s="625" t="s">
        <v>8263</v>
      </c>
      <c r="AB961" s="626" t="str">
        <f>AF961&amp;" mm"</f>
        <v>547 mm</v>
      </c>
      <c r="AC961" s="651" t="s">
        <v>12079</v>
      </c>
      <c r="AD961" s="651"/>
      <c r="AE961" s="628">
        <v>85</v>
      </c>
      <c r="AF961" s="623">
        <f>525-AE961-5+112</f>
        <v>547</v>
      </c>
    </row>
    <row r="962" spans="1:32" s="628" customFormat="1" x14ac:dyDescent="0.2">
      <c r="A962" s="633" t="s">
        <v>12090</v>
      </c>
      <c r="B962" s="628" t="s">
        <v>6437</v>
      </c>
      <c r="C962" s="625">
        <v>0.5</v>
      </c>
      <c r="D962" s="640" t="s">
        <v>12093</v>
      </c>
      <c r="E962" s="625">
        <v>211</v>
      </c>
      <c r="F962" s="625">
        <v>63</v>
      </c>
      <c r="H962" s="625">
        <v>79</v>
      </c>
      <c r="I962" s="625"/>
      <c r="J962" s="636" t="s">
        <v>7147</v>
      </c>
      <c r="K962" s="625"/>
      <c r="L962" s="625" t="s">
        <v>7147</v>
      </c>
      <c r="M962" s="648" t="s">
        <v>3523</v>
      </c>
      <c r="N962" s="625"/>
      <c r="O962" s="625"/>
      <c r="P962" s="625"/>
      <c r="Q962" s="625"/>
      <c r="R962" s="625" t="s">
        <v>4996</v>
      </c>
      <c r="S962" s="625" t="s">
        <v>3447</v>
      </c>
      <c r="T962" s="625"/>
      <c r="U962" s="636" t="s">
        <v>8263</v>
      </c>
      <c r="V962" s="625"/>
      <c r="W962" s="625">
        <v>4</v>
      </c>
      <c r="X962" s="625"/>
      <c r="Y962" s="625" t="s">
        <v>12094</v>
      </c>
      <c r="Z962" s="625" t="s">
        <v>8263</v>
      </c>
      <c r="AA962" s="625" t="s">
        <v>8263</v>
      </c>
      <c r="AB962" s="626" t="str">
        <f>AF962&amp;" mm"</f>
        <v>562 mm</v>
      </c>
      <c r="AC962" s="651" t="s">
        <v>12079</v>
      </c>
      <c r="AD962" s="651"/>
      <c r="AE962" s="628">
        <v>70</v>
      </c>
      <c r="AF962" s="623">
        <f>525-AE962-5+112</f>
        <v>562</v>
      </c>
    </row>
    <row r="963" spans="1:32" s="628" customFormat="1" x14ac:dyDescent="0.2">
      <c r="A963" s="628" t="s">
        <v>6472</v>
      </c>
      <c r="B963" s="628" t="s">
        <v>6437</v>
      </c>
      <c r="C963" s="625">
        <v>0.5</v>
      </c>
      <c r="D963" s="632" t="s">
        <v>3889</v>
      </c>
      <c r="E963" s="625">
        <v>214</v>
      </c>
      <c r="F963" s="625">
        <v>64</v>
      </c>
      <c r="H963" s="625">
        <v>79</v>
      </c>
      <c r="I963" s="625"/>
      <c r="J963" s="625" t="s">
        <v>1019</v>
      </c>
      <c r="K963" s="625"/>
      <c r="L963" s="625" t="s">
        <v>7147</v>
      </c>
      <c r="M963" s="629" t="s">
        <v>3929</v>
      </c>
      <c r="N963" s="625"/>
      <c r="O963" s="625"/>
      <c r="P963" s="625"/>
      <c r="Q963" s="625"/>
      <c r="R963" s="625" t="s">
        <v>4996</v>
      </c>
      <c r="S963" s="625" t="s">
        <v>2019</v>
      </c>
      <c r="T963" s="625"/>
      <c r="U963" s="625" t="s">
        <v>8263</v>
      </c>
      <c r="V963" s="625"/>
      <c r="W963" s="625">
        <v>3</v>
      </c>
      <c r="X963" s="625"/>
      <c r="Y963" s="625" t="s">
        <v>912</v>
      </c>
      <c r="Z963" s="625" t="s">
        <v>8263</v>
      </c>
      <c r="AA963" s="625" t="s">
        <v>8263</v>
      </c>
      <c r="AB963" s="626" t="str">
        <f t="shared" si="34"/>
        <v>537 mm</v>
      </c>
      <c r="AC963" s="643" t="s">
        <v>604</v>
      </c>
      <c r="AD963" s="643"/>
      <c r="AE963" s="623">
        <v>95</v>
      </c>
      <c r="AF963" s="623">
        <f t="shared" si="35"/>
        <v>537</v>
      </c>
    </row>
    <row r="964" spans="1:32" x14ac:dyDescent="0.2">
      <c r="A964" s="628"/>
      <c r="B964" s="628" t="s">
        <v>6437</v>
      </c>
      <c r="C964" s="625">
        <v>0.5</v>
      </c>
      <c r="D964" s="632" t="s">
        <v>5578</v>
      </c>
      <c r="E964" s="625">
        <v>201</v>
      </c>
      <c r="F964" s="625">
        <v>64</v>
      </c>
      <c r="G964" s="628"/>
      <c r="H964" s="625">
        <v>79</v>
      </c>
      <c r="I964" s="625"/>
      <c r="J964" s="625" t="s">
        <v>1019</v>
      </c>
      <c r="K964" s="625"/>
      <c r="L964" s="846" t="s">
        <v>8558</v>
      </c>
      <c r="M964" s="846"/>
      <c r="N964" s="846"/>
      <c r="O964" s="846"/>
      <c r="P964" s="846"/>
      <c r="Q964" s="846"/>
      <c r="R964" s="846"/>
      <c r="S964" s="846"/>
      <c r="T964" s="625"/>
      <c r="U964" s="625"/>
      <c r="V964" s="625"/>
      <c r="W964" s="625">
        <v>5</v>
      </c>
      <c r="X964" s="625"/>
      <c r="Y964" s="625" t="s">
        <v>5754</v>
      </c>
      <c r="Z964" s="625" t="s">
        <v>5368</v>
      </c>
      <c r="AA964" s="625" t="s">
        <v>8263</v>
      </c>
      <c r="AB964" s="626" t="str">
        <f t="shared" si="34"/>
        <v>587 mm</v>
      </c>
      <c r="AC964" s="643"/>
      <c r="AD964" s="643"/>
      <c r="AE964" s="623">
        <v>45</v>
      </c>
      <c r="AF964" s="623">
        <f t="shared" si="35"/>
        <v>587</v>
      </c>
    </row>
    <row r="965" spans="1:32" x14ac:dyDescent="0.2">
      <c r="A965" s="628"/>
      <c r="B965" s="628"/>
      <c r="C965" s="625">
        <v>0.5</v>
      </c>
      <c r="D965" s="632" t="s">
        <v>10392</v>
      </c>
      <c r="E965" s="625">
        <v>201</v>
      </c>
      <c r="F965" s="625">
        <v>65</v>
      </c>
      <c r="G965" s="625"/>
      <c r="H965" s="625">
        <v>79</v>
      </c>
      <c r="I965" s="625"/>
      <c r="J965" s="625" t="s">
        <v>1019</v>
      </c>
      <c r="K965" s="625"/>
      <c r="L965" s="649" t="s">
        <v>8558</v>
      </c>
      <c r="M965" s="650"/>
      <c r="N965" s="649"/>
      <c r="O965" s="649"/>
      <c r="P965" s="649"/>
      <c r="Q965" s="649"/>
      <c r="R965" s="649"/>
      <c r="S965" s="649"/>
      <c r="T965" s="625"/>
      <c r="U965" s="625"/>
      <c r="V965" s="625"/>
      <c r="W965" s="625">
        <v>6</v>
      </c>
      <c r="X965" s="625"/>
      <c r="Y965" s="625" t="s">
        <v>6098</v>
      </c>
      <c r="Z965" s="625" t="s">
        <v>5368</v>
      </c>
      <c r="AA965" s="625" t="s">
        <v>8263</v>
      </c>
      <c r="AB965" s="626" t="str">
        <f t="shared" si="34"/>
        <v>597 mm</v>
      </c>
      <c r="AC965" s="643"/>
      <c r="AD965" s="643"/>
      <c r="AE965" s="623">
        <v>35</v>
      </c>
      <c r="AF965" s="623">
        <f t="shared" si="35"/>
        <v>597</v>
      </c>
    </row>
    <row r="966" spans="1:32" x14ac:dyDescent="0.2">
      <c r="A966" s="628"/>
      <c r="B966" s="628"/>
      <c r="C966" s="625">
        <v>0.5</v>
      </c>
      <c r="D966" s="632" t="s">
        <v>4790</v>
      </c>
      <c r="E966" s="625">
        <v>208</v>
      </c>
      <c r="F966" s="625">
        <v>66</v>
      </c>
      <c r="G966" s="628"/>
      <c r="H966" s="625">
        <v>79</v>
      </c>
      <c r="I966" s="625"/>
      <c r="J966" s="625" t="s">
        <v>1019</v>
      </c>
      <c r="K966" s="625"/>
      <c r="L966" s="625" t="s">
        <v>7147</v>
      </c>
      <c r="M966" s="629" t="s">
        <v>3929</v>
      </c>
      <c r="N966" s="625"/>
      <c r="O966" s="625"/>
      <c r="P966" s="625"/>
      <c r="Q966" s="625"/>
      <c r="R966" s="625" t="s">
        <v>4996</v>
      </c>
      <c r="S966" s="625" t="s">
        <v>7822</v>
      </c>
      <c r="T966" s="625"/>
      <c r="U966" s="625"/>
      <c r="V966" s="625"/>
      <c r="W966" s="625">
        <v>1</v>
      </c>
      <c r="X966" s="625"/>
      <c r="Y966" s="625" t="s">
        <v>9466</v>
      </c>
      <c r="Z966" s="625" t="s">
        <v>8263</v>
      </c>
      <c r="AA966" s="625" t="s">
        <v>8263</v>
      </c>
      <c r="AB966" s="626" t="str">
        <f t="shared" si="34"/>
        <v>472 mm</v>
      </c>
      <c r="AC966" s="643"/>
      <c r="AD966" s="643"/>
      <c r="AE966" s="623">
        <v>160</v>
      </c>
      <c r="AF966" s="623">
        <f t="shared" si="35"/>
        <v>472</v>
      </c>
    </row>
    <row r="967" spans="1:32" x14ac:dyDescent="0.2">
      <c r="A967" s="628"/>
      <c r="B967" s="628"/>
      <c r="C967" s="626" t="s">
        <v>366</v>
      </c>
      <c r="E967" s="625"/>
      <c r="F967" s="625"/>
      <c r="G967" s="628"/>
      <c r="H967" s="625"/>
      <c r="I967" s="625"/>
      <c r="J967" s="625"/>
      <c r="K967" s="625"/>
      <c r="L967" s="625"/>
      <c r="M967" s="629"/>
      <c r="N967" s="625"/>
      <c r="O967" s="625"/>
      <c r="P967" s="625"/>
      <c r="Q967" s="625"/>
      <c r="R967" s="625"/>
      <c r="S967" s="625"/>
      <c r="T967" s="625"/>
      <c r="U967" s="625"/>
      <c r="V967" s="625"/>
      <c r="W967" s="625"/>
      <c r="X967" s="625"/>
      <c r="Y967" s="625"/>
      <c r="Z967" s="625"/>
      <c r="AA967" s="625"/>
      <c r="AB967" s="626"/>
      <c r="AC967" s="643"/>
      <c r="AD967" s="643"/>
    </row>
    <row r="968" spans="1:32" x14ac:dyDescent="0.2">
      <c r="A968" s="628"/>
      <c r="B968" s="628" t="s">
        <v>1978</v>
      </c>
      <c r="C968" s="625">
        <v>0.6</v>
      </c>
      <c r="D968" s="632" t="s">
        <v>311</v>
      </c>
      <c r="E968" s="625">
        <v>220</v>
      </c>
      <c r="F968" s="625">
        <v>72</v>
      </c>
      <c r="G968" s="628"/>
      <c r="H968" s="625">
        <v>88</v>
      </c>
      <c r="I968" s="625"/>
      <c r="J968" s="625" t="s">
        <v>1019</v>
      </c>
      <c r="K968" s="625"/>
      <c r="L968" s="649" t="s">
        <v>8558</v>
      </c>
      <c r="M968" s="650"/>
      <c r="N968" s="649"/>
      <c r="O968" s="649"/>
      <c r="P968" s="649"/>
      <c r="Q968" s="649"/>
      <c r="R968" s="649"/>
      <c r="S968" s="649"/>
      <c r="T968" s="625"/>
      <c r="U968" s="625"/>
      <c r="V968" s="625"/>
      <c r="W968" s="625">
        <v>6</v>
      </c>
      <c r="X968" s="625"/>
      <c r="Y968" s="625" t="s">
        <v>2018</v>
      </c>
      <c r="Z968" s="625" t="s">
        <v>5368</v>
      </c>
      <c r="AA968" s="625" t="s">
        <v>8263</v>
      </c>
      <c r="AB968" s="626" t="str">
        <f t="shared" si="34"/>
        <v>602 mm</v>
      </c>
      <c r="AC968" s="643"/>
      <c r="AD968" s="643"/>
      <c r="AE968" s="623">
        <v>30</v>
      </c>
      <c r="AF968" s="623">
        <f t="shared" si="35"/>
        <v>602</v>
      </c>
    </row>
    <row r="969" spans="1:32" x14ac:dyDescent="0.2">
      <c r="A969" s="628"/>
      <c r="B969" s="628" t="s">
        <v>1978</v>
      </c>
      <c r="C969" s="625">
        <v>0.6</v>
      </c>
      <c r="D969" s="632" t="s">
        <v>2401</v>
      </c>
      <c r="E969" s="625">
        <v>207</v>
      </c>
      <c r="F969" s="625">
        <v>70</v>
      </c>
      <c r="G969" s="628"/>
      <c r="H969" s="625">
        <v>88</v>
      </c>
      <c r="I969" s="625"/>
      <c r="J969" s="625" t="s">
        <v>8042</v>
      </c>
      <c r="K969" s="625"/>
      <c r="L969" s="625" t="s">
        <v>7147</v>
      </c>
      <c r="M969" s="629" t="s">
        <v>3523</v>
      </c>
      <c r="N969" s="649"/>
      <c r="O969" s="649"/>
      <c r="P969" s="649"/>
      <c r="Q969" s="649"/>
      <c r="R969" s="625" t="s">
        <v>4996</v>
      </c>
      <c r="S969" s="649" t="s">
        <v>1046</v>
      </c>
      <c r="T969" s="625"/>
      <c r="U969" s="625"/>
      <c r="V969" s="625"/>
      <c r="W969" s="625">
        <v>4</v>
      </c>
      <c r="X969" s="625"/>
      <c r="Y969" s="625" t="s">
        <v>3271</v>
      </c>
      <c r="Z969" s="625" t="s">
        <v>8263</v>
      </c>
      <c r="AA969" s="625" t="s">
        <v>8263</v>
      </c>
      <c r="AB969" s="626" t="str">
        <f t="shared" si="34"/>
        <v>567 mm</v>
      </c>
      <c r="AC969" s="643"/>
      <c r="AD969" s="643"/>
      <c r="AE969" s="623">
        <v>65</v>
      </c>
      <c r="AF969" s="623">
        <f t="shared" si="35"/>
        <v>567</v>
      </c>
    </row>
    <row r="970" spans="1:32" x14ac:dyDescent="0.2">
      <c r="A970" s="628" t="s">
        <v>11871</v>
      </c>
      <c r="B970" s="628" t="s">
        <v>1978</v>
      </c>
      <c r="C970" s="625">
        <v>0.6</v>
      </c>
      <c r="D970" s="632" t="s">
        <v>11875</v>
      </c>
      <c r="E970" s="625">
        <v>234</v>
      </c>
      <c r="F970" s="625">
        <v>70</v>
      </c>
      <c r="G970" s="628"/>
      <c r="H970" s="625">
        <v>83</v>
      </c>
      <c r="I970" s="625"/>
      <c r="J970" s="625" t="s">
        <v>1019</v>
      </c>
      <c r="K970" s="625"/>
      <c r="L970" s="649" t="s">
        <v>8558</v>
      </c>
      <c r="M970" s="650"/>
      <c r="N970" s="649"/>
      <c r="O970" s="649"/>
      <c r="P970" s="649"/>
      <c r="Q970" s="649"/>
      <c r="R970" s="649"/>
      <c r="S970" s="649"/>
      <c r="T970" s="625"/>
      <c r="U970" s="625"/>
      <c r="V970" s="625"/>
      <c r="W970" s="625">
        <v>5</v>
      </c>
      <c r="X970" s="625"/>
      <c r="Y970" s="625" t="s">
        <v>3271</v>
      </c>
      <c r="Z970" s="625"/>
      <c r="AA970" s="625" t="s">
        <v>8263</v>
      </c>
      <c r="AB970" s="626" t="str">
        <f t="shared" si="34"/>
        <v>567 mm</v>
      </c>
      <c r="AC970" s="643" t="s">
        <v>11840</v>
      </c>
      <c r="AD970" s="643"/>
      <c r="AE970" s="623">
        <v>65</v>
      </c>
      <c r="AF970" s="623">
        <f t="shared" si="35"/>
        <v>567</v>
      </c>
    </row>
    <row r="971" spans="1:32" x14ac:dyDescent="0.2">
      <c r="A971" s="628"/>
      <c r="B971" s="628" t="s">
        <v>1978</v>
      </c>
      <c r="C971" s="625">
        <v>0.6</v>
      </c>
      <c r="D971" s="632" t="s">
        <v>5639</v>
      </c>
      <c r="E971" s="625">
        <v>207</v>
      </c>
      <c r="F971" s="625">
        <v>73</v>
      </c>
      <c r="G971" s="628"/>
      <c r="H971" s="625">
        <v>88</v>
      </c>
      <c r="I971" s="625"/>
      <c r="J971" s="625" t="s">
        <v>1019</v>
      </c>
      <c r="K971" s="625"/>
      <c r="L971" s="625" t="s">
        <v>7147</v>
      </c>
      <c r="M971" s="629" t="s">
        <v>3523</v>
      </c>
      <c r="N971" s="649"/>
      <c r="O971" s="649"/>
      <c r="P971" s="649"/>
      <c r="Q971" s="649"/>
      <c r="R971" s="625" t="s">
        <v>4996</v>
      </c>
      <c r="S971" s="625" t="s">
        <v>2019</v>
      </c>
      <c r="T971" s="625"/>
      <c r="U971" s="625"/>
      <c r="V971" s="625"/>
      <c r="W971" s="625">
        <v>3</v>
      </c>
      <c r="X971" s="625"/>
      <c r="Y971" s="625" t="s">
        <v>10390</v>
      </c>
      <c r="Z971" s="625" t="s">
        <v>8263</v>
      </c>
      <c r="AA971" s="625" t="s">
        <v>8263</v>
      </c>
      <c r="AB971" s="626" t="str">
        <f t="shared" si="34"/>
        <v>542 mm</v>
      </c>
      <c r="AC971" s="643"/>
      <c r="AD971" s="643"/>
      <c r="AE971" s="623">
        <v>90</v>
      </c>
      <c r="AF971" s="623">
        <f t="shared" si="35"/>
        <v>542</v>
      </c>
    </row>
    <row r="972" spans="1:32" x14ac:dyDescent="0.2">
      <c r="A972" s="628"/>
      <c r="B972" s="628" t="s">
        <v>1978</v>
      </c>
      <c r="C972" s="625">
        <v>0.6</v>
      </c>
      <c r="D972" s="632" t="s">
        <v>6336</v>
      </c>
      <c r="E972" s="625">
        <v>207</v>
      </c>
      <c r="F972" s="625">
        <v>71</v>
      </c>
      <c r="G972" s="628"/>
      <c r="H972" s="625">
        <v>88</v>
      </c>
      <c r="I972" s="625"/>
      <c r="J972" s="625" t="s">
        <v>1019</v>
      </c>
      <c r="K972" s="625"/>
      <c r="L972" s="625" t="s">
        <v>7147</v>
      </c>
      <c r="M972" s="629" t="s">
        <v>3523</v>
      </c>
      <c r="N972" s="649"/>
      <c r="O972" s="649"/>
      <c r="P972" s="649"/>
      <c r="Q972" s="649"/>
      <c r="R972" s="625" t="s">
        <v>4996</v>
      </c>
      <c r="S972" s="625" t="s">
        <v>154</v>
      </c>
      <c r="T972" s="625"/>
      <c r="U972" s="625"/>
      <c r="V972" s="625"/>
      <c r="W972" s="625">
        <v>6</v>
      </c>
      <c r="X972" s="625"/>
      <c r="Y972" s="625" t="s">
        <v>3609</v>
      </c>
      <c r="Z972" s="625" t="s">
        <v>8263</v>
      </c>
      <c r="AA972" s="625" t="s">
        <v>8263</v>
      </c>
      <c r="AB972" s="626" t="str">
        <f t="shared" si="34"/>
        <v>612 mm</v>
      </c>
      <c r="AC972" s="643"/>
      <c r="AD972" s="643"/>
      <c r="AE972" s="623">
        <v>20</v>
      </c>
      <c r="AF972" s="623">
        <f t="shared" si="35"/>
        <v>612</v>
      </c>
    </row>
    <row r="973" spans="1:32" x14ac:dyDescent="0.2">
      <c r="A973" s="628"/>
      <c r="B973" s="628" t="s">
        <v>1978</v>
      </c>
      <c r="C973" s="625">
        <v>0.6</v>
      </c>
      <c r="D973" s="632" t="s">
        <v>4150</v>
      </c>
      <c r="E973" s="625">
        <v>207</v>
      </c>
      <c r="F973" s="625">
        <v>71</v>
      </c>
      <c r="G973" s="628"/>
      <c r="H973" s="625">
        <v>88</v>
      </c>
      <c r="I973" s="625"/>
      <c r="J973" s="625" t="s">
        <v>1019</v>
      </c>
      <c r="K973" s="625"/>
      <c r="L973" s="625" t="s">
        <v>7147</v>
      </c>
      <c r="M973" s="629" t="s">
        <v>3523</v>
      </c>
      <c r="N973" s="649"/>
      <c r="O973" s="649"/>
      <c r="P973" s="649"/>
      <c r="Q973" s="649"/>
      <c r="R973" s="625" t="s">
        <v>4996</v>
      </c>
      <c r="S973" s="625" t="s">
        <v>154</v>
      </c>
      <c r="T973" s="625"/>
      <c r="U973" s="625"/>
      <c r="V973" s="625"/>
      <c r="W973" s="625">
        <v>6</v>
      </c>
      <c r="X973" s="625"/>
      <c r="Y973" s="625" t="s">
        <v>3609</v>
      </c>
      <c r="Z973" s="625" t="s">
        <v>8263</v>
      </c>
      <c r="AA973" s="625" t="s">
        <v>8263</v>
      </c>
      <c r="AB973" s="626" t="str">
        <f t="shared" si="34"/>
        <v>612 mm</v>
      </c>
      <c r="AC973" s="643"/>
      <c r="AD973" s="643"/>
      <c r="AE973" s="623">
        <v>20</v>
      </c>
      <c r="AF973" s="623">
        <f t="shared" si="35"/>
        <v>612</v>
      </c>
    </row>
    <row r="974" spans="1:32" x14ac:dyDescent="0.2">
      <c r="A974" s="628"/>
      <c r="B974" s="628" t="s">
        <v>1978</v>
      </c>
      <c r="C974" s="625">
        <v>0.6</v>
      </c>
      <c r="D974" s="632" t="s">
        <v>7006</v>
      </c>
      <c r="E974" s="625">
        <v>207</v>
      </c>
      <c r="F974" s="625">
        <v>70</v>
      </c>
      <c r="G974" s="628"/>
      <c r="H974" s="625">
        <v>88</v>
      </c>
      <c r="I974" s="625"/>
      <c r="J974" s="625" t="s">
        <v>1019</v>
      </c>
      <c r="K974" s="625"/>
      <c r="L974" s="625" t="s">
        <v>7147</v>
      </c>
      <c r="M974" s="629" t="s">
        <v>3523</v>
      </c>
      <c r="N974" s="649"/>
      <c r="O974" s="649"/>
      <c r="P974" s="649"/>
      <c r="Q974" s="649"/>
      <c r="R974" s="625" t="s">
        <v>4996</v>
      </c>
      <c r="S974" s="625" t="s">
        <v>3447</v>
      </c>
      <c r="T974" s="625"/>
      <c r="U974" s="625"/>
      <c r="V974" s="625"/>
      <c r="W974" s="625">
        <v>4</v>
      </c>
      <c r="X974" s="625"/>
      <c r="Y974" s="625" t="s">
        <v>6136</v>
      </c>
      <c r="Z974" s="625" t="s">
        <v>8263</v>
      </c>
      <c r="AA974" s="625" t="s">
        <v>8263</v>
      </c>
      <c r="AB974" s="626" t="str">
        <f t="shared" si="34"/>
        <v>547 mm</v>
      </c>
      <c r="AC974" s="643"/>
      <c r="AD974" s="643"/>
      <c r="AE974" s="623">
        <v>85</v>
      </c>
      <c r="AF974" s="623">
        <f t="shared" si="35"/>
        <v>547</v>
      </c>
    </row>
    <row r="975" spans="1:32" x14ac:dyDescent="0.2">
      <c r="A975" s="628" t="s">
        <v>12171</v>
      </c>
      <c r="B975" s="628" t="s">
        <v>8490</v>
      </c>
      <c r="C975" s="625">
        <v>0.6</v>
      </c>
      <c r="D975" s="632" t="s">
        <v>12172</v>
      </c>
      <c r="E975" s="625">
        <v>208</v>
      </c>
      <c r="F975" s="625">
        <v>67</v>
      </c>
      <c r="G975" s="628"/>
      <c r="H975" s="625">
        <v>79</v>
      </c>
      <c r="I975" s="625"/>
      <c r="J975" s="625" t="s">
        <v>1019</v>
      </c>
      <c r="K975" s="625"/>
      <c r="L975" s="625" t="s">
        <v>7147</v>
      </c>
      <c r="M975" s="629" t="s">
        <v>153</v>
      </c>
      <c r="N975" s="649"/>
      <c r="O975" s="649"/>
      <c r="P975" s="649"/>
      <c r="Q975" s="649"/>
      <c r="R975" s="625" t="s">
        <v>4996</v>
      </c>
      <c r="S975" s="625" t="s">
        <v>9014</v>
      </c>
      <c r="T975" s="625"/>
      <c r="U975" s="625"/>
      <c r="V975" s="625"/>
      <c r="W975" s="625">
        <v>6</v>
      </c>
      <c r="X975" s="625"/>
      <c r="Y975" s="625" t="s">
        <v>2018</v>
      </c>
      <c r="Z975" s="625" t="s">
        <v>8263</v>
      </c>
      <c r="AA975" s="625" t="s">
        <v>8263</v>
      </c>
      <c r="AB975" s="626" t="str">
        <f>AF975&amp;" mm"</f>
        <v>602 mm</v>
      </c>
      <c r="AC975" s="643" t="s">
        <v>12165</v>
      </c>
      <c r="AD975" s="643"/>
      <c r="AE975" s="623">
        <v>30</v>
      </c>
      <c r="AF975" s="623">
        <f t="shared" si="35"/>
        <v>602</v>
      </c>
    </row>
    <row r="976" spans="1:32" x14ac:dyDescent="0.2">
      <c r="A976" s="628" t="s">
        <v>11802</v>
      </c>
      <c r="B976" s="628" t="s">
        <v>2785</v>
      </c>
      <c r="C976" s="625">
        <v>0.6</v>
      </c>
      <c r="D976" s="632" t="s">
        <v>11805</v>
      </c>
      <c r="E976" s="625">
        <v>208</v>
      </c>
      <c r="F976" s="625">
        <v>67</v>
      </c>
      <c r="G976" s="628"/>
      <c r="H976" s="625">
        <v>79</v>
      </c>
      <c r="I976" s="625"/>
      <c r="J976" s="625" t="s">
        <v>1019</v>
      </c>
      <c r="K976" s="625"/>
      <c r="L976" s="625" t="s">
        <v>7147</v>
      </c>
      <c r="M976" s="629" t="s">
        <v>3523</v>
      </c>
      <c r="N976" s="649"/>
      <c r="O976" s="649"/>
      <c r="P976" s="649"/>
      <c r="Q976" s="649"/>
      <c r="R976" s="625" t="s">
        <v>4996</v>
      </c>
      <c r="S976" s="625" t="s">
        <v>3447</v>
      </c>
      <c r="T976" s="625"/>
      <c r="U976" s="625"/>
      <c r="V976" s="625"/>
      <c r="W976" s="625">
        <v>5</v>
      </c>
      <c r="X976" s="625"/>
      <c r="Y976" s="625" t="s">
        <v>10466</v>
      </c>
      <c r="Z976" s="625" t="s">
        <v>8263</v>
      </c>
      <c r="AA976" s="625" t="s">
        <v>8263</v>
      </c>
      <c r="AB976" s="626" t="str">
        <f t="shared" si="34"/>
        <v>557 mm</v>
      </c>
      <c r="AC976" s="643" t="s">
        <v>11779</v>
      </c>
      <c r="AD976" s="643"/>
      <c r="AE976" s="623">
        <v>75</v>
      </c>
      <c r="AF976" s="623">
        <f t="shared" si="35"/>
        <v>557</v>
      </c>
    </row>
    <row r="977" spans="1:32" x14ac:dyDescent="0.2">
      <c r="A977" s="628"/>
      <c r="B977" s="628" t="s">
        <v>6331</v>
      </c>
      <c r="C977" s="625">
        <v>0.6</v>
      </c>
      <c r="D977" s="632" t="s">
        <v>106</v>
      </c>
      <c r="E977" s="625">
        <v>220</v>
      </c>
      <c r="F977" s="625">
        <v>71</v>
      </c>
      <c r="G977" s="625"/>
      <c r="H977" s="625">
        <v>88</v>
      </c>
      <c r="I977" s="625"/>
      <c r="J977" s="625" t="s">
        <v>1019</v>
      </c>
      <c r="K977" s="625"/>
      <c r="L977" s="649" t="s">
        <v>8558</v>
      </c>
      <c r="M977" s="650"/>
      <c r="N977" s="649"/>
      <c r="O977" s="649"/>
      <c r="P977" s="649"/>
      <c r="Q977" s="649"/>
      <c r="R977" s="649"/>
      <c r="S977" s="649"/>
      <c r="T977" s="625"/>
      <c r="U977" s="625" t="s">
        <v>8263</v>
      </c>
      <c r="V977" s="625"/>
      <c r="W977" s="625">
        <v>6</v>
      </c>
      <c r="X977" s="625"/>
      <c r="Y977" s="625" t="s">
        <v>6098</v>
      </c>
      <c r="Z977" s="625" t="s">
        <v>5368</v>
      </c>
      <c r="AA977" s="625" t="s">
        <v>8263</v>
      </c>
      <c r="AB977" s="626" t="str">
        <f t="shared" si="34"/>
        <v>597 mm</v>
      </c>
      <c r="AC977" s="643"/>
      <c r="AD977" s="643"/>
      <c r="AE977" s="623">
        <v>35</v>
      </c>
      <c r="AF977" s="623">
        <f t="shared" si="35"/>
        <v>597</v>
      </c>
    </row>
    <row r="978" spans="1:32" x14ac:dyDescent="0.2">
      <c r="A978" s="628"/>
      <c r="B978" s="628" t="s">
        <v>9405</v>
      </c>
      <c r="C978" s="625">
        <v>0.6</v>
      </c>
      <c r="D978" s="628" t="s">
        <v>152</v>
      </c>
      <c r="E978" s="625">
        <v>201</v>
      </c>
      <c r="F978" s="625">
        <v>68</v>
      </c>
      <c r="G978" s="625"/>
      <c r="H978" s="625">
        <v>79</v>
      </c>
      <c r="I978" s="625"/>
      <c r="J978" s="625" t="s">
        <v>1019</v>
      </c>
      <c r="K978" s="625"/>
      <c r="L978" s="649" t="s">
        <v>8635</v>
      </c>
      <c r="M978" s="650"/>
      <c r="N978" s="649"/>
      <c r="O978" s="649"/>
      <c r="P978" s="649"/>
      <c r="Q978" s="649"/>
      <c r="R978" s="649"/>
      <c r="S978" s="649"/>
      <c r="T978" s="625"/>
      <c r="U978" s="625"/>
      <c r="V978" s="625"/>
      <c r="W978" s="625">
        <v>7</v>
      </c>
      <c r="X978" s="625"/>
      <c r="Y978" s="625" t="s">
        <v>2294</v>
      </c>
      <c r="Z978" s="625" t="s">
        <v>5368</v>
      </c>
      <c r="AA978" s="625" t="s">
        <v>8263</v>
      </c>
      <c r="AB978" s="626" t="str">
        <f t="shared" si="34"/>
        <v>631,5 mm</v>
      </c>
      <c r="AC978" s="643"/>
      <c r="AD978" s="643"/>
      <c r="AE978" s="623">
        <v>0.5</v>
      </c>
      <c r="AF978" s="623">
        <f t="shared" si="35"/>
        <v>631.5</v>
      </c>
    </row>
    <row r="979" spans="1:32" x14ac:dyDescent="0.2">
      <c r="A979" s="628"/>
      <c r="B979" s="628" t="s">
        <v>9405</v>
      </c>
      <c r="C979" s="625">
        <v>0.6</v>
      </c>
      <c r="D979" s="632" t="s">
        <v>3637</v>
      </c>
      <c r="E979" s="625">
        <v>201</v>
      </c>
      <c r="F979" s="625">
        <v>68</v>
      </c>
      <c r="G979" s="625"/>
      <c r="H979" s="625">
        <v>79</v>
      </c>
      <c r="I979" s="625"/>
      <c r="J979" s="625" t="s">
        <v>1019</v>
      </c>
      <c r="K979" s="625"/>
      <c r="L979" s="649" t="s">
        <v>5379</v>
      </c>
      <c r="M979" s="650"/>
      <c r="N979" s="649"/>
      <c r="O979" s="649"/>
      <c r="P979" s="649"/>
      <c r="Q979" s="649"/>
      <c r="R979" s="649"/>
      <c r="S979" s="649"/>
      <c r="T979" s="625"/>
      <c r="U979" s="625"/>
      <c r="V979" s="625"/>
      <c r="W979" s="625">
        <v>7</v>
      </c>
      <c r="X979" s="625"/>
      <c r="Y979" s="625" t="s">
        <v>2294</v>
      </c>
      <c r="Z979" s="625" t="s">
        <v>5368</v>
      </c>
      <c r="AA979" s="625" t="s">
        <v>8263</v>
      </c>
      <c r="AB979" s="626" t="str">
        <f t="shared" si="34"/>
        <v>631,5 mm</v>
      </c>
      <c r="AC979" s="643"/>
      <c r="AD979" s="643"/>
      <c r="AE979" s="623">
        <v>0.5</v>
      </c>
      <c r="AF979" s="623">
        <f t="shared" si="35"/>
        <v>631.5</v>
      </c>
    </row>
    <row r="980" spans="1:32" x14ac:dyDescent="0.2">
      <c r="A980" s="628"/>
      <c r="B980" s="628"/>
      <c r="C980" s="626" t="s">
        <v>366</v>
      </c>
      <c r="E980" s="625"/>
      <c r="F980" s="625"/>
      <c r="G980" s="628"/>
      <c r="H980" s="625"/>
      <c r="I980" s="625"/>
      <c r="J980" s="625"/>
      <c r="K980" s="625"/>
      <c r="L980" s="625"/>
      <c r="M980" s="629"/>
      <c r="N980" s="625"/>
      <c r="O980" s="625"/>
      <c r="P980" s="625"/>
      <c r="Q980" s="625"/>
      <c r="R980" s="625"/>
      <c r="S980" s="625"/>
      <c r="T980" s="625"/>
      <c r="U980" s="625"/>
      <c r="V980" s="625"/>
      <c r="W980" s="625"/>
      <c r="X980" s="625"/>
      <c r="Y980" s="625"/>
      <c r="Z980" s="625"/>
      <c r="AA980" s="625"/>
      <c r="AB980" s="626"/>
      <c r="AC980" s="643"/>
      <c r="AD980" s="643"/>
    </row>
    <row r="981" spans="1:32" x14ac:dyDescent="0.2">
      <c r="A981" s="628" t="s">
        <v>12240</v>
      </c>
      <c r="B981" s="628" t="s">
        <v>8490</v>
      </c>
      <c r="C981" s="626">
        <v>0.65</v>
      </c>
      <c r="D981" s="632" t="s">
        <v>12244</v>
      </c>
      <c r="E981" s="625">
        <v>201</v>
      </c>
      <c r="F981" s="625">
        <v>68</v>
      </c>
      <c r="G981" s="625"/>
      <c r="H981" s="625">
        <v>79</v>
      </c>
      <c r="I981" s="625"/>
      <c r="J981" s="625" t="s">
        <v>1019</v>
      </c>
      <c r="K981" s="625"/>
      <c r="L981" s="649" t="s">
        <v>5379</v>
      </c>
      <c r="M981" s="650"/>
      <c r="N981" s="649"/>
      <c r="O981" s="649"/>
      <c r="P981" s="649"/>
      <c r="Q981" s="649"/>
      <c r="R981" s="649"/>
      <c r="S981" s="649"/>
      <c r="T981" s="625"/>
      <c r="U981" s="625"/>
      <c r="V981" s="625"/>
      <c r="W981" s="625">
        <v>5</v>
      </c>
      <c r="X981" s="625"/>
      <c r="Y981" s="625" t="s">
        <v>2790</v>
      </c>
      <c r="Z981" s="625" t="s">
        <v>5368</v>
      </c>
      <c r="AA981" s="625" t="s">
        <v>8263</v>
      </c>
      <c r="AB981" s="626" t="s">
        <v>12247</v>
      </c>
      <c r="AC981" s="643" t="s">
        <v>12241</v>
      </c>
      <c r="AD981" s="643"/>
      <c r="AE981" s="623">
        <v>70</v>
      </c>
      <c r="AF981" s="623">
        <f t="shared" si="35"/>
        <v>562</v>
      </c>
    </row>
    <row r="982" spans="1:32" x14ac:dyDescent="0.2">
      <c r="A982" s="628"/>
      <c r="B982" s="628"/>
      <c r="C982" s="626" t="s">
        <v>366</v>
      </c>
      <c r="E982" s="625"/>
      <c r="F982" s="625"/>
      <c r="G982" s="628"/>
      <c r="H982" s="625"/>
      <c r="I982" s="625"/>
      <c r="J982" s="625"/>
      <c r="K982" s="625"/>
      <c r="L982" s="625"/>
      <c r="M982" s="629"/>
      <c r="N982" s="625"/>
      <c r="O982" s="625"/>
      <c r="P982" s="625"/>
      <c r="Q982" s="625"/>
      <c r="R982" s="625"/>
      <c r="S982" s="625"/>
      <c r="T982" s="625"/>
      <c r="U982" s="625"/>
      <c r="V982" s="625"/>
      <c r="W982" s="625"/>
      <c r="X982" s="625"/>
      <c r="Y982" s="625"/>
      <c r="Z982" s="625"/>
      <c r="AA982" s="625"/>
      <c r="AB982" s="626"/>
      <c r="AC982" s="643"/>
      <c r="AD982" s="643"/>
    </row>
    <row r="983" spans="1:32" x14ac:dyDescent="0.2">
      <c r="A983" s="628" t="s">
        <v>10539</v>
      </c>
      <c r="B983" s="628" t="s">
        <v>683</v>
      </c>
      <c r="C983" s="626">
        <v>0.7</v>
      </c>
      <c r="D983" s="632" t="s">
        <v>1707</v>
      </c>
      <c r="E983" s="625">
        <v>207</v>
      </c>
      <c r="F983" s="625">
        <v>73</v>
      </c>
      <c r="G983" s="628"/>
      <c r="H983" s="625">
        <v>88</v>
      </c>
      <c r="I983" s="625"/>
      <c r="J983" s="625" t="s">
        <v>1019</v>
      </c>
      <c r="K983" s="625"/>
      <c r="L983" s="625" t="s">
        <v>7147</v>
      </c>
      <c r="M983" s="629" t="s">
        <v>3523</v>
      </c>
      <c r="N983" s="649"/>
      <c r="O983" s="649"/>
      <c r="P983" s="649"/>
      <c r="Q983" s="649"/>
      <c r="R983" s="625" t="s">
        <v>4996</v>
      </c>
      <c r="S983" s="625" t="s">
        <v>154</v>
      </c>
      <c r="T983" s="625"/>
      <c r="U983" s="625"/>
      <c r="V983" s="625"/>
      <c r="W983" s="625">
        <v>6</v>
      </c>
      <c r="X983" s="625"/>
      <c r="Y983" s="625" t="s">
        <v>3609</v>
      </c>
      <c r="Z983" s="625" t="s">
        <v>8263</v>
      </c>
      <c r="AA983" s="625" t="s">
        <v>8263</v>
      </c>
      <c r="AB983" s="626" t="str">
        <f t="shared" si="34"/>
        <v>612 mm</v>
      </c>
      <c r="AC983" s="643" t="s">
        <v>5484</v>
      </c>
      <c r="AD983" s="643"/>
      <c r="AE983" s="623">
        <v>20</v>
      </c>
      <c r="AF983" s="623">
        <f t="shared" si="35"/>
        <v>612</v>
      </c>
    </row>
    <row r="984" spans="1:32" x14ac:dyDescent="0.2">
      <c r="A984" s="628"/>
      <c r="B984" s="628"/>
      <c r="C984" s="626" t="s">
        <v>366</v>
      </c>
      <c r="E984" s="625"/>
      <c r="F984" s="625"/>
      <c r="G984" s="628"/>
      <c r="H984" s="625"/>
      <c r="I984" s="625"/>
      <c r="J984" s="625"/>
      <c r="K984" s="625"/>
      <c r="L984" s="625"/>
      <c r="M984" s="629"/>
      <c r="N984" s="625"/>
      <c r="O984" s="625"/>
      <c r="P984" s="625"/>
      <c r="Q984" s="625"/>
      <c r="R984" s="625"/>
      <c r="S984" s="625"/>
      <c r="T984" s="625"/>
      <c r="U984" s="625"/>
      <c r="V984" s="625"/>
      <c r="W984" s="625"/>
      <c r="X984" s="625"/>
      <c r="Y984" s="625"/>
      <c r="Z984" s="625"/>
      <c r="AA984" s="625"/>
      <c r="AB984" s="626"/>
      <c r="AC984" s="643"/>
      <c r="AD984" s="643"/>
    </row>
    <row r="985" spans="1:32" x14ac:dyDescent="0.2">
      <c r="A985" s="633" t="s">
        <v>10628</v>
      </c>
      <c r="B985" s="633" t="s">
        <v>3365</v>
      </c>
      <c r="C985" s="626">
        <v>0.75</v>
      </c>
      <c r="D985" s="640" t="s">
        <v>10630</v>
      </c>
      <c r="E985" s="625">
        <v>207</v>
      </c>
      <c r="F985" s="625">
        <v>74</v>
      </c>
      <c r="G985" s="628"/>
      <c r="H985" s="625">
        <v>88</v>
      </c>
      <c r="I985" s="625"/>
      <c r="J985" s="636" t="s">
        <v>8042</v>
      </c>
      <c r="K985" s="625"/>
      <c r="L985" s="625" t="s">
        <v>7147</v>
      </c>
      <c r="M985" s="629" t="s">
        <v>3929</v>
      </c>
      <c r="N985" s="625"/>
      <c r="O985" s="625"/>
      <c r="P985" s="625"/>
      <c r="Q985" s="625"/>
      <c r="R985" s="625" t="s">
        <v>4996</v>
      </c>
      <c r="S985" s="625" t="s">
        <v>154</v>
      </c>
      <c r="T985" s="625"/>
      <c r="U985" s="625"/>
      <c r="V985" s="625"/>
      <c r="W985" s="625">
        <v>6</v>
      </c>
      <c r="X985" s="625"/>
      <c r="Y985" s="636" t="s">
        <v>3609</v>
      </c>
      <c r="Z985" s="636" t="s">
        <v>8263</v>
      </c>
      <c r="AA985" s="636" t="s">
        <v>8263</v>
      </c>
      <c r="AB985" s="626" t="str">
        <f t="shared" si="34"/>
        <v>612 mm</v>
      </c>
      <c r="AC985" s="651" t="s">
        <v>10626</v>
      </c>
      <c r="AD985" s="651"/>
      <c r="AE985" s="623">
        <v>20</v>
      </c>
      <c r="AF985" s="623">
        <f t="shared" si="35"/>
        <v>612</v>
      </c>
    </row>
    <row r="986" spans="1:32" x14ac:dyDescent="0.2">
      <c r="A986" s="628" t="s">
        <v>9175</v>
      </c>
      <c r="B986" s="628" t="s">
        <v>8490</v>
      </c>
      <c r="C986" s="625">
        <v>0.75</v>
      </c>
      <c r="D986" s="632" t="s">
        <v>11500</v>
      </c>
      <c r="E986" s="625">
        <v>207</v>
      </c>
      <c r="F986" s="625">
        <v>74</v>
      </c>
      <c r="G986" s="628"/>
      <c r="H986" s="625">
        <v>88</v>
      </c>
      <c r="I986" s="625"/>
      <c r="J986" s="625" t="s">
        <v>1019</v>
      </c>
      <c r="K986" s="625"/>
      <c r="L986" s="625" t="s">
        <v>7147</v>
      </c>
      <c r="M986" s="629" t="s">
        <v>3523</v>
      </c>
      <c r="N986" s="625"/>
      <c r="O986" s="625"/>
      <c r="P986" s="625"/>
      <c r="Q986" s="625"/>
      <c r="R986" s="625" t="s">
        <v>4996</v>
      </c>
      <c r="S986" s="625" t="s">
        <v>1046</v>
      </c>
      <c r="T986" s="625"/>
      <c r="U986" s="625"/>
      <c r="V986" s="625"/>
      <c r="W986" s="625">
        <v>5</v>
      </c>
      <c r="X986" s="625"/>
      <c r="Y986" s="625" t="s">
        <v>5511</v>
      </c>
      <c r="Z986" s="625" t="s">
        <v>8263</v>
      </c>
      <c r="AA986" s="625" t="s">
        <v>8263</v>
      </c>
      <c r="AB986" s="626" t="str">
        <f t="shared" si="34"/>
        <v>592 mm</v>
      </c>
      <c r="AC986" s="643" t="s">
        <v>11471</v>
      </c>
      <c r="AD986" s="643"/>
      <c r="AE986" s="623">
        <v>40</v>
      </c>
      <c r="AF986" s="623">
        <f t="shared" si="35"/>
        <v>592</v>
      </c>
    </row>
    <row r="987" spans="1:32" ht="25.5" x14ac:dyDescent="0.2">
      <c r="A987" s="628"/>
      <c r="B987" s="628" t="s">
        <v>2125</v>
      </c>
      <c r="C987" s="625">
        <v>0.75</v>
      </c>
      <c r="D987" s="632" t="s">
        <v>5603</v>
      </c>
      <c r="E987" s="625">
        <v>216</v>
      </c>
      <c r="F987" s="625"/>
      <c r="G987" s="628"/>
      <c r="H987" s="625">
        <v>96</v>
      </c>
      <c r="I987" s="625"/>
      <c r="J987" s="638" t="s">
        <v>3739</v>
      </c>
      <c r="K987" s="625"/>
      <c r="L987" s="625" t="s">
        <v>7820</v>
      </c>
      <c r="M987" s="629" t="s">
        <v>3929</v>
      </c>
      <c r="N987" s="625"/>
      <c r="O987" s="625"/>
      <c r="P987" s="625"/>
      <c r="Q987" s="625"/>
      <c r="R987" s="625" t="s">
        <v>7821</v>
      </c>
      <c r="S987" s="625" t="s">
        <v>3447</v>
      </c>
      <c r="T987" s="625"/>
      <c r="U987" s="625"/>
      <c r="V987" s="625"/>
      <c r="W987" s="625">
        <v>5</v>
      </c>
      <c r="X987" s="625"/>
      <c r="Y987" s="625" t="s">
        <v>5754</v>
      </c>
      <c r="Z987" s="625" t="s">
        <v>8263</v>
      </c>
      <c r="AA987" s="625" t="s">
        <v>8263</v>
      </c>
      <c r="AB987" s="626" t="str">
        <f t="shared" si="34"/>
        <v>587 mm</v>
      </c>
      <c r="AC987" s="643"/>
      <c r="AD987" s="643"/>
      <c r="AE987" s="623">
        <v>45</v>
      </c>
      <c r="AF987" s="623">
        <f t="shared" si="35"/>
        <v>587</v>
      </c>
    </row>
    <row r="988" spans="1:32" ht="25.5" x14ac:dyDescent="0.2">
      <c r="A988" s="628"/>
      <c r="B988" s="628" t="s">
        <v>2125</v>
      </c>
      <c r="C988" s="625">
        <v>0.75</v>
      </c>
      <c r="D988" s="632" t="s">
        <v>7637</v>
      </c>
      <c r="E988" s="625">
        <v>216</v>
      </c>
      <c r="F988" s="625"/>
      <c r="G988" s="628"/>
      <c r="H988" s="625">
        <v>96</v>
      </c>
      <c r="I988" s="625"/>
      <c r="J988" s="638" t="s">
        <v>3739</v>
      </c>
      <c r="K988" s="625"/>
      <c r="L988" s="625" t="s">
        <v>7820</v>
      </c>
      <c r="M988" s="629" t="s">
        <v>3929</v>
      </c>
      <c r="N988" s="625"/>
      <c r="O988" s="625"/>
      <c r="P988" s="625"/>
      <c r="Q988" s="625"/>
      <c r="R988" s="625" t="s">
        <v>7821</v>
      </c>
      <c r="S988" s="625" t="s">
        <v>2019</v>
      </c>
      <c r="T988" s="625"/>
      <c r="U988" s="625"/>
      <c r="V988" s="625"/>
      <c r="W988" s="625">
        <v>3</v>
      </c>
      <c r="X988" s="625"/>
      <c r="Y988" s="625" t="s">
        <v>3035</v>
      </c>
      <c r="Z988" s="625" t="s">
        <v>8263</v>
      </c>
      <c r="AA988" s="625" t="s">
        <v>8263</v>
      </c>
      <c r="AB988" s="626" t="str">
        <f t="shared" si="34"/>
        <v>552 mm</v>
      </c>
      <c r="AC988" s="643"/>
      <c r="AD988" s="643"/>
      <c r="AE988" s="623">
        <v>80</v>
      </c>
      <c r="AF988" s="623">
        <f t="shared" si="35"/>
        <v>552</v>
      </c>
    </row>
    <row r="989" spans="1:32" ht="13.5" thickBot="1" x14ac:dyDescent="0.25">
      <c r="A989" s="628"/>
      <c r="B989" s="628"/>
      <c r="C989" s="626" t="s">
        <v>366</v>
      </c>
      <c r="E989" s="625"/>
      <c r="F989" s="625"/>
      <c r="G989" s="625"/>
      <c r="H989" s="625"/>
      <c r="I989" s="625"/>
      <c r="J989" s="625"/>
      <c r="K989" s="625"/>
      <c r="L989" s="625"/>
      <c r="M989" s="629"/>
      <c r="N989" s="625"/>
      <c r="O989" s="625"/>
      <c r="P989" s="625"/>
      <c r="Q989" s="625"/>
      <c r="R989" s="625"/>
      <c r="S989" s="625"/>
      <c r="T989" s="625"/>
      <c r="U989" s="625"/>
      <c r="V989" s="625"/>
      <c r="W989" s="625"/>
      <c r="X989" s="625"/>
      <c r="Y989" s="625"/>
      <c r="Z989" s="625"/>
      <c r="AA989" s="625"/>
      <c r="AB989" s="626"/>
      <c r="AC989" s="643"/>
      <c r="AD989" s="643"/>
      <c r="AF989" s="623">
        <f t="shared" si="35"/>
        <v>632</v>
      </c>
    </row>
    <row r="990" spans="1:32" ht="16.5" thickBot="1" x14ac:dyDescent="0.3">
      <c r="A990" s="333"/>
      <c r="B990" s="720" t="s">
        <v>10145</v>
      </c>
      <c r="C990" s="735"/>
      <c r="D990" s="451"/>
      <c r="E990" s="735"/>
      <c r="F990" s="736"/>
      <c r="G990" s="721"/>
      <c r="H990" s="721"/>
      <c r="I990" s="721"/>
      <c r="J990" s="721"/>
      <c r="K990" s="721"/>
      <c r="L990" s="721"/>
      <c r="M990" s="723"/>
      <c r="N990" s="721"/>
      <c r="O990" s="721"/>
      <c r="P990" s="721"/>
      <c r="Q990" s="721"/>
      <c r="R990" s="721"/>
      <c r="S990" s="721"/>
      <c r="T990" s="721"/>
      <c r="U990" s="721"/>
      <c r="V990" s="721"/>
      <c r="W990" s="721"/>
      <c r="X990" s="721"/>
      <c r="Y990" s="721"/>
      <c r="Z990" s="721"/>
      <c r="AA990" s="722"/>
      <c r="AB990" s="626"/>
      <c r="AC990" s="731"/>
      <c r="AD990" s="731"/>
      <c r="AE990" s="272"/>
    </row>
    <row r="991" spans="1:32" s="272" customFormat="1" x14ac:dyDescent="0.2">
      <c r="A991" s="628"/>
      <c r="B991" s="628" t="s">
        <v>3365</v>
      </c>
      <c r="C991" s="625">
        <v>0.2</v>
      </c>
      <c r="D991" s="632" t="s">
        <v>5653</v>
      </c>
      <c r="E991" s="625">
        <v>304</v>
      </c>
      <c r="F991" s="625">
        <v>54</v>
      </c>
      <c r="G991" s="625"/>
      <c r="H991" s="625">
        <v>79</v>
      </c>
      <c r="I991" s="625"/>
      <c r="J991" s="625" t="s">
        <v>2093</v>
      </c>
      <c r="K991" s="625"/>
      <c r="L991" s="625" t="s">
        <v>7820</v>
      </c>
      <c r="M991" s="629" t="s">
        <v>8671</v>
      </c>
      <c r="N991" s="625"/>
      <c r="O991" s="625" t="s">
        <v>722</v>
      </c>
      <c r="P991" s="629" t="s">
        <v>7991</v>
      </c>
      <c r="Q991" s="625"/>
      <c r="R991" s="625" t="s">
        <v>7821</v>
      </c>
      <c r="S991" s="625" t="s">
        <v>3447</v>
      </c>
      <c r="T991" s="625"/>
      <c r="U991" s="625" t="s">
        <v>8263</v>
      </c>
      <c r="V991" s="625"/>
      <c r="W991" s="625">
        <v>7</v>
      </c>
      <c r="X991" s="625"/>
      <c r="Y991" s="625" t="s">
        <v>565</v>
      </c>
      <c r="Z991" s="625" t="s">
        <v>8263</v>
      </c>
      <c r="AA991" s="625" t="s">
        <v>8263</v>
      </c>
      <c r="AB991" s="626" t="str">
        <f t="shared" si="34"/>
        <v>632 mm</v>
      </c>
      <c r="AC991" s="643"/>
      <c r="AD991" s="643"/>
      <c r="AE991" s="623">
        <v>110</v>
      </c>
      <c r="AF991" s="623">
        <v>632</v>
      </c>
    </row>
    <row r="992" spans="1:32" x14ac:dyDescent="0.2">
      <c r="A992" s="628"/>
      <c r="B992" s="628" t="s">
        <v>4416</v>
      </c>
      <c r="C992" s="625">
        <v>0.2</v>
      </c>
      <c r="D992" s="632" t="s">
        <v>3934</v>
      </c>
      <c r="E992" s="625">
        <v>304</v>
      </c>
      <c r="F992" s="625">
        <v>54</v>
      </c>
      <c r="G992" s="625"/>
      <c r="H992" s="625">
        <v>79</v>
      </c>
      <c r="I992" s="625"/>
      <c r="J992" s="625" t="s">
        <v>2093</v>
      </c>
      <c r="K992" s="625"/>
      <c r="L992" s="625" t="s">
        <v>7820</v>
      </c>
      <c r="M992" s="629" t="s">
        <v>8671</v>
      </c>
      <c r="N992" s="625"/>
      <c r="O992" s="625" t="s">
        <v>722</v>
      </c>
      <c r="P992" s="629" t="s">
        <v>8210</v>
      </c>
      <c r="Q992" s="625"/>
      <c r="R992" s="625" t="s">
        <v>7821</v>
      </c>
      <c r="S992" s="625" t="s">
        <v>8211</v>
      </c>
      <c r="T992" s="625"/>
      <c r="U992" s="625" t="s">
        <v>8263</v>
      </c>
      <c r="V992" s="625"/>
      <c r="W992" s="625" t="s">
        <v>4725</v>
      </c>
      <c r="X992" s="625"/>
      <c r="Y992" s="625" t="s">
        <v>3609</v>
      </c>
      <c r="Z992" s="625" t="s">
        <v>8263</v>
      </c>
      <c r="AA992" s="625" t="s">
        <v>8263</v>
      </c>
      <c r="AB992" s="626" t="str">
        <f t="shared" si="34"/>
        <v>612 mm</v>
      </c>
      <c r="AC992" s="643"/>
      <c r="AD992" s="643"/>
      <c r="AE992" s="623">
        <v>20</v>
      </c>
      <c r="AF992" s="623">
        <f t="shared" si="35"/>
        <v>612</v>
      </c>
    </row>
    <row r="993" spans="1:32" x14ac:dyDescent="0.2">
      <c r="A993" s="628"/>
      <c r="B993" s="628" t="s">
        <v>4416</v>
      </c>
      <c r="C993" s="625">
        <v>0.2</v>
      </c>
      <c r="D993" s="632" t="s">
        <v>10870</v>
      </c>
      <c r="E993" s="625">
        <v>301</v>
      </c>
      <c r="F993" s="625">
        <v>55</v>
      </c>
      <c r="G993" s="625"/>
      <c r="H993" s="625">
        <v>79</v>
      </c>
      <c r="I993" s="625"/>
      <c r="J993" s="625" t="s">
        <v>10223</v>
      </c>
      <c r="K993" s="625"/>
      <c r="L993" s="625" t="s">
        <v>7820</v>
      </c>
      <c r="M993" s="629" t="s">
        <v>8671</v>
      </c>
      <c r="N993" s="625"/>
      <c r="O993" s="625" t="s">
        <v>722</v>
      </c>
      <c r="P993" s="629" t="s">
        <v>723</v>
      </c>
      <c r="Q993" s="625"/>
      <c r="R993" s="625" t="s">
        <v>7821</v>
      </c>
      <c r="S993" s="625" t="s">
        <v>9014</v>
      </c>
      <c r="T993" s="625"/>
      <c r="U993" s="625" t="s">
        <v>8263</v>
      </c>
      <c r="V993" s="625"/>
      <c r="W993" s="625">
        <v>8</v>
      </c>
      <c r="X993" s="625"/>
      <c r="Y993" s="625" t="s">
        <v>10466</v>
      </c>
      <c r="Z993" s="625" t="s">
        <v>8263</v>
      </c>
      <c r="AA993" s="625" t="s">
        <v>8263</v>
      </c>
      <c r="AB993" s="626" t="str">
        <f t="shared" si="34"/>
        <v>557 mm</v>
      </c>
      <c r="AC993" s="643"/>
      <c r="AD993" s="643"/>
      <c r="AE993" s="623">
        <v>75</v>
      </c>
      <c r="AF993" s="623">
        <f t="shared" si="35"/>
        <v>557</v>
      </c>
    </row>
    <row r="994" spans="1:32" x14ac:dyDescent="0.2">
      <c r="A994" s="628"/>
      <c r="B994" s="628" t="s">
        <v>8490</v>
      </c>
      <c r="C994" s="625">
        <v>0.2</v>
      </c>
      <c r="D994" s="632" t="s">
        <v>2190</v>
      </c>
      <c r="E994" s="625">
        <v>301</v>
      </c>
      <c r="F994" s="625">
        <v>54</v>
      </c>
      <c r="G994" s="625"/>
      <c r="H994" s="625">
        <v>79</v>
      </c>
      <c r="I994" s="625"/>
      <c r="J994" s="625" t="s">
        <v>10223</v>
      </c>
      <c r="K994" s="625"/>
      <c r="L994" s="625" t="s">
        <v>7820</v>
      </c>
      <c r="M994" s="629" t="s">
        <v>8671</v>
      </c>
      <c r="N994" s="625"/>
      <c r="O994" s="625" t="s">
        <v>722</v>
      </c>
      <c r="P994" s="629" t="s">
        <v>723</v>
      </c>
      <c r="Q994" s="625"/>
      <c r="R994" s="625" t="s">
        <v>7821</v>
      </c>
      <c r="S994" s="625" t="s">
        <v>9014</v>
      </c>
      <c r="T994" s="625"/>
      <c r="U994" s="625" t="s">
        <v>8263</v>
      </c>
      <c r="V994" s="625"/>
      <c r="W994" s="625"/>
      <c r="X994" s="625"/>
      <c r="Y994" s="625" t="s">
        <v>10391</v>
      </c>
      <c r="Z994" s="625" t="s">
        <v>8263</v>
      </c>
      <c r="AA994" s="625" t="s">
        <v>8263</v>
      </c>
      <c r="AB994" s="626" t="str">
        <f t="shared" si="34"/>
        <v>577 mm</v>
      </c>
      <c r="AC994" s="643"/>
      <c r="AD994" s="643"/>
      <c r="AE994" s="623">
        <v>55</v>
      </c>
      <c r="AF994" s="623">
        <f t="shared" si="35"/>
        <v>577</v>
      </c>
    </row>
    <row r="995" spans="1:32" x14ac:dyDescent="0.2">
      <c r="A995" s="628"/>
      <c r="B995" s="628"/>
      <c r="C995" s="626" t="s">
        <v>366</v>
      </c>
      <c r="E995" s="625"/>
      <c r="F995" s="625"/>
      <c r="G995" s="625"/>
      <c r="H995" s="625"/>
      <c r="I995" s="625"/>
      <c r="J995" s="625"/>
      <c r="K995" s="625"/>
      <c r="L995" s="625"/>
      <c r="M995" s="629"/>
      <c r="N995" s="625"/>
      <c r="O995" s="625"/>
      <c r="P995" s="629"/>
      <c r="Q995" s="625"/>
      <c r="R995" s="625"/>
      <c r="S995" s="625"/>
      <c r="T995" s="625"/>
      <c r="U995" s="625"/>
      <c r="V995" s="625"/>
      <c r="W995" s="625"/>
      <c r="X995" s="625"/>
      <c r="Y995" s="625"/>
      <c r="Z995" s="625"/>
      <c r="AA995" s="625"/>
      <c r="AB995" s="626"/>
      <c r="AC995" s="643"/>
      <c r="AD995" s="643"/>
    </row>
    <row r="996" spans="1:32" x14ac:dyDescent="0.2">
      <c r="A996" s="628"/>
      <c r="B996" s="628" t="s">
        <v>2125</v>
      </c>
      <c r="C996" s="625">
        <v>0.25</v>
      </c>
      <c r="D996" s="632" t="s">
        <v>392</v>
      </c>
      <c r="E996" s="625">
        <v>301</v>
      </c>
      <c r="F996" s="625">
        <v>54</v>
      </c>
      <c r="G996" s="625"/>
      <c r="H996" s="625">
        <v>79</v>
      </c>
      <c r="I996" s="625"/>
      <c r="J996" s="625" t="s">
        <v>10223</v>
      </c>
      <c r="K996" s="625"/>
      <c r="L996" s="625" t="s">
        <v>7820</v>
      </c>
      <c r="M996" s="629" t="s">
        <v>8671</v>
      </c>
      <c r="N996" s="625"/>
      <c r="O996" s="625" t="s">
        <v>722</v>
      </c>
      <c r="P996" s="629" t="s">
        <v>723</v>
      </c>
      <c r="Q996" s="625"/>
      <c r="R996" s="625" t="s">
        <v>7821</v>
      </c>
      <c r="S996" s="625" t="s">
        <v>8211</v>
      </c>
      <c r="T996" s="625"/>
      <c r="U996" s="625" t="s">
        <v>8263</v>
      </c>
      <c r="V996" s="625"/>
      <c r="W996" s="625" t="s">
        <v>4725</v>
      </c>
      <c r="X996" s="625"/>
      <c r="Y996" s="625" t="s">
        <v>1074</v>
      </c>
      <c r="Z996" s="625" t="s">
        <v>8263</v>
      </c>
      <c r="AA996" s="625" t="s">
        <v>8263</v>
      </c>
      <c r="AB996" s="626" t="str">
        <f t="shared" si="34"/>
        <v>582 mm</v>
      </c>
      <c r="AC996" s="643"/>
      <c r="AD996" s="643"/>
      <c r="AE996" s="623">
        <v>50</v>
      </c>
      <c r="AF996" s="623">
        <f t="shared" si="35"/>
        <v>582</v>
      </c>
    </row>
    <row r="997" spans="1:32" x14ac:dyDescent="0.2">
      <c r="A997" s="628"/>
      <c r="B997" s="628"/>
      <c r="C997" s="625">
        <v>0.25</v>
      </c>
      <c r="D997" s="632" t="s">
        <v>4279</v>
      </c>
      <c r="E997" s="625">
        <v>301</v>
      </c>
      <c r="F997" s="625">
        <v>53</v>
      </c>
      <c r="G997" s="625"/>
      <c r="H997" s="625">
        <v>79</v>
      </c>
      <c r="I997" s="625"/>
      <c r="J997" s="625" t="s">
        <v>10223</v>
      </c>
      <c r="K997" s="625"/>
      <c r="L997" s="625" t="s">
        <v>7820</v>
      </c>
      <c r="M997" s="629" t="s">
        <v>8671</v>
      </c>
      <c r="N997" s="625"/>
      <c r="O997" s="625" t="s">
        <v>722</v>
      </c>
      <c r="P997" s="629" t="s">
        <v>723</v>
      </c>
      <c r="Q997" s="625"/>
      <c r="R997" s="625" t="s">
        <v>7821</v>
      </c>
      <c r="S997" s="625" t="s">
        <v>154</v>
      </c>
      <c r="T997" s="625"/>
      <c r="U997" s="625" t="s">
        <v>8263</v>
      </c>
      <c r="V997" s="625"/>
      <c r="W997" s="625">
        <v>8</v>
      </c>
      <c r="X997" s="625"/>
      <c r="Y997" s="625" t="s">
        <v>912</v>
      </c>
      <c r="Z997" s="625" t="s">
        <v>8263</v>
      </c>
      <c r="AA997" s="625" t="s">
        <v>8263</v>
      </c>
      <c r="AB997" s="626" t="str">
        <f t="shared" si="34"/>
        <v>537 mm</v>
      </c>
      <c r="AC997" s="643"/>
      <c r="AD997" s="643"/>
      <c r="AE997" s="623">
        <v>95</v>
      </c>
      <c r="AF997" s="623">
        <f t="shared" si="35"/>
        <v>537</v>
      </c>
    </row>
    <row r="998" spans="1:32" x14ac:dyDescent="0.2">
      <c r="A998" s="628"/>
      <c r="B998" s="628" t="s">
        <v>5948</v>
      </c>
      <c r="C998" s="625">
        <v>0.25</v>
      </c>
      <c r="D998" s="632" t="s">
        <v>6555</v>
      </c>
      <c r="E998" s="625">
        <v>301</v>
      </c>
      <c r="F998" s="625">
        <v>54</v>
      </c>
      <c r="G998" s="625"/>
      <c r="H998" s="625">
        <v>79</v>
      </c>
      <c r="I998" s="625"/>
      <c r="J998" s="625" t="s">
        <v>10223</v>
      </c>
      <c r="K998" s="625"/>
      <c r="L998" s="625" t="s">
        <v>7820</v>
      </c>
      <c r="M998" s="629" t="s">
        <v>8671</v>
      </c>
      <c r="N998" s="625"/>
      <c r="O998" s="625" t="s">
        <v>722</v>
      </c>
      <c r="P998" s="629" t="s">
        <v>723</v>
      </c>
      <c r="Q998" s="625"/>
      <c r="R998" s="625" t="s">
        <v>7821</v>
      </c>
      <c r="S998" s="625" t="s">
        <v>154</v>
      </c>
      <c r="T998" s="625"/>
      <c r="U998" s="625" t="s">
        <v>8263</v>
      </c>
      <c r="V998" s="625"/>
      <c r="W998" s="625">
        <v>8</v>
      </c>
      <c r="X998" s="625"/>
      <c r="Y998" s="625" t="s">
        <v>10390</v>
      </c>
      <c r="Z998" s="625" t="s">
        <v>8263</v>
      </c>
      <c r="AA998" s="625" t="s">
        <v>8263</v>
      </c>
      <c r="AB998" s="626" t="str">
        <f t="shared" si="34"/>
        <v>542 mm</v>
      </c>
      <c r="AC998" s="643"/>
      <c r="AD998" s="643"/>
      <c r="AE998" s="623">
        <v>90</v>
      </c>
      <c r="AF998" s="623">
        <f t="shared" si="35"/>
        <v>542</v>
      </c>
    </row>
    <row r="999" spans="1:32" x14ac:dyDescent="0.2">
      <c r="A999" s="628"/>
      <c r="B999" s="628"/>
      <c r="C999" s="626" t="s">
        <v>366</v>
      </c>
      <c r="E999" s="625"/>
      <c r="F999" s="625"/>
      <c r="G999" s="625"/>
      <c r="H999" s="625"/>
      <c r="I999" s="625"/>
      <c r="J999" s="625"/>
      <c r="K999" s="625"/>
      <c r="L999" s="625"/>
      <c r="M999" s="629"/>
      <c r="N999" s="625"/>
      <c r="O999" s="625"/>
      <c r="P999" s="629"/>
      <c r="Q999" s="625"/>
      <c r="R999" s="625"/>
      <c r="S999" s="625"/>
      <c r="T999" s="625"/>
      <c r="U999" s="625"/>
      <c r="V999" s="625"/>
      <c r="W999" s="625"/>
      <c r="X999" s="625"/>
      <c r="Y999" s="625"/>
      <c r="Z999" s="625"/>
      <c r="AA999" s="625"/>
      <c r="AB999" s="626"/>
      <c r="AC999" s="643"/>
      <c r="AD999" s="643"/>
      <c r="AF999" s="623">
        <f t="shared" si="35"/>
        <v>632</v>
      </c>
    </row>
    <row r="1000" spans="1:32" x14ac:dyDescent="0.2">
      <c r="A1000" s="628"/>
      <c r="B1000" s="628" t="s">
        <v>4416</v>
      </c>
      <c r="C1000" s="625">
        <v>0.33</v>
      </c>
      <c r="D1000" s="632" t="s">
        <v>6430</v>
      </c>
      <c r="E1000" s="625">
        <v>305</v>
      </c>
      <c r="F1000" s="625">
        <v>65</v>
      </c>
      <c r="G1000" s="625"/>
      <c r="H1000" s="625">
        <v>79</v>
      </c>
      <c r="I1000" s="625"/>
      <c r="J1000" s="625" t="s">
        <v>1019</v>
      </c>
      <c r="K1000" s="625"/>
      <c r="L1000" s="625" t="s">
        <v>7147</v>
      </c>
      <c r="M1000" s="629" t="s">
        <v>8671</v>
      </c>
      <c r="N1000" s="625"/>
      <c r="O1000" s="625" t="s">
        <v>2093</v>
      </c>
      <c r="P1000" s="629" t="s">
        <v>8210</v>
      </c>
      <c r="Q1000" s="625"/>
      <c r="R1000" s="625" t="s">
        <v>4996</v>
      </c>
      <c r="S1000" s="625" t="s">
        <v>8211</v>
      </c>
      <c r="T1000" s="625"/>
      <c r="U1000" s="625"/>
      <c r="V1000" s="625"/>
      <c r="W1000" s="625">
        <v>8</v>
      </c>
      <c r="X1000" s="625"/>
      <c r="Y1000" s="625" t="s">
        <v>5511</v>
      </c>
      <c r="Z1000" s="625" t="s">
        <v>8263</v>
      </c>
      <c r="AA1000" s="625" t="s">
        <v>8263</v>
      </c>
      <c r="AB1000" s="626" t="str">
        <f t="shared" si="34"/>
        <v>592 mm</v>
      </c>
      <c r="AC1000" s="643"/>
      <c r="AD1000" s="643"/>
      <c r="AE1000" s="623">
        <v>40</v>
      </c>
      <c r="AF1000" s="623">
        <f t="shared" si="35"/>
        <v>592</v>
      </c>
    </row>
    <row r="1001" spans="1:32" x14ac:dyDescent="0.2">
      <c r="A1001" s="628"/>
      <c r="B1001" s="628" t="s">
        <v>4416</v>
      </c>
      <c r="C1001" s="625">
        <v>0.33</v>
      </c>
      <c r="D1001" s="632" t="s">
        <v>1394</v>
      </c>
      <c r="E1001" s="625">
        <v>308</v>
      </c>
      <c r="F1001" s="625">
        <v>63</v>
      </c>
      <c r="G1001" s="625"/>
      <c r="H1001" s="625">
        <v>79</v>
      </c>
      <c r="I1001" s="625"/>
      <c r="J1001" s="625" t="s">
        <v>7147</v>
      </c>
      <c r="K1001" s="625"/>
      <c r="L1001" s="625" t="s">
        <v>7147</v>
      </c>
      <c r="M1001" s="629" t="s">
        <v>8671</v>
      </c>
      <c r="N1001" s="625"/>
      <c r="O1001" s="625" t="s">
        <v>2093</v>
      </c>
      <c r="P1001" s="629" t="s">
        <v>8210</v>
      </c>
      <c r="Q1001" s="625"/>
      <c r="R1001" s="625" t="s">
        <v>4996</v>
      </c>
      <c r="S1001" s="625" t="s">
        <v>8211</v>
      </c>
      <c r="T1001" s="625"/>
      <c r="U1001" s="625" t="s">
        <v>8263</v>
      </c>
      <c r="V1001" s="625"/>
      <c r="W1001" s="625" t="s">
        <v>4725</v>
      </c>
      <c r="X1001" s="625"/>
      <c r="Y1001" s="625" t="s">
        <v>6098</v>
      </c>
      <c r="Z1001" s="625" t="s">
        <v>8263</v>
      </c>
      <c r="AA1001" s="625" t="s">
        <v>8263</v>
      </c>
      <c r="AB1001" s="626" t="str">
        <f t="shared" si="34"/>
        <v>597 mm</v>
      </c>
      <c r="AC1001" s="643"/>
      <c r="AD1001" s="643"/>
      <c r="AE1001" s="623">
        <v>35</v>
      </c>
      <c r="AF1001" s="623">
        <f t="shared" si="35"/>
        <v>597</v>
      </c>
    </row>
    <row r="1002" spans="1:32" x14ac:dyDescent="0.2">
      <c r="A1002" s="628" t="s">
        <v>11624</v>
      </c>
      <c r="B1002" s="628" t="s">
        <v>4416</v>
      </c>
      <c r="C1002" s="625">
        <v>0.33</v>
      </c>
      <c r="D1002" s="632" t="s">
        <v>11838</v>
      </c>
      <c r="E1002" s="625">
        <v>305</v>
      </c>
      <c r="F1002" s="625">
        <v>65</v>
      </c>
      <c r="G1002" s="625"/>
      <c r="H1002" s="625">
        <v>79</v>
      </c>
      <c r="I1002" s="625"/>
      <c r="J1002" s="625" t="s">
        <v>1019</v>
      </c>
      <c r="K1002" s="625"/>
      <c r="L1002" s="625" t="s">
        <v>7147</v>
      </c>
      <c r="M1002" s="629" t="s">
        <v>8671</v>
      </c>
      <c r="N1002" s="625"/>
      <c r="O1002" s="625" t="s">
        <v>2093</v>
      </c>
      <c r="P1002" s="629" t="s">
        <v>8210</v>
      </c>
      <c r="Q1002" s="625"/>
      <c r="R1002" s="625" t="s">
        <v>4996</v>
      </c>
      <c r="S1002" s="625" t="s">
        <v>8211</v>
      </c>
      <c r="T1002" s="625"/>
      <c r="U1002" s="625"/>
      <c r="V1002" s="625"/>
      <c r="W1002" s="625">
        <v>10</v>
      </c>
      <c r="X1002" s="625"/>
      <c r="Y1002" s="625" t="s">
        <v>2018</v>
      </c>
      <c r="Z1002" s="625" t="s">
        <v>8263</v>
      </c>
      <c r="AA1002" s="625" t="s">
        <v>8263</v>
      </c>
      <c r="AB1002" s="626" t="str">
        <f t="shared" si="34"/>
        <v>602 mm</v>
      </c>
      <c r="AC1002" s="643"/>
      <c r="AD1002" s="643"/>
      <c r="AE1002" s="623">
        <v>30</v>
      </c>
      <c r="AF1002" s="623">
        <f t="shared" si="35"/>
        <v>602</v>
      </c>
    </row>
    <row r="1003" spans="1:32" x14ac:dyDescent="0.2">
      <c r="A1003" s="628"/>
      <c r="B1003" s="628" t="s">
        <v>8490</v>
      </c>
      <c r="C1003" s="625">
        <v>0.33</v>
      </c>
      <c r="D1003" s="632" t="s">
        <v>1947</v>
      </c>
      <c r="E1003" s="625">
        <v>305</v>
      </c>
      <c r="F1003" s="625">
        <v>65</v>
      </c>
      <c r="G1003" s="625"/>
      <c r="H1003" s="625">
        <v>79</v>
      </c>
      <c r="I1003" s="625"/>
      <c r="J1003" s="625" t="s">
        <v>1019</v>
      </c>
      <c r="K1003" s="625"/>
      <c r="L1003" s="625" t="s">
        <v>7147</v>
      </c>
      <c r="M1003" s="629" t="s">
        <v>8671</v>
      </c>
      <c r="N1003" s="625"/>
      <c r="O1003" s="625" t="s">
        <v>2093</v>
      </c>
      <c r="P1003" s="629" t="s">
        <v>723</v>
      </c>
      <c r="Q1003" s="625"/>
      <c r="R1003" s="625" t="s">
        <v>4996</v>
      </c>
      <c r="S1003" s="625" t="s">
        <v>9014</v>
      </c>
      <c r="T1003" s="625"/>
      <c r="U1003" s="625"/>
      <c r="V1003" s="625"/>
      <c r="W1003" s="625">
        <v>8</v>
      </c>
      <c r="X1003" s="625"/>
      <c r="Y1003" s="625" t="s">
        <v>1074</v>
      </c>
      <c r="Z1003" s="625" t="s">
        <v>8263</v>
      </c>
      <c r="AA1003" s="625" t="s">
        <v>8263</v>
      </c>
      <c r="AB1003" s="626" t="str">
        <f t="shared" si="34"/>
        <v>582 mm</v>
      </c>
      <c r="AC1003" s="643"/>
      <c r="AD1003" s="643"/>
      <c r="AE1003" s="623">
        <v>50</v>
      </c>
      <c r="AF1003" s="623">
        <f t="shared" si="35"/>
        <v>582</v>
      </c>
    </row>
    <row r="1004" spans="1:32" x14ac:dyDescent="0.2">
      <c r="A1004" s="628"/>
      <c r="B1004" s="628" t="s">
        <v>8490</v>
      </c>
      <c r="C1004" s="625">
        <v>0.33</v>
      </c>
      <c r="D1004" s="632" t="s">
        <v>5993</v>
      </c>
      <c r="E1004" s="625">
        <v>305</v>
      </c>
      <c r="F1004" s="625">
        <v>65</v>
      </c>
      <c r="G1004" s="625"/>
      <c r="H1004" s="625">
        <v>79</v>
      </c>
      <c r="I1004" s="625"/>
      <c r="J1004" s="625" t="s">
        <v>1019</v>
      </c>
      <c r="K1004" s="625"/>
      <c r="L1004" s="625" t="s">
        <v>7147</v>
      </c>
      <c r="M1004" s="629" t="s">
        <v>8671</v>
      </c>
      <c r="N1004" s="625"/>
      <c r="O1004" s="625" t="s">
        <v>2093</v>
      </c>
      <c r="P1004" s="629" t="s">
        <v>8210</v>
      </c>
      <c r="Q1004" s="625"/>
      <c r="R1004" s="625" t="s">
        <v>4996</v>
      </c>
      <c r="S1004" s="625" t="s">
        <v>8211</v>
      </c>
      <c r="T1004" s="625"/>
      <c r="U1004" s="625"/>
      <c r="V1004" s="625"/>
      <c r="W1004" s="625" t="s">
        <v>5994</v>
      </c>
      <c r="X1004" s="625"/>
      <c r="Y1004" s="625" t="s">
        <v>5511</v>
      </c>
      <c r="Z1004" s="625" t="s">
        <v>8263</v>
      </c>
      <c r="AA1004" s="625" t="s">
        <v>8263</v>
      </c>
      <c r="AB1004" s="626" t="str">
        <f t="shared" si="34"/>
        <v>592 mm</v>
      </c>
      <c r="AC1004" s="643"/>
      <c r="AD1004" s="643"/>
      <c r="AE1004" s="623">
        <v>40</v>
      </c>
      <c r="AF1004" s="623">
        <f t="shared" si="35"/>
        <v>592</v>
      </c>
    </row>
    <row r="1005" spans="1:32" x14ac:dyDescent="0.2">
      <c r="A1005" s="628"/>
      <c r="B1005" s="628" t="s">
        <v>2125</v>
      </c>
      <c r="C1005" s="625">
        <v>0.33</v>
      </c>
      <c r="D1005" s="632" t="s">
        <v>1310</v>
      </c>
      <c r="E1005" s="625">
        <v>305</v>
      </c>
      <c r="F1005" s="625">
        <v>67</v>
      </c>
      <c r="G1005" s="625"/>
      <c r="H1005" s="625">
        <v>79</v>
      </c>
      <c r="I1005" s="625"/>
      <c r="J1005" s="625" t="s">
        <v>1019</v>
      </c>
      <c r="K1005" s="625"/>
      <c r="L1005" s="625" t="s">
        <v>7147</v>
      </c>
      <c r="M1005" s="629" t="s">
        <v>3929</v>
      </c>
      <c r="N1005" s="625"/>
      <c r="O1005" s="625" t="s">
        <v>2093</v>
      </c>
      <c r="P1005" s="629" t="s">
        <v>6182</v>
      </c>
      <c r="Q1005" s="625"/>
      <c r="R1005" s="625" t="s">
        <v>4996</v>
      </c>
      <c r="S1005" s="625" t="s">
        <v>8218</v>
      </c>
      <c r="T1005" s="625"/>
      <c r="U1005" s="625"/>
      <c r="V1005" s="625"/>
      <c r="W1005" s="625">
        <v>8</v>
      </c>
      <c r="X1005" s="625"/>
      <c r="Y1005" s="625" t="s">
        <v>4676</v>
      </c>
      <c r="Z1005" s="625" t="s">
        <v>8263</v>
      </c>
      <c r="AA1005" s="625" t="s">
        <v>8263</v>
      </c>
      <c r="AB1005" s="626" t="str">
        <f t="shared" si="34"/>
        <v>617 mm</v>
      </c>
      <c r="AC1005" s="643"/>
      <c r="AD1005" s="643"/>
      <c r="AE1005" s="623">
        <v>15</v>
      </c>
      <c r="AF1005" s="623">
        <f t="shared" si="35"/>
        <v>617</v>
      </c>
    </row>
    <row r="1006" spans="1:32" ht="25.5" x14ac:dyDescent="0.2">
      <c r="A1006" s="628"/>
      <c r="B1006" s="628"/>
      <c r="C1006" s="625">
        <v>0.33</v>
      </c>
      <c r="D1006" s="632" t="s">
        <v>9349</v>
      </c>
      <c r="E1006" s="625">
        <v>309</v>
      </c>
      <c r="F1006" s="625">
        <v>58</v>
      </c>
      <c r="G1006" s="625"/>
      <c r="H1006" s="625">
        <v>79</v>
      </c>
      <c r="I1006" s="625"/>
      <c r="J1006" s="625" t="s">
        <v>2093</v>
      </c>
      <c r="K1006" s="625"/>
      <c r="L1006" s="625" t="s">
        <v>7820</v>
      </c>
      <c r="M1006" s="629" t="s">
        <v>3929</v>
      </c>
      <c r="N1006" s="625"/>
      <c r="O1006" s="625" t="s">
        <v>722</v>
      </c>
      <c r="P1006" s="629" t="s">
        <v>723</v>
      </c>
      <c r="Q1006" s="625"/>
      <c r="R1006" s="625" t="s">
        <v>7821</v>
      </c>
      <c r="S1006" s="625" t="s">
        <v>8211</v>
      </c>
      <c r="T1006" s="625"/>
      <c r="U1006" s="625" t="s">
        <v>8263</v>
      </c>
      <c r="V1006" s="625"/>
      <c r="W1006" s="625">
        <v>8</v>
      </c>
      <c r="X1006" s="625"/>
      <c r="Y1006" s="625" t="s">
        <v>3271</v>
      </c>
      <c r="Z1006" s="625" t="s">
        <v>8263</v>
      </c>
      <c r="AA1006" s="625" t="s">
        <v>8263</v>
      </c>
      <c r="AB1006" s="626" t="str">
        <f t="shared" si="34"/>
        <v>567 mm</v>
      </c>
      <c r="AC1006" s="643"/>
      <c r="AD1006" s="643"/>
      <c r="AE1006" s="623">
        <v>65</v>
      </c>
      <c r="AF1006" s="623">
        <f t="shared" si="35"/>
        <v>567</v>
      </c>
    </row>
    <row r="1007" spans="1:32" x14ac:dyDescent="0.2">
      <c r="A1007" s="628"/>
      <c r="B1007" s="628" t="s">
        <v>2125</v>
      </c>
      <c r="C1007" s="625">
        <v>0.33</v>
      </c>
      <c r="D1007" s="632" t="s">
        <v>4587</v>
      </c>
      <c r="E1007" s="625">
        <v>305</v>
      </c>
      <c r="F1007" s="625">
        <v>67</v>
      </c>
      <c r="G1007" s="625"/>
      <c r="H1007" s="625">
        <v>79</v>
      </c>
      <c r="I1007" s="625"/>
      <c r="J1007" s="625" t="s">
        <v>1019</v>
      </c>
      <c r="K1007" s="625"/>
      <c r="L1007" s="625" t="s">
        <v>7147</v>
      </c>
      <c r="M1007" s="629" t="s">
        <v>8671</v>
      </c>
      <c r="N1007" s="625"/>
      <c r="O1007" s="625" t="s">
        <v>2093</v>
      </c>
      <c r="P1007" s="629" t="s">
        <v>723</v>
      </c>
      <c r="Q1007" s="625"/>
      <c r="R1007" s="625" t="s">
        <v>4996</v>
      </c>
      <c r="S1007" s="625" t="s">
        <v>154</v>
      </c>
      <c r="T1007" s="625"/>
      <c r="U1007" s="625"/>
      <c r="V1007" s="625"/>
      <c r="W1007" s="625">
        <v>8</v>
      </c>
      <c r="X1007" s="625"/>
      <c r="Y1007" s="625" t="s">
        <v>3035</v>
      </c>
      <c r="Z1007" s="625" t="s">
        <v>8263</v>
      </c>
      <c r="AA1007" s="625" t="s">
        <v>8263</v>
      </c>
      <c r="AB1007" s="626" t="str">
        <f t="shared" si="34"/>
        <v>552 mm</v>
      </c>
      <c r="AC1007" s="643"/>
      <c r="AD1007" s="643"/>
      <c r="AE1007" s="623">
        <v>80</v>
      </c>
      <c r="AF1007" s="623">
        <f t="shared" si="35"/>
        <v>552</v>
      </c>
    </row>
    <row r="1008" spans="1:32" x14ac:dyDescent="0.2">
      <c r="A1008" s="628"/>
      <c r="B1008" s="628" t="s">
        <v>2125</v>
      </c>
      <c r="C1008" s="625">
        <v>0.33</v>
      </c>
      <c r="D1008" s="632" t="s">
        <v>4418</v>
      </c>
      <c r="E1008" s="625">
        <v>307</v>
      </c>
      <c r="F1008" s="625"/>
      <c r="G1008" s="625"/>
      <c r="H1008" s="625">
        <v>83</v>
      </c>
      <c r="I1008" s="625"/>
      <c r="J1008" s="625" t="s">
        <v>1019</v>
      </c>
      <c r="K1008" s="625"/>
      <c r="L1008" s="625" t="s">
        <v>7147</v>
      </c>
      <c r="M1008" s="629" t="s">
        <v>8671</v>
      </c>
      <c r="N1008" s="625"/>
      <c r="O1008" s="625" t="s">
        <v>2093</v>
      </c>
      <c r="P1008" s="629" t="s">
        <v>8210</v>
      </c>
      <c r="Q1008" s="625"/>
      <c r="R1008" s="625" t="s">
        <v>4996</v>
      </c>
      <c r="S1008" s="625" t="s">
        <v>9014</v>
      </c>
      <c r="T1008" s="625"/>
      <c r="U1008" s="625" t="s">
        <v>8263</v>
      </c>
      <c r="V1008" s="625"/>
      <c r="W1008" s="625">
        <v>8</v>
      </c>
      <c r="X1008" s="625"/>
      <c r="Y1008" s="625" t="s">
        <v>10391</v>
      </c>
      <c r="Z1008" s="625" t="s">
        <v>8263</v>
      </c>
      <c r="AA1008" s="625" t="s">
        <v>8263</v>
      </c>
      <c r="AB1008" s="626" t="str">
        <f t="shared" si="34"/>
        <v>577 mm</v>
      </c>
      <c r="AC1008" s="643"/>
      <c r="AD1008" s="643"/>
      <c r="AE1008" s="623">
        <v>55</v>
      </c>
      <c r="AF1008" s="623">
        <f t="shared" si="35"/>
        <v>577</v>
      </c>
    </row>
    <row r="1009" spans="1:32" x14ac:dyDescent="0.2">
      <c r="A1009" s="628"/>
      <c r="B1009" s="628" t="s">
        <v>2125</v>
      </c>
      <c r="C1009" s="625">
        <v>0.33</v>
      </c>
      <c r="D1009" s="632" t="s">
        <v>7065</v>
      </c>
      <c r="E1009" s="625">
        <v>306</v>
      </c>
      <c r="F1009" s="625"/>
      <c r="G1009" s="625"/>
      <c r="H1009" s="625">
        <v>79</v>
      </c>
      <c r="I1009" s="625"/>
      <c r="J1009" s="625" t="s">
        <v>1019</v>
      </c>
      <c r="K1009" s="625"/>
      <c r="L1009" s="625" t="s">
        <v>7147</v>
      </c>
      <c r="M1009" s="629" t="s">
        <v>8671</v>
      </c>
      <c r="N1009" s="625"/>
      <c r="O1009" s="625" t="s">
        <v>2093</v>
      </c>
      <c r="P1009" s="629" t="s">
        <v>8210</v>
      </c>
      <c r="Q1009" s="625"/>
      <c r="R1009" s="625" t="s">
        <v>4996</v>
      </c>
      <c r="S1009" s="625" t="s">
        <v>8211</v>
      </c>
      <c r="T1009" s="625"/>
      <c r="U1009" s="625" t="s">
        <v>8263</v>
      </c>
      <c r="V1009" s="625"/>
      <c r="W1009" s="625">
        <v>8</v>
      </c>
      <c r="X1009" s="625"/>
      <c r="Y1009" s="625" t="s">
        <v>6098</v>
      </c>
      <c r="Z1009" s="625" t="s">
        <v>8263</v>
      </c>
      <c r="AA1009" s="625" t="s">
        <v>8263</v>
      </c>
      <c r="AB1009" s="626" t="str">
        <f t="shared" si="34"/>
        <v>597 mm</v>
      </c>
      <c r="AC1009" s="643"/>
      <c r="AD1009" s="643"/>
      <c r="AE1009" s="623">
        <v>35</v>
      </c>
      <c r="AF1009" s="623">
        <f t="shared" si="35"/>
        <v>597</v>
      </c>
    </row>
    <row r="1010" spans="1:32" x14ac:dyDescent="0.2">
      <c r="A1010" s="628"/>
      <c r="B1010" s="628" t="s">
        <v>2785</v>
      </c>
      <c r="C1010" s="625">
        <v>0.33</v>
      </c>
      <c r="D1010" s="632" t="s">
        <v>1771</v>
      </c>
      <c r="E1010" s="625">
        <v>307</v>
      </c>
      <c r="F1010" s="625"/>
      <c r="G1010" s="625"/>
      <c r="H1010" s="625">
        <v>83</v>
      </c>
      <c r="I1010" s="625"/>
      <c r="J1010" s="625" t="s">
        <v>1019</v>
      </c>
      <c r="K1010" s="625"/>
      <c r="L1010" s="625" t="s">
        <v>7147</v>
      </c>
      <c r="M1010" s="629" t="s">
        <v>8671</v>
      </c>
      <c r="N1010" s="625"/>
      <c r="O1010" s="625" t="s">
        <v>2093</v>
      </c>
      <c r="P1010" s="629" t="s">
        <v>6182</v>
      </c>
      <c r="Q1010" s="625"/>
      <c r="R1010" s="625" t="s">
        <v>4996</v>
      </c>
      <c r="S1010" s="625" t="s">
        <v>8211</v>
      </c>
      <c r="T1010" s="625"/>
      <c r="U1010" s="625" t="s">
        <v>8263</v>
      </c>
      <c r="V1010" s="625"/>
      <c r="W1010" s="625">
        <v>8</v>
      </c>
      <c r="X1010" s="625"/>
      <c r="Y1010" s="625" t="s">
        <v>3609</v>
      </c>
      <c r="Z1010" s="625" t="s">
        <v>8263</v>
      </c>
      <c r="AA1010" s="625" t="s">
        <v>8263</v>
      </c>
      <c r="AB1010" s="626" t="str">
        <f t="shared" si="34"/>
        <v>612 mm</v>
      </c>
      <c r="AC1010" s="643"/>
      <c r="AD1010" s="643"/>
      <c r="AE1010" s="623">
        <v>20</v>
      </c>
      <c r="AF1010" s="623">
        <f t="shared" si="35"/>
        <v>612</v>
      </c>
    </row>
    <row r="1011" spans="1:32" x14ac:dyDescent="0.2">
      <c r="A1011" s="628"/>
      <c r="B1011" s="628" t="s">
        <v>68</v>
      </c>
      <c r="C1011" s="625">
        <v>0.33</v>
      </c>
      <c r="D1011" s="632" t="s">
        <v>2247</v>
      </c>
      <c r="E1011" s="625">
        <v>305</v>
      </c>
      <c r="F1011" s="625">
        <v>65</v>
      </c>
      <c r="G1011" s="625"/>
      <c r="H1011" s="625">
        <v>79</v>
      </c>
      <c r="I1011" s="625"/>
      <c r="J1011" s="625" t="s">
        <v>1019</v>
      </c>
      <c r="K1011" s="625"/>
      <c r="L1011" s="625" t="s">
        <v>7147</v>
      </c>
      <c r="M1011" s="629" t="s">
        <v>8671</v>
      </c>
      <c r="N1011" s="625"/>
      <c r="O1011" s="625" t="s">
        <v>2093</v>
      </c>
      <c r="P1011" s="629" t="s">
        <v>8210</v>
      </c>
      <c r="Q1011" s="625"/>
      <c r="R1011" s="625" t="s">
        <v>4996</v>
      </c>
      <c r="S1011" s="625" t="s">
        <v>8211</v>
      </c>
      <c r="T1011" s="625"/>
      <c r="U1011" s="625"/>
      <c r="V1011" s="625"/>
      <c r="W1011" s="625">
        <v>8</v>
      </c>
      <c r="X1011" s="625"/>
      <c r="Y1011" s="625" t="s">
        <v>3609</v>
      </c>
      <c r="Z1011" s="625" t="s">
        <v>8263</v>
      </c>
      <c r="AA1011" s="625" t="s">
        <v>8263</v>
      </c>
      <c r="AB1011" s="626" t="str">
        <f t="shared" si="34"/>
        <v>612 mm</v>
      </c>
      <c r="AC1011" s="643"/>
      <c r="AD1011" s="643"/>
      <c r="AE1011" s="623">
        <v>20</v>
      </c>
      <c r="AF1011" s="623">
        <f t="shared" si="35"/>
        <v>612</v>
      </c>
    </row>
    <row r="1012" spans="1:32" x14ac:dyDescent="0.2">
      <c r="A1012" s="628"/>
      <c r="B1012" s="628" t="s">
        <v>2138</v>
      </c>
      <c r="C1012" s="625">
        <v>0.33</v>
      </c>
      <c r="D1012" s="632" t="s">
        <v>2139</v>
      </c>
      <c r="E1012" s="625">
        <v>305</v>
      </c>
      <c r="F1012" s="625">
        <v>66</v>
      </c>
      <c r="G1012" s="625"/>
      <c r="H1012" s="625">
        <v>79</v>
      </c>
      <c r="I1012" s="625"/>
      <c r="J1012" s="625" t="s">
        <v>1019</v>
      </c>
      <c r="K1012" s="625"/>
      <c r="L1012" s="625" t="s">
        <v>7147</v>
      </c>
      <c r="M1012" s="629" t="s">
        <v>8671</v>
      </c>
      <c r="N1012" s="625"/>
      <c r="O1012" s="625" t="s">
        <v>2093</v>
      </c>
      <c r="P1012" s="629" t="s">
        <v>723</v>
      </c>
      <c r="Q1012" s="625"/>
      <c r="R1012" s="625" t="s">
        <v>4996</v>
      </c>
      <c r="S1012" s="625" t="s">
        <v>154</v>
      </c>
      <c r="T1012" s="625"/>
      <c r="U1012" s="625"/>
      <c r="V1012" s="625"/>
      <c r="W1012" s="625">
        <v>8</v>
      </c>
      <c r="X1012" s="625"/>
      <c r="Y1012" s="625" t="s">
        <v>6136</v>
      </c>
      <c r="Z1012" s="625" t="s">
        <v>8263</v>
      </c>
      <c r="AA1012" s="625" t="s">
        <v>8263</v>
      </c>
      <c r="AB1012" s="626" t="str">
        <f t="shared" si="34"/>
        <v>547 mm</v>
      </c>
      <c r="AC1012" s="643"/>
      <c r="AD1012" s="643"/>
      <c r="AE1012" s="623">
        <v>85</v>
      </c>
      <c r="AF1012" s="623">
        <f t="shared" si="35"/>
        <v>547</v>
      </c>
    </row>
    <row r="1013" spans="1:32" x14ac:dyDescent="0.2">
      <c r="A1013" s="628"/>
      <c r="B1013" s="628"/>
      <c r="C1013" s="626" t="s">
        <v>366</v>
      </c>
      <c r="E1013" s="625"/>
      <c r="F1013" s="625"/>
      <c r="G1013" s="625"/>
      <c r="H1013" s="625"/>
      <c r="I1013" s="625"/>
      <c r="J1013" s="625"/>
      <c r="K1013" s="625"/>
      <c r="L1013" s="625"/>
      <c r="M1013" s="629"/>
      <c r="N1013" s="625"/>
      <c r="O1013" s="625"/>
      <c r="P1013" s="629"/>
      <c r="Q1013" s="625"/>
      <c r="R1013" s="625"/>
      <c r="S1013" s="625"/>
      <c r="T1013" s="625"/>
      <c r="U1013" s="625"/>
      <c r="V1013" s="625"/>
      <c r="W1013" s="625"/>
      <c r="X1013" s="625"/>
      <c r="Y1013" s="625"/>
      <c r="Z1013" s="625"/>
      <c r="AA1013" s="625"/>
      <c r="AB1013" s="626"/>
      <c r="AC1013" s="643"/>
      <c r="AD1013" s="643"/>
    </row>
    <row r="1014" spans="1:32" x14ac:dyDescent="0.2">
      <c r="A1014" s="628"/>
      <c r="B1014" s="628"/>
      <c r="C1014" s="625">
        <v>0.35</v>
      </c>
      <c r="D1014" s="632" t="s">
        <v>8449</v>
      </c>
      <c r="E1014" s="625">
        <v>302</v>
      </c>
      <c r="F1014" s="625">
        <v>66</v>
      </c>
      <c r="G1014" s="625"/>
      <c r="H1014" s="625">
        <v>79</v>
      </c>
      <c r="I1014" s="625"/>
      <c r="J1014" s="625" t="s">
        <v>8042</v>
      </c>
      <c r="K1014" s="625"/>
      <c r="L1014" s="625" t="s">
        <v>7147</v>
      </c>
      <c r="M1014" s="629" t="s">
        <v>8671</v>
      </c>
      <c r="N1014" s="625"/>
      <c r="O1014" s="625" t="s">
        <v>2093</v>
      </c>
      <c r="P1014" s="629" t="s">
        <v>7991</v>
      </c>
      <c r="Q1014" s="625"/>
      <c r="R1014" s="625" t="s">
        <v>4996</v>
      </c>
      <c r="S1014" s="625" t="s">
        <v>3447</v>
      </c>
      <c r="T1014" s="625"/>
      <c r="U1014" s="625"/>
      <c r="V1014" s="625"/>
      <c r="W1014" s="625">
        <v>7</v>
      </c>
      <c r="X1014" s="625"/>
      <c r="Y1014" s="625" t="s">
        <v>72</v>
      </c>
      <c r="Z1014" s="625" t="s">
        <v>8263</v>
      </c>
      <c r="AA1014" s="625" t="s">
        <v>8263</v>
      </c>
      <c r="AB1014" s="626" t="str">
        <f t="shared" si="34"/>
        <v>507 mm</v>
      </c>
      <c r="AC1014" s="643"/>
      <c r="AD1014" s="643"/>
      <c r="AE1014" s="623">
        <v>125</v>
      </c>
      <c r="AF1014" s="623">
        <f t="shared" si="35"/>
        <v>507</v>
      </c>
    </row>
    <row r="1015" spans="1:32" x14ac:dyDescent="0.2">
      <c r="A1015" s="628"/>
      <c r="B1015" s="628" t="s">
        <v>1978</v>
      </c>
      <c r="C1015" s="625">
        <v>0.35</v>
      </c>
      <c r="D1015" s="632" t="s">
        <v>7005</v>
      </c>
      <c r="E1015" s="625">
        <v>305</v>
      </c>
      <c r="F1015" s="625">
        <v>65</v>
      </c>
      <c r="G1015" s="625"/>
      <c r="H1015" s="625">
        <v>79</v>
      </c>
      <c r="I1015" s="625"/>
      <c r="J1015" s="625" t="s">
        <v>8042</v>
      </c>
      <c r="K1015" s="625"/>
      <c r="L1015" s="625" t="s">
        <v>7147</v>
      </c>
      <c r="M1015" s="629" t="s">
        <v>8671</v>
      </c>
      <c r="N1015" s="625"/>
      <c r="O1015" s="625" t="s">
        <v>2093</v>
      </c>
      <c r="P1015" s="629" t="s">
        <v>6182</v>
      </c>
      <c r="Q1015" s="625"/>
      <c r="R1015" s="625" t="s">
        <v>4996</v>
      </c>
      <c r="S1015" s="625" t="s">
        <v>8218</v>
      </c>
      <c r="T1015" s="625"/>
      <c r="U1015" s="625"/>
      <c r="V1015" s="625"/>
      <c r="W1015" s="625" t="s">
        <v>4725</v>
      </c>
      <c r="X1015" s="625"/>
      <c r="Y1015" s="625" t="s">
        <v>3609</v>
      </c>
      <c r="Z1015" s="625" t="s">
        <v>8263</v>
      </c>
      <c r="AA1015" s="625" t="s">
        <v>8263</v>
      </c>
      <c r="AB1015" s="626" t="str">
        <f t="shared" si="34"/>
        <v>612 mm</v>
      </c>
      <c r="AC1015" s="643"/>
      <c r="AD1015" s="643"/>
      <c r="AE1015" s="623">
        <v>20</v>
      </c>
      <c r="AF1015" s="623">
        <f t="shared" si="35"/>
        <v>612</v>
      </c>
    </row>
    <row r="1016" spans="1:32" x14ac:dyDescent="0.2">
      <c r="A1016" s="628"/>
      <c r="B1016" s="628"/>
      <c r="C1016" s="626" t="s">
        <v>366</v>
      </c>
      <c r="E1016" s="625"/>
      <c r="F1016" s="625"/>
      <c r="G1016" s="625"/>
      <c r="H1016" s="625"/>
      <c r="I1016" s="625"/>
      <c r="J1016" s="625"/>
      <c r="K1016" s="625"/>
      <c r="L1016" s="625"/>
      <c r="M1016" s="629"/>
      <c r="N1016" s="625"/>
      <c r="O1016" s="625"/>
      <c r="P1016" s="629"/>
      <c r="Q1016" s="625"/>
      <c r="R1016" s="625"/>
      <c r="S1016" s="625"/>
      <c r="T1016" s="625"/>
      <c r="U1016" s="625"/>
      <c r="V1016" s="625"/>
      <c r="W1016" s="625"/>
      <c r="X1016" s="625"/>
      <c r="Y1016" s="625"/>
      <c r="Z1016" s="625"/>
      <c r="AA1016" s="625"/>
      <c r="AB1016" s="626"/>
      <c r="AC1016" s="643"/>
      <c r="AD1016" s="643"/>
    </row>
    <row r="1017" spans="1:32" x14ac:dyDescent="0.2">
      <c r="A1017" s="628"/>
      <c r="B1017" s="628"/>
      <c r="C1017" s="625">
        <v>0.35499999999999998</v>
      </c>
      <c r="D1017" s="632" t="s">
        <v>5982</v>
      </c>
      <c r="E1017" s="625">
        <v>309</v>
      </c>
      <c r="F1017" s="625">
        <v>58</v>
      </c>
      <c r="G1017" s="625"/>
      <c r="H1017" s="625">
        <v>79</v>
      </c>
      <c r="I1017" s="625"/>
      <c r="J1017" s="625" t="s">
        <v>2093</v>
      </c>
      <c r="K1017" s="625"/>
      <c r="L1017" s="625" t="s">
        <v>7820</v>
      </c>
      <c r="M1017" s="629" t="s">
        <v>3929</v>
      </c>
      <c r="N1017" s="625"/>
      <c r="O1017" s="625" t="s">
        <v>722</v>
      </c>
      <c r="P1017" s="629" t="s">
        <v>8210</v>
      </c>
      <c r="Q1017" s="625"/>
      <c r="R1017" s="625" t="s">
        <v>7821</v>
      </c>
      <c r="S1017" s="625" t="s">
        <v>8218</v>
      </c>
      <c r="T1017" s="625"/>
      <c r="U1017" s="625" t="s">
        <v>8263</v>
      </c>
      <c r="V1017" s="625"/>
      <c r="W1017" s="625" t="s">
        <v>4725</v>
      </c>
      <c r="X1017" s="625"/>
      <c r="Y1017" s="625" t="s">
        <v>2018</v>
      </c>
      <c r="Z1017" s="625" t="s">
        <v>8263</v>
      </c>
      <c r="AA1017" s="625" t="s">
        <v>8263</v>
      </c>
      <c r="AB1017" s="626" t="str">
        <f t="shared" si="34"/>
        <v>602 mm</v>
      </c>
      <c r="AC1017" s="643"/>
      <c r="AD1017" s="643"/>
      <c r="AE1017" s="623">
        <v>30</v>
      </c>
      <c r="AF1017" s="623">
        <f t="shared" si="35"/>
        <v>602</v>
      </c>
    </row>
    <row r="1018" spans="1:32" x14ac:dyDescent="0.2">
      <c r="A1018" s="628"/>
      <c r="B1018" s="628"/>
      <c r="C1018" s="626" t="s">
        <v>366</v>
      </c>
      <c r="E1018" s="625"/>
      <c r="F1018" s="625"/>
      <c r="G1018" s="625"/>
      <c r="H1018" s="625"/>
      <c r="I1018" s="625"/>
      <c r="J1018" s="625"/>
      <c r="K1018" s="625"/>
      <c r="L1018" s="625"/>
      <c r="M1018" s="629"/>
      <c r="N1018" s="625"/>
      <c r="O1018" s="625"/>
      <c r="P1018" s="629"/>
      <c r="Q1018" s="625"/>
      <c r="R1018" s="625"/>
      <c r="S1018" s="625"/>
      <c r="T1018" s="625"/>
      <c r="U1018" s="625"/>
      <c r="V1018" s="625"/>
      <c r="W1018" s="625"/>
      <c r="X1018" s="625"/>
      <c r="Y1018" s="625"/>
      <c r="Z1018" s="625"/>
      <c r="AA1018" s="625"/>
      <c r="AB1018" s="626"/>
      <c r="AC1018" s="643"/>
      <c r="AD1018" s="643"/>
    </row>
    <row r="1019" spans="1:32" x14ac:dyDescent="0.2">
      <c r="A1019" s="628"/>
      <c r="B1019" s="628" t="s">
        <v>1978</v>
      </c>
      <c r="C1019" s="625">
        <v>0.375</v>
      </c>
      <c r="D1019" s="632" t="s">
        <v>8449</v>
      </c>
      <c r="E1019" s="625">
        <v>302</v>
      </c>
      <c r="F1019" s="625">
        <v>66</v>
      </c>
      <c r="G1019" s="625"/>
      <c r="H1019" s="625">
        <v>79</v>
      </c>
      <c r="I1019" s="625"/>
      <c r="J1019" s="625" t="s">
        <v>1019</v>
      </c>
      <c r="K1019" s="625"/>
      <c r="L1019" s="625" t="s">
        <v>7147</v>
      </c>
      <c r="M1019" s="629" t="s">
        <v>3929</v>
      </c>
      <c r="N1019" s="625"/>
      <c r="O1019" s="625" t="s">
        <v>2093</v>
      </c>
      <c r="P1019" s="629" t="s">
        <v>723</v>
      </c>
      <c r="Q1019" s="625"/>
      <c r="R1019" s="625" t="s">
        <v>4996</v>
      </c>
      <c r="S1019" s="625" t="s">
        <v>1046</v>
      </c>
      <c r="T1019" s="625"/>
      <c r="U1019" s="625"/>
      <c r="V1019" s="625"/>
      <c r="W1019" s="625">
        <v>7</v>
      </c>
      <c r="X1019" s="625"/>
      <c r="Y1019" s="625" t="s">
        <v>6738</v>
      </c>
      <c r="Z1019" s="625" t="s">
        <v>8263</v>
      </c>
      <c r="AA1019" s="625" t="s">
        <v>8263</v>
      </c>
      <c r="AB1019" s="626" t="str">
        <f t="shared" si="34"/>
        <v>517 mm</v>
      </c>
      <c r="AC1019" s="643"/>
      <c r="AD1019" s="643"/>
      <c r="AE1019" s="623">
        <v>115</v>
      </c>
      <c r="AF1019" s="623">
        <f t="shared" si="35"/>
        <v>517</v>
      </c>
    </row>
    <row r="1020" spans="1:32" x14ac:dyDescent="0.2">
      <c r="A1020" s="628"/>
      <c r="B1020" s="628"/>
      <c r="C1020" s="626" t="s">
        <v>366</v>
      </c>
      <c r="E1020" s="625"/>
      <c r="F1020" s="625"/>
      <c r="G1020" s="625"/>
      <c r="H1020" s="625"/>
      <c r="I1020" s="625"/>
      <c r="J1020" s="625"/>
      <c r="K1020" s="625"/>
      <c r="L1020" s="625"/>
      <c r="M1020" s="629"/>
      <c r="N1020" s="625"/>
      <c r="O1020" s="625"/>
      <c r="P1020" s="629"/>
      <c r="Q1020" s="625"/>
      <c r="R1020" s="625"/>
      <c r="S1020" s="625"/>
      <c r="T1020" s="625"/>
      <c r="U1020" s="625"/>
      <c r="V1020" s="625"/>
      <c r="W1020" s="625"/>
      <c r="X1020" s="625"/>
      <c r="Y1020" s="625"/>
      <c r="Z1020" s="625"/>
      <c r="AA1020" s="625"/>
      <c r="AB1020" s="626"/>
      <c r="AC1020" s="643"/>
      <c r="AD1020" s="643"/>
      <c r="AF1020" s="623">
        <f t="shared" si="35"/>
        <v>632</v>
      </c>
    </row>
    <row r="1021" spans="1:32" x14ac:dyDescent="0.2">
      <c r="A1021" s="628"/>
      <c r="B1021" s="628" t="s">
        <v>8490</v>
      </c>
      <c r="C1021" s="732">
        <v>0.47499999999999998</v>
      </c>
      <c r="D1021" s="632" t="s">
        <v>8606</v>
      </c>
      <c r="E1021" s="625">
        <v>303</v>
      </c>
      <c r="F1021" s="625">
        <v>75</v>
      </c>
      <c r="G1021" s="625"/>
      <c r="H1021" s="625">
        <v>88</v>
      </c>
      <c r="I1021" s="625"/>
      <c r="J1021" s="625" t="s">
        <v>1019</v>
      </c>
      <c r="K1021" s="625"/>
      <c r="L1021" s="625" t="s">
        <v>2093</v>
      </c>
      <c r="M1021" s="629" t="s">
        <v>8671</v>
      </c>
      <c r="N1021" s="625"/>
      <c r="O1021" s="625" t="s">
        <v>1117</v>
      </c>
      <c r="P1021" s="629" t="s">
        <v>6182</v>
      </c>
      <c r="Q1021" s="625"/>
      <c r="R1021" s="625" t="s">
        <v>4996</v>
      </c>
      <c r="S1021" s="625" t="s">
        <v>8218</v>
      </c>
      <c r="T1021" s="625"/>
      <c r="U1021" s="625"/>
      <c r="V1021" s="625"/>
      <c r="W1021" s="625">
        <v>1</v>
      </c>
      <c r="X1021" s="625"/>
      <c r="Y1021" s="625" t="s">
        <v>9015</v>
      </c>
      <c r="Z1021" s="625" t="s">
        <v>8263</v>
      </c>
      <c r="AA1021" s="625" t="s">
        <v>8263</v>
      </c>
      <c r="AB1021" s="626" t="str">
        <f t="shared" si="34"/>
        <v>622 mm</v>
      </c>
      <c r="AC1021" s="643"/>
      <c r="AD1021" s="643"/>
      <c r="AE1021" s="623">
        <v>10</v>
      </c>
      <c r="AF1021" s="623">
        <f t="shared" si="35"/>
        <v>622</v>
      </c>
    </row>
    <row r="1022" spans="1:32" ht="13.5" thickBot="1" x14ac:dyDescent="0.25">
      <c r="A1022" s="628"/>
      <c r="B1022" s="628"/>
      <c r="C1022" s="626" t="s">
        <v>366</v>
      </c>
      <c r="E1022" s="625"/>
      <c r="F1022" s="625"/>
      <c r="G1022" s="625"/>
      <c r="H1022" s="625"/>
      <c r="I1022" s="625"/>
      <c r="J1022" s="625"/>
      <c r="K1022" s="625"/>
      <c r="L1022" s="625"/>
      <c r="M1022" s="629"/>
      <c r="N1022" s="625"/>
      <c r="O1022" s="625"/>
      <c r="P1022" s="625"/>
      <c r="Q1022" s="625"/>
      <c r="R1022" s="625"/>
      <c r="S1022" s="625"/>
      <c r="T1022" s="625"/>
      <c r="U1022" s="625"/>
      <c r="V1022" s="625"/>
      <c r="W1022" s="625"/>
      <c r="X1022" s="625"/>
      <c r="Y1022" s="625"/>
      <c r="Z1022" s="625"/>
      <c r="AA1022" s="625"/>
      <c r="AB1022" s="626"/>
      <c r="AC1022" s="643"/>
      <c r="AD1022" s="643"/>
    </row>
    <row r="1023" spans="1:32" ht="16.5" thickBot="1" x14ac:dyDescent="0.3">
      <c r="A1023" s="333"/>
      <c r="B1023" s="720" t="s">
        <v>5320</v>
      </c>
      <c r="C1023" s="735"/>
      <c r="D1023" s="451"/>
      <c r="E1023" s="735"/>
      <c r="F1023" s="736"/>
      <c r="G1023" s="721"/>
      <c r="H1023" s="721"/>
      <c r="I1023" s="721"/>
      <c r="J1023" s="722"/>
      <c r="K1023" s="721"/>
      <c r="L1023" s="721"/>
      <c r="M1023" s="723"/>
      <c r="N1023" s="721"/>
      <c r="O1023" s="721"/>
      <c r="P1023" s="721"/>
      <c r="Q1023" s="721"/>
      <c r="R1023" s="721"/>
      <c r="S1023" s="721"/>
      <c r="T1023" s="721"/>
      <c r="U1023" s="721"/>
      <c r="V1023" s="721"/>
      <c r="W1023" s="721"/>
      <c r="X1023" s="721"/>
      <c r="Y1023" s="721"/>
      <c r="Z1023" s="721"/>
      <c r="AA1023" s="722"/>
      <c r="AB1023" s="626"/>
      <c r="AC1023" s="731"/>
      <c r="AD1023" s="731"/>
      <c r="AE1023" s="272"/>
    </row>
    <row r="1024" spans="1:32" s="272" customFormat="1" x14ac:dyDescent="0.2">
      <c r="A1024" s="628"/>
      <c r="B1024" s="628"/>
      <c r="C1024" s="625">
        <v>0.2</v>
      </c>
      <c r="D1024" s="632" t="s">
        <v>2471</v>
      </c>
      <c r="E1024" s="625">
        <v>402</v>
      </c>
      <c r="F1024" s="625">
        <v>53</v>
      </c>
      <c r="G1024" s="625"/>
      <c r="H1024" s="625">
        <v>79</v>
      </c>
      <c r="I1024" s="625"/>
      <c r="J1024" s="625" t="s">
        <v>10223</v>
      </c>
      <c r="K1024" s="625"/>
      <c r="L1024" s="649" t="s">
        <v>2373</v>
      </c>
      <c r="M1024" s="650"/>
      <c r="N1024" s="649"/>
      <c r="O1024" s="649"/>
      <c r="P1024" s="649"/>
      <c r="Q1024" s="649"/>
      <c r="R1024" s="649"/>
      <c r="S1024" s="649"/>
      <c r="T1024" s="625"/>
      <c r="U1024" s="625" t="s">
        <v>8263</v>
      </c>
      <c r="V1024" s="625"/>
      <c r="W1024" s="625">
        <v>5</v>
      </c>
      <c r="X1024" s="625"/>
      <c r="Y1024" s="625" t="s">
        <v>1230</v>
      </c>
      <c r="Z1024" s="625" t="s">
        <v>8263</v>
      </c>
      <c r="AA1024" s="625" t="s">
        <v>8263</v>
      </c>
      <c r="AB1024" s="626" t="str">
        <f t="shared" ref="AB1024:AB1029" si="36">AF1024&amp;" mm"</f>
        <v>572 mm</v>
      </c>
      <c r="AC1024" s="643"/>
      <c r="AD1024" s="643"/>
      <c r="AE1024" s="623">
        <v>60</v>
      </c>
      <c r="AF1024" s="623">
        <f t="shared" ref="AF1024:AF1029" si="37">525-AE1024-5+112</f>
        <v>572</v>
      </c>
    </row>
    <row r="1025" spans="1:32" x14ac:dyDescent="0.2">
      <c r="A1025" s="628"/>
      <c r="B1025" s="628"/>
      <c r="C1025" s="626" t="s">
        <v>366</v>
      </c>
      <c r="E1025" s="625"/>
      <c r="F1025" s="625"/>
      <c r="G1025" s="625"/>
      <c r="H1025" s="625"/>
      <c r="I1025" s="625"/>
      <c r="J1025" s="625"/>
      <c r="K1025" s="625"/>
      <c r="L1025" s="649"/>
      <c r="M1025" s="650"/>
      <c r="N1025" s="649"/>
      <c r="O1025" s="649"/>
      <c r="P1025" s="649"/>
      <c r="Q1025" s="649"/>
      <c r="R1025" s="649"/>
      <c r="S1025" s="649"/>
      <c r="T1025" s="625"/>
      <c r="U1025" s="625"/>
      <c r="V1025" s="625"/>
      <c r="W1025" s="625"/>
      <c r="X1025" s="625"/>
      <c r="Y1025" s="625"/>
      <c r="Z1025" s="625"/>
      <c r="AA1025" s="625"/>
      <c r="AB1025" s="626"/>
      <c r="AC1025" s="643"/>
      <c r="AD1025" s="643"/>
      <c r="AF1025" s="623">
        <f t="shared" si="37"/>
        <v>632</v>
      </c>
    </row>
    <row r="1026" spans="1:32" x14ac:dyDescent="0.2">
      <c r="A1026" s="628"/>
      <c r="B1026" s="628" t="s">
        <v>2785</v>
      </c>
      <c r="C1026" s="625">
        <v>0.25</v>
      </c>
      <c r="D1026" s="632" t="s">
        <v>7217</v>
      </c>
      <c r="E1026" s="625">
        <v>403</v>
      </c>
      <c r="F1026" s="625">
        <v>65</v>
      </c>
      <c r="G1026" s="625"/>
      <c r="H1026" s="625">
        <v>79</v>
      </c>
      <c r="I1026" s="625"/>
      <c r="J1026" s="625" t="s">
        <v>1019</v>
      </c>
      <c r="K1026" s="625"/>
      <c r="L1026" s="649" t="s">
        <v>10410</v>
      </c>
      <c r="M1026" s="650"/>
      <c r="N1026" s="649"/>
      <c r="O1026" s="649"/>
      <c r="P1026" s="649"/>
      <c r="Q1026" s="649"/>
      <c r="R1026" s="649"/>
      <c r="S1026" s="649"/>
      <c r="T1026" s="625"/>
      <c r="U1026" s="625"/>
      <c r="V1026" s="625"/>
      <c r="W1026" s="625">
        <v>6</v>
      </c>
      <c r="X1026" s="625"/>
      <c r="Y1026" s="625" t="s">
        <v>440</v>
      </c>
      <c r="Z1026" s="625" t="s">
        <v>5368</v>
      </c>
      <c r="AA1026" s="625" t="s">
        <v>8263</v>
      </c>
      <c r="AB1026" s="626" t="str">
        <f t="shared" si="36"/>
        <v>607 mm</v>
      </c>
      <c r="AC1026" s="643"/>
      <c r="AD1026" s="643"/>
      <c r="AE1026" s="623">
        <v>25</v>
      </c>
      <c r="AF1026" s="623">
        <f t="shared" si="37"/>
        <v>607</v>
      </c>
    </row>
    <row r="1027" spans="1:32" x14ac:dyDescent="0.2">
      <c r="A1027" s="628" t="s">
        <v>7731</v>
      </c>
      <c r="B1027" s="628"/>
      <c r="C1027" s="625">
        <v>0.25</v>
      </c>
      <c r="D1027" s="632" t="s">
        <v>3467</v>
      </c>
      <c r="E1027" s="625">
        <v>404</v>
      </c>
      <c r="F1027" s="625">
        <v>58</v>
      </c>
      <c r="G1027" s="625"/>
      <c r="H1027" s="625">
        <v>79</v>
      </c>
      <c r="I1027" s="625"/>
      <c r="J1027" s="625" t="s">
        <v>2093</v>
      </c>
      <c r="K1027" s="625"/>
      <c r="L1027" s="649" t="s">
        <v>7732</v>
      </c>
      <c r="M1027" s="650"/>
      <c r="N1027" s="649"/>
      <c r="O1027" s="649"/>
      <c r="P1027" s="649"/>
      <c r="Q1027" s="649"/>
      <c r="R1027" s="649"/>
      <c r="S1027" s="649"/>
      <c r="T1027" s="625"/>
      <c r="U1027" s="625" t="s">
        <v>8263</v>
      </c>
      <c r="V1027" s="625"/>
      <c r="W1027" s="625">
        <v>6</v>
      </c>
      <c r="X1027" s="625"/>
      <c r="Y1027" s="625" t="s">
        <v>1074</v>
      </c>
      <c r="Z1027" s="625" t="s">
        <v>5368</v>
      </c>
      <c r="AA1027" s="625" t="s">
        <v>8263</v>
      </c>
      <c r="AB1027" s="626" t="str">
        <f t="shared" si="36"/>
        <v>582 mm</v>
      </c>
      <c r="AC1027" s="643" t="s">
        <v>1683</v>
      </c>
      <c r="AD1027" s="643"/>
      <c r="AE1027" s="623">
        <v>50</v>
      </c>
      <c r="AF1027" s="623">
        <f t="shared" si="37"/>
        <v>582</v>
      </c>
    </row>
    <row r="1028" spans="1:32" ht="15.75" x14ac:dyDescent="0.25">
      <c r="A1028" s="333"/>
      <c r="B1028" s="737"/>
      <c r="C1028" s="626" t="s">
        <v>366</v>
      </c>
      <c r="D1028" s="452"/>
      <c r="E1028" s="738"/>
      <c r="F1028" s="738"/>
      <c r="G1028" s="739"/>
      <c r="H1028" s="739"/>
      <c r="I1028" s="739"/>
      <c r="J1028" s="739"/>
      <c r="K1028" s="739"/>
      <c r="L1028" s="739"/>
      <c r="M1028" s="740"/>
      <c r="N1028" s="739"/>
      <c r="O1028" s="739"/>
      <c r="P1028" s="739"/>
      <c r="Q1028" s="739"/>
      <c r="R1028" s="739"/>
      <c r="S1028" s="739"/>
      <c r="T1028" s="739"/>
      <c r="U1028" s="739"/>
      <c r="V1028" s="739"/>
      <c r="W1028" s="739"/>
      <c r="X1028" s="739"/>
      <c r="Y1028" s="739"/>
      <c r="Z1028" s="739"/>
      <c r="AA1028" s="739"/>
      <c r="AB1028" s="626"/>
      <c r="AC1028" s="731"/>
      <c r="AD1028" s="731"/>
      <c r="AE1028" s="272"/>
      <c r="AF1028" s="623">
        <f t="shared" si="37"/>
        <v>632</v>
      </c>
    </row>
    <row r="1029" spans="1:32" s="272" customFormat="1" x14ac:dyDescent="0.2">
      <c r="A1029" s="628"/>
      <c r="B1029" s="628"/>
      <c r="C1029" s="625">
        <v>0.33</v>
      </c>
      <c r="D1029" s="632" t="s">
        <v>7478</v>
      </c>
      <c r="E1029" s="625">
        <v>401</v>
      </c>
      <c r="F1029" s="625">
        <v>66</v>
      </c>
      <c r="G1029" s="625"/>
      <c r="H1029" s="625">
        <v>79</v>
      </c>
      <c r="I1029" s="625"/>
      <c r="J1029" s="625" t="s">
        <v>1019</v>
      </c>
      <c r="K1029" s="625"/>
      <c r="L1029" s="649" t="s">
        <v>10410</v>
      </c>
      <c r="M1029" s="650"/>
      <c r="N1029" s="649"/>
      <c r="O1029" s="649"/>
      <c r="P1029" s="649"/>
      <c r="Q1029" s="649"/>
      <c r="R1029" s="649"/>
      <c r="S1029" s="649"/>
      <c r="T1029" s="625"/>
      <c r="U1029" s="625"/>
      <c r="V1029" s="625"/>
      <c r="W1029" s="625">
        <v>7</v>
      </c>
      <c r="X1029" s="625"/>
      <c r="Y1029" s="625" t="s">
        <v>5511</v>
      </c>
      <c r="Z1029" s="625" t="s">
        <v>5368</v>
      </c>
      <c r="AA1029" s="625" t="s">
        <v>8263</v>
      </c>
      <c r="AB1029" s="626" t="str">
        <f t="shared" si="36"/>
        <v>592 mm</v>
      </c>
      <c r="AC1029" s="643"/>
      <c r="AD1029" s="643"/>
      <c r="AE1029" s="623">
        <v>40</v>
      </c>
      <c r="AF1029" s="623">
        <f t="shared" si="37"/>
        <v>592</v>
      </c>
    </row>
    <row r="1030" spans="1:32" x14ac:dyDescent="0.2">
      <c r="A1030" s="628"/>
      <c r="B1030" s="628"/>
      <c r="C1030" s="626" t="s">
        <v>366</v>
      </c>
      <c r="E1030" s="625"/>
      <c r="F1030" s="625"/>
      <c r="G1030" s="625"/>
      <c r="H1030" s="625"/>
      <c r="I1030" s="625"/>
      <c r="J1030" s="625"/>
      <c r="K1030" s="625"/>
      <c r="L1030" s="625"/>
      <c r="M1030" s="629"/>
      <c r="N1030" s="625"/>
      <c r="O1030" s="625"/>
      <c r="P1030" s="625"/>
      <c r="Q1030" s="625"/>
      <c r="R1030" s="625"/>
      <c r="S1030" s="625"/>
      <c r="T1030" s="625"/>
      <c r="U1030" s="625"/>
      <c r="V1030" s="625"/>
      <c r="W1030" s="625"/>
      <c r="X1030" s="625"/>
      <c r="Y1030" s="625"/>
      <c r="Z1030" s="625"/>
      <c r="AA1030" s="625"/>
      <c r="AB1030" s="625"/>
      <c r="AC1030" s="643"/>
      <c r="AD1030" s="643"/>
    </row>
    <row r="1031" spans="1:32" ht="18.75" x14ac:dyDescent="0.3">
      <c r="A1031" s="333"/>
      <c r="B1031" s="420" t="s">
        <v>8185</v>
      </c>
      <c r="C1031" s="339"/>
      <c r="D1031" s="473"/>
      <c r="E1031" s="339"/>
      <c r="F1031" s="339"/>
      <c r="G1031" s="339"/>
      <c r="H1031" s="726"/>
      <c r="I1031" s="339"/>
      <c r="J1031" s="339"/>
      <c r="K1031" s="339"/>
      <c r="L1031" s="339"/>
      <c r="M1031" s="443"/>
      <c r="N1031" s="339"/>
      <c r="O1031" s="339"/>
      <c r="P1031" s="339"/>
      <c r="Q1031" s="339"/>
      <c r="R1031" s="339"/>
      <c r="S1031" s="339"/>
      <c r="T1031" s="339"/>
      <c r="U1031" s="339"/>
      <c r="V1031" s="339"/>
      <c r="W1031" s="339"/>
      <c r="X1031" s="339"/>
      <c r="Y1031" s="339"/>
      <c r="Z1031" s="339"/>
      <c r="AA1031" s="339"/>
      <c r="AB1031" s="339"/>
      <c r="AC1031" s="731"/>
      <c r="AD1031" s="731"/>
      <c r="AE1031" s="272"/>
      <c r="AF1031" s="272"/>
    </row>
    <row r="1032" spans="1:32" s="272" customFormat="1" ht="18.75" x14ac:dyDescent="0.3">
      <c r="A1032" s="333"/>
      <c r="B1032" s="741" t="s">
        <v>5456</v>
      </c>
      <c r="C1032" s="339"/>
      <c r="D1032" s="333"/>
      <c r="E1032" s="339"/>
      <c r="F1032" s="727"/>
      <c r="G1032" s="339"/>
      <c r="H1032" s="339"/>
      <c r="I1032" s="339"/>
      <c r="J1032" s="339"/>
      <c r="K1032" s="339"/>
      <c r="L1032" s="339"/>
      <c r="M1032" s="443"/>
      <c r="N1032" s="339"/>
      <c r="O1032" s="339"/>
      <c r="P1032" s="339"/>
      <c r="Q1032" s="339"/>
      <c r="R1032" s="339"/>
      <c r="S1032" s="339"/>
      <c r="T1032" s="339"/>
      <c r="U1032" s="339"/>
      <c r="V1032" s="339"/>
      <c r="W1032" s="333"/>
      <c r="X1032" s="339"/>
      <c r="Y1032" s="339"/>
      <c r="Z1032" s="333"/>
      <c r="AA1032" s="339"/>
      <c r="AB1032" s="339"/>
      <c r="AC1032" s="731"/>
      <c r="AD1032" s="731"/>
    </row>
    <row r="1033" spans="1:32" s="272" customFormat="1" ht="18.75" x14ac:dyDescent="0.3">
      <c r="A1033" s="333"/>
      <c r="B1033" s="742" t="s">
        <v>4733</v>
      </c>
      <c r="C1033" s="339"/>
      <c r="D1033" s="333"/>
      <c r="E1033" s="339"/>
      <c r="F1033" s="728"/>
      <c r="G1033" s="339"/>
      <c r="H1033" s="339"/>
      <c r="I1033" s="339"/>
      <c r="J1033" s="339"/>
      <c r="K1033" s="339"/>
      <c r="L1033" s="339"/>
      <c r="M1033" s="443"/>
      <c r="N1033" s="339"/>
      <c r="O1033" s="339"/>
      <c r="P1033" s="339"/>
      <c r="Q1033" s="339"/>
      <c r="R1033" s="339"/>
      <c r="S1033" s="339"/>
      <c r="T1033" s="339"/>
      <c r="U1033" s="339"/>
      <c r="V1033" s="339"/>
      <c r="W1033" s="333"/>
      <c r="X1033" s="339"/>
      <c r="Y1033" s="339"/>
      <c r="Z1033" s="333"/>
      <c r="AA1033" s="339"/>
      <c r="AB1033" s="339"/>
      <c r="AC1033" s="731"/>
      <c r="AD1033" s="731"/>
    </row>
    <row r="1034" spans="1:32" s="272" customFormat="1" ht="18.75" x14ac:dyDescent="0.3">
      <c r="A1034" s="333"/>
      <c r="B1034" s="420" t="s">
        <v>8616</v>
      </c>
      <c r="C1034" s="339"/>
      <c r="D1034" s="333"/>
      <c r="E1034" s="339"/>
      <c r="F1034" s="728"/>
      <c r="G1034" s="339"/>
      <c r="H1034" s="339"/>
      <c r="I1034" s="339"/>
      <c r="J1034" s="339"/>
      <c r="K1034" s="339"/>
      <c r="L1034" s="339"/>
      <c r="M1034" s="443"/>
      <c r="N1034" s="339"/>
      <c r="O1034" s="339"/>
      <c r="P1034" s="339"/>
      <c r="Q1034" s="339"/>
      <c r="R1034" s="339"/>
      <c r="S1034" s="339"/>
      <c r="T1034" s="339"/>
      <c r="U1034" s="339"/>
      <c r="V1034" s="339"/>
      <c r="W1034" s="333"/>
      <c r="X1034" s="339"/>
      <c r="Y1034" s="339"/>
      <c r="Z1034" s="333"/>
      <c r="AA1034" s="339"/>
      <c r="AB1034" s="339"/>
      <c r="AC1034" s="731"/>
      <c r="AD1034" s="731"/>
    </row>
    <row r="1035" spans="1:32" s="272" customFormat="1" ht="18.75" x14ac:dyDescent="0.3">
      <c r="A1035" s="333"/>
      <c r="B1035" s="420" t="s">
        <v>8615</v>
      </c>
      <c r="C1035" s="339"/>
      <c r="D1035" s="473"/>
      <c r="E1035" s="339"/>
      <c r="F1035" s="339"/>
      <c r="G1035" s="339"/>
      <c r="H1035" s="726"/>
      <c r="I1035" s="339"/>
      <c r="J1035" s="339"/>
      <c r="K1035" s="339"/>
      <c r="L1035" s="339"/>
      <c r="M1035" s="443"/>
      <c r="N1035" s="339"/>
      <c r="O1035" s="339"/>
      <c r="P1035" s="339"/>
      <c r="Q1035" s="339"/>
      <c r="R1035" s="339"/>
      <c r="S1035" s="339"/>
      <c r="T1035" s="339"/>
      <c r="U1035" s="339"/>
      <c r="V1035" s="339"/>
      <c r="W1035" s="339"/>
      <c r="X1035" s="339"/>
      <c r="Y1035" s="339"/>
      <c r="Z1035" s="339"/>
      <c r="AA1035" s="339"/>
      <c r="AB1035" s="339"/>
      <c r="AC1035" s="731"/>
      <c r="AD1035" s="731"/>
    </row>
    <row r="1036" spans="1:32" s="272" customFormat="1" ht="18.75" x14ac:dyDescent="0.3">
      <c r="A1036" s="333"/>
      <c r="B1036" s="742"/>
      <c r="C1036" s="339"/>
      <c r="D1036" s="473"/>
      <c r="E1036" s="339"/>
      <c r="F1036" s="339"/>
      <c r="G1036" s="339"/>
      <c r="H1036" s="726"/>
      <c r="I1036" s="339"/>
      <c r="J1036" s="339"/>
      <c r="K1036" s="339"/>
      <c r="L1036" s="339"/>
      <c r="M1036" s="443"/>
      <c r="N1036" s="339"/>
      <c r="O1036" s="339"/>
      <c r="P1036" s="339"/>
      <c r="Q1036" s="339"/>
      <c r="R1036" s="339"/>
      <c r="S1036" s="339"/>
      <c r="T1036" s="339"/>
      <c r="U1036" s="339"/>
      <c r="V1036" s="339"/>
      <c r="W1036" s="339"/>
      <c r="X1036" s="339"/>
      <c r="Y1036" s="339"/>
      <c r="Z1036" s="339"/>
      <c r="AA1036" s="339"/>
      <c r="AB1036" s="339"/>
      <c r="AC1036" s="731"/>
      <c r="AD1036" s="731"/>
    </row>
    <row r="1037" spans="1:32" s="272" customFormat="1" ht="18.75" x14ac:dyDescent="0.3">
      <c r="A1037" s="333"/>
      <c r="B1037" s="743" t="s">
        <v>9428</v>
      </c>
      <c r="C1037" s="339"/>
      <c r="D1037" s="473"/>
      <c r="E1037" s="339"/>
      <c r="F1037" s="339"/>
      <c r="G1037" s="339"/>
      <c r="H1037" s="339"/>
      <c r="I1037" s="339"/>
      <c r="J1037" s="339"/>
      <c r="K1037" s="339"/>
      <c r="L1037" s="339"/>
      <c r="M1037" s="339"/>
      <c r="N1037" s="339"/>
      <c r="O1037" s="339"/>
      <c r="P1037" s="339"/>
      <c r="Q1037" s="339"/>
      <c r="R1037" s="339"/>
      <c r="S1037" s="339"/>
      <c r="T1037" s="339"/>
      <c r="U1037" s="339"/>
      <c r="V1037" s="339"/>
      <c r="W1037" s="339"/>
      <c r="X1037" s="339"/>
      <c r="Y1037" s="339"/>
      <c r="Z1037" s="339"/>
      <c r="AA1037" s="339"/>
      <c r="AB1037" s="339"/>
      <c r="AC1037" s="731"/>
      <c r="AD1037" s="731"/>
    </row>
    <row r="1038" spans="1:32" s="272" customFormat="1" ht="18.75" x14ac:dyDescent="0.3">
      <c r="B1038" s="270" t="s">
        <v>1233</v>
      </c>
      <c r="C1038" s="271"/>
      <c r="D1038" s="473"/>
      <c r="E1038" s="339"/>
      <c r="F1038" s="339"/>
      <c r="G1038" s="339"/>
      <c r="H1038" s="339"/>
      <c r="I1038" s="339"/>
      <c r="J1038" s="339"/>
      <c r="K1038" s="339"/>
      <c r="L1038" s="339"/>
      <c r="M1038" s="339"/>
      <c r="N1038" s="339"/>
      <c r="O1038" s="339"/>
      <c r="P1038" s="339"/>
      <c r="Q1038" s="339"/>
      <c r="R1038" s="339"/>
      <c r="S1038" s="339"/>
      <c r="T1038" s="339"/>
      <c r="U1038" s="339"/>
      <c r="V1038" s="339"/>
      <c r="W1038" s="339"/>
      <c r="X1038" s="339"/>
      <c r="Y1038" s="339"/>
      <c r="Z1038" s="339"/>
      <c r="AA1038" s="271"/>
      <c r="AB1038" s="339"/>
      <c r="AC1038" s="341"/>
      <c r="AD1038" s="341"/>
    </row>
    <row r="1039" spans="1:32" s="272" customFormat="1" ht="18.75" x14ac:dyDescent="0.3">
      <c r="B1039" s="270" t="s">
        <v>7825</v>
      </c>
      <c r="C1039" s="271"/>
      <c r="D1039" s="473"/>
      <c r="E1039" s="339"/>
      <c r="F1039" s="339"/>
      <c r="G1039" s="339"/>
      <c r="H1039" s="339"/>
      <c r="I1039" s="339"/>
      <c r="J1039" s="339"/>
      <c r="K1039" s="339"/>
      <c r="L1039" s="339"/>
      <c r="M1039" s="339"/>
      <c r="N1039" s="339"/>
      <c r="O1039" s="339"/>
      <c r="P1039" s="339"/>
      <c r="Q1039" s="339"/>
      <c r="R1039" s="339"/>
      <c r="S1039" s="339"/>
      <c r="T1039" s="339"/>
      <c r="U1039" s="339"/>
      <c r="V1039" s="339"/>
      <c r="W1039" s="339"/>
      <c r="X1039" s="339"/>
      <c r="Y1039" s="339"/>
      <c r="Z1039" s="339"/>
      <c r="AA1039" s="271"/>
      <c r="AB1039" s="339"/>
      <c r="AC1039" s="341"/>
      <c r="AD1039" s="341"/>
    </row>
    <row r="1040" spans="1:32" s="272" customFormat="1" ht="18.75" x14ac:dyDescent="0.3">
      <c r="B1040" s="414" t="s">
        <v>2556</v>
      </c>
      <c r="C1040" s="271"/>
      <c r="D1040" s="473"/>
      <c r="E1040" s="339"/>
      <c r="F1040" s="339"/>
      <c r="G1040" s="339"/>
      <c r="H1040" s="339"/>
      <c r="I1040" s="339"/>
      <c r="J1040" s="339"/>
      <c r="K1040" s="339"/>
      <c r="L1040" s="339"/>
      <c r="M1040" s="339"/>
      <c r="N1040" s="339"/>
      <c r="O1040" s="339"/>
      <c r="P1040" s="339"/>
      <c r="Q1040" s="339"/>
      <c r="R1040" s="339"/>
      <c r="S1040" s="339"/>
      <c r="T1040" s="339"/>
      <c r="U1040" s="339"/>
      <c r="V1040" s="339"/>
      <c r="W1040" s="339"/>
      <c r="X1040" s="339"/>
      <c r="Y1040" s="339"/>
      <c r="Z1040" s="339"/>
      <c r="AA1040" s="271"/>
      <c r="AB1040" s="339"/>
      <c r="AC1040" s="341"/>
      <c r="AD1040" s="341"/>
    </row>
    <row r="1041" spans="2:30" s="272" customFormat="1" ht="18.75" x14ac:dyDescent="0.3">
      <c r="B1041" s="414" t="s">
        <v>3969</v>
      </c>
      <c r="C1041" s="271"/>
      <c r="D1041" s="473"/>
      <c r="E1041" s="339"/>
      <c r="F1041" s="339"/>
      <c r="G1041" s="339"/>
      <c r="H1041" s="339"/>
      <c r="I1041" s="339"/>
      <c r="J1041" s="339"/>
      <c r="K1041" s="339"/>
      <c r="L1041" s="339"/>
      <c r="M1041" s="339"/>
      <c r="N1041" s="339"/>
      <c r="O1041" s="339"/>
      <c r="P1041" s="339"/>
      <c r="Q1041" s="339"/>
      <c r="R1041" s="339"/>
      <c r="S1041" s="339"/>
      <c r="T1041" s="339"/>
      <c r="U1041" s="339"/>
      <c r="V1041" s="339"/>
      <c r="W1041" s="339"/>
      <c r="X1041" s="339"/>
      <c r="Y1041" s="339"/>
      <c r="Z1041" s="339"/>
      <c r="AA1041" s="271"/>
      <c r="AB1041" s="339"/>
      <c r="AC1041" s="341"/>
      <c r="AD1041" s="341"/>
    </row>
    <row r="1042" spans="2:30" s="272" customFormat="1" ht="18.75" x14ac:dyDescent="0.3">
      <c r="B1042" s="415" t="s">
        <v>1954</v>
      </c>
      <c r="C1042" s="271"/>
      <c r="D1042" s="473"/>
      <c r="E1042" s="339"/>
      <c r="F1042" s="339"/>
      <c r="G1042" s="339"/>
      <c r="H1042" s="339"/>
      <c r="I1042" s="339"/>
      <c r="J1042" s="339"/>
      <c r="K1042" s="339"/>
      <c r="L1042" s="339"/>
      <c r="M1042" s="339"/>
      <c r="N1042" s="339"/>
      <c r="O1042" s="339"/>
      <c r="P1042" s="339"/>
      <c r="Q1042" s="339"/>
      <c r="R1042" s="339"/>
      <c r="S1042" s="339"/>
      <c r="T1042" s="339"/>
      <c r="U1042" s="339"/>
      <c r="V1042" s="339"/>
      <c r="W1042" s="339"/>
      <c r="X1042" s="339"/>
      <c r="Y1042" s="339"/>
      <c r="Z1042" s="339"/>
      <c r="AA1042" s="271"/>
      <c r="AB1042" s="339"/>
      <c r="AC1042" s="341"/>
      <c r="AD1042" s="341"/>
    </row>
    <row r="1043" spans="2:30" s="272" customFormat="1" ht="18.75" x14ac:dyDescent="0.3">
      <c r="B1043" s="415" t="s">
        <v>3231</v>
      </c>
      <c r="C1043" s="271"/>
      <c r="D1043" s="473"/>
      <c r="E1043" s="339"/>
      <c r="F1043" s="339"/>
      <c r="G1043" s="339"/>
      <c r="H1043" s="339"/>
      <c r="I1043" s="339"/>
      <c r="J1043" s="339"/>
      <c r="K1043" s="339"/>
      <c r="L1043" s="339"/>
      <c r="M1043" s="339"/>
      <c r="N1043" s="339"/>
      <c r="O1043" s="339"/>
      <c r="P1043" s="339"/>
      <c r="Q1043" s="339"/>
      <c r="R1043" s="339"/>
      <c r="S1043" s="339"/>
      <c r="T1043" s="339"/>
      <c r="U1043" s="339"/>
      <c r="V1043" s="339"/>
      <c r="W1043" s="339"/>
      <c r="X1043" s="339"/>
      <c r="Y1043" s="339"/>
      <c r="Z1043" s="339"/>
      <c r="AA1043" s="271"/>
      <c r="AB1043" s="339"/>
      <c r="AC1043" s="341"/>
      <c r="AD1043" s="341"/>
    </row>
    <row r="1044" spans="2:30" s="272" customFormat="1" ht="18.75" x14ac:dyDescent="0.3">
      <c r="B1044" s="270" t="s">
        <v>478</v>
      </c>
      <c r="C1044" s="271"/>
      <c r="D1044" s="473"/>
      <c r="E1044" s="339"/>
      <c r="F1044" s="339"/>
      <c r="G1044" s="339"/>
      <c r="H1044" s="339"/>
      <c r="I1044" s="339"/>
      <c r="J1044" s="339"/>
      <c r="K1044" s="339"/>
      <c r="L1044" s="339"/>
      <c r="M1044" s="339"/>
      <c r="N1044" s="339"/>
      <c r="O1044" s="339"/>
      <c r="P1044" s="339"/>
      <c r="Q1044" s="339"/>
      <c r="R1044" s="339"/>
      <c r="S1044" s="339"/>
      <c r="T1044" s="339"/>
      <c r="U1044" s="339"/>
      <c r="V1044" s="339"/>
      <c r="W1044" s="339"/>
      <c r="X1044" s="339"/>
      <c r="Y1044" s="339"/>
      <c r="Z1044" s="339"/>
      <c r="AA1044" s="271"/>
      <c r="AB1044" s="339"/>
      <c r="AC1044" s="341"/>
      <c r="AD1044" s="341"/>
    </row>
    <row r="1045" spans="2:30" s="272" customFormat="1" ht="18.75" x14ac:dyDescent="0.3">
      <c r="B1045" s="270" t="s">
        <v>3747</v>
      </c>
      <c r="C1045" s="271"/>
      <c r="D1045" s="473"/>
      <c r="E1045" s="339"/>
      <c r="F1045" s="339"/>
      <c r="G1045" s="339"/>
      <c r="H1045" s="339"/>
      <c r="I1045" s="339"/>
      <c r="J1045" s="339"/>
      <c r="K1045" s="339"/>
      <c r="L1045" s="339"/>
      <c r="M1045" s="339"/>
      <c r="N1045" s="339"/>
      <c r="O1045" s="339"/>
      <c r="P1045" s="339"/>
      <c r="Q1045" s="339"/>
      <c r="R1045" s="339"/>
      <c r="S1045" s="339"/>
      <c r="T1045" s="339"/>
      <c r="U1045" s="339"/>
      <c r="V1045" s="339"/>
      <c r="W1045" s="339"/>
      <c r="X1045" s="339"/>
      <c r="Y1045" s="339"/>
      <c r="Z1045" s="339"/>
      <c r="AB1045" s="339"/>
      <c r="AC1045" s="341"/>
      <c r="AD1045" s="341"/>
    </row>
    <row r="1046" spans="2:30" s="272" customFormat="1" ht="18.75" x14ac:dyDescent="0.3">
      <c r="B1046" s="414" t="s">
        <v>1638</v>
      </c>
      <c r="C1046" s="271"/>
      <c r="D1046" s="473"/>
      <c r="E1046" s="339"/>
      <c r="F1046" s="339"/>
      <c r="G1046" s="339"/>
      <c r="H1046" s="339"/>
      <c r="I1046" s="339"/>
      <c r="J1046" s="339"/>
      <c r="K1046" s="339"/>
      <c r="L1046" s="339"/>
      <c r="M1046" s="339"/>
      <c r="N1046" s="339"/>
      <c r="O1046" s="339"/>
      <c r="P1046" s="339"/>
      <c r="Q1046" s="339"/>
      <c r="R1046" s="339"/>
      <c r="S1046" s="339"/>
      <c r="T1046" s="339"/>
      <c r="U1046" s="339"/>
      <c r="V1046" s="339"/>
      <c r="W1046" s="339"/>
      <c r="X1046" s="339"/>
      <c r="Y1046" s="339"/>
      <c r="Z1046" s="339"/>
      <c r="AB1046" s="339"/>
      <c r="AC1046" s="341"/>
      <c r="AD1046" s="341"/>
    </row>
    <row r="1047" spans="2:30" s="272" customFormat="1" ht="18.75" x14ac:dyDescent="0.3">
      <c r="B1047" s="415" t="s">
        <v>7964</v>
      </c>
      <c r="C1047" s="271"/>
      <c r="D1047" s="473"/>
      <c r="E1047" s="339"/>
      <c r="F1047" s="339"/>
      <c r="G1047" s="339"/>
      <c r="H1047" s="339"/>
      <c r="I1047" s="339"/>
      <c r="J1047" s="339"/>
      <c r="K1047" s="339"/>
      <c r="L1047" s="339"/>
      <c r="M1047" s="339"/>
      <c r="N1047" s="339"/>
      <c r="O1047" s="339"/>
      <c r="P1047" s="339"/>
      <c r="Q1047" s="339"/>
      <c r="R1047" s="339"/>
      <c r="S1047" s="339"/>
      <c r="T1047" s="339"/>
      <c r="U1047" s="339"/>
      <c r="V1047" s="339"/>
      <c r="W1047" s="339"/>
      <c r="X1047" s="339"/>
      <c r="Y1047" s="339"/>
      <c r="Z1047" s="339"/>
      <c r="AB1047" s="339"/>
      <c r="AC1047" s="341"/>
      <c r="AD1047" s="341"/>
    </row>
    <row r="1048" spans="2:30" s="272" customFormat="1" x14ac:dyDescent="0.2">
      <c r="C1048" s="271"/>
      <c r="D1048" s="473"/>
      <c r="E1048" s="271"/>
      <c r="F1048" s="271"/>
      <c r="G1048" s="271"/>
      <c r="H1048" s="271"/>
      <c r="I1048" s="271"/>
      <c r="J1048" s="271"/>
      <c r="K1048" s="271"/>
      <c r="L1048" s="271"/>
      <c r="M1048" s="271"/>
      <c r="N1048" s="271"/>
      <c r="O1048" s="271"/>
      <c r="P1048" s="271"/>
      <c r="Q1048" s="271"/>
      <c r="R1048" s="271"/>
      <c r="S1048" s="271"/>
      <c r="T1048" s="271"/>
      <c r="U1048" s="271"/>
      <c r="V1048" s="271"/>
      <c r="W1048" s="271"/>
      <c r="X1048" s="271"/>
      <c r="Y1048" s="271"/>
      <c r="Z1048" s="271"/>
      <c r="AB1048" s="271"/>
      <c r="AC1048" s="341"/>
      <c r="AD1048" s="341"/>
    </row>
    <row r="1049" spans="2:30" s="272" customFormat="1" ht="15.75" x14ac:dyDescent="0.25">
      <c r="B1049" s="273" t="s">
        <v>1966</v>
      </c>
      <c r="C1049" s="271"/>
      <c r="D1049" s="473"/>
      <c r="E1049" s="271"/>
      <c r="F1049" s="271"/>
      <c r="G1049" s="271"/>
      <c r="H1049" s="271"/>
      <c r="I1049" s="271"/>
      <c r="J1049" s="271"/>
      <c r="K1049" s="271"/>
      <c r="L1049" s="271"/>
      <c r="M1049" s="271"/>
      <c r="N1049" s="271"/>
      <c r="O1049" s="271"/>
      <c r="P1049" s="271"/>
      <c r="Q1049" s="271"/>
      <c r="R1049" s="271"/>
      <c r="S1049" s="271"/>
      <c r="T1049" s="271"/>
      <c r="U1049" s="271"/>
      <c r="V1049" s="271"/>
      <c r="W1049" s="271"/>
      <c r="X1049" s="271"/>
      <c r="Y1049" s="271"/>
      <c r="Z1049" s="271"/>
      <c r="AB1049" s="271"/>
      <c r="AC1049" s="341"/>
      <c r="AD1049" s="341"/>
    </row>
    <row r="1050" spans="2:30" s="272" customFormat="1" ht="15.75" x14ac:dyDescent="0.25">
      <c r="B1050" s="416" t="s">
        <v>9297</v>
      </c>
      <c r="C1050" s="271"/>
      <c r="D1050" s="473"/>
      <c r="E1050" s="271"/>
      <c r="F1050" s="271"/>
      <c r="G1050" s="271"/>
      <c r="H1050" s="271"/>
      <c r="I1050" s="271"/>
      <c r="J1050" s="271"/>
      <c r="K1050" s="271"/>
      <c r="L1050" s="271"/>
      <c r="M1050" s="271"/>
      <c r="N1050" s="271"/>
      <c r="O1050" s="271"/>
      <c r="P1050" s="271"/>
      <c r="Q1050" s="271"/>
      <c r="R1050" s="271"/>
      <c r="S1050" s="271"/>
      <c r="T1050" s="271"/>
      <c r="U1050" s="271"/>
      <c r="V1050" s="271"/>
      <c r="W1050" s="271"/>
      <c r="X1050" s="271"/>
      <c r="Y1050" s="271"/>
      <c r="Z1050" s="271"/>
      <c r="AB1050" s="271"/>
      <c r="AC1050" s="341"/>
      <c r="AD1050" s="341"/>
    </row>
    <row r="1051" spans="2:30" s="272" customFormat="1" ht="15.75" x14ac:dyDescent="0.25">
      <c r="B1051" s="417" t="s">
        <v>6234</v>
      </c>
      <c r="C1051" s="271"/>
      <c r="D1051" s="473"/>
      <c r="E1051" s="271"/>
      <c r="F1051" s="271"/>
      <c r="G1051" s="271"/>
      <c r="H1051" s="271"/>
      <c r="I1051" s="271"/>
      <c r="J1051" s="271"/>
      <c r="K1051" s="271"/>
      <c r="L1051" s="271"/>
      <c r="M1051" s="271"/>
      <c r="N1051" s="271"/>
      <c r="O1051" s="271"/>
      <c r="P1051" s="271"/>
      <c r="Q1051" s="271"/>
      <c r="R1051" s="271"/>
      <c r="S1051" s="271"/>
      <c r="T1051" s="271"/>
      <c r="U1051" s="271"/>
      <c r="V1051" s="271"/>
      <c r="W1051" s="271"/>
      <c r="X1051" s="271"/>
      <c r="Y1051" s="271"/>
      <c r="Z1051" s="271"/>
      <c r="AB1051" s="271"/>
      <c r="AC1051" s="341"/>
      <c r="AD1051" s="341"/>
    </row>
    <row r="1052" spans="2:30" s="272" customFormat="1" ht="15.75" x14ac:dyDescent="0.25">
      <c r="B1052" s="273" t="s">
        <v>1185</v>
      </c>
      <c r="C1052" s="271"/>
      <c r="D1052" s="473"/>
      <c r="E1052" s="271"/>
      <c r="F1052" s="271"/>
      <c r="G1052" s="271"/>
      <c r="H1052" s="271"/>
      <c r="I1052" s="271"/>
      <c r="J1052" s="271"/>
      <c r="K1052" s="271"/>
      <c r="L1052" s="271"/>
      <c r="M1052" s="271"/>
      <c r="N1052" s="271"/>
      <c r="O1052" s="271"/>
      <c r="P1052" s="271"/>
      <c r="Q1052" s="271"/>
      <c r="R1052" s="271"/>
      <c r="S1052" s="271"/>
      <c r="T1052" s="271"/>
      <c r="U1052" s="271"/>
      <c r="V1052" s="271"/>
      <c r="W1052" s="271"/>
      <c r="X1052" s="271"/>
      <c r="Y1052" s="271"/>
      <c r="Z1052" s="271"/>
      <c r="AB1052" s="271"/>
      <c r="AC1052" s="341"/>
      <c r="AD1052" s="341"/>
    </row>
    <row r="1053" spans="2:30" s="272" customFormat="1" ht="15.75" x14ac:dyDescent="0.25">
      <c r="B1053" s="416" t="s">
        <v>1757</v>
      </c>
      <c r="C1053" s="271"/>
      <c r="D1053" s="473"/>
      <c r="E1053" s="271"/>
      <c r="F1053" s="271"/>
      <c r="G1053" s="271"/>
      <c r="H1053" s="271"/>
      <c r="I1053" s="271"/>
      <c r="J1053" s="271"/>
      <c r="K1053" s="271"/>
      <c r="L1053" s="271"/>
      <c r="M1053" s="271"/>
      <c r="N1053" s="271"/>
      <c r="O1053" s="271"/>
      <c r="P1053" s="271"/>
      <c r="Q1053" s="271"/>
      <c r="R1053" s="271"/>
      <c r="S1053" s="271"/>
      <c r="T1053" s="271"/>
      <c r="U1053" s="271"/>
      <c r="V1053" s="271"/>
      <c r="W1053" s="271"/>
      <c r="X1053" s="271"/>
      <c r="Y1053" s="271"/>
      <c r="Z1053" s="271"/>
      <c r="AB1053" s="271"/>
      <c r="AC1053" s="341"/>
      <c r="AD1053" s="341"/>
    </row>
    <row r="1054" spans="2:30" s="272" customFormat="1" ht="15.75" x14ac:dyDescent="0.25">
      <c r="B1054" s="417" t="s">
        <v>3482</v>
      </c>
      <c r="C1054" s="271"/>
      <c r="D1054" s="473"/>
      <c r="E1054" s="271"/>
      <c r="F1054" s="271"/>
      <c r="G1054" s="271"/>
      <c r="H1054" s="271"/>
      <c r="I1054" s="271"/>
      <c r="J1054" s="271"/>
      <c r="K1054" s="271"/>
      <c r="L1054" s="271"/>
      <c r="M1054" s="271"/>
      <c r="N1054" s="271"/>
      <c r="O1054" s="271"/>
      <c r="P1054" s="271"/>
      <c r="Q1054" s="271"/>
      <c r="R1054" s="271"/>
      <c r="S1054" s="271"/>
      <c r="T1054" s="271"/>
      <c r="U1054" s="271"/>
      <c r="V1054" s="271"/>
      <c r="W1054" s="271"/>
      <c r="X1054" s="271"/>
      <c r="Y1054" s="271"/>
      <c r="Z1054" s="271"/>
      <c r="AB1054" s="271"/>
      <c r="AC1054" s="341"/>
      <c r="AD1054" s="341"/>
    </row>
    <row r="1055" spans="2:30" s="272" customFormat="1" ht="15.75" x14ac:dyDescent="0.25">
      <c r="B1055" s="273" t="s">
        <v>1738</v>
      </c>
      <c r="C1055" s="271"/>
      <c r="D1055" s="473"/>
      <c r="E1055" s="271"/>
      <c r="F1055" s="271"/>
      <c r="G1055" s="271"/>
      <c r="H1055" s="271"/>
      <c r="I1055" s="271"/>
      <c r="J1055" s="271"/>
      <c r="K1055" s="271"/>
      <c r="L1055" s="271"/>
      <c r="M1055" s="271"/>
      <c r="N1055" s="271"/>
      <c r="O1055" s="271"/>
      <c r="P1055" s="271"/>
      <c r="Q1055" s="271"/>
      <c r="R1055" s="271"/>
      <c r="S1055" s="271"/>
      <c r="T1055" s="271"/>
      <c r="U1055" s="271"/>
      <c r="V1055" s="271"/>
      <c r="W1055" s="271"/>
      <c r="X1055" s="271"/>
      <c r="Y1055" s="271"/>
      <c r="Z1055" s="271"/>
      <c r="AB1055" s="271"/>
      <c r="AC1055" s="341"/>
      <c r="AD1055" s="341"/>
    </row>
    <row r="1056" spans="2:30" s="272" customFormat="1" ht="15.75" x14ac:dyDescent="0.25">
      <c r="B1056" s="416" t="s">
        <v>9314</v>
      </c>
      <c r="C1056" s="271"/>
      <c r="D1056" s="473"/>
      <c r="E1056" s="271"/>
      <c r="F1056" s="271"/>
      <c r="G1056" s="271"/>
      <c r="H1056" s="271"/>
      <c r="I1056" s="271"/>
      <c r="J1056" s="271"/>
      <c r="K1056" s="271"/>
      <c r="L1056" s="271"/>
      <c r="M1056" s="271"/>
      <c r="N1056" s="271"/>
      <c r="O1056" s="271"/>
      <c r="P1056" s="271"/>
      <c r="Q1056" s="271"/>
      <c r="R1056" s="271"/>
      <c r="S1056" s="271"/>
      <c r="T1056" s="271"/>
      <c r="U1056" s="271"/>
      <c r="V1056" s="271"/>
      <c r="W1056" s="271"/>
      <c r="X1056" s="271"/>
      <c r="Y1056" s="271"/>
      <c r="Z1056" s="271"/>
      <c r="AB1056" s="271"/>
      <c r="AC1056" s="341"/>
      <c r="AD1056" s="341"/>
    </row>
    <row r="1057" spans="1:32" s="272" customFormat="1" ht="15.75" x14ac:dyDescent="0.25">
      <c r="B1057" s="417" t="s">
        <v>8588</v>
      </c>
      <c r="C1057" s="271"/>
      <c r="D1057" s="473"/>
      <c r="E1057" s="271"/>
      <c r="F1057" s="271"/>
      <c r="G1057" s="271"/>
      <c r="H1057" s="271"/>
      <c r="I1057" s="271"/>
      <c r="J1057" s="271"/>
      <c r="K1057" s="271"/>
      <c r="L1057" s="271"/>
      <c r="M1057" s="271"/>
      <c r="N1057" s="271"/>
      <c r="O1057" s="271"/>
      <c r="P1057" s="271"/>
      <c r="Q1057" s="271"/>
      <c r="R1057" s="271"/>
      <c r="S1057" s="271"/>
      <c r="T1057" s="271"/>
      <c r="U1057" s="271"/>
      <c r="V1057" s="271"/>
      <c r="W1057" s="271"/>
      <c r="X1057" s="271"/>
      <c r="Y1057" s="271"/>
      <c r="Z1057" s="271"/>
      <c r="AB1057" s="271"/>
      <c r="AC1057" s="341"/>
      <c r="AD1057" s="341"/>
    </row>
    <row r="1058" spans="1:32" s="272" customFormat="1" ht="15.75" x14ac:dyDescent="0.25">
      <c r="B1058" s="273" t="s">
        <v>1967</v>
      </c>
      <c r="C1058" s="271"/>
      <c r="D1058" s="473"/>
      <c r="E1058" s="271"/>
      <c r="F1058" s="271"/>
      <c r="G1058" s="271"/>
      <c r="H1058" s="271"/>
      <c r="I1058" s="271"/>
      <c r="J1058" s="271"/>
      <c r="K1058" s="271"/>
      <c r="L1058" s="271"/>
      <c r="M1058" s="271"/>
      <c r="N1058" s="271"/>
      <c r="O1058" s="271"/>
      <c r="P1058" s="271"/>
      <c r="Q1058" s="271"/>
      <c r="R1058" s="271"/>
      <c r="S1058" s="271"/>
      <c r="T1058" s="271"/>
      <c r="U1058" s="271"/>
      <c r="V1058" s="271"/>
      <c r="W1058" s="271"/>
      <c r="X1058" s="271"/>
      <c r="Y1058" s="271"/>
      <c r="Z1058" s="271"/>
      <c r="AB1058" s="271"/>
      <c r="AC1058" s="341"/>
      <c r="AD1058" s="341"/>
    </row>
    <row r="1059" spans="1:32" s="272" customFormat="1" ht="15.75" x14ac:dyDescent="0.25">
      <c r="B1059" s="416" t="s">
        <v>8589</v>
      </c>
      <c r="C1059" s="271"/>
      <c r="D1059" s="473"/>
      <c r="E1059" s="271"/>
      <c r="F1059" s="271"/>
      <c r="G1059" s="271"/>
      <c r="H1059" s="271"/>
      <c r="I1059" s="271"/>
      <c r="J1059" s="271"/>
      <c r="K1059" s="271"/>
      <c r="L1059" s="271"/>
      <c r="M1059" s="271"/>
      <c r="N1059" s="271"/>
      <c r="O1059" s="271"/>
      <c r="P1059" s="271"/>
      <c r="Q1059" s="271"/>
      <c r="R1059" s="271"/>
      <c r="S1059" s="271"/>
      <c r="T1059" s="271"/>
      <c r="U1059" s="271"/>
      <c r="V1059" s="271"/>
      <c r="W1059" s="271"/>
      <c r="X1059" s="271"/>
      <c r="Y1059" s="271"/>
      <c r="Z1059" s="271"/>
      <c r="AB1059" s="271"/>
      <c r="AC1059" s="341"/>
      <c r="AD1059" s="341"/>
    </row>
    <row r="1060" spans="1:32" s="272" customFormat="1" ht="15.75" x14ac:dyDescent="0.25">
      <c r="B1060" s="417" t="s">
        <v>8590</v>
      </c>
      <c r="C1060" s="271"/>
      <c r="D1060" s="473"/>
      <c r="E1060" s="271"/>
      <c r="F1060" s="271"/>
      <c r="G1060" s="271"/>
      <c r="H1060" s="271"/>
      <c r="I1060" s="271"/>
      <c r="J1060" s="271"/>
      <c r="K1060" s="271"/>
      <c r="L1060" s="271"/>
      <c r="M1060" s="271"/>
      <c r="N1060" s="271"/>
      <c r="O1060" s="271"/>
      <c r="P1060" s="271"/>
      <c r="Q1060" s="271"/>
      <c r="R1060" s="271"/>
      <c r="S1060" s="271"/>
      <c r="T1060" s="271"/>
      <c r="U1060" s="271"/>
      <c r="V1060" s="271"/>
      <c r="W1060" s="271"/>
      <c r="X1060" s="271"/>
      <c r="Y1060" s="271"/>
      <c r="Z1060" s="271"/>
      <c r="AB1060" s="271"/>
      <c r="AC1060" s="341"/>
      <c r="AD1060" s="341"/>
    </row>
    <row r="1061" spans="1:32" s="272" customFormat="1" x14ac:dyDescent="0.2">
      <c r="C1061" s="271"/>
      <c r="D1061" s="473"/>
      <c r="E1061" s="271"/>
      <c r="F1061" s="271"/>
      <c r="G1061" s="271"/>
      <c r="H1061" s="271"/>
      <c r="I1061" s="271"/>
      <c r="J1061" s="271"/>
      <c r="K1061" s="271"/>
      <c r="L1061" s="271"/>
      <c r="M1061" s="271"/>
      <c r="N1061" s="271"/>
      <c r="O1061" s="271"/>
      <c r="P1061" s="271"/>
      <c r="Q1061" s="271"/>
      <c r="R1061" s="271"/>
      <c r="S1061" s="271"/>
      <c r="T1061" s="271"/>
      <c r="U1061" s="271"/>
      <c r="V1061" s="271"/>
      <c r="W1061" s="271"/>
      <c r="X1061" s="271"/>
      <c r="Y1061" s="271"/>
      <c r="Z1061" s="271"/>
      <c r="AB1061" s="271"/>
      <c r="AC1061" s="341"/>
      <c r="AD1061" s="341"/>
    </row>
    <row r="1062" spans="1:32" s="272" customFormat="1" x14ac:dyDescent="0.2">
      <c r="B1062" s="644" t="s">
        <v>8360</v>
      </c>
      <c r="C1062" s="271"/>
      <c r="D1062" s="473"/>
      <c r="E1062" s="271"/>
      <c r="F1062" s="271"/>
      <c r="G1062" s="271"/>
      <c r="H1062" s="271"/>
      <c r="I1062" s="271"/>
      <c r="J1062" s="271"/>
      <c r="K1062" s="271"/>
      <c r="L1062" s="271"/>
      <c r="M1062" s="271"/>
      <c r="N1062" s="271"/>
      <c r="O1062" s="271"/>
      <c r="P1062" s="271"/>
      <c r="Q1062" s="271"/>
      <c r="R1062" s="271"/>
      <c r="S1062" s="271"/>
      <c r="T1062" s="271"/>
      <c r="U1062" s="271"/>
      <c r="V1062" s="271"/>
      <c r="W1062" s="271"/>
      <c r="X1062" s="271"/>
      <c r="Y1062" s="271"/>
      <c r="Z1062" s="271"/>
      <c r="AB1062" s="271"/>
      <c r="AC1062" s="341"/>
      <c r="AD1062" s="341"/>
    </row>
    <row r="1063" spans="1:32" s="272" customFormat="1" x14ac:dyDescent="0.2">
      <c r="B1063" s="418" t="s">
        <v>4071</v>
      </c>
      <c r="C1063" s="271"/>
      <c r="D1063" s="333"/>
      <c r="E1063" s="271"/>
      <c r="F1063" s="271"/>
      <c r="G1063" s="271"/>
      <c r="H1063" s="271"/>
      <c r="I1063" s="271"/>
      <c r="J1063" s="271"/>
      <c r="K1063" s="271"/>
      <c r="L1063" s="271"/>
      <c r="M1063" s="413"/>
      <c r="N1063" s="271"/>
      <c r="O1063" s="271"/>
      <c r="P1063" s="271"/>
      <c r="Q1063" s="271"/>
      <c r="R1063" s="271"/>
      <c r="S1063" s="271"/>
      <c r="T1063" s="271"/>
      <c r="U1063" s="271"/>
      <c r="V1063" s="271"/>
      <c r="X1063" s="271"/>
      <c r="Y1063" s="271"/>
      <c r="AA1063" s="271"/>
      <c r="AB1063" s="271"/>
      <c r="AC1063" s="341"/>
      <c r="AD1063" s="341"/>
    </row>
    <row r="1064" spans="1:32" s="272" customFormat="1" x14ac:dyDescent="0.2">
      <c r="B1064" s="419" t="s">
        <v>9760</v>
      </c>
      <c r="C1064" s="271"/>
      <c r="D1064" s="333"/>
      <c r="E1064" s="271"/>
      <c r="F1064" s="271"/>
      <c r="G1064" s="271"/>
      <c r="H1064" s="271"/>
      <c r="I1064" s="271"/>
      <c r="J1064" s="271"/>
      <c r="K1064" s="271"/>
      <c r="L1064" s="271"/>
      <c r="M1064" s="413"/>
      <c r="N1064" s="271"/>
      <c r="O1064" s="271"/>
      <c r="P1064" s="271"/>
      <c r="Q1064" s="271"/>
      <c r="R1064" s="271"/>
      <c r="S1064" s="271"/>
      <c r="T1064" s="271"/>
      <c r="U1064" s="271"/>
      <c r="V1064" s="271"/>
      <c r="X1064" s="271"/>
      <c r="Y1064" s="271"/>
      <c r="AA1064" s="271"/>
      <c r="AB1064" s="271"/>
      <c r="AC1064" s="341"/>
      <c r="AD1064" s="341"/>
    </row>
    <row r="1065" spans="1:32" s="272" customFormat="1" x14ac:dyDescent="0.2">
      <c r="A1065" s="623"/>
      <c r="B1065" s="623"/>
      <c r="C1065" s="627"/>
      <c r="D1065" s="632"/>
      <c r="E1065" s="627"/>
      <c r="F1065" s="627"/>
      <c r="G1065" s="627"/>
      <c r="H1065" s="627"/>
      <c r="I1065" s="627"/>
      <c r="J1065" s="627"/>
      <c r="K1065" s="627"/>
      <c r="L1065" s="627"/>
      <c r="M1065" s="627"/>
      <c r="N1065" s="627"/>
      <c r="O1065" s="627"/>
      <c r="P1065" s="627"/>
      <c r="Q1065" s="627"/>
      <c r="R1065" s="627"/>
      <c r="S1065" s="627"/>
      <c r="T1065" s="627"/>
      <c r="U1065" s="627"/>
      <c r="V1065" s="627"/>
      <c r="W1065" s="627"/>
      <c r="X1065" s="627"/>
      <c r="Y1065" s="627"/>
      <c r="Z1065" s="627"/>
      <c r="AA1065" s="623"/>
      <c r="AB1065" s="627"/>
      <c r="AC1065" s="641"/>
      <c r="AD1065" s="641"/>
      <c r="AE1065" s="623"/>
      <c r="AF1065" s="623"/>
    </row>
  </sheetData>
  <autoFilter ref="A110:S1035" xr:uid="{00000000-0009-0000-0000-000006000000}"/>
  <mergeCells count="35">
    <mergeCell ref="L870:S870"/>
    <mergeCell ref="L879:S879"/>
    <mergeCell ref="L911:S911"/>
    <mergeCell ref="L964:S964"/>
    <mergeCell ref="L512:S512"/>
    <mergeCell ref="L538:S538"/>
    <mergeCell ref="L539:S539"/>
    <mergeCell ref="L802:S802"/>
    <mergeCell ref="L866:S866"/>
    <mergeCell ref="O258:P258"/>
    <mergeCell ref="O254:P254"/>
    <mergeCell ref="O259:P259"/>
    <mergeCell ref="L340:S340"/>
    <mergeCell ref="L511:S511"/>
    <mergeCell ref="L124:M124"/>
    <mergeCell ref="O124:P124"/>
    <mergeCell ref="R124:S124"/>
    <mergeCell ref="O210:P210"/>
    <mergeCell ref="O211:P211"/>
    <mergeCell ref="R120:S120"/>
    <mergeCell ref="B122:B123"/>
    <mergeCell ref="D122:D123"/>
    <mergeCell ref="G122:I123"/>
    <mergeCell ref="L122:M122"/>
    <mergeCell ref="O122:P122"/>
    <mergeCell ref="R122:S122"/>
    <mergeCell ref="B118:B119"/>
    <mergeCell ref="D118:D119"/>
    <mergeCell ref="G118:I119"/>
    <mergeCell ref="O118:P118"/>
    <mergeCell ref="B120:B121"/>
    <mergeCell ref="D120:D121"/>
    <mergeCell ref="G120:I121"/>
    <mergeCell ref="K120:M120"/>
    <mergeCell ref="O120:P120"/>
  </mergeCells>
  <printOptions gridLines="1" gridLinesSet="0"/>
  <pageMargins left="0.78740157480314965" right="0.78740157480314965" top="0.98425196850393704" bottom="0.98425196850393704" header="0.51181102362204722" footer="0.51181102362204722"/>
  <pageSetup paperSize="9" scale="69" fitToHeight="0" orientation="landscape" r:id="rId1"/>
  <headerFooter alignWithMargins="0">
    <oddHeader>&amp;LStand : 08.05.2018
&amp;C&amp;A</oddHeader>
    <oddFooter>&amp;L&amp;Z&amp;F
Ersteller : Stiepan Ralf&amp;CSeite &amp;P&amp;Rgedruckt am &amp;F</oddFooter>
  </headerFooter>
  <drawing r:id="rId2"/>
  <legacyDrawing r:id="rId3"/>
  <oleObjects>
    <mc:AlternateContent xmlns:mc="http://schemas.openxmlformats.org/markup-compatibility/2006">
      <mc:Choice Requires="x14">
        <oleObject progId="Dokument" shapeId="36865" r:id="rId4">
          <objectPr defaultSize="0" r:id="rId5">
            <anchor moveWithCells="1">
              <from>
                <xdr:col>3</xdr:col>
                <xdr:colOff>161925</xdr:colOff>
                <xdr:row>0</xdr:row>
                <xdr:rowOff>123825</xdr:rowOff>
              </from>
              <to>
                <xdr:col>20</xdr:col>
                <xdr:colOff>600075</xdr:colOff>
                <xdr:row>40</xdr:row>
                <xdr:rowOff>276225</xdr:rowOff>
              </to>
            </anchor>
          </objectPr>
        </oleObject>
      </mc:Choice>
      <mc:Fallback>
        <oleObject progId="Dokument" shapeId="36865" r:id="rId4"/>
      </mc:Fallback>
    </mc:AlternateContent>
    <mc:AlternateContent xmlns:mc="http://schemas.openxmlformats.org/markup-compatibility/2006">
      <mc:Choice Requires="x14">
        <oleObject progId="Dokument" shapeId="36866" r:id="rId6">
          <objectPr defaultSize="0" r:id="rId7">
            <anchor moveWithCells="1">
              <from>
                <xdr:col>3</xdr:col>
                <xdr:colOff>19050</xdr:colOff>
                <xdr:row>56</xdr:row>
                <xdr:rowOff>9525</xdr:rowOff>
              </from>
              <to>
                <xdr:col>24</xdr:col>
                <xdr:colOff>533400</xdr:colOff>
                <xdr:row>100</xdr:row>
                <xdr:rowOff>95250</xdr:rowOff>
              </to>
            </anchor>
          </objectPr>
        </oleObject>
      </mc:Choice>
      <mc:Fallback>
        <oleObject progId="Dokument" shapeId="3686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1">
    <pageSetUpPr fitToPage="1"/>
  </sheetPr>
  <dimension ref="A44:AI720"/>
  <sheetViews>
    <sheetView topLeftCell="A43" zoomScaleNormal="100" workbookViewId="0">
      <pane ySplit="19" topLeftCell="A62" activePane="bottomLeft" state="frozen"/>
      <selection activeCell="A43" sqref="A43"/>
      <selection pane="bottomLeft" activeCell="A47" sqref="A47"/>
    </sheetView>
  </sheetViews>
  <sheetFormatPr baseColWidth="10" defaultColWidth="12" defaultRowHeight="12.75" x14ac:dyDescent="0.2"/>
  <cols>
    <col min="1" max="1" width="12" style="623"/>
    <col min="2" max="2" width="6.1640625" style="623" customWidth="1"/>
    <col min="3" max="3" width="6" style="627" customWidth="1"/>
    <col min="4" max="4" width="35.5" style="628" customWidth="1"/>
    <col min="5" max="5" width="8.6640625" style="627" customWidth="1"/>
    <col min="6" max="6" width="6.6640625" style="627" customWidth="1"/>
    <col min="7" max="7" width="0.33203125" style="627" customWidth="1"/>
    <col min="8" max="8" width="8" style="627" customWidth="1"/>
    <col min="9" max="9" width="0.33203125" style="627" customWidth="1"/>
    <col min="10" max="10" width="12.6640625" style="627" customWidth="1"/>
    <col min="11" max="11" width="0.33203125" style="627" customWidth="1"/>
    <col min="12" max="12" width="8.5" style="627" customWidth="1"/>
    <col min="13" max="13" width="7.83203125" style="627" customWidth="1"/>
    <col min="14" max="14" width="0.33203125" style="627" customWidth="1"/>
    <col min="15" max="15" width="7.6640625" style="627" customWidth="1"/>
    <col min="16" max="16" width="7.83203125" style="627" customWidth="1"/>
    <col min="17" max="17" width="0.33203125" style="627" customWidth="1"/>
    <col min="18" max="18" width="7.5" style="627" customWidth="1"/>
    <col min="19" max="19" width="0.33203125" style="627" customWidth="1"/>
    <col min="20" max="20" width="9.1640625" style="627" customWidth="1"/>
    <col min="21" max="21" width="0.33203125" style="627" customWidth="1"/>
    <col min="22" max="22" width="22.6640625" style="627" customWidth="1"/>
    <col min="23" max="23" width="0.33203125" style="623" customWidth="1"/>
    <col min="24" max="24" width="12.33203125" style="627" customWidth="1"/>
    <col min="25" max="25" width="0.33203125" style="627" customWidth="1"/>
    <col min="26" max="26" width="12.33203125" style="627" customWidth="1"/>
    <col min="27" max="27" width="0.5" style="623" customWidth="1"/>
    <col min="28" max="28" width="11.5" style="627" customWidth="1"/>
    <col min="29" max="29" width="15.83203125" style="627" customWidth="1"/>
    <col min="30" max="33" width="12" style="623"/>
    <col min="34" max="34" width="14.6640625" style="623" customWidth="1"/>
    <col min="35" max="16384" width="12" style="623"/>
  </cols>
  <sheetData>
    <row r="44" spans="2:29" x14ac:dyDescent="0.2">
      <c r="B44" s="652" t="s">
        <v>12621</v>
      </c>
      <c r="C44" s="663"/>
    </row>
    <row r="45" spans="2:29" s="272" customFormat="1" ht="20.25" x14ac:dyDescent="0.3">
      <c r="B45" s="428" t="s">
        <v>9875</v>
      </c>
      <c r="C45" s="271"/>
      <c r="D45" s="470"/>
      <c r="E45" s="271"/>
      <c r="F45" s="367"/>
      <c r="G45" s="367"/>
      <c r="H45" s="367"/>
      <c r="I45" s="367"/>
      <c r="J45" s="367"/>
      <c r="K45" s="367"/>
      <c r="L45" s="367"/>
      <c r="M45" s="367"/>
      <c r="N45" s="367"/>
      <c r="O45" s="367"/>
      <c r="P45" s="367"/>
      <c r="Q45" s="367"/>
      <c r="R45" s="367"/>
      <c r="S45" s="367"/>
      <c r="T45" s="367"/>
      <c r="U45" s="367"/>
      <c r="V45" s="367"/>
      <c r="W45" s="367"/>
      <c r="X45" s="367"/>
      <c r="Y45" s="367"/>
      <c r="Z45" s="367"/>
      <c r="AA45" s="367"/>
      <c r="AB45" s="367"/>
      <c r="AC45" s="367"/>
    </row>
    <row r="46" spans="2:29" s="272" customFormat="1" ht="20.25" x14ac:dyDescent="0.3">
      <c r="B46" s="368" t="s">
        <v>3765</v>
      </c>
      <c r="C46" s="271"/>
      <c r="D46" s="470"/>
      <c r="E46" s="271"/>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row>
    <row r="47" spans="2:29" s="272" customFormat="1" ht="20.25" x14ac:dyDescent="0.3">
      <c r="B47" s="369" t="s">
        <v>10008</v>
      </c>
      <c r="C47" s="271"/>
      <c r="D47" s="470"/>
      <c r="E47" s="271"/>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row>
    <row r="48" spans="2:29" s="272" customFormat="1" x14ac:dyDescent="0.2">
      <c r="B48" s="513" t="s">
        <v>8415</v>
      </c>
      <c r="C48" s="271"/>
      <c r="D48" s="470"/>
      <c r="E48" s="271"/>
      <c r="F48" s="271"/>
      <c r="G48" s="367"/>
      <c r="H48" s="367"/>
      <c r="I48" s="367"/>
      <c r="J48" s="367"/>
      <c r="K48" s="367"/>
      <c r="L48" s="367"/>
      <c r="M48" s="367"/>
      <c r="N48" s="367"/>
      <c r="O48" s="367"/>
      <c r="P48" s="367"/>
      <c r="Q48" s="367"/>
      <c r="R48" s="367"/>
      <c r="S48" s="367"/>
      <c r="T48" s="367"/>
      <c r="U48" s="367"/>
      <c r="V48" s="367"/>
      <c r="W48" s="367"/>
      <c r="X48" s="271"/>
      <c r="Y48" s="271"/>
      <c r="Z48" s="271"/>
      <c r="AA48" s="367"/>
      <c r="AB48" s="367"/>
      <c r="AC48" s="367"/>
    </row>
    <row r="49" spans="1:35" s="272" customFormat="1" x14ac:dyDescent="0.2">
      <c r="B49" s="513" t="s">
        <v>515</v>
      </c>
      <c r="C49" s="271"/>
      <c r="D49" s="470"/>
      <c r="E49" s="271"/>
      <c r="F49" s="271"/>
      <c r="G49" s="367"/>
      <c r="H49" s="367"/>
      <c r="I49" s="367"/>
      <c r="J49" s="367"/>
      <c r="K49" s="367"/>
      <c r="L49" s="367"/>
      <c r="M49" s="367"/>
      <c r="N49" s="367"/>
      <c r="O49" s="367"/>
      <c r="P49" s="367"/>
      <c r="Q49" s="367"/>
      <c r="R49" s="367"/>
      <c r="S49" s="367"/>
      <c r="T49" s="367"/>
      <c r="U49" s="367"/>
      <c r="V49" s="367"/>
      <c r="W49" s="367"/>
      <c r="X49" s="271"/>
      <c r="Y49" s="271"/>
      <c r="Z49" s="271"/>
      <c r="AA49" s="367"/>
      <c r="AB49" s="367"/>
      <c r="AC49" s="367"/>
    </row>
    <row r="50" spans="1:35" s="272" customFormat="1" x14ac:dyDescent="0.2">
      <c r="B50" s="370" t="s">
        <v>2596</v>
      </c>
      <c r="C50" s="271"/>
      <c r="D50" s="470"/>
      <c r="E50" s="271"/>
      <c r="F50" s="271"/>
      <c r="G50" s="367"/>
      <c r="H50" s="367"/>
      <c r="I50" s="367"/>
      <c r="J50" s="367"/>
      <c r="K50" s="367"/>
      <c r="L50" s="367"/>
      <c r="M50" s="367"/>
      <c r="N50" s="367"/>
      <c r="O50" s="367"/>
      <c r="P50" s="367"/>
      <c r="Q50" s="367"/>
      <c r="R50" s="367"/>
      <c r="S50" s="367"/>
      <c r="T50" s="367"/>
      <c r="U50" s="367"/>
      <c r="V50" s="367"/>
      <c r="W50" s="367"/>
      <c r="X50" s="271"/>
      <c r="Y50" s="623"/>
      <c r="Z50" s="623"/>
      <c r="AA50" s="623"/>
      <c r="AB50" s="623"/>
      <c r="AC50" s="367"/>
    </row>
    <row r="51" spans="1:35" s="272" customFormat="1" x14ac:dyDescent="0.2">
      <c r="B51" s="370" t="s">
        <v>10009</v>
      </c>
      <c r="C51" s="271"/>
      <c r="D51" s="470"/>
      <c r="E51" s="271"/>
      <c r="F51" s="271"/>
      <c r="G51" s="367"/>
      <c r="H51" s="367"/>
      <c r="I51" s="367"/>
      <c r="J51" s="367"/>
      <c r="K51" s="367"/>
      <c r="L51" s="367"/>
      <c r="M51" s="367"/>
      <c r="N51" s="367"/>
      <c r="O51" s="367"/>
      <c r="P51" s="367"/>
      <c r="Q51" s="367"/>
      <c r="R51" s="367"/>
      <c r="S51" s="367"/>
      <c r="T51" s="367"/>
      <c r="U51" s="367"/>
      <c r="V51" s="367"/>
      <c r="W51" s="367"/>
      <c r="X51" s="271"/>
      <c r="Y51" s="271"/>
      <c r="Z51" s="271"/>
      <c r="AA51" s="367"/>
      <c r="AB51" s="367"/>
      <c r="AC51" s="367"/>
    </row>
    <row r="52" spans="1:35" s="272" customFormat="1" x14ac:dyDescent="0.2">
      <c r="B52" s="371" t="s">
        <v>2252</v>
      </c>
      <c r="C52" s="271"/>
      <c r="D52" s="470"/>
      <c r="E52" s="271"/>
      <c r="F52" s="271"/>
      <c r="G52" s="367"/>
      <c r="H52" s="367"/>
      <c r="I52" s="367"/>
      <c r="J52" s="367"/>
      <c r="K52" s="367"/>
      <c r="L52" s="367"/>
      <c r="M52" s="367"/>
      <c r="N52" s="367"/>
      <c r="O52" s="367"/>
      <c r="P52" s="367"/>
      <c r="Q52" s="367"/>
      <c r="R52" s="367"/>
      <c r="S52" s="367"/>
      <c r="T52" s="367"/>
      <c r="U52" s="367"/>
      <c r="V52" s="367"/>
      <c r="W52" s="367"/>
      <c r="X52" s="271"/>
      <c r="Y52" s="271"/>
      <c r="Z52" s="271"/>
      <c r="AA52" s="367"/>
      <c r="AB52" s="367"/>
      <c r="AC52" s="367"/>
    </row>
    <row r="53" spans="1:35" s="272" customFormat="1" ht="13.5" thickBot="1" x14ac:dyDescent="0.25">
      <c r="B53" s="371" t="s">
        <v>9936</v>
      </c>
      <c r="C53" s="271"/>
      <c r="D53" s="470"/>
      <c r="E53" s="271"/>
      <c r="F53" s="271"/>
      <c r="G53" s="367"/>
      <c r="H53" s="367"/>
      <c r="I53" s="367"/>
      <c r="J53" s="367"/>
      <c r="K53" s="367"/>
      <c r="L53" s="367"/>
      <c r="M53" s="367"/>
      <c r="N53" s="367"/>
      <c r="O53" s="367"/>
      <c r="P53" s="367"/>
      <c r="Q53" s="367"/>
      <c r="R53" s="367"/>
      <c r="S53" s="367"/>
      <c r="T53" s="367"/>
      <c r="U53" s="367"/>
      <c r="V53" s="367"/>
      <c r="W53" s="367"/>
      <c r="X53" s="271"/>
      <c r="Y53" s="271"/>
      <c r="Z53" s="271"/>
      <c r="AA53" s="367"/>
      <c r="AB53" s="367"/>
      <c r="AC53" s="367"/>
      <c r="AH53" s="272" t="s">
        <v>12052</v>
      </c>
    </row>
    <row r="54" spans="1:35" s="272" customFormat="1" x14ac:dyDescent="0.2">
      <c r="A54" s="459"/>
      <c r="B54" s="429"/>
      <c r="C54" s="374"/>
      <c r="D54" s="474"/>
      <c r="E54" s="374" t="s">
        <v>8475</v>
      </c>
      <c r="F54" s="372"/>
      <c r="G54" s="372"/>
      <c r="H54" s="849" t="s">
        <v>6865</v>
      </c>
      <c r="I54" s="372"/>
      <c r="J54" s="447" t="s">
        <v>8997</v>
      </c>
      <c r="K54" s="372"/>
      <c r="L54" s="431" t="s">
        <v>4368</v>
      </c>
      <c r="M54" s="432"/>
      <c r="N54" s="376"/>
      <c r="O54" s="375" t="s">
        <v>5790</v>
      </c>
      <c r="P54" s="375"/>
      <c r="Q54" s="372"/>
      <c r="R54" s="374" t="s">
        <v>9292</v>
      </c>
      <c r="S54" s="372"/>
      <c r="T54" s="372" t="s">
        <v>9397</v>
      </c>
      <c r="U54" s="372"/>
      <c r="V54" s="374" t="s">
        <v>9398</v>
      </c>
      <c r="W54" s="430"/>
      <c r="X54" s="372" t="s">
        <v>5124</v>
      </c>
      <c r="Y54" s="372"/>
      <c r="Z54" s="374" t="s">
        <v>5124</v>
      </c>
      <c r="AA54" s="430"/>
      <c r="AB54" s="377" t="s">
        <v>901</v>
      </c>
      <c r="AC54" s="374" t="s">
        <v>12050</v>
      </c>
    </row>
    <row r="55" spans="1:35" s="272" customFormat="1" ht="13.5" thickBot="1" x14ac:dyDescent="0.25">
      <c r="A55" s="460" t="s">
        <v>6569</v>
      </c>
      <c r="B55" s="433" t="s">
        <v>4412</v>
      </c>
      <c r="C55" s="381" t="s">
        <v>5407</v>
      </c>
      <c r="D55" s="475" t="s">
        <v>6346</v>
      </c>
      <c r="E55" s="381" t="s">
        <v>1353</v>
      </c>
      <c r="F55" s="379" t="s">
        <v>2905</v>
      </c>
      <c r="G55" s="379"/>
      <c r="H55" s="805"/>
      <c r="I55" s="379"/>
      <c r="J55" s="448" t="s">
        <v>8998</v>
      </c>
      <c r="K55" s="379"/>
      <c r="L55" s="382" t="s">
        <v>1353</v>
      </c>
      <c r="M55" s="383" t="s">
        <v>924</v>
      </c>
      <c r="N55" s="379"/>
      <c r="O55" s="379" t="s">
        <v>1353</v>
      </c>
      <c r="P55" s="379" t="s">
        <v>924</v>
      </c>
      <c r="Q55" s="379"/>
      <c r="R55" s="381" t="s">
        <v>4829</v>
      </c>
      <c r="S55" s="379"/>
      <c r="T55" s="379" t="s">
        <v>924</v>
      </c>
      <c r="U55" s="379"/>
      <c r="V55" s="381" t="s">
        <v>2906</v>
      </c>
      <c r="W55" s="434"/>
      <c r="X55" s="379" t="s">
        <v>7641</v>
      </c>
      <c r="Y55" s="379"/>
      <c r="Z55" s="381" t="s">
        <v>5063</v>
      </c>
      <c r="AA55" s="434"/>
      <c r="AB55" s="383" t="s">
        <v>4900</v>
      </c>
      <c r="AC55" s="381" t="s">
        <v>12051</v>
      </c>
    </row>
    <row r="56" spans="1:35" s="387" customFormat="1" x14ac:dyDescent="0.2">
      <c r="A56" s="461"/>
      <c r="B56" s="435" t="s">
        <v>4499</v>
      </c>
      <c r="C56" s="386" t="s">
        <v>3013</v>
      </c>
      <c r="D56" s="476" t="s">
        <v>3014</v>
      </c>
      <c r="E56" s="386" t="s">
        <v>3015</v>
      </c>
      <c r="F56" s="385" t="s">
        <v>3016</v>
      </c>
      <c r="G56" s="385"/>
      <c r="H56" s="816" t="s">
        <v>6865</v>
      </c>
      <c r="I56" s="385"/>
      <c r="J56" s="385" t="s">
        <v>3017</v>
      </c>
      <c r="K56" s="385"/>
      <c r="L56" s="826" t="s">
        <v>2480</v>
      </c>
      <c r="M56" s="828"/>
      <c r="N56" s="385"/>
      <c r="O56" s="827" t="s">
        <v>2354</v>
      </c>
      <c r="P56" s="827"/>
      <c r="Q56" s="385"/>
      <c r="R56" s="386" t="s">
        <v>2355</v>
      </c>
      <c r="S56" s="385"/>
      <c r="T56" s="385" t="s">
        <v>2356</v>
      </c>
      <c r="U56" s="385"/>
      <c r="V56" s="386" t="s">
        <v>3931</v>
      </c>
      <c r="W56" s="436"/>
      <c r="X56" s="385" t="s">
        <v>10010</v>
      </c>
      <c r="Y56" s="385"/>
      <c r="Z56" s="386" t="s">
        <v>8361</v>
      </c>
      <c r="AA56" s="436"/>
      <c r="AB56" s="426" t="s">
        <v>7609</v>
      </c>
      <c r="AC56" s="386" t="s">
        <v>12055</v>
      </c>
    </row>
    <row r="57" spans="1:35" s="387" customFormat="1" ht="13.5" thickBot="1" x14ac:dyDescent="0.25">
      <c r="A57" s="464"/>
      <c r="B57" s="437"/>
      <c r="C57" s="389"/>
      <c r="D57" s="477"/>
      <c r="E57" s="389" t="s">
        <v>2404</v>
      </c>
      <c r="F57" s="388" t="s">
        <v>2405</v>
      </c>
      <c r="G57" s="388"/>
      <c r="H57" s="817"/>
      <c r="I57" s="388"/>
      <c r="J57" s="388" t="s">
        <v>2406</v>
      </c>
      <c r="K57" s="388"/>
      <c r="L57" s="390" t="s">
        <v>8706</v>
      </c>
      <c r="M57" s="391" t="s">
        <v>8707</v>
      </c>
      <c r="N57" s="388"/>
      <c r="O57" s="388" t="s">
        <v>10268</v>
      </c>
      <c r="P57" s="388" t="s">
        <v>8707</v>
      </c>
      <c r="Q57" s="388"/>
      <c r="R57" s="389" t="s">
        <v>2162</v>
      </c>
      <c r="S57" s="388"/>
      <c r="T57" s="388" t="s">
        <v>8707</v>
      </c>
      <c r="U57" s="388"/>
      <c r="V57" s="389" t="s">
        <v>3146</v>
      </c>
      <c r="W57" s="438"/>
      <c r="X57" s="388" t="s">
        <v>8362</v>
      </c>
      <c r="Y57" s="388"/>
      <c r="Z57" s="389" t="s">
        <v>8363</v>
      </c>
      <c r="AA57" s="438"/>
      <c r="AB57" s="391" t="s">
        <v>3148</v>
      </c>
      <c r="AC57" s="389"/>
    </row>
    <row r="58" spans="1:35" s="395" customFormat="1" x14ac:dyDescent="0.2">
      <c r="A58" s="465"/>
      <c r="B58" s="439" t="s">
        <v>3149</v>
      </c>
      <c r="C58" s="393" t="s">
        <v>2607</v>
      </c>
      <c r="D58" s="478" t="s">
        <v>1880</v>
      </c>
      <c r="E58" s="393" t="s">
        <v>2608</v>
      </c>
      <c r="F58" s="392" t="s">
        <v>10255</v>
      </c>
      <c r="G58" s="392"/>
      <c r="H58" s="393" t="s">
        <v>6865</v>
      </c>
      <c r="I58" s="392"/>
      <c r="J58" s="392" t="s">
        <v>6273</v>
      </c>
      <c r="K58" s="392"/>
      <c r="L58" s="840" t="s">
        <v>2024</v>
      </c>
      <c r="M58" s="841"/>
      <c r="N58" s="392"/>
      <c r="O58" s="839" t="s">
        <v>7650</v>
      </c>
      <c r="P58" s="839"/>
      <c r="Q58" s="392"/>
      <c r="R58" s="393" t="s">
        <v>6161</v>
      </c>
      <c r="S58" s="392"/>
      <c r="T58" s="392" t="s">
        <v>6162</v>
      </c>
      <c r="U58" s="392"/>
      <c r="V58" s="393" t="s">
        <v>6272</v>
      </c>
      <c r="W58" s="440"/>
      <c r="X58" s="392" t="s">
        <v>4062</v>
      </c>
      <c r="Y58" s="392"/>
      <c r="Z58" s="393" t="s">
        <v>4062</v>
      </c>
      <c r="AA58" s="440"/>
      <c r="AB58" s="427" t="s">
        <v>6274</v>
      </c>
      <c r="AC58" s="393"/>
    </row>
    <row r="59" spans="1:35" s="395" customFormat="1" ht="13.5" thickBot="1" x14ac:dyDescent="0.25">
      <c r="A59" s="466"/>
      <c r="B59" s="441"/>
      <c r="C59" s="397" t="s">
        <v>6275</v>
      </c>
      <c r="D59" s="479"/>
      <c r="E59" s="397" t="s">
        <v>6276</v>
      </c>
      <c r="F59" s="396" t="s">
        <v>6679</v>
      </c>
      <c r="G59" s="396"/>
      <c r="H59" s="397"/>
      <c r="I59" s="396"/>
      <c r="J59" s="396" t="s">
        <v>6680</v>
      </c>
      <c r="K59" s="396"/>
      <c r="L59" s="398" t="s">
        <v>6681</v>
      </c>
      <c r="M59" s="399" t="s">
        <v>9873</v>
      </c>
      <c r="N59" s="396"/>
      <c r="O59" s="396" t="s">
        <v>6681</v>
      </c>
      <c r="P59" s="396" t="s">
        <v>9873</v>
      </c>
      <c r="Q59" s="396"/>
      <c r="R59" s="397" t="s">
        <v>3312</v>
      </c>
      <c r="S59" s="396"/>
      <c r="T59" s="396" t="s">
        <v>9873</v>
      </c>
      <c r="U59" s="396"/>
      <c r="V59" s="397" t="s">
        <v>1107</v>
      </c>
      <c r="W59" s="442"/>
      <c r="X59" s="396" t="s">
        <v>6680</v>
      </c>
      <c r="Y59" s="396"/>
      <c r="Z59" s="397" t="s">
        <v>4063</v>
      </c>
      <c r="AA59" s="442"/>
      <c r="AB59" s="399" t="s">
        <v>7079</v>
      </c>
      <c r="AC59" s="397"/>
    </row>
    <row r="60" spans="1:35" s="272" customFormat="1" ht="13.5" thickBot="1" x14ac:dyDescent="0.25">
      <c r="A60" s="462"/>
      <c r="B60" s="433"/>
      <c r="C60" s="381"/>
      <c r="D60" s="475"/>
      <c r="E60" s="381"/>
      <c r="F60" s="847"/>
      <c r="G60" s="848"/>
      <c r="H60" s="402">
        <v>1</v>
      </c>
      <c r="I60" s="379"/>
      <c r="J60" s="401">
        <v>2</v>
      </c>
      <c r="K60" s="379"/>
      <c r="L60" s="843">
        <v>3</v>
      </c>
      <c r="M60" s="844"/>
      <c r="N60" s="379"/>
      <c r="O60" s="842">
        <v>4</v>
      </c>
      <c r="P60" s="842"/>
      <c r="Q60" s="379"/>
      <c r="R60" s="402">
        <v>5</v>
      </c>
      <c r="S60" s="379"/>
      <c r="T60" s="401">
        <v>6</v>
      </c>
      <c r="U60" s="379"/>
      <c r="V60" s="402">
        <v>7</v>
      </c>
      <c r="W60" s="434"/>
      <c r="X60" s="401">
        <v>8</v>
      </c>
      <c r="Y60" s="379"/>
      <c r="Z60" s="402">
        <v>9</v>
      </c>
      <c r="AA60" s="434"/>
      <c r="AB60" s="403">
        <v>10</v>
      </c>
      <c r="AC60" s="402">
        <v>11</v>
      </c>
    </row>
    <row r="61" spans="1:35" s="272" customFormat="1" ht="16.5" thickBot="1" x14ac:dyDescent="0.3">
      <c r="A61" s="463"/>
      <c r="B61" s="405" t="s">
        <v>7723</v>
      </c>
      <c r="C61" s="406"/>
      <c r="D61" s="472"/>
      <c r="E61" s="406"/>
      <c r="F61" s="407"/>
      <c r="G61" s="408"/>
      <c r="H61" s="409"/>
      <c r="I61" s="408"/>
      <c r="J61" s="409"/>
      <c r="K61" s="408"/>
      <c r="L61" s="409"/>
      <c r="M61" s="410"/>
      <c r="N61" s="408"/>
      <c r="O61" s="409"/>
      <c r="P61" s="410"/>
      <c r="Q61" s="408"/>
      <c r="R61" s="409"/>
      <c r="S61" s="408"/>
      <c r="T61" s="409"/>
      <c r="U61" s="408"/>
      <c r="V61" s="409"/>
      <c r="W61" s="411"/>
      <c r="X61" s="409"/>
      <c r="Y61" s="408"/>
      <c r="Z61" s="409"/>
      <c r="AA61" s="411"/>
      <c r="AB61" s="412"/>
      <c r="AC61" s="409"/>
      <c r="AH61" s="272" t="s">
        <v>12053</v>
      </c>
      <c r="AI61" s="272" t="s">
        <v>12054</v>
      </c>
    </row>
    <row r="62" spans="1:35" x14ac:dyDescent="0.2">
      <c r="A62" s="628"/>
      <c r="B62" s="624" t="s">
        <v>3365</v>
      </c>
      <c r="C62" s="626" t="s">
        <v>2288</v>
      </c>
      <c r="D62" s="624" t="s">
        <v>556</v>
      </c>
      <c r="E62" s="625">
        <v>107</v>
      </c>
      <c r="F62" s="626">
        <v>55</v>
      </c>
      <c r="G62" s="626"/>
      <c r="H62" s="626">
        <v>79</v>
      </c>
      <c r="I62" s="626"/>
      <c r="J62" s="626" t="s">
        <v>2289</v>
      </c>
      <c r="K62" s="626"/>
      <c r="L62" s="626" t="s">
        <v>6177</v>
      </c>
      <c r="M62" s="629" t="s">
        <v>8671</v>
      </c>
      <c r="N62" s="626"/>
      <c r="O62" s="626" t="s">
        <v>6178</v>
      </c>
      <c r="P62" s="629" t="s">
        <v>6178</v>
      </c>
      <c r="Q62" s="626"/>
      <c r="R62" s="626" t="s">
        <v>8263</v>
      </c>
      <c r="S62" s="626"/>
      <c r="T62" s="626" t="s">
        <v>6178</v>
      </c>
      <c r="U62" s="626"/>
      <c r="V62" s="626" t="s">
        <v>6343</v>
      </c>
      <c r="W62" s="628"/>
      <c r="X62" s="625" t="s">
        <v>6180</v>
      </c>
      <c r="Y62" s="625"/>
      <c r="Z62" s="625" t="s">
        <v>5243</v>
      </c>
      <c r="AA62" s="628"/>
      <c r="AB62" s="626"/>
      <c r="AC62" s="626" t="str">
        <f t="shared" ref="AC62:AC91" si="0">AI62&amp; " mm"</f>
        <v>307 mm</v>
      </c>
      <c r="AH62" s="623">
        <v>110</v>
      </c>
      <c r="AI62" s="623">
        <f t="shared" ref="AI62:AI90" si="1">312-AH62-7+112</f>
        <v>307</v>
      </c>
    </row>
    <row r="63" spans="1:35" x14ac:dyDescent="0.2">
      <c r="A63" s="628" t="s">
        <v>1503</v>
      </c>
      <c r="B63" s="624" t="s">
        <v>4416</v>
      </c>
      <c r="C63" s="626" t="s">
        <v>2288</v>
      </c>
      <c r="D63" s="624" t="s">
        <v>1440</v>
      </c>
      <c r="E63" s="625">
        <v>138</v>
      </c>
      <c r="F63" s="626">
        <v>54</v>
      </c>
      <c r="G63" s="626"/>
      <c r="H63" s="626">
        <v>79</v>
      </c>
      <c r="I63" s="626"/>
      <c r="J63" s="626" t="s">
        <v>2572</v>
      </c>
      <c r="K63" s="626"/>
      <c r="L63" s="626" t="s">
        <v>8885</v>
      </c>
      <c r="M63" s="629" t="s">
        <v>8671</v>
      </c>
      <c r="N63" s="626"/>
      <c r="O63" s="626" t="s">
        <v>6178</v>
      </c>
      <c r="P63" s="629" t="s">
        <v>6178</v>
      </c>
      <c r="Q63" s="626"/>
      <c r="R63" s="626" t="s">
        <v>8263</v>
      </c>
      <c r="S63" s="626"/>
      <c r="T63" s="626">
        <v>3</v>
      </c>
      <c r="U63" s="626"/>
      <c r="V63" s="626" t="s">
        <v>3722</v>
      </c>
      <c r="W63" s="628"/>
      <c r="X63" s="625" t="s">
        <v>6180</v>
      </c>
      <c r="Y63" s="625"/>
      <c r="Z63" s="625" t="s">
        <v>220</v>
      </c>
      <c r="AA63" s="628"/>
      <c r="AB63" s="626"/>
      <c r="AC63" s="626" t="str">
        <f t="shared" si="0"/>
        <v>327 mm</v>
      </c>
      <c r="AH63" s="623">
        <v>90</v>
      </c>
      <c r="AI63" s="623">
        <f t="shared" si="1"/>
        <v>327</v>
      </c>
    </row>
    <row r="64" spans="1:35" x14ac:dyDescent="0.2">
      <c r="A64" s="628" t="s">
        <v>1504</v>
      </c>
      <c r="B64" s="624" t="s">
        <v>4416</v>
      </c>
      <c r="C64" s="626" t="s">
        <v>2288</v>
      </c>
      <c r="D64" s="624" t="s">
        <v>4386</v>
      </c>
      <c r="E64" s="625">
        <v>107</v>
      </c>
      <c r="F64" s="626">
        <v>57</v>
      </c>
      <c r="G64" s="626"/>
      <c r="H64" s="626">
        <v>79</v>
      </c>
      <c r="I64" s="626"/>
      <c r="J64" s="626" t="s">
        <v>2289</v>
      </c>
      <c r="K64" s="626"/>
      <c r="L64" s="626" t="s">
        <v>6177</v>
      </c>
      <c r="M64" s="629" t="s">
        <v>3929</v>
      </c>
      <c r="N64" s="626"/>
      <c r="O64" s="626" t="s">
        <v>6178</v>
      </c>
      <c r="P64" s="629" t="s">
        <v>6178</v>
      </c>
      <c r="Q64" s="626"/>
      <c r="R64" s="626" t="s">
        <v>8263</v>
      </c>
      <c r="S64" s="626"/>
      <c r="T64" s="626" t="s">
        <v>6178</v>
      </c>
      <c r="U64" s="626"/>
      <c r="V64" s="626" t="s">
        <v>2388</v>
      </c>
      <c r="W64" s="628"/>
      <c r="X64" s="625" t="s">
        <v>6180</v>
      </c>
      <c r="Y64" s="625"/>
      <c r="Z64" s="625" t="s">
        <v>5243</v>
      </c>
      <c r="AA64" s="628"/>
      <c r="AB64" s="626"/>
      <c r="AC64" s="626" t="str">
        <f t="shared" si="0"/>
        <v>317 mm</v>
      </c>
      <c r="AH64" s="623">
        <v>100</v>
      </c>
      <c r="AI64" s="623">
        <f t="shared" si="1"/>
        <v>317</v>
      </c>
    </row>
    <row r="65" spans="1:35" x14ac:dyDescent="0.2">
      <c r="A65" s="628"/>
      <c r="B65" s="624" t="s">
        <v>4416</v>
      </c>
      <c r="C65" s="626" t="s">
        <v>2288</v>
      </c>
      <c r="D65" s="628" t="s">
        <v>8010</v>
      </c>
      <c r="E65" s="625">
        <v>136</v>
      </c>
      <c r="F65" s="626">
        <v>54</v>
      </c>
      <c r="G65" s="626"/>
      <c r="H65" s="626">
        <v>79</v>
      </c>
      <c r="I65" s="626"/>
      <c r="J65" s="626" t="s">
        <v>2289</v>
      </c>
      <c r="K65" s="626"/>
      <c r="L65" s="626" t="s">
        <v>8885</v>
      </c>
      <c r="M65" s="629" t="s">
        <v>8671</v>
      </c>
      <c r="N65" s="626"/>
      <c r="O65" s="626" t="s">
        <v>6178</v>
      </c>
      <c r="P65" s="629" t="s">
        <v>6178</v>
      </c>
      <c r="Q65" s="626"/>
      <c r="R65" s="626" t="s">
        <v>8263</v>
      </c>
      <c r="S65" s="626"/>
      <c r="T65" s="626" t="s">
        <v>6178</v>
      </c>
      <c r="U65" s="626"/>
      <c r="V65" s="626" t="s">
        <v>2361</v>
      </c>
      <c r="W65" s="628"/>
      <c r="X65" s="625" t="s">
        <v>366</v>
      </c>
      <c r="Y65" s="625"/>
      <c r="Z65" s="625" t="s">
        <v>366</v>
      </c>
      <c r="AA65" s="628"/>
      <c r="AB65" s="626"/>
      <c r="AC65" s="626" t="str">
        <f t="shared" si="0"/>
        <v>272 mm</v>
      </c>
      <c r="AH65" s="623">
        <v>145</v>
      </c>
      <c r="AI65" s="623">
        <f t="shared" si="1"/>
        <v>272</v>
      </c>
    </row>
    <row r="66" spans="1:35" x14ac:dyDescent="0.2">
      <c r="A66" s="628" t="s">
        <v>8984</v>
      </c>
      <c r="B66" s="624" t="s">
        <v>4416</v>
      </c>
      <c r="C66" s="626" t="s">
        <v>2288</v>
      </c>
      <c r="D66" s="624" t="s">
        <v>8982</v>
      </c>
      <c r="E66" s="625">
        <v>107</v>
      </c>
      <c r="F66" s="626">
        <v>57</v>
      </c>
      <c r="G66" s="626"/>
      <c r="H66" s="626">
        <v>79</v>
      </c>
      <c r="I66" s="626"/>
      <c r="J66" s="626" t="s">
        <v>2289</v>
      </c>
      <c r="K66" s="626"/>
      <c r="L66" s="626" t="s">
        <v>6177</v>
      </c>
      <c r="M66" s="629" t="s">
        <v>3929</v>
      </c>
      <c r="N66" s="626"/>
      <c r="O66" s="626" t="s">
        <v>6178</v>
      </c>
      <c r="P66" s="629" t="s">
        <v>6178</v>
      </c>
      <c r="Q66" s="626"/>
      <c r="R66" s="626" t="s">
        <v>8263</v>
      </c>
      <c r="S66" s="626"/>
      <c r="T66" s="626" t="s">
        <v>6178</v>
      </c>
      <c r="U66" s="626"/>
      <c r="V66" s="626" t="s">
        <v>2388</v>
      </c>
      <c r="W66" s="628"/>
      <c r="X66" s="625" t="s">
        <v>6180</v>
      </c>
      <c r="Y66" s="625"/>
      <c r="Z66" s="625" t="s">
        <v>5243</v>
      </c>
      <c r="AA66" s="628"/>
      <c r="AB66" s="626"/>
      <c r="AC66" s="626" t="str">
        <f t="shared" si="0"/>
        <v>317 mm</v>
      </c>
      <c r="AH66" s="623">
        <v>100</v>
      </c>
      <c r="AI66" s="623">
        <f t="shared" si="1"/>
        <v>317</v>
      </c>
    </row>
    <row r="67" spans="1:35" x14ac:dyDescent="0.2">
      <c r="A67" s="628" t="s">
        <v>12154</v>
      </c>
      <c r="B67" s="624" t="s">
        <v>8490</v>
      </c>
      <c r="C67" s="626" t="s">
        <v>2288</v>
      </c>
      <c r="D67" s="624" t="s">
        <v>11050</v>
      </c>
      <c r="E67" s="625">
        <v>107</v>
      </c>
      <c r="F67" s="626">
        <v>57</v>
      </c>
      <c r="G67" s="626"/>
      <c r="H67" s="626">
        <v>79</v>
      </c>
      <c r="I67" s="626"/>
      <c r="J67" s="626" t="s">
        <v>2289</v>
      </c>
      <c r="K67" s="626"/>
      <c r="L67" s="626" t="s">
        <v>6177</v>
      </c>
      <c r="M67" s="629" t="s">
        <v>5089</v>
      </c>
      <c r="N67" s="626"/>
      <c r="O67" s="626" t="s">
        <v>6178</v>
      </c>
      <c r="P67" s="629" t="s">
        <v>6178</v>
      </c>
      <c r="Q67" s="626"/>
      <c r="R67" s="626" t="s">
        <v>8263</v>
      </c>
      <c r="S67" s="626"/>
      <c r="T67" s="626" t="s">
        <v>6178</v>
      </c>
      <c r="U67" s="626"/>
      <c r="V67" s="626" t="s">
        <v>3211</v>
      </c>
      <c r="W67" s="628"/>
      <c r="X67" s="625" t="s">
        <v>6180</v>
      </c>
      <c r="Y67" s="625"/>
      <c r="Z67" s="625" t="s">
        <v>220</v>
      </c>
      <c r="AA67" s="628"/>
      <c r="AB67" s="626"/>
      <c r="AC67" s="626" t="str">
        <f>AI67&amp; " mm"</f>
        <v>322 mm</v>
      </c>
      <c r="AD67" s="623" t="s">
        <v>12144</v>
      </c>
      <c r="AH67" s="623">
        <v>95</v>
      </c>
      <c r="AI67" s="623">
        <f>312-AH67-7+112</f>
        <v>322</v>
      </c>
    </row>
    <row r="68" spans="1:35" x14ac:dyDescent="0.2">
      <c r="A68" s="628"/>
      <c r="B68" s="624" t="s">
        <v>8490</v>
      </c>
      <c r="C68" s="626" t="s">
        <v>2288</v>
      </c>
      <c r="D68" s="628" t="s">
        <v>1148</v>
      </c>
      <c r="E68" s="625">
        <v>107</v>
      </c>
      <c r="F68" s="626">
        <v>59</v>
      </c>
      <c r="G68" s="626"/>
      <c r="H68" s="626">
        <v>79</v>
      </c>
      <c r="I68" s="626"/>
      <c r="J68" s="626" t="s">
        <v>2289</v>
      </c>
      <c r="K68" s="626"/>
      <c r="L68" s="626" t="s">
        <v>6177</v>
      </c>
      <c r="M68" s="629" t="s">
        <v>8671</v>
      </c>
      <c r="N68" s="626"/>
      <c r="O68" s="626" t="s">
        <v>6178</v>
      </c>
      <c r="P68" s="629" t="s">
        <v>6178</v>
      </c>
      <c r="Q68" s="626"/>
      <c r="R68" s="626" t="s">
        <v>8263</v>
      </c>
      <c r="S68" s="626"/>
      <c r="T68" s="626" t="s">
        <v>6178</v>
      </c>
      <c r="U68" s="626"/>
      <c r="V68" s="626" t="s">
        <v>3722</v>
      </c>
      <c r="W68" s="628"/>
      <c r="X68" s="625" t="s">
        <v>211</v>
      </c>
      <c r="Y68" s="625"/>
      <c r="Z68" s="625" t="s">
        <v>5243</v>
      </c>
      <c r="AA68" s="628"/>
      <c r="AB68" s="626"/>
      <c r="AC68" s="626" t="str">
        <f t="shared" si="0"/>
        <v>327 mm</v>
      </c>
      <c r="AH68" s="623">
        <v>90</v>
      </c>
      <c r="AI68" s="623">
        <f t="shared" si="1"/>
        <v>327</v>
      </c>
    </row>
    <row r="69" spans="1:35" x14ac:dyDescent="0.2">
      <c r="A69" s="628" t="s">
        <v>10899</v>
      </c>
      <c r="B69" s="624" t="s">
        <v>8490</v>
      </c>
      <c r="C69" s="626" t="s">
        <v>2288</v>
      </c>
      <c r="D69" s="628" t="s">
        <v>10900</v>
      </c>
      <c r="E69" s="625">
        <v>107</v>
      </c>
      <c r="F69" s="626">
        <v>57</v>
      </c>
      <c r="G69" s="626"/>
      <c r="H69" s="626">
        <v>79</v>
      </c>
      <c r="I69" s="626"/>
      <c r="J69" s="626" t="s">
        <v>2289</v>
      </c>
      <c r="K69" s="626"/>
      <c r="L69" s="626" t="s">
        <v>6177</v>
      </c>
      <c r="M69" s="629" t="s">
        <v>3929</v>
      </c>
      <c r="N69" s="626"/>
      <c r="O69" s="626" t="s">
        <v>6178</v>
      </c>
      <c r="P69" s="629" t="s">
        <v>6178</v>
      </c>
      <c r="Q69" s="626"/>
      <c r="R69" s="626" t="s">
        <v>8263</v>
      </c>
      <c r="S69" s="626"/>
      <c r="T69" s="626" t="s">
        <v>6178</v>
      </c>
      <c r="U69" s="626"/>
      <c r="V69" s="626" t="s">
        <v>3722</v>
      </c>
      <c r="W69" s="628"/>
      <c r="X69" s="625" t="s">
        <v>6180</v>
      </c>
      <c r="Y69" s="625"/>
      <c r="Z69" s="625" t="s">
        <v>220</v>
      </c>
      <c r="AA69" s="628"/>
      <c r="AB69" s="626"/>
      <c r="AC69" s="626" t="str">
        <f t="shared" si="0"/>
        <v>327 mm</v>
      </c>
      <c r="AD69" s="623" t="s">
        <v>10891</v>
      </c>
      <c r="AH69" s="623">
        <v>90</v>
      </c>
      <c r="AI69" s="623">
        <f t="shared" si="1"/>
        <v>327</v>
      </c>
    </row>
    <row r="70" spans="1:35" x14ac:dyDescent="0.2">
      <c r="A70" s="628" t="s">
        <v>8539</v>
      </c>
      <c r="B70" s="624" t="s">
        <v>8490</v>
      </c>
      <c r="C70" s="626" t="s">
        <v>2288</v>
      </c>
      <c r="D70" s="628" t="s">
        <v>4099</v>
      </c>
      <c r="E70" s="625">
        <v>107</v>
      </c>
      <c r="F70" s="626">
        <v>56</v>
      </c>
      <c r="G70" s="626"/>
      <c r="H70" s="626">
        <v>79</v>
      </c>
      <c r="I70" s="626"/>
      <c r="J70" s="626" t="s">
        <v>2289</v>
      </c>
      <c r="K70" s="626"/>
      <c r="L70" s="626" t="s">
        <v>6177</v>
      </c>
      <c r="M70" s="629" t="s">
        <v>3929</v>
      </c>
      <c r="N70" s="626"/>
      <c r="O70" s="626" t="s">
        <v>6178</v>
      </c>
      <c r="P70" s="629" t="s">
        <v>6178</v>
      </c>
      <c r="Q70" s="626"/>
      <c r="R70" s="626" t="s">
        <v>8263</v>
      </c>
      <c r="S70" s="626"/>
      <c r="T70" s="626" t="s">
        <v>6178</v>
      </c>
      <c r="U70" s="626"/>
      <c r="V70" s="626" t="s">
        <v>3722</v>
      </c>
      <c r="W70" s="628"/>
      <c r="X70" s="625" t="s">
        <v>6180</v>
      </c>
      <c r="Y70" s="625"/>
      <c r="Z70" s="625" t="s">
        <v>5243</v>
      </c>
      <c r="AA70" s="628"/>
      <c r="AB70" s="626"/>
      <c r="AC70" s="626" t="str">
        <f t="shared" si="0"/>
        <v>327 mm</v>
      </c>
      <c r="AH70" s="623">
        <v>90</v>
      </c>
      <c r="AI70" s="623">
        <f t="shared" si="1"/>
        <v>327</v>
      </c>
    </row>
    <row r="71" spans="1:35" x14ac:dyDescent="0.2">
      <c r="A71" s="628"/>
      <c r="B71" s="624" t="s">
        <v>8490</v>
      </c>
      <c r="C71" s="626" t="s">
        <v>2288</v>
      </c>
      <c r="D71" s="624" t="s">
        <v>9668</v>
      </c>
      <c r="E71" s="625">
        <v>115</v>
      </c>
      <c r="F71" s="626">
        <v>55</v>
      </c>
      <c r="G71" s="626"/>
      <c r="H71" s="626">
        <v>79</v>
      </c>
      <c r="I71" s="626"/>
      <c r="J71" s="626" t="s">
        <v>2289</v>
      </c>
      <c r="K71" s="626"/>
      <c r="L71" s="626" t="s">
        <v>6177</v>
      </c>
      <c r="M71" s="629" t="s">
        <v>8671</v>
      </c>
      <c r="N71" s="626"/>
      <c r="O71" s="626" t="s">
        <v>6178</v>
      </c>
      <c r="P71" s="629" t="s">
        <v>6178</v>
      </c>
      <c r="Q71" s="626"/>
      <c r="R71" s="626" t="s">
        <v>8263</v>
      </c>
      <c r="S71" s="626"/>
      <c r="T71" s="626">
        <v>3</v>
      </c>
      <c r="U71" s="626"/>
      <c r="V71" s="626" t="s">
        <v>538</v>
      </c>
      <c r="W71" s="628"/>
      <c r="X71" s="625" t="s">
        <v>5243</v>
      </c>
      <c r="Y71" s="625"/>
      <c r="Z71" s="625" t="s">
        <v>220</v>
      </c>
      <c r="AA71" s="628"/>
      <c r="AB71" s="626"/>
      <c r="AC71" s="626" t="str">
        <f t="shared" si="0"/>
        <v>342 mm</v>
      </c>
      <c r="AH71" s="623">
        <v>75</v>
      </c>
      <c r="AI71" s="623">
        <f t="shared" si="1"/>
        <v>342</v>
      </c>
    </row>
    <row r="72" spans="1:35" x14ac:dyDescent="0.2">
      <c r="A72" s="628"/>
      <c r="B72" s="624" t="s">
        <v>8490</v>
      </c>
      <c r="C72" s="626" t="s">
        <v>2288</v>
      </c>
      <c r="D72" s="624" t="s">
        <v>2702</v>
      </c>
      <c r="E72" s="625">
        <v>107</v>
      </c>
      <c r="F72" s="626">
        <v>55</v>
      </c>
      <c r="G72" s="626"/>
      <c r="H72" s="626">
        <v>79</v>
      </c>
      <c r="I72" s="626"/>
      <c r="J72" s="626" t="s">
        <v>2289</v>
      </c>
      <c r="K72" s="626"/>
      <c r="L72" s="626" t="s">
        <v>6177</v>
      </c>
      <c r="M72" s="629" t="s">
        <v>8671</v>
      </c>
      <c r="N72" s="626"/>
      <c r="O72" s="626" t="s">
        <v>6178</v>
      </c>
      <c r="P72" s="629" t="s">
        <v>6178</v>
      </c>
      <c r="Q72" s="626"/>
      <c r="R72" s="626" t="s">
        <v>8263</v>
      </c>
      <c r="S72" s="626"/>
      <c r="T72" s="626" t="s">
        <v>6178</v>
      </c>
      <c r="U72" s="626"/>
      <c r="V72" s="626" t="s">
        <v>6343</v>
      </c>
      <c r="W72" s="628"/>
      <c r="X72" s="625" t="s">
        <v>6180</v>
      </c>
      <c r="Y72" s="625"/>
      <c r="Z72" s="625" t="s">
        <v>5243</v>
      </c>
      <c r="AA72" s="628"/>
      <c r="AB72" s="626"/>
      <c r="AC72" s="626" t="str">
        <f t="shared" si="0"/>
        <v>307 mm</v>
      </c>
      <c r="AH72" s="623">
        <v>110</v>
      </c>
      <c r="AI72" s="623">
        <f t="shared" si="1"/>
        <v>307</v>
      </c>
    </row>
    <row r="73" spans="1:35" x14ac:dyDescent="0.2">
      <c r="A73" s="628"/>
      <c r="B73" s="624" t="s">
        <v>8490</v>
      </c>
      <c r="C73" s="626" t="s">
        <v>2288</v>
      </c>
      <c r="D73" s="624" t="s">
        <v>7290</v>
      </c>
      <c r="E73" s="625">
        <v>107</v>
      </c>
      <c r="F73" s="626">
        <v>55</v>
      </c>
      <c r="G73" s="626"/>
      <c r="H73" s="626">
        <v>79</v>
      </c>
      <c r="I73" s="626"/>
      <c r="J73" s="626" t="s">
        <v>2289</v>
      </c>
      <c r="K73" s="626"/>
      <c r="L73" s="626" t="s">
        <v>6177</v>
      </c>
      <c r="M73" s="629" t="s">
        <v>8671</v>
      </c>
      <c r="N73" s="626"/>
      <c r="O73" s="626" t="s">
        <v>6178</v>
      </c>
      <c r="P73" s="629" t="s">
        <v>6178</v>
      </c>
      <c r="Q73" s="626"/>
      <c r="R73" s="626" t="s">
        <v>8263</v>
      </c>
      <c r="S73" s="626"/>
      <c r="T73" s="626" t="s">
        <v>6178</v>
      </c>
      <c r="U73" s="626"/>
      <c r="V73" s="626" t="s">
        <v>6343</v>
      </c>
      <c r="W73" s="628"/>
      <c r="X73" s="625" t="s">
        <v>6180</v>
      </c>
      <c r="Y73" s="625"/>
      <c r="Z73" s="625" t="s">
        <v>5243</v>
      </c>
      <c r="AA73" s="628"/>
      <c r="AB73" s="626"/>
      <c r="AC73" s="626" t="str">
        <f t="shared" si="0"/>
        <v>307 mm</v>
      </c>
      <c r="AH73" s="623">
        <v>110</v>
      </c>
      <c r="AI73" s="623">
        <f t="shared" si="1"/>
        <v>307</v>
      </c>
    </row>
    <row r="74" spans="1:35" x14ac:dyDescent="0.2">
      <c r="A74" s="628"/>
      <c r="B74" s="624" t="s">
        <v>8490</v>
      </c>
      <c r="C74" s="626" t="s">
        <v>2288</v>
      </c>
      <c r="D74" s="624" t="s">
        <v>1743</v>
      </c>
      <c r="E74" s="625">
        <v>107</v>
      </c>
      <c r="F74" s="626">
        <v>55</v>
      </c>
      <c r="G74" s="626"/>
      <c r="H74" s="626">
        <v>79</v>
      </c>
      <c r="I74" s="626"/>
      <c r="J74" s="626" t="s">
        <v>2289</v>
      </c>
      <c r="K74" s="626"/>
      <c r="L74" s="626" t="s">
        <v>6177</v>
      </c>
      <c r="M74" s="629" t="s">
        <v>8671</v>
      </c>
      <c r="N74" s="626"/>
      <c r="O74" s="626" t="s">
        <v>6178</v>
      </c>
      <c r="P74" s="629" t="s">
        <v>6178</v>
      </c>
      <c r="Q74" s="626"/>
      <c r="R74" s="626" t="s">
        <v>8263</v>
      </c>
      <c r="S74" s="626"/>
      <c r="T74" s="626" t="s">
        <v>6178</v>
      </c>
      <c r="U74" s="626"/>
      <c r="V74" s="626" t="s">
        <v>6343</v>
      </c>
      <c r="W74" s="628"/>
      <c r="X74" s="625" t="s">
        <v>6180</v>
      </c>
      <c r="Y74" s="625"/>
      <c r="Z74" s="625" t="s">
        <v>5243</v>
      </c>
      <c r="AA74" s="628"/>
      <c r="AB74" s="626"/>
      <c r="AC74" s="626" t="str">
        <f t="shared" si="0"/>
        <v>307 mm</v>
      </c>
      <c r="AH74" s="623">
        <v>110</v>
      </c>
      <c r="AI74" s="623">
        <f t="shared" si="1"/>
        <v>307</v>
      </c>
    </row>
    <row r="75" spans="1:35" x14ac:dyDescent="0.2">
      <c r="A75" s="628"/>
      <c r="B75" s="624" t="s">
        <v>8490</v>
      </c>
      <c r="C75" s="626" t="s">
        <v>2288</v>
      </c>
      <c r="D75" s="624" t="s">
        <v>4783</v>
      </c>
      <c r="E75" s="625">
        <v>117</v>
      </c>
      <c r="F75" s="626">
        <v>54</v>
      </c>
      <c r="G75" s="626"/>
      <c r="H75" s="626">
        <v>79</v>
      </c>
      <c r="I75" s="626"/>
      <c r="J75" s="626" t="s">
        <v>2572</v>
      </c>
      <c r="K75" s="626"/>
      <c r="L75" s="626" t="s">
        <v>8885</v>
      </c>
      <c r="M75" s="629" t="s">
        <v>8671</v>
      </c>
      <c r="N75" s="626"/>
      <c r="O75" s="626" t="s">
        <v>6178</v>
      </c>
      <c r="P75" s="629" t="s">
        <v>6178</v>
      </c>
      <c r="Q75" s="626"/>
      <c r="R75" s="626" t="s">
        <v>8263</v>
      </c>
      <c r="S75" s="626"/>
      <c r="T75" s="626" t="s">
        <v>6178</v>
      </c>
      <c r="U75" s="626"/>
      <c r="V75" s="626" t="s">
        <v>2388</v>
      </c>
      <c r="W75" s="628"/>
      <c r="X75" s="625" t="s">
        <v>5243</v>
      </c>
      <c r="Y75" s="625"/>
      <c r="Z75" s="625" t="s">
        <v>220</v>
      </c>
      <c r="AA75" s="628"/>
      <c r="AB75" s="626"/>
      <c r="AC75" s="626" t="str">
        <f t="shared" si="0"/>
        <v>317 mm</v>
      </c>
      <c r="AH75" s="623">
        <v>100</v>
      </c>
      <c r="AI75" s="623">
        <f t="shared" si="1"/>
        <v>317</v>
      </c>
    </row>
    <row r="76" spans="1:35" x14ac:dyDescent="0.2">
      <c r="A76" s="628" t="s">
        <v>3218</v>
      </c>
      <c r="B76" s="624" t="s">
        <v>8490</v>
      </c>
      <c r="C76" s="626" t="s">
        <v>2288</v>
      </c>
      <c r="D76" s="624" t="s">
        <v>3219</v>
      </c>
      <c r="E76" s="625">
        <v>115</v>
      </c>
      <c r="F76" s="626">
        <v>56</v>
      </c>
      <c r="G76" s="626"/>
      <c r="H76" s="626">
        <v>79</v>
      </c>
      <c r="I76" s="626"/>
      <c r="J76" s="626" t="s">
        <v>2289</v>
      </c>
      <c r="K76" s="626"/>
      <c r="L76" s="626" t="s">
        <v>6177</v>
      </c>
      <c r="M76" s="629" t="s">
        <v>8671</v>
      </c>
      <c r="N76" s="626"/>
      <c r="O76" s="626" t="s">
        <v>6178</v>
      </c>
      <c r="P76" s="629" t="s">
        <v>6178</v>
      </c>
      <c r="Q76" s="626"/>
      <c r="R76" s="626" t="s">
        <v>8263</v>
      </c>
      <c r="S76" s="626"/>
      <c r="T76" s="626" t="s">
        <v>6178</v>
      </c>
      <c r="U76" s="626"/>
      <c r="V76" s="626" t="s">
        <v>3742</v>
      </c>
      <c r="W76" s="628"/>
      <c r="X76" s="625" t="s">
        <v>6180</v>
      </c>
      <c r="Y76" s="625"/>
      <c r="Z76" s="625" t="s">
        <v>5243</v>
      </c>
      <c r="AA76" s="628"/>
      <c r="AB76" s="626"/>
      <c r="AC76" s="626" t="str">
        <f t="shared" si="0"/>
        <v>337 mm</v>
      </c>
      <c r="AH76" s="623">
        <v>80</v>
      </c>
      <c r="AI76" s="623">
        <f t="shared" si="1"/>
        <v>337</v>
      </c>
    </row>
    <row r="77" spans="1:35" x14ac:dyDescent="0.2">
      <c r="A77" s="628"/>
      <c r="B77" s="624" t="s">
        <v>8490</v>
      </c>
      <c r="C77" s="626" t="s">
        <v>2288</v>
      </c>
      <c r="D77" s="624" t="s">
        <v>6119</v>
      </c>
      <c r="E77" s="625">
        <v>115</v>
      </c>
      <c r="F77" s="626">
        <v>56</v>
      </c>
      <c r="G77" s="626"/>
      <c r="H77" s="626">
        <v>79</v>
      </c>
      <c r="I77" s="626"/>
      <c r="J77" s="626" t="s">
        <v>2289</v>
      </c>
      <c r="K77" s="626"/>
      <c r="L77" s="626" t="s">
        <v>6177</v>
      </c>
      <c r="M77" s="629" t="s">
        <v>8671</v>
      </c>
      <c r="N77" s="626"/>
      <c r="O77" s="626" t="s">
        <v>6178</v>
      </c>
      <c r="P77" s="629" t="s">
        <v>6178</v>
      </c>
      <c r="Q77" s="626"/>
      <c r="R77" s="626" t="s">
        <v>8263</v>
      </c>
      <c r="S77" s="626"/>
      <c r="T77" s="626">
        <v>2</v>
      </c>
      <c r="U77" s="626"/>
      <c r="V77" s="626" t="s">
        <v>3211</v>
      </c>
      <c r="W77" s="628"/>
      <c r="X77" s="625" t="s">
        <v>6180</v>
      </c>
      <c r="Y77" s="625"/>
      <c r="Z77" s="625" t="s">
        <v>220</v>
      </c>
      <c r="AA77" s="628"/>
      <c r="AB77" s="626"/>
      <c r="AC77" s="626" t="str">
        <f t="shared" si="0"/>
        <v>322 mm</v>
      </c>
      <c r="AH77" s="623">
        <v>95</v>
      </c>
      <c r="AI77" s="623">
        <f t="shared" si="1"/>
        <v>322</v>
      </c>
    </row>
    <row r="78" spans="1:35" x14ac:dyDescent="0.2">
      <c r="A78" s="628"/>
      <c r="B78" s="624" t="s">
        <v>8490</v>
      </c>
      <c r="C78" s="626" t="s">
        <v>2288</v>
      </c>
      <c r="D78" s="624" t="s">
        <v>2307</v>
      </c>
      <c r="E78" s="625">
        <v>115</v>
      </c>
      <c r="F78" s="626">
        <v>56</v>
      </c>
      <c r="G78" s="626"/>
      <c r="H78" s="626">
        <v>79</v>
      </c>
      <c r="I78" s="626"/>
      <c r="J78" s="626" t="s">
        <v>2289</v>
      </c>
      <c r="K78" s="626"/>
      <c r="L78" s="626" t="s">
        <v>6177</v>
      </c>
      <c r="M78" s="629" t="s">
        <v>8671</v>
      </c>
      <c r="N78" s="626"/>
      <c r="O78" s="626" t="s">
        <v>6178</v>
      </c>
      <c r="P78" s="629" t="s">
        <v>6178</v>
      </c>
      <c r="Q78" s="626"/>
      <c r="R78" s="626" t="s">
        <v>8263</v>
      </c>
      <c r="S78" s="626"/>
      <c r="T78" s="626">
        <v>2</v>
      </c>
      <c r="U78" s="626"/>
      <c r="V78" s="626" t="s">
        <v>3722</v>
      </c>
      <c r="W78" s="628"/>
      <c r="X78" s="625" t="s">
        <v>6180</v>
      </c>
      <c r="Y78" s="625"/>
      <c r="Z78" s="625" t="s">
        <v>220</v>
      </c>
      <c r="AA78" s="628"/>
      <c r="AB78" s="626"/>
      <c r="AC78" s="626" t="str">
        <f t="shared" si="0"/>
        <v>327 mm</v>
      </c>
      <c r="AH78" s="623">
        <v>90</v>
      </c>
      <c r="AI78" s="623">
        <f t="shared" si="1"/>
        <v>327</v>
      </c>
    </row>
    <row r="79" spans="1:35" x14ac:dyDescent="0.2">
      <c r="A79" s="628"/>
      <c r="B79" s="624" t="s">
        <v>8490</v>
      </c>
      <c r="C79" s="626" t="s">
        <v>2288</v>
      </c>
      <c r="D79" s="624" t="s">
        <v>3828</v>
      </c>
      <c r="E79" s="625">
        <v>115</v>
      </c>
      <c r="F79" s="626">
        <v>56</v>
      </c>
      <c r="G79" s="626"/>
      <c r="H79" s="626">
        <v>79</v>
      </c>
      <c r="I79" s="626"/>
      <c r="J79" s="626" t="s">
        <v>2289</v>
      </c>
      <c r="K79" s="626"/>
      <c r="L79" s="626" t="s">
        <v>6177</v>
      </c>
      <c r="M79" s="629" t="s">
        <v>8671</v>
      </c>
      <c r="N79" s="626"/>
      <c r="O79" s="626" t="s">
        <v>6178</v>
      </c>
      <c r="P79" s="629" t="s">
        <v>6178</v>
      </c>
      <c r="Q79" s="626"/>
      <c r="R79" s="626" t="s">
        <v>8263</v>
      </c>
      <c r="S79" s="626"/>
      <c r="T79" s="626">
        <v>2</v>
      </c>
      <c r="U79" s="626"/>
      <c r="V79" s="626" t="s">
        <v>3211</v>
      </c>
      <c r="W79" s="628"/>
      <c r="X79" s="625" t="s">
        <v>6180</v>
      </c>
      <c r="Y79" s="625"/>
      <c r="Z79" s="625" t="s">
        <v>220</v>
      </c>
      <c r="AA79" s="628"/>
      <c r="AB79" s="626"/>
      <c r="AC79" s="626" t="str">
        <f t="shared" si="0"/>
        <v>322 mm</v>
      </c>
      <c r="AH79" s="623">
        <v>95</v>
      </c>
      <c r="AI79" s="623">
        <f t="shared" si="1"/>
        <v>322</v>
      </c>
    </row>
    <row r="80" spans="1:35" x14ac:dyDescent="0.2">
      <c r="A80" s="633" t="s">
        <v>10670</v>
      </c>
      <c r="B80" s="624" t="s">
        <v>8490</v>
      </c>
      <c r="C80" s="626" t="s">
        <v>2288</v>
      </c>
      <c r="D80" s="631" t="s">
        <v>10671</v>
      </c>
      <c r="E80" s="625">
        <v>115</v>
      </c>
      <c r="F80" s="626">
        <v>56</v>
      </c>
      <c r="G80" s="626"/>
      <c r="H80" s="626">
        <v>79</v>
      </c>
      <c r="I80" s="626"/>
      <c r="J80" s="626" t="s">
        <v>2289</v>
      </c>
      <c r="K80" s="626"/>
      <c r="L80" s="626" t="s">
        <v>6177</v>
      </c>
      <c r="M80" s="629" t="s">
        <v>8671</v>
      </c>
      <c r="N80" s="626"/>
      <c r="O80" s="626" t="s">
        <v>6178</v>
      </c>
      <c r="P80" s="629" t="s">
        <v>6178</v>
      </c>
      <c r="Q80" s="626"/>
      <c r="R80" s="626" t="s">
        <v>8263</v>
      </c>
      <c r="S80" s="626"/>
      <c r="T80" s="626">
        <v>2</v>
      </c>
      <c r="U80" s="626"/>
      <c r="V80" s="626" t="s">
        <v>3722</v>
      </c>
      <c r="W80" s="628"/>
      <c r="X80" s="625" t="s">
        <v>6180</v>
      </c>
      <c r="Y80" s="625"/>
      <c r="Z80" s="625" t="s">
        <v>220</v>
      </c>
      <c r="AA80" s="628"/>
      <c r="AB80" s="626"/>
      <c r="AC80" s="626" t="str">
        <f t="shared" si="0"/>
        <v>327 mm</v>
      </c>
      <c r="AD80" s="630" t="s">
        <v>10655</v>
      </c>
      <c r="AH80" s="623">
        <v>90</v>
      </c>
      <c r="AI80" s="623">
        <f t="shared" si="1"/>
        <v>327</v>
      </c>
    </row>
    <row r="81" spans="1:35" x14ac:dyDescent="0.2">
      <c r="A81" s="628"/>
      <c r="B81" s="624" t="s">
        <v>8490</v>
      </c>
      <c r="C81" s="626" t="s">
        <v>2288</v>
      </c>
      <c r="D81" s="624" t="s">
        <v>1628</v>
      </c>
      <c r="E81" s="625">
        <v>115</v>
      </c>
      <c r="F81" s="626">
        <v>56</v>
      </c>
      <c r="G81" s="626"/>
      <c r="H81" s="626">
        <v>79</v>
      </c>
      <c r="I81" s="626"/>
      <c r="J81" s="626" t="s">
        <v>2289</v>
      </c>
      <c r="K81" s="626"/>
      <c r="L81" s="626" t="s">
        <v>6177</v>
      </c>
      <c r="M81" s="629" t="s">
        <v>8671</v>
      </c>
      <c r="N81" s="626"/>
      <c r="O81" s="626" t="s">
        <v>6178</v>
      </c>
      <c r="P81" s="629" t="s">
        <v>6178</v>
      </c>
      <c r="Q81" s="626"/>
      <c r="R81" s="626" t="s">
        <v>8263</v>
      </c>
      <c r="S81" s="626"/>
      <c r="T81" s="626">
        <v>2</v>
      </c>
      <c r="U81" s="626"/>
      <c r="V81" s="626" t="s">
        <v>3722</v>
      </c>
      <c r="W81" s="628"/>
      <c r="X81" s="625" t="s">
        <v>6180</v>
      </c>
      <c r="Y81" s="625"/>
      <c r="Z81" s="625" t="s">
        <v>220</v>
      </c>
      <c r="AA81" s="628"/>
      <c r="AB81" s="626"/>
      <c r="AC81" s="626" t="str">
        <f t="shared" si="0"/>
        <v>327 mm</v>
      </c>
      <c r="AH81" s="623">
        <v>90</v>
      </c>
      <c r="AI81" s="623">
        <f t="shared" si="1"/>
        <v>327</v>
      </c>
    </row>
    <row r="82" spans="1:35" x14ac:dyDescent="0.2">
      <c r="A82" s="628"/>
      <c r="B82" s="624" t="s">
        <v>8490</v>
      </c>
      <c r="C82" s="626" t="s">
        <v>2288</v>
      </c>
      <c r="D82" s="624" t="s">
        <v>1336</v>
      </c>
      <c r="E82" s="625">
        <v>115</v>
      </c>
      <c r="F82" s="626">
        <v>56</v>
      </c>
      <c r="G82" s="626"/>
      <c r="H82" s="626">
        <v>79</v>
      </c>
      <c r="I82" s="626"/>
      <c r="J82" s="626" t="s">
        <v>2289</v>
      </c>
      <c r="K82" s="626"/>
      <c r="L82" s="626" t="s">
        <v>6177</v>
      </c>
      <c r="M82" s="629" t="s">
        <v>8671</v>
      </c>
      <c r="N82" s="626"/>
      <c r="O82" s="626" t="s">
        <v>6178</v>
      </c>
      <c r="P82" s="629" t="s">
        <v>6178</v>
      </c>
      <c r="Q82" s="626"/>
      <c r="R82" s="626" t="s">
        <v>8263</v>
      </c>
      <c r="S82" s="626"/>
      <c r="T82" s="626">
        <v>2</v>
      </c>
      <c r="U82" s="626"/>
      <c r="V82" s="626" t="s">
        <v>3722</v>
      </c>
      <c r="W82" s="628"/>
      <c r="X82" s="625" t="s">
        <v>6180</v>
      </c>
      <c r="Y82" s="625"/>
      <c r="Z82" s="625" t="s">
        <v>220</v>
      </c>
      <c r="AA82" s="628"/>
      <c r="AB82" s="626"/>
      <c r="AC82" s="626" t="str">
        <f t="shared" si="0"/>
        <v>327 mm</v>
      </c>
      <c r="AH82" s="623">
        <v>90</v>
      </c>
      <c r="AI82" s="623">
        <f t="shared" si="1"/>
        <v>327</v>
      </c>
    </row>
    <row r="83" spans="1:35" x14ac:dyDescent="0.2">
      <c r="A83" s="628"/>
      <c r="B83" s="624" t="s">
        <v>8490</v>
      </c>
      <c r="C83" s="626" t="s">
        <v>2288</v>
      </c>
      <c r="D83" s="624" t="s">
        <v>3245</v>
      </c>
      <c r="E83" s="625">
        <v>115</v>
      </c>
      <c r="F83" s="626">
        <v>56</v>
      </c>
      <c r="G83" s="626"/>
      <c r="H83" s="626">
        <v>79</v>
      </c>
      <c r="I83" s="626"/>
      <c r="J83" s="626" t="s">
        <v>2289</v>
      </c>
      <c r="K83" s="626"/>
      <c r="L83" s="626" t="s">
        <v>6177</v>
      </c>
      <c r="M83" s="629" t="s">
        <v>8671</v>
      </c>
      <c r="N83" s="626"/>
      <c r="O83" s="626" t="s">
        <v>6178</v>
      </c>
      <c r="P83" s="629" t="s">
        <v>6178</v>
      </c>
      <c r="Q83" s="626"/>
      <c r="R83" s="626" t="s">
        <v>8263</v>
      </c>
      <c r="S83" s="626"/>
      <c r="T83" s="626">
        <v>2</v>
      </c>
      <c r="U83" s="626"/>
      <c r="V83" s="626" t="s">
        <v>3722</v>
      </c>
      <c r="W83" s="628"/>
      <c r="X83" s="625" t="s">
        <v>6180</v>
      </c>
      <c r="Y83" s="625"/>
      <c r="Z83" s="625" t="s">
        <v>220</v>
      </c>
      <c r="AA83" s="628"/>
      <c r="AB83" s="626"/>
      <c r="AC83" s="626" t="str">
        <f t="shared" si="0"/>
        <v>327 mm</v>
      </c>
      <c r="AH83" s="623">
        <v>90</v>
      </c>
      <c r="AI83" s="623">
        <f t="shared" si="1"/>
        <v>327</v>
      </c>
    </row>
    <row r="84" spans="1:35" x14ac:dyDescent="0.2">
      <c r="A84" s="628"/>
      <c r="B84" s="624" t="s">
        <v>8490</v>
      </c>
      <c r="C84" s="626" t="s">
        <v>2288</v>
      </c>
      <c r="D84" s="624" t="s">
        <v>9096</v>
      </c>
      <c r="E84" s="625">
        <v>115</v>
      </c>
      <c r="F84" s="626">
        <v>56</v>
      </c>
      <c r="G84" s="626"/>
      <c r="H84" s="626">
        <v>79</v>
      </c>
      <c r="I84" s="626"/>
      <c r="J84" s="626" t="s">
        <v>2289</v>
      </c>
      <c r="K84" s="626"/>
      <c r="L84" s="626" t="s">
        <v>6177</v>
      </c>
      <c r="M84" s="629" t="s">
        <v>8671</v>
      </c>
      <c r="N84" s="626"/>
      <c r="O84" s="626" t="s">
        <v>6178</v>
      </c>
      <c r="P84" s="629" t="s">
        <v>6178</v>
      </c>
      <c r="Q84" s="626"/>
      <c r="R84" s="626" t="s">
        <v>8263</v>
      </c>
      <c r="S84" s="626"/>
      <c r="T84" s="626">
        <v>2</v>
      </c>
      <c r="U84" s="626"/>
      <c r="V84" s="626" t="s">
        <v>3722</v>
      </c>
      <c r="W84" s="628"/>
      <c r="X84" s="625" t="s">
        <v>6180</v>
      </c>
      <c r="Y84" s="625"/>
      <c r="Z84" s="625" t="s">
        <v>220</v>
      </c>
      <c r="AA84" s="628"/>
      <c r="AB84" s="626"/>
      <c r="AC84" s="626" t="str">
        <f t="shared" si="0"/>
        <v>327 mm</v>
      </c>
      <c r="AH84" s="623">
        <v>90</v>
      </c>
      <c r="AI84" s="623">
        <f t="shared" si="1"/>
        <v>327</v>
      </c>
    </row>
    <row r="85" spans="1:35" x14ac:dyDescent="0.2">
      <c r="A85" s="628"/>
      <c r="B85" s="624" t="s">
        <v>8490</v>
      </c>
      <c r="C85" s="626" t="s">
        <v>2288</v>
      </c>
      <c r="D85" s="624" t="s">
        <v>2571</v>
      </c>
      <c r="E85" s="625">
        <v>117</v>
      </c>
      <c r="F85" s="626">
        <v>54</v>
      </c>
      <c r="G85" s="626"/>
      <c r="H85" s="626">
        <v>79</v>
      </c>
      <c r="I85" s="626"/>
      <c r="J85" s="626" t="s">
        <v>2572</v>
      </c>
      <c r="K85" s="626"/>
      <c r="L85" s="626" t="s">
        <v>8885</v>
      </c>
      <c r="M85" s="629" t="s">
        <v>3929</v>
      </c>
      <c r="N85" s="626"/>
      <c r="O85" s="626" t="s">
        <v>6178</v>
      </c>
      <c r="P85" s="629" t="s">
        <v>6178</v>
      </c>
      <c r="Q85" s="626"/>
      <c r="R85" s="626" t="s">
        <v>8263</v>
      </c>
      <c r="S85" s="626"/>
      <c r="T85" s="626" t="s">
        <v>6178</v>
      </c>
      <c r="U85" s="626"/>
      <c r="V85" s="626" t="s">
        <v>4971</v>
      </c>
      <c r="W85" s="628"/>
      <c r="X85" s="625" t="s">
        <v>5243</v>
      </c>
      <c r="Y85" s="625"/>
      <c r="Z85" s="625" t="s">
        <v>220</v>
      </c>
      <c r="AA85" s="628"/>
      <c r="AB85" s="626"/>
      <c r="AC85" s="626" t="str">
        <f t="shared" si="0"/>
        <v>332 mm</v>
      </c>
      <c r="AH85" s="623">
        <v>85</v>
      </c>
      <c r="AI85" s="623">
        <f t="shared" si="1"/>
        <v>332</v>
      </c>
    </row>
    <row r="86" spans="1:35" x14ac:dyDescent="0.2">
      <c r="A86" s="628"/>
      <c r="B86" s="624" t="s">
        <v>8490</v>
      </c>
      <c r="C86" s="626" t="s">
        <v>2288</v>
      </c>
      <c r="D86" s="624" t="s">
        <v>7287</v>
      </c>
      <c r="E86" s="625">
        <v>107</v>
      </c>
      <c r="F86" s="626">
        <v>58</v>
      </c>
      <c r="G86" s="626"/>
      <c r="H86" s="626">
        <v>79</v>
      </c>
      <c r="I86" s="626"/>
      <c r="J86" s="626" t="s">
        <v>2289</v>
      </c>
      <c r="K86" s="626"/>
      <c r="L86" s="626" t="s">
        <v>6177</v>
      </c>
      <c r="M86" s="629" t="s">
        <v>8671</v>
      </c>
      <c r="N86" s="626"/>
      <c r="O86" s="626" t="s">
        <v>6178</v>
      </c>
      <c r="P86" s="629" t="s">
        <v>6178</v>
      </c>
      <c r="Q86" s="626"/>
      <c r="R86" s="626" t="s">
        <v>8263</v>
      </c>
      <c r="S86" s="626"/>
      <c r="T86" s="626" t="s">
        <v>6178</v>
      </c>
      <c r="U86" s="626"/>
      <c r="V86" s="626" t="s">
        <v>1259</v>
      </c>
      <c r="W86" s="628"/>
      <c r="X86" s="625" t="s">
        <v>6180</v>
      </c>
      <c r="Y86" s="625"/>
      <c r="Z86" s="625" t="s">
        <v>220</v>
      </c>
      <c r="AA86" s="628"/>
      <c r="AB86" s="626"/>
      <c r="AC86" s="626" t="str">
        <f t="shared" si="0"/>
        <v>312 mm</v>
      </c>
      <c r="AH86" s="623">
        <v>105</v>
      </c>
      <c r="AI86" s="623">
        <f t="shared" si="1"/>
        <v>312</v>
      </c>
    </row>
    <row r="87" spans="1:35" x14ac:dyDescent="0.2">
      <c r="A87" s="628"/>
      <c r="B87" s="624" t="s">
        <v>8490</v>
      </c>
      <c r="C87" s="626" t="s">
        <v>2288</v>
      </c>
      <c r="D87" s="624" t="s">
        <v>9132</v>
      </c>
      <c r="E87" s="625">
        <v>137</v>
      </c>
      <c r="F87" s="626">
        <v>54</v>
      </c>
      <c r="G87" s="626"/>
      <c r="H87" s="626">
        <v>79</v>
      </c>
      <c r="I87" s="626"/>
      <c r="J87" s="626" t="s">
        <v>2572</v>
      </c>
      <c r="K87" s="626"/>
      <c r="L87" s="626" t="s">
        <v>8885</v>
      </c>
      <c r="M87" s="629" t="s">
        <v>8671</v>
      </c>
      <c r="N87" s="626"/>
      <c r="O87" s="626" t="s">
        <v>6178</v>
      </c>
      <c r="P87" s="629" t="s">
        <v>6178</v>
      </c>
      <c r="Q87" s="626"/>
      <c r="R87" s="626" t="s">
        <v>8263</v>
      </c>
      <c r="S87" s="626"/>
      <c r="T87" s="626" t="s">
        <v>6178</v>
      </c>
      <c r="U87" s="626"/>
      <c r="V87" s="626" t="s">
        <v>10455</v>
      </c>
      <c r="W87" s="628"/>
      <c r="X87" s="625" t="s">
        <v>369</v>
      </c>
      <c r="Y87" s="625"/>
      <c r="Z87" s="625" t="s">
        <v>3930</v>
      </c>
      <c r="AA87" s="628"/>
      <c r="AB87" s="626"/>
      <c r="AC87" s="626" t="str">
        <f t="shared" si="0"/>
        <v>277 mm</v>
      </c>
      <c r="AH87" s="623">
        <v>140</v>
      </c>
      <c r="AI87" s="623">
        <f t="shared" si="1"/>
        <v>277</v>
      </c>
    </row>
    <row r="88" spans="1:35" x14ac:dyDescent="0.2">
      <c r="A88" s="628"/>
      <c r="B88" s="624" t="s">
        <v>8490</v>
      </c>
      <c r="C88" s="626" t="s">
        <v>2288</v>
      </c>
      <c r="D88" s="624" t="s">
        <v>2122</v>
      </c>
      <c r="E88" s="625">
        <v>107</v>
      </c>
      <c r="F88" s="626">
        <v>58</v>
      </c>
      <c r="G88" s="626"/>
      <c r="H88" s="626">
        <v>79</v>
      </c>
      <c r="I88" s="626"/>
      <c r="J88" s="626" t="s">
        <v>2289</v>
      </c>
      <c r="K88" s="626"/>
      <c r="L88" s="626" t="s">
        <v>6177</v>
      </c>
      <c r="M88" s="629" t="s">
        <v>8671</v>
      </c>
      <c r="N88" s="626"/>
      <c r="O88" s="626" t="s">
        <v>6178</v>
      </c>
      <c r="P88" s="629" t="s">
        <v>6178</v>
      </c>
      <c r="Q88" s="626"/>
      <c r="R88" s="626" t="s">
        <v>8263</v>
      </c>
      <c r="S88" s="626"/>
      <c r="T88" s="626" t="s">
        <v>6178</v>
      </c>
      <c r="U88" s="626"/>
      <c r="V88" s="626" t="s">
        <v>6343</v>
      </c>
      <c r="W88" s="628"/>
      <c r="X88" s="625" t="s">
        <v>6180</v>
      </c>
      <c r="Y88" s="625"/>
      <c r="Z88" s="625" t="s">
        <v>5243</v>
      </c>
      <c r="AA88" s="628"/>
      <c r="AB88" s="626"/>
      <c r="AC88" s="626" t="str">
        <f t="shared" si="0"/>
        <v>307 mm</v>
      </c>
      <c r="AH88" s="623">
        <v>110</v>
      </c>
      <c r="AI88" s="623">
        <f t="shared" si="1"/>
        <v>307</v>
      </c>
    </row>
    <row r="89" spans="1:35" customFormat="1" x14ac:dyDescent="0.2">
      <c r="A89" s="6" t="s">
        <v>11714</v>
      </c>
      <c r="B89" s="136" t="s">
        <v>11715</v>
      </c>
      <c r="C89" s="137" t="s">
        <v>2288</v>
      </c>
      <c r="D89" s="136" t="s">
        <v>11716</v>
      </c>
      <c r="E89" s="5">
        <v>107</v>
      </c>
      <c r="F89" s="137">
        <v>58</v>
      </c>
      <c r="G89" s="137"/>
      <c r="H89" s="137">
        <v>79</v>
      </c>
      <c r="I89" s="137"/>
      <c r="J89" s="137" t="s">
        <v>2289</v>
      </c>
      <c r="K89" s="137"/>
      <c r="L89" s="137" t="s">
        <v>6177</v>
      </c>
      <c r="M89" s="251" t="s">
        <v>8671</v>
      </c>
      <c r="N89" s="137"/>
      <c r="O89" s="137" t="s">
        <v>6178</v>
      </c>
      <c r="P89" s="251" t="s">
        <v>6178</v>
      </c>
      <c r="Q89" s="137"/>
      <c r="R89" s="137" t="s">
        <v>8263</v>
      </c>
      <c r="S89" s="137"/>
      <c r="T89" s="137" t="s">
        <v>6178</v>
      </c>
      <c r="U89" s="137"/>
      <c r="V89" s="137" t="s">
        <v>3722</v>
      </c>
      <c r="W89" s="6"/>
      <c r="X89" s="5" t="s">
        <v>6180</v>
      </c>
      <c r="Y89" s="5"/>
      <c r="Z89" s="5" t="s">
        <v>220</v>
      </c>
      <c r="AA89" s="6"/>
      <c r="AB89" s="137"/>
      <c r="AC89" s="626" t="str">
        <f t="shared" si="0"/>
        <v>327 mm</v>
      </c>
      <c r="AD89" t="s">
        <v>11717</v>
      </c>
      <c r="AH89" s="628">
        <v>90</v>
      </c>
      <c r="AI89" s="623">
        <f t="shared" si="1"/>
        <v>327</v>
      </c>
    </row>
    <row r="90" spans="1:35" x14ac:dyDescent="0.2">
      <c r="A90" s="628"/>
      <c r="B90" s="624"/>
      <c r="C90" s="626" t="s">
        <v>6260</v>
      </c>
      <c r="E90" s="625" t="s">
        <v>6996</v>
      </c>
      <c r="F90" s="626"/>
      <c r="G90" s="626"/>
      <c r="H90" s="626"/>
      <c r="I90" s="626"/>
      <c r="J90" s="626"/>
      <c r="K90" s="626"/>
      <c r="L90" s="626"/>
      <c r="M90" s="629"/>
      <c r="N90" s="626"/>
      <c r="O90" s="626"/>
      <c r="P90" s="629"/>
      <c r="Q90" s="626"/>
      <c r="R90" s="626"/>
      <c r="S90" s="626"/>
      <c r="T90" s="626"/>
      <c r="U90" s="626"/>
      <c r="V90" s="626"/>
      <c r="W90" s="628"/>
      <c r="X90" s="625"/>
      <c r="Y90" s="625"/>
      <c r="Z90" s="625"/>
      <c r="AA90" s="628"/>
      <c r="AB90" s="626"/>
      <c r="AC90" s="626" t="str">
        <f t="shared" si="0"/>
        <v>417 mm</v>
      </c>
      <c r="AI90" s="623">
        <f t="shared" si="1"/>
        <v>417</v>
      </c>
    </row>
    <row r="91" spans="1:35" x14ac:dyDescent="0.2">
      <c r="A91" s="628"/>
      <c r="B91" s="624" t="s">
        <v>3365</v>
      </c>
      <c r="C91" s="626" t="s">
        <v>6393</v>
      </c>
      <c r="D91" s="628" t="s">
        <v>553</v>
      </c>
      <c r="E91" s="625">
        <v>114</v>
      </c>
      <c r="F91" s="626">
        <v>60</v>
      </c>
      <c r="G91" s="626"/>
      <c r="H91" s="626">
        <v>79</v>
      </c>
      <c r="I91" s="626"/>
      <c r="J91" s="626" t="s">
        <v>2289</v>
      </c>
      <c r="K91" s="626"/>
      <c r="L91" s="626" t="s">
        <v>6177</v>
      </c>
      <c r="M91" s="629" t="s">
        <v>8671</v>
      </c>
      <c r="N91" s="626"/>
      <c r="O91" s="626" t="s">
        <v>6177</v>
      </c>
      <c r="P91" s="629" t="s">
        <v>8672</v>
      </c>
      <c r="Q91" s="626"/>
      <c r="R91" s="626" t="s">
        <v>8263</v>
      </c>
      <c r="S91" s="626"/>
      <c r="T91" s="626" t="s">
        <v>6178</v>
      </c>
      <c r="U91" s="626"/>
      <c r="V91" s="626" t="s">
        <v>4971</v>
      </c>
      <c r="W91" s="628"/>
      <c r="X91" s="625" t="s">
        <v>6180</v>
      </c>
      <c r="Y91" s="625"/>
      <c r="Z91" s="625" t="s">
        <v>5243</v>
      </c>
      <c r="AA91" s="628"/>
      <c r="AB91" s="626"/>
      <c r="AC91" s="626" t="str">
        <f t="shared" si="0"/>
        <v>332 mm</v>
      </c>
      <c r="AH91" s="623">
        <v>85</v>
      </c>
      <c r="AI91" s="623">
        <f>312-AH91-7+112</f>
        <v>332</v>
      </c>
    </row>
    <row r="92" spans="1:35" x14ac:dyDescent="0.2">
      <c r="A92" s="628"/>
      <c r="B92" s="624" t="s">
        <v>3365</v>
      </c>
      <c r="C92" s="626" t="s">
        <v>6393</v>
      </c>
      <c r="D92" s="628" t="s">
        <v>5516</v>
      </c>
      <c r="E92" s="625">
        <v>107</v>
      </c>
      <c r="F92" s="626">
        <v>56</v>
      </c>
      <c r="G92" s="626"/>
      <c r="H92" s="626">
        <v>79</v>
      </c>
      <c r="I92" s="626"/>
      <c r="J92" s="626" t="s">
        <v>2289</v>
      </c>
      <c r="K92" s="626"/>
      <c r="L92" s="626" t="s">
        <v>6177</v>
      </c>
      <c r="M92" s="629" t="s">
        <v>3929</v>
      </c>
      <c r="N92" s="626"/>
      <c r="O92" s="626" t="s">
        <v>6178</v>
      </c>
      <c r="P92" s="629" t="s">
        <v>6178</v>
      </c>
      <c r="Q92" s="626"/>
      <c r="R92" s="626" t="s">
        <v>8263</v>
      </c>
      <c r="S92" s="626"/>
      <c r="T92" s="626" t="s">
        <v>6178</v>
      </c>
      <c r="U92" s="626"/>
      <c r="V92" s="626" t="s">
        <v>538</v>
      </c>
      <c r="W92" s="628"/>
      <c r="X92" s="625" t="s">
        <v>6180</v>
      </c>
      <c r="Y92" s="625"/>
      <c r="Z92" s="625" t="s">
        <v>5243</v>
      </c>
      <c r="AA92" s="628"/>
      <c r="AB92" s="626"/>
      <c r="AC92" s="626" t="str">
        <f t="shared" ref="AC92:AC160" si="2">AI92&amp; " mm"</f>
        <v>342 mm</v>
      </c>
      <c r="AH92" s="623">
        <v>75</v>
      </c>
      <c r="AI92" s="623">
        <f t="shared" ref="AI92:AI160" si="3">312-AH92-7+112</f>
        <v>342</v>
      </c>
    </row>
    <row r="93" spans="1:35" x14ac:dyDescent="0.2">
      <c r="A93" s="628" t="s">
        <v>4526</v>
      </c>
      <c r="B93" s="624" t="s">
        <v>3365</v>
      </c>
      <c r="C93" s="626" t="s">
        <v>6393</v>
      </c>
      <c r="D93" s="628" t="s">
        <v>1075</v>
      </c>
      <c r="E93" s="625">
        <v>107</v>
      </c>
      <c r="F93" s="626">
        <v>58</v>
      </c>
      <c r="G93" s="626"/>
      <c r="H93" s="626">
        <v>79</v>
      </c>
      <c r="I93" s="626"/>
      <c r="J93" s="626" t="s">
        <v>2289</v>
      </c>
      <c r="K93" s="626"/>
      <c r="L93" s="626" t="s">
        <v>6177</v>
      </c>
      <c r="M93" s="629" t="s">
        <v>8671</v>
      </c>
      <c r="N93" s="626"/>
      <c r="O93" s="626" t="s">
        <v>6178</v>
      </c>
      <c r="P93" s="629" t="s">
        <v>6178</v>
      </c>
      <c r="Q93" s="626"/>
      <c r="R93" s="626" t="s">
        <v>8263</v>
      </c>
      <c r="S93" s="626"/>
      <c r="T93" s="626" t="s">
        <v>6178</v>
      </c>
      <c r="U93" s="626"/>
      <c r="V93" s="626" t="s">
        <v>2388</v>
      </c>
      <c r="W93" s="628"/>
      <c r="X93" s="625" t="s">
        <v>6180</v>
      </c>
      <c r="Y93" s="625"/>
      <c r="Z93" s="625" t="s">
        <v>5243</v>
      </c>
      <c r="AA93" s="628"/>
      <c r="AB93" s="626"/>
      <c r="AC93" s="626" t="str">
        <f t="shared" si="2"/>
        <v>317 mm</v>
      </c>
      <c r="AD93" s="623" t="s">
        <v>11388</v>
      </c>
      <c r="AH93" s="623">
        <v>100</v>
      </c>
      <c r="AI93" s="623">
        <f t="shared" si="3"/>
        <v>317</v>
      </c>
    </row>
    <row r="94" spans="1:35" x14ac:dyDescent="0.2">
      <c r="A94" s="628"/>
      <c r="B94" s="624" t="s">
        <v>3365</v>
      </c>
      <c r="C94" s="626" t="s">
        <v>6393</v>
      </c>
      <c r="D94" s="628" t="s">
        <v>4573</v>
      </c>
      <c r="E94" s="625">
        <v>107</v>
      </c>
      <c r="F94" s="626">
        <v>57</v>
      </c>
      <c r="G94" s="626"/>
      <c r="H94" s="626">
        <v>79</v>
      </c>
      <c r="I94" s="626"/>
      <c r="J94" s="626" t="s">
        <v>2289</v>
      </c>
      <c r="K94" s="626"/>
      <c r="L94" s="626" t="s">
        <v>6177</v>
      </c>
      <c r="M94" s="629" t="s">
        <v>8671</v>
      </c>
      <c r="N94" s="626"/>
      <c r="O94" s="626" t="s">
        <v>6178</v>
      </c>
      <c r="P94" s="629" t="s">
        <v>6178</v>
      </c>
      <c r="Q94" s="626"/>
      <c r="R94" s="626" t="s">
        <v>8263</v>
      </c>
      <c r="S94" s="626"/>
      <c r="T94" s="626" t="s">
        <v>6178</v>
      </c>
      <c r="U94" s="626"/>
      <c r="V94" s="626" t="s">
        <v>6343</v>
      </c>
      <c r="W94" s="628"/>
      <c r="X94" s="625" t="s">
        <v>5243</v>
      </c>
      <c r="Y94" s="625"/>
      <c r="Z94" s="625" t="s">
        <v>220</v>
      </c>
      <c r="AA94" s="628"/>
      <c r="AB94" s="626"/>
      <c r="AC94" s="626" t="str">
        <f t="shared" si="2"/>
        <v>307 mm</v>
      </c>
      <c r="AH94" s="623">
        <v>110</v>
      </c>
      <c r="AI94" s="623">
        <f t="shared" si="3"/>
        <v>307</v>
      </c>
    </row>
    <row r="95" spans="1:35" x14ac:dyDescent="0.2">
      <c r="A95" s="628"/>
      <c r="B95" s="624" t="s">
        <v>4416</v>
      </c>
      <c r="C95" s="626" t="s">
        <v>6393</v>
      </c>
      <c r="D95" s="628" t="s">
        <v>448</v>
      </c>
      <c r="E95" s="625">
        <v>107</v>
      </c>
      <c r="F95" s="626">
        <v>60</v>
      </c>
      <c r="G95" s="626"/>
      <c r="H95" s="626">
        <v>79</v>
      </c>
      <c r="I95" s="626"/>
      <c r="J95" s="626" t="s">
        <v>2289</v>
      </c>
      <c r="K95" s="626"/>
      <c r="L95" s="626" t="s">
        <v>6177</v>
      </c>
      <c r="M95" s="629" t="s">
        <v>5089</v>
      </c>
      <c r="N95" s="626"/>
      <c r="O95" s="626" t="s">
        <v>6178</v>
      </c>
      <c r="P95" s="629" t="s">
        <v>6178</v>
      </c>
      <c r="Q95" s="626"/>
      <c r="R95" s="626" t="s">
        <v>8263</v>
      </c>
      <c r="S95" s="626"/>
      <c r="T95" s="626" t="s">
        <v>6178</v>
      </c>
      <c r="U95" s="626"/>
      <c r="V95" s="626" t="s">
        <v>2388</v>
      </c>
      <c r="W95" s="628"/>
      <c r="X95" s="625" t="s">
        <v>6180</v>
      </c>
      <c r="Y95" s="625"/>
      <c r="Z95" s="625" t="s">
        <v>5243</v>
      </c>
      <c r="AA95" s="628"/>
      <c r="AB95" s="626"/>
      <c r="AC95" s="626" t="str">
        <f t="shared" si="2"/>
        <v>317 mm</v>
      </c>
      <c r="AH95" s="623">
        <v>100</v>
      </c>
      <c r="AI95" s="623">
        <f t="shared" si="3"/>
        <v>317</v>
      </c>
    </row>
    <row r="96" spans="1:35" x14ac:dyDescent="0.2">
      <c r="A96" s="628" t="s">
        <v>12602</v>
      </c>
      <c r="B96" s="624" t="s">
        <v>8490</v>
      </c>
      <c r="C96" s="626" t="s">
        <v>3424</v>
      </c>
      <c r="D96" s="628" t="s">
        <v>12612</v>
      </c>
      <c r="E96" s="799">
        <v>107</v>
      </c>
      <c r="F96" s="626">
        <v>59</v>
      </c>
      <c r="G96" s="626"/>
      <c r="H96" s="626">
        <v>79</v>
      </c>
      <c r="I96" s="626"/>
      <c r="J96" s="626" t="s">
        <v>2289</v>
      </c>
      <c r="K96" s="626"/>
      <c r="L96" s="626" t="s">
        <v>6177</v>
      </c>
      <c r="M96" s="629" t="s">
        <v>3929</v>
      </c>
      <c r="N96" s="626"/>
      <c r="O96" s="626" t="s">
        <v>6178</v>
      </c>
      <c r="P96" s="629" t="s">
        <v>6178</v>
      </c>
      <c r="Q96" s="626"/>
      <c r="R96" s="626" t="s">
        <v>8263</v>
      </c>
      <c r="S96" s="626"/>
      <c r="T96" s="626" t="s">
        <v>6178</v>
      </c>
      <c r="U96" s="626"/>
      <c r="V96" s="626" t="s">
        <v>3211</v>
      </c>
      <c r="W96" s="628"/>
      <c r="X96" s="799" t="s">
        <v>6180</v>
      </c>
      <c r="Y96" s="799"/>
      <c r="Z96" s="799" t="s">
        <v>5243</v>
      </c>
      <c r="AA96" s="628"/>
      <c r="AB96" s="626"/>
      <c r="AC96" s="626" t="str">
        <f t="shared" ref="AC96" si="4">AI96&amp; " mm"</f>
        <v>322 mm</v>
      </c>
      <c r="AH96" s="623">
        <v>95</v>
      </c>
      <c r="AI96" s="623">
        <f t="shared" ref="AI96" si="5">312-AH96-7+112</f>
        <v>322</v>
      </c>
    </row>
    <row r="97" spans="1:35" x14ac:dyDescent="0.2">
      <c r="A97" s="628" t="s">
        <v>12446</v>
      </c>
      <c r="B97" s="624" t="s">
        <v>8490</v>
      </c>
      <c r="C97" s="626" t="s">
        <v>6393</v>
      </c>
      <c r="D97" s="628" t="s">
        <v>12447</v>
      </c>
      <c r="E97" s="625">
        <v>107</v>
      </c>
      <c r="F97" s="626">
        <v>56</v>
      </c>
      <c r="G97" s="626"/>
      <c r="H97" s="626">
        <v>79</v>
      </c>
      <c r="I97" s="626"/>
      <c r="J97" s="626" t="s">
        <v>2289</v>
      </c>
      <c r="K97" s="626"/>
      <c r="L97" s="626" t="s">
        <v>6177</v>
      </c>
      <c r="M97" s="629" t="s">
        <v>3929</v>
      </c>
      <c r="N97" s="626"/>
      <c r="O97" s="626" t="s">
        <v>6178</v>
      </c>
      <c r="P97" s="629" t="s">
        <v>6178</v>
      </c>
      <c r="Q97" s="626"/>
      <c r="R97" s="626" t="s">
        <v>8263</v>
      </c>
      <c r="S97" s="626"/>
      <c r="T97" s="626" t="s">
        <v>6178</v>
      </c>
      <c r="U97" s="626"/>
      <c r="V97" s="626" t="s">
        <v>4971</v>
      </c>
      <c r="W97" s="628"/>
      <c r="X97" s="625" t="s">
        <v>5243</v>
      </c>
      <c r="Y97" s="625"/>
      <c r="Z97" s="625" t="s">
        <v>220</v>
      </c>
      <c r="AA97" s="628"/>
      <c r="AB97" s="626"/>
      <c r="AC97" s="626" t="str">
        <f t="shared" si="2"/>
        <v>332 mm</v>
      </c>
      <c r="AH97" s="623">
        <v>85</v>
      </c>
      <c r="AI97" s="623">
        <f t="shared" si="3"/>
        <v>332</v>
      </c>
    </row>
    <row r="98" spans="1:35" x14ac:dyDescent="0.2">
      <c r="A98" s="628" t="s">
        <v>5098</v>
      </c>
      <c r="B98" s="624" t="s">
        <v>8490</v>
      </c>
      <c r="C98" s="626" t="s">
        <v>6393</v>
      </c>
      <c r="D98" s="633" t="s">
        <v>12517</v>
      </c>
      <c r="E98" s="625">
        <v>107</v>
      </c>
      <c r="F98" s="626">
        <v>56</v>
      </c>
      <c r="G98" s="626"/>
      <c r="H98" s="626">
        <v>79</v>
      </c>
      <c r="I98" s="626"/>
      <c r="J98" s="626" t="s">
        <v>2289</v>
      </c>
      <c r="K98" s="626"/>
      <c r="L98" s="626" t="s">
        <v>6177</v>
      </c>
      <c r="M98" s="629" t="s">
        <v>3929</v>
      </c>
      <c r="N98" s="626"/>
      <c r="O98" s="626" t="s">
        <v>6178</v>
      </c>
      <c r="P98" s="629" t="s">
        <v>6178</v>
      </c>
      <c r="Q98" s="626"/>
      <c r="R98" s="626" t="s">
        <v>8263</v>
      </c>
      <c r="S98" s="626"/>
      <c r="T98" s="626" t="s">
        <v>6178</v>
      </c>
      <c r="U98" s="626"/>
      <c r="V98" s="626" t="s">
        <v>3722</v>
      </c>
      <c r="W98" s="628"/>
      <c r="X98" s="625" t="s">
        <v>6180</v>
      </c>
      <c r="Y98" s="625"/>
      <c r="Z98" s="625" t="s">
        <v>220</v>
      </c>
      <c r="AA98" s="628"/>
      <c r="AB98" s="626"/>
      <c r="AC98" s="626" t="str">
        <f>AI98&amp; " mm"</f>
        <v>327 mm</v>
      </c>
      <c r="AD98" s="628"/>
      <c r="AE98" s="628"/>
      <c r="AF98" s="628"/>
      <c r="AG98" s="628"/>
      <c r="AH98" s="628">
        <v>90</v>
      </c>
      <c r="AI98" s="628">
        <f>312-AH98-7+112</f>
        <v>327</v>
      </c>
    </row>
    <row r="99" spans="1:35" x14ac:dyDescent="0.2">
      <c r="A99" s="628"/>
      <c r="B99" s="624" t="s">
        <v>8490</v>
      </c>
      <c r="C99" s="626" t="s">
        <v>6393</v>
      </c>
      <c r="D99" s="628" t="s">
        <v>3768</v>
      </c>
      <c r="E99" s="625">
        <v>107</v>
      </c>
      <c r="F99" s="626">
        <v>59</v>
      </c>
      <c r="G99" s="626"/>
      <c r="H99" s="626">
        <v>79</v>
      </c>
      <c r="I99" s="626"/>
      <c r="J99" s="626" t="s">
        <v>2289</v>
      </c>
      <c r="K99" s="626"/>
      <c r="L99" s="626" t="s">
        <v>6177</v>
      </c>
      <c r="M99" s="629" t="s">
        <v>3929</v>
      </c>
      <c r="N99" s="626"/>
      <c r="O99" s="626" t="s">
        <v>6178</v>
      </c>
      <c r="P99" s="629" t="s">
        <v>6178</v>
      </c>
      <c r="Q99" s="626"/>
      <c r="R99" s="626" t="s">
        <v>8263</v>
      </c>
      <c r="S99" s="626"/>
      <c r="T99" s="626" t="s">
        <v>6178</v>
      </c>
      <c r="U99" s="626"/>
      <c r="V99" s="626" t="s">
        <v>4971</v>
      </c>
      <c r="W99" s="628"/>
      <c r="X99" s="625" t="s">
        <v>6180</v>
      </c>
      <c r="Y99" s="625"/>
      <c r="Z99" s="625" t="s">
        <v>220</v>
      </c>
      <c r="AA99" s="628"/>
      <c r="AB99" s="626"/>
      <c r="AC99" s="626" t="str">
        <f t="shared" si="2"/>
        <v>332 mm</v>
      </c>
      <c r="AH99" s="623">
        <v>85</v>
      </c>
      <c r="AI99" s="623">
        <f t="shared" si="3"/>
        <v>332</v>
      </c>
    </row>
    <row r="100" spans="1:35" x14ac:dyDescent="0.2">
      <c r="A100" s="628"/>
      <c r="B100" s="624" t="s">
        <v>8490</v>
      </c>
      <c r="C100" s="626" t="s">
        <v>6393</v>
      </c>
      <c r="D100" s="628" t="s">
        <v>5321</v>
      </c>
      <c r="E100" s="625">
        <v>120</v>
      </c>
      <c r="F100" s="626">
        <v>55</v>
      </c>
      <c r="G100" s="626"/>
      <c r="H100" s="626">
        <v>79</v>
      </c>
      <c r="I100" s="626"/>
      <c r="J100" s="626" t="s">
        <v>2289</v>
      </c>
      <c r="K100" s="626"/>
      <c r="L100" s="626" t="s">
        <v>8885</v>
      </c>
      <c r="M100" s="629" t="s">
        <v>8671</v>
      </c>
      <c r="N100" s="626"/>
      <c r="O100" s="626" t="s">
        <v>6178</v>
      </c>
      <c r="P100" s="629" t="s">
        <v>6178</v>
      </c>
      <c r="Q100" s="626"/>
      <c r="R100" s="626" t="s">
        <v>8263</v>
      </c>
      <c r="S100" s="626"/>
      <c r="T100" s="626">
        <v>1</v>
      </c>
      <c r="U100" s="626"/>
      <c r="V100" s="626" t="s">
        <v>6343</v>
      </c>
      <c r="W100" s="628"/>
      <c r="X100" s="625" t="s">
        <v>6180</v>
      </c>
      <c r="Y100" s="625"/>
      <c r="Z100" s="625" t="s">
        <v>5243</v>
      </c>
      <c r="AA100" s="628"/>
      <c r="AB100" s="626" t="s">
        <v>8263</v>
      </c>
      <c r="AC100" s="626" t="str">
        <f t="shared" si="2"/>
        <v>307 mm</v>
      </c>
      <c r="AH100" s="623">
        <v>110</v>
      </c>
      <c r="AI100" s="623">
        <f t="shared" si="3"/>
        <v>307</v>
      </c>
    </row>
    <row r="101" spans="1:35" x14ac:dyDescent="0.2">
      <c r="A101" s="628"/>
      <c r="B101" s="624" t="s">
        <v>8490</v>
      </c>
      <c r="C101" s="626" t="s">
        <v>6393</v>
      </c>
      <c r="D101" s="628" t="s">
        <v>9861</v>
      </c>
      <c r="E101" s="625">
        <v>107</v>
      </c>
      <c r="F101" s="626">
        <v>58</v>
      </c>
      <c r="G101" s="626"/>
      <c r="H101" s="626">
        <v>79</v>
      </c>
      <c r="I101" s="626"/>
      <c r="J101" s="626" t="s">
        <v>2289</v>
      </c>
      <c r="K101" s="626"/>
      <c r="L101" s="626" t="s">
        <v>6177</v>
      </c>
      <c r="M101" s="629" t="s">
        <v>3929</v>
      </c>
      <c r="N101" s="626"/>
      <c r="O101" s="626" t="s">
        <v>6178</v>
      </c>
      <c r="P101" s="629" t="s">
        <v>6178</v>
      </c>
      <c r="Q101" s="626"/>
      <c r="R101" s="626" t="s">
        <v>8263</v>
      </c>
      <c r="S101" s="626"/>
      <c r="T101" s="626" t="s">
        <v>6178</v>
      </c>
      <c r="U101" s="626"/>
      <c r="V101" s="626" t="s">
        <v>3211</v>
      </c>
      <c r="W101" s="628"/>
      <c r="X101" s="625" t="s">
        <v>6180</v>
      </c>
      <c r="Y101" s="625"/>
      <c r="Z101" s="625" t="s">
        <v>5243</v>
      </c>
      <c r="AA101" s="628"/>
      <c r="AB101" s="626"/>
      <c r="AC101" s="626" t="str">
        <f t="shared" si="2"/>
        <v>322 mm</v>
      </c>
      <c r="AH101" s="623">
        <v>95</v>
      </c>
      <c r="AI101" s="623">
        <f t="shared" si="3"/>
        <v>322</v>
      </c>
    </row>
    <row r="102" spans="1:35" x14ac:dyDescent="0.2">
      <c r="A102" s="628"/>
      <c r="B102" s="624" t="s">
        <v>8490</v>
      </c>
      <c r="C102" s="625" t="s">
        <v>6393</v>
      </c>
      <c r="D102" s="628" t="s">
        <v>5489</v>
      </c>
      <c r="E102" s="625">
        <v>107</v>
      </c>
      <c r="F102" s="625">
        <v>57</v>
      </c>
      <c r="G102" s="625"/>
      <c r="H102" s="625">
        <v>79</v>
      </c>
      <c r="I102" s="625"/>
      <c r="J102" s="626" t="s">
        <v>2289</v>
      </c>
      <c r="K102" s="626"/>
      <c r="L102" s="626" t="s">
        <v>8885</v>
      </c>
      <c r="M102" s="629" t="s">
        <v>8671</v>
      </c>
      <c r="N102" s="626"/>
      <c r="O102" s="626" t="s">
        <v>6178</v>
      </c>
      <c r="P102" s="629" t="s">
        <v>6178</v>
      </c>
      <c r="Q102" s="626"/>
      <c r="R102" s="626" t="s">
        <v>8263</v>
      </c>
      <c r="S102" s="625"/>
      <c r="T102" s="626" t="s">
        <v>6178</v>
      </c>
      <c r="U102" s="626"/>
      <c r="V102" s="626" t="s">
        <v>3211</v>
      </c>
      <c r="W102" s="628"/>
      <c r="X102" s="625" t="s">
        <v>6180</v>
      </c>
      <c r="Y102" s="625"/>
      <c r="Z102" s="625" t="s">
        <v>5243</v>
      </c>
      <c r="AA102" s="628"/>
      <c r="AB102" s="625"/>
      <c r="AC102" s="626" t="str">
        <f t="shared" si="2"/>
        <v>322 mm</v>
      </c>
      <c r="AH102" s="623">
        <v>95</v>
      </c>
      <c r="AI102" s="623">
        <f t="shared" si="3"/>
        <v>322</v>
      </c>
    </row>
    <row r="103" spans="1:35" x14ac:dyDescent="0.2">
      <c r="A103" s="628"/>
      <c r="B103" s="624" t="s">
        <v>8490</v>
      </c>
      <c r="C103" s="625" t="s">
        <v>6393</v>
      </c>
      <c r="D103" s="628" t="s">
        <v>7981</v>
      </c>
      <c r="E103" s="625">
        <v>124</v>
      </c>
      <c r="F103" s="625">
        <v>58</v>
      </c>
      <c r="G103" s="625"/>
      <c r="H103" s="625">
        <v>79</v>
      </c>
      <c r="I103" s="625"/>
      <c r="J103" s="626" t="s">
        <v>2289</v>
      </c>
      <c r="K103" s="626"/>
      <c r="L103" s="626" t="s">
        <v>8885</v>
      </c>
      <c r="M103" s="629" t="s">
        <v>8671</v>
      </c>
      <c r="N103" s="626"/>
      <c r="O103" s="626" t="s">
        <v>8885</v>
      </c>
      <c r="P103" s="629" t="s">
        <v>8672</v>
      </c>
      <c r="Q103" s="626"/>
      <c r="R103" s="626" t="s">
        <v>8263</v>
      </c>
      <c r="S103" s="625"/>
      <c r="T103" s="626" t="s">
        <v>6178</v>
      </c>
      <c r="U103" s="626"/>
      <c r="V103" s="626" t="s">
        <v>911</v>
      </c>
      <c r="W103" s="628"/>
      <c r="X103" s="625" t="s">
        <v>6180</v>
      </c>
      <c r="Y103" s="625"/>
      <c r="Z103" s="625" t="s">
        <v>220</v>
      </c>
      <c r="AA103" s="628"/>
      <c r="AB103" s="625"/>
      <c r="AC103" s="626" t="str">
        <f t="shared" si="2"/>
        <v>352 mm</v>
      </c>
      <c r="AH103" s="623">
        <v>65</v>
      </c>
      <c r="AI103" s="623">
        <f t="shared" si="3"/>
        <v>352</v>
      </c>
    </row>
    <row r="104" spans="1:35" x14ac:dyDescent="0.2">
      <c r="A104" s="628"/>
      <c r="B104" s="624" t="s">
        <v>8490</v>
      </c>
      <c r="C104" s="626" t="s">
        <v>6393</v>
      </c>
      <c r="D104" s="628" t="s">
        <v>1930</v>
      </c>
      <c r="E104" s="625">
        <v>112</v>
      </c>
      <c r="F104" s="626">
        <v>60</v>
      </c>
      <c r="G104" s="626"/>
      <c r="H104" s="626">
        <v>79</v>
      </c>
      <c r="I104" s="626"/>
      <c r="J104" s="626" t="s">
        <v>6177</v>
      </c>
      <c r="K104" s="626"/>
      <c r="L104" s="626" t="s">
        <v>6177</v>
      </c>
      <c r="M104" s="629" t="s">
        <v>8671</v>
      </c>
      <c r="N104" s="626"/>
      <c r="O104" s="626" t="s">
        <v>6178</v>
      </c>
      <c r="P104" s="629" t="s">
        <v>6178</v>
      </c>
      <c r="Q104" s="626"/>
      <c r="R104" s="626" t="s">
        <v>8263</v>
      </c>
      <c r="S104" s="626"/>
      <c r="T104" s="626" t="s">
        <v>6178</v>
      </c>
      <c r="U104" s="626"/>
      <c r="V104" s="626" t="s">
        <v>2361</v>
      </c>
      <c r="W104" s="628"/>
      <c r="X104" s="625" t="s">
        <v>6180</v>
      </c>
      <c r="Y104" s="625"/>
      <c r="Z104" s="625" t="s">
        <v>5243</v>
      </c>
      <c r="AA104" s="628"/>
      <c r="AB104" s="626" t="s">
        <v>8263</v>
      </c>
      <c r="AC104" s="626" t="str">
        <f t="shared" si="2"/>
        <v>272 mm</v>
      </c>
      <c r="AH104" s="623">
        <v>145</v>
      </c>
      <c r="AI104" s="623">
        <f t="shared" si="3"/>
        <v>272</v>
      </c>
    </row>
    <row r="105" spans="1:35" x14ac:dyDescent="0.2">
      <c r="A105" s="628"/>
      <c r="B105" s="624" t="s">
        <v>8490</v>
      </c>
      <c r="C105" s="626" t="s">
        <v>6393</v>
      </c>
      <c r="D105" s="628" t="s">
        <v>6989</v>
      </c>
      <c r="E105" s="625">
        <v>107</v>
      </c>
      <c r="F105" s="626">
        <v>59</v>
      </c>
      <c r="G105" s="626"/>
      <c r="H105" s="626">
        <v>79</v>
      </c>
      <c r="I105" s="626"/>
      <c r="J105" s="626" t="s">
        <v>2289</v>
      </c>
      <c r="K105" s="626"/>
      <c r="L105" s="626" t="s">
        <v>6177</v>
      </c>
      <c r="M105" s="629" t="s">
        <v>3929</v>
      </c>
      <c r="N105" s="626"/>
      <c r="O105" s="626" t="s">
        <v>6178</v>
      </c>
      <c r="P105" s="629" t="s">
        <v>6178</v>
      </c>
      <c r="Q105" s="626"/>
      <c r="R105" s="626" t="s">
        <v>8263</v>
      </c>
      <c r="S105" s="626"/>
      <c r="T105" s="626" t="s">
        <v>6178</v>
      </c>
      <c r="U105" s="626"/>
      <c r="V105" s="626" t="s">
        <v>4971</v>
      </c>
      <c r="W105" s="628"/>
      <c r="X105" s="625" t="s">
        <v>6180</v>
      </c>
      <c r="Y105" s="625"/>
      <c r="Z105" s="625" t="s">
        <v>220</v>
      </c>
      <c r="AA105" s="628"/>
      <c r="AB105" s="626"/>
      <c r="AC105" s="626" t="str">
        <f t="shared" si="2"/>
        <v>332 mm</v>
      </c>
      <c r="AH105" s="623">
        <v>85</v>
      </c>
      <c r="AI105" s="623">
        <f t="shared" si="3"/>
        <v>332</v>
      </c>
    </row>
    <row r="106" spans="1:35" x14ac:dyDescent="0.2">
      <c r="A106" s="628"/>
      <c r="B106" s="624" t="s">
        <v>8490</v>
      </c>
      <c r="C106" s="626" t="s">
        <v>6393</v>
      </c>
      <c r="D106" s="628" t="s">
        <v>186</v>
      </c>
      <c r="E106" s="625">
        <v>115</v>
      </c>
      <c r="F106" s="626">
        <v>57</v>
      </c>
      <c r="G106" s="626"/>
      <c r="H106" s="626">
        <v>79</v>
      </c>
      <c r="I106" s="626"/>
      <c r="J106" s="626" t="s">
        <v>2289</v>
      </c>
      <c r="K106" s="626"/>
      <c r="L106" s="626" t="s">
        <v>6177</v>
      </c>
      <c r="M106" s="629" t="s">
        <v>3929</v>
      </c>
      <c r="N106" s="626"/>
      <c r="O106" s="626" t="s">
        <v>6178</v>
      </c>
      <c r="P106" s="629" t="s">
        <v>6178</v>
      </c>
      <c r="Q106" s="626"/>
      <c r="R106" s="626" t="s">
        <v>8263</v>
      </c>
      <c r="S106" s="626"/>
      <c r="T106" s="626">
        <v>4</v>
      </c>
      <c r="U106" s="626"/>
      <c r="V106" s="626" t="s">
        <v>538</v>
      </c>
      <c r="W106" s="628"/>
      <c r="X106" s="625" t="s">
        <v>6180</v>
      </c>
      <c r="Y106" s="625"/>
      <c r="Z106" s="625" t="s">
        <v>5243</v>
      </c>
      <c r="AA106" s="628"/>
      <c r="AB106" s="626"/>
      <c r="AC106" s="626" t="str">
        <f t="shared" si="2"/>
        <v>342 mm</v>
      </c>
      <c r="AH106" s="623">
        <v>75</v>
      </c>
      <c r="AI106" s="623">
        <f t="shared" si="3"/>
        <v>342</v>
      </c>
    </row>
    <row r="107" spans="1:35" x14ac:dyDescent="0.2">
      <c r="A107" s="628"/>
      <c r="B107" s="624" t="s">
        <v>8490</v>
      </c>
      <c r="C107" s="626" t="s">
        <v>6393</v>
      </c>
      <c r="D107" s="632" t="s">
        <v>9952</v>
      </c>
      <c r="E107" s="625">
        <v>115</v>
      </c>
      <c r="F107" s="626">
        <v>57</v>
      </c>
      <c r="G107" s="626"/>
      <c r="H107" s="626">
        <v>79</v>
      </c>
      <c r="I107" s="626"/>
      <c r="J107" s="626" t="s">
        <v>2289</v>
      </c>
      <c r="K107" s="626"/>
      <c r="L107" s="626" t="s">
        <v>6177</v>
      </c>
      <c r="M107" s="629" t="s">
        <v>3929</v>
      </c>
      <c r="N107" s="626"/>
      <c r="O107" s="626" t="s">
        <v>6178</v>
      </c>
      <c r="P107" s="629" t="s">
        <v>6178</v>
      </c>
      <c r="Q107" s="626"/>
      <c r="R107" s="626" t="s">
        <v>8263</v>
      </c>
      <c r="S107" s="626"/>
      <c r="T107" s="626">
        <v>4</v>
      </c>
      <c r="U107" s="626"/>
      <c r="V107" s="626" t="s">
        <v>538</v>
      </c>
      <c r="W107" s="628"/>
      <c r="X107" s="625" t="s">
        <v>6180</v>
      </c>
      <c r="Y107" s="625"/>
      <c r="Z107" s="625" t="s">
        <v>5243</v>
      </c>
      <c r="AA107" s="628"/>
      <c r="AB107" s="626"/>
      <c r="AC107" s="626" t="str">
        <f t="shared" si="2"/>
        <v>342 mm</v>
      </c>
      <c r="AH107" s="623">
        <v>75</v>
      </c>
      <c r="AI107" s="623">
        <f t="shared" si="3"/>
        <v>342</v>
      </c>
    </row>
    <row r="108" spans="1:35" x14ac:dyDescent="0.2">
      <c r="A108" s="628"/>
      <c r="B108" s="624" t="s">
        <v>8490</v>
      </c>
      <c r="C108" s="626" t="s">
        <v>6393</v>
      </c>
      <c r="D108" s="628" t="s">
        <v>7921</v>
      </c>
      <c r="E108" s="625">
        <v>107</v>
      </c>
      <c r="F108" s="626">
        <v>55</v>
      </c>
      <c r="G108" s="626"/>
      <c r="H108" s="626">
        <v>79</v>
      </c>
      <c r="I108" s="626"/>
      <c r="J108" s="626" t="s">
        <v>2289</v>
      </c>
      <c r="K108" s="626"/>
      <c r="L108" s="626" t="s">
        <v>6177</v>
      </c>
      <c r="M108" s="629" t="s">
        <v>8671</v>
      </c>
      <c r="N108" s="626"/>
      <c r="O108" s="626" t="s">
        <v>6178</v>
      </c>
      <c r="P108" s="629" t="s">
        <v>6178</v>
      </c>
      <c r="Q108" s="626"/>
      <c r="R108" s="626" t="s">
        <v>8263</v>
      </c>
      <c r="S108" s="626"/>
      <c r="T108" s="626" t="s">
        <v>6178</v>
      </c>
      <c r="U108" s="626"/>
      <c r="V108" s="626" t="s">
        <v>3211</v>
      </c>
      <c r="W108" s="628"/>
      <c r="X108" s="625" t="s">
        <v>6180</v>
      </c>
      <c r="Y108" s="625"/>
      <c r="Z108" s="625" t="s">
        <v>220</v>
      </c>
      <c r="AA108" s="628"/>
      <c r="AB108" s="626"/>
      <c r="AC108" s="626" t="str">
        <f t="shared" si="2"/>
        <v>322 mm</v>
      </c>
      <c r="AH108" s="623">
        <v>95</v>
      </c>
      <c r="AI108" s="623">
        <f t="shared" si="3"/>
        <v>322</v>
      </c>
    </row>
    <row r="109" spans="1:35" x14ac:dyDescent="0.2">
      <c r="A109" s="628"/>
      <c r="B109" s="624" t="s">
        <v>8490</v>
      </c>
      <c r="C109" s="626" t="s">
        <v>6393</v>
      </c>
      <c r="D109" s="628" t="s">
        <v>1363</v>
      </c>
      <c r="E109" s="625">
        <v>107</v>
      </c>
      <c r="F109" s="626">
        <v>56</v>
      </c>
      <c r="G109" s="626"/>
      <c r="H109" s="626">
        <v>79</v>
      </c>
      <c r="I109" s="626"/>
      <c r="J109" s="626" t="s">
        <v>2289</v>
      </c>
      <c r="K109" s="626"/>
      <c r="L109" s="626" t="s">
        <v>6177</v>
      </c>
      <c r="M109" s="629" t="s">
        <v>3929</v>
      </c>
      <c r="N109" s="626"/>
      <c r="O109" s="626" t="s">
        <v>6178</v>
      </c>
      <c r="P109" s="629" t="s">
        <v>6178</v>
      </c>
      <c r="Q109" s="626"/>
      <c r="R109" s="626" t="s">
        <v>8263</v>
      </c>
      <c r="S109" s="626"/>
      <c r="T109" s="626" t="s">
        <v>6178</v>
      </c>
      <c r="U109" s="626"/>
      <c r="V109" s="626" t="s">
        <v>4971</v>
      </c>
      <c r="W109" s="628"/>
      <c r="X109" s="625" t="s">
        <v>5243</v>
      </c>
      <c r="Y109" s="625"/>
      <c r="Z109" s="625" t="s">
        <v>220</v>
      </c>
      <c r="AA109" s="628"/>
      <c r="AB109" s="626"/>
      <c r="AC109" s="626" t="str">
        <f t="shared" si="2"/>
        <v>332 mm</v>
      </c>
      <c r="AH109" s="623">
        <v>85</v>
      </c>
      <c r="AI109" s="623">
        <f t="shared" si="3"/>
        <v>332</v>
      </c>
    </row>
    <row r="110" spans="1:35" x14ac:dyDescent="0.2">
      <c r="A110" s="628"/>
      <c r="B110" s="624" t="s">
        <v>8490</v>
      </c>
      <c r="C110" s="626" t="s">
        <v>6393</v>
      </c>
      <c r="D110" s="628" t="s">
        <v>3875</v>
      </c>
      <c r="E110" s="625">
        <v>107</v>
      </c>
      <c r="F110" s="626">
        <v>56</v>
      </c>
      <c r="G110" s="626"/>
      <c r="H110" s="626">
        <v>79</v>
      </c>
      <c r="I110" s="626"/>
      <c r="J110" s="626" t="s">
        <v>2289</v>
      </c>
      <c r="K110" s="626"/>
      <c r="L110" s="626" t="s">
        <v>6177</v>
      </c>
      <c r="M110" s="629" t="s">
        <v>5089</v>
      </c>
      <c r="N110" s="626"/>
      <c r="O110" s="626" t="s">
        <v>6178</v>
      </c>
      <c r="P110" s="629" t="s">
        <v>6178</v>
      </c>
      <c r="Q110" s="626"/>
      <c r="R110" s="626" t="s">
        <v>8263</v>
      </c>
      <c r="S110" s="626"/>
      <c r="T110" s="626" t="s">
        <v>6178</v>
      </c>
      <c r="U110" s="626"/>
      <c r="V110" s="626" t="s">
        <v>8801</v>
      </c>
      <c r="W110" s="628"/>
      <c r="X110" s="625" t="s">
        <v>6180</v>
      </c>
      <c r="Y110" s="625"/>
      <c r="Z110" s="625" t="s">
        <v>220</v>
      </c>
      <c r="AA110" s="628"/>
      <c r="AB110" s="626"/>
      <c r="AC110" s="626" t="str">
        <f t="shared" si="2"/>
        <v>367 mm</v>
      </c>
      <c r="AH110" s="623">
        <v>50</v>
      </c>
      <c r="AI110" s="623">
        <f t="shared" si="3"/>
        <v>367</v>
      </c>
    </row>
    <row r="111" spans="1:35" x14ac:dyDescent="0.2">
      <c r="A111" s="628"/>
      <c r="B111" s="624" t="s">
        <v>8490</v>
      </c>
      <c r="C111" s="626" t="s">
        <v>6393</v>
      </c>
      <c r="D111" s="628" t="s">
        <v>3580</v>
      </c>
      <c r="E111" s="625">
        <v>107</v>
      </c>
      <c r="F111" s="626">
        <v>57</v>
      </c>
      <c r="G111" s="626"/>
      <c r="H111" s="626">
        <v>79</v>
      </c>
      <c r="I111" s="626"/>
      <c r="J111" s="626" t="s">
        <v>2289</v>
      </c>
      <c r="K111" s="626"/>
      <c r="L111" s="626" t="s">
        <v>6177</v>
      </c>
      <c r="M111" s="629" t="s">
        <v>3929</v>
      </c>
      <c r="N111" s="626"/>
      <c r="O111" s="626" t="s">
        <v>6178</v>
      </c>
      <c r="P111" s="629" t="s">
        <v>6178</v>
      </c>
      <c r="Q111" s="626"/>
      <c r="R111" s="626" t="s">
        <v>8263</v>
      </c>
      <c r="S111" s="626"/>
      <c r="T111" s="626" t="s">
        <v>6178</v>
      </c>
      <c r="U111" s="626"/>
      <c r="V111" s="626" t="s">
        <v>4971</v>
      </c>
      <c r="W111" s="628"/>
      <c r="X111" s="625" t="s">
        <v>6180</v>
      </c>
      <c r="Y111" s="625"/>
      <c r="Z111" s="625" t="s">
        <v>5243</v>
      </c>
      <c r="AA111" s="628"/>
      <c r="AB111" s="626"/>
      <c r="AC111" s="626" t="str">
        <f t="shared" si="2"/>
        <v>332 mm</v>
      </c>
      <c r="AH111" s="623">
        <v>85</v>
      </c>
      <c r="AI111" s="623">
        <f t="shared" si="3"/>
        <v>332</v>
      </c>
    </row>
    <row r="112" spans="1:35" x14ac:dyDescent="0.2">
      <c r="A112" s="628" t="s">
        <v>5546</v>
      </c>
      <c r="B112" s="624" t="s">
        <v>8490</v>
      </c>
      <c r="C112" s="626" t="s">
        <v>6393</v>
      </c>
      <c r="D112" s="628" t="s">
        <v>6387</v>
      </c>
      <c r="E112" s="625">
        <v>107</v>
      </c>
      <c r="F112" s="626">
        <v>56</v>
      </c>
      <c r="G112" s="626"/>
      <c r="H112" s="626">
        <v>79</v>
      </c>
      <c r="I112" s="626"/>
      <c r="J112" s="626" t="s">
        <v>2289</v>
      </c>
      <c r="K112" s="626"/>
      <c r="L112" s="626" t="s">
        <v>6177</v>
      </c>
      <c r="M112" s="629" t="s">
        <v>3929</v>
      </c>
      <c r="N112" s="626"/>
      <c r="O112" s="626" t="s">
        <v>6178</v>
      </c>
      <c r="P112" s="629" t="s">
        <v>6178</v>
      </c>
      <c r="Q112" s="626"/>
      <c r="R112" s="626" t="s">
        <v>8263</v>
      </c>
      <c r="S112" s="626"/>
      <c r="T112" s="626" t="s">
        <v>6178</v>
      </c>
      <c r="U112" s="626"/>
      <c r="V112" s="626" t="s">
        <v>3742</v>
      </c>
      <c r="W112" s="628"/>
      <c r="X112" s="625" t="s">
        <v>6180</v>
      </c>
      <c r="Y112" s="625"/>
      <c r="Z112" s="625" t="s">
        <v>5243</v>
      </c>
      <c r="AA112" s="628"/>
      <c r="AB112" s="626"/>
      <c r="AC112" s="626" t="str">
        <f t="shared" si="2"/>
        <v>332 mm</v>
      </c>
      <c r="AH112" s="623">
        <v>85</v>
      </c>
      <c r="AI112" s="623">
        <f t="shared" si="3"/>
        <v>332</v>
      </c>
    </row>
    <row r="113" spans="1:35" x14ac:dyDescent="0.2">
      <c r="A113" s="628"/>
      <c r="B113" s="624" t="s">
        <v>8490</v>
      </c>
      <c r="C113" s="626" t="s">
        <v>6393</v>
      </c>
      <c r="D113" s="628" t="s">
        <v>5726</v>
      </c>
      <c r="E113" s="625">
        <v>107</v>
      </c>
      <c r="F113" s="626">
        <v>57</v>
      </c>
      <c r="G113" s="626"/>
      <c r="H113" s="626">
        <v>79</v>
      </c>
      <c r="I113" s="626"/>
      <c r="J113" s="626" t="s">
        <v>2289</v>
      </c>
      <c r="K113" s="626"/>
      <c r="L113" s="626" t="s">
        <v>6177</v>
      </c>
      <c r="M113" s="629" t="s">
        <v>5089</v>
      </c>
      <c r="N113" s="626"/>
      <c r="O113" s="626" t="s">
        <v>6178</v>
      </c>
      <c r="P113" s="629" t="s">
        <v>6178</v>
      </c>
      <c r="Q113" s="626"/>
      <c r="R113" s="626" t="s">
        <v>8263</v>
      </c>
      <c r="S113" s="626"/>
      <c r="T113" s="626" t="s">
        <v>6178</v>
      </c>
      <c r="U113" s="626"/>
      <c r="V113" s="626" t="s">
        <v>18</v>
      </c>
      <c r="W113" s="628"/>
      <c r="X113" s="625" t="s">
        <v>6180</v>
      </c>
      <c r="Y113" s="625"/>
      <c r="Z113" s="625" t="s">
        <v>5243</v>
      </c>
      <c r="AA113" s="628"/>
      <c r="AB113" s="626"/>
      <c r="AC113" s="626" t="str">
        <f t="shared" si="2"/>
        <v>337 mm</v>
      </c>
      <c r="AH113" s="623">
        <v>80</v>
      </c>
      <c r="AI113" s="623">
        <f t="shared" si="3"/>
        <v>337</v>
      </c>
    </row>
    <row r="114" spans="1:35" x14ac:dyDescent="0.2">
      <c r="A114" s="628"/>
      <c r="B114" s="624" t="s">
        <v>8490</v>
      </c>
      <c r="C114" s="626" t="s">
        <v>6393</v>
      </c>
      <c r="D114" s="628" t="s">
        <v>5691</v>
      </c>
      <c r="E114" s="625">
        <v>107</v>
      </c>
      <c r="F114" s="626">
        <v>56</v>
      </c>
      <c r="G114" s="626"/>
      <c r="H114" s="626">
        <v>79</v>
      </c>
      <c r="I114" s="626"/>
      <c r="J114" s="626" t="s">
        <v>2289</v>
      </c>
      <c r="K114" s="626"/>
      <c r="L114" s="626" t="s">
        <v>6177</v>
      </c>
      <c r="M114" s="629" t="s">
        <v>8671</v>
      </c>
      <c r="N114" s="626"/>
      <c r="O114" s="626" t="s">
        <v>6178</v>
      </c>
      <c r="P114" s="629" t="s">
        <v>6178</v>
      </c>
      <c r="Q114" s="626"/>
      <c r="R114" s="626" t="s">
        <v>8263</v>
      </c>
      <c r="S114" s="626"/>
      <c r="T114" s="626" t="s">
        <v>6178</v>
      </c>
      <c r="U114" s="626"/>
      <c r="V114" s="626" t="s">
        <v>3722</v>
      </c>
      <c r="W114" s="628"/>
      <c r="X114" s="625" t="s">
        <v>5243</v>
      </c>
      <c r="Y114" s="625"/>
      <c r="Z114" s="625" t="s">
        <v>220</v>
      </c>
      <c r="AA114" s="628"/>
      <c r="AB114" s="626"/>
      <c r="AC114" s="626" t="str">
        <f t="shared" si="2"/>
        <v>347 mm</v>
      </c>
      <c r="AH114" s="623">
        <v>70</v>
      </c>
      <c r="AI114" s="623">
        <f t="shared" si="3"/>
        <v>347</v>
      </c>
    </row>
    <row r="115" spans="1:35" x14ac:dyDescent="0.2">
      <c r="A115" s="628" t="s">
        <v>7849</v>
      </c>
      <c r="B115" s="624" t="s">
        <v>8490</v>
      </c>
      <c r="C115" s="626" t="s">
        <v>6393</v>
      </c>
      <c r="D115" s="628" t="s">
        <v>7850</v>
      </c>
      <c r="E115" s="625">
        <v>107</v>
      </c>
      <c r="F115" s="626">
        <v>56</v>
      </c>
      <c r="G115" s="626"/>
      <c r="H115" s="626">
        <v>79</v>
      </c>
      <c r="I115" s="626"/>
      <c r="J115" s="626" t="s">
        <v>2289</v>
      </c>
      <c r="K115" s="626"/>
      <c r="L115" s="626" t="s">
        <v>6177</v>
      </c>
      <c r="M115" s="629" t="s">
        <v>8671</v>
      </c>
      <c r="N115" s="626"/>
      <c r="O115" s="626" t="s">
        <v>6178</v>
      </c>
      <c r="P115" s="629" t="s">
        <v>6178</v>
      </c>
      <c r="Q115" s="626"/>
      <c r="R115" s="626" t="s">
        <v>8263</v>
      </c>
      <c r="S115" s="626"/>
      <c r="T115" s="626" t="s">
        <v>6178</v>
      </c>
      <c r="U115" s="626"/>
      <c r="V115" s="626" t="s">
        <v>3722</v>
      </c>
      <c r="W115" s="628"/>
      <c r="X115" s="625" t="s">
        <v>5243</v>
      </c>
      <c r="Y115" s="625"/>
      <c r="Z115" s="625" t="s">
        <v>220</v>
      </c>
      <c r="AA115" s="628"/>
      <c r="AB115" s="626"/>
      <c r="AC115" s="626" t="str">
        <f t="shared" si="2"/>
        <v>327 mm</v>
      </c>
      <c r="AH115" s="623">
        <v>90</v>
      </c>
      <c r="AI115" s="623">
        <f t="shared" si="3"/>
        <v>327</v>
      </c>
    </row>
    <row r="116" spans="1:35" x14ac:dyDescent="0.2">
      <c r="A116" s="628"/>
      <c r="B116" s="624" t="s">
        <v>8490</v>
      </c>
      <c r="C116" s="626" t="s">
        <v>6393</v>
      </c>
      <c r="D116" s="628" t="s">
        <v>7035</v>
      </c>
      <c r="E116" s="625">
        <v>107</v>
      </c>
      <c r="F116" s="626">
        <v>56</v>
      </c>
      <c r="G116" s="626"/>
      <c r="H116" s="626">
        <v>79</v>
      </c>
      <c r="I116" s="626"/>
      <c r="J116" s="626" t="s">
        <v>2289</v>
      </c>
      <c r="K116" s="626"/>
      <c r="L116" s="626" t="s">
        <v>6177</v>
      </c>
      <c r="M116" s="629" t="s">
        <v>8671</v>
      </c>
      <c r="N116" s="626"/>
      <c r="O116" s="626" t="s">
        <v>6178</v>
      </c>
      <c r="P116" s="629" t="s">
        <v>6178</v>
      </c>
      <c r="Q116" s="626"/>
      <c r="R116" s="626" t="s">
        <v>8263</v>
      </c>
      <c r="S116" s="626"/>
      <c r="T116" s="626" t="s">
        <v>6178</v>
      </c>
      <c r="U116" s="626"/>
      <c r="V116" s="626" t="s">
        <v>3722</v>
      </c>
      <c r="W116" s="628"/>
      <c r="X116" s="625" t="s">
        <v>5243</v>
      </c>
      <c r="Y116" s="625"/>
      <c r="Z116" s="625" t="s">
        <v>220</v>
      </c>
      <c r="AA116" s="628"/>
      <c r="AB116" s="626"/>
      <c r="AC116" s="626" t="str">
        <f t="shared" si="2"/>
        <v>327 mm</v>
      </c>
      <c r="AH116" s="623">
        <v>90</v>
      </c>
      <c r="AI116" s="623">
        <f t="shared" si="3"/>
        <v>327</v>
      </c>
    </row>
    <row r="117" spans="1:35" x14ac:dyDescent="0.2">
      <c r="A117" s="628"/>
      <c r="B117" s="624" t="s">
        <v>8490</v>
      </c>
      <c r="C117" s="626" t="s">
        <v>6393</v>
      </c>
      <c r="D117" s="628" t="s">
        <v>3302</v>
      </c>
      <c r="E117" s="625">
        <v>107</v>
      </c>
      <c r="F117" s="626">
        <v>58</v>
      </c>
      <c r="G117" s="626"/>
      <c r="H117" s="626">
        <v>79</v>
      </c>
      <c r="I117" s="626"/>
      <c r="J117" s="626" t="s">
        <v>2289</v>
      </c>
      <c r="K117" s="626"/>
      <c r="L117" s="626" t="s">
        <v>6177</v>
      </c>
      <c r="M117" s="629" t="s">
        <v>8671</v>
      </c>
      <c r="N117" s="626"/>
      <c r="O117" s="626" t="s">
        <v>6178</v>
      </c>
      <c r="P117" s="629" t="s">
        <v>6178</v>
      </c>
      <c r="Q117" s="626"/>
      <c r="R117" s="626" t="s">
        <v>8263</v>
      </c>
      <c r="S117" s="626"/>
      <c r="T117" s="626" t="s">
        <v>6178</v>
      </c>
      <c r="U117" s="626"/>
      <c r="V117" s="626" t="s">
        <v>2388</v>
      </c>
      <c r="W117" s="628"/>
      <c r="X117" s="625" t="s">
        <v>6180</v>
      </c>
      <c r="Y117" s="625"/>
      <c r="Z117" s="625" t="s">
        <v>5243</v>
      </c>
      <c r="AA117" s="628"/>
      <c r="AB117" s="626"/>
      <c r="AC117" s="626" t="str">
        <f t="shared" si="2"/>
        <v>317 mm</v>
      </c>
      <c r="AH117" s="623">
        <v>100</v>
      </c>
      <c r="AI117" s="623">
        <f t="shared" si="3"/>
        <v>317</v>
      </c>
    </row>
    <row r="118" spans="1:35" ht="28.5" customHeight="1" x14ac:dyDescent="0.2">
      <c r="A118" s="628"/>
      <c r="B118" s="624" t="s">
        <v>8490</v>
      </c>
      <c r="C118" s="626" t="s">
        <v>6393</v>
      </c>
      <c r="D118" s="632" t="s">
        <v>6134</v>
      </c>
      <c r="E118" s="625">
        <v>107</v>
      </c>
      <c r="F118" s="626">
        <v>57</v>
      </c>
      <c r="G118" s="626"/>
      <c r="H118" s="626">
        <v>79</v>
      </c>
      <c r="I118" s="626"/>
      <c r="J118" s="626" t="s">
        <v>2289</v>
      </c>
      <c r="K118" s="626"/>
      <c r="L118" s="626" t="s">
        <v>6177</v>
      </c>
      <c r="M118" s="629" t="s">
        <v>8671</v>
      </c>
      <c r="N118" s="626"/>
      <c r="O118" s="626" t="s">
        <v>6178</v>
      </c>
      <c r="P118" s="629" t="s">
        <v>6178</v>
      </c>
      <c r="Q118" s="626"/>
      <c r="R118" s="626" t="s">
        <v>8263</v>
      </c>
      <c r="S118" s="626"/>
      <c r="T118" s="626" t="s">
        <v>6178</v>
      </c>
      <c r="U118" s="626"/>
      <c r="V118" s="626" t="s">
        <v>538</v>
      </c>
      <c r="W118" s="628"/>
      <c r="X118" s="625" t="s">
        <v>6180</v>
      </c>
      <c r="Y118" s="625"/>
      <c r="Z118" s="625" t="s">
        <v>5243</v>
      </c>
      <c r="AA118" s="628"/>
      <c r="AB118" s="626"/>
      <c r="AC118" s="626" t="str">
        <f t="shared" si="2"/>
        <v>342 mm</v>
      </c>
      <c r="AH118" s="623">
        <v>75</v>
      </c>
      <c r="AI118" s="623">
        <f t="shared" si="3"/>
        <v>342</v>
      </c>
    </row>
    <row r="119" spans="1:35" x14ac:dyDescent="0.2">
      <c r="A119" s="628"/>
      <c r="B119" s="624" t="s">
        <v>8490</v>
      </c>
      <c r="C119" s="626" t="s">
        <v>6393</v>
      </c>
      <c r="D119" s="628" t="s">
        <v>5933</v>
      </c>
      <c r="E119" s="625">
        <v>107</v>
      </c>
      <c r="F119" s="626">
        <v>58</v>
      </c>
      <c r="G119" s="626"/>
      <c r="H119" s="626">
        <v>79</v>
      </c>
      <c r="I119" s="626"/>
      <c r="J119" s="626" t="s">
        <v>2289</v>
      </c>
      <c r="K119" s="626"/>
      <c r="L119" s="626" t="s">
        <v>6177</v>
      </c>
      <c r="M119" s="629" t="s">
        <v>8671</v>
      </c>
      <c r="N119" s="626"/>
      <c r="O119" s="626" t="s">
        <v>6178</v>
      </c>
      <c r="P119" s="629" t="s">
        <v>6178</v>
      </c>
      <c r="Q119" s="626"/>
      <c r="R119" s="626" t="s">
        <v>8263</v>
      </c>
      <c r="S119" s="626"/>
      <c r="T119" s="626" t="s">
        <v>6178</v>
      </c>
      <c r="U119" s="626"/>
      <c r="V119" s="626" t="s">
        <v>2388</v>
      </c>
      <c r="W119" s="628"/>
      <c r="X119" s="625" t="s">
        <v>6180</v>
      </c>
      <c r="Y119" s="625"/>
      <c r="Z119" s="625" t="s">
        <v>5243</v>
      </c>
      <c r="AA119" s="628"/>
      <c r="AB119" s="626"/>
      <c r="AC119" s="626" t="str">
        <f t="shared" si="2"/>
        <v>317 mm</v>
      </c>
      <c r="AH119" s="623">
        <v>100</v>
      </c>
      <c r="AI119" s="623">
        <f t="shared" si="3"/>
        <v>317</v>
      </c>
    </row>
    <row r="120" spans="1:35" x14ac:dyDescent="0.2">
      <c r="A120" s="628"/>
      <c r="B120" s="624" t="s">
        <v>8490</v>
      </c>
      <c r="C120" s="626" t="s">
        <v>6393</v>
      </c>
      <c r="D120" s="628" t="s">
        <v>3428</v>
      </c>
      <c r="E120" s="625">
        <v>107</v>
      </c>
      <c r="F120" s="626">
        <v>57</v>
      </c>
      <c r="G120" s="626"/>
      <c r="H120" s="626">
        <v>79</v>
      </c>
      <c r="I120" s="626"/>
      <c r="J120" s="626" t="s">
        <v>2289</v>
      </c>
      <c r="K120" s="626"/>
      <c r="L120" s="626" t="s">
        <v>6177</v>
      </c>
      <c r="M120" s="629" t="s">
        <v>8671</v>
      </c>
      <c r="N120" s="626"/>
      <c r="O120" s="626" t="s">
        <v>6178</v>
      </c>
      <c r="P120" s="629" t="s">
        <v>6178</v>
      </c>
      <c r="Q120" s="626"/>
      <c r="R120" s="626" t="s">
        <v>8263</v>
      </c>
      <c r="S120" s="626"/>
      <c r="T120" s="626" t="s">
        <v>6178</v>
      </c>
      <c r="U120" s="626"/>
      <c r="V120" s="626" t="s">
        <v>4971</v>
      </c>
      <c r="W120" s="628"/>
      <c r="X120" s="625" t="s">
        <v>6180</v>
      </c>
      <c r="Y120" s="625"/>
      <c r="Z120" s="625" t="s">
        <v>5243</v>
      </c>
      <c r="AA120" s="628"/>
      <c r="AB120" s="626"/>
      <c r="AC120" s="626" t="str">
        <f t="shared" si="2"/>
        <v>332 mm</v>
      </c>
      <c r="AH120" s="623">
        <v>85</v>
      </c>
      <c r="AI120" s="623">
        <f t="shared" si="3"/>
        <v>332</v>
      </c>
    </row>
    <row r="121" spans="1:35" x14ac:dyDescent="0.2">
      <c r="A121" s="628"/>
      <c r="B121" s="624" t="s">
        <v>8490</v>
      </c>
      <c r="C121" s="626" t="s">
        <v>6393</v>
      </c>
      <c r="D121" s="628" t="s">
        <v>4514</v>
      </c>
      <c r="E121" s="625">
        <v>107</v>
      </c>
      <c r="F121" s="626">
        <v>58</v>
      </c>
      <c r="G121" s="626"/>
      <c r="H121" s="626">
        <v>79</v>
      </c>
      <c r="I121" s="626"/>
      <c r="J121" s="626" t="s">
        <v>2289</v>
      </c>
      <c r="K121" s="626"/>
      <c r="L121" s="626" t="s">
        <v>6177</v>
      </c>
      <c r="M121" s="629" t="s">
        <v>3929</v>
      </c>
      <c r="N121" s="626"/>
      <c r="O121" s="626" t="s">
        <v>6178</v>
      </c>
      <c r="P121" s="629" t="s">
        <v>6178</v>
      </c>
      <c r="Q121" s="626"/>
      <c r="R121" s="626" t="s">
        <v>8263</v>
      </c>
      <c r="S121" s="626"/>
      <c r="T121" s="626" t="s">
        <v>6178</v>
      </c>
      <c r="U121" s="626"/>
      <c r="V121" s="626" t="s">
        <v>18</v>
      </c>
      <c r="W121" s="628"/>
      <c r="X121" s="625" t="s">
        <v>6180</v>
      </c>
      <c r="Y121" s="625"/>
      <c r="Z121" s="625" t="s">
        <v>220</v>
      </c>
      <c r="AA121" s="628"/>
      <c r="AB121" s="626"/>
      <c r="AC121" s="626" t="str">
        <f t="shared" si="2"/>
        <v>347 mm</v>
      </c>
      <c r="AH121" s="623">
        <v>70</v>
      </c>
      <c r="AI121" s="623">
        <f t="shared" si="3"/>
        <v>347</v>
      </c>
    </row>
    <row r="122" spans="1:35" x14ac:dyDescent="0.2">
      <c r="A122" s="633" t="s">
        <v>11281</v>
      </c>
      <c r="B122" s="624" t="s">
        <v>8490</v>
      </c>
      <c r="C122" s="626" t="s">
        <v>6393</v>
      </c>
      <c r="D122" s="633" t="s">
        <v>7563</v>
      </c>
      <c r="E122" s="625">
        <v>107</v>
      </c>
      <c r="F122" s="626">
        <v>56</v>
      </c>
      <c r="G122" s="626"/>
      <c r="H122" s="626">
        <v>79</v>
      </c>
      <c r="I122" s="626"/>
      <c r="J122" s="626" t="s">
        <v>2289</v>
      </c>
      <c r="K122" s="626"/>
      <c r="L122" s="626" t="s">
        <v>6177</v>
      </c>
      <c r="M122" s="629" t="s">
        <v>8671</v>
      </c>
      <c r="N122" s="626"/>
      <c r="O122" s="626" t="s">
        <v>6178</v>
      </c>
      <c r="P122" s="629" t="s">
        <v>6178</v>
      </c>
      <c r="Q122" s="626"/>
      <c r="R122" s="626" t="s">
        <v>8263</v>
      </c>
      <c r="S122" s="626"/>
      <c r="T122" s="626" t="s">
        <v>6178</v>
      </c>
      <c r="U122" s="626"/>
      <c r="V122" s="634" t="s">
        <v>3722</v>
      </c>
      <c r="W122" s="628"/>
      <c r="X122" s="625" t="s">
        <v>5243</v>
      </c>
      <c r="Y122" s="625"/>
      <c r="Z122" s="625" t="s">
        <v>220</v>
      </c>
      <c r="AA122" s="628"/>
      <c r="AB122" s="626"/>
      <c r="AC122" s="626" t="str">
        <f t="shared" si="2"/>
        <v>327 mm</v>
      </c>
      <c r="AD122" s="630" t="s">
        <v>11285</v>
      </c>
      <c r="AH122" s="623">
        <v>90</v>
      </c>
      <c r="AI122" s="623">
        <f t="shared" si="3"/>
        <v>327</v>
      </c>
    </row>
    <row r="123" spans="1:35" x14ac:dyDescent="0.2">
      <c r="A123" s="628"/>
      <c r="B123" s="624" t="s">
        <v>8490</v>
      </c>
      <c r="C123" s="626" t="s">
        <v>6393</v>
      </c>
      <c r="D123" s="632" t="s">
        <v>2532</v>
      </c>
      <c r="E123" s="625">
        <v>107</v>
      </c>
      <c r="F123" s="626">
        <v>56</v>
      </c>
      <c r="G123" s="626"/>
      <c r="H123" s="626">
        <v>79</v>
      </c>
      <c r="I123" s="626"/>
      <c r="J123" s="626" t="s">
        <v>2289</v>
      </c>
      <c r="K123" s="626"/>
      <c r="L123" s="626" t="s">
        <v>6177</v>
      </c>
      <c r="M123" s="629" t="s">
        <v>8671</v>
      </c>
      <c r="N123" s="626"/>
      <c r="O123" s="626" t="s">
        <v>6178</v>
      </c>
      <c r="P123" s="629" t="s">
        <v>6178</v>
      </c>
      <c r="Q123" s="626"/>
      <c r="R123" s="626" t="s">
        <v>8263</v>
      </c>
      <c r="S123" s="626"/>
      <c r="T123" s="626" t="s">
        <v>6178</v>
      </c>
      <c r="U123" s="626"/>
      <c r="V123" s="626" t="s">
        <v>3722</v>
      </c>
      <c r="W123" s="628"/>
      <c r="X123" s="625" t="s">
        <v>5243</v>
      </c>
      <c r="Y123" s="625"/>
      <c r="Z123" s="625" t="s">
        <v>220</v>
      </c>
      <c r="AA123" s="628"/>
      <c r="AB123" s="626"/>
      <c r="AC123" s="626" t="str">
        <f t="shared" si="2"/>
        <v>327 mm</v>
      </c>
      <c r="AH123" s="623">
        <v>90</v>
      </c>
      <c r="AI123" s="623">
        <f t="shared" si="3"/>
        <v>327</v>
      </c>
    </row>
    <row r="124" spans="1:35" x14ac:dyDescent="0.2">
      <c r="A124" s="628"/>
      <c r="B124" s="624" t="s">
        <v>8490</v>
      </c>
      <c r="C124" s="626" t="s">
        <v>6393</v>
      </c>
      <c r="D124" s="632" t="s">
        <v>4035</v>
      </c>
      <c r="E124" s="625">
        <v>107</v>
      </c>
      <c r="F124" s="626">
        <v>56</v>
      </c>
      <c r="G124" s="626"/>
      <c r="H124" s="626">
        <v>79</v>
      </c>
      <c r="I124" s="626"/>
      <c r="J124" s="626" t="s">
        <v>2289</v>
      </c>
      <c r="K124" s="626"/>
      <c r="L124" s="626" t="s">
        <v>6177</v>
      </c>
      <c r="M124" s="629" t="s">
        <v>8671</v>
      </c>
      <c r="N124" s="626"/>
      <c r="O124" s="626" t="s">
        <v>6178</v>
      </c>
      <c r="P124" s="629" t="s">
        <v>6178</v>
      </c>
      <c r="Q124" s="626"/>
      <c r="R124" s="626" t="s">
        <v>8263</v>
      </c>
      <c r="S124" s="626"/>
      <c r="T124" s="626" t="s">
        <v>6178</v>
      </c>
      <c r="U124" s="626"/>
      <c r="V124" s="626" t="s">
        <v>3211</v>
      </c>
      <c r="W124" s="628"/>
      <c r="X124" s="625" t="s">
        <v>5243</v>
      </c>
      <c r="Y124" s="625"/>
      <c r="Z124" s="625" t="s">
        <v>220</v>
      </c>
      <c r="AA124" s="628"/>
      <c r="AB124" s="626"/>
      <c r="AC124" s="626" t="str">
        <f t="shared" si="2"/>
        <v>322 mm</v>
      </c>
      <c r="AH124" s="623">
        <v>95</v>
      </c>
      <c r="AI124" s="623">
        <f t="shared" si="3"/>
        <v>322</v>
      </c>
    </row>
    <row r="125" spans="1:35" x14ac:dyDescent="0.2">
      <c r="A125" s="628"/>
      <c r="B125" s="624" t="s">
        <v>8490</v>
      </c>
      <c r="C125" s="626" t="s">
        <v>6393</v>
      </c>
      <c r="D125" s="628" t="s">
        <v>6004</v>
      </c>
      <c r="E125" s="625">
        <v>107</v>
      </c>
      <c r="F125" s="626">
        <v>56</v>
      </c>
      <c r="G125" s="626"/>
      <c r="H125" s="626">
        <v>79</v>
      </c>
      <c r="I125" s="626"/>
      <c r="J125" s="626" t="s">
        <v>2289</v>
      </c>
      <c r="K125" s="626"/>
      <c r="L125" s="626" t="s">
        <v>6177</v>
      </c>
      <c r="M125" s="629" t="s">
        <v>8671</v>
      </c>
      <c r="N125" s="626"/>
      <c r="O125" s="626" t="s">
        <v>6178</v>
      </c>
      <c r="P125" s="629" t="s">
        <v>6178</v>
      </c>
      <c r="Q125" s="626"/>
      <c r="R125" s="626" t="s">
        <v>8263</v>
      </c>
      <c r="S125" s="626"/>
      <c r="T125" s="626" t="s">
        <v>6178</v>
      </c>
      <c r="U125" s="626"/>
      <c r="V125" s="626" t="s">
        <v>3211</v>
      </c>
      <c r="W125" s="628"/>
      <c r="X125" s="625" t="s">
        <v>5243</v>
      </c>
      <c r="Y125" s="625"/>
      <c r="Z125" s="625" t="s">
        <v>220</v>
      </c>
      <c r="AA125" s="628"/>
      <c r="AB125" s="626"/>
      <c r="AC125" s="626" t="str">
        <f t="shared" si="2"/>
        <v>322 mm</v>
      </c>
      <c r="AH125" s="623">
        <v>95</v>
      </c>
      <c r="AI125" s="623">
        <f t="shared" si="3"/>
        <v>322</v>
      </c>
    </row>
    <row r="126" spans="1:35" x14ac:dyDescent="0.2">
      <c r="A126" s="628"/>
      <c r="B126" s="624" t="s">
        <v>8490</v>
      </c>
      <c r="C126" s="626" t="s">
        <v>6393</v>
      </c>
      <c r="D126" s="628" t="s">
        <v>3503</v>
      </c>
      <c r="E126" s="625">
        <v>107</v>
      </c>
      <c r="F126" s="626">
        <v>58</v>
      </c>
      <c r="G126" s="626"/>
      <c r="H126" s="626">
        <v>79</v>
      </c>
      <c r="I126" s="626"/>
      <c r="J126" s="626" t="s">
        <v>2289</v>
      </c>
      <c r="K126" s="626"/>
      <c r="L126" s="626" t="s">
        <v>6177</v>
      </c>
      <c r="M126" s="629" t="s">
        <v>8671</v>
      </c>
      <c r="N126" s="626"/>
      <c r="O126" s="626" t="s">
        <v>6178</v>
      </c>
      <c r="P126" s="629" t="s">
        <v>6178</v>
      </c>
      <c r="Q126" s="626"/>
      <c r="R126" s="626" t="s">
        <v>8263</v>
      </c>
      <c r="S126" s="626"/>
      <c r="T126" s="626" t="s">
        <v>6178</v>
      </c>
      <c r="U126" s="626"/>
      <c r="V126" s="626" t="s">
        <v>2388</v>
      </c>
      <c r="W126" s="628"/>
      <c r="X126" s="625" t="s">
        <v>6180</v>
      </c>
      <c r="Y126" s="625"/>
      <c r="Z126" s="625" t="s">
        <v>5243</v>
      </c>
      <c r="AA126" s="628"/>
      <c r="AB126" s="626"/>
      <c r="AC126" s="626" t="str">
        <f t="shared" si="2"/>
        <v>317 mm</v>
      </c>
      <c r="AH126" s="623">
        <v>100</v>
      </c>
      <c r="AI126" s="623">
        <f t="shared" si="3"/>
        <v>317</v>
      </c>
    </row>
    <row r="127" spans="1:35" x14ac:dyDescent="0.2">
      <c r="A127" s="628"/>
      <c r="B127" s="624" t="s">
        <v>8490</v>
      </c>
      <c r="C127" s="626" t="s">
        <v>6393</v>
      </c>
      <c r="D127" s="632" t="s">
        <v>1902</v>
      </c>
      <c r="E127" s="625">
        <v>107</v>
      </c>
      <c r="F127" s="626">
        <v>57</v>
      </c>
      <c r="G127" s="626"/>
      <c r="H127" s="626">
        <v>79</v>
      </c>
      <c r="I127" s="626"/>
      <c r="J127" s="626" t="s">
        <v>2289</v>
      </c>
      <c r="K127" s="626"/>
      <c r="L127" s="626" t="s">
        <v>6177</v>
      </c>
      <c r="M127" s="629" t="s">
        <v>3929</v>
      </c>
      <c r="N127" s="626"/>
      <c r="O127" s="626" t="s">
        <v>6178</v>
      </c>
      <c r="P127" s="629" t="s">
        <v>6178</v>
      </c>
      <c r="Q127" s="626"/>
      <c r="R127" s="626" t="s">
        <v>8263</v>
      </c>
      <c r="S127" s="626"/>
      <c r="T127" s="626" t="s">
        <v>6178</v>
      </c>
      <c r="U127" s="626"/>
      <c r="V127" s="626" t="s">
        <v>3742</v>
      </c>
      <c r="W127" s="628"/>
      <c r="X127" s="625" t="s">
        <v>6180</v>
      </c>
      <c r="Y127" s="625"/>
      <c r="Z127" s="625" t="s">
        <v>5243</v>
      </c>
      <c r="AA127" s="628"/>
      <c r="AB127" s="626"/>
      <c r="AC127" s="626" t="str">
        <f t="shared" si="2"/>
        <v>337 mm</v>
      </c>
      <c r="AH127" s="623">
        <v>80</v>
      </c>
      <c r="AI127" s="623">
        <f t="shared" si="3"/>
        <v>337</v>
      </c>
    </row>
    <row r="128" spans="1:35" x14ac:dyDescent="0.2">
      <c r="A128" s="628" t="s">
        <v>5257</v>
      </c>
      <c r="B128" s="624" t="s">
        <v>8490</v>
      </c>
      <c r="C128" s="626" t="s">
        <v>6393</v>
      </c>
      <c r="D128" s="628" t="s">
        <v>4222</v>
      </c>
      <c r="E128" s="625">
        <v>107</v>
      </c>
      <c r="F128" s="626">
        <v>56</v>
      </c>
      <c r="G128" s="626"/>
      <c r="H128" s="626">
        <v>79</v>
      </c>
      <c r="I128" s="626"/>
      <c r="J128" s="626" t="s">
        <v>2289</v>
      </c>
      <c r="K128" s="626"/>
      <c r="L128" s="626" t="s">
        <v>6177</v>
      </c>
      <c r="M128" s="629" t="s">
        <v>8671</v>
      </c>
      <c r="N128" s="626"/>
      <c r="O128" s="626" t="s">
        <v>6178</v>
      </c>
      <c r="P128" s="629" t="s">
        <v>6178</v>
      </c>
      <c r="Q128" s="626"/>
      <c r="R128" s="626" t="s">
        <v>8263</v>
      </c>
      <c r="S128" s="626"/>
      <c r="T128" s="626" t="s">
        <v>6178</v>
      </c>
      <c r="U128" s="626"/>
      <c r="V128" s="626" t="s">
        <v>3722</v>
      </c>
      <c r="W128" s="628"/>
      <c r="X128" s="625" t="s">
        <v>5243</v>
      </c>
      <c r="Y128" s="625"/>
      <c r="Z128" s="625" t="s">
        <v>220</v>
      </c>
      <c r="AA128" s="628"/>
      <c r="AB128" s="626"/>
      <c r="AC128" s="626" t="str">
        <f t="shared" si="2"/>
        <v>327 mm</v>
      </c>
      <c r="AH128" s="623">
        <v>90</v>
      </c>
      <c r="AI128" s="623">
        <f t="shared" si="3"/>
        <v>327</v>
      </c>
    </row>
    <row r="129" spans="1:35" x14ac:dyDescent="0.2">
      <c r="A129" s="628" t="s">
        <v>11258</v>
      </c>
      <c r="B129" s="624" t="s">
        <v>8490</v>
      </c>
      <c r="C129" s="626" t="s">
        <v>6393</v>
      </c>
      <c r="D129" s="628" t="s">
        <v>11260</v>
      </c>
      <c r="E129" s="625">
        <v>107</v>
      </c>
      <c r="F129" s="626">
        <v>56</v>
      </c>
      <c r="G129" s="626"/>
      <c r="H129" s="626">
        <v>79</v>
      </c>
      <c r="I129" s="626"/>
      <c r="J129" s="626" t="s">
        <v>2289</v>
      </c>
      <c r="K129" s="626"/>
      <c r="L129" s="626" t="s">
        <v>6177</v>
      </c>
      <c r="M129" s="629" t="s">
        <v>8671</v>
      </c>
      <c r="N129" s="626"/>
      <c r="O129" s="626" t="s">
        <v>6178</v>
      </c>
      <c r="P129" s="629" t="s">
        <v>6178</v>
      </c>
      <c r="Q129" s="626"/>
      <c r="R129" s="626" t="s">
        <v>8263</v>
      </c>
      <c r="S129" s="626"/>
      <c r="T129" s="626" t="s">
        <v>6178</v>
      </c>
      <c r="U129" s="626"/>
      <c r="V129" s="626" t="s">
        <v>3722</v>
      </c>
      <c r="W129" s="628"/>
      <c r="X129" s="625" t="s">
        <v>5243</v>
      </c>
      <c r="Y129" s="625"/>
      <c r="Z129" s="625" t="s">
        <v>220</v>
      </c>
      <c r="AA129" s="628"/>
      <c r="AB129" s="626"/>
      <c r="AC129" s="626" t="str">
        <f t="shared" si="2"/>
        <v>327 mm</v>
      </c>
      <c r="AD129" s="623" t="s">
        <v>11259</v>
      </c>
      <c r="AH129" s="623">
        <v>90</v>
      </c>
      <c r="AI129" s="623">
        <f t="shared" si="3"/>
        <v>327</v>
      </c>
    </row>
    <row r="130" spans="1:35" x14ac:dyDescent="0.2">
      <c r="A130" s="633" t="s">
        <v>651</v>
      </c>
      <c r="B130" s="624" t="s">
        <v>8490</v>
      </c>
      <c r="C130" s="626" t="s">
        <v>6393</v>
      </c>
      <c r="D130" s="633" t="s">
        <v>6214</v>
      </c>
      <c r="E130" s="625">
        <v>107</v>
      </c>
      <c r="F130" s="626">
        <v>56</v>
      </c>
      <c r="G130" s="626"/>
      <c r="H130" s="626">
        <v>79</v>
      </c>
      <c r="I130" s="626"/>
      <c r="J130" s="626" t="s">
        <v>2289</v>
      </c>
      <c r="K130" s="626"/>
      <c r="L130" s="626" t="s">
        <v>6177</v>
      </c>
      <c r="M130" s="629" t="s">
        <v>8671</v>
      </c>
      <c r="N130" s="626"/>
      <c r="O130" s="626" t="s">
        <v>6178</v>
      </c>
      <c r="P130" s="629" t="s">
        <v>6178</v>
      </c>
      <c r="Q130" s="626"/>
      <c r="R130" s="626" t="s">
        <v>8263</v>
      </c>
      <c r="S130" s="626"/>
      <c r="T130" s="626" t="s">
        <v>6178</v>
      </c>
      <c r="U130" s="626"/>
      <c r="V130" s="626" t="s">
        <v>3742</v>
      </c>
      <c r="W130" s="628"/>
      <c r="X130" s="625" t="s">
        <v>211</v>
      </c>
      <c r="Y130" s="625"/>
      <c r="Z130" s="625" t="s">
        <v>6180</v>
      </c>
      <c r="AA130" s="628"/>
      <c r="AB130" s="626"/>
      <c r="AC130" s="626" t="str">
        <f t="shared" si="2"/>
        <v>337 mm</v>
      </c>
      <c r="AD130" s="630" t="s">
        <v>11027</v>
      </c>
      <c r="AH130" s="623">
        <v>80</v>
      </c>
      <c r="AI130" s="623">
        <f t="shared" si="3"/>
        <v>337</v>
      </c>
    </row>
    <row r="131" spans="1:35" x14ac:dyDescent="0.2">
      <c r="A131" s="628" t="s">
        <v>10694</v>
      </c>
      <c r="B131" s="624" t="s">
        <v>8490</v>
      </c>
      <c r="C131" s="626" t="s">
        <v>6393</v>
      </c>
      <c r="D131" s="628" t="s">
        <v>3427</v>
      </c>
      <c r="E131" s="625">
        <v>107</v>
      </c>
      <c r="F131" s="626">
        <v>58</v>
      </c>
      <c r="G131" s="626"/>
      <c r="H131" s="626">
        <v>79</v>
      </c>
      <c r="I131" s="626"/>
      <c r="J131" s="626" t="s">
        <v>2289</v>
      </c>
      <c r="K131" s="626"/>
      <c r="L131" s="626" t="s">
        <v>6177</v>
      </c>
      <c r="M131" s="629" t="s">
        <v>8671</v>
      </c>
      <c r="N131" s="626"/>
      <c r="O131" s="626" t="s">
        <v>6178</v>
      </c>
      <c r="P131" s="629" t="s">
        <v>6178</v>
      </c>
      <c r="Q131" s="626"/>
      <c r="R131" s="626" t="s">
        <v>8263</v>
      </c>
      <c r="S131" s="626"/>
      <c r="T131" s="626" t="s">
        <v>6178</v>
      </c>
      <c r="U131" s="626"/>
      <c r="V131" s="626" t="s">
        <v>3742</v>
      </c>
      <c r="W131" s="628"/>
      <c r="X131" s="625" t="s">
        <v>211</v>
      </c>
      <c r="Y131" s="625"/>
      <c r="Z131" s="625" t="s">
        <v>6180</v>
      </c>
      <c r="AA131" s="628"/>
      <c r="AB131" s="626"/>
      <c r="AC131" s="626" t="str">
        <f t="shared" si="2"/>
        <v>337 mm</v>
      </c>
      <c r="AD131" s="623" t="s">
        <v>10695</v>
      </c>
      <c r="AH131" s="623">
        <v>80</v>
      </c>
      <c r="AI131" s="623">
        <f t="shared" si="3"/>
        <v>337</v>
      </c>
    </row>
    <row r="132" spans="1:35" x14ac:dyDescent="0.2">
      <c r="A132" s="628"/>
      <c r="B132" s="624" t="s">
        <v>8490</v>
      </c>
      <c r="C132" s="626" t="s">
        <v>6393</v>
      </c>
      <c r="D132" s="632" t="s">
        <v>4668</v>
      </c>
      <c r="E132" s="625">
        <v>107</v>
      </c>
      <c r="F132" s="626">
        <v>58</v>
      </c>
      <c r="G132" s="626"/>
      <c r="H132" s="626">
        <v>79</v>
      </c>
      <c r="I132" s="626"/>
      <c r="J132" s="626" t="s">
        <v>2289</v>
      </c>
      <c r="K132" s="626"/>
      <c r="L132" s="626" t="s">
        <v>6177</v>
      </c>
      <c r="M132" s="629" t="s">
        <v>3929</v>
      </c>
      <c r="N132" s="626"/>
      <c r="O132" s="626" t="s">
        <v>6178</v>
      </c>
      <c r="P132" s="629" t="s">
        <v>6178</v>
      </c>
      <c r="Q132" s="626"/>
      <c r="R132" s="626" t="s">
        <v>8263</v>
      </c>
      <c r="S132" s="626"/>
      <c r="T132" s="626" t="s">
        <v>6178</v>
      </c>
      <c r="U132" s="626"/>
      <c r="V132" s="626" t="s">
        <v>3742</v>
      </c>
      <c r="W132" s="628"/>
      <c r="X132" s="625" t="s">
        <v>5243</v>
      </c>
      <c r="Y132" s="625"/>
      <c r="Z132" s="625" t="s">
        <v>220</v>
      </c>
      <c r="AA132" s="628"/>
      <c r="AB132" s="626"/>
      <c r="AC132" s="626" t="str">
        <f t="shared" si="2"/>
        <v>337 mm</v>
      </c>
      <c r="AH132" s="623">
        <v>80</v>
      </c>
      <c r="AI132" s="623">
        <f t="shared" si="3"/>
        <v>337</v>
      </c>
    </row>
    <row r="133" spans="1:35" x14ac:dyDescent="0.2">
      <c r="A133" s="628"/>
      <c r="B133" s="624" t="s">
        <v>8490</v>
      </c>
      <c r="C133" s="626" t="s">
        <v>6393</v>
      </c>
      <c r="D133" s="628" t="s">
        <v>7425</v>
      </c>
      <c r="E133" s="625">
        <v>107</v>
      </c>
      <c r="F133" s="626">
        <v>58</v>
      </c>
      <c r="G133" s="626"/>
      <c r="H133" s="626">
        <v>79</v>
      </c>
      <c r="I133" s="626"/>
      <c r="J133" s="626" t="s">
        <v>2289</v>
      </c>
      <c r="K133" s="626"/>
      <c r="L133" s="626" t="s">
        <v>6177</v>
      </c>
      <c r="M133" s="629" t="s">
        <v>8671</v>
      </c>
      <c r="N133" s="626"/>
      <c r="O133" s="626" t="s">
        <v>6178</v>
      </c>
      <c r="P133" s="629" t="s">
        <v>6178</v>
      </c>
      <c r="Q133" s="626"/>
      <c r="R133" s="626" t="s">
        <v>8263</v>
      </c>
      <c r="S133" s="626"/>
      <c r="T133" s="626" t="s">
        <v>6178</v>
      </c>
      <c r="U133" s="626"/>
      <c r="V133" s="626" t="s">
        <v>2388</v>
      </c>
      <c r="W133" s="628"/>
      <c r="X133" s="625" t="s">
        <v>6180</v>
      </c>
      <c r="Y133" s="625"/>
      <c r="Z133" s="625" t="s">
        <v>5243</v>
      </c>
      <c r="AA133" s="628"/>
      <c r="AB133" s="626"/>
      <c r="AC133" s="626" t="str">
        <f t="shared" si="2"/>
        <v>317 mm</v>
      </c>
      <c r="AH133" s="623">
        <v>100</v>
      </c>
      <c r="AI133" s="623">
        <f t="shared" si="3"/>
        <v>317</v>
      </c>
    </row>
    <row r="134" spans="1:35" x14ac:dyDescent="0.2">
      <c r="A134" s="628"/>
      <c r="B134" s="624" t="s">
        <v>8490</v>
      </c>
      <c r="C134" s="626" t="s">
        <v>6393</v>
      </c>
      <c r="D134" s="628" t="s">
        <v>8070</v>
      </c>
      <c r="E134" s="625">
        <v>107</v>
      </c>
      <c r="F134" s="626">
        <v>58</v>
      </c>
      <c r="G134" s="626"/>
      <c r="H134" s="626">
        <v>79</v>
      </c>
      <c r="I134" s="626"/>
      <c r="J134" s="626" t="s">
        <v>2289</v>
      </c>
      <c r="K134" s="626"/>
      <c r="L134" s="626" t="s">
        <v>6177</v>
      </c>
      <c r="M134" s="629" t="s">
        <v>3929</v>
      </c>
      <c r="N134" s="626"/>
      <c r="O134" s="626" t="s">
        <v>6178</v>
      </c>
      <c r="P134" s="629" t="s">
        <v>6178</v>
      </c>
      <c r="Q134" s="626"/>
      <c r="R134" s="626" t="s">
        <v>8263</v>
      </c>
      <c r="S134" s="626"/>
      <c r="T134" s="626" t="s">
        <v>6178</v>
      </c>
      <c r="U134" s="626"/>
      <c r="V134" s="626" t="s">
        <v>2388</v>
      </c>
      <c r="W134" s="628"/>
      <c r="X134" s="625" t="s">
        <v>6180</v>
      </c>
      <c r="Y134" s="625"/>
      <c r="Z134" s="625" t="s">
        <v>220</v>
      </c>
      <c r="AA134" s="628"/>
      <c r="AB134" s="626"/>
      <c r="AC134" s="626" t="str">
        <f t="shared" si="2"/>
        <v>317 mm</v>
      </c>
      <c r="AH134" s="623">
        <v>100</v>
      </c>
      <c r="AI134" s="623">
        <f t="shared" si="3"/>
        <v>317</v>
      </c>
    </row>
    <row r="135" spans="1:35" x14ac:dyDescent="0.2">
      <c r="A135" s="628"/>
      <c r="B135" s="624" t="s">
        <v>8490</v>
      </c>
      <c r="C135" s="626" t="s">
        <v>6393</v>
      </c>
      <c r="D135" s="628" t="s">
        <v>76</v>
      </c>
      <c r="E135" s="625">
        <v>117</v>
      </c>
      <c r="F135" s="626">
        <v>54</v>
      </c>
      <c r="G135" s="626"/>
      <c r="H135" s="626">
        <v>79</v>
      </c>
      <c r="I135" s="626"/>
      <c r="J135" s="626" t="s">
        <v>2572</v>
      </c>
      <c r="K135" s="626"/>
      <c r="L135" s="626" t="s">
        <v>8885</v>
      </c>
      <c r="M135" s="629" t="s">
        <v>3523</v>
      </c>
      <c r="N135" s="626"/>
      <c r="O135" s="626" t="s">
        <v>6178</v>
      </c>
      <c r="P135" s="629" t="s">
        <v>6178</v>
      </c>
      <c r="Q135" s="626"/>
      <c r="R135" s="626" t="s">
        <v>8263</v>
      </c>
      <c r="S135" s="626"/>
      <c r="T135" s="626" t="s">
        <v>6178</v>
      </c>
      <c r="U135" s="626"/>
      <c r="V135" s="626" t="s">
        <v>6179</v>
      </c>
      <c r="W135" s="628"/>
      <c r="X135" s="625" t="s">
        <v>6180</v>
      </c>
      <c r="Y135" s="625"/>
      <c r="Z135" s="625" t="s">
        <v>220</v>
      </c>
      <c r="AA135" s="628"/>
      <c r="AB135" s="626"/>
      <c r="AC135" s="626" t="str">
        <f t="shared" si="2"/>
        <v>372 mm</v>
      </c>
      <c r="AH135" s="623">
        <v>45</v>
      </c>
      <c r="AI135" s="623">
        <f t="shared" si="3"/>
        <v>372</v>
      </c>
    </row>
    <row r="136" spans="1:35" s="628" customFormat="1" x14ac:dyDescent="0.2">
      <c r="B136" s="624" t="s">
        <v>8490</v>
      </c>
      <c r="C136" s="626" t="s">
        <v>6393</v>
      </c>
      <c r="D136" s="628" t="s">
        <v>1075</v>
      </c>
      <c r="E136" s="625">
        <v>107</v>
      </c>
      <c r="F136" s="626">
        <v>58</v>
      </c>
      <c r="G136" s="626"/>
      <c r="H136" s="626">
        <v>79</v>
      </c>
      <c r="I136" s="626"/>
      <c r="J136" s="626" t="s">
        <v>2289</v>
      </c>
      <c r="K136" s="626"/>
      <c r="L136" s="626" t="s">
        <v>6177</v>
      </c>
      <c r="M136" s="629" t="s">
        <v>8671</v>
      </c>
      <c r="N136" s="626"/>
      <c r="O136" s="626" t="s">
        <v>6178</v>
      </c>
      <c r="P136" s="629" t="s">
        <v>6178</v>
      </c>
      <c r="Q136" s="626"/>
      <c r="R136" s="626" t="s">
        <v>8263</v>
      </c>
      <c r="S136" s="626"/>
      <c r="T136" s="626" t="s">
        <v>6178</v>
      </c>
      <c r="U136" s="626"/>
      <c r="V136" s="626" t="s">
        <v>2388</v>
      </c>
      <c r="X136" s="625" t="s">
        <v>6180</v>
      </c>
      <c r="Y136" s="625"/>
      <c r="Z136" s="625" t="s">
        <v>5243</v>
      </c>
      <c r="AB136" s="626"/>
      <c r="AC136" s="626" t="str">
        <f t="shared" si="2"/>
        <v>317 mm</v>
      </c>
      <c r="AH136" s="628">
        <v>100</v>
      </c>
      <c r="AI136" s="623">
        <f t="shared" si="3"/>
        <v>317</v>
      </c>
    </row>
    <row r="137" spans="1:35" s="628" customFormat="1" x14ac:dyDescent="0.2">
      <c r="A137" s="628" t="s">
        <v>11739</v>
      </c>
      <c r="B137" s="624" t="s">
        <v>11715</v>
      </c>
      <c r="C137" s="626" t="s">
        <v>6393</v>
      </c>
      <c r="D137" s="628" t="s">
        <v>11740</v>
      </c>
      <c r="E137" s="625">
        <v>110</v>
      </c>
      <c r="F137" s="626">
        <v>55</v>
      </c>
      <c r="G137" s="626">
        <v>79</v>
      </c>
      <c r="H137" s="626">
        <v>79</v>
      </c>
      <c r="I137" s="626"/>
      <c r="J137" s="626" t="s">
        <v>2289</v>
      </c>
      <c r="K137" s="626"/>
      <c r="L137" s="626" t="s">
        <v>6177</v>
      </c>
      <c r="M137" s="629" t="s">
        <v>3929</v>
      </c>
      <c r="N137" s="626"/>
      <c r="O137" s="626" t="s">
        <v>6178</v>
      </c>
      <c r="P137" s="629" t="s">
        <v>6178</v>
      </c>
      <c r="Q137" s="626"/>
      <c r="R137" s="626" t="s">
        <v>8263</v>
      </c>
      <c r="S137" s="626"/>
      <c r="T137" s="626" t="s">
        <v>6178</v>
      </c>
      <c r="U137" s="626"/>
      <c r="V137" s="626" t="s">
        <v>10344</v>
      </c>
      <c r="X137" s="625" t="s">
        <v>5243</v>
      </c>
      <c r="Y137" s="625"/>
      <c r="Z137" s="625" t="s">
        <v>220</v>
      </c>
      <c r="AB137" s="626" t="s">
        <v>8263</v>
      </c>
      <c r="AC137" s="626" t="str">
        <f t="shared" si="2"/>
        <v>287 mm</v>
      </c>
      <c r="AD137" s="628" t="s">
        <v>11738</v>
      </c>
      <c r="AH137" s="628">
        <v>130</v>
      </c>
      <c r="AI137" s="623">
        <f t="shared" si="3"/>
        <v>287</v>
      </c>
    </row>
    <row r="138" spans="1:35" x14ac:dyDescent="0.2">
      <c r="A138" s="628"/>
      <c r="B138" s="624" t="s">
        <v>1539</v>
      </c>
      <c r="C138" s="626" t="s">
        <v>6393</v>
      </c>
      <c r="D138" s="628" t="s">
        <v>3875</v>
      </c>
      <c r="E138" s="625">
        <v>107</v>
      </c>
      <c r="F138" s="626">
        <v>56</v>
      </c>
      <c r="G138" s="626"/>
      <c r="H138" s="626">
        <v>79</v>
      </c>
      <c r="I138" s="626"/>
      <c r="J138" s="626" t="s">
        <v>2289</v>
      </c>
      <c r="K138" s="626"/>
      <c r="L138" s="626" t="s">
        <v>6177</v>
      </c>
      <c r="M138" s="629" t="s">
        <v>5089</v>
      </c>
      <c r="N138" s="626"/>
      <c r="O138" s="626" t="s">
        <v>6178</v>
      </c>
      <c r="P138" s="629" t="s">
        <v>6178</v>
      </c>
      <c r="Q138" s="626"/>
      <c r="R138" s="626" t="s">
        <v>8263</v>
      </c>
      <c r="S138" s="626"/>
      <c r="T138" s="626" t="s">
        <v>6178</v>
      </c>
      <c r="U138" s="626"/>
      <c r="V138" s="626" t="s">
        <v>8801</v>
      </c>
      <c r="W138" s="628"/>
      <c r="X138" s="625" t="s">
        <v>6180</v>
      </c>
      <c r="Y138" s="625"/>
      <c r="Z138" s="625" t="s">
        <v>220</v>
      </c>
      <c r="AA138" s="628"/>
      <c r="AB138" s="626"/>
      <c r="AC138" s="626" t="str">
        <f t="shared" si="2"/>
        <v>367 mm</v>
      </c>
      <c r="AH138" s="623">
        <v>50</v>
      </c>
      <c r="AI138" s="623">
        <f t="shared" si="3"/>
        <v>367</v>
      </c>
    </row>
    <row r="139" spans="1:35" x14ac:dyDescent="0.2">
      <c r="A139" s="628"/>
      <c r="B139" s="624" t="s">
        <v>5948</v>
      </c>
      <c r="C139" s="626" t="s">
        <v>6393</v>
      </c>
      <c r="D139" s="628" t="s">
        <v>5114</v>
      </c>
      <c r="E139" s="625">
        <v>107</v>
      </c>
      <c r="F139" s="626">
        <v>58</v>
      </c>
      <c r="G139" s="626"/>
      <c r="H139" s="626">
        <v>79</v>
      </c>
      <c r="I139" s="626"/>
      <c r="J139" s="626" t="s">
        <v>2289</v>
      </c>
      <c r="K139" s="626"/>
      <c r="L139" s="626" t="s">
        <v>6177</v>
      </c>
      <c r="M139" s="629" t="s">
        <v>3929</v>
      </c>
      <c r="N139" s="626"/>
      <c r="O139" s="626" t="s">
        <v>6178</v>
      </c>
      <c r="P139" s="629" t="s">
        <v>6178</v>
      </c>
      <c r="Q139" s="626"/>
      <c r="R139" s="626" t="s">
        <v>8263</v>
      </c>
      <c r="S139" s="626"/>
      <c r="T139" s="626" t="s">
        <v>6178</v>
      </c>
      <c r="U139" s="626"/>
      <c r="V139" s="626" t="s">
        <v>3722</v>
      </c>
      <c r="W139" s="628"/>
      <c r="X139" s="625" t="s">
        <v>6180</v>
      </c>
      <c r="Y139" s="625"/>
      <c r="Z139" s="625" t="s">
        <v>220</v>
      </c>
      <c r="AA139" s="628"/>
      <c r="AB139" s="626"/>
      <c r="AC139" s="626" t="str">
        <f t="shared" si="2"/>
        <v>327 mm</v>
      </c>
      <c r="AH139" s="623">
        <v>90</v>
      </c>
      <c r="AI139" s="623">
        <f t="shared" si="3"/>
        <v>327</v>
      </c>
    </row>
    <row r="140" spans="1:35" x14ac:dyDescent="0.2">
      <c r="A140" s="628"/>
      <c r="B140" s="624"/>
      <c r="C140" s="626" t="s">
        <v>6260</v>
      </c>
      <c r="E140" s="625"/>
      <c r="F140" s="626"/>
      <c r="G140" s="626"/>
      <c r="H140" s="626"/>
      <c r="I140" s="626"/>
      <c r="J140" s="626"/>
      <c r="K140" s="626"/>
      <c r="L140" s="626"/>
      <c r="M140" s="629"/>
      <c r="N140" s="626"/>
      <c r="O140" s="626"/>
      <c r="P140" s="629"/>
      <c r="Q140" s="626"/>
      <c r="R140" s="626"/>
      <c r="S140" s="626"/>
      <c r="T140" s="626"/>
      <c r="U140" s="626"/>
      <c r="V140" s="626"/>
      <c r="W140" s="628"/>
      <c r="X140" s="625"/>
      <c r="Y140" s="625"/>
      <c r="Z140" s="625"/>
      <c r="AA140" s="628"/>
      <c r="AB140" s="626"/>
      <c r="AC140" s="626"/>
    </row>
    <row r="141" spans="1:35" x14ac:dyDescent="0.2">
      <c r="A141" s="628"/>
      <c r="B141" s="624" t="s">
        <v>8490</v>
      </c>
      <c r="C141" s="626" t="s">
        <v>1043</v>
      </c>
      <c r="D141" s="628" t="s">
        <v>2897</v>
      </c>
      <c r="E141" s="625">
        <v>107</v>
      </c>
      <c r="F141" s="626">
        <v>57</v>
      </c>
      <c r="G141" s="626"/>
      <c r="H141" s="626">
        <v>79</v>
      </c>
      <c r="I141" s="626"/>
      <c r="J141" s="626" t="s">
        <v>2289</v>
      </c>
      <c r="K141" s="626"/>
      <c r="L141" s="626" t="s">
        <v>6177</v>
      </c>
      <c r="M141" s="629" t="s">
        <v>5089</v>
      </c>
      <c r="N141" s="626"/>
      <c r="O141" s="626" t="s">
        <v>6178</v>
      </c>
      <c r="P141" s="629" t="s">
        <v>6178</v>
      </c>
      <c r="Q141" s="626"/>
      <c r="R141" s="626" t="s">
        <v>8263</v>
      </c>
      <c r="S141" s="626"/>
      <c r="T141" s="626" t="s">
        <v>6178</v>
      </c>
      <c r="U141" s="626"/>
      <c r="V141" s="626" t="s">
        <v>911</v>
      </c>
      <c r="W141" s="628"/>
      <c r="X141" s="625" t="s">
        <v>6180</v>
      </c>
      <c r="Y141" s="625"/>
      <c r="Z141" s="625" t="s">
        <v>5243</v>
      </c>
      <c r="AA141" s="628"/>
      <c r="AB141" s="626"/>
      <c r="AC141" s="626" t="str">
        <f t="shared" si="2"/>
        <v>352 mm</v>
      </c>
      <c r="AH141" s="623">
        <v>65</v>
      </c>
      <c r="AI141" s="623">
        <f t="shared" si="3"/>
        <v>352</v>
      </c>
    </row>
    <row r="142" spans="1:35" x14ac:dyDescent="0.2">
      <c r="A142" s="628"/>
      <c r="B142" s="624" t="s">
        <v>8490</v>
      </c>
      <c r="C142" s="626" t="s">
        <v>1043</v>
      </c>
      <c r="D142" s="628" t="s">
        <v>5178</v>
      </c>
      <c r="E142" s="625">
        <v>107</v>
      </c>
      <c r="F142" s="626">
        <v>57</v>
      </c>
      <c r="G142" s="626"/>
      <c r="H142" s="626">
        <v>79</v>
      </c>
      <c r="I142" s="626"/>
      <c r="J142" s="626" t="s">
        <v>2289</v>
      </c>
      <c r="K142" s="626"/>
      <c r="L142" s="626" t="s">
        <v>6177</v>
      </c>
      <c r="M142" s="629" t="s">
        <v>3929</v>
      </c>
      <c r="N142" s="626"/>
      <c r="O142" s="626" t="s">
        <v>6178</v>
      </c>
      <c r="P142" s="629" t="s">
        <v>6178</v>
      </c>
      <c r="Q142" s="626"/>
      <c r="R142" s="626" t="s">
        <v>8263</v>
      </c>
      <c r="S142" s="626"/>
      <c r="T142" s="626" t="s">
        <v>6178</v>
      </c>
      <c r="U142" s="626"/>
      <c r="V142" s="626" t="s">
        <v>18</v>
      </c>
      <c r="W142" s="628"/>
      <c r="X142" s="625" t="s">
        <v>5243</v>
      </c>
      <c r="Y142" s="625"/>
      <c r="Z142" s="625" t="s">
        <v>220</v>
      </c>
      <c r="AA142" s="628"/>
      <c r="AB142" s="626"/>
      <c r="AC142" s="626" t="str">
        <f t="shared" si="2"/>
        <v>347 mm</v>
      </c>
      <c r="AH142" s="623">
        <v>70</v>
      </c>
      <c r="AI142" s="623">
        <f t="shared" si="3"/>
        <v>347</v>
      </c>
    </row>
    <row r="143" spans="1:35" x14ac:dyDescent="0.2">
      <c r="A143" s="628"/>
      <c r="B143" s="624"/>
      <c r="C143" s="626" t="s">
        <v>6260</v>
      </c>
      <c r="E143" s="625"/>
      <c r="F143" s="626"/>
      <c r="G143" s="626"/>
      <c r="H143" s="626"/>
      <c r="I143" s="626"/>
      <c r="J143" s="626"/>
      <c r="K143" s="626"/>
      <c r="L143" s="626"/>
      <c r="M143" s="629"/>
      <c r="N143" s="626"/>
      <c r="O143" s="626"/>
      <c r="P143" s="629"/>
      <c r="Q143" s="626"/>
      <c r="R143" s="626"/>
      <c r="S143" s="626"/>
      <c r="T143" s="626"/>
      <c r="U143" s="626"/>
      <c r="V143" s="626"/>
      <c r="W143" s="628"/>
      <c r="X143" s="625"/>
      <c r="Y143" s="625"/>
      <c r="Z143" s="625"/>
      <c r="AA143" s="628"/>
      <c r="AB143" s="626"/>
      <c r="AC143" s="626"/>
    </row>
    <row r="144" spans="1:35" x14ac:dyDescent="0.2">
      <c r="A144" s="633" t="s">
        <v>11359</v>
      </c>
      <c r="B144" s="631" t="s">
        <v>8490</v>
      </c>
      <c r="C144" s="634" t="s">
        <v>5115</v>
      </c>
      <c r="D144" s="631" t="s">
        <v>11147</v>
      </c>
      <c r="E144" s="626">
        <v>107</v>
      </c>
      <c r="F144" s="626">
        <v>60</v>
      </c>
      <c r="G144" s="626"/>
      <c r="H144" s="626">
        <v>79</v>
      </c>
      <c r="I144" s="626"/>
      <c r="J144" s="626" t="s">
        <v>2289</v>
      </c>
      <c r="K144" s="626"/>
      <c r="L144" s="626" t="s">
        <v>6177</v>
      </c>
      <c r="M144" s="629" t="s">
        <v>5089</v>
      </c>
      <c r="N144" s="626"/>
      <c r="O144" s="626" t="s">
        <v>6178</v>
      </c>
      <c r="P144" s="629" t="s">
        <v>6178</v>
      </c>
      <c r="Q144" s="626"/>
      <c r="R144" s="626" t="s">
        <v>8263</v>
      </c>
      <c r="S144" s="626"/>
      <c r="T144" s="626" t="s">
        <v>6178</v>
      </c>
      <c r="U144" s="626"/>
      <c r="V144" s="635" t="s">
        <v>18</v>
      </c>
      <c r="W144" s="628"/>
      <c r="X144" s="636" t="s">
        <v>6180</v>
      </c>
      <c r="Y144" s="625"/>
      <c r="Z144" s="625" t="s">
        <v>220</v>
      </c>
      <c r="AA144" s="628"/>
      <c r="AB144" s="626"/>
      <c r="AC144" s="626" t="str">
        <f t="shared" si="2"/>
        <v>347 mm</v>
      </c>
      <c r="AD144" s="630" t="s">
        <v>11128</v>
      </c>
      <c r="AH144" s="623">
        <v>70</v>
      </c>
      <c r="AI144" s="623">
        <f t="shared" si="3"/>
        <v>347</v>
      </c>
    </row>
    <row r="145" spans="1:35" x14ac:dyDescent="0.2">
      <c r="A145" s="633" t="s">
        <v>12437</v>
      </c>
      <c r="B145" s="631" t="s">
        <v>8490</v>
      </c>
      <c r="C145" s="634" t="s">
        <v>5115</v>
      </c>
      <c r="D145" s="631" t="s">
        <v>12442</v>
      </c>
      <c r="E145" s="626">
        <v>107</v>
      </c>
      <c r="F145" s="626">
        <v>60</v>
      </c>
      <c r="G145" s="626"/>
      <c r="H145" s="626">
        <v>79</v>
      </c>
      <c r="I145" s="626"/>
      <c r="J145" s="626" t="s">
        <v>2289</v>
      </c>
      <c r="K145" s="626"/>
      <c r="L145" s="626" t="s">
        <v>6177</v>
      </c>
      <c r="M145" s="629" t="s">
        <v>5089</v>
      </c>
      <c r="N145" s="626"/>
      <c r="O145" s="626" t="s">
        <v>6178</v>
      </c>
      <c r="P145" s="629" t="s">
        <v>6178</v>
      </c>
      <c r="Q145" s="626"/>
      <c r="R145" s="626" t="s">
        <v>8263</v>
      </c>
      <c r="S145" s="626"/>
      <c r="T145" s="626" t="s">
        <v>6178</v>
      </c>
      <c r="U145" s="626"/>
      <c r="V145" s="635" t="s">
        <v>18</v>
      </c>
      <c r="W145" s="628"/>
      <c r="X145" s="636" t="s">
        <v>6180</v>
      </c>
      <c r="Y145" s="625"/>
      <c r="Z145" s="625" t="s">
        <v>220</v>
      </c>
      <c r="AA145" s="628"/>
      <c r="AB145" s="626"/>
      <c r="AC145" s="626" t="str">
        <f>AI145&amp; " mm"</f>
        <v>347 mm</v>
      </c>
      <c r="AD145" s="630" t="s">
        <v>12434</v>
      </c>
      <c r="AH145" s="623">
        <v>70</v>
      </c>
      <c r="AI145" s="623">
        <f>312-AH145-7+112</f>
        <v>347</v>
      </c>
    </row>
    <row r="146" spans="1:35" x14ac:dyDescent="0.2">
      <c r="A146" s="628"/>
      <c r="B146" s="624" t="s">
        <v>5948</v>
      </c>
      <c r="C146" s="634" t="s">
        <v>5115</v>
      </c>
      <c r="D146" s="624" t="s">
        <v>5114</v>
      </c>
      <c r="E146" s="626">
        <v>107</v>
      </c>
      <c r="F146" s="626">
        <v>60</v>
      </c>
      <c r="G146" s="626"/>
      <c r="H146" s="626">
        <v>79</v>
      </c>
      <c r="I146" s="626"/>
      <c r="J146" s="626" t="s">
        <v>2289</v>
      </c>
      <c r="K146" s="626"/>
      <c r="L146" s="626" t="s">
        <v>6177</v>
      </c>
      <c r="M146" s="629" t="s">
        <v>3929</v>
      </c>
      <c r="N146" s="626"/>
      <c r="O146" s="626" t="s">
        <v>6178</v>
      </c>
      <c r="P146" s="629" t="s">
        <v>6178</v>
      </c>
      <c r="Q146" s="626"/>
      <c r="R146" s="626" t="s">
        <v>8263</v>
      </c>
      <c r="S146" s="626"/>
      <c r="T146" s="626" t="s">
        <v>6178</v>
      </c>
      <c r="U146" s="626"/>
      <c r="V146" s="626" t="s">
        <v>538</v>
      </c>
      <c r="W146" s="628"/>
      <c r="X146" s="625" t="s">
        <v>6180</v>
      </c>
      <c r="Y146" s="625"/>
      <c r="Z146" s="625" t="s">
        <v>220</v>
      </c>
      <c r="AA146" s="628"/>
      <c r="AB146" s="626"/>
      <c r="AC146" s="626" t="str">
        <f t="shared" si="2"/>
        <v>342 mm</v>
      </c>
      <c r="AH146" s="623">
        <v>75</v>
      </c>
      <c r="AI146" s="623">
        <f t="shared" si="3"/>
        <v>342</v>
      </c>
    </row>
    <row r="147" spans="1:35" x14ac:dyDescent="0.2">
      <c r="A147" s="628"/>
      <c r="B147" s="624"/>
      <c r="C147" s="626" t="s">
        <v>6260</v>
      </c>
      <c r="E147" s="625"/>
      <c r="F147" s="626"/>
      <c r="G147" s="626"/>
      <c r="H147" s="626"/>
      <c r="I147" s="626"/>
      <c r="J147" s="626"/>
      <c r="K147" s="626"/>
      <c r="L147" s="626"/>
      <c r="M147" s="629"/>
      <c r="N147" s="626"/>
      <c r="O147" s="626"/>
      <c r="P147" s="629"/>
      <c r="Q147" s="626"/>
      <c r="R147" s="626"/>
      <c r="S147" s="626"/>
      <c r="T147" s="626"/>
      <c r="U147" s="626"/>
      <c r="V147" s="626"/>
      <c r="W147" s="628"/>
      <c r="X147" s="625"/>
      <c r="Y147" s="625"/>
      <c r="Z147" s="625"/>
      <c r="AA147" s="628"/>
      <c r="AB147" s="626"/>
      <c r="AC147" s="626"/>
    </row>
    <row r="148" spans="1:35" x14ac:dyDescent="0.2">
      <c r="A148" s="628"/>
      <c r="B148" s="624" t="s">
        <v>3365</v>
      </c>
      <c r="C148" s="626" t="s">
        <v>8322</v>
      </c>
      <c r="D148" s="628" t="s">
        <v>2298</v>
      </c>
      <c r="E148" s="625">
        <v>126</v>
      </c>
      <c r="F148" s="626">
        <v>57</v>
      </c>
      <c r="G148" s="626"/>
      <c r="H148" s="626">
        <v>79</v>
      </c>
      <c r="I148" s="626"/>
      <c r="J148" s="626" t="s">
        <v>2289</v>
      </c>
      <c r="K148" s="626"/>
      <c r="L148" s="626" t="s">
        <v>8885</v>
      </c>
      <c r="M148" s="629" t="s">
        <v>8671</v>
      </c>
      <c r="N148" s="626"/>
      <c r="O148" s="626" t="s">
        <v>8885</v>
      </c>
      <c r="P148" s="629" t="s">
        <v>8672</v>
      </c>
      <c r="Q148" s="626"/>
      <c r="R148" s="626" t="s">
        <v>8263</v>
      </c>
      <c r="S148" s="626"/>
      <c r="T148" s="626" t="s">
        <v>6178</v>
      </c>
      <c r="U148" s="626"/>
      <c r="V148" s="626" t="s">
        <v>3211</v>
      </c>
      <c r="W148" s="628"/>
      <c r="X148" s="625" t="s">
        <v>220</v>
      </c>
      <c r="Y148" s="625"/>
      <c r="Z148" s="625" t="s">
        <v>220</v>
      </c>
      <c r="AA148" s="628"/>
      <c r="AB148" s="626" t="s">
        <v>8263</v>
      </c>
      <c r="AC148" s="626" t="str">
        <f t="shared" si="2"/>
        <v>322 mm</v>
      </c>
      <c r="AH148" s="623">
        <v>95</v>
      </c>
      <c r="AI148" s="623">
        <f t="shared" si="3"/>
        <v>322</v>
      </c>
    </row>
    <row r="149" spans="1:35" x14ac:dyDescent="0.2">
      <c r="A149" s="628"/>
      <c r="B149" s="624" t="s">
        <v>3365</v>
      </c>
      <c r="C149" s="626" t="s">
        <v>8322</v>
      </c>
      <c r="D149" s="628" t="s">
        <v>7943</v>
      </c>
      <c r="E149" s="625">
        <v>113</v>
      </c>
      <c r="F149" s="626">
        <v>63</v>
      </c>
      <c r="G149" s="626"/>
      <c r="H149" s="626">
        <v>79</v>
      </c>
      <c r="I149" s="626"/>
      <c r="J149" s="626" t="s">
        <v>6177</v>
      </c>
      <c r="K149" s="626"/>
      <c r="L149" s="626" t="s">
        <v>6177</v>
      </c>
      <c r="M149" s="629" t="s">
        <v>8671</v>
      </c>
      <c r="N149" s="626"/>
      <c r="O149" s="626" t="s">
        <v>6177</v>
      </c>
      <c r="P149" s="629" t="s">
        <v>8672</v>
      </c>
      <c r="Q149" s="626"/>
      <c r="R149" s="626" t="s">
        <v>8263</v>
      </c>
      <c r="S149" s="626"/>
      <c r="T149" s="626" t="s">
        <v>6178</v>
      </c>
      <c r="U149" s="626"/>
      <c r="V149" s="626" t="s">
        <v>911</v>
      </c>
      <c r="W149" s="628"/>
      <c r="X149" s="625" t="s">
        <v>8802</v>
      </c>
      <c r="Y149" s="625"/>
      <c r="Z149" s="625" t="s">
        <v>5243</v>
      </c>
      <c r="AA149" s="628"/>
      <c r="AB149" s="626"/>
      <c r="AC149" s="626" t="str">
        <f t="shared" si="2"/>
        <v>352 mm</v>
      </c>
      <c r="AH149" s="623">
        <v>65</v>
      </c>
      <c r="AI149" s="623">
        <f t="shared" si="3"/>
        <v>352</v>
      </c>
    </row>
    <row r="150" spans="1:35" x14ac:dyDescent="0.2">
      <c r="A150" s="633" t="s">
        <v>9677</v>
      </c>
      <c r="B150" s="631" t="s">
        <v>3365</v>
      </c>
      <c r="C150" s="634" t="s">
        <v>8322</v>
      </c>
      <c r="D150" s="633" t="s">
        <v>2954</v>
      </c>
      <c r="E150" s="625">
        <v>108</v>
      </c>
      <c r="F150" s="626">
        <v>62</v>
      </c>
      <c r="G150" s="626"/>
      <c r="H150" s="626">
        <v>79</v>
      </c>
      <c r="I150" s="626"/>
      <c r="J150" s="626" t="s">
        <v>6177</v>
      </c>
      <c r="K150" s="626"/>
      <c r="L150" s="626" t="s">
        <v>6177</v>
      </c>
      <c r="M150" s="629" t="s">
        <v>3929</v>
      </c>
      <c r="N150" s="626"/>
      <c r="O150" s="626" t="s">
        <v>6178</v>
      </c>
      <c r="P150" s="629" t="s">
        <v>6178</v>
      </c>
      <c r="Q150" s="626"/>
      <c r="R150" s="626" t="s">
        <v>8263</v>
      </c>
      <c r="S150" s="626"/>
      <c r="T150" s="626" t="s">
        <v>6178</v>
      </c>
      <c r="U150" s="626"/>
      <c r="V150" s="635" t="s">
        <v>18</v>
      </c>
      <c r="W150" s="628"/>
      <c r="X150" s="636" t="s">
        <v>8802</v>
      </c>
      <c r="Y150" s="625"/>
      <c r="Z150" s="625" t="s">
        <v>5243</v>
      </c>
      <c r="AA150" s="628"/>
      <c r="AB150" s="626"/>
      <c r="AC150" s="626" t="str">
        <f t="shared" si="2"/>
        <v>347 mm</v>
      </c>
      <c r="AD150" s="630" t="s">
        <v>11061</v>
      </c>
      <c r="AH150" s="623">
        <v>70</v>
      </c>
      <c r="AI150" s="623">
        <f t="shared" si="3"/>
        <v>347</v>
      </c>
    </row>
    <row r="151" spans="1:35" x14ac:dyDescent="0.2">
      <c r="A151" s="633" t="s">
        <v>11793</v>
      </c>
      <c r="B151" s="631" t="s">
        <v>3365</v>
      </c>
      <c r="C151" s="626" t="s">
        <v>8322</v>
      </c>
      <c r="D151" s="639" t="s">
        <v>11798</v>
      </c>
      <c r="E151" s="626">
        <v>108</v>
      </c>
      <c r="F151" s="626">
        <v>61</v>
      </c>
      <c r="G151" s="626"/>
      <c r="H151" s="626">
        <v>79</v>
      </c>
      <c r="I151" s="626"/>
      <c r="J151" s="626" t="s">
        <v>6177</v>
      </c>
      <c r="K151" s="626"/>
      <c r="L151" s="626" t="s">
        <v>6177</v>
      </c>
      <c r="M151" s="629" t="s">
        <v>3929</v>
      </c>
      <c r="N151" s="626"/>
      <c r="O151" s="626" t="s">
        <v>6178</v>
      </c>
      <c r="P151" s="629" t="s">
        <v>6178</v>
      </c>
      <c r="Q151" s="626"/>
      <c r="R151" s="626" t="s">
        <v>8263</v>
      </c>
      <c r="S151" s="626"/>
      <c r="T151" s="626" t="s">
        <v>6178</v>
      </c>
      <c r="U151" s="626"/>
      <c r="V151" s="626" t="s">
        <v>8801</v>
      </c>
      <c r="W151" s="628"/>
      <c r="X151" s="625" t="s">
        <v>486</v>
      </c>
      <c r="Y151" s="625"/>
      <c r="Z151" s="625" t="s">
        <v>5243</v>
      </c>
      <c r="AA151" s="628"/>
      <c r="AB151" s="626"/>
      <c r="AC151" s="626" t="str">
        <f t="shared" si="2"/>
        <v>367 mm</v>
      </c>
      <c r="AD151" s="630" t="s">
        <v>11779</v>
      </c>
      <c r="AH151" s="623">
        <v>50</v>
      </c>
      <c r="AI151" s="623">
        <f t="shared" si="3"/>
        <v>367</v>
      </c>
    </row>
    <row r="152" spans="1:35" x14ac:dyDescent="0.2">
      <c r="A152" s="628"/>
      <c r="B152" s="624" t="s">
        <v>3365</v>
      </c>
      <c r="C152" s="626" t="s">
        <v>8322</v>
      </c>
      <c r="D152" s="628" t="s">
        <v>558</v>
      </c>
      <c r="E152" s="625">
        <v>107</v>
      </c>
      <c r="F152" s="626">
        <v>60</v>
      </c>
      <c r="G152" s="626"/>
      <c r="H152" s="626">
        <v>79</v>
      </c>
      <c r="I152" s="626"/>
      <c r="J152" s="626" t="s">
        <v>2289</v>
      </c>
      <c r="K152" s="626"/>
      <c r="L152" s="626" t="s">
        <v>6177</v>
      </c>
      <c r="M152" s="629" t="s">
        <v>5089</v>
      </c>
      <c r="N152" s="626"/>
      <c r="O152" s="626" t="s">
        <v>6178</v>
      </c>
      <c r="P152" s="629" t="s">
        <v>6178</v>
      </c>
      <c r="Q152" s="626"/>
      <c r="R152" s="626" t="s">
        <v>8263</v>
      </c>
      <c r="S152" s="626"/>
      <c r="T152" s="626" t="s">
        <v>6178</v>
      </c>
      <c r="U152" s="626"/>
      <c r="V152" s="626" t="s">
        <v>3742</v>
      </c>
      <c r="W152" s="628"/>
      <c r="X152" s="625" t="s">
        <v>6180</v>
      </c>
      <c r="Y152" s="625"/>
      <c r="Z152" s="625" t="s">
        <v>5243</v>
      </c>
      <c r="AA152" s="628"/>
      <c r="AB152" s="626"/>
      <c r="AC152" s="626" t="str">
        <f t="shared" si="2"/>
        <v>337 mm</v>
      </c>
      <c r="AH152" s="623">
        <v>80</v>
      </c>
      <c r="AI152" s="623">
        <f t="shared" si="3"/>
        <v>337</v>
      </c>
    </row>
    <row r="153" spans="1:35" x14ac:dyDescent="0.2">
      <c r="A153" s="633" t="s">
        <v>11072</v>
      </c>
      <c r="B153" s="631" t="s">
        <v>3365</v>
      </c>
      <c r="C153" s="634" t="s">
        <v>8322</v>
      </c>
      <c r="D153" s="633" t="s">
        <v>11073</v>
      </c>
      <c r="E153" s="625">
        <v>108</v>
      </c>
      <c r="F153" s="626">
        <v>60</v>
      </c>
      <c r="G153" s="626"/>
      <c r="H153" s="626">
        <v>79</v>
      </c>
      <c r="I153" s="626"/>
      <c r="J153" s="626" t="s">
        <v>6177</v>
      </c>
      <c r="K153" s="626"/>
      <c r="L153" s="626" t="s">
        <v>6177</v>
      </c>
      <c r="M153" s="629" t="s">
        <v>5089</v>
      </c>
      <c r="N153" s="626"/>
      <c r="O153" s="626" t="s">
        <v>6178</v>
      </c>
      <c r="P153" s="629" t="s">
        <v>6178</v>
      </c>
      <c r="Q153" s="626"/>
      <c r="R153" s="626" t="s">
        <v>8263</v>
      </c>
      <c r="S153" s="626"/>
      <c r="T153" s="626" t="s">
        <v>6178</v>
      </c>
      <c r="U153" s="626"/>
      <c r="V153" s="635" t="s">
        <v>3722</v>
      </c>
      <c r="W153" s="628"/>
      <c r="X153" s="636" t="s">
        <v>8802</v>
      </c>
      <c r="Y153" s="625"/>
      <c r="Z153" s="625" t="s">
        <v>5243</v>
      </c>
      <c r="AA153" s="628"/>
      <c r="AB153" s="626"/>
      <c r="AC153" s="626" t="str">
        <f t="shared" si="2"/>
        <v>327 mm</v>
      </c>
      <c r="AD153" s="630" t="s">
        <v>11061</v>
      </c>
      <c r="AH153" s="623">
        <v>90</v>
      </c>
      <c r="AI153" s="623">
        <f t="shared" si="3"/>
        <v>327</v>
      </c>
    </row>
    <row r="154" spans="1:35" x14ac:dyDescent="0.2">
      <c r="A154" s="628"/>
      <c r="B154" s="624" t="s">
        <v>3365</v>
      </c>
      <c r="C154" s="626" t="s">
        <v>8322</v>
      </c>
      <c r="D154" s="628" t="s">
        <v>711</v>
      </c>
      <c r="E154" s="625">
        <v>110</v>
      </c>
      <c r="F154" s="626">
        <v>60</v>
      </c>
      <c r="G154" s="626"/>
      <c r="H154" s="626">
        <v>79</v>
      </c>
      <c r="I154" s="626"/>
      <c r="J154" s="626" t="s">
        <v>2289</v>
      </c>
      <c r="K154" s="626"/>
      <c r="L154" s="626" t="s">
        <v>6177</v>
      </c>
      <c r="M154" s="629" t="s">
        <v>3929</v>
      </c>
      <c r="N154" s="626"/>
      <c r="O154" s="626" t="s">
        <v>6178</v>
      </c>
      <c r="P154" s="629" t="s">
        <v>6178</v>
      </c>
      <c r="Q154" s="626"/>
      <c r="R154" s="626" t="s">
        <v>8263</v>
      </c>
      <c r="S154" s="626"/>
      <c r="T154" s="626" t="s">
        <v>6178</v>
      </c>
      <c r="U154" s="626"/>
      <c r="V154" s="638" t="s">
        <v>2388</v>
      </c>
      <c r="W154" s="628"/>
      <c r="X154" s="625" t="s">
        <v>5243</v>
      </c>
      <c r="Y154" s="625"/>
      <c r="Z154" s="625" t="s">
        <v>220</v>
      </c>
      <c r="AA154" s="628"/>
      <c r="AB154" s="625" t="s">
        <v>8263</v>
      </c>
      <c r="AC154" s="626" t="str">
        <f t="shared" si="2"/>
        <v>317 mm</v>
      </c>
      <c r="AH154" s="623">
        <v>100</v>
      </c>
      <c r="AI154" s="623">
        <f t="shared" si="3"/>
        <v>317</v>
      </c>
    </row>
    <row r="155" spans="1:35" x14ac:dyDescent="0.2">
      <c r="A155" s="628" t="s">
        <v>12369</v>
      </c>
      <c r="B155" s="624" t="s">
        <v>3365</v>
      </c>
      <c r="C155" s="626" t="s">
        <v>8322</v>
      </c>
      <c r="D155" s="628" t="s">
        <v>12372</v>
      </c>
      <c r="E155" s="626">
        <v>108</v>
      </c>
      <c r="F155" s="626">
        <v>61</v>
      </c>
      <c r="G155" s="626"/>
      <c r="H155" s="626">
        <v>79</v>
      </c>
      <c r="I155" s="626"/>
      <c r="J155" s="626" t="s">
        <v>6177</v>
      </c>
      <c r="K155" s="626"/>
      <c r="L155" s="626" t="s">
        <v>6177</v>
      </c>
      <c r="M155" s="629" t="s">
        <v>5089</v>
      </c>
      <c r="N155" s="626"/>
      <c r="O155" s="626" t="s">
        <v>6178</v>
      </c>
      <c r="P155" s="629" t="s">
        <v>6178</v>
      </c>
      <c r="Q155" s="626"/>
      <c r="R155" s="626" t="s">
        <v>8263</v>
      </c>
      <c r="S155" s="626"/>
      <c r="T155" s="626" t="s">
        <v>6178</v>
      </c>
      <c r="U155" s="626"/>
      <c r="V155" s="626" t="s">
        <v>8801</v>
      </c>
      <c r="W155" s="628"/>
      <c r="X155" s="625" t="s">
        <v>486</v>
      </c>
      <c r="Y155" s="625"/>
      <c r="Z155" s="625" t="s">
        <v>5243</v>
      </c>
      <c r="AA155" s="628"/>
      <c r="AB155" s="626"/>
      <c r="AC155" s="626" t="str">
        <f t="shared" si="2"/>
        <v>367 mm</v>
      </c>
      <c r="AH155" s="623">
        <v>50</v>
      </c>
      <c r="AI155" s="623">
        <f t="shared" si="3"/>
        <v>367</v>
      </c>
    </row>
    <row r="156" spans="1:35" x14ac:dyDescent="0.2">
      <c r="A156" s="628"/>
      <c r="B156" s="624" t="s">
        <v>3365</v>
      </c>
      <c r="C156" s="626" t="s">
        <v>8322</v>
      </c>
      <c r="D156" s="628" t="s">
        <v>6966</v>
      </c>
      <c r="E156" s="625">
        <v>108</v>
      </c>
      <c r="F156" s="626">
        <v>61</v>
      </c>
      <c r="G156" s="626"/>
      <c r="H156" s="626">
        <v>79</v>
      </c>
      <c r="I156" s="626"/>
      <c r="J156" s="626" t="s">
        <v>6177</v>
      </c>
      <c r="K156" s="626"/>
      <c r="L156" s="626" t="s">
        <v>6177</v>
      </c>
      <c r="M156" s="629" t="s">
        <v>5089</v>
      </c>
      <c r="N156" s="626"/>
      <c r="O156" s="626" t="s">
        <v>6178</v>
      </c>
      <c r="P156" s="629" t="s">
        <v>6178</v>
      </c>
      <c r="Q156" s="626"/>
      <c r="R156" s="626" t="s">
        <v>8263</v>
      </c>
      <c r="S156" s="626"/>
      <c r="T156" s="626" t="s">
        <v>6178</v>
      </c>
      <c r="U156" s="626"/>
      <c r="V156" s="638" t="s">
        <v>911</v>
      </c>
      <c r="W156" s="628"/>
      <c r="X156" s="625" t="s">
        <v>5243</v>
      </c>
      <c r="Y156" s="625"/>
      <c r="Z156" s="625" t="s">
        <v>220</v>
      </c>
      <c r="AA156" s="628"/>
      <c r="AB156" s="626"/>
      <c r="AC156" s="626" t="str">
        <f t="shared" si="2"/>
        <v>352 mm</v>
      </c>
      <c r="AH156" s="623">
        <v>65</v>
      </c>
      <c r="AI156" s="623">
        <f t="shared" si="3"/>
        <v>352</v>
      </c>
    </row>
    <row r="157" spans="1:35" x14ac:dyDescent="0.2">
      <c r="A157" s="628"/>
      <c r="B157" s="624" t="s">
        <v>4416</v>
      </c>
      <c r="C157" s="626" t="s">
        <v>8322</v>
      </c>
      <c r="D157" s="628" t="s">
        <v>3422</v>
      </c>
      <c r="E157" s="625">
        <v>101</v>
      </c>
      <c r="F157" s="626">
        <v>65</v>
      </c>
      <c r="G157" s="626"/>
      <c r="H157" s="626">
        <v>79</v>
      </c>
      <c r="I157" s="626"/>
      <c r="J157" s="626" t="s">
        <v>3854</v>
      </c>
      <c r="K157" s="626"/>
      <c r="L157" s="626" t="s">
        <v>6177</v>
      </c>
      <c r="M157" s="629" t="s">
        <v>8671</v>
      </c>
      <c r="N157" s="626"/>
      <c r="O157" s="626" t="s">
        <v>6178</v>
      </c>
      <c r="P157" s="629" t="s">
        <v>6178</v>
      </c>
      <c r="Q157" s="626"/>
      <c r="R157" s="626" t="s">
        <v>9991</v>
      </c>
      <c r="S157" s="626"/>
      <c r="T157" s="626" t="s">
        <v>6178</v>
      </c>
      <c r="U157" s="626"/>
      <c r="V157" s="638" t="s">
        <v>8062</v>
      </c>
      <c r="W157" s="628"/>
      <c r="X157" s="625" t="s">
        <v>6180</v>
      </c>
      <c r="Y157" s="625"/>
      <c r="Z157" s="625" t="s">
        <v>5243</v>
      </c>
      <c r="AA157" s="628"/>
      <c r="AB157" s="625" t="s">
        <v>8263</v>
      </c>
      <c r="AC157" s="626" t="str">
        <f t="shared" si="2"/>
        <v>282 mm</v>
      </c>
      <c r="AH157" s="623">
        <v>135</v>
      </c>
      <c r="AI157" s="623">
        <f t="shared" si="3"/>
        <v>282</v>
      </c>
    </row>
    <row r="158" spans="1:35" x14ac:dyDescent="0.2">
      <c r="A158" s="628"/>
      <c r="B158" s="624" t="s">
        <v>4416</v>
      </c>
      <c r="C158" s="626" t="s">
        <v>8322</v>
      </c>
      <c r="D158" s="628" t="s">
        <v>4592</v>
      </c>
      <c r="E158" s="625">
        <v>112</v>
      </c>
      <c r="F158" s="626">
        <v>63</v>
      </c>
      <c r="G158" s="626"/>
      <c r="H158" s="626">
        <v>79</v>
      </c>
      <c r="I158" s="626"/>
      <c r="J158" s="626" t="s">
        <v>6177</v>
      </c>
      <c r="K158" s="626"/>
      <c r="L158" s="626" t="s">
        <v>6177</v>
      </c>
      <c r="M158" s="629" t="s">
        <v>3929</v>
      </c>
      <c r="N158" s="626"/>
      <c r="O158" s="626" t="s">
        <v>6178</v>
      </c>
      <c r="P158" s="629" t="s">
        <v>6178</v>
      </c>
      <c r="Q158" s="626"/>
      <c r="R158" s="626" t="s">
        <v>8263</v>
      </c>
      <c r="S158" s="626"/>
      <c r="T158" s="626" t="s">
        <v>6178</v>
      </c>
      <c r="U158" s="626"/>
      <c r="V158" s="638" t="s">
        <v>10344</v>
      </c>
      <c r="W158" s="628"/>
      <c r="X158" s="625" t="s">
        <v>5243</v>
      </c>
      <c r="Y158" s="625"/>
      <c r="Z158" s="625" t="s">
        <v>220</v>
      </c>
      <c r="AA158" s="628"/>
      <c r="AB158" s="625" t="s">
        <v>8263</v>
      </c>
      <c r="AC158" s="626" t="str">
        <f t="shared" si="2"/>
        <v>287 mm</v>
      </c>
      <c r="AH158" s="623">
        <v>130</v>
      </c>
      <c r="AI158" s="623">
        <f t="shared" si="3"/>
        <v>287</v>
      </c>
    </row>
    <row r="159" spans="1:35" x14ac:dyDescent="0.2">
      <c r="A159" s="628" t="s">
        <v>10651</v>
      </c>
      <c r="B159" s="624" t="s">
        <v>4416</v>
      </c>
      <c r="C159" s="626" t="s">
        <v>8322</v>
      </c>
      <c r="D159" s="628" t="s">
        <v>11289</v>
      </c>
      <c r="E159" s="625">
        <v>120</v>
      </c>
      <c r="F159" s="626">
        <v>61</v>
      </c>
      <c r="G159" s="626"/>
      <c r="H159" s="626">
        <v>79</v>
      </c>
      <c r="I159" s="626"/>
      <c r="J159" s="626" t="s">
        <v>2289</v>
      </c>
      <c r="K159" s="626"/>
      <c r="L159" s="626" t="s">
        <v>8885</v>
      </c>
      <c r="M159" s="629" t="s">
        <v>3929</v>
      </c>
      <c r="N159" s="626"/>
      <c r="O159" s="626" t="s">
        <v>6178</v>
      </c>
      <c r="P159" s="629" t="s">
        <v>6178</v>
      </c>
      <c r="Q159" s="626"/>
      <c r="R159" s="626" t="s">
        <v>8263</v>
      </c>
      <c r="S159" s="626"/>
      <c r="T159" s="626" t="s">
        <v>6178</v>
      </c>
      <c r="U159" s="626"/>
      <c r="V159" s="638" t="s">
        <v>5539</v>
      </c>
      <c r="W159" s="628"/>
      <c r="X159" s="625" t="s">
        <v>6180</v>
      </c>
      <c r="Y159" s="625"/>
      <c r="Z159" s="625" t="s">
        <v>5243</v>
      </c>
      <c r="AA159" s="628"/>
      <c r="AB159" s="625" t="s">
        <v>8263</v>
      </c>
      <c r="AC159" s="626" t="str">
        <f t="shared" si="2"/>
        <v>302 mm</v>
      </c>
      <c r="AD159" s="625" t="s">
        <v>11279</v>
      </c>
      <c r="AH159" s="623">
        <v>115</v>
      </c>
      <c r="AI159" s="623">
        <f t="shared" si="3"/>
        <v>302</v>
      </c>
    </row>
    <row r="160" spans="1:35" x14ac:dyDescent="0.2">
      <c r="A160" s="628"/>
      <c r="B160" s="624" t="s">
        <v>1423</v>
      </c>
      <c r="C160" s="626" t="s">
        <v>8322</v>
      </c>
      <c r="D160" s="628" t="s">
        <v>7943</v>
      </c>
      <c r="E160" s="625">
        <v>124</v>
      </c>
      <c r="F160" s="626">
        <v>61</v>
      </c>
      <c r="G160" s="626"/>
      <c r="H160" s="626">
        <v>79</v>
      </c>
      <c r="I160" s="626"/>
      <c r="J160" s="626" t="s">
        <v>2289</v>
      </c>
      <c r="K160" s="626"/>
      <c r="L160" s="626" t="s">
        <v>8885</v>
      </c>
      <c r="M160" s="629" t="s">
        <v>8671</v>
      </c>
      <c r="N160" s="626"/>
      <c r="O160" s="626" t="s">
        <v>8885</v>
      </c>
      <c r="P160" s="629" t="s">
        <v>8672</v>
      </c>
      <c r="Q160" s="626"/>
      <c r="R160" s="626" t="s">
        <v>8263</v>
      </c>
      <c r="S160" s="626"/>
      <c r="T160" s="626" t="s">
        <v>6178</v>
      </c>
      <c r="U160" s="626"/>
      <c r="V160" s="626" t="s">
        <v>6179</v>
      </c>
      <c r="W160" s="628"/>
      <c r="X160" s="625" t="s">
        <v>8802</v>
      </c>
      <c r="Y160" s="625"/>
      <c r="Z160" s="625" t="s">
        <v>5243</v>
      </c>
      <c r="AA160" s="628"/>
      <c r="AB160" s="626"/>
      <c r="AC160" s="626" t="str">
        <f t="shared" si="2"/>
        <v>372 mm</v>
      </c>
      <c r="AH160" s="623">
        <v>45</v>
      </c>
      <c r="AI160" s="623">
        <f t="shared" si="3"/>
        <v>372</v>
      </c>
    </row>
    <row r="161" spans="1:35" x14ac:dyDescent="0.2">
      <c r="A161" s="628"/>
      <c r="B161" s="624" t="s">
        <v>1423</v>
      </c>
      <c r="C161" s="626" t="s">
        <v>8322</v>
      </c>
      <c r="D161" s="628" t="s">
        <v>4291</v>
      </c>
      <c r="E161" s="625">
        <v>130</v>
      </c>
      <c r="F161" s="626">
        <v>64</v>
      </c>
      <c r="G161" s="626"/>
      <c r="H161" s="626">
        <v>79</v>
      </c>
      <c r="I161" s="626"/>
      <c r="J161" s="626" t="s">
        <v>3854</v>
      </c>
      <c r="K161" s="626"/>
      <c r="L161" s="626" t="s">
        <v>6177</v>
      </c>
      <c r="M161" s="629" t="s">
        <v>3929</v>
      </c>
      <c r="N161" s="626"/>
      <c r="O161" s="626" t="s">
        <v>6178</v>
      </c>
      <c r="P161" s="629" t="s">
        <v>6178</v>
      </c>
      <c r="Q161" s="626"/>
      <c r="R161" s="626" t="s">
        <v>9991</v>
      </c>
      <c r="S161" s="626"/>
      <c r="T161" s="626" t="s">
        <v>6178</v>
      </c>
      <c r="U161" s="626"/>
      <c r="V161" s="626" t="s">
        <v>3211</v>
      </c>
      <c r="W161" s="628"/>
      <c r="X161" s="625" t="s">
        <v>8802</v>
      </c>
      <c r="Y161" s="625"/>
      <c r="Z161" s="625" t="s">
        <v>5243</v>
      </c>
      <c r="AA161" s="628"/>
      <c r="AB161" s="626"/>
      <c r="AC161" s="626" t="str">
        <f t="shared" ref="AC161:AC227" si="6">AI161&amp; " mm"</f>
        <v>322 mm</v>
      </c>
      <c r="AH161" s="623">
        <v>95</v>
      </c>
      <c r="AI161" s="623">
        <f t="shared" ref="AI161:AI227" si="7">312-AH161-7+112</f>
        <v>322</v>
      </c>
    </row>
    <row r="162" spans="1:35" x14ac:dyDescent="0.2">
      <c r="A162" s="628"/>
      <c r="B162" s="624" t="s">
        <v>1423</v>
      </c>
      <c r="C162" s="626" t="s">
        <v>8322</v>
      </c>
      <c r="D162" s="628" t="s">
        <v>5284</v>
      </c>
      <c r="E162" s="625">
        <v>108</v>
      </c>
      <c r="F162" s="626">
        <v>61</v>
      </c>
      <c r="G162" s="626"/>
      <c r="H162" s="626">
        <v>79</v>
      </c>
      <c r="I162" s="626"/>
      <c r="J162" s="626" t="s">
        <v>6177</v>
      </c>
      <c r="K162" s="626"/>
      <c r="L162" s="626" t="s">
        <v>6177</v>
      </c>
      <c r="M162" s="629" t="s">
        <v>3929</v>
      </c>
      <c r="N162" s="626"/>
      <c r="O162" s="626" t="s">
        <v>6178</v>
      </c>
      <c r="P162" s="629" t="s">
        <v>6178</v>
      </c>
      <c r="Q162" s="626"/>
      <c r="R162" s="626" t="s">
        <v>8263</v>
      </c>
      <c r="S162" s="626"/>
      <c r="T162" s="626" t="s">
        <v>6178</v>
      </c>
      <c r="U162" s="626"/>
      <c r="V162" s="638" t="s">
        <v>911</v>
      </c>
      <c r="W162" s="628"/>
      <c r="X162" s="625" t="s">
        <v>8802</v>
      </c>
      <c r="Y162" s="625"/>
      <c r="Z162" s="625" t="s">
        <v>5243</v>
      </c>
      <c r="AA162" s="628"/>
      <c r="AB162" s="626"/>
      <c r="AC162" s="626" t="str">
        <f t="shared" si="6"/>
        <v>352 mm</v>
      </c>
      <c r="AH162" s="623">
        <v>65</v>
      </c>
      <c r="AI162" s="623">
        <f t="shared" si="7"/>
        <v>352</v>
      </c>
    </row>
    <row r="163" spans="1:35" x14ac:dyDescent="0.2">
      <c r="A163" s="628" t="s">
        <v>7655</v>
      </c>
      <c r="B163" s="624" t="s">
        <v>1423</v>
      </c>
      <c r="C163" s="626" t="s">
        <v>8322</v>
      </c>
      <c r="D163" s="628" t="s">
        <v>7656</v>
      </c>
      <c r="E163" s="625">
        <v>108</v>
      </c>
      <c r="F163" s="626">
        <v>61</v>
      </c>
      <c r="G163" s="626"/>
      <c r="H163" s="626">
        <v>79</v>
      </c>
      <c r="I163" s="626"/>
      <c r="J163" s="626" t="s">
        <v>6177</v>
      </c>
      <c r="K163" s="626"/>
      <c r="L163" s="626" t="s">
        <v>6177</v>
      </c>
      <c r="M163" s="629" t="s">
        <v>3929</v>
      </c>
      <c r="N163" s="626"/>
      <c r="O163" s="626" t="s">
        <v>6178</v>
      </c>
      <c r="P163" s="629" t="s">
        <v>6178</v>
      </c>
      <c r="Q163" s="626"/>
      <c r="R163" s="626" t="s">
        <v>8263</v>
      </c>
      <c r="S163" s="626"/>
      <c r="T163" s="626" t="s">
        <v>6178</v>
      </c>
      <c r="U163" s="626"/>
      <c r="V163" s="638" t="s">
        <v>3722</v>
      </c>
      <c r="W163" s="628"/>
      <c r="X163" s="625" t="s">
        <v>486</v>
      </c>
      <c r="Y163" s="625"/>
      <c r="Z163" s="625" t="s">
        <v>5243</v>
      </c>
      <c r="AA163" s="628"/>
      <c r="AB163" s="626"/>
      <c r="AC163" s="626" t="str">
        <f t="shared" si="6"/>
        <v>327 mm</v>
      </c>
      <c r="AH163" s="623">
        <v>90</v>
      </c>
      <c r="AI163" s="623">
        <f t="shared" si="7"/>
        <v>327</v>
      </c>
    </row>
    <row r="164" spans="1:35" x14ac:dyDescent="0.2">
      <c r="A164" s="628"/>
      <c r="B164" s="624" t="s">
        <v>1423</v>
      </c>
      <c r="C164" s="626" t="s">
        <v>8322</v>
      </c>
      <c r="D164" s="632" t="s">
        <v>8350</v>
      </c>
      <c r="E164" s="625">
        <v>108</v>
      </c>
      <c r="F164" s="626">
        <v>62</v>
      </c>
      <c r="G164" s="626"/>
      <c r="H164" s="626">
        <v>79</v>
      </c>
      <c r="I164" s="626"/>
      <c r="J164" s="626" t="s">
        <v>6177</v>
      </c>
      <c r="K164" s="626"/>
      <c r="L164" s="626" t="s">
        <v>6177</v>
      </c>
      <c r="M164" s="629" t="s">
        <v>5089</v>
      </c>
      <c r="N164" s="626"/>
      <c r="O164" s="626" t="s">
        <v>6178</v>
      </c>
      <c r="P164" s="629" t="s">
        <v>6178</v>
      </c>
      <c r="Q164" s="626"/>
      <c r="R164" s="626" t="s">
        <v>8263</v>
      </c>
      <c r="S164" s="626"/>
      <c r="T164" s="626" t="s">
        <v>6178</v>
      </c>
      <c r="U164" s="626"/>
      <c r="V164" s="626" t="s">
        <v>210</v>
      </c>
      <c r="W164" s="628"/>
      <c r="X164" s="625" t="s">
        <v>8802</v>
      </c>
      <c r="Y164" s="625"/>
      <c r="Z164" s="625" t="s">
        <v>5243</v>
      </c>
      <c r="AA164" s="628"/>
      <c r="AB164" s="626"/>
      <c r="AC164" s="626" t="str">
        <f t="shared" si="6"/>
        <v>362 mm</v>
      </c>
      <c r="AH164" s="623">
        <v>55</v>
      </c>
      <c r="AI164" s="623">
        <f t="shared" si="7"/>
        <v>362</v>
      </c>
    </row>
    <row r="165" spans="1:35" x14ac:dyDescent="0.2">
      <c r="A165" s="628"/>
      <c r="B165" s="624" t="s">
        <v>1423</v>
      </c>
      <c r="C165" s="626" t="s">
        <v>8322</v>
      </c>
      <c r="D165" s="624" t="s">
        <v>4391</v>
      </c>
      <c r="E165" s="626">
        <v>112</v>
      </c>
      <c r="F165" s="626">
        <v>62</v>
      </c>
      <c r="G165" s="626"/>
      <c r="H165" s="626">
        <v>79</v>
      </c>
      <c r="I165" s="626"/>
      <c r="J165" s="626" t="s">
        <v>6177</v>
      </c>
      <c r="K165" s="626"/>
      <c r="L165" s="626" t="s">
        <v>6177</v>
      </c>
      <c r="M165" s="629" t="s">
        <v>8671</v>
      </c>
      <c r="N165" s="626"/>
      <c r="O165" s="626" t="s">
        <v>6178</v>
      </c>
      <c r="P165" s="629" t="s">
        <v>6178</v>
      </c>
      <c r="Q165" s="626"/>
      <c r="R165" s="626" t="s">
        <v>8263</v>
      </c>
      <c r="S165" s="626"/>
      <c r="T165" s="626" t="s">
        <v>6178</v>
      </c>
      <c r="U165" s="626"/>
      <c r="V165" s="638" t="s">
        <v>6343</v>
      </c>
      <c r="W165" s="628"/>
      <c r="X165" s="625" t="s">
        <v>6180</v>
      </c>
      <c r="Y165" s="625"/>
      <c r="Z165" s="625" t="s">
        <v>5243</v>
      </c>
      <c r="AA165" s="628"/>
      <c r="AB165" s="625" t="s">
        <v>8263</v>
      </c>
      <c r="AC165" s="626" t="str">
        <f t="shared" si="6"/>
        <v>307 mm</v>
      </c>
      <c r="AH165" s="623">
        <v>110</v>
      </c>
      <c r="AI165" s="623">
        <f t="shared" si="7"/>
        <v>307</v>
      </c>
    </row>
    <row r="166" spans="1:35" x14ac:dyDescent="0.2">
      <c r="A166" s="628"/>
      <c r="B166" s="624" t="s">
        <v>1423</v>
      </c>
      <c r="C166" s="626" t="s">
        <v>8322</v>
      </c>
      <c r="D166" s="624" t="s">
        <v>1361</v>
      </c>
      <c r="E166" s="626">
        <v>112</v>
      </c>
      <c r="F166" s="626">
        <v>62</v>
      </c>
      <c r="G166" s="626"/>
      <c r="H166" s="626">
        <v>79</v>
      </c>
      <c r="I166" s="626"/>
      <c r="J166" s="626" t="s">
        <v>6177</v>
      </c>
      <c r="K166" s="626"/>
      <c r="L166" s="626" t="s">
        <v>6177</v>
      </c>
      <c r="M166" s="629" t="s">
        <v>8671</v>
      </c>
      <c r="N166" s="626"/>
      <c r="O166" s="626" t="s">
        <v>6178</v>
      </c>
      <c r="P166" s="629" t="s">
        <v>6178</v>
      </c>
      <c r="Q166" s="626"/>
      <c r="R166" s="626" t="s">
        <v>8263</v>
      </c>
      <c r="S166" s="626"/>
      <c r="T166" s="626" t="s">
        <v>6178</v>
      </c>
      <c r="U166" s="626"/>
      <c r="V166" s="638" t="s">
        <v>6343</v>
      </c>
      <c r="W166" s="628"/>
      <c r="X166" s="625" t="s">
        <v>6180</v>
      </c>
      <c r="Y166" s="625"/>
      <c r="Z166" s="625" t="s">
        <v>5243</v>
      </c>
      <c r="AA166" s="628"/>
      <c r="AB166" s="625" t="s">
        <v>8263</v>
      </c>
      <c r="AC166" s="626" t="str">
        <f t="shared" si="6"/>
        <v>307 mm</v>
      </c>
      <c r="AH166" s="623">
        <v>110</v>
      </c>
      <c r="AI166" s="623">
        <f t="shared" si="7"/>
        <v>307</v>
      </c>
    </row>
    <row r="167" spans="1:35" x14ac:dyDescent="0.2">
      <c r="A167" s="628"/>
      <c r="B167" s="624" t="s">
        <v>1423</v>
      </c>
      <c r="C167" s="626" t="s">
        <v>8322</v>
      </c>
      <c r="D167" s="624" t="s">
        <v>4577</v>
      </c>
      <c r="E167" s="626">
        <v>112</v>
      </c>
      <c r="F167" s="626">
        <v>61</v>
      </c>
      <c r="G167" s="626"/>
      <c r="H167" s="626">
        <v>79</v>
      </c>
      <c r="I167" s="626"/>
      <c r="J167" s="626" t="s">
        <v>6177</v>
      </c>
      <c r="K167" s="626"/>
      <c r="L167" s="626" t="s">
        <v>6177</v>
      </c>
      <c r="M167" s="629" t="s">
        <v>8671</v>
      </c>
      <c r="N167" s="626"/>
      <c r="O167" s="626" t="s">
        <v>6178</v>
      </c>
      <c r="P167" s="629" t="s">
        <v>6178</v>
      </c>
      <c r="Q167" s="626"/>
      <c r="R167" s="626" t="s">
        <v>8263</v>
      </c>
      <c r="S167" s="626"/>
      <c r="T167" s="626" t="s">
        <v>6178</v>
      </c>
      <c r="U167" s="626"/>
      <c r="V167" s="638" t="s">
        <v>6343</v>
      </c>
      <c r="W167" s="628"/>
      <c r="X167" s="625" t="s">
        <v>6180</v>
      </c>
      <c r="Y167" s="625"/>
      <c r="Z167" s="625" t="s">
        <v>5243</v>
      </c>
      <c r="AA167" s="628"/>
      <c r="AB167" s="625" t="s">
        <v>8263</v>
      </c>
      <c r="AC167" s="626" t="str">
        <f t="shared" si="6"/>
        <v>307 mm</v>
      </c>
      <c r="AH167" s="623">
        <v>110</v>
      </c>
      <c r="AI167" s="623">
        <f t="shared" si="7"/>
        <v>307</v>
      </c>
    </row>
    <row r="168" spans="1:35" x14ac:dyDescent="0.2">
      <c r="A168" s="628"/>
      <c r="B168" s="624" t="s">
        <v>1423</v>
      </c>
      <c r="C168" s="626" t="s">
        <v>8322</v>
      </c>
      <c r="D168" s="624" t="s">
        <v>3816</v>
      </c>
      <c r="E168" s="626">
        <v>112</v>
      </c>
      <c r="F168" s="626">
        <v>61</v>
      </c>
      <c r="G168" s="626"/>
      <c r="H168" s="626">
        <v>79</v>
      </c>
      <c r="I168" s="626"/>
      <c r="J168" s="626" t="s">
        <v>6177</v>
      </c>
      <c r="K168" s="626"/>
      <c r="L168" s="626" t="s">
        <v>6177</v>
      </c>
      <c r="M168" s="629" t="s">
        <v>8671</v>
      </c>
      <c r="N168" s="626"/>
      <c r="O168" s="626" t="s">
        <v>6178</v>
      </c>
      <c r="P168" s="629" t="s">
        <v>6178</v>
      </c>
      <c r="Q168" s="626"/>
      <c r="R168" s="626" t="s">
        <v>8263</v>
      </c>
      <c r="S168" s="626"/>
      <c r="T168" s="626" t="s">
        <v>6178</v>
      </c>
      <c r="U168" s="626"/>
      <c r="V168" s="638" t="s">
        <v>6343</v>
      </c>
      <c r="W168" s="628"/>
      <c r="X168" s="625" t="s">
        <v>6180</v>
      </c>
      <c r="Y168" s="625"/>
      <c r="Z168" s="625" t="s">
        <v>5243</v>
      </c>
      <c r="AA168" s="628"/>
      <c r="AB168" s="625" t="s">
        <v>8263</v>
      </c>
      <c r="AC168" s="626" t="str">
        <f t="shared" si="6"/>
        <v>307 mm</v>
      </c>
      <c r="AH168" s="623">
        <v>110</v>
      </c>
      <c r="AI168" s="623">
        <f t="shared" si="7"/>
        <v>307</v>
      </c>
    </row>
    <row r="169" spans="1:35" x14ac:dyDescent="0.2">
      <c r="A169" s="628" t="s">
        <v>6583</v>
      </c>
      <c r="B169" s="624" t="s">
        <v>4892</v>
      </c>
      <c r="C169" s="626" t="s">
        <v>8322</v>
      </c>
      <c r="D169" s="624" t="s">
        <v>6584</v>
      </c>
      <c r="E169" s="626">
        <v>108</v>
      </c>
      <c r="F169" s="626">
        <v>63</v>
      </c>
      <c r="G169" s="626"/>
      <c r="H169" s="626">
        <v>79</v>
      </c>
      <c r="I169" s="626"/>
      <c r="J169" s="626" t="s">
        <v>6177</v>
      </c>
      <c r="K169" s="626"/>
      <c r="L169" s="626" t="s">
        <v>6177</v>
      </c>
      <c r="M169" s="629" t="s">
        <v>3929</v>
      </c>
      <c r="N169" s="626"/>
      <c r="O169" s="626" t="s">
        <v>6178</v>
      </c>
      <c r="P169" s="629" t="s">
        <v>6178</v>
      </c>
      <c r="Q169" s="626"/>
      <c r="R169" s="626" t="s">
        <v>8263</v>
      </c>
      <c r="S169" s="626"/>
      <c r="T169" s="626" t="s">
        <v>6178</v>
      </c>
      <c r="U169" s="626"/>
      <c r="V169" s="638" t="s">
        <v>18</v>
      </c>
      <c r="W169" s="628"/>
      <c r="X169" s="625" t="s">
        <v>6180</v>
      </c>
      <c r="Y169" s="625"/>
      <c r="Z169" s="625" t="s">
        <v>5243</v>
      </c>
      <c r="AA169" s="628"/>
      <c r="AB169" s="625"/>
      <c r="AC169" s="626" t="str">
        <f t="shared" si="6"/>
        <v>347 mm</v>
      </c>
      <c r="AH169" s="623">
        <v>70</v>
      </c>
      <c r="AI169" s="623">
        <f t="shared" si="7"/>
        <v>347</v>
      </c>
    </row>
    <row r="170" spans="1:35" x14ac:dyDescent="0.2">
      <c r="A170" s="628" t="s">
        <v>11292</v>
      </c>
      <c r="B170" s="624" t="s">
        <v>8490</v>
      </c>
      <c r="C170" s="626" t="s">
        <v>8322</v>
      </c>
      <c r="D170" s="624" t="s">
        <v>11050</v>
      </c>
      <c r="E170" s="626">
        <v>108</v>
      </c>
      <c r="F170" s="626">
        <v>61</v>
      </c>
      <c r="G170" s="626"/>
      <c r="H170" s="626">
        <v>79</v>
      </c>
      <c r="I170" s="626"/>
      <c r="J170" s="626" t="s">
        <v>6177</v>
      </c>
      <c r="K170" s="626"/>
      <c r="L170" s="626" t="s">
        <v>6177</v>
      </c>
      <c r="M170" s="629" t="s">
        <v>3817</v>
      </c>
      <c r="N170" s="626"/>
      <c r="O170" s="626" t="s">
        <v>6178</v>
      </c>
      <c r="P170" s="629" t="s">
        <v>6178</v>
      </c>
      <c r="Q170" s="626"/>
      <c r="R170" s="626" t="s">
        <v>8263</v>
      </c>
      <c r="S170" s="626"/>
      <c r="T170" s="626" t="s">
        <v>6178</v>
      </c>
      <c r="U170" s="626"/>
      <c r="V170" s="638" t="s">
        <v>911</v>
      </c>
      <c r="W170" s="628"/>
      <c r="X170" s="625" t="s">
        <v>6180</v>
      </c>
      <c r="Y170" s="625"/>
      <c r="Z170" s="625" t="s">
        <v>5243</v>
      </c>
      <c r="AA170" s="628"/>
      <c r="AB170" s="625"/>
      <c r="AC170" s="626" t="str">
        <f t="shared" si="6"/>
        <v>352 mm</v>
      </c>
      <c r="AD170" s="623" t="s">
        <v>11263</v>
      </c>
      <c r="AH170" s="623">
        <v>65</v>
      </c>
      <c r="AI170" s="623">
        <f t="shared" si="7"/>
        <v>352</v>
      </c>
    </row>
    <row r="171" spans="1:35" x14ac:dyDescent="0.2">
      <c r="A171" s="628"/>
      <c r="B171" s="624" t="s">
        <v>8490</v>
      </c>
      <c r="C171" s="626" t="s">
        <v>8322</v>
      </c>
      <c r="D171" s="624" t="s">
        <v>10003</v>
      </c>
      <c r="E171" s="626">
        <v>108</v>
      </c>
      <c r="F171" s="626">
        <v>62</v>
      </c>
      <c r="G171" s="626"/>
      <c r="H171" s="626">
        <v>79</v>
      </c>
      <c r="I171" s="626"/>
      <c r="J171" s="626" t="s">
        <v>6177</v>
      </c>
      <c r="K171" s="626"/>
      <c r="L171" s="626" t="s">
        <v>6177</v>
      </c>
      <c r="M171" s="629" t="s">
        <v>3929</v>
      </c>
      <c r="N171" s="626"/>
      <c r="O171" s="626" t="s">
        <v>6178</v>
      </c>
      <c r="P171" s="629" t="s">
        <v>6178</v>
      </c>
      <c r="Q171" s="626"/>
      <c r="R171" s="626" t="s">
        <v>8263</v>
      </c>
      <c r="S171" s="626"/>
      <c r="T171" s="626" t="s">
        <v>6178</v>
      </c>
      <c r="U171" s="626"/>
      <c r="V171" s="626" t="s">
        <v>210</v>
      </c>
      <c r="W171" s="628"/>
      <c r="X171" s="625" t="s">
        <v>486</v>
      </c>
      <c r="Y171" s="625"/>
      <c r="Z171" s="625" t="s">
        <v>5156</v>
      </c>
      <c r="AA171" s="628"/>
      <c r="AB171" s="626"/>
      <c r="AC171" s="626" t="str">
        <f t="shared" si="6"/>
        <v>362 mm</v>
      </c>
      <c r="AH171" s="623">
        <v>55</v>
      </c>
      <c r="AI171" s="623">
        <f t="shared" si="7"/>
        <v>362</v>
      </c>
    </row>
    <row r="172" spans="1:35" x14ac:dyDescent="0.2">
      <c r="A172" s="628"/>
      <c r="B172" s="624" t="s">
        <v>8490</v>
      </c>
      <c r="C172" s="626" t="s">
        <v>8322</v>
      </c>
      <c r="D172" s="639" t="s">
        <v>5569</v>
      </c>
      <c r="E172" s="626">
        <v>108</v>
      </c>
      <c r="F172" s="626">
        <v>61</v>
      </c>
      <c r="G172" s="626"/>
      <c r="H172" s="626">
        <v>79</v>
      </c>
      <c r="I172" s="626"/>
      <c r="J172" s="626" t="s">
        <v>6177</v>
      </c>
      <c r="K172" s="626"/>
      <c r="L172" s="626" t="s">
        <v>6177</v>
      </c>
      <c r="M172" s="629" t="s">
        <v>5089</v>
      </c>
      <c r="N172" s="626"/>
      <c r="O172" s="626" t="s">
        <v>6178</v>
      </c>
      <c r="P172" s="629" t="s">
        <v>6178</v>
      </c>
      <c r="Q172" s="626"/>
      <c r="R172" s="626" t="s">
        <v>8263</v>
      </c>
      <c r="S172" s="626"/>
      <c r="T172" s="626" t="s">
        <v>6178</v>
      </c>
      <c r="U172" s="626"/>
      <c r="V172" s="626" t="s">
        <v>8801</v>
      </c>
      <c r="W172" s="628"/>
      <c r="X172" s="625" t="s">
        <v>486</v>
      </c>
      <c r="Y172" s="625"/>
      <c r="Z172" s="625" t="s">
        <v>5243</v>
      </c>
      <c r="AA172" s="628"/>
      <c r="AB172" s="626"/>
      <c r="AC172" s="626" t="str">
        <f t="shared" si="6"/>
        <v>367 mm</v>
      </c>
      <c r="AH172" s="623">
        <v>50</v>
      </c>
      <c r="AI172" s="623">
        <f t="shared" si="7"/>
        <v>367</v>
      </c>
    </row>
    <row r="173" spans="1:35" x14ac:dyDescent="0.2">
      <c r="A173" s="628"/>
      <c r="B173" s="624" t="s">
        <v>8490</v>
      </c>
      <c r="C173" s="626" t="s">
        <v>8322</v>
      </c>
      <c r="D173" s="624" t="s">
        <v>8366</v>
      </c>
      <c r="E173" s="626">
        <v>101</v>
      </c>
      <c r="F173" s="626">
        <v>66</v>
      </c>
      <c r="G173" s="626"/>
      <c r="H173" s="626">
        <v>79</v>
      </c>
      <c r="I173" s="626"/>
      <c r="J173" s="626" t="s">
        <v>3854</v>
      </c>
      <c r="K173" s="626"/>
      <c r="L173" s="626" t="s">
        <v>6177</v>
      </c>
      <c r="M173" s="629" t="s">
        <v>8671</v>
      </c>
      <c r="N173" s="626"/>
      <c r="O173" s="626" t="s">
        <v>6178</v>
      </c>
      <c r="P173" s="629" t="s">
        <v>6178</v>
      </c>
      <c r="Q173" s="625"/>
      <c r="R173" s="626" t="s">
        <v>9991</v>
      </c>
      <c r="S173" s="625"/>
      <c r="T173" s="626" t="s">
        <v>6178</v>
      </c>
      <c r="U173" s="626"/>
      <c r="V173" s="638" t="s">
        <v>351</v>
      </c>
      <c r="W173" s="628"/>
      <c r="X173" s="625" t="s">
        <v>6180</v>
      </c>
      <c r="Y173" s="625"/>
      <c r="Z173" s="625" t="s">
        <v>5243</v>
      </c>
      <c r="AA173" s="628"/>
      <c r="AB173" s="626" t="s">
        <v>8263</v>
      </c>
      <c r="AC173" s="626" t="str">
        <f t="shared" si="6"/>
        <v>297 mm</v>
      </c>
      <c r="AH173" s="623">
        <v>120</v>
      </c>
      <c r="AI173" s="623">
        <f t="shared" si="7"/>
        <v>297</v>
      </c>
    </row>
    <row r="174" spans="1:35" x14ac:dyDescent="0.2">
      <c r="A174" s="628"/>
      <c r="B174" s="624" t="s">
        <v>8490</v>
      </c>
      <c r="C174" s="626" t="s">
        <v>8322</v>
      </c>
      <c r="D174" s="624" t="s">
        <v>5841</v>
      </c>
      <c r="E174" s="626">
        <v>102</v>
      </c>
      <c r="F174" s="626">
        <v>69</v>
      </c>
      <c r="G174" s="626"/>
      <c r="H174" s="626">
        <v>83</v>
      </c>
      <c r="I174" s="626"/>
      <c r="J174" s="626" t="s">
        <v>3854</v>
      </c>
      <c r="K174" s="626"/>
      <c r="L174" s="626" t="s">
        <v>6177</v>
      </c>
      <c r="M174" s="629" t="s">
        <v>3929</v>
      </c>
      <c r="N174" s="626"/>
      <c r="O174" s="626" t="s">
        <v>6178</v>
      </c>
      <c r="P174" s="629" t="s">
        <v>6178</v>
      </c>
      <c r="Q174" s="625"/>
      <c r="R174" s="626" t="s">
        <v>9991</v>
      </c>
      <c r="S174" s="625"/>
      <c r="T174" s="626" t="s">
        <v>6178</v>
      </c>
      <c r="U174" s="626"/>
      <c r="V174" s="638" t="s">
        <v>911</v>
      </c>
      <c r="W174" s="628"/>
      <c r="X174" s="625" t="s">
        <v>486</v>
      </c>
      <c r="Y174" s="625"/>
      <c r="Z174" s="625" t="s">
        <v>5156</v>
      </c>
      <c r="AA174" s="628"/>
      <c r="AB174" s="626"/>
      <c r="AC174" s="626" t="str">
        <f t="shared" si="6"/>
        <v>352 mm</v>
      </c>
      <c r="AH174" s="623">
        <v>65</v>
      </c>
      <c r="AI174" s="623">
        <f t="shared" si="7"/>
        <v>352</v>
      </c>
    </row>
    <row r="175" spans="1:35" x14ac:dyDescent="0.2">
      <c r="A175" s="628"/>
      <c r="B175" s="624" t="s">
        <v>8490</v>
      </c>
      <c r="C175" s="626" t="s">
        <v>8322</v>
      </c>
      <c r="D175" s="624" t="s">
        <v>4191</v>
      </c>
      <c r="E175" s="626">
        <v>108</v>
      </c>
      <c r="F175" s="626">
        <v>62</v>
      </c>
      <c r="G175" s="626"/>
      <c r="H175" s="626">
        <v>79</v>
      </c>
      <c r="I175" s="626"/>
      <c r="J175" s="626" t="s">
        <v>6177</v>
      </c>
      <c r="K175" s="626"/>
      <c r="L175" s="626" t="s">
        <v>6177</v>
      </c>
      <c r="M175" s="629" t="s">
        <v>5089</v>
      </c>
      <c r="N175" s="626"/>
      <c r="O175" s="626" t="s">
        <v>6178</v>
      </c>
      <c r="P175" s="629" t="s">
        <v>6178</v>
      </c>
      <c r="Q175" s="626"/>
      <c r="R175" s="626" t="s">
        <v>8263</v>
      </c>
      <c r="S175" s="626"/>
      <c r="T175" s="626" t="s">
        <v>6178</v>
      </c>
      <c r="U175" s="626"/>
      <c r="V175" s="626" t="s">
        <v>8801</v>
      </c>
      <c r="W175" s="628"/>
      <c r="X175" s="625" t="s">
        <v>8802</v>
      </c>
      <c r="Y175" s="625"/>
      <c r="Z175" s="625" t="s">
        <v>6180</v>
      </c>
      <c r="AA175" s="628"/>
      <c r="AB175" s="626"/>
      <c r="AC175" s="626" t="str">
        <f t="shared" si="6"/>
        <v>367 mm</v>
      </c>
      <c r="AH175" s="623">
        <v>50</v>
      </c>
      <c r="AI175" s="623">
        <f t="shared" si="7"/>
        <v>367</v>
      </c>
    </row>
    <row r="176" spans="1:35" x14ac:dyDescent="0.2">
      <c r="A176" s="628" t="s">
        <v>12507</v>
      </c>
      <c r="B176" s="624" t="s">
        <v>8490</v>
      </c>
      <c r="C176" s="626" t="s">
        <v>8322</v>
      </c>
      <c r="D176" s="777" t="s">
        <v>12504</v>
      </c>
      <c r="E176" s="626">
        <v>108</v>
      </c>
      <c r="F176" s="626">
        <v>61</v>
      </c>
      <c r="G176" s="626"/>
      <c r="H176" s="626">
        <v>79</v>
      </c>
      <c r="I176" s="626"/>
      <c r="J176" s="626" t="s">
        <v>6177</v>
      </c>
      <c r="K176" s="626"/>
      <c r="L176" s="626" t="s">
        <v>6177</v>
      </c>
      <c r="M176" s="629" t="s">
        <v>3929</v>
      </c>
      <c r="N176" s="626"/>
      <c r="O176" s="626" t="s">
        <v>6178</v>
      </c>
      <c r="P176" s="629" t="s">
        <v>6178</v>
      </c>
      <c r="Q176" s="626"/>
      <c r="R176" s="626" t="s">
        <v>8263</v>
      </c>
      <c r="S176" s="626"/>
      <c r="T176" s="626" t="s">
        <v>6178</v>
      </c>
      <c r="U176" s="626"/>
      <c r="V176" s="638" t="s">
        <v>3722</v>
      </c>
      <c r="W176" s="628"/>
      <c r="X176" s="625" t="s">
        <v>486</v>
      </c>
      <c r="Y176" s="625"/>
      <c r="Z176" s="625" t="s">
        <v>5156</v>
      </c>
      <c r="AA176" s="628"/>
      <c r="AB176" s="626"/>
      <c r="AC176" s="626" t="s">
        <v>12508</v>
      </c>
      <c r="AD176" s="623" t="s">
        <v>12505</v>
      </c>
      <c r="AH176" s="623">
        <v>90</v>
      </c>
      <c r="AI176" s="623">
        <f>312-AH176-7+112</f>
        <v>327</v>
      </c>
    </row>
    <row r="177" spans="1:35" x14ac:dyDescent="0.2">
      <c r="A177" s="628"/>
      <c r="B177" s="624" t="s">
        <v>8490</v>
      </c>
      <c r="C177" s="626" t="s">
        <v>8322</v>
      </c>
      <c r="D177" s="624" t="s">
        <v>10477</v>
      </c>
      <c r="E177" s="626">
        <v>108</v>
      </c>
      <c r="F177" s="626">
        <v>62</v>
      </c>
      <c r="G177" s="626"/>
      <c r="H177" s="626">
        <v>79</v>
      </c>
      <c r="I177" s="626"/>
      <c r="J177" s="626" t="s">
        <v>6177</v>
      </c>
      <c r="K177" s="626"/>
      <c r="L177" s="626" t="s">
        <v>6177</v>
      </c>
      <c r="M177" s="629" t="s">
        <v>5089</v>
      </c>
      <c r="N177" s="626"/>
      <c r="O177" s="626" t="s">
        <v>6178</v>
      </c>
      <c r="P177" s="629" t="s">
        <v>6178</v>
      </c>
      <c r="Q177" s="626"/>
      <c r="R177" s="626" t="s">
        <v>8263</v>
      </c>
      <c r="S177" s="626"/>
      <c r="T177" s="626" t="s">
        <v>6178</v>
      </c>
      <c r="U177" s="626"/>
      <c r="V177" s="626" t="s">
        <v>8801</v>
      </c>
      <c r="W177" s="628"/>
      <c r="X177" s="625" t="s">
        <v>8802</v>
      </c>
      <c r="Y177" s="625"/>
      <c r="Z177" s="625" t="s">
        <v>6180</v>
      </c>
      <c r="AA177" s="628"/>
      <c r="AB177" s="626"/>
      <c r="AC177" s="626" t="str">
        <f t="shared" si="6"/>
        <v>367 mm</v>
      </c>
      <c r="AH177" s="623">
        <v>50</v>
      </c>
      <c r="AI177" s="623">
        <f t="shared" si="7"/>
        <v>367</v>
      </c>
    </row>
    <row r="178" spans="1:35" x14ac:dyDescent="0.2">
      <c r="A178" s="628" t="s">
        <v>6880</v>
      </c>
      <c r="B178" s="624" t="s">
        <v>8490</v>
      </c>
      <c r="C178" s="626" t="s">
        <v>8322</v>
      </c>
      <c r="D178" s="624" t="s">
        <v>6881</v>
      </c>
      <c r="E178" s="626">
        <v>106</v>
      </c>
      <c r="F178" s="626">
        <v>71</v>
      </c>
      <c r="G178" s="626"/>
      <c r="H178" s="626">
        <v>88</v>
      </c>
      <c r="I178" s="626"/>
      <c r="J178" s="626" t="s">
        <v>3854</v>
      </c>
      <c r="K178" s="626"/>
      <c r="L178" s="626" t="s">
        <v>6177</v>
      </c>
      <c r="M178" s="629" t="s">
        <v>3929</v>
      </c>
      <c r="N178" s="626"/>
      <c r="O178" s="626" t="s">
        <v>6178</v>
      </c>
      <c r="P178" s="629" t="s">
        <v>6178</v>
      </c>
      <c r="Q178" s="625"/>
      <c r="R178" s="626" t="s">
        <v>9991</v>
      </c>
      <c r="S178" s="625"/>
      <c r="T178" s="626" t="s">
        <v>6178</v>
      </c>
      <c r="U178" s="626"/>
      <c r="V178" s="638" t="s">
        <v>4971</v>
      </c>
      <c r="W178" s="628"/>
      <c r="X178" s="625" t="s">
        <v>5156</v>
      </c>
      <c r="Y178" s="625"/>
      <c r="Z178" s="625" t="s">
        <v>1409</v>
      </c>
      <c r="AA178" s="628"/>
      <c r="AB178" s="626"/>
      <c r="AC178" s="626" t="str">
        <f t="shared" si="6"/>
        <v>332 mm</v>
      </c>
      <c r="AH178" s="623">
        <v>85</v>
      </c>
      <c r="AI178" s="623">
        <f t="shared" si="7"/>
        <v>332</v>
      </c>
    </row>
    <row r="179" spans="1:35" x14ac:dyDescent="0.2">
      <c r="A179" s="628" t="s">
        <v>3671</v>
      </c>
      <c r="B179" s="624" t="s">
        <v>8490</v>
      </c>
      <c r="C179" s="626" t="s">
        <v>8322</v>
      </c>
      <c r="D179" s="639" t="s">
        <v>3678</v>
      </c>
      <c r="E179" s="626">
        <v>108</v>
      </c>
      <c r="F179" s="626">
        <v>61</v>
      </c>
      <c r="G179" s="626"/>
      <c r="H179" s="626">
        <v>79</v>
      </c>
      <c r="I179" s="626"/>
      <c r="J179" s="626" t="s">
        <v>6177</v>
      </c>
      <c r="K179" s="626"/>
      <c r="L179" s="626" t="s">
        <v>6177</v>
      </c>
      <c r="M179" s="629" t="s">
        <v>5089</v>
      </c>
      <c r="N179" s="626"/>
      <c r="O179" s="626" t="s">
        <v>6178</v>
      </c>
      <c r="P179" s="629" t="s">
        <v>6178</v>
      </c>
      <c r="Q179" s="626"/>
      <c r="R179" s="626" t="s">
        <v>8263</v>
      </c>
      <c r="S179" s="626"/>
      <c r="T179" s="626" t="s">
        <v>6178</v>
      </c>
      <c r="U179" s="626"/>
      <c r="V179" s="626" t="s">
        <v>8801</v>
      </c>
      <c r="W179" s="628"/>
      <c r="X179" s="625" t="s">
        <v>486</v>
      </c>
      <c r="Y179" s="625"/>
      <c r="Z179" s="625" t="s">
        <v>5243</v>
      </c>
      <c r="AA179" s="628"/>
      <c r="AB179" s="626"/>
      <c r="AC179" s="626" t="str">
        <f t="shared" si="6"/>
        <v>367 mm</v>
      </c>
      <c r="AH179" s="623">
        <v>50</v>
      </c>
      <c r="AI179" s="623">
        <f t="shared" si="7"/>
        <v>367</v>
      </c>
    </row>
    <row r="180" spans="1:35" x14ac:dyDescent="0.2">
      <c r="A180" s="628"/>
      <c r="B180" s="624" t="s">
        <v>8490</v>
      </c>
      <c r="C180" s="626" t="s">
        <v>8322</v>
      </c>
      <c r="D180" s="639" t="s">
        <v>3876</v>
      </c>
      <c r="E180" s="626">
        <v>108</v>
      </c>
      <c r="F180" s="626">
        <v>61</v>
      </c>
      <c r="G180" s="626"/>
      <c r="H180" s="626">
        <v>79</v>
      </c>
      <c r="I180" s="626"/>
      <c r="J180" s="626" t="s">
        <v>6177</v>
      </c>
      <c r="K180" s="626"/>
      <c r="L180" s="626" t="s">
        <v>6177</v>
      </c>
      <c r="M180" s="629" t="s">
        <v>5089</v>
      </c>
      <c r="N180" s="626"/>
      <c r="O180" s="626" t="s">
        <v>6178</v>
      </c>
      <c r="P180" s="629" t="s">
        <v>6178</v>
      </c>
      <c r="Q180" s="626"/>
      <c r="R180" s="626" t="s">
        <v>8263</v>
      </c>
      <c r="S180" s="626"/>
      <c r="T180" s="626" t="s">
        <v>6178</v>
      </c>
      <c r="U180" s="626"/>
      <c r="V180" s="626" t="s">
        <v>8801</v>
      </c>
      <c r="W180" s="628"/>
      <c r="X180" s="625" t="s">
        <v>486</v>
      </c>
      <c r="Y180" s="625"/>
      <c r="Z180" s="625" t="s">
        <v>5243</v>
      </c>
      <c r="AA180" s="628"/>
      <c r="AB180" s="626"/>
      <c r="AC180" s="626" t="str">
        <f t="shared" si="6"/>
        <v>367 mm</v>
      </c>
      <c r="AH180" s="623">
        <v>50</v>
      </c>
      <c r="AI180" s="623">
        <f t="shared" si="7"/>
        <v>367</v>
      </c>
    </row>
    <row r="181" spans="1:35" x14ac:dyDescent="0.2">
      <c r="A181" s="628"/>
      <c r="B181" s="624" t="s">
        <v>8490</v>
      </c>
      <c r="C181" s="626" t="s">
        <v>8322</v>
      </c>
      <c r="D181" s="639" t="s">
        <v>3319</v>
      </c>
      <c r="E181" s="626">
        <v>108</v>
      </c>
      <c r="F181" s="626">
        <v>61</v>
      </c>
      <c r="G181" s="626"/>
      <c r="H181" s="626">
        <v>79</v>
      </c>
      <c r="I181" s="626"/>
      <c r="J181" s="626" t="s">
        <v>6177</v>
      </c>
      <c r="K181" s="626"/>
      <c r="L181" s="626" t="s">
        <v>6177</v>
      </c>
      <c r="M181" s="629" t="s">
        <v>5089</v>
      </c>
      <c r="N181" s="626"/>
      <c r="O181" s="626" t="s">
        <v>6178</v>
      </c>
      <c r="P181" s="629" t="s">
        <v>6178</v>
      </c>
      <c r="Q181" s="626"/>
      <c r="R181" s="626" t="s">
        <v>8263</v>
      </c>
      <c r="S181" s="626"/>
      <c r="T181" s="626" t="s">
        <v>6178</v>
      </c>
      <c r="U181" s="626"/>
      <c r="V181" s="626" t="s">
        <v>8801</v>
      </c>
      <c r="W181" s="628"/>
      <c r="X181" s="625" t="s">
        <v>486</v>
      </c>
      <c r="Y181" s="625"/>
      <c r="Z181" s="625" t="s">
        <v>5243</v>
      </c>
      <c r="AA181" s="628"/>
      <c r="AB181" s="626"/>
      <c r="AC181" s="626" t="str">
        <f t="shared" si="6"/>
        <v>367 mm</v>
      </c>
      <c r="AH181" s="623">
        <v>50</v>
      </c>
      <c r="AI181" s="623">
        <f t="shared" si="7"/>
        <v>367</v>
      </c>
    </row>
    <row r="182" spans="1:35" x14ac:dyDescent="0.2">
      <c r="A182" s="628"/>
      <c r="B182" s="624" t="s">
        <v>8490</v>
      </c>
      <c r="C182" s="626" t="s">
        <v>8322</v>
      </c>
      <c r="D182" s="639" t="s">
        <v>648</v>
      </c>
      <c r="E182" s="626">
        <v>108</v>
      </c>
      <c r="F182" s="626">
        <v>61</v>
      </c>
      <c r="G182" s="626"/>
      <c r="H182" s="626">
        <v>79</v>
      </c>
      <c r="I182" s="626"/>
      <c r="J182" s="626" t="s">
        <v>6177</v>
      </c>
      <c r="K182" s="626"/>
      <c r="L182" s="626" t="s">
        <v>6177</v>
      </c>
      <c r="M182" s="629" t="s">
        <v>5089</v>
      </c>
      <c r="N182" s="626"/>
      <c r="O182" s="626" t="s">
        <v>6178</v>
      </c>
      <c r="P182" s="629" t="s">
        <v>6178</v>
      </c>
      <c r="Q182" s="626"/>
      <c r="R182" s="626" t="s">
        <v>8263</v>
      </c>
      <c r="S182" s="626"/>
      <c r="T182" s="626" t="s">
        <v>6178</v>
      </c>
      <c r="U182" s="626"/>
      <c r="V182" s="626" t="s">
        <v>8801</v>
      </c>
      <c r="W182" s="628"/>
      <c r="X182" s="625" t="s">
        <v>486</v>
      </c>
      <c r="Y182" s="625"/>
      <c r="Z182" s="625" t="s">
        <v>5243</v>
      </c>
      <c r="AA182" s="628"/>
      <c r="AB182" s="626"/>
      <c r="AC182" s="626" t="str">
        <f t="shared" si="6"/>
        <v>367 mm</v>
      </c>
      <c r="AH182" s="623">
        <v>50</v>
      </c>
      <c r="AI182" s="623">
        <f t="shared" si="7"/>
        <v>367</v>
      </c>
    </row>
    <row r="183" spans="1:35" x14ac:dyDescent="0.2">
      <c r="A183" s="628" t="s">
        <v>871</v>
      </c>
      <c r="B183" s="624" t="s">
        <v>8490</v>
      </c>
      <c r="C183" s="626" t="s">
        <v>8322</v>
      </c>
      <c r="D183" s="639" t="s">
        <v>3560</v>
      </c>
      <c r="E183" s="626">
        <v>108</v>
      </c>
      <c r="F183" s="626">
        <v>61</v>
      </c>
      <c r="G183" s="626"/>
      <c r="H183" s="626">
        <v>79</v>
      </c>
      <c r="I183" s="626"/>
      <c r="J183" s="626" t="s">
        <v>6177</v>
      </c>
      <c r="K183" s="626"/>
      <c r="L183" s="626" t="s">
        <v>6177</v>
      </c>
      <c r="M183" s="629" t="s">
        <v>5089</v>
      </c>
      <c r="N183" s="626"/>
      <c r="O183" s="626" t="s">
        <v>6178</v>
      </c>
      <c r="P183" s="629" t="s">
        <v>6178</v>
      </c>
      <c r="Q183" s="626"/>
      <c r="R183" s="626" t="s">
        <v>8263</v>
      </c>
      <c r="S183" s="626"/>
      <c r="T183" s="626" t="s">
        <v>6178</v>
      </c>
      <c r="U183" s="626"/>
      <c r="V183" s="626" t="s">
        <v>8801</v>
      </c>
      <c r="W183" s="628"/>
      <c r="X183" s="625" t="s">
        <v>486</v>
      </c>
      <c r="Y183" s="625"/>
      <c r="Z183" s="625" t="s">
        <v>5243</v>
      </c>
      <c r="AA183" s="628"/>
      <c r="AB183" s="626"/>
      <c r="AC183" s="626" t="str">
        <f t="shared" si="6"/>
        <v>367 mm</v>
      </c>
      <c r="AH183" s="623">
        <v>50</v>
      </c>
      <c r="AI183" s="623">
        <f t="shared" si="7"/>
        <v>367</v>
      </c>
    </row>
    <row r="184" spans="1:35" x14ac:dyDescent="0.2">
      <c r="A184" s="628" t="s">
        <v>11048</v>
      </c>
      <c r="B184" s="624" t="s">
        <v>8490</v>
      </c>
      <c r="C184" s="626" t="s">
        <v>8322</v>
      </c>
      <c r="D184" s="624" t="s">
        <v>11049</v>
      </c>
      <c r="E184" s="626">
        <v>108</v>
      </c>
      <c r="F184" s="626">
        <v>61</v>
      </c>
      <c r="G184" s="626"/>
      <c r="H184" s="626">
        <v>79</v>
      </c>
      <c r="I184" s="626"/>
      <c r="J184" s="626" t="s">
        <v>6177</v>
      </c>
      <c r="K184" s="626"/>
      <c r="L184" s="626" t="s">
        <v>6177</v>
      </c>
      <c r="M184" s="629" t="s">
        <v>3817</v>
      </c>
      <c r="N184" s="626"/>
      <c r="O184" s="626" t="s">
        <v>6178</v>
      </c>
      <c r="P184" s="629" t="s">
        <v>6178</v>
      </c>
      <c r="Q184" s="626"/>
      <c r="R184" s="626" t="s">
        <v>8263</v>
      </c>
      <c r="S184" s="626"/>
      <c r="T184" s="626" t="s">
        <v>6178</v>
      </c>
      <c r="U184" s="626"/>
      <c r="V184" s="638" t="s">
        <v>911</v>
      </c>
      <c r="W184" s="628"/>
      <c r="X184" s="625" t="s">
        <v>6180</v>
      </c>
      <c r="Y184" s="625"/>
      <c r="Z184" s="625" t="s">
        <v>5243</v>
      </c>
      <c r="AA184" s="628"/>
      <c r="AB184" s="625"/>
      <c r="AC184" s="626" t="str">
        <f t="shared" si="6"/>
        <v>352 mm</v>
      </c>
      <c r="AD184" s="623" t="s">
        <v>11263</v>
      </c>
      <c r="AH184" s="623">
        <v>65</v>
      </c>
      <c r="AI184" s="623">
        <f t="shared" si="7"/>
        <v>352</v>
      </c>
    </row>
    <row r="185" spans="1:35" customFormat="1" x14ac:dyDescent="0.2">
      <c r="A185" s="6" t="s">
        <v>11730</v>
      </c>
      <c r="B185" s="136" t="s">
        <v>8490</v>
      </c>
      <c r="C185" s="137" t="s">
        <v>8322</v>
      </c>
      <c r="D185" s="269" t="s">
        <v>11731</v>
      </c>
      <c r="E185" s="137">
        <v>102</v>
      </c>
      <c r="F185" s="137">
        <v>69</v>
      </c>
      <c r="G185" s="137"/>
      <c r="H185" s="137">
        <v>83</v>
      </c>
      <c r="I185" s="137"/>
      <c r="J185" s="137" t="s">
        <v>3854</v>
      </c>
      <c r="K185" s="137"/>
      <c r="L185" s="137" t="s">
        <v>6177</v>
      </c>
      <c r="M185" s="251" t="s">
        <v>3929</v>
      </c>
      <c r="N185" s="137"/>
      <c r="O185" s="137" t="s">
        <v>6178</v>
      </c>
      <c r="P185" s="251" t="s">
        <v>6178</v>
      </c>
      <c r="Q185" s="5"/>
      <c r="R185" s="137" t="s">
        <v>9991</v>
      </c>
      <c r="S185" s="5"/>
      <c r="T185" s="137" t="s">
        <v>6178</v>
      </c>
      <c r="U185" s="137"/>
      <c r="V185" s="145" t="s">
        <v>911</v>
      </c>
      <c r="W185" s="6"/>
      <c r="X185" s="5" t="s">
        <v>486</v>
      </c>
      <c r="Y185" s="5"/>
      <c r="Z185" s="5" t="s">
        <v>5156</v>
      </c>
      <c r="AA185" s="6"/>
      <c r="AB185" s="5"/>
      <c r="AC185" s="626" t="str">
        <f t="shared" si="6"/>
        <v>352 mm</v>
      </c>
      <c r="AD185" t="s">
        <v>11723</v>
      </c>
      <c r="AH185" s="628">
        <v>65</v>
      </c>
      <c r="AI185" s="623">
        <f t="shared" si="7"/>
        <v>352</v>
      </c>
    </row>
    <row r="186" spans="1:35" x14ac:dyDescent="0.2">
      <c r="A186" s="628"/>
      <c r="B186" s="624" t="s">
        <v>8490</v>
      </c>
      <c r="C186" s="626" t="s">
        <v>8322</v>
      </c>
      <c r="D186" s="628" t="s">
        <v>1348</v>
      </c>
      <c r="E186" s="625">
        <v>113</v>
      </c>
      <c r="F186" s="626">
        <v>63</v>
      </c>
      <c r="G186" s="626"/>
      <c r="H186" s="626">
        <v>79</v>
      </c>
      <c r="I186" s="626"/>
      <c r="J186" s="626" t="s">
        <v>6177</v>
      </c>
      <c r="K186" s="626"/>
      <c r="L186" s="626" t="s">
        <v>6177</v>
      </c>
      <c r="M186" s="629" t="s">
        <v>8671</v>
      </c>
      <c r="N186" s="626"/>
      <c r="O186" s="626" t="s">
        <v>6177</v>
      </c>
      <c r="P186" s="629" t="s">
        <v>8672</v>
      </c>
      <c r="Q186" s="626"/>
      <c r="R186" s="626" t="s">
        <v>8263</v>
      </c>
      <c r="S186" s="626"/>
      <c r="T186" s="626" t="s">
        <v>6178</v>
      </c>
      <c r="U186" s="626"/>
      <c r="V186" s="626" t="s">
        <v>6179</v>
      </c>
      <c r="W186" s="628"/>
      <c r="X186" s="625" t="s">
        <v>6180</v>
      </c>
      <c r="Y186" s="625"/>
      <c r="Z186" s="625" t="s">
        <v>5243</v>
      </c>
      <c r="AA186" s="628"/>
      <c r="AB186" s="626"/>
      <c r="AC186" s="626" t="str">
        <f t="shared" si="6"/>
        <v>372 mm</v>
      </c>
      <c r="AH186" s="623">
        <v>45</v>
      </c>
      <c r="AI186" s="623">
        <f t="shared" si="7"/>
        <v>372</v>
      </c>
    </row>
    <row r="187" spans="1:35" x14ac:dyDescent="0.2">
      <c r="A187" s="628"/>
      <c r="B187" s="624" t="s">
        <v>8490</v>
      </c>
      <c r="C187" s="626" t="s">
        <v>8322</v>
      </c>
      <c r="D187" s="624" t="s">
        <v>1885</v>
      </c>
      <c r="E187" s="626">
        <v>101</v>
      </c>
      <c r="F187" s="626">
        <v>66</v>
      </c>
      <c r="G187" s="626"/>
      <c r="H187" s="626">
        <v>79</v>
      </c>
      <c r="I187" s="626"/>
      <c r="J187" s="626" t="s">
        <v>3854</v>
      </c>
      <c r="K187" s="626"/>
      <c r="L187" s="626" t="s">
        <v>6177</v>
      </c>
      <c r="M187" s="629" t="s">
        <v>8671</v>
      </c>
      <c r="N187" s="626"/>
      <c r="O187" s="626" t="s">
        <v>6178</v>
      </c>
      <c r="P187" s="629" t="s">
        <v>6178</v>
      </c>
      <c r="Q187" s="625"/>
      <c r="R187" s="626" t="s">
        <v>9991</v>
      </c>
      <c r="S187" s="625"/>
      <c r="T187" s="626" t="s">
        <v>6178</v>
      </c>
      <c r="U187" s="626"/>
      <c r="V187" s="638" t="s">
        <v>351</v>
      </c>
      <c r="W187" s="628"/>
      <c r="X187" s="625" t="s">
        <v>6180</v>
      </c>
      <c r="Y187" s="625"/>
      <c r="Z187" s="625" t="s">
        <v>5243</v>
      </c>
      <c r="AA187" s="628"/>
      <c r="AB187" s="626" t="s">
        <v>8263</v>
      </c>
      <c r="AC187" s="626" t="str">
        <f t="shared" si="6"/>
        <v>297 mm</v>
      </c>
      <c r="AH187" s="623">
        <v>120</v>
      </c>
      <c r="AI187" s="623">
        <f t="shared" si="7"/>
        <v>297</v>
      </c>
    </row>
    <row r="188" spans="1:35" x14ac:dyDescent="0.2">
      <c r="A188" s="628"/>
      <c r="B188" s="624" t="s">
        <v>8490</v>
      </c>
      <c r="C188" s="626" t="s">
        <v>8322</v>
      </c>
      <c r="D188" s="624" t="s">
        <v>390</v>
      </c>
      <c r="E188" s="626">
        <v>108</v>
      </c>
      <c r="F188" s="626">
        <v>63</v>
      </c>
      <c r="G188" s="626"/>
      <c r="H188" s="626">
        <v>79</v>
      </c>
      <c r="I188" s="626"/>
      <c r="J188" s="626" t="s">
        <v>6177</v>
      </c>
      <c r="K188" s="626"/>
      <c r="L188" s="626" t="s">
        <v>6177</v>
      </c>
      <c r="M188" s="629" t="s">
        <v>3929</v>
      </c>
      <c r="N188" s="626"/>
      <c r="O188" s="626" t="s">
        <v>6178</v>
      </c>
      <c r="P188" s="629" t="s">
        <v>6178</v>
      </c>
      <c r="Q188" s="626"/>
      <c r="R188" s="626" t="s">
        <v>8263</v>
      </c>
      <c r="S188" s="626"/>
      <c r="T188" s="626" t="s">
        <v>6178</v>
      </c>
      <c r="U188" s="626"/>
      <c r="V188" s="638" t="s">
        <v>3722</v>
      </c>
      <c r="W188" s="628"/>
      <c r="X188" s="625" t="s">
        <v>6180</v>
      </c>
      <c r="Y188" s="625"/>
      <c r="Z188" s="625" t="s">
        <v>5243</v>
      </c>
      <c r="AA188" s="628"/>
      <c r="AB188" s="626"/>
      <c r="AC188" s="626" t="str">
        <f t="shared" si="6"/>
        <v>327 mm</v>
      </c>
      <c r="AH188" s="623">
        <v>90</v>
      </c>
      <c r="AI188" s="623">
        <f t="shared" si="7"/>
        <v>327</v>
      </c>
    </row>
    <row r="189" spans="1:35" x14ac:dyDescent="0.2">
      <c r="A189" s="628"/>
      <c r="B189" s="624" t="s">
        <v>8490</v>
      </c>
      <c r="C189" s="626" t="s">
        <v>8322</v>
      </c>
      <c r="D189" s="624" t="s">
        <v>477</v>
      </c>
      <c r="E189" s="626">
        <v>110</v>
      </c>
      <c r="F189" s="626">
        <v>59</v>
      </c>
      <c r="G189" s="626"/>
      <c r="H189" s="626">
        <v>79</v>
      </c>
      <c r="I189" s="626"/>
      <c r="J189" s="626" t="s">
        <v>2289</v>
      </c>
      <c r="K189" s="626"/>
      <c r="L189" s="626" t="s">
        <v>6177</v>
      </c>
      <c r="M189" s="629" t="s">
        <v>3929</v>
      </c>
      <c r="N189" s="626"/>
      <c r="O189" s="626" t="s">
        <v>6178</v>
      </c>
      <c r="P189" s="629" t="s">
        <v>6178</v>
      </c>
      <c r="Q189" s="626"/>
      <c r="R189" s="626" t="s">
        <v>8263</v>
      </c>
      <c r="S189" s="626"/>
      <c r="T189" s="626" t="s">
        <v>6178</v>
      </c>
      <c r="U189" s="626"/>
      <c r="V189" s="626" t="s">
        <v>3742</v>
      </c>
      <c r="W189" s="628"/>
      <c r="X189" s="625" t="s">
        <v>6180</v>
      </c>
      <c r="Y189" s="625"/>
      <c r="Z189" s="625" t="s">
        <v>5243</v>
      </c>
      <c r="AA189" s="628"/>
      <c r="AB189" s="626" t="s">
        <v>8263</v>
      </c>
      <c r="AC189" s="626" t="str">
        <f t="shared" si="6"/>
        <v>337 mm</v>
      </c>
      <c r="AH189" s="623">
        <v>80</v>
      </c>
      <c r="AI189" s="623">
        <f t="shared" si="7"/>
        <v>337</v>
      </c>
    </row>
    <row r="190" spans="1:35" x14ac:dyDescent="0.2">
      <c r="A190" s="628" t="s">
        <v>8814</v>
      </c>
      <c r="B190" s="624" t="s">
        <v>8490</v>
      </c>
      <c r="C190" s="626" t="s">
        <v>8322</v>
      </c>
      <c r="D190" s="624" t="s">
        <v>8813</v>
      </c>
      <c r="E190" s="626">
        <v>101</v>
      </c>
      <c r="F190" s="626">
        <v>65</v>
      </c>
      <c r="G190" s="626"/>
      <c r="H190" s="626">
        <v>79</v>
      </c>
      <c r="I190" s="626"/>
      <c r="J190" s="626" t="s">
        <v>3854</v>
      </c>
      <c r="K190" s="626"/>
      <c r="L190" s="626" t="s">
        <v>6177</v>
      </c>
      <c r="M190" s="629" t="s">
        <v>3929</v>
      </c>
      <c r="N190" s="626"/>
      <c r="O190" s="626" t="s">
        <v>6178</v>
      </c>
      <c r="P190" s="629" t="s">
        <v>6178</v>
      </c>
      <c r="Q190" s="626"/>
      <c r="R190" s="626" t="s">
        <v>9991</v>
      </c>
      <c r="S190" s="626"/>
      <c r="T190" s="626" t="s">
        <v>6178</v>
      </c>
      <c r="U190" s="626"/>
      <c r="V190" s="638" t="s">
        <v>351</v>
      </c>
      <c r="W190" s="628"/>
      <c r="X190" s="625" t="s">
        <v>5243</v>
      </c>
      <c r="Y190" s="625"/>
      <c r="Z190" s="625" t="s">
        <v>220</v>
      </c>
      <c r="AA190" s="628"/>
      <c r="AB190" s="625" t="s">
        <v>8263</v>
      </c>
      <c r="AC190" s="626" t="str">
        <f t="shared" si="6"/>
        <v>297 mm</v>
      </c>
      <c r="AH190" s="623">
        <v>120</v>
      </c>
      <c r="AI190" s="623">
        <f t="shared" si="7"/>
        <v>297</v>
      </c>
    </row>
    <row r="191" spans="1:35" x14ac:dyDescent="0.2">
      <c r="A191" s="628"/>
      <c r="B191" s="624" t="s">
        <v>8490</v>
      </c>
      <c r="C191" s="626" t="s">
        <v>8322</v>
      </c>
      <c r="D191" s="628" t="s">
        <v>9457</v>
      </c>
      <c r="E191" s="625">
        <v>108</v>
      </c>
      <c r="F191" s="626">
        <v>60</v>
      </c>
      <c r="G191" s="626"/>
      <c r="H191" s="626">
        <v>79</v>
      </c>
      <c r="I191" s="626"/>
      <c r="J191" s="626" t="s">
        <v>6177</v>
      </c>
      <c r="K191" s="626"/>
      <c r="L191" s="626" t="s">
        <v>6177</v>
      </c>
      <c r="M191" s="629" t="s">
        <v>5089</v>
      </c>
      <c r="N191" s="626"/>
      <c r="O191" s="626" t="s">
        <v>6178</v>
      </c>
      <c r="P191" s="629" t="s">
        <v>6178</v>
      </c>
      <c r="Q191" s="626"/>
      <c r="R191" s="626" t="s">
        <v>8263</v>
      </c>
      <c r="S191" s="626"/>
      <c r="T191" s="626" t="s">
        <v>6178</v>
      </c>
      <c r="U191" s="626"/>
      <c r="V191" s="638" t="s">
        <v>8801</v>
      </c>
      <c r="W191" s="628"/>
      <c r="X191" s="625" t="s">
        <v>486</v>
      </c>
      <c r="Y191" s="625"/>
      <c r="Z191" s="625" t="s">
        <v>5243</v>
      </c>
      <c r="AA191" s="628"/>
      <c r="AB191" s="626"/>
      <c r="AC191" s="626" t="str">
        <f t="shared" si="6"/>
        <v>367 mm</v>
      </c>
      <c r="AH191" s="623">
        <v>50</v>
      </c>
      <c r="AI191" s="623">
        <f t="shared" si="7"/>
        <v>367</v>
      </c>
    </row>
    <row r="192" spans="1:35" x14ac:dyDescent="0.2">
      <c r="A192" s="628"/>
      <c r="B192" s="624" t="s">
        <v>8490</v>
      </c>
      <c r="C192" s="626" t="s">
        <v>8322</v>
      </c>
      <c r="D192" s="624" t="s">
        <v>10118</v>
      </c>
      <c r="E192" s="626">
        <v>108</v>
      </c>
      <c r="F192" s="626">
        <v>62</v>
      </c>
      <c r="G192" s="626"/>
      <c r="H192" s="626">
        <v>79</v>
      </c>
      <c r="I192" s="626"/>
      <c r="J192" s="626" t="s">
        <v>6177</v>
      </c>
      <c r="K192" s="626"/>
      <c r="L192" s="626" t="s">
        <v>6177</v>
      </c>
      <c r="M192" s="629" t="s">
        <v>5089</v>
      </c>
      <c r="N192" s="626"/>
      <c r="O192" s="626" t="s">
        <v>6178</v>
      </c>
      <c r="P192" s="629" t="s">
        <v>6178</v>
      </c>
      <c r="Q192" s="626"/>
      <c r="R192" s="626" t="s">
        <v>8263</v>
      </c>
      <c r="S192" s="626"/>
      <c r="T192" s="626" t="s">
        <v>6178</v>
      </c>
      <c r="U192" s="626"/>
      <c r="V192" s="626" t="s">
        <v>6179</v>
      </c>
      <c r="W192" s="628"/>
      <c r="X192" s="625" t="s">
        <v>486</v>
      </c>
      <c r="Y192" s="625"/>
      <c r="Z192" s="625" t="s">
        <v>5156</v>
      </c>
      <c r="AA192" s="628"/>
      <c r="AB192" s="626"/>
      <c r="AC192" s="626" t="str">
        <f t="shared" si="6"/>
        <v>372 mm</v>
      </c>
      <c r="AH192" s="623">
        <v>45</v>
      </c>
      <c r="AI192" s="623">
        <f t="shared" si="7"/>
        <v>372</v>
      </c>
    </row>
    <row r="193" spans="1:35" x14ac:dyDescent="0.2">
      <c r="A193" s="628"/>
      <c r="B193" s="624" t="s">
        <v>8490</v>
      </c>
      <c r="C193" s="626" t="s">
        <v>8322</v>
      </c>
      <c r="D193" s="624" t="s">
        <v>2412</v>
      </c>
      <c r="E193" s="626">
        <v>107</v>
      </c>
      <c r="F193" s="626">
        <v>60</v>
      </c>
      <c r="G193" s="626"/>
      <c r="H193" s="626">
        <v>79</v>
      </c>
      <c r="I193" s="626"/>
      <c r="J193" s="626" t="s">
        <v>2289</v>
      </c>
      <c r="K193" s="626"/>
      <c r="L193" s="626" t="s">
        <v>6177</v>
      </c>
      <c r="M193" s="629" t="s">
        <v>5089</v>
      </c>
      <c r="N193" s="626"/>
      <c r="O193" s="626" t="s">
        <v>6178</v>
      </c>
      <c r="P193" s="629" t="s">
        <v>6178</v>
      </c>
      <c r="Q193" s="626"/>
      <c r="R193" s="626" t="s">
        <v>8263</v>
      </c>
      <c r="S193" s="626"/>
      <c r="T193" s="626" t="s">
        <v>6178</v>
      </c>
      <c r="U193" s="626"/>
      <c r="V193" s="626" t="s">
        <v>6179</v>
      </c>
      <c r="W193" s="628"/>
      <c r="X193" s="625" t="s">
        <v>6180</v>
      </c>
      <c r="Y193" s="625"/>
      <c r="Z193" s="625" t="s">
        <v>5243</v>
      </c>
      <c r="AA193" s="628"/>
      <c r="AB193" s="626"/>
      <c r="AC193" s="626" t="str">
        <f t="shared" si="6"/>
        <v>372 mm</v>
      </c>
      <c r="AH193" s="623">
        <v>45</v>
      </c>
      <c r="AI193" s="623">
        <f t="shared" si="7"/>
        <v>372</v>
      </c>
    </row>
    <row r="194" spans="1:35" x14ac:dyDescent="0.2">
      <c r="A194" s="628"/>
      <c r="B194" s="624" t="s">
        <v>8490</v>
      </c>
      <c r="C194" s="626" t="s">
        <v>8322</v>
      </c>
      <c r="D194" s="624" t="s">
        <v>7114</v>
      </c>
      <c r="E194" s="626">
        <v>108</v>
      </c>
      <c r="F194" s="626">
        <v>61</v>
      </c>
      <c r="G194" s="626"/>
      <c r="H194" s="626">
        <v>79</v>
      </c>
      <c r="I194" s="626"/>
      <c r="J194" s="626" t="s">
        <v>6177</v>
      </c>
      <c r="K194" s="626"/>
      <c r="L194" s="626" t="s">
        <v>6177</v>
      </c>
      <c r="M194" s="629" t="s">
        <v>3929</v>
      </c>
      <c r="N194" s="626"/>
      <c r="O194" s="626" t="s">
        <v>6178</v>
      </c>
      <c r="P194" s="629" t="s">
        <v>6178</v>
      </c>
      <c r="Q194" s="626"/>
      <c r="R194" s="626" t="s">
        <v>8263</v>
      </c>
      <c r="S194" s="626"/>
      <c r="T194" s="626" t="s">
        <v>6178</v>
      </c>
      <c r="U194" s="626"/>
      <c r="V194" s="626" t="s">
        <v>8801</v>
      </c>
      <c r="W194" s="628"/>
      <c r="X194" s="625" t="s">
        <v>486</v>
      </c>
      <c r="Y194" s="625"/>
      <c r="Z194" s="625" t="s">
        <v>5243</v>
      </c>
      <c r="AA194" s="628"/>
      <c r="AB194" s="626"/>
      <c r="AC194" s="626" t="str">
        <f t="shared" si="6"/>
        <v>367 mm</v>
      </c>
      <c r="AH194" s="623">
        <v>50</v>
      </c>
      <c r="AI194" s="623">
        <f t="shared" si="7"/>
        <v>367</v>
      </c>
    </row>
    <row r="195" spans="1:35" x14ac:dyDescent="0.2">
      <c r="A195" s="628"/>
      <c r="B195" s="624" t="s">
        <v>8490</v>
      </c>
      <c r="C195" s="626" t="s">
        <v>8322</v>
      </c>
      <c r="D195" s="624" t="s">
        <v>5458</v>
      </c>
      <c r="E195" s="626">
        <v>108</v>
      </c>
      <c r="F195" s="626">
        <v>61</v>
      </c>
      <c r="G195" s="626"/>
      <c r="H195" s="626">
        <v>79</v>
      </c>
      <c r="I195" s="626"/>
      <c r="J195" s="626" t="s">
        <v>6177</v>
      </c>
      <c r="K195" s="626"/>
      <c r="L195" s="626" t="s">
        <v>6177</v>
      </c>
      <c r="M195" s="629" t="s">
        <v>3929</v>
      </c>
      <c r="N195" s="626"/>
      <c r="O195" s="626" t="s">
        <v>6178</v>
      </c>
      <c r="P195" s="629" t="s">
        <v>6178</v>
      </c>
      <c r="Q195" s="626"/>
      <c r="R195" s="626" t="s">
        <v>8263</v>
      </c>
      <c r="S195" s="626"/>
      <c r="T195" s="626" t="s">
        <v>6178</v>
      </c>
      <c r="U195" s="626"/>
      <c r="V195" s="626" t="s">
        <v>8801</v>
      </c>
      <c r="W195" s="628"/>
      <c r="X195" s="625" t="s">
        <v>486</v>
      </c>
      <c r="Y195" s="625"/>
      <c r="Z195" s="625" t="s">
        <v>5243</v>
      </c>
      <c r="AA195" s="628"/>
      <c r="AB195" s="626"/>
      <c r="AC195" s="626" t="str">
        <f t="shared" si="6"/>
        <v>367 mm</v>
      </c>
      <c r="AH195" s="623">
        <v>50</v>
      </c>
      <c r="AI195" s="623">
        <f t="shared" si="7"/>
        <v>367</v>
      </c>
    </row>
    <row r="196" spans="1:35" x14ac:dyDescent="0.2">
      <c r="A196" s="628" t="s">
        <v>7961</v>
      </c>
      <c r="B196" s="624" t="s">
        <v>8490</v>
      </c>
      <c r="C196" s="626" t="s">
        <v>8322</v>
      </c>
      <c r="D196" s="624" t="s">
        <v>5919</v>
      </c>
      <c r="E196" s="626">
        <v>106</v>
      </c>
      <c r="F196" s="626">
        <v>71</v>
      </c>
      <c r="G196" s="626"/>
      <c r="H196" s="626">
        <v>88</v>
      </c>
      <c r="I196" s="626"/>
      <c r="J196" s="626" t="s">
        <v>3854</v>
      </c>
      <c r="K196" s="626"/>
      <c r="L196" s="626" t="s">
        <v>6177</v>
      </c>
      <c r="M196" s="629" t="s">
        <v>3929</v>
      </c>
      <c r="N196" s="626"/>
      <c r="O196" s="626" t="s">
        <v>6178</v>
      </c>
      <c r="P196" s="629" t="s">
        <v>6178</v>
      </c>
      <c r="Q196" s="625"/>
      <c r="R196" s="626" t="s">
        <v>9991</v>
      </c>
      <c r="S196" s="625"/>
      <c r="T196" s="626" t="s">
        <v>6178</v>
      </c>
      <c r="U196" s="626"/>
      <c r="V196" s="638" t="s">
        <v>4971</v>
      </c>
      <c r="W196" s="628"/>
      <c r="X196" s="625" t="s">
        <v>5156</v>
      </c>
      <c r="Y196" s="625"/>
      <c r="Z196" s="625" t="s">
        <v>1409</v>
      </c>
      <c r="AA196" s="628"/>
      <c r="AB196" s="626"/>
      <c r="AC196" s="626" t="str">
        <f t="shared" si="6"/>
        <v>332 mm</v>
      </c>
      <c r="AH196" s="623">
        <v>85</v>
      </c>
      <c r="AI196" s="623">
        <f t="shared" si="7"/>
        <v>332</v>
      </c>
    </row>
    <row r="197" spans="1:35" x14ac:dyDescent="0.2">
      <c r="A197" s="628" t="s">
        <v>7554</v>
      </c>
      <c r="B197" s="624" t="s">
        <v>8490</v>
      </c>
      <c r="C197" s="626" t="s">
        <v>8322</v>
      </c>
      <c r="D197" s="624" t="s">
        <v>5390</v>
      </c>
      <c r="E197" s="626">
        <v>108</v>
      </c>
      <c r="F197" s="626">
        <v>61</v>
      </c>
      <c r="G197" s="626"/>
      <c r="H197" s="626">
        <v>79</v>
      </c>
      <c r="I197" s="626"/>
      <c r="J197" s="626" t="s">
        <v>6177</v>
      </c>
      <c r="K197" s="626"/>
      <c r="L197" s="626" t="s">
        <v>6177</v>
      </c>
      <c r="M197" s="629" t="s">
        <v>5089</v>
      </c>
      <c r="N197" s="626"/>
      <c r="O197" s="626" t="s">
        <v>6178</v>
      </c>
      <c r="P197" s="629" t="s">
        <v>6178</v>
      </c>
      <c r="Q197" s="626"/>
      <c r="R197" s="626" t="s">
        <v>8263</v>
      </c>
      <c r="S197" s="626"/>
      <c r="T197" s="626" t="s">
        <v>6178</v>
      </c>
      <c r="U197" s="626"/>
      <c r="V197" s="626" t="s">
        <v>8801</v>
      </c>
      <c r="W197" s="628"/>
      <c r="X197" s="625" t="s">
        <v>8802</v>
      </c>
      <c r="Y197" s="625"/>
      <c r="Z197" s="625" t="s">
        <v>6180</v>
      </c>
      <c r="AA197" s="628"/>
      <c r="AB197" s="626"/>
      <c r="AC197" s="626" t="str">
        <f t="shared" si="6"/>
        <v>367 mm</v>
      </c>
      <c r="AH197" s="623">
        <v>50</v>
      </c>
      <c r="AI197" s="623">
        <f t="shared" si="7"/>
        <v>367</v>
      </c>
    </row>
    <row r="198" spans="1:35" x14ac:dyDescent="0.2">
      <c r="A198" s="628"/>
      <c r="B198" s="624" t="s">
        <v>8490</v>
      </c>
      <c r="C198" s="626" t="s">
        <v>8322</v>
      </c>
      <c r="D198" s="624" t="s">
        <v>967</v>
      </c>
      <c r="E198" s="626">
        <v>101</v>
      </c>
      <c r="F198" s="626">
        <v>64</v>
      </c>
      <c r="G198" s="626"/>
      <c r="H198" s="626">
        <v>79</v>
      </c>
      <c r="I198" s="626"/>
      <c r="J198" s="626" t="s">
        <v>3854</v>
      </c>
      <c r="K198" s="626"/>
      <c r="L198" s="625" t="s">
        <v>6177</v>
      </c>
      <c r="M198" s="629" t="s">
        <v>8671</v>
      </c>
      <c r="N198" s="625"/>
      <c r="O198" s="626" t="s">
        <v>6178</v>
      </c>
      <c r="P198" s="629" t="s">
        <v>6178</v>
      </c>
      <c r="Q198" s="625"/>
      <c r="R198" s="626" t="s">
        <v>9991</v>
      </c>
      <c r="S198" s="625"/>
      <c r="T198" s="626" t="s">
        <v>6178</v>
      </c>
      <c r="U198" s="626"/>
      <c r="V198" s="638" t="s">
        <v>351</v>
      </c>
      <c r="W198" s="628"/>
      <c r="X198" s="625" t="s">
        <v>6180</v>
      </c>
      <c r="Y198" s="625"/>
      <c r="Z198" s="625" t="s">
        <v>5243</v>
      </c>
      <c r="AA198" s="628"/>
      <c r="AB198" s="626" t="s">
        <v>8263</v>
      </c>
      <c r="AC198" s="626" t="str">
        <f t="shared" si="6"/>
        <v>297 mm</v>
      </c>
      <c r="AH198" s="623">
        <v>120</v>
      </c>
      <c r="AI198" s="623">
        <f t="shared" si="7"/>
        <v>297</v>
      </c>
    </row>
    <row r="199" spans="1:35" x14ac:dyDescent="0.2">
      <c r="A199" s="628"/>
      <c r="B199" s="624" t="s">
        <v>8490</v>
      </c>
      <c r="C199" s="626" t="s">
        <v>8322</v>
      </c>
      <c r="D199" s="624" t="s">
        <v>7373</v>
      </c>
      <c r="E199" s="626">
        <v>106</v>
      </c>
      <c r="F199" s="626">
        <v>71</v>
      </c>
      <c r="G199" s="626"/>
      <c r="H199" s="626">
        <v>88</v>
      </c>
      <c r="I199" s="626"/>
      <c r="J199" s="626" t="s">
        <v>3854</v>
      </c>
      <c r="K199" s="626"/>
      <c r="L199" s="625" t="s">
        <v>6177</v>
      </c>
      <c r="M199" s="629" t="s">
        <v>8671</v>
      </c>
      <c r="N199" s="625"/>
      <c r="O199" s="626" t="s">
        <v>6178</v>
      </c>
      <c r="P199" s="629" t="s">
        <v>6178</v>
      </c>
      <c r="Q199" s="625"/>
      <c r="R199" s="626" t="s">
        <v>9991</v>
      </c>
      <c r="S199" s="625"/>
      <c r="T199" s="626" t="s">
        <v>6178</v>
      </c>
      <c r="U199" s="626"/>
      <c r="V199" s="626" t="s">
        <v>3742</v>
      </c>
      <c r="W199" s="628"/>
      <c r="X199" s="625" t="s">
        <v>1409</v>
      </c>
      <c r="Y199" s="625"/>
      <c r="Z199" s="625" t="s">
        <v>6180</v>
      </c>
      <c r="AA199" s="628"/>
      <c r="AB199" s="626"/>
      <c r="AC199" s="626" t="str">
        <f t="shared" si="6"/>
        <v>337 mm</v>
      </c>
      <c r="AH199" s="623">
        <v>80</v>
      </c>
      <c r="AI199" s="623">
        <f t="shared" si="7"/>
        <v>337</v>
      </c>
    </row>
    <row r="200" spans="1:35" x14ac:dyDescent="0.2">
      <c r="A200" s="628" t="s">
        <v>625</v>
      </c>
      <c r="B200" s="624" t="s">
        <v>8490</v>
      </c>
      <c r="C200" s="626" t="s">
        <v>8322</v>
      </c>
      <c r="D200" s="624" t="s">
        <v>1306</v>
      </c>
      <c r="E200" s="626">
        <v>102</v>
      </c>
      <c r="F200" s="626">
        <v>69</v>
      </c>
      <c r="G200" s="626"/>
      <c r="H200" s="626">
        <v>83</v>
      </c>
      <c r="I200" s="626"/>
      <c r="J200" s="626" t="s">
        <v>3854</v>
      </c>
      <c r="K200" s="626"/>
      <c r="L200" s="626" t="s">
        <v>6177</v>
      </c>
      <c r="M200" s="629" t="s">
        <v>3929</v>
      </c>
      <c r="N200" s="626"/>
      <c r="O200" s="626" t="s">
        <v>6178</v>
      </c>
      <c r="P200" s="629" t="s">
        <v>6178</v>
      </c>
      <c r="Q200" s="625"/>
      <c r="R200" s="626" t="s">
        <v>9991</v>
      </c>
      <c r="S200" s="625"/>
      <c r="T200" s="626" t="s">
        <v>6178</v>
      </c>
      <c r="U200" s="626"/>
      <c r="V200" s="638" t="s">
        <v>911</v>
      </c>
      <c r="W200" s="628"/>
      <c r="X200" s="625" t="s">
        <v>486</v>
      </c>
      <c r="Y200" s="625"/>
      <c r="Z200" s="625" t="s">
        <v>5156</v>
      </c>
      <c r="AA200" s="628"/>
      <c r="AB200" s="626"/>
      <c r="AC200" s="626" t="str">
        <f t="shared" si="6"/>
        <v>352 mm</v>
      </c>
      <c r="AH200" s="623">
        <v>65</v>
      </c>
      <c r="AI200" s="623">
        <f t="shared" si="7"/>
        <v>352</v>
      </c>
    </row>
    <row r="201" spans="1:35" x14ac:dyDescent="0.2">
      <c r="A201" s="628" t="s">
        <v>12029</v>
      </c>
      <c r="B201" s="624" t="s">
        <v>8490</v>
      </c>
      <c r="C201" s="626" t="s">
        <v>8322</v>
      </c>
      <c r="D201" s="624" t="s">
        <v>12032</v>
      </c>
      <c r="E201" s="626">
        <v>108</v>
      </c>
      <c r="F201" s="626">
        <v>63</v>
      </c>
      <c r="G201" s="626"/>
      <c r="H201" s="626">
        <v>79</v>
      </c>
      <c r="I201" s="626"/>
      <c r="J201" s="626" t="s">
        <v>6177</v>
      </c>
      <c r="K201" s="626"/>
      <c r="L201" s="626" t="s">
        <v>6177</v>
      </c>
      <c r="M201" s="629" t="s">
        <v>8671</v>
      </c>
      <c r="N201" s="626"/>
      <c r="O201" s="626" t="s">
        <v>6178</v>
      </c>
      <c r="P201" s="629" t="s">
        <v>6178</v>
      </c>
      <c r="Q201" s="626"/>
      <c r="R201" s="626" t="s">
        <v>8263</v>
      </c>
      <c r="S201" s="626"/>
      <c r="T201" s="626" t="s">
        <v>6178</v>
      </c>
      <c r="U201" s="626"/>
      <c r="V201" s="638" t="s">
        <v>481</v>
      </c>
      <c r="W201" s="628"/>
      <c r="X201" s="625" t="s">
        <v>8802</v>
      </c>
      <c r="Y201" s="625"/>
      <c r="Z201" s="625" t="s">
        <v>5156</v>
      </c>
      <c r="AA201" s="628"/>
      <c r="AB201" s="626"/>
      <c r="AC201" s="626" t="str">
        <f t="shared" si="6"/>
        <v>317 mm</v>
      </c>
      <c r="AH201" s="623">
        <v>100</v>
      </c>
      <c r="AI201" s="623">
        <f t="shared" si="7"/>
        <v>317</v>
      </c>
    </row>
    <row r="202" spans="1:35" x14ac:dyDescent="0.2">
      <c r="A202" s="628"/>
      <c r="B202" s="624" t="s">
        <v>8490</v>
      </c>
      <c r="C202" s="626" t="s">
        <v>8322</v>
      </c>
      <c r="D202" s="624" t="s">
        <v>5322</v>
      </c>
      <c r="E202" s="626">
        <v>102</v>
      </c>
      <c r="F202" s="626">
        <v>70</v>
      </c>
      <c r="G202" s="626"/>
      <c r="H202" s="626">
        <v>83</v>
      </c>
      <c r="I202" s="626"/>
      <c r="J202" s="625" t="s">
        <v>3854</v>
      </c>
      <c r="K202" s="625"/>
      <c r="L202" s="625" t="s">
        <v>6177</v>
      </c>
      <c r="M202" s="629" t="s">
        <v>8671</v>
      </c>
      <c r="N202" s="625"/>
      <c r="O202" s="626" t="s">
        <v>6178</v>
      </c>
      <c r="P202" s="629" t="s">
        <v>6178</v>
      </c>
      <c r="Q202" s="625"/>
      <c r="R202" s="626" t="s">
        <v>9991</v>
      </c>
      <c r="S202" s="625"/>
      <c r="T202" s="626" t="s">
        <v>6178</v>
      </c>
      <c r="U202" s="625"/>
      <c r="V202" s="638" t="s">
        <v>3722</v>
      </c>
      <c r="W202" s="628"/>
      <c r="X202" s="625" t="s">
        <v>6180</v>
      </c>
      <c r="Y202" s="625"/>
      <c r="Z202" s="625" t="s">
        <v>5243</v>
      </c>
      <c r="AA202" s="628"/>
      <c r="AB202" s="626"/>
      <c r="AC202" s="626" t="str">
        <f t="shared" si="6"/>
        <v>327 mm</v>
      </c>
      <c r="AH202" s="623">
        <v>90</v>
      </c>
      <c r="AI202" s="623">
        <f t="shared" si="7"/>
        <v>327</v>
      </c>
    </row>
    <row r="203" spans="1:35" x14ac:dyDescent="0.2">
      <c r="A203" s="628"/>
      <c r="B203" s="624" t="s">
        <v>8490</v>
      </c>
      <c r="C203" s="626" t="s">
        <v>8322</v>
      </c>
      <c r="D203" s="639" t="s">
        <v>5513</v>
      </c>
      <c r="E203" s="626">
        <v>108</v>
      </c>
      <c r="F203" s="626">
        <v>61</v>
      </c>
      <c r="G203" s="626"/>
      <c r="H203" s="626">
        <v>79</v>
      </c>
      <c r="I203" s="626"/>
      <c r="J203" s="626" t="s">
        <v>6177</v>
      </c>
      <c r="K203" s="626"/>
      <c r="L203" s="626" t="s">
        <v>6177</v>
      </c>
      <c r="M203" s="629" t="s">
        <v>5089</v>
      </c>
      <c r="N203" s="626"/>
      <c r="O203" s="626" t="s">
        <v>6178</v>
      </c>
      <c r="P203" s="629" t="s">
        <v>6178</v>
      </c>
      <c r="Q203" s="626"/>
      <c r="R203" s="626" t="s">
        <v>8263</v>
      </c>
      <c r="S203" s="626"/>
      <c r="T203" s="626" t="s">
        <v>6178</v>
      </c>
      <c r="U203" s="626"/>
      <c r="V203" s="626" t="s">
        <v>8801</v>
      </c>
      <c r="W203" s="628"/>
      <c r="X203" s="625" t="s">
        <v>486</v>
      </c>
      <c r="Y203" s="625"/>
      <c r="Z203" s="625" t="s">
        <v>5243</v>
      </c>
      <c r="AA203" s="628"/>
      <c r="AB203" s="625"/>
      <c r="AC203" s="626" t="str">
        <f t="shared" si="6"/>
        <v>367 mm</v>
      </c>
      <c r="AH203" s="623">
        <v>50</v>
      </c>
      <c r="AI203" s="623">
        <f t="shared" si="7"/>
        <v>367</v>
      </c>
    </row>
    <row r="204" spans="1:35" x14ac:dyDescent="0.2">
      <c r="A204" s="628"/>
      <c r="B204" s="624" t="s">
        <v>8490</v>
      </c>
      <c r="C204" s="626" t="s">
        <v>8322</v>
      </c>
      <c r="D204" s="624" t="s">
        <v>4392</v>
      </c>
      <c r="E204" s="626">
        <v>108</v>
      </c>
      <c r="F204" s="626">
        <v>61</v>
      </c>
      <c r="G204" s="626"/>
      <c r="H204" s="626">
        <v>79</v>
      </c>
      <c r="I204" s="626"/>
      <c r="J204" s="626" t="s">
        <v>6177</v>
      </c>
      <c r="K204" s="626"/>
      <c r="L204" s="626" t="s">
        <v>6177</v>
      </c>
      <c r="M204" s="629" t="s">
        <v>5089</v>
      </c>
      <c r="N204" s="626"/>
      <c r="O204" s="626" t="s">
        <v>6178</v>
      </c>
      <c r="P204" s="629" t="s">
        <v>6178</v>
      </c>
      <c r="Q204" s="626"/>
      <c r="R204" s="626" t="s">
        <v>8263</v>
      </c>
      <c r="S204" s="626"/>
      <c r="T204" s="626" t="s">
        <v>6178</v>
      </c>
      <c r="U204" s="626"/>
      <c r="V204" s="626" t="s">
        <v>8801</v>
      </c>
      <c r="W204" s="628"/>
      <c r="X204" s="625" t="s">
        <v>8802</v>
      </c>
      <c r="Y204" s="625"/>
      <c r="Z204" s="625" t="s">
        <v>6180</v>
      </c>
      <c r="AA204" s="628"/>
      <c r="AB204" s="626"/>
      <c r="AC204" s="626" t="str">
        <f t="shared" si="6"/>
        <v>367 mm</v>
      </c>
      <c r="AH204" s="623">
        <v>50</v>
      </c>
      <c r="AI204" s="623">
        <f t="shared" si="7"/>
        <v>367</v>
      </c>
    </row>
    <row r="205" spans="1:35" x14ac:dyDescent="0.2">
      <c r="A205" s="628"/>
      <c r="B205" s="624" t="s">
        <v>8490</v>
      </c>
      <c r="C205" s="626" t="s">
        <v>8322</v>
      </c>
      <c r="D205" s="624" t="s">
        <v>7171</v>
      </c>
      <c r="E205" s="626">
        <v>108</v>
      </c>
      <c r="F205" s="626">
        <v>61</v>
      </c>
      <c r="G205" s="626"/>
      <c r="H205" s="626">
        <v>79</v>
      </c>
      <c r="I205" s="626"/>
      <c r="J205" s="626" t="s">
        <v>6177</v>
      </c>
      <c r="K205" s="626"/>
      <c r="L205" s="626" t="s">
        <v>6177</v>
      </c>
      <c r="M205" s="629" t="s">
        <v>3929</v>
      </c>
      <c r="N205" s="626"/>
      <c r="O205" s="626" t="s">
        <v>6178</v>
      </c>
      <c r="P205" s="629" t="s">
        <v>6178</v>
      </c>
      <c r="Q205" s="626"/>
      <c r="R205" s="626" t="s">
        <v>8263</v>
      </c>
      <c r="S205" s="626"/>
      <c r="T205" s="626" t="s">
        <v>6178</v>
      </c>
      <c r="U205" s="626"/>
      <c r="V205" s="626" t="s">
        <v>8801</v>
      </c>
      <c r="W205" s="628"/>
      <c r="X205" s="625" t="s">
        <v>486</v>
      </c>
      <c r="Y205" s="625"/>
      <c r="Z205" s="625" t="s">
        <v>5243</v>
      </c>
      <c r="AA205" s="628"/>
      <c r="AB205" s="626"/>
      <c r="AC205" s="626" t="str">
        <f t="shared" si="6"/>
        <v>367 mm</v>
      </c>
      <c r="AH205" s="623">
        <v>50</v>
      </c>
      <c r="AI205" s="623">
        <f t="shared" si="7"/>
        <v>367</v>
      </c>
    </row>
    <row r="206" spans="1:35" x14ac:dyDescent="0.2">
      <c r="A206" s="628"/>
      <c r="B206" s="624"/>
      <c r="C206" s="626" t="s">
        <v>6884</v>
      </c>
      <c r="D206" s="639" t="s">
        <v>5920</v>
      </c>
      <c r="E206" s="626">
        <v>108</v>
      </c>
      <c r="F206" s="626">
        <v>61</v>
      </c>
      <c r="G206" s="626"/>
      <c r="H206" s="626">
        <v>79</v>
      </c>
      <c r="I206" s="626"/>
      <c r="J206" s="626" t="s">
        <v>6177</v>
      </c>
      <c r="K206" s="626"/>
      <c r="L206" s="626" t="s">
        <v>6177</v>
      </c>
      <c r="M206" s="629" t="s">
        <v>5089</v>
      </c>
      <c r="N206" s="626"/>
      <c r="O206" s="626" t="s">
        <v>6178</v>
      </c>
      <c r="P206" s="629" t="s">
        <v>6178</v>
      </c>
      <c r="Q206" s="626"/>
      <c r="R206" s="626" t="s">
        <v>8263</v>
      </c>
      <c r="S206" s="626"/>
      <c r="T206" s="626" t="s">
        <v>6178</v>
      </c>
      <c r="U206" s="626"/>
      <c r="V206" s="626" t="s">
        <v>8801</v>
      </c>
      <c r="W206" s="628"/>
      <c r="X206" s="625" t="s">
        <v>8802</v>
      </c>
      <c r="Y206" s="625"/>
      <c r="Z206" s="625" t="s">
        <v>6180</v>
      </c>
      <c r="AA206" s="628"/>
      <c r="AB206" s="626"/>
      <c r="AC206" s="626" t="str">
        <f t="shared" si="6"/>
        <v>367 mm</v>
      </c>
      <c r="AH206" s="623">
        <v>50</v>
      </c>
      <c r="AI206" s="623">
        <f t="shared" si="7"/>
        <v>367</v>
      </c>
    </row>
    <row r="207" spans="1:35" x14ac:dyDescent="0.2">
      <c r="A207" s="628"/>
      <c r="B207" s="624" t="s">
        <v>8490</v>
      </c>
      <c r="C207" s="626" t="s">
        <v>8322</v>
      </c>
      <c r="D207" s="624" t="s">
        <v>427</v>
      </c>
      <c r="E207" s="626">
        <v>108</v>
      </c>
      <c r="F207" s="626">
        <v>62</v>
      </c>
      <c r="G207" s="626"/>
      <c r="H207" s="626">
        <v>79</v>
      </c>
      <c r="I207" s="626"/>
      <c r="J207" s="626" t="s">
        <v>6177</v>
      </c>
      <c r="K207" s="626"/>
      <c r="L207" s="626" t="s">
        <v>6177</v>
      </c>
      <c r="M207" s="629" t="s">
        <v>5089</v>
      </c>
      <c r="N207" s="626"/>
      <c r="O207" s="626" t="s">
        <v>6178</v>
      </c>
      <c r="P207" s="629" t="s">
        <v>6178</v>
      </c>
      <c r="Q207" s="626"/>
      <c r="R207" s="626" t="s">
        <v>8263</v>
      </c>
      <c r="S207" s="626"/>
      <c r="T207" s="626" t="s">
        <v>6178</v>
      </c>
      <c r="U207" s="626"/>
      <c r="V207" s="638" t="s">
        <v>4424</v>
      </c>
      <c r="W207" s="628"/>
      <c r="X207" s="625" t="s">
        <v>6180</v>
      </c>
      <c r="Y207" s="625"/>
      <c r="Z207" s="625" t="s">
        <v>5243</v>
      </c>
      <c r="AA207" s="628"/>
      <c r="AB207" s="626"/>
      <c r="AC207" s="626" t="str">
        <f t="shared" si="6"/>
        <v>357 mm</v>
      </c>
      <c r="AD207" s="623" t="s">
        <v>5750</v>
      </c>
      <c r="AH207" s="623">
        <v>60</v>
      </c>
      <c r="AI207" s="623">
        <f t="shared" si="7"/>
        <v>357</v>
      </c>
    </row>
    <row r="208" spans="1:35" x14ac:dyDescent="0.2">
      <c r="A208" s="628" t="s">
        <v>9013</v>
      </c>
      <c r="B208" s="624" t="s">
        <v>8490</v>
      </c>
      <c r="C208" s="626" t="s">
        <v>8322</v>
      </c>
      <c r="D208" s="624" t="s">
        <v>4654</v>
      </c>
      <c r="E208" s="626">
        <v>110</v>
      </c>
      <c r="F208" s="626">
        <v>56</v>
      </c>
      <c r="G208" s="626"/>
      <c r="H208" s="626">
        <v>79</v>
      </c>
      <c r="I208" s="626"/>
      <c r="J208" s="626" t="s">
        <v>2289</v>
      </c>
      <c r="K208" s="626"/>
      <c r="L208" s="626" t="s">
        <v>6177</v>
      </c>
      <c r="M208" s="629" t="s">
        <v>3929</v>
      </c>
      <c r="N208" s="626"/>
      <c r="O208" s="626" t="s">
        <v>6178</v>
      </c>
      <c r="P208" s="629" t="s">
        <v>6178</v>
      </c>
      <c r="Q208" s="626"/>
      <c r="R208" s="626" t="s">
        <v>8263</v>
      </c>
      <c r="S208" s="626"/>
      <c r="T208" s="626" t="s">
        <v>6178</v>
      </c>
      <c r="U208" s="626"/>
      <c r="V208" s="638" t="s">
        <v>481</v>
      </c>
      <c r="W208" s="628"/>
      <c r="X208" s="625" t="s">
        <v>5156</v>
      </c>
      <c r="Y208" s="625"/>
      <c r="Z208" s="625" t="s">
        <v>1409</v>
      </c>
      <c r="AA208" s="628"/>
      <c r="AB208" s="626" t="s">
        <v>8263</v>
      </c>
      <c r="AC208" s="626" t="str">
        <f t="shared" si="6"/>
        <v>317 mm</v>
      </c>
      <c r="AH208" s="623">
        <v>100</v>
      </c>
      <c r="AI208" s="623">
        <f t="shared" si="7"/>
        <v>317</v>
      </c>
    </row>
    <row r="209" spans="1:35" x14ac:dyDescent="0.2">
      <c r="A209" s="628"/>
      <c r="B209" s="624" t="s">
        <v>8490</v>
      </c>
      <c r="C209" s="626" t="s">
        <v>8322</v>
      </c>
      <c r="D209" s="624" t="s">
        <v>3743</v>
      </c>
      <c r="E209" s="626">
        <v>108</v>
      </c>
      <c r="F209" s="626">
        <v>63</v>
      </c>
      <c r="G209" s="626"/>
      <c r="H209" s="626">
        <v>79</v>
      </c>
      <c r="I209" s="626"/>
      <c r="J209" s="626" t="s">
        <v>6177</v>
      </c>
      <c r="K209" s="626"/>
      <c r="L209" s="626" t="s">
        <v>6177</v>
      </c>
      <c r="M209" s="629" t="s">
        <v>3929</v>
      </c>
      <c r="N209" s="626"/>
      <c r="O209" s="626" t="s">
        <v>6178</v>
      </c>
      <c r="P209" s="629" t="s">
        <v>6178</v>
      </c>
      <c r="Q209" s="626"/>
      <c r="R209" s="626" t="s">
        <v>8263</v>
      </c>
      <c r="S209" s="626"/>
      <c r="T209" s="626" t="s">
        <v>6178</v>
      </c>
      <c r="U209" s="626"/>
      <c r="V209" s="626" t="s">
        <v>911</v>
      </c>
      <c r="W209" s="628"/>
      <c r="X209" s="625" t="s">
        <v>486</v>
      </c>
      <c r="Y209" s="625"/>
      <c r="Z209" s="625" t="s">
        <v>5243</v>
      </c>
      <c r="AA209" s="628"/>
      <c r="AB209" s="626"/>
      <c r="AC209" s="626" t="str">
        <f t="shared" si="6"/>
        <v>352 mm</v>
      </c>
      <c r="AH209" s="623">
        <v>65</v>
      </c>
      <c r="AI209" s="623">
        <f t="shared" si="7"/>
        <v>352</v>
      </c>
    </row>
    <row r="210" spans="1:35" x14ac:dyDescent="0.2">
      <c r="A210" s="633" t="s">
        <v>7150</v>
      </c>
      <c r="B210" s="624" t="s">
        <v>8490</v>
      </c>
      <c r="C210" s="626" t="s">
        <v>8322</v>
      </c>
      <c r="D210" s="631" t="s">
        <v>11041</v>
      </c>
      <c r="E210" s="626">
        <v>102</v>
      </c>
      <c r="F210" s="626">
        <v>69</v>
      </c>
      <c r="G210" s="626"/>
      <c r="H210" s="626">
        <v>83</v>
      </c>
      <c r="I210" s="626"/>
      <c r="J210" s="626" t="s">
        <v>3854</v>
      </c>
      <c r="K210" s="626"/>
      <c r="L210" s="626" t="s">
        <v>6177</v>
      </c>
      <c r="M210" s="629" t="s">
        <v>3929</v>
      </c>
      <c r="N210" s="626"/>
      <c r="O210" s="626" t="s">
        <v>6178</v>
      </c>
      <c r="P210" s="629" t="s">
        <v>6178</v>
      </c>
      <c r="Q210" s="625"/>
      <c r="R210" s="626" t="s">
        <v>9991</v>
      </c>
      <c r="S210" s="625"/>
      <c r="T210" s="626" t="s">
        <v>6178</v>
      </c>
      <c r="U210" s="626"/>
      <c r="V210" s="638" t="s">
        <v>911</v>
      </c>
      <c r="W210" s="628"/>
      <c r="X210" s="625" t="s">
        <v>486</v>
      </c>
      <c r="Y210" s="625"/>
      <c r="Z210" s="625" t="s">
        <v>5156</v>
      </c>
      <c r="AA210" s="628"/>
      <c r="AB210" s="626"/>
      <c r="AC210" s="626" t="str">
        <f t="shared" si="6"/>
        <v>352 mm</v>
      </c>
      <c r="AD210" s="630" t="s">
        <v>11027</v>
      </c>
      <c r="AH210" s="623">
        <v>65</v>
      </c>
      <c r="AI210" s="623">
        <f t="shared" si="7"/>
        <v>352</v>
      </c>
    </row>
    <row r="211" spans="1:35" x14ac:dyDescent="0.2">
      <c r="A211" s="628"/>
      <c r="B211" s="624" t="s">
        <v>8490</v>
      </c>
      <c r="C211" s="626" t="s">
        <v>8322</v>
      </c>
      <c r="D211" s="639" t="s">
        <v>356</v>
      </c>
      <c r="E211" s="626">
        <v>108</v>
      </c>
      <c r="F211" s="626">
        <v>61</v>
      </c>
      <c r="G211" s="626"/>
      <c r="H211" s="626">
        <v>79</v>
      </c>
      <c r="I211" s="626"/>
      <c r="J211" s="626" t="s">
        <v>6177</v>
      </c>
      <c r="K211" s="626"/>
      <c r="L211" s="626" t="s">
        <v>6177</v>
      </c>
      <c r="M211" s="629" t="s">
        <v>3929</v>
      </c>
      <c r="N211" s="626"/>
      <c r="O211" s="626" t="s">
        <v>6178</v>
      </c>
      <c r="P211" s="629" t="s">
        <v>6178</v>
      </c>
      <c r="Q211" s="626"/>
      <c r="R211" s="626" t="s">
        <v>8263</v>
      </c>
      <c r="S211" s="626"/>
      <c r="T211" s="626" t="s">
        <v>6178</v>
      </c>
      <c r="U211" s="626"/>
      <c r="V211" s="626" t="s">
        <v>8801</v>
      </c>
      <c r="W211" s="628"/>
      <c r="X211" s="625" t="s">
        <v>486</v>
      </c>
      <c r="Y211" s="625"/>
      <c r="Z211" s="625" t="s">
        <v>5243</v>
      </c>
      <c r="AA211" s="628"/>
      <c r="AB211" s="626"/>
      <c r="AC211" s="626" t="str">
        <f t="shared" si="6"/>
        <v>367 mm</v>
      </c>
      <c r="AH211" s="623">
        <v>50</v>
      </c>
      <c r="AI211" s="623">
        <f t="shared" si="7"/>
        <v>367</v>
      </c>
    </row>
    <row r="212" spans="1:35" x14ac:dyDescent="0.2">
      <c r="A212" s="628"/>
      <c r="B212" s="624" t="s">
        <v>8490</v>
      </c>
      <c r="C212" s="626" t="s">
        <v>8322</v>
      </c>
      <c r="D212" s="624" t="s">
        <v>1317</v>
      </c>
      <c r="E212" s="626">
        <v>101</v>
      </c>
      <c r="F212" s="626">
        <v>66</v>
      </c>
      <c r="G212" s="626"/>
      <c r="H212" s="626">
        <v>79</v>
      </c>
      <c r="I212" s="626"/>
      <c r="J212" s="626" t="s">
        <v>3854</v>
      </c>
      <c r="K212" s="626"/>
      <c r="L212" s="626" t="s">
        <v>6177</v>
      </c>
      <c r="M212" s="629" t="s">
        <v>8671</v>
      </c>
      <c r="N212" s="626"/>
      <c r="O212" s="626" t="s">
        <v>6178</v>
      </c>
      <c r="P212" s="629" t="s">
        <v>6178</v>
      </c>
      <c r="Q212" s="625"/>
      <c r="R212" s="626" t="s">
        <v>9991</v>
      </c>
      <c r="S212" s="625"/>
      <c r="T212" s="626" t="s">
        <v>6178</v>
      </c>
      <c r="U212" s="626"/>
      <c r="V212" s="638" t="s">
        <v>351</v>
      </c>
      <c r="W212" s="628"/>
      <c r="X212" s="625" t="s">
        <v>6180</v>
      </c>
      <c r="Y212" s="625"/>
      <c r="Z212" s="625" t="s">
        <v>5243</v>
      </c>
      <c r="AA212" s="628"/>
      <c r="AB212" s="626" t="s">
        <v>8263</v>
      </c>
      <c r="AC212" s="626" t="str">
        <f t="shared" si="6"/>
        <v>297 mm</v>
      </c>
      <c r="AH212" s="623">
        <v>120</v>
      </c>
      <c r="AI212" s="623">
        <f t="shared" si="7"/>
        <v>297</v>
      </c>
    </row>
    <row r="213" spans="1:35" x14ac:dyDescent="0.2">
      <c r="A213" s="628"/>
      <c r="B213" s="624" t="s">
        <v>8490</v>
      </c>
      <c r="C213" s="626" t="s">
        <v>8322</v>
      </c>
      <c r="D213" s="639" t="s">
        <v>6053</v>
      </c>
      <c r="E213" s="626">
        <v>108</v>
      </c>
      <c r="F213" s="626">
        <v>61</v>
      </c>
      <c r="G213" s="626"/>
      <c r="H213" s="626">
        <v>79</v>
      </c>
      <c r="I213" s="626"/>
      <c r="J213" s="626" t="s">
        <v>6177</v>
      </c>
      <c r="K213" s="626"/>
      <c r="L213" s="626" t="s">
        <v>6177</v>
      </c>
      <c r="M213" s="629" t="s">
        <v>5089</v>
      </c>
      <c r="N213" s="626"/>
      <c r="O213" s="626" t="s">
        <v>6178</v>
      </c>
      <c r="P213" s="629" t="s">
        <v>6178</v>
      </c>
      <c r="Q213" s="626"/>
      <c r="R213" s="626" t="s">
        <v>8263</v>
      </c>
      <c r="S213" s="626"/>
      <c r="T213" s="626" t="s">
        <v>6178</v>
      </c>
      <c r="U213" s="626"/>
      <c r="V213" s="626" t="s">
        <v>8801</v>
      </c>
      <c r="W213" s="628"/>
      <c r="X213" s="625" t="s">
        <v>486</v>
      </c>
      <c r="Y213" s="625"/>
      <c r="Z213" s="625" t="s">
        <v>5156</v>
      </c>
      <c r="AA213" s="628"/>
      <c r="AB213" s="626"/>
      <c r="AC213" s="626" t="str">
        <f t="shared" si="6"/>
        <v>367 mm</v>
      </c>
      <c r="AH213" s="623">
        <v>50</v>
      </c>
      <c r="AI213" s="623">
        <f t="shared" si="7"/>
        <v>367</v>
      </c>
    </row>
    <row r="214" spans="1:35" x14ac:dyDescent="0.2">
      <c r="A214" s="628" t="s">
        <v>12097</v>
      </c>
      <c r="B214" s="624" t="s">
        <v>8490</v>
      </c>
      <c r="C214" s="626" t="s">
        <v>8322</v>
      </c>
      <c r="D214" s="639" t="s">
        <v>12100</v>
      </c>
      <c r="E214" s="626">
        <v>110</v>
      </c>
      <c r="F214" s="626">
        <v>59</v>
      </c>
      <c r="G214" s="626"/>
      <c r="H214" s="626">
        <v>79</v>
      </c>
      <c r="I214" s="626"/>
      <c r="J214" s="626" t="s">
        <v>12105</v>
      </c>
      <c r="K214" s="626"/>
      <c r="L214" s="626" t="s">
        <v>12106</v>
      </c>
      <c r="M214" s="629" t="s">
        <v>5089</v>
      </c>
      <c r="N214" s="626"/>
      <c r="O214" s="626" t="s">
        <v>6178</v>
      </c>
      <c r="P214" s="629" t="s">
        <v>6178</v>
      </c>
      <c r="Q214" s="626"/>
      <c r="R214" s="626" t="s">
        <v>8263</v>
      </c>
      <c r="S214" s="626"/>
      <c r="T214" s="626" t="s">
        <v>6178</v>
      </c>
      <c r="U214" s="626"/>
      <c r="V214" s="626" t="s">
        <v>3211</v>
      </c>
      <c r="W214" s="628"/>
      <c r="X214" s="625" t="s">
        <v>5156</v>
      </c>
      <c r="Y214" s="625"/>
      <c r="Z214" s="625" t="s">
        <v>1409</v>
      </c>
      <c r="AA214" s="628"/>
      <c r="AB214" s="626" t="s">
        <v>8263</v>
      </c>
      <c r="AC214" s="626" t="str">
        <f t="shared" si="6"/>
        <v>322 mm</v>
      </c>
      <c r="AH214" s="623">
        <v>95</v>
      </c>
      <c r="AI214" s="623">
        <f t="shared" si="7"/>
        <v>322</v>
      </c>
    </row>
    <row r="215" spans="1:35" x14ac:dyDescent="0.2">
      <c r="A215" s="628" t="s">
        <v>2885</v>
      </c>
      <c r="B215" s="624" t="s">
        <v>8490</v>
      </c>
      <c r="C215" s="626" t="s">
        <v>8322</v>
      </c>
      <c r="D215" s="624" t="s">
        <v>5324</v>
      </c>
      <c r="E215" s="626">
        <v>108</v>
      </c>
      <c r="F215" s="626">
        <v>61</v>
      </c>
      <c r="G215" s="626"/>
      <c r="H215" s="626">
        <v>79</v>
      </c>
      <c r="I215" s="626"/>
      <c r="J215" s="626" t="s">
        <v>6177</v>
      </c>
      <c r="K215" s="626"/>
      <c r="L215" s="626" t="s">
        <v>6177</v>
      </c>
      <c r="M215" s="629" t="s">
        <v>5089</v>
      </c>
      <c r="N215" s="626"/>
      <c r="O215" s="626" t="s">
        <v>6178</v>
      </c>
      <c r="P215" s="629" t="s">
        <v>6178</v>
      </c>
      <c r="Q215" s="626"/>
      <c r="R215" s="626" t="s">
        <v>8263</v>
      </c>
      <c r="S215" s="626"/>
      <c r="T215" s="626" t="s">
        <v>6178</v>
      </c>
      <c r="U215" s="626"/>
      <c r="V215" s="626" t="s">
        <v>8801</v>
      </c>
      <c r="W215" s="628"/>
      <c r="X215" s="625" t="s">
        <v>486</v>
      </c>
      <c r="Y215" s="625"/>
      <c r="Z215" s="625" t="s">
        <v>5156</v>
      </c>
      <c r="AA215" s="628"/>
      <c r="AB215" s="626"/>
      <c r="AC215" s="626" t="str">
        <f t="shared" si="6"/>
        <v>367 mm</v>
      </c>
      <c r="AH215" s="623">
        <v>50</v>
      </c>
      <c r="AI215" s="623">
        <f t="shared" si="7"/>
        <v>367</v>
      </c>
    </row>
    <row r="216" spans="1:35" x14ac:dyDescent="0.2">
      <c r="A216" s="628" t="s">
        <v>5209</v>
      </c>
      <c r="B216" s="624" t="s">
        <v>8490</v>
      </c>
      <c r="C216" s="626" t="s">
        <v>8322</v>
      </c>
      <c r="D216" s="624" t="s">
        <v>7833</v>
      </c>
      <c r="E216" s="626">
        <v>108</v>
      </c>
      <c r="F216" s="626">
        <v>61</v>
      </c>
      <c r="G216" s="626"/>
      <c r="H216" s="626">
        <v>79</v>
      </c>
      <c r="I216" s="626"/>
      <c r="J216" s="626" t="s">
        <v>6177</v>
      </c>
      <c r="K216" s="626"/>
      <c r="L216" s="626" t="s">
        <v>6177</v>
      </c>
      <c r="M216" s="629" t="s">
        <v>5089</v>
      </c>
      <c r="N216" s="626"/>
      <c r="O216" s="626" t="s">
        <v>6178</v>
      </c>
      <c r="P216" s="629" t="s">
        <v>6178</v>
      </c>
      <c r="Q216" s="626"/>
      <c r="R216" s="626" t="s">
        <v>8263</v>
      </c>
      <c r="S216" s="626"/>
      <c r="T216" s="626" t="s">
        <v>6178</v>
      </c>
      <c r="U216" s="626"/>
      <c r="V216" s="626" t="s">
        <v>8801</v>
      </c>
      <c r="W216" s="628"/>
      <c r="X216" s="625" t="s">
        <v>486</v>
      </c>
      <c r="Y216" s="625"/>
      <c r="Z216" s="625" t="s">
        <v>5156</v>
      </c>
      <c r="AA216" s="628"/>
      <c r="AB216" s="626"/>
      <c r="AC216" s="626" t="str">
        <f t="shared" si="6"/>
        <v>367 mm</v>
      </c>
      <c r="AH216" s="623">
        <v>50</v>
      </c>
      <c r="AI216" s="623">
        <f t="shared" si="7"/>
        <v>367</v>
      </c>
    </row>
    <row r="217" spans="1:35" x14ac:dyDescent="0.2">
      <c r="A217" s="628"/>
      <c r="B217" s="624" t="s">
        <v>8490</v>
      </c>
      <c r="C217" s="626" t="s">
        <v>8322</v>
      </c>
      <c r="D217" s="639" t="s">
        <v>2205</v>
      </c>
      <c r="E217" s="626">
        <v>108</v>
      </c>
      <c r="F217" s="626">
        <v>61</v>
      </c>
      <c r="G217" s="626"/>
      <c r="H217" s="626">
        <v>79</v>
      </c>
      <c r="I217" s="626"/>
      <c r="J217" s="626" t="s">
        <v>6177</v>
      </c>
      <c r="K217" s="626"/>
      <c r="L217" s="626" t="s">
        <v>6177</v>
      </c>
      <c r="M217" s="629" t="s">
        <v>5089</v>
      </c>
      <c r="N217" s="626"/>
      <c r="O217" s="626" t="s">
        <v>6178</v>
      </c>
      <c r="P217" s="629" t="s">
        <v>6178</v>
      </c>
      <c r="Q217" s="626"/>
      <c r="R217" s="626" t="s">
        <v>8263</v>
      </c>
      <c r="S217" s="626"/>
      <c r="T217" s="626" t="s">
        <v>6178</v>
      </c>
      <c r="U217" s="626"/>
      <c r="V217" s="626" t="s">
        <v>8801</v>
      </c>
      <c r="W217" s="628"/>
      <c r="X217" s="625" t="s">
        <v>486</v>
      </c>
      <c r="Y217" s="625"/>
      <c r="Z217" s="625" t="s">
        <v>5243</v>
      </c>
      <c r="AA217" s="628"/>
      <c r="AB217" s="626"/>
      <c r="AC217" s="626" t="str">
        <f t="shared" si="6"/>
        <v>367 mm</v>
      </c>
      <c r="AH217" s="623">
        <v>50</v>
      </c>
      <c r="AI217" s="623">
        <f t="shared" si="7"/>
        <v>367</v>
      </c>
    </row>
    <row r="218" spans="1:35" x14ac:dyDescent="0.2">
      <c r="A218" s="628" t="s">
        <v>2322</v>
      </c>
      <c r="B218" s="624" t="s">
        <v>8490</v>
      </c>
      <c r="C218" s="626" t="s">
        <v>8322</v>
      </c>
      <c r="D218" s="639" t="s">
        <v>10804</v>
      </c>
      <c r="E218" s="626">
        <v>102</v>
      </c>
      <c r="F218" s="626">
        <v>69</v>
      </c>
      <c r="G218" s="626"/>
      <c r="H218" s="626">
        <v>83</v>
      </c>
      <c r="I218" s="626"/>
      <c r="J218" s="626" t="s">
        <v>3854</v>
      </c>
      <c r="K218" s="626"/>
      <c r="L218" s="626" t="s">
        <v>6177</v>
      </c>
      <c r="M218" s="629" t="s">
        <v>3929</v>
      </c>
      <c r="N218" s="626"/>
      <c r="O218" s="626" t="s">
        <v>6178</v>
      </c>
      <c r="P218" s="629" t="s">
        <v>6178</v>
      </c>
      <c r="Q218" s="626"/>
      <c r="R218" s="626" t="s">
        <v>9991</v>
      </c>
      <c r="S218" s="626"/>
      <c r="T218" s="626" t="s">
        <v>6178</v>
      </c>
      <c r="U218" s="626"/>
      <c r="V218" s="638" t="s">
        <v>911</v>
      </c>
      <c r="W218" s="628"/>
      <c r="X218" s="625" t="s">
        <v>211</v>
      </c>
      <c r="Y218" s="625"/>
      <c r="Z218" s="625" t="s">
        <v>6180</v>
      </c>
      <c r="AA218" s="628"/>
      <c r="AB218" s="626"/>
      <c r="AC218" s="626" t="str">
        <f t="shared" si="6"/>
        <v>352 mm</v>
      </c>
      <c r="AD218" s="623" t="s">
        <v>10791</v>
      </c>
      <c r="AH218" s="623">
        <v>65</v>
      </c>
      <c r="AI218" s="623">
        <f t="shared" si="7"/>
        <v>352</v>
      </c>
    </row>
    <row r="219" spans="1:35" x14ac:dyDescent="0.2">
      <c r="A219" s="628" t="s">
        <v>6717</v>
      </c>
      <c r="B219" s="624" t="s">
        <v>8490</v>
      </c>
      <c r="C219" s="626" t="s">
        <v>8322</v>
      </c>
      <c r="D219" s="639" t="s">
        <v>6718</v>
      </c>
      <c r="E219" s="626">
        <v>108</v>
      </c>
      <c r="F219" s="626">
        <v>60</v>
      </c>
      <c r="G219" s="626"/>
      <c r="H219" s="626">
        <v>79</v>
      </c>
      <c r="I219" s="626"/>
      <c r="J219" s="626" t="s">
        <v>6177</v>
      </c>
      <c r="K219" s="626"/>
      <c r="L219" s="626" t="s">
        <v>6177</v>
      </c>
      <c r="M219" s="629" t="s">
        <v>3929</v>
      </c>
      <c r="N219" s="626"/>
      <c r="O219" s="626" t="s">
        <v>6178</v>
      </c>
      <c r="P219" s="629" t="s">
        <v>6178</v>
      </c>
      <c r="Q219" s="626"/>
      <c r="R219" s="626" t="s">
        <v>8263</v>
      </c>
      <c r="S219" s="626"/>
      <c r="T219" s="626" t="s">
        <v>6178</v>
      </c>
      <c r="U219" s="626"/>
      <c r="V219" s="626" t="s">
        <v>8801</v>
      </c>
      <c r="W219" s="628"/>
      <c r="X219" s="625" t="s">
        <v>486</v>
      </c>
      <c r="Y219" s="625"/>
      <c r="Z219" s="625" t="s">
        <v>5243</v>
      </c>
      <c r="AA219" s="628"/>
      <c r="AB219" s="626"/>
      <c r="AC219" s="626" t="str">
        <f t="shared" si="6"/>
        <v>367 mm</v>
      </c>
      <c r="AH219" s="623">
        <v>50</v>
      </c>
      <c r="AI219" s="623">
        <f t="shared" si="7"/>
        <v>367</v>
      </c>
    </row>
    <row r="220" spans="1:35" x14ac:dyDescent="0.2">
      <c r="A220" s="628"/>
      <c r="B220" s="624" t="s">
        <v>8490</v>
      </c>
      <c r="C220" s="626" t="s">
        <v>8322</v>
      </c>
      <c r="D220" s="624" t="s">
        <v>10218</v>
      </c>
      <c r="E220" s="626">
        <v>108</v>
      </c>
      <c r="F220" s="626">
        <v>61</v>
      </c>
      <c r="G220" s="626"/>
      <c r="H220" s="626">
        <v>79</v>
      </c>
      <c r="I220" s="626"/>
      <c r="J220" s="626" t="s">
        <v>6177</v>
      </c>
      <c r="K220" s="626"/>
      <c r="L220" s="626" t="s">
        <v>6177</v>
      </c>
      <c r="M220" s="629" t="s">
        <v>5089</v>
      </c>
      <c r="N220" s="626"/>
      <c r="O220" s="626" t="s">
        <v>6178</v>
      </c>
      <c r="P220" s="629" t="s">
        <v>6178</v>
      </c>
      <c r="Q220" s="626"/>
      <c r="R220" s="626" t="s">
        <v>8263</v>
      </c>
      <c r="S220" s="626"/>
      <c r="T220" s="626" t="s">
        <v>6178</v>
      </c>
      <c r="U220" s="626"/>
      <c r="V220" s="626" t="s">
        <v>8801</v>
      </c>
      <c r="W220" s="628"/>
      <c r="X220" s="625" t="s">
        <v>486</v>
      </c>
      <c r="Y220" s="625"/>
      <c r="Z220" s="625" t="s">
        <v>5156</v>
      </c>
      <c r="AA220" s="628"/>
      <c r="AB220" s="626"/>
      <c r="AC220" s="626" t="str">
        <f t="shared" si="6"/>
        <v>367 mm</v>
      </c>
      <c r="AH220" s="623">
        <v>50</v>
      </c>
      <c r="AI220" s="623">
        <f t="shared" si="7"/>
        <v>367</v>
      </c>
    </row>
    <row r="221" spans="1:35" x14ac:dyDescent="0.2">
      <c r="A221" s="628"/>
      <c r="B221" s="624" t="s">
        <v>8490</v>
      </c>
      <c r="C221" s="626" t="s">
        <v>8322</v>
      </c>
      <c r="D221" s="624" t="s">
        <v>4693</v>
      </c>
      <c r="E221" s="626">
        <v>108</v>
      </c>
      <c r="F221" s="626">
        <v>61</v>
      </c>
      <c r="G221" s="626"/>
      <c r="H221" s="626">
        <v>79</v>
      </c>
      <c r="I221" s="626"/>
      <c r="J221" s="626" t="s">
        <v>6177</v>
      </c>
      <c r="K221" s="626"/>
      <c r="L221" s="626" t="s">
        <v>6177</v>
      </c>
      <c r="M221" s="629" t="s">
        <v>5089</v>
      </c>
      <c r="N221" s="626"/>
      <c r="O221" s="626" t="s">
        <v>6178</v>
      </c>
      <c r="P221" s="629" t="s">
        <v>6178</v>
      </c>
      <c r="Q221" s="626"/>
      <c r="R221" s="626" t="s">
        <v>8263</v>
      </c>
      <c r="S221" s="626"/>
      <c r="T221" s="626" t="s">
        <v>6178</v>
      </c>
      <c r="U221" s="626"/>
      <c r="V221" s="626" t="s">
        <v>8801</v>
      </c>
      <c r="W221" s="628"/>
      <c r="X221" s="625" t="s">
        <v>8802</v>
      </c>
      <c r="Y221" s="625"/>
      <c r="Z221" s="625" t="s">
        <v>6180</v>
      </c>
      <c r="AA221" s="628"/>
      <c r="AB221" s="626"/>
      <c r="AC221" s="626" t="str">
        <f t="shared" si="6"/>
        <v>367 mm</v>
      </c>
      <c r="AH221" s="623">
        <v>50</v>
      </c>
      <c r="AI221" s="623">
        <f t="shared" si="7"/>
        <v>367</v>
      </c>
    </row>
    <row r="222" spans="1:35" x14ac:dyDescent="0.2">
      <c r="A222" s="628"/>
      <c r="B222" s="624" t="s">
        <v>8490</v>
      </c>
      <c r="C222" s="626" t="s">
        <v>8322</v>
      </c>
      <c r="D222" s="639" t="s">
        <v>10045</v>
      </c>
      <c r="E222" s="626">
        <v>108</v>
      </c>
      <c r="F222" s="626">
        <v>61</v>
      </c>
      <c r="G222" s="626"/>
      <c r="H222" s="626">
        <v>79</v>
      </c>
      <c r="I222" s="626"/>
      <c r="J222" s="626" t="s">
        <v>6177</v>
      </c>
      <c r="K222" s="626"/>
      <c r="L222" s="626" t="s">
        <v>6177</v>
      </c>
      <c r="M222" s="629" t="s">
        <v>3929</v>
      </c>
      <c r="N222" s="626"/>
      <c r="O222" s="626" t="s">
        <v>6178</v>
      </c>
      <c r="P222" s="629" t="s">
        <v>6178</v>
      </c>
      <c r="Q222" s="626"/>
      <c r="R222" s="626" t="s">
        <v>8263</v>
      </c>
      <c r="S222" s="626"/>
      <c r="T222" s="626" t="s">
        <v>6178</v>
      </c>
      <c r="U222" s="626"/>
      <c r="V222" s="626" t="s">
        <v>8801</v>
      </c>
      <c r="W222" s="628"/>
      <c r="X222" s="625" t="s">
        <v>486</v>
      </c>
      <c r="Y222" s="625"/>
      <c r="Z222" s="625" t="s">
        <v>5243</v>
      </c>
      <c r="AA222" s="628"/>
      <c r="AB222" s="626"/>
      <c r="AC222" s="626" t="str">
        <f t="shared" si="6"/>
        <v>367 mm</v>
      </c>
      <c r="AH222" s="623">
        <v>50</v>
      </c>
      <c r="AI222" s="623">
        <f t="shared" si="7"/>
        <v>367</v>
      </c>
    </row>
    <row r="223" spans="1:35" x14ac:dyDescent="0.2">
      <c r="A223" s="628"/>
      <c r="B223" s="624" t="s">
        <v>8490</v>
      </c>
      <c r="C223" s="626" t="s">
        <v>8322</v>
      </c>
      <c r="D223" s="639" t="s">
        <v>1808</v>
      </c>
      <c r="E223" s="626">
        <v>108</v>
      </c>
      <c r="F223" s="626">
        <v>61</v>
      </c>
      <c r="G223" s="626"/>
      <c r="H223" s="626">
        <v>79</v>
      </c>
      <c r="I223" s="626"/>
      <c r="J223" s="626" t="s">
        <v>6177</v>
      </c>
      <c r="K223" s="626"/>
      <c r="L223" s="626" t="s">
        <v>6177</v>
      </c>
      <c r="M223" s="629" t="s">
        <v>3929</v>
      </c>
      <c r="N223" s="626"/>
      <c r="O223" s="626" t="s">
        <v>6178</v>
      </c>
      <c r="P223" s="629" t="s">
        <v>6178</v>
      </c>
      <c r="Q223" s="626"/>
      <c r="R223" s="626" t="s">
        <v>8263</v>
      </c>
      <c r="S223" s="626"/>
      <c r="T223" s="626" t="s">
        <v>6178</v>
      </c>
      <c r="U223" s="626"/>
      <c r="V223" s="626" t="s">
        <v>8801</v>
      </c>
      <c r="W223" s="628"/>
      <c r="X223" s="625" t="s">
        <v>486</v>
      </c>
      <c r="Y223" s="625"/>
      <c r="Z223" s="625" t="s">
        <v>5243</v>
      </c>
      <c r="AA223" s="628"/>
      <c r="AB223" s="626"/>
      <c r="AC223" s="626" t="str">
        <f t="shared" si="6"/>
        <v>367 mm</v>
      </c>
      <c r="AH223" s="623">
        <v>50</v>
      </c>
      <c r="AI223" s="623">
        <f t="shared" si="7"/>
        <v>367</v>
      </c>
    </row>
    <row r="224" spans="1:35" x14ac:dyDescent="0.2">
      <c r="A224" s="628"/>
      <c r="B224" s="624" t="s">
        <v>8490</v>
      </c>
      <c r="C224" s="626" t="s">
        <v>8322</v>
      </c>
      <c r="D224" s="639" t="s">
        <v>1810</v>
      </c>
      <c r="E224" s="626">
        <v>108</v>
      </c>
      <c r="F224" s="626">
        <v>61</v>
      </c>
      <c r="G224" s="626"/>
      <c r="H224" s="626">
        <v>79</v>
      </c>
      <c r="I224" s="626"/>
      <c r="J224" s="626" t="s">
        <v>6177</v>
      </c>
      <c r="K224" s="626"/>
      <c r="L224" s="626" t="s">
        <v>6177</v>
      </c>
      <c r="M224" s="629" t="s">
        <v>3929</v>
      </c>
      <c r="N224" s="626"/>
      <c r="O224" s="626" t="s">
        <v>6178</v>
      </c>
      <c r="P224" s="629" t="s">
        <v>6178</v>
      </c>
      <c r="Q224" s="626"/>
      <c r="R224" s="626" t="s">
        <v>8263</v>
      </c>
      <c r="S224" s="626"/>
      <c r="T224" s="626" t="s">
        <v>6178</v>
      </c>
      <c r="U224" s="626"/>
      <c r="V224" s="626" t="s">
        <v>8801</v>
      </c>
      <c r="W224" s="628"/>
      <c r="X224" s="625" t="s">
        <v>486</v>
      </c>
      <c r="Y224" s="625"/>
      <c r="Z224" s="625" t="s">
        <v>5243</v>
      </c>
      <c r="AA224" s="628"/>
      <c r="AB224" s="626"/>
      <c r="AC224" s="626" t="str">
        <f t="shared" si="6"/>
        <v>367 mm</v>
      </c>
      <c r="AH224" s="623">
        <v>50</v>
      </c>
      <c r="AI224" s="623">
        <f t="shared" si="7"/>
        <v>367</v>
      </c>
    </row>
    <row r="225" spans="1:35" x14ac:dyDescent="0.2">
      <c r="A225" s="628"/>
      <c r="B225" s="624" t="s">
        <v>8490</v>
      </c>
      <c r="C225" s="626" t="s">
        <v>8322</v>
      </c>
      <c r="D225" s="624" t="s">
        <v>9247</v>
      </c>
      <c r="E225" s="626">
        <v>108</v>
      </c>
      <c r="F225" s="626">
        <v>61</v>
      </c>
      <c r="G225" s="626"/>
      <c r="H225" s="626">
        <v>79</v>
      </c>
      <c r="I225" s="626"/>
      <c r="J225" s="626" t="s">
        <v>6177</v>
      </c>
      <c r="K225" s="626"/>
      <c r="L225" s="626" t="s">
        <v>6177</v>
      </c>
      <c r="M225" s="629" t="s">
        <v>3929</v>
      </c>
      <c r="N225" s="626"/>
      <c r="O225" s="626" t="s">
        <v>6178</v>
      </c>
      <c r="P225" s="629" t="s">
        <v>6178</v>
      </c>
      <c r="Q225" s="626"/>
      <c r="R225" s="626" t="s">
        <v>8263</v>
      </c>
      <c r="S225" s="626"/>
      <c r="T225" s="626" t="s">
        <v>6178</v>
      </c>
      <c r="U225" s="626"/>
      <c r="V225" s="626" t="s">
        <v>8801</v>
      </c>
      <c r="W225" s="628"/>
      <c r="X225" s="625" t="s">
        <v>486</v>
      </c>
      <c r="Y225" s="625"/>
      <c r="Z225" s="625" t="s">
        <v>5243</v>
      </c>
      <c r="AA225" s="628"/>
      <c r="AB225" s="626"/>
      <c r="AC225" s="626" t="str">
        <f t="shared" si="6"/>
        <v>367 mm</v>
      </c>
      <c r="AH225" s="623">
        <v>50</v>
      </c>
      <c r="AI225" s="623">
        <f t="shared" si="7"/>
        <v>367</v>
      </c>
    </row>
    <row r="226" spans="1:35" x14ac:dyDescent="0.2">
      <c r="A226" s="628"/>
      <c r="B226" s="624" t="s">
        <v>8490</v>
      </c>
      <c r="C226" s="626" t="s">
        <v>8322</v>
      </c>
      <c r="D226" s="624" t="s">
        <v>7922</v>
      </c>
      <c r="E226" s="626">
        <v>108</v>
      </c>
      <c r="F226" s="626">
        <v>60</v>
      </c>
      <c r="G226" s="626"/>
      <c r="H226" s="626">
        <v>79</v>
      </c>
      <c r="I226" s="626"/>
      <c r="J226" s="626" t="s">
        <v>6177</v>
      </c>
      <c r="K226" s="626"/>
      <c r="L226" s="626" t="s">
        <v>6177</v>
      </c>
      <c r="M226" s="629" t="s">
        <v>3929</v>
      </c>
      <c r="N226" s="626"/>
      <c r="O226" s="626" t="s">
        <v>6178</v>
      </c>
      <c r="P226" s="629" t="s">
        <v>6178</v>
      </c>
      <c r="Q226" s="626"/>
      <c r="R226" s="626" t="s">
        <v>8263</v>
      </c>
      <c r="S226" s="626"/>
      <c r="T226" s="626" t="s">
        <v>6178</v>
      </c>
      <c r="U226" s="626"/>
      <c r="V226" s="626" t="s">
        <v>8801</v>
      </c>
      <c r="W226" s="628"/>
      <c r="X226" s="625" t="s">
        <v>486</v>
      </c>
      <c r="Y226" s="625"/>
      <c r="Z226" s="625" t="s">
        <v>5243</v>
      </c>
      <c r="AA226" s="628"/>
      <c r="AB226" s="626"/>
      <c r="AC226" s="626" t="str">
        <f t="shared" si="6"/>
        <v>367 mm</v>
      </c>
      <c r="AH226" s="623">
        <v>50</v>
      </c>
      <c r="AI226" s="623">
        <f t="shared" si="7"/>
        <v>367</v>
      </c>
    </row>
    <row r="227" spans="1:35" x14ac:dyDescent="0.2">
      <c r="A227" s="628" t="s">
        <v>3593</v>
      </c>
      <c r="B227" s="624" t="s">
        <v>8490</v>
      </c>
      <c r="C227" s="626" t="s">
        <v>8322</v>
      </c>
      <c r="D227" s="639" t="s">
        <v>3594</v>
      </c>
      <c r="E227" s="626">
        <v>102</v>
      </c>
      <c r="F227" s="626">
        <v>69</v>
      </c>
      <c r="G227" s="626"/>
      <c r="H227" s="626">
        <v>83</v>
      </c>
      <c r="I227" s="626"/>
      <c r="J227" s="626" t="s">
        <v>3854</v>
      </c>
      <c r="K227" s="626"/>
      <c r="L227" s="626" t="s">
        <v>6177</v>
      </c>
      <c r="M227" s="629" t="s">
        <v>3929</v>
      </c>
      <c r="N227" s="626"/>
      <c r="O227" s="626" t="s">
        <v>6178</v>
      </c>
      <c r="P227" s="629" t="s">
        <v>6178</v>
      </c>
      <c r="Q227" s="626"/>
      <c r="R227" s="626" t="s">
        <v>9991</v>
      </c>
      <c r="S227" s="626"/>
      <c r="T227" s="626" t="s">
        <v>6178</v>
      </c>
      <c r="U227" s="626"/>
      <c r="V227" s="638" t="s">
        <v>911</v>
      </c>
      <c r="W227" s="628"/>
      <c r="X227" s="625" t="s">
        <v>211</v>
      </c>
      <c r="Y227" s="625"/>
      <c r="Z227" s="625" t="s">
        <v>6180</v>
      </c>
      <c r="AA227" s="628"/>
      <c r="AB227" s="626"/>
      <c r="AC227" s="626" t="str">
        <f t="shared" si="6"/>
        <v>352 mm</v>
      </c>
      <c r="AH227" s="623">
        <v>65</v>
      </c>
      <c r="AI227" s="623">
        <f t="shared" si="7"/>
        <v>352</v>
      </c>
    </row>
    <row r="228" spans="1:35" x14ac:dyDescent="0.2">
      <c r="A228" s="628" t="s">
        <v>9958</v>
      </c>
      <c r="B228" s="624" t="s">
        <v>8490</v>
      </c>
      <c r="C228" s="626" t="s">
        <v>8322</v>
      </c>
      <c r="D228" s="624" t="s">
        <v>7224</v>
      </c>
      <c r="E228" s="626">
        <v>101</v>
      </c>
      <c r="F228" s="626">
        <v>65</v>
      </c>
      <c r="G228" s="626"/>
      <c r="H228" s="626">
        <v>79</v>
      </c>
      <c r="I228" s="626"/>
      <c r="J228" s="626" t="s">
        <v>3854</v>
      </c>
      <c r="K228" s="626"/>
      <c r="L228" s="626" t="s">
        <v>6177</v>
      </c>
      <c r="M228" s="629" t="s">
        <v>3929</v>
      </c>
      <c r="N228" s="626"/>
      <c r="O228" s="626" t="s">
        <v>6178</v>
      </c>
      <c r="P228" s="629" t="s">
        <v>6178</v>
      </c>
      <c r="Q228" s="626"/>
      <c r="R228" s="626" t="s">
        <v>9991</v>
      </c>
      <c r="S228" s="626"/>
      <c r="T228" s="626" t="s">
        <v>6178</v>
      </c>
      <c r="U228" s="626"/>
      <c r="V228" s="638" t="s">
        <v>351</v>
      </c>
      <c r="W228" s="628"/>
      <c r="X228" s="625" t="s">
        <v>5243</v>
      </c>
      <c r="Y228" s="625"/>
      <c r="Z228" s="625" t="s">
        <v>220</v>
      </c>
      <c r="AA228" s="628"/>
      <c r="AB228" s="625" t="s">
        <v>8263</v>
      </c>
      <c r="AC228" s="626" t="str">
        <f t="shared" ref="AC228:AC290" si="8">AI228&amp; " mm"</f>
        <v>297 mm</v>
      </c>
      <c r="AH228" s="623">
        <v>120</v>
      </c>
      <c r="AI228" s="623">
        <f t="shared" ref="AI228:AI290" si="9">312-AH228-7+112</f>
        <v>297</v>
      </c>
    </row>
    <row r="229" spans="1:35" x14ac:dyDescent="0.2">
      <c r="A229" s="628" t="s">
        <v>4519</v>
      </c>
      <c r="B229" s="624" t="s">
        <v>8490</v>
      </c>
      <c r="C229" s="626" t="s">
        <v>8322</v>
      </c>
      <c r="D229" s="639" t="s">
        <v>4340</v>
      </c>
      <c r="E229" s="626">
        <v>108</v>
      </c>
      <c r="F229" s="626">
        <v>62</v>
      </c>
      <c r="G229" s="626"/>
      <c r="H229" s="626">
        <v>79</v>
      </c>
      <c r="I229" s="626"/>
      <c r="J229" s="626" t="s">
        <v>6177</v>
      </c>
      <c r="K229" s="626"/>
      <c r="L229" s="626" t="s">
        <v>6177</v>
      </c>
      <c r="M229" s="629" t="s">
        <v>3929</v>
      </c>
      <c r="N229" s="626"/>
      <c r="O229" s="626" t="s">
        <v>6178</v>
      </c>
      <c r="P229" s="629" t="s">
        <v>6178</v>
      </c>
      <c r="Q229" s="626"/>
      <c r="R229" s="626" t="s">
        <v>8263</v>
      </c>
      <c r="S229" s="626"/>
      <c r="T229" s="626" t="s">
        <v>6178</v>
      </c>
      <c r="U229" s="626"/>
      <c r="V229" s="638" t="s">
        <v>4424</v>
      </c>
      <c r="W229" s="628"/>
      <c r="X229" s="625" t="s">
        <v>5156</v>
      </c>
      <c r="Y229" s="625"/>
      <c r="Z229" s="625" t="s">
        <v>5156</v>
      </c>
      <c r="AA229" s="628"/>
      <c r="AB229" s="625"/>
      <c r="AC229" s="626" t="str">
        <f t="shared" si="8"/>
        <v>357 mm</v>
      </c>
      <c r="AH229" s="623">
        <v>60</v>
      </c>
      <c r="AI229" s="623">
        <f t="shared" si="9"/>
        <v>357</v>
      </c>
    </row>
    <row r="230" spans="1:35" x14ac:dyDescent="0.2">
      <c r="A230" s="628"/>
      <c r="B230" s="624" t="s">
        <v>8490</v>
      </c>
      <c r="C230" s="626" t="s">
        <v>8322</v>
      </c>
      <c r="D230" s="639" t="s">
        <v>10190</v>
      </c>
      <c r="E230" s="626">
        <v>108</v>
      </c>
      <c r="F230" s="626">
        <v>61</v>
      </c>
      <c r="G230" s="626"/>
      <c r="H230" s="626">
        <v>79</v>
      </c>
      <c r="I230" s="626"/>
      <c r="J230" s="626" t="s">
        <v>6177</v>
      </c>
      <c r="K230" s="626"/>
      <c r="L230" s="626" t="s">
        <v>6177</v>
      </c>
      <c r="M230" s="629" t="s">
        <v>3929</v>
      </c>
      <c r="N230" s="626"/>
      <c r="O230" s="626" t="s">
        <v>6178</v>
      </c>
      <c r="P230" s="629" t="s">
        <v>6178</v>
      </c>
      <c r="Q230" s="626"/>
      <c r="R230" s="626" t="s">
        <v>8263</v>
      </c>
      <c r="S230" s="626"/>
      <c r="T230" s="626" t="s">
        <v>6178</v>
      </c>
      <c r="U230" s="626"/>
      <c r="V230" s="626" t="s">
        <v>8801</v>
      </c>
      <c r="W230" s="628"/>
      <c r="X230" s="625" t="s">
        <v>486</v>
      </c>
      <c r="Y230" s="625"/>
      <c r="Z230" s="625" t="s">
        <v>5243</v>
      </c>
      <c r="AA230" s="628"/>
      <c r="AB230" s="626"/>
      <c r="AC230" s="626" t="str">
        <f t="shared" si="8"/>
        <v>367 mm</v>
      </c>
      <c r="AH230" s="623">
        <v>50</v>
      </c>
      <c r="AI230" s="623">
        <f t="shared" si="9"/>
        <v>367</v>
      </c>
    </row>
    <row r="231" spans="1:35" x14ac:dyDescent="0.2">
      <c r="A231" s="628"/>
      <c r="B231" s="624" t="s">
        <v>8490</v>
      </c>
      <c r="C231" s="626" t="s">
        <v>8322</v>
      </c>
      <c r="D231" s="624" t="s">
        <v>1748</v>
      </c>
      <c r="E231" s="626">
        <v>108</v>
      </c>
      <c r="F231" s="626">
        <v>60</v>
      </c>
      <c r="G231" s="626"/>
      <c r="H231" s="626">
        <v>79</v>
      </c>
      <c r="I231" s="626"/>
      <c r="J231" s="626" t="s">
        <v>6177</v>
      </c>
      <c r="K231" s="626"/>
      <c r="L231" s="626" t="s">
        <v>6177</v>
      </c>
      <c r="M231" s="629" t="s">
        <v>3929</v>
      </c>
      <c r="N231" s="626"/>
      <c r="O231" s="626" t="s">
        <v>6178</v>
      </c>
      <c r="P231" s="629" t="s">
        <v>6178</v>
      </c>
      <c r="Q231" s="626"/>
      <c r="R231" s="626" t="s">
        <v>8263</v>
      </c>
      <c r="S231" s="626"/>
      <c r="T231" s="626">
        <v>5</v>
      </c>
      <c r="U231" s="626"/>
      <c r="V231" s="638" t="s">
        <v>4424</v>
      </c>
      <c r="W231" s="628"/>
      <c r="X231" s="625" t="s">
        <v>486</v>
      </c>
      <c r="Y231" s="625"/>
      <c r="Z231" s="625" t="s">
        <v>5156</v>
      </c>
      <c r="AA231" s="628"/>
      <c r="AB231" s="626"/>
      <c r="AC231" s="626" t="str">
        <f t="shared" si="8"/>
        <v>357 mm</v>
      </c>
      <c r="AD231" s="623" t="s">
        <v>5750</v>
      </c>
      <c r="AH231" s="623">
        <v>60</v>
      </c>
      <c r="AI231" s="623">
        <f t="shared" si="9"/>
        <v>357</v>
      </c>
    </row>
    <row r="232" spans="1:35" x14ac:dyDescent="0.2">
      <c r="A232" s="628" t="s">
        <v>2258</v>
      </c>
      <c r="B232" s="624" t="s">
        <v>8490</v>
      </c>
      <c r="C232" s="626" t="s">
        <v>8322</v>
      </c>
      <c r="D232" s="639" t="s">
        <v>8551</v>
      </c>
      <c r="E232" s="626">
        <v>108</v>
      </c>
      <c r="F232" s="626">
        <v>61</v>
      </c>
      <c r="G232" s="626"/>
      <c r="H232" s="626">
        <v>79</v>
      </c>
      <c r="I232" s="626"/>
      <c r="J232" s="626" t="s">
        <v>6177</v>
      </c>
      <c r="K232" s="626"/>
      <c r="L232" s="626" t="s">
        <v>6177</v>
      </c>
      <c r="M232" s="629" t="s">
        <v>3929</v>
      </c>
      <c r="N232" s="626"/>
      <c r="O232" s="626" t="s">
        <v>6178</v>
      </c>
      <c r="P232" s="629" t="s">
        <v>6178</v>
      </c>
      <c r="Q232" s="626"/>
      <c r="R232" s="626" t="s">
        <v>8263</v>
      </c>
      <c r="S232" s="626"/>
      <c r="T232" s="626" t="s">
        <v>6178</v>
      </c>
      <c r="U232" s="626"/>
      <c r="V232" s="626" t="s">
        <v>8801</v>
      </c>
      <c r="W232" s="628"/>
      <c r="X232" s="625" t="s">
        <v>486</v>
      </c>
      <c r="Y232" s="625"/>
      <c r="Z232" s="625" t="s">
        <v>5243</v>
      </c>
      <c r="AA232" s="628"/>
      <c r="AB232" s="626"/>
      <c r="AC232" s="626" t="str">
        <f t="shared" si="8"/>
        <v>367 mm</v>
      </c>
      <c r="AD232" s="623" t="s">
        <v>2763</v>
      </c>
      <c r="AH232" s="623">
        <v>50</v>
      </c>
      <c r="AI232" s="623">
        <f t="shared" si="9"/>
        <v>367</v>
      </c>
    </row>
    <row r="233" spans="1:35" x14ac:dyDescent="0.2">
      <c r="A233" s="628"/>
      <c r="B233" s="624" t="s">
        <v>8490</v>
      </c>
      <c r="C233" s="626" t="s">
        <v>8322</v>
      </c>
      <c r="D233" s="639" t="s">
        <v>10364</v>
      </c>
      <c r="E233" s="626">
        <v>108</v>
      </c>
      <c r="F233" s="626">
        <v>61</v>
      </c>
      <c r="G233" s="626"/>
      <c r="H233" s="626">
        <v>79</v>
      </c>
      <c r="I233" s="626"/>
      <c r="J233" s="626" t="s">
        <v>6177</v>
      </c>
      <c r="K233" s="626"/>
      <c r="L233" s="626" t="s">
        <v>6177</v>
      </c>
      <c r="M233" s="629" t="s">
        <v>5089</v>
      </c>
      <c r="N233" s="626"/>
      <c r="O233" s="626" t="s">
        <v>6178</v>
      </c>
      <c r="P233" s="629" t="s">
        <v>6178</v>
      </c>
      <c r="Q233" s="626"/>
      <c r="R233" s="626" t="s">
        <v>8263</v>
      </c>
      <c r="S233" s="626"/>
      <c r="T233" s="626" t="s">
        <v>6178</v>
      </c>
      <c r="U233" s="626"/>
      <c r="V233" s="626" t="s">
        <v>8801</v>
      </c>
      <c r="W233" s="628"/>
      <c r="X233" s="625" t="s">
        <v>486</v>
      </c>
      <c r="Y233" s="625"/>
      <c r="Z233" s="625" t="s">
        <v>5243</v>
      </c>
      <c r="AA233" s="628"/>
      <c r="AB233" s="626"/>
      <c r="AC233" s="626" t="str">
        <f t="shared" si="8"/>
        <v>367 mm</v>
      </c>
      <c r="AH233" s="623">
        <v>50</v>
      </c>
      <c r="AI233" s="623">
        <f t="shared" si="9"/>
        <v>367</v>
      </c>
    </row>
    <row r="234" spans="1:35" x14ac:dyDescent="0.2">
      <c r="A234" s="633" t="s">
        <v>3618</v>
      </c>
      <c r="B234" s="624" t="s">
        <v>8490</v>
      </c>
      <c r="C234" s="625" t="s">
        <v>8322</v>
      </c>
      <c r="D234" s="631" t="s">
        <v>11299</v>
      </c>
      <c r="E234" s="625">
        <v>108</v>
      </c>
      <c r="F234" s="626">
        <v>62</v>
      </c>
      <c r="G234" s="626"/>
      <c r="H234" s="626">
        <v>79</v>
      </c>
      <c r="I234" s="626"/>
      <c r="J234" s="626" t="s">
        <v>6177</v>
      </c>
      <c r="K234" s="626"/>
      <c r="L234" s="626" t="s">
        <v>6177</v>
      </c>
      <c r="M234" s="629" t="s">
        <v>5089</v>
      </c>
      <c r="N234" s="626"/>
      <c r="O234" s="626" t="s">
        <v>6178</v>
      </c>
      <c r="P234" s="629" t="s">
        <v>6178</v>
      </c>
      <c r="Q234" s="626"/>
      <c r="R234" s="626" t="s">
        <v>8263</v>
      </c>
      <c r="S234" s="626"/>
      <c r="T234" s="626" t="s">
        <v>6178</v>
      </c>
      <c r="U234" s="626"/>
      <c r="V234" s="626" t="s">
        <v>8291</v>
      </c>
      <c r="W234" s="628"/>
      <c r="X234" s="625" t="s">
        <v>486</v>
      </c>
      <c r="Y234" s="625"/>
      <c r="Z234" s="625" t="s">
        <v>5156</v>
      </c>
      <c r="AA234" s="628"/>
      <c r="AB234" s="625"/>
      <c r="AC234" s="626" t="str">
        <f t="shared" si="8"/>
        <v>382 mm</v>
      </c>
      <c r="AD234" s="630" t="s">
        <v>11302</v>
      </c>
      <c r="AH234" s="623">
        <v>35</v>
      </c>
      <c r="AI234" s="623">
        <f t="shared" si="9"/>
        <v>382</v>
      </c>
    </row>
    <row r="235" spans="1:35" x14ac:dyDescent="0.2">
      <c r="A235" s="628"/>
      <c r="B235" s="624" t="s">
        <v>8490</v>
      </c>
      <c r="C235" s="626" t="s">
        <v>8322</v>
      </c>
      <c r="D235" s="639" t="s">
        <v>9508</v>
      </c>
      <c r="E235" s="626">
        <v>108</v>
      </c>
      <c r="F235" s="626">
        <v>61</v>
      </c>
      <c r="G235" s="626"/>
      <c r="H235" s="626">
        <v>79</v>
      </c>
      <c r="I235" s="626"/>
      <c r="J235" s="626" t="s">
        <v>6177</v>
      </c>
      <c r="K235" s="626"/>
      <c r="L235" s="626" t="s">
        <v>6177</v>
      </c>
      <c r="M235" s="629" t="s">
        <v>5089</v>
      </c>
      <c r="N235" s="626"/>
      <c r="O235" s="626" t="s">
        <v>6178</v>
      </c>
      <c r="P235" s="629" t="s">
        <v>6178</v>
      </c>
      <c r="Q235" s="626"/>
      <c r="R235" s="626" t="s">
        <v>8263</v>
      </c>
      <c r="S235" s="626"/>
      <c r="T235" s="626" t="s">
        <v>6178</v>
      </c>
      <c r="U235" s="626"/>
      <c r="V235" s="626" t="s">
        <v>210</v>
      </c>
      <c r="W235" s="628"/>
      <c r="X235" s="625" t="s">
        <v>486</v>
      </c>
      <c r="Y235" s="625"/>
      <c r="Z235" s="625" t="s">
        <v>5243</v>
      </c>
      <c r="AA235" s="628"/>
      <c r="AB235" s="625"/>
      <c r="AC235" s="626" t="str">
        <f t="shared" si="8"/>
        <v>362 mm</v>
      </c>
      <c r="AH235" s="623">
        <v>55</v>
      </c>
      <c r="AI235" s="623">
        <f t="shared" si="9"/>
        <v>362</v>
      </c>
    </row>
    <row r="236" spans="1:35" x14ac:dyDescent="0.2">
      <c r="A236" s="628"/>
      <c r="B236" s="624" t="s">
        <v>8490</v>
      </c>
      <c r="C236" s="626" t="s">
        <v>8322</v>
      </c>
      <c r="D236" s="624" t="s">
        <v>6617</v>
      </c>
      <c r="E236" s="626">
        <v>108</v>
      </c>
      <c r="F236" s="626">
        <v>61</v>
      </c>
      <c r="G236" s="626"/>
      <c r="H236" s="626">
        <v>79</v>
      </c>
      <c r="I236" s="626"/>
      <c r="J236" s="626" t="s">
        <v>6177</v>
      </c>
      <c r="K236" s="626"/>
      <c r="L236" s="626" t="s">
        <v>6177</v>
      </c>
      <c r="M236" s="629" t="s">
        <v>3929</v>
      </c>
      <c r="N236" s="626"/>
      <c r="O236" s="626" t="s">
        <v>6178</v>
      </c>
      <c r="P236" s="629" t="s">
        <v>6178</v>
      </c>
      <c r="Q236" s="626"/>
      <c r="R236" s="626" t="s">
        <v>8263</v>
      </c>
      <c r="S236" s="626"/>
      <c r="T236" s="626" t="s">
        <v>6178</v>
      </c>
      <c r="U236" s="626"/>
      <c r="V236" s="626" t="s">
        <v>8801</v>
      </c>
      <c r="W236" s="628"/>
      <c r="X236" s="625" t="s">
        <v>486</v>
      </c>
      <c r="Y236" s="625"/>
      <c r="Z236" s="625" t="s">
        <v>5243</v>
      </c>
      <c r="AA236" s="628"/>
      <c r="AB236" s="626"/>
      <c r="AC236" s="626" t="str">
        <f t="shared" si="8"/>
        <v>367 mm</v>
      </c>
      <c r="AH236" s="623">
        <v>50</v>
      </c>
      <c r="AI236" s="623">
        <f t="shared" si="9"/>
        <v>367</v>
      </c>
    </row>
    <row r="237" spans="1:35" x14ac:dyDescent="0.2">
      <c r="A237" s="628" t="s">
        <v>9550</v>
      </c>
      <c r="B237" s="624" t="s">
        <v>8490</v>
      </c>
      <c r="C237" s="626" t="s">
        <v>8322</v>
      </c>
      <c r="D237" s="639" t="s">
        <v>6018</v>
      </c>
      <c r="E237" s="626">
        <v>102</v>
      </c>
      <c r="F237" s="626">
        <v>69</v>
      </c>
      <c r="G237" s="626"/>
      <c r="H237" s="626">
        <v>83</v>
      </c>
      <c r="I237" s="626"/>
      <c r="J237" s="626" t="s">
        <v>3854</v>
      </c>
      <c r="K237" s="626"/>
      <c r="L237" s="626" t="s">
        <v>6177</v>
      </c>
      <c r="M237" s="629" t="s">
        <v>8671</v>
      </c>
      <c r="N237" s="626"/>
      <c r="O237" s="626" t="s">
        <v>6178</v>
      </c>
      <c r="P237" s="629" t="s">
        <v>6178</v>
      </c>
      <c r="Q237" s="625"/>
      <c r="R237" s="626" t="s">
        <v>9991</v>
      </c>
      <c r="S237" s="625"/>
      <c r="T237" s="626" t="s">
        <v>6178</v>
      </c>
      <c r="U237" s="626"/>
      <c r="V237" s="626" t="s">
        <v>911</v>
      </c>
      <c r="W237" s="628"/>
      <c r="X237" s="625" t="s">
        <v>486</v>
      </c>
      <c r="Y237" s="625"/>
      <c r="Z237" s="625" t="s">
        <v>6180</v>
      </c>
      <c r="AA237" s="628"/>
      <c r="AB237" s="626"/>
      <c r="AC237" s="626" t="str">
        <f t="shared" si="8"/>
        <v>352 mm</v>
      </c>
      <c r="AH237" s="623">
        <v>65</v>
      </c>
      <c r="AI237" s="623">
        <f t="shared" si="9"/>
        <v>352</v>
      </c>
    </row>
    <row r="238" spans="1:35" x14ac:dyDescent="0.2">
      <c r="A238" s="628" t="s">
        <v>9958</v>
      </c>
      <c r="B238" s="624" t="s">
        <v>8490</v>
      </c>
      <c r="C238" s="626" t="s">
        <v>8322</v>
      </c>
      <c r="D238" s="624" t="s">
        <v>958</v>
      </c>
      <c r="E238" s="626">
        <v>106</v>
      </c>
      <c r="F238" s="626">
        <v>71</v>
      </c>
      <c r="G238" s="626"/>
      <c r="H238" s="626">
        <v>88</v>
      </c>
      <c r="I238" s="626"/>
      <c r="J238" s="626" t="s">
        <v>3854</v>
      </c>
      <c r="K238" s="626"/>
      <c r="L238" s="626" t="s">
        <v>6177</v>
      </c>
      <c r="M238" s="629" t="s">
        <v>3929</v>
      </c>
      <c r="N238" s="626"/>
      <c r="O238" s="626" t="s">
        <v>6178</v>
      </c>
      <c r="P238" s="629" t="s">
        <v>6178</v>
      </c>
      <c r="Q238" s="626"/>
      <c r="R238" s="626" t="s">
        <v>9991</v>
      </c>
      <c r="S238" s="626"/>
      <c r="T238" s="626" t="s">
        <v>6178</v>
      </c>
      <c r="U238" s="626"/>
      <c r="V238" s="626" t="s">
        <v>4971</v>
      </c>
      <c r="W238" s="628"/>
      <c r="X238" s="625" t="s">
        <v>5156</v>
      </c>
      <c r="Y238" s="625"/>
      <c r="Z238" s="625" t="s">
        <v>5243</v>
      </c>
      <c r="AA238" s="628"/>
      <c r="AB238" s="626"/>
      <c r="AC238" s="626" t="str">
        <f t="shared" si="8"/>
        <v>332 mm</v>
      </c>
      <c r="AH238" s="623">
        <v>85</v>
      </c>
      <c r="AI238" s="623">
        <f t="shared" si="9"/>
        <v>332</v>
      </c>
    </row>
    <row r="239" spans="1:35" x14ac:dyDescent="0.2">
      <c r="A239" s="628" t="s">
        <v>1190</v>
      </c>
      <c r="B239" s="624" t="s">
        <v>8490</v>
      </c>
      <c r="C239" s="626" t="s">
        <v>8322</v>
      </c>
      <c r="D239" s="624" t="s">
        <v>4099</v>
      </c>
      <c r="E239" s="626">
        <v>108</v>
      </c>
      <c r="F239" s="626">
        <v>61</v>
      </c>
      <c r="G239" s="626"/>
      <c r="H239" s="626">
        <v>79</v>
      </c>
      <c r="I239" s="626"/>
      <c r="J239" s="626" t="s">
        <v>6177</v>
      </c>
      <c r="K239" s="626"/>
      <c r="L239" s="626" t="s">
        <v>6177</v>
      </c>
      <c r="M239" s="629" t="s">
        <v>5089</v>
      </c>
      <c r="N239" s="626"/>
      <c r="O239" s="626" t="s">
        <v>6178</v>
      </c>
      <c r="P239" s="629" t="s">
        <v>6178</v>
      </c>
      <c r="Q239" s="626"/>
      <c r="R239" s="626" t="s">
        <v>8263</v>
      </c>
      <c r="S239" s="626"/>
      <c r="T239" s="626" t="s">
        <v>6178</v>
      </c>
      <c r="U239" s="626"/>
      <c r="V239" s="638" t="s">
        <v>4424</v>
      </c>
      <c r="W239" s="628"/>
      <c r="X239" s="625" t="s">
        <v>8802</v>
      </c>
      <c r="Y239" s="625"/>
      <c r="Z239" s="625" t="s">
        <v>5156</v>
      </c>
      <c r="AA239" s="628"/>
      <c r="AB239" s="626"/>
      <c r="AC239" s="626" t="str">
        <f t="shared" si="8"/>
        <v>357 mm</v>
      </c>
      <c r="AH239" s="623">
        <v>60</v>
      </c>
      <c r="AI239" s="623">
        <f t="shared" si="9"/>
        <v>357</v>
      </c>
    </row>
    <row r="240" spans="1:35" x14ac:dyDescent="0.2">
      <c r="A240" s="628"/>
      <c r="B240" s="624" t="s">
        <v>8490</v>
      </c>
      <c r="C240" s="626" t="s">
        <v>8322</v>
      </c>
      <c r="D240" s="624" t="s">
        <v>4119</v>
      </c>
      <c r="E240" s="626">
        <v>101</v>
      </c>
      <c r="F240" s="626">
        <v>65</v>
      </c>
      <c r="G240" s="626"/>
      <c r="H240" s="626">
        <v>79</v>
      </c>
      <c r="I240" s="626"/>
      <c r="J240" s="626" t="s">
        <v>3854</v>
      </c>
      <c r="K240" s="626"/>
      <c r="L240" s="626" t="s">
        <v>6177</v>
      </c>
      <c r="M240" s="629" t="s">
        <v>8671</v>
      </c>
      <c r="N240" s="626"/>
      <c r="O240" s="626" t="s">
        <v>6178</v>
      </c>
      <c r="P240" s="629" t="s">
        <v>6178</v>
      </c>
      <c r="Q240" s="625"/>
      <c r="R240" s="626" t="s">
        <v>9991</v>
      </c>
      <c r="S240" s="625"/>
      <c r="T240" s="626" t="s">
        <v>6178</v>
      </c>
      <c r="U240" s="626"/>
      <c r="V240" s="638" t="s">
        <v>8062</v>
      </c>
      <c r="W240" s="628"/>
      <c r="X240" s="625" t="s">
        <v>5243</v>
      </c>
      <c r="Y240" s="625"/>
      <c r="Z240" s="625" t="s">
        <v>220</v>
      </c>
      <c r="AA240" s="628"/>
      <c r="AB240" s="626" t="s">
        <v>8263</v>
      </c>
      <c r="AC240" s="626" t="str">
        <f t="shared" si="8"/>
        <v>282 mm</v>
      </c>
      <c r="AH240" s="623">
        <v>135</v>
      </c>
      <c r="AI240" s="623">
        <f t="shared" si="9"/>
        <v>282</v>
      </c>
    </row>
    <row r="241" spans="1:35" x14ac:dyDescent="0.2">
      <c r="A241" s="628"/>
      <c r="B241" s="624" t="s">
        <v>8490</v>
      </c>
      <c r="C241" s="626" t="s">
        <v>8322</v>
      </c>
      <c r="D241" s="624" t="s">
        <v>463</v>
      </c>
      <c r="E241" s="626">
        <v>108</v>
      </c>
      <c r="F241" s="626">
        <v>62</v>
      </c>
      <c r="G241" s="626"/>
      <c r="H241" s="626">
        <v>79</v>
      </c>
      <c r="I241" s="626"/>
      <c r="J241" s="626" t="s">
        <v>6177</v>
      </c>
      <c r="K241" s="626"/>
      <c r="L241" s="626" t="s">
        <v>6177</v>
      </c>
      <c r="M241" s="629" t="s">
        <v>3929</v>
      </c>
      <c r="N241" s="626"/>
      <c r="O241" s="626" t="s">
        <v>6178</v>
      </c>
      <c r="P241" s="629" t="s">
        <v>6178</v>
      </c>
      <c r="Q241" s="626"/>
      <c r="R241" s="626" t="s">
        <v>8263</v>
      </c>
      <c r="S241" s="626"/>
      <c r="T241" s="626" t="s">
        <v>6178</v>
      </c>
      <c r="U241" s="626"/>
      <c r="V241" s="626" t="s">
        <v>210</v>
      </c>
      <c r="W241" s="628"/>
      <c r="X241" s="625" t="s">
        <v>211</v>
      </c>
      <c r="Y241" s="625"/>
      <c r="Z241" s="625" t="s">
        <v>6180</v>
      </c>
      <c r="AA241" s="628"/>
      <c r="AB241" s="626"/>
      <c r="AC241" s="626" t="str">
        <f t="shared" si="8"/>
        <v>362 mm</v>
      </c>
      <c r="AH241" s="623">
        <v>55</v>
      </c>
      <c r="AI241" s="623">
        <f t="shared" si="9"/>
        <v>362</v>
      </c>
    </row>
    <row r="242" spans="1:35" x14ac:dyDescent="0.2">
      <c r="A242" s="628"/>
      <c r="B242" s="624" t="s">
        <v>8490</v>
      </c>
      <c r="C242" s="626" t="s">
        <v>8322</v>
      </c>
      <c r="D242" s="624" t="s">
        <v>10346</v>
      </c>
      <c r="E242" s="626">
        <v>108</v>
      </c>
      <c r="F242" s="626">
        <v>60</v>
      </c>
      <c r="G242" s="626"/>
      <c r="H242" s="626">
        <v>79</v>
      </c>
      <c r="I242" s="626"/>
      <c r="J242" s="626" t="s">
        <v>6177</v>
      </c>
      <c r="K242" s="626"/>
      <c r="L242" s="626" t="s">
        <v>6177</v>
      </c>
      <c r="M242" s="629" t="s">
        <v>3929</v>
      </c>
      <c r="N242" s="626"/>
      <c r="O242" s="626" t="s">
        <v>6178</v>
      </c>
      <c r="P242" s="629" t="s">
        <v>6178</v>
      </c>
      <c r="Q242" s="626"/>
      <c r="R242" s="626" t="s">
        <v>8263</v>
      </c>
      <c r="S242" s="626"/>
      <c r="T242" s="626" t="s">
        <v>6178</v>
      </c>
      <c r="U242" s="626"/>
      <c r="V242" s="626" t="s">
        <v>6179</v>
      </c>
      <c r="W242" s="628"/>
      <c r="X242" s="625" t="s">
        <v>486</v>
      </c>
      <c r="Y242" s="625"/>
      <c r="Z242" s="625" t="s">
        <v>5156</v>
      </c>
      <c r="AA242" s="628"/>
      <c r="AB242" s="626"/>
      <c r="AC242" s="626" t="str">
        <f t="shared" si="8"/>
        <v>372 mm</v>
      </c>
      <c r="AH242" s="623">
        <v>45</v>
      </c>
      <c r="AI242" s="623">
        <f t="shared" si="9"/>
        <v>372</v>
      </c>
    </row>
    <row r="243" spans="1:35" x14ac:dyDescent="0.2">
      <c r="A243" s="628"/>
      <c r="B243" s="624" t="s">
        <v>8490</v>
      </c>
      <c r="C243" s="626" t="s">
        <v>8322</v>
      </c>
      <c r="D243" s="639" t="s">
        <v>5613</v>
      </c>
      <c r="E243" s="626">
        <v>108</v>
      </c>
      <c r="F243" s="626">
        <v>63</v>
      </c>
      <c r="G243" s="626"/>
      <c r="H243" s="626">
        <v>79</v>
      </c>
      <c r="I243" s="626"/>
      <c r="J243" s="626" t="s">
        <v>6177</v>
      </c>
      <c r="K243" s="626"/>
      <c r="L243" s="626" t="s">
        <v>6177</v>
      </c>
      <c r="M243" s="629" t="s">
        <v>3929</v>
      </c>
      <c r="N243" s="626"/>
      <c r="O243" s="626" t="s">
        <v>6178</v>
      </c>
      <c r="P243" s="629" t="s">
        <v>6178</v>
      </c>
      <c r="Q243" s="626"/>
      <c r="R243" s="626" t="s">
        <v>8263</v>
      </c>
      <c r="S243" s="626"/>
      <c r="T243" s="626" t="s">
        <v>6178</v>
      </c>
      <c r="U243" s="626"/>
      <c r="V243" s="626" t="s">
        <v>8801</v>
      </c>
      <c r="W243" s="628"/>
      <c r="X243" s="625" t="s">
        <v>5156</v>
      </c>
      <c r="Y243" s="625"/>
      <c r="Z243" s="625" t="s">
        <v>1409</v>
      </c>
      <c r="AA243" s="628"/>
      <c r="AB243" s="626"/>
      <c r="AC243" s="626" t="str">
        <f t="shared" si="8"/>
        <v>367 mm</v>
      </c>
      <c r="AH243" s="623">
        <v>50</v>
      </c>
      <c r="AI243" s="623">
        <f t="shared" si="9"/>
        <v>367</v>
      </c>
    </row>
    <row r="244" spans="1:35" x14ac:dyDescent="0.2">
      <c r="A244" s="628" t="s">
        <v>2129</v>
      </c>
      <c r="B244" s="624" t="s">
        <v>8490</v>
      </c>
      <c r="C244" s="626" t="s">
        <v>8322</v>
      </c>
      <c r="D244" s="639" t="s">
        <v>2130</v>
      </c>
      <c r="E244" s="626">
        <v>108</v>
      </c>
      <c r="F244" s="626">
        <v>60</v>
      </c>
      <c r="G244" s="626"/>
      <c r="H244" s="626">
        <v>79</v>
      </c>
      <c r="I244" s="626"/>
      <c r="J244" s="626" t="s">
        <v>6177</v>
      </c>
      <c r="K244" s="626"/>
      <c r="L244" s="626" t="s">
        <v>6177</v>
      </c>
      <c r="M244" s="629" t="s">
        <v>5089</v>
      </c>
      <c r="N244" s="626"/>
      <c r="O244" s="626" t="s">
        <v>6178</v>
      </c>
      <c r="P244" s="629" t="s">
        <v>6178</v>
      </c>
      <c r="Q244" s="626"/>
      <c r="R244" s="626" t="s">
        <v>8263</v>
      </c>
      <c r="S244" s="626"/>
      <c r="T244" s="626" t="s">
        <v>6178</v>
      </c>
      <c r="U244" s="626"/>
      <c r="V244" s="626" t="s">
        <v>6179</v>
      </c>
      <c r="W244" s="628"/>
      <c r="X244" s="625" t="s">
        <v>5156</v>
      </c>
      <c r="Y244" s="625"/>
      <c r="Z244" s="625" t="s">
        <v>1409</v>
      </c>
      <c r="AA244" s="628"/>
      <c r="AB244" s="626"/>
      <c r="AC244" s="626" t="str">
        <f t="shared" si="8"/>
        <v>372 mm</v>
      </c>
      <c r="AD244" s="623" t="s">
        <v>2131</v>
      </c>
      <c r="AH244" s="623">
        <v>45</v>
      </c>
      <c r="AI244" s="623">
        <f t="shared" si="9"/>
        <v>372</v>
      </c>
    </row>
    <row r="245" spans="1:35" x14ac:dyDescent="0.2">
      <c r="A245" s="628" t="s">
        <v>6388</v>
      </c>
      <c r="B245" s="624" t="s">
        <v>8490</v>
      </c>
      <c r="C245" s="626" t="s">
        <v>8322</v>
      </c>
      <c r="D245" s="639" t="s">
        <v>6387</v>
      </c>
      <c r="E245" s="626">
        <v>108</v>
      </c>
      <c r="F245" s="626">
        <v>62</v>
      </c>
      <c r="G245" s="626"/>
      <c r="H245" s="626">
        <v>79</v>
      </c>
      <c r="I245" s="626"/>
      <c r="J245" s="626" t="s">
        <v>6177</v>
      </c>
      <c r="K245" s="626"/>
      <c r="L245" s="626" t="s">
        <v>6177</v>
      </c>
      <c r="M245" s="629" t="s">
        <v>5089</v>
      </c>
      <c r="N245" s="626"/>
      <c r="O245" s="626" t="s">
        <v>6178</v>
      </c>
      <c r="P245" s="629" t="s">
        <v>6178</v>
      </c>
      <c r="Q245" s="626"/>
      <c r="R245" s="626" t="s">
        <v>8263</v>
      </c>
      <c r="S245" s="626"/>
      <c r="T245" s="626" t="s">
        <v>6178</v>
      </c>
      <c r="U245" s="626"/>
      <c r="V245" s="626" t="s">
        <v>210</v>
      </c>
      <c r="W245" s="628"/>
      <c r="X245" s="625" t="s">
        <v>486</v>
      </c>
      <c r="Y245" s="625"/>
      <c r="Z245" s="625" t="s">
        <v>5156</v>
      </c>
      <c r="AA245" s="628"/>
      <c r="AB245" s="626"/>
      <c r="AC245" s="626" t="str">
        <f t="shared" si="8"/>
        <v>362 mm</v>
      </c>
      <c r="AH245" s="623">
        <v>55</v>
      </c>
      <c r="AI245" s="623">
        <f t="shared" si="9"/>
        <v>362</v>
      </c>
    </row>
    <row r="246" spans="1:35" x14ac:dyDescent="0.2">
      <c r="A246" s="628" t="s">
        <v>432</v>
      </c>
      <c r="B246" s="624" t="s">
        <v>8490</v>
      </c>
      <c r="C246" s="626" t="s">
        <v>8322</v>
      </c>
      <c r="D246" s="639" t="s">
        <v>5483</v>
      </c>
      <c r="E246" s="626">
        <v>108</v>
      </c>
      <c r="F246" s="626">
        <v>61</v>
      </c>
      <c r="G246" s="626"/>
      <c r="H246" s="626">
        <v>79</v>
      </c>
      <c r="I246" s="626"/>
      <c r="J246" s="626" t="s">
        <v>6177</v>
      </c>
      <c r="K246" s="626"/>
      <c r="L246" s="626" t="s">
        <v>6177</v>
      </c>
      <c r="M246" s="629" t="s">
        <v>3929</v>
      </c>
      <c r="N246" s="626"/>
      <c r="O246" s="626" t="s">
        <v>6178</v>
      </c>
      <c r="P246" s="629" t="s">
        <v>6178</v>
      </c>
      <c r="Q246" s="626"/>
      <c r="R246" s="626" t="s">
        <v>8263</v>
      </c>
      <c r="S246" s="626"/>
      <c r="T246" s="626" t="s">
        <v>6178</v>
      </c>
      <c r="U246" s="626"/>
      <c r="V246" s="626" t="s">
        <v>8801</v>
      </c>
      <c r="W246" s="628"/>
      <c r="X246" s="625" t="s">
        <v>486</v>
      </c>
      <c r="Y246" s="625"/>
      <c r="Z246" s="625" t="s">
        <v>5243</v>
      </c>
      <c r="AA246" s="628"/>
      <c r="AB246" s="626"/>
      <c r="AC246" s="626" t="str">
        <f t="shared" si="8"/>
        <v>367 mm</v>
      </c>
      <c r="AD246" s="623" t="s">
        <v>5484</v>
      </c>
      <c r="AH246" s="623">
        <v>50</v>
      </c>
      <c r="AI246" s="623">
        <f t="shared" si="9"/>
        <v>367</v>
      </c>
    </row>
    <row r="247" spans="1:35" x14ac:dyDescent="0.2">
      <c r="A247" s="628"/>
      <c r="B247" s="624" t="s">
        <v>8490</v>
      </c>
      <c r="C247" s="626" t="s">
        <v>8322</v>
      </c>
      <c r="D247" s="624" t="s">
        <v>197</v>
      </c>
      <c r="E247" s="626">
        <v>106</v>
      </c>
      <c r="F247" s="626">
        <v>71</v>
      </c>
      <c r="G247" s="626"/>
      <c r="H247" s="626">
        <v>88</v>
      </c>
      <c r="I247" s="626"/>
      <c r="J247" s="626" t="s">
        <v>3854</v>
      </c>
      <c r="K247" s="626"/>
      <c r="L247" s="626" t="s">
        <v>6177</v>
      </c>
      <c r="M247" s="629" t="s">
        <v>3929</v>
      </c>
      <c r="N247" s="626"/>
      <c r="O247" s="626" t="s">
        <v>6178</v>
      </c>
      <c r="P247" s="629" t="s">
        <v>6178</v>
      </c>
      <c r="Q247" s="626"/>
      <c r="R247" s="626" t="s">
        <v>9991</v>
      </c>
      <c r="S247" s="626"/>
      <c r="T247" s="626" t="s">
        <v>6178</v>
      </c>
      <c r="U247" s="626"/>
      <c r="V247" s="626" t="s">
        <v>5539</v>
      </c>
      <c r="W247" s="628"/>
      <c r="X247" s="625" t="s">
        <v>8802</v>
      </c>
      <c r="Y247" s="625"/>
      <c r="Z247" s="625" t="s">
        <v>6180</v>
      </c>
      <c r="AA247" s="628"/>
      <c r="AB247" s="625"/>
      <c r="AC247" s="626" t="str">
        <f t="shared" si="8"/>
        <v>302 mm</v>
      </c>
      <c r="AH247" s="623">
        <v>115</v>
      </c>
      <c r="AI247" s="623">
        <f t="shared" si="9"/>
        <v>302</v>
      </c>
    </row>
    <row r="248" spans="1:35" x14ac:dyDescent="0.2">
      <c r="A248" s="628"/>
      <c r="B248" s="624" t="s">
        <v>8490</v>
      </c>
      <c r="C248" s="626" t="s">
        <v>8322</v>
      </c>
      <c r="D248" s="624" t="s">
        <v>5757</v>
      </c>
      <c r="E248" s="626">
        <v>108</v>
      </c>
      <c r="F248" s="626">
        <v>60</v>
      </c>
      <c r="G248" s="626"/>
      <c r="H248" s="626">
        <v>79</v>
      </c>
      <c r="I248" s="626"/>
      <c r="J248" s="626" t="s">
        <v>6177</v>
      </c>
      <c r="K248" s="626"/>
      <c r="L248" s="626" t="s">
        <v>6177</v>
      </c>
      <c r="M248" s="629" t="s">
        <v>3929</v>
      </c>
      <c r="N248" s="626"/>
      <c r="O248" s="626" t="s">
        <v>6178</v>
      </c>
      <c r="P248" s="629" t="s">
        <v>6178</v>
      </c>
      <c r="Q248" s="626"/>
      <c r="R248" s="626" t="s">
        <v>8263</v>
      </c>
      <c r="S248" s="626"/>
      <c r="T248" s="626" t="s">
        <v>6178</v>
      </c>
      <c r="U248" s="626"/>
      <c r="V248" s="626" t="s">
        <v>8801</v>
      </c>
      <c r="W248" s="628"/>
      <c r="X248" s="625" t="s">
        <v>486</v>
      </c>
      <c r="Y248" s="625"/>
      <c r="Z248" s="625" t="s">
        <v>1409</v>
      </c>
      <c r="AA248" s="628"/>
      <c r="AB248" s="625"/>
      <c r="AC248" s="626" t="str">
        <f t="shared" si="8"/>
        <v>367 mm</v>
      </c>
      <c r="AH248" s="623">
        <v>50</v>
      </c>
      <c r="AI248" s="623">
        <f t="shared" si="9"/>
        <v>367</v>
      </c>
    </row>
    <row r="249" spans="1:35" x14ac:dyDescent="0.2">
      <c r="A249" s="628"/>
      <c r="B249" s="624" t="s">
        <v>8490</v>
      </c>
      <c r="C249" s="626" t="s">
        <v>8322</v>
      </c>
      <c r="D249" s="624" t="s">
        <v>2896</v>
      </c>
      <c r="E249" s="626">
        <v>108</v>
      </c>
      <c r="F249" s="626">
        <v>61</v>
      </c>
      <c r="G249" s="626"/>
      <c r="H249" s="626">
        <v>79</v>
      </c>
      <c r="I249" s="626"/>
      <c r="J249" s="626" t="s">
        <v>6177</v>
      </c>
      <c r="K249" s="626"/>
      <c r="L249" s="626" t="s">
        <v>6177</v>
      </c>
      <c r="M249" s="629" t="s">
        <v>3929</v>
      </c>
      <c r="N249" s="626"/>
      <c r="O249" s="626" t="s">
        <v>6178</v>
      </c>
      <c r="P249" s="629" t="s">
        <v>6178</v>
      </c>
      <c r="Q249" s="626"/>
      <c r="R249" s="626" t="s">
        <v>8263</v>
      </c>
      <c r="S249" s="626"/>
      <c r="T249" s="626" t="s">
        <v>6178</v>
      </c>
      <c r="U249" s="626"/>
      <c r="V249" s="626" t="s">
        <v>8801</v>
      </c>
      <c r="W249" s="628"/>
      <c r="X249" s="625" t="s">
        <v>8802</v>
      </c>
      <c r="Y249" s="625"/>
      <c r="Z249" s="625" t="s">
        <v>5243</v>
      </c>
      <c r="AA249" s="628"/>
      <c r="AB249" s="625"/>
      <c r="AC249" s="626" t="str">
        <f t="shared" si="8"/>
        <v>367 mm</v>
      </c>
      <c r="AH249" s="623">
        <v>50</v>
      </c>
      <c r="AI249" s="623">
        <f t="shared" si="9"/>
        <v>367</v>
      </c>
    </row>
    <row r="250" spans="1:35" x14ac:dyDescent="0.2">
      <c r="A250" s="628" t="s">
        <v>10317</v>
      </c>
      <c r="B250" s="624" t="s">
        <v>8490</v>
      </c>
      <c r="C250" s="626" t="s">
        <v>8322</v>
      </c>
      <c r="D250" s="639" t="s">
        <v>10316</v>
      </c>
      <c r="E250" s="626">
        <v>108</v>
      </c>
      <c r="F250" s="626">
        <v>61</v>
      </c>
      <c r="G250" s="626"/>
      <c r="H250" s="626">
        <v>79</v>
      </c>
      <c r="I250" s="626"/>
      <c r="J250" s="626" t="s">
        <v>6177</v>
      </c>
      <c r="K250" s="626"/>
      <c r="L250" s="626" t="s">
        <v>6177</v>
      </c>
      <c r="M250" s="629" t="s">
        <v>3929</v>
      </c>
      <c r="N250" s="626"/>
      <c r="O250" s="626" t="s">
        <v>6178</v>
      </c>
      <c r="P250" s="629" t="s">
        <v>6178</v>
      </c>
      <c r="Q250" s="626"/>
      <c r="R250" s="626" t="s">
        <v>8263</v>
      </c>
      <c r="S250" s="626"/>
      <c r="T250" s="626" t="s">
        <v>6178</v>
      </c>
      <c r="U250" s="626"/>
      <c r="V250" s="626" t="s">
        <v>8801</v>
      </c>
      <c r="W250" s="628"/>
      <c r="X250" s="625" t="s">
        <v>486</v>
      </c>
      <c r="Y250" s="625"/>
      <c r="Z250" s="625" t="s">
        <v>5243</v>
      </c>
      <c r="AA250" s="628"/>
      <c r="AB250" s="626"/>
      <c r="AC250" s="626" t="str">
        <f t="shared" si="8"/>
        <v>367 mm</v>
      </c>
      <c r="AH250" s="623">
        <v>50</v>
      </c>
      <c r="AI250" s="623">
        <f t="shared" si="9"/>
        <v>367</v>
      </c>
    </row>
    <row r="251" spans="1:35" x14ac:dyDescent="0.2">
      <c r="A251" s="628"/>
      <c r="B251" s="624" t="s">
        <v>8490</v>
      </c>
      <c r="C251" s="626" t="s">
        <v>8322</v>
      </c>
      <c r="D251" s="624" t="s">
        <v>4681</v>
      </c>
      <c r="E251" s="626">
        <v>108</v>
      </c>
      <c r="F251" s="626">
        <v>61</v>
      </c>
      <c r="G251" s="626"/>
      <c r="H251" s="626">
        <v>79</v>
      </c>
      <c r="I251" s="626"/>
      <c r="J251" s="626" t="s">
        <v>6177</v>
      </c>
      <c r="K251" s="626"/>
      <c r="L251" s="626" t="s">
        <v>6177</v>
      </c>
      <c r="M251" s="629" t="s">
        <v>5089</v>
      </c>
      <c r="N251" s="626"/>
      <c r="O251" s="626" t="s">
        <v>6178</v>
      </c>
      <c r="P251" s="629" t="s">
        <v>6178</v>
      </c>
      <c r="Q251" s="626"/>
      <c r="R251" s="626" t="s">
        <v>8263</v>
      </c>
      <c r="S251" s="626"/>
      <c r="T251" s="626" t="s">
        <v>6178</v>
      </c>
      <c r="U251" s="626"/>
      <c r="V251" s="626" t="s">
        <v>210</v>
      </c>
      <c r="W251" s="628"/>
      <c r="X251" s="625" t="s">
        <v>8802</v>
      </c>
      <c r="Y251" s="625"/>
      <c r="Z251" s="625" t="s">
        <v>5243</v>
      </c>
      <c r="AA251" s="628"/>
      <c r="AB251" s="626"/>
      <c r="AC251" s="626" t="str">
        <f t="shared" si="8"/>
        <v>362 mm</v>
      </c>
      <c r="AH251" s="623">
        <v>55</v>
      </c>
      <c r="AI251" s="623">
        <f t="shared" si="9"/>
        <v>362</v>
      </c>
    </row>
    <row r="252" spans="1:35" x14ac:dyDescent="0.2">
      <c r="A252" s="628"/>
      <c r="B252" s="624" t="s">
        <v>8490</v>
      </c>
      <c r="C252" s="626" t="s">
        <v>8322</v>
      </c>
      <c r="D252" s="624" t="s">
        <v>6981</v>
      </c>
      <c r="E252" s="626">
        <v>108</v>
      </c>
      <c r="F252" s="626">
        <v>61</v>
      </c>
      <c r="G252" s="626"/>
      <c r="H252" s="626">
        <v>79</v>
      </c>
      <c r="I252" s="626"/>
      <c r="J252" s="626" t="s">
        <v>6177</v>
      </c>
      <c r="K252" s="626"/>
      <c r="L252" s="626" t="s">
        <v>6177</v>
      </c>
      <c r="M252" s="629" t="s">
        <v>3929</v>
      </c>
      <c r="N252" s="626"/>
      <c r="O252" s="626" t="s">
        <v>6178</v>
      </c>
      <c r="P252" s="629" t="s">
        <v>6178</v>
      </c>
      <c r="Q252" s="626"/>
      <c r="R252" s="626" t="s">
        <v>8263</v>
      </c>
      <c r="S252" s="626"/>
      <c r="T252" s="626" t="s">
        <v>6178</v>
      </c>
      <c r="U252" s="626"/>
      <c r="V252" s="626" t="s">
        <v>8801</v>
      </c>
      <c r="W252" s="628"/>
      <c r="X252" s="625" t="s">
        <v>486</v>
      </c>
      <c r="Y252" s="625"/>
      <c r="Z252" s="625" t="s">
        <v>5243</v>
      </c>
      <c r="AA252" s="628"/>
      <c r="AB252" s="626"/>
      <c r="AC252" s="626" t="str">
        <f t="shared" si="8"/>
        <v>367 mm</v>
      </c>
      <c r="AH252" s="623">
        <v>50</v>
      </c>
      <c r="AI252" s="623">
        <f t="shared" si="9"/>
        <v>367</v>
      </c>
    </row>
    <row r="253" spans="1:35" x14ac:dyDescent="0.2">
      <c r="A253" s="628" t="s">
        <v>10496</v>
      </c>
      <c r="B253" s="624" t="s">
        <v>8490</v>
      </c>
      <c r="C253" s="626" t="s">
        <v>8322</v>
      </c>
      <c r="D253" s="624" t="s">
        <v>5726</v>
      </c>
      <c r="E253" s="626">
        <v>108</v>
      </c>
      <c r="F253" s="626">
        <v>62</v>
      </c>
      <c r="G253" s="626"/>
      <c r="H253" s="626">
        <v>79</v>
      </c>
      <c r="I253" s="626"/>
      <c r="J253" s="626" t="s">
        <v>6177</v>
      </c>
      <c r="K253" s="626"/>
      <c r="L253" s="626" t="s">
        <v>6177</v>
      </c>
      <c r="M253" s="629" t="s">
        <v>3929</v>
      </c>
      <c r="N253" s="626"/>
      <c r="O253" s="626" t="s">
        <v>6178</v>
      </c>
      <c r="P253" s="629" t="s">
        <v>6178</v>
      </c>
      <c r="Q253" s="626"/>
      <c r="R253" s="626" t="s">
        <v>8263</v>
      </c>
      <c r="S253" s="626"/>
      <c r="T253" s="626" t="s">
        <v>6178</v>
      </c>
      <c r="U253" s="626"/>
      <c r="V253" s="626" t="s">
        <v>210</v>
      </c>
      <c r="W253" s="628"/>
      <c r="X253" s="625" t="s">
        <v>211</v>
      </c>
      <c r="Y253" s="625"/>
      <c r="Z253" s="625" t="s">
        <v>6180</v>
      </c>
      <c r="AA253" s="628"/>
      <c r="AB253" s="626"/>
      <c r="AC253" s="626" t="str">
        <f t="shared" si="8"/>
        <v>362 mm</v>
      </c>
      <c r="AH253" s="623">
        <v>55</v>
      </c>
      <c r="AI253" s="623">
        <f t="shared" si="9"/>
        <v>362</v>
      </c>
    </row>
    <row r="254" spans="1:35" x14ac:dyDescent="0.2">
      <c r="A254" s="628"/>
      <c r="B254" s="624" t="s">
        <v>8490</v>
      </c>
      <c r="C254" s="626" t="s">
        <v>8322</v>
      </c>
      <c r="D254" s="639" t="s">
        <v>3215</v>
      </c>
      <c r="E254" s="626">
        <v>108</v>
      </c>
      <c r="F254" s="626">
        <v>61</v>
      </c>
      <c r="G254" s="626"/>
      <c r="H254" s="626">
        <v>79</v>
      </c>
      <c r="I254" s="626"/>
      <c r="J254" s="626" t="s">
        <v>6177</v>
      </c>
      <c r="K254" s="626"/>
      <c r="L254" s="626" t="s">
        <v>6177</v>
      </c>
      <c r="M254" s="629" t="s">
        <v>3929</v>
      </c>
      <c r="N254" s="626"/>
      <c r="O254" s="626" t="s">
        <v>6178</v>
      </c>
      <c r="P254" s="629" t="s">
        <v>6178</v>
      </c>
      <c r="Q254" s="626"/>
      <c r="R254" s="626" t="s">
        <v>8263</v>
      </c>
      <c r="S254" s="626"/>
      <c r="T254" s="626" t="s">
        <v>6178</v>
      </c>
      <c r="U254" s="626"/>
      <c r="V254" s="626" t="s">
        <v>8801</v>
      </c>
      <c r="W254" s="628"/>
      <c r="X254" s="625" t="s">
        <v>486</v>
      </c>
      <c r="Y254" s="625"/>
      <c r="Z254" s="625" t="s">
        <v>5243</v>
      </c>
      <c r="AA254" s="628"/>
      <c r="AB254" s="626"/>
      <c r="AC254" s="626" t="str">
        <f t="shared" si="8"/>
        <v>367 mm</v>
      </c>
      <c r="AH254" s="623">
        <v>50</v>
      </c>
      <c r="AI254" s="623">
        <f t="shared" si="9"/>
        <v>367</v>
      </c>
    </row>
    <row r="255" spans="1:35" x14ac:dyDescent="0.2">
      <c r="A255" s="628"/>
      <c r="B255" s="624" t="s">
        <v>8490</v>
      </c>
      <c r="C255" s="626" t="s">
        <v>8322</v>
      </c>
      <c r="D255" s="639" t="s">
        <v>5990</v>
      </c>
      <c r="E255" s="626">
        <v>101</v>
      </c>
      <c r="F255" s="626">
        <v>65</v>
      </c>
      <c r="G255" s="626"/>
      <c r="H255" s="626">
        <v>79</v>
      </c>
      <c r="I255" s="626"/>
      <c r="J255" s="626" t="s">
        <v>3854</v>
      </c>
      <c r="K255" s="626"/>
      <c r="L255" s="626" t="s">
        <v>6177</v>
      </c>
      <c r="M255" s="629" t="s">
        <v>8671</v>
      </c>
      <c r="N255" s="626"/>
      <c r="O255" s="626" t="s">
        <v>6178</v>
      </c>
      <c r="P255" s="629" t="s">
        <v>6178</v>
      </c>
      <c r="Q255" s="625"/>
      <c r="R255" s="626" t="s">
        <v>9991</v>
      </c>
      <c r="S255" s="625"/>
      <c r="T255" s="626" t="s">
        <v>6178</v>
      </c>
      <c r="U255" s="626"/>
      <c r="V255" s="638" t="s">
        <v>8062</v>
      </c>
      <c r="W255" s="628"/>
      <c r="X255" s="625" t="s">
        <v>6180</v>
      </c>
      <c r="Y255" s="625"/>
      <c r="Z255" s="625" t="s">
        <v>220</v>
      </c>
      <c r="AA255" s="628"/>
      <c r="AB255" s="626" t="s">
        <v>8263</v>
      </c>
      <c r="AC255" s="626" t="str">
        <f t="shared" si="8"/>
        <v>282 mm</v>
      </c>
      <c r="AH255" s="623">
        <v>135</v>
      </c>
      <c r="AI255" s="623">
        <f t="shared" si="9"/>
        <v>282</v>
      </c>
    </row>
    <row r="256" spans="1:35" x14ac:dyDescent="0.2">
      <c r="A256" s="628" t="s">
        <v>853</v>
      </c>
      <c r="B256" s="624" t="s">
        <v>8490</v>
      </c>
      <c r="C256" s="626" t="s">
        <v>8322</v>
      </c>
      <c r="D256" s="639" t="s">
        <v>8701</v>
      </c>
      <c r="E256" s="626">
        <v>108</v>
      </c>
      <c r="F256" s="626">
        <v>61</v>
      </c>
      <c r="G256" s="626"/>
      <c r="H256" s="626">
        <v>79</v>
      </c>
      <c r="I256" s="626"/>
      <c r="J256" s="626" t="s">
        <v>6177</v>
      </c>
      <c r="K256" s="626"/>
      <c r="L256" s="626" t="s">
        <v>6177</v>
      </c>
      <c r="M256" s="629" t="s">
        <v>3929</v>
      </c>
      <c r="N256" s="626"/>
      <c r="O256" s="626" t="s">
        <v>6178</v>
      </c>
      <c r="P256" s="629" t="s">
        <v>6178</v>
      </c>
      <c r="Q256" s="626"/>
      <c r="R256" s="626" t="s">
        <v>8263</v>
      </c>
      <c r="S256" s="626"/>
      <c r="T256" s="626" t="s">
        <v>6178</v>
      </c>
      <c r="U256" s="626"/>
      <c r="V256" s="626" t="s">
        <v>8801</v>
      </c>
      <c r="W256" s="628"/>
      <c r="X256" s="625" t="s">
        <v>486</v>
      </c>
      <c r="Y256" s="625"/>
      <c r="Z256" s="625" t="s">
        <v>5243</v>
      </c>
      <c r="AA256" s="628"/>
      <c r="AB256" s="626"/>
      <c r="AC256" s="626" t="str">
        <f t="shared" si="8"/>
        <v>367 mm</v>
      </c>
      <c r="AH256" s="623">
        <v>50</v>
      </c>
      <c r="AI256" s="623">
        <f t="shared" si="9"/>
        <v>367</v>
      </c>
    </row>
    <row r="257" spans="1:35" x14ac:dyDescent="0.2">
      <c r="A257" s="628"/>
      <c r="B257" s="624" t="s">
        <v>8490</v>
      </c>
      <c r="C257" s="626" t="s">
        <v>8322</v>
      </c>
      <c r="D257" s="624" t="s">
        <v>9671</v>
      </c>
      <c r="E257" s="626">
        <v>108</v>
      </c>
      <c r="F257" s="626">
        <v>61</v>
      </c>
      <c r="G257" s="626"/>
      <c r="H257" s="626">
        <v>79</v>
      </c>
      <c r="I257" s="626"/>
      <c r="J257" s="626" t="s">
        <v>6177</v>
      </c>
      <c r="K257" s="626"/>
      <c r="L257" s="626" t="s">
        <v>6177</v>
      </c>
      <c r="M257" s="629" t="s">
        <v>5089</v>
      </c>
      <c r="N257" s="626"/>
      <c r="O257" s="626" t="s">
        <v>6178</v>
      </c>
      <c r="P257" s="629" t="s">
        <v>6178</v>
      </c>
      <c r="Q257" s="626"/>
      <c r="R257" s="626" t="s">
        <v>8263</v>
      </c>
      <c r="S257" s="626"/>
      <c r="T257" s="626" t="s">
        <v>6178</v>
      </c>
      <c r="U257" s="626"/>
      <c r="V257" s="626" t="s">
        <v>8801</v>
      </c>
      <c r="W257" s="628"/>
      <c r="X257" s="625" t="s">
        <v>486</v>
      </c>
      <c r="Y257" s="625"/>
      <c r="Z257" s="625" t="s">
        <v>5156</v>
      </c>
      <c r="AA257" s="628"/>
      <c r="AB257" s="626"/>
      <c r="AC257" s="626" t="str">
        <f t="shared" si="8"/>
        <v>367 mm</v>
      </c>
      <c r="AH257" s="623">
        <v>50</v>
      </c>
      <c r="AI257" s="623">
        <f t="shared" si="9"/>
        <v>367</v>
      </c>
    </row>
    <row r="258" spans="1:35" x14ac:dyDescent="0.2">
      <c r="A258" s="628"/>
      <c r="B258" s="624" t="s">
        <v>8490</v>
      </c>
      <c r="C258" s="626" t="s">
        <v>8322</v>
      </c>
      <c r="D258" s="624" t="s">
        <v>3853</v>
      </c>
      <c r="E258" s="626">
        <v>108</v>
      </c>
      <c r="F258" s="626">
        <v>62</v>
      </c>
      <c r="G258" s="626"/>
      <c r="H258" s="626">
        <v>79</v>
      </c>
      <c r="I258" s="626"/>
      <c r="J258" s="626" t="s">
        <v>6177</v>
      </c>
      <c r="K258" s="626"/>
      <c r="L258" s="626" t="s">
        <v>6177</v>
      </c>
      <c r="M258" s="629" t="s">
        <v>3929</v>
      </c>
      <c r="N258" s="626"/>
      <c r="O258" s="626" t="s">
        <v>6178</v>
      </c>
      <c r="P258" s="629" t="s">
        <v>6178</v>
      </c>
      <c r="Q258" s="626"/>
      <c r="R258" s="626" t="s">
        <v>8263</v>
      </c>
      <c r="S258" s="626"/>
      <c r="T258" s="626" t="s">
        <v>6178</v>
      </c>
      <c r="U258" s="626"/>
      <c r="V258" s="626" t="s">
        <v>8801</v>
      </c>
      <c r="W258" s="628"/>
      <c r="X258" s="625" t="s">
        <v>486</v>
      </c>
      <c r="Y258" s="625"/>
      <c r="Z258" s="625" t="s">
        <v>5156</v>
      </c>
      <c r="AA258" s="628"/>
      <c r="AB258" s="626"/>
      <c r="AC258" s="626" t="str">
        <f t="shared" si="8"/>
        <v>367 mm</v>
      </c>
      <c r="AH258" s="623">
        <v>50</v>
      </c>
      <c r="AI258" s="623">
        <f t="shared" si="9"/>
        <v>367</v>
      </c>
    </row>
    <row r="259" spans="1:35" x14ac:dyDescent="0.2">
      <c r="A259" s="628"/>
      <c r="B259" s="624" t="s">
        <v>8490</v>
      </c>
      <c r="C259" s="626" t="s">
        <v>8322</v>
      </c>
      <c r="D259" s="639" t="s">
        <v>3530</v>
      </c>
      <c r="E259" s="626">
        <v>108</v>
      </c>
      <c r="F259" s="626">
        <v>61</v>
      </c>
      <c r="G259" s="626"/>
      <c r="H259" s="626">
        <v>79</v>
      </c>
      <c r="I259" s="626"/>
      <c r="J259" s="626" t="s">
        <v>6177</v>
      </c>
      <c r="K259" s="626"/>
      <c r="L259" s="626" t="s">
        <v>6177</v>
      </c>
      <c r="M259" s="629" t="s">
        <v>3929</v>
      </c>
      <c r="N259" s="626"/>
      <c r="O259" s="626" t="s">
        <v>6178</v>
      </c>
      <c r="P259" s="629" t="s">
        <v>6178</v>
      </c>
      <c r="Q259" s="626"/>
      <c r="R259" s="626" t="s">
        <v>8263</v>
      </c>
      <c r="S259" s="626"/>
      <c r="T259" s="626" t="s">
        <v>6178</v>
      </c>
      <c r="U259" s="626"/>
      <c r="V259" s="626" t="s">
        <v>8801</v>
      </c>
      <c r="W259" s="628"/>
      <c r="X259" s="625" t="s">
        <v>486</v>
      </c>
      <c r="Y259" s="625"/>
      <c r="Z259" s="625" t="s">
        <v>5243</v>
      </c>
      <c r="AA259" s="628"/>
      <c r="AB259" s="626"/>
      <c r="AC259" s="626" t="str">
        <f t="shared" si="8"/>
        <v>367 mm</v>
      </c>
      <c r="AH259" s="623">
        <v>50</v>
      </c>
      <c r="AI259" s="623">
        <f t="shared" si="9"/>
        <v>367</v>
      </c>
    </row>
    <row r="260" spans="1:35" x14ac:dyDescent="0.2">
      <c r="A260" s="628" t="s">
        <v>9731</v>
      </c>
      <c r="B260" s="624" t="s">
        <v>5305</v>
      </c>
      <c r="C260" s="626" t="s">
        <v>8322</v>
      </c>
      <c r="D260" s="624" t="s">
        <v>10033</v>
      </c>
      <c r="E260" s="626">
        <v>110</v>
      </c>
      <c r="F260" s="626">
        <v>56</v>
      </c>
      <c r="G260" s="626"/>
      <c r="H260" s="626">
        <v>79</v>
      </c>
      <c r="I260" s="626"/>
      <c r="J260" s="626" t="s">
        <v>2289</v>
      </c>
      <c r="K260" s="626"/>
      <c r="L260" s="626" t="s">
        <v>6177</v>
      </c>
      <c r="M260" s="629" t="s">
        <v>3929</v>
      </c>
      <c r="N260" s="626"/>
      <c r="O260" s="626" t="s">
        <v>6178</v>
      </c>
      <c r="P260" s="629" t="s">
        <v>6178</v>
      </c>
      <c r="Q260" s="626"/>
      <c r="R260" s="626" t="s">
        <v>8263</v>
      </c>
      <c r="S260" s="626"/>
      <c r="T260" s="626" t="s">
        <v>6178</v>
      </c>
      <c r="U260" s="626"/>
      <c r="V260" s="638" t="s">
        <v>481</v>
      </c>
      <c r="W260" s="628"/>
      <c r="X260" s="625" t="s">
        <v>5156</v>
      </c>
      <c r="Y260" s="625"/>
      <c r="Z260" s="625" t="s">
        <v>1409</v>
      </c>
      <c r="AA260" s="628"/>
      <c r="AB260" s="626" t="s">
        <v>8263</v>
      </c>
      <c r="AC260" s="626" t="str">
        <f t="shared" si="8"/>
        <v>317 mm</v>
      </c>
      <c r="AH260" s="623">
        <v>100</v>
      </c>
      <c r="AI260" s="623">
        <f t="shared" si="9"/>
        <v>317</v>
      </c>
    </row>
    <row r="261" spans="1:35" x14ac:dyDescent="0.2">
      <c r="A261" s="628"/>
      <c r="B261" s="624" t="s">
        <v>2125</v>
      </c>
      <c r="C261" s="626" t="s">
        <v>8322</v>
      </c>
      <c r="D261" s="624" t="s">
        <v>7706</v>
      </c>
      <c r="E261" s="626">
        <v>101</v>
      </c>
      <c r="F261" s="626">
        <v>67</v>
      </c>
      <c r="G261" s="626"/>
      <c r="H261" s="626">
        <v>79</v>
      </c>
      <c r="I261" s="626"/>
      <c r="J261" s="626" t="s">
        <v>3854</v>
      </c>
      <c r="K261" s="626"/>
      <c r="L261" s="626" t="s">
        <v>6177</v>
      </c>
      <c r="M261" s="629" t="s">
        <v>8671</v>
      </c>
      <c r="N261" s="626"/>
      <c r="O261" s="626" t="s">
        <v>6178</v>
      </c>
      <c r="P261" s="629" t="s">
        <v>6178</v>
      </c>
      <c r="Q261" s="625"/>
      <c r="R261" s="626" t="s">
        <v>9991</v>
      </c>
      <c r="S261" s="625"/>
      <c r="T261" s="626" t="s">
        <v>6178</v>
      </c>
      <c r="U261" s="626"/>
      <c r="V261" s="638" t="s">
        <v>6220</v>
      </c>
      <c r="W261" s="628"/>
      <c r="X261" s="625" t="s">
        <v>211</v>
      </c>
      <c r="Y261" s="625"/>
      <c r="Z261" s="625" t="s">
        <v>6180</v>
      </c>
      <c r="AA261" s="628"/>
      <c r="AB261" s="626" t="s">
        <v>8263</v>
      </c>
      <c r="AC261" s="626" t="str">
        <f t="shared" si="8"/>
        <v>292 mm</v>
      </c>
      <c r="AH261" s="623">
        <v>125</v>
      </c>
      <c r="AI261" s="623">
        <f t="shared" si="9"/>
        <v>292</v>
      </c>
    </row>
    <row r="262" spans="1:35" x14ac:dyDescent="0.2">
      <c r="A262" s="628"/>
      <c r="B262" s="624" t="s">
        <v>2125</v>
      </c>
      <c r="C262" s="626" t="s">
        <v>8322</v>
      </c>
      <c r="D262" s="624" t="s">
        <v>2898</v>
      </c>
      <c r="E262" s="626">
        <v>122</v>
      </c>
      <c r="F262" s="626">
        <v>64</v>
      </c>
      <c r="G262" s="626"/>
      <c r="H262" s="626">
        <v>79</v>
      </c>
      <c r="I262" s="626"/>
      <c r="J262" s="626" t="s">
        <v>3854</v>
      </c>
      <c r="K262" s="626"/>
      <c r="L262" s="626" t="s">
        <v>6177</v>
      </c>
      <c r="M262" s="629" t="s">
        <v>3929</v>
      </c>
      <c r="N262" s="626"/>
      <c r="O262" s="626" t="s">
        <v>6178</v>
      </c>
      <c r="P262" s="629" t="s">
        <v>6178</v>
      </c>
      <c r="Q262" s="626"/>
      <c r="R262" s="626" t="s">
        <v>8263</v>
      </c>
      <c r="S262" s="626"/>
      <c r="T262" s="626" t="s">
        <v>6178</v>
      </c>
      <c r="U262" s="626"/>
      <c r="V262" s="626" t="s">
        <v>10344</v>
      </c>
      <c r="W262" s="628"/>
      <c r="X262" s="625" t="s">
        <v>486</v>
      </c>
      <c r="Y262" s="625"/>
      <c r="Z262" s="625" t="s">
        <v>5156</v>
      </c>
      <c r="AA262" s="628"/>
      <c r="AB262" s="626" t="s">
        <v>8263</v>
      </c>
      <c r="AC262" s="626" t="str">
        <f t="shared" si="8"/>
        <v>287 mm</v>
      </c>
      <c r="AH262" s="623">
        <v>130</v>
      </c>
      <c r="AI262" s="623">
        <f t="shared" si="9"/>
        <v>287</v>
      </c>
    </row>
    <row r="263" spans="1:35" x14ac:dyDescent="0.2">
      <c r="A263" s="628"/>
      <c r="B263" s="624" t="s">
        <v>2125</v>
      </c>
      <c r="C263" s="626" t="s">
        <v>8322</v>
      </c>
      <c r="D263" s="624" t="s">
        <v>3581</v>
      </c>
      <c r="E263" s="626">
        <v>120</v>
      </c>
      <c r="F263" s="626">
        <v>57</v>
      </c>
      <c r="G263" s="626"/>
      <c r="H263" s="626">
        <v>79</v>
      </c>
      <c r="I263" s="626"/>
      <c r="J263" s="626" t="s">
        <v>2289</v>
      </c>
      <c r="K263" s="626"/>
      <c r="L263" s="626" t="s">
        <v>8885</v>
      </c>
      <c r="M263" s="629" t="s">
        <v>3929</v>
      </c>
      <c r="N263" s="626"/>
      <c r="O263" s="626" t="s">
        <v>6178</v>
      </c>
      <c r="P263" s="629" t="s">
        <v>6178</v>
      </c>
      <c r="Q263" s="626"/>
      <c r="R263" s="626" t="s">
        <v>8263</v>
      </c>
      <c r="S263" s="626"/>
      <c r="T263" s="626" t="s">
        <v>6178</v>
      </c>
      <c r="U263" s="626"/>
      <c r="V263" s="626" t="s">
        <v>2388</v>
      </c>
      <c r="W263" s="628"/>
      <c r="X263" s="625" t="s">
        <v>6180</v>
      </c>
      <c r="Y263" s="625"/>
      <c r="Z263" s="625" t="s">
        <v>220</v>
      </c>
      <c r="AA263" s="628"/>
      <c r="AB263" s="625" t="s">
        <v>8263</v>
      </c>
      <c r="AC263" s="626" t="str">
        <f t="shared" si="8"/>
        <v>317 mm</v>
      </c>
      <c r="AH263" s="623">
        <v>100</v>
      </c>
      <c r="AI263" s="623">
        <f t="shared" si="9"/>
        <v>317</v>
      </c>
    </row>
    <row r="264" spans="1:35" x14ac:dyDescent="0.2">
      <c r="A264" s="628"/>
      <c r="B264" s="624" t="s">
        <v>2125</v>
      </c>
      <c r="C264" s="626" t="s">
        <v>8322</v>
      </c>
      <c r="D264" s="624" t="s">
        <v>3205</v>
      </c>
      <c r="E264" s="626">
        <v>101</v>
      </c>
      <c r="F264" s="626">
        <v>64</v>
      </c>
      <c r="G264" s="626"/>
      <c r="H264" s="626">
        <v>79</v>
      </c>
      <c r="I264" s="626"/>
      <c r="J264" s="625" t="s">
        <v>3854</v>
      </c>
      <c r="K264" s="626"/>
      <c r="L264" s="625" t="s">
        <v>6177</v>
      </c>
      <c r="M264" s="629" t="s">
        <v>5089</v>
      </c>
      <c r="N264" s="625"/>
      <c r="O264" s="626" t="s">
        <v>6178</v>
      </c>
      <c r="P264" s="629" t="s">
        <v>6178</v>
      </c>
      <c r="Q264" s="625"/>
      <c r="R264" s="626" t="s">
        <v>9991</v>
      </c>
      <c r="S264" s="625"/>
      <c r="T264" s="626" t="s">
        <v>6178</v>
      </c>
      <c r="U264" s="626"/>
      <c r="V264" s="626" t="s">
        <v>5539</v>
      </c>
      <c r="W264" s="628"/>
      <c r="X264" s="625" t="s">
        <v>6180</v>
      </c>
      <c r="Y264" s="625"/>
      <c r="Z264" s="625" t="s">
        <v>5243</v>
      </c>
      <c r="AA264" s="628"/>
      <c r="AB264" s="625" t="s">
        <v>8263</v>
      </c>
      <c r="AC264" s="626" t="str">
        <f t="shared" si="8"/>
        <v>302 mm</v>
      </c>
      <c r="AH264" s="623">
        <v>115</v>
      </c>
      <c r="AI264" s="623">
        <f t="shared" si="9"/>
        <v>302</v>
      </c>
    </row>
    <row r="265" spans="1:35" customFormat="1" x14ac:dyDescent="0.2">
      <c r="A265" s="6" t="s">
        <v>12069</v>
      </c>
      <c r="B265" s="136" t="s">
        <v>2125</v>
      </c>
      <c r="C265" s="137" t="s">
        <v>8322</v>
      </c>
      <c r="D265" s="136" t="s">
        <v>11736</v>
      </c>
      <c r="E265" s="137">
        <v>110</v>
      </c>
      <c r="F265" s="137">
        <v>55</v>
      </c>
      <c r="G265" s="137"/>
      <c r="H265" s="137">
        <v>79</v>
      </c>
      <c r="I265" s="137"/>
      <c r="J265" s="5" t="s">
        <v>2289</v>
      </c>
      <c r="K265" s="137"/>
      <c r="L265" s="5" t="s">
        <v>6177</v>
      </c>
      <c r="M265" s="251" t="s">
        <v>3929</v>
      </c>
      <c r="N265" s="5"/>
      <c r="O265" s="137" t="s">
        <v>6178</v>
      </c>
      <c r="P265" s="251" t="s">
        <v>6178</v>
      </c>
      <c r="Q265" s="137"/>
      <c r="R265" s="137" t="s">
        <v>8263</v>
      </c>
      <c r="S265" s="137"/>
      <c r="T265" s="137" t="s">
        <v>6178</v>
      </c>
      <c r="U265" s="137"/>
      <c r="V265" s="137" t="s">
        <v>1259</v>
      </c>
      <c r="W265" s="6"/>
      <c r="X265" s="5" t="s">
        <v>11737</v>
      </c>
      <c r="Y265" s="5"/>
      <c r="Z265" s="5" t="s">
        <v>220</v>
      </c>
      <c r="AA265" s="6"/>
      <c r="AB265" s="5" t="s">
        <v>8263</v>
      </c>
      <c r="AC265" s="626" t="str">
        <f t="shared" si="8"/>
        <v>312 mm</v>
      </c>
      <c r="AH265" s="628">
        <v>105</v>
      </c>
      <c r="AI265" s="623">
        <f t="shared" si="9"/>
        <v>312</v>
      </c>
    </row>
    <row r="266" spans="1:35" x14ac:dyDescent="0.2">
      <c r="A266" s="628"/>
      <c r="B266" s="624" t="s">
        <v>2125</v>
      </c>
      <c r="C266" s="626" t="s">
        <v>8322</v>
      </c>
      <c r="D266" s="624" t="s">
        <v>1691</v>
      </c>
      <c r="E266" s="626">
        <v>122</v>
      </c>
      <c r="F266" s="626"/>
      <c r="G266" s="626"/>
      <c r="H266" s="626">
        <v>79</v>
      </c>
      <c r="I266" s="626"/>
      <c r="J266" s="626" t="s">
        <v>3854</v>
      </c>
      <c r="K266" s="626"/>
      <c r="L266" s="626" t="s">
        <v>6177</v>
      </c>
      <c r="M266" s="629" t="s">
        <v>3929</v>
      </c>
      <c r="N266" s="626"/>
      <c r="O266" s="626" t="s">
        <v>6178</v>
      </c>
      <c r="P266" s="629" t="s">
        <v>6178</v>
      </c>
      <c r="Q266" s="626"/>
      <c r="R266" s="626" t="s">
        <v>8263</v>
      </c>
      <c r="S266" s="626"/>
      <c r="T266" s="626" t="s">
        <v>6178</v>
      </c>
      <c r="U266" s="626"/>
      <c r="V266" s="638" t="s">
        <v>8062</v>
      </c>
      <c r="W266" s="628"/>
      <c r="X266" s="625" t="s">
        <v>5243</v>
      </c>
      <c r="Y266" s="625"/>
      <c r="Z266" s="625" t="s">
        <v>220</v>
      </c>
      <c r="AA266" s="628"/>
      <c r="AB266" s="626" t="s">
        <v>8263</v>
      </c>
      <c r="AC266" s="626" t="str">
        <f t="shared" si="8"/>
        <v>282 mm</v>
      </c>
      <c r="AH266" s="623">
        <v>135</v>
      </c>
      <c r="AI266" s="623">
        <f t="shared" si="9"/>
        <v>282</v>
      </c>
    </row>
    <row r="267" spans="1:35" x14ac:dyDescent="0.2">
      <c r="A267" s="628"/>
      <c r="B267" s="624" t="s">
        <v>2785</v>
      </c>
      <c r="C267" s="626" t="s">
        <v>8322</v>
      </c>
      <c r="D267" s="624" t="s">
        <v>3699</v>
      </c>
      <c r="E267" s="626">
        <v>125</v>
      </c>
      <c r="F267" s="626"/>
      <c r="G267" s="626"/>
      <c r="H267" s="626">
        <v>83</v>
      </c>
      <c r="I267" s="626"/>
      <c r="J267" s="626" t="s">
        <v>3854</v>
      </c>
      <c r="K267" s="626"/>
      <c r="L267" s="626" t="s">
        <v>6177</v>
      </c>
      <c r="M267" s="629" t="s">
        <v>3929</v>
      </c>
      <c r="N267" s="626"/>
      <c r="O267" s="626" t="s">
        <v>6178</v>
      </c>
      <c r="P267" s="629" t="s">
        <v>6178</v>
      </c>
      <c r="Q267" s="626"/>
      <c r="R267" s="626" t="s">
        <v>8263</v>
      </c>
      <c r="S267" s="626"/>
      <c r="T267" s="626" t="s">
        <v>6178</v>
      </c>
      <c r="U267" s="626"/>
      <c r="V267" s="638" t="s">
        <v>10344</v>
      </c>
      <c r="W267" s="628"/>
      <c r="X267" s="625" t="s">
        <v>220</v>
      </c>
      <c r="Y267" s="625"/>
      <c r="Z267" s="625" t="s">
        <v>220</v>
      </c>
      <c r="AA267" s="628"/>
      <c r="AB267" s="626" t="s">
        <v>8263</v>
      </c>
      <c r="AC267" s="626" t="str">
        <f t="shared" si="8"/>
        <v>287 mm</v>
      </c>
      <c r="AH267" s="623">
        <v>130</v>
      </c>
      <c r="AI267" s="623">
        <f t="shared" si="9"/>
        <v>287</v>
      </c>
    </row>
    <row r="268" spans="1:35" x14ac:dyDescent="0.2">
      <c r="A268" s="628"/>
      <c r="B268" s="624" t="s">
        <v>2785</v>
      </c>
      <c r="C268" s="626" t="s">
        <v>8322</v>
      </c>
      <c r="D268" s="639" t="s">
        <v>5354</v>
      </c>
      <c r="E268" s="626">
        <v>110</v>
      </c>
      <c r="F268" s="626">
        <v>58</v>
      </c>
      <c r="G268" s="626"/>
      <c r="H268" s="626">
        <v>79</v>
      </c>
      <c r="I268" s="626"/>
      <c r="J268" s="626" t="s">
        <v>2289</v>
      </c>
      <c r="K268" s="626"/>
      <c r="L268" s="626" t="s">
        <v>6177</v>
      </c>
      <c r="M268" s="629" t="s">
        <v>3929</v>
      </c>
      <c r="N268" s="626"/>
      <c r="O268" s="626" t="s">
        <v>6178</v>
      </c>
      <c r="P268" s="629" t="s">
        <v>6178</v>
      </c>
      <c r="Q268" s="626"/>
      <c r="R268" s="626" t="s">
        <v>8263</v>
      </c>
      <c r="S268" s="626"/>
      <c r="T268" s="626" t="s">
        <v>6178</v>
      </c>
      <c r="U268" s="626"/>
      <c r="V268" s="626" t="s">
        <v>6343</v>
      </c>
      <c r="W268" s="628"/>
      <c r="X268" s="625" t="s">
        <v>5243</v>
      </c>
      <c r="Y268" s="625"/>
      <c r="Z268" s="625" t="s">
        <v>220</v>
      </c>
      <c r="AA268" s="628"/>
      <c r="AB268" s="626" t="s">
        <v>8263</v>
      </c>
      <c r="AC268" s="626" t="str">
        <f t="shared" si="8"/>
        <v>307 mm</v>
      </c>
      <c r="AH268" s="623">
        <v>110</v>
      </c>
      <c r="AI268" s="623">
        <f t="shared" si="9"/>
        <v>307</v>
      </c>
    </row>
    <row r="269" spans="1:35" x14ac:dyDescent="0.2">
      <c r="A269" s="628"/>
      <c r="B269" s="624" t="s">
        <v>1019</v>
      </c>
      <c r="C269" s="626" t="s">
        <v>8322</v>
      </c>
      <c r="D269" s="624" t="s">
        <v>1654</v>
      </c>
      <c r="E269" s="626">
        <v>101</v>
      </c>
      <c r="F269" s="626">
        <v>67</v>
      </c>
      <c r="G269" s="626"/>
      <c r="H269" s="626">
        <v>79</v>
      </c>
      <c r="I269" s="626"/>
      <c r="J269" s="626" t="s">
        <v>3854</v>
      </c>
      <c r="K269" s="626"/>
      <c r="L269" s="626" t="s">
        <v>6177</v>
      </c>
      <c r="M269" s="629" t="s">
        <v>3929</v>
      </c>
      <c r="N269" s="626"/>
      <c r="O269" s="626" t="s">
        <v>6178</v>
      </c>
      <c r="P269" s="629" t="s">
        <v>6178</v>
      </c>
      <c r="Q269" s="626"/>
      <c r="R269" s="626" t="s">
        <v>9991</v>
      </c>
      <c r="S269" s="626"/>
      <c r="T269" s="626" t="s">
        <v>6178</v>
      </c>
      <c r="U269" s="626"/>
      <c r="V269" s="626" t="s">
        <v>6220</v>
      </c>
      <c r="W269" s="628"/>
      <c r="X269" s="625" t="s">
        <v>6180</v>
      </c>
      <c r="Y269" s="625"/>
      <c r="Z269" s="625" t="s">
        <v>5243</v>
      </c>
      <c r="AA269" s="628"/>
      <c r="AB269" s="625" t="s">
        <v>8263</v>
      </c>
      <c r="AC269" s="626" t="str">
        <f t="shared" si="8"/>
        <v>292 mm</v>
      </c>
      <c r="AH269" s="623">
        <v>125</v>
      </c>
      <c r="AI269" s="623">
        <f t="shared" si="9"/>
        <v>292</v>
      </c>
    </row>
    <row r="270" spans="1:35" x14ac:dyDescent="0.2">
      <c r="A270" s="628"/>
      <c r="B270" s="624" t="s">
        <v>1019</v>
      </c>
      <c r="C270" s="626" t="s">
        <v>8322</v>
      </c>
      <c r="D270" s="624" t="s">
        <v>4402</v>
      </c>
      <c r="E270" s="626">
        <v>108</v>
      </c>
      <c r="F270" s="626">
        <v>61</v>
      </c>
      <c r="G270" s="626"/>
      <c r="H270" s="626">
        <v>79</v>
      </c>
      <c r="I270" s="626"/>
      <c r="J270" s="626" t="s">
        <v>6177</v>
      </c>
      <c r="K270" s="626"/>
      <c r="L270" s="626" t="s">
        <v>6177</v>
      </c>
      <c r="M270" s="629" t="s">
        <v>3929</v>
      </c>
      <c r="N270" s="626"/>
      <c r="O270" s="626" t="s">
        <v>6178</v>
      </c>
      <c r="P270" s="629" t="s">
        <v>6178</v>
      </c>
      <c r="Q270" s="626"/>
      <c r="R270" s="626" t="s">
        <v>8263</v>
      </c>
      <c r="S270" s="626"/>
      <c r="T270" s="626" t="s">
        <v>6178</v>
      </c>
      <c r="U270" s="626"/>
      <c r="V270" s="626" t="s">
        <v>538</v>
      </c>
      <c r="W270" s="628"/>
      <c r="X270" s="625" t="s">
        <v>486</v>
      </c>
      <c r="Y270" s="625"/>
      <c r="Z270" s="625" t="s">
        <v>5156</v>
      </c>
      <c r="AA270" s="628"/>
      <c r="AB270" s="626"/>
      <c r="AC270" s="626" t="str">
        <f t="shared" si="8"/>
        <v>342 mm</v>
      </c>
      <c r="AH270" s="623">
        <v>75</v>
      </c>
      <c r="AI270" s="623">
        <f t="shared" si="9"/>
        <v>342</v>
      </c>
    </row>
    <row r="271" spans="1:35" x14ac:dyDescent="0.2">
      <c r="A271" s="628"/>
      <c r="B271" s="624" t="s">
        <v>5948</v>
      </c>
      <c r="C271" s="626" t="s">
        <v>8322</v>
      </c>
      <c r="D271" s="624" t="s">
        <v>5655</v>
      </c>
      <c r="E271" s="626">
        <v>112</v>
      </c>
      <c r="F271" s="626">
        <v>63</v>
      </c>
      <c r="G271" s="626"/>
      <c r="H271" s="626">
        <v>79</v>
      </c>
      <c r="I271" s="626"/>
      <c r="J271" s="626" t="s">
        <v>6177</v>
      </c>
      <c r="K271" s="626"/>
      <c r="L271" s="626" t="s">
        <v>6177</v>
      </c>
      <c r="M271" s="629" t="s">
        <v>8671</v>
      </c>
      <c r="N271" s="626"/>
      <c r="O271" s="626" t="s">
        <v>6178</v>
      </c>
      <c r="P271" s="629" t="s">
        <v>6178</v>
      </c>
      <c r="Q271" s="626"/>
      <c r="R271" s="626" t="s">
        <v>8263</v>
      </c>
      <c r="S271" s="626"/>
      <c r="T271" s="626" t="s">
        <v>6178</v>
      </c>
      <c r="U271" s="626"/>
      <c r="V271" s="638" t="s">
        <v>351</v>
      </c>
      <c r="W271" s="628"/>
      <c r="X271" s="625" t="s">
        <v>6180</v>
      </c>
      <c r="Y271" s="625"/>
      <c r="Z271" s="625" t="s">
        <v>5243</v>
      </c>
      <c r="AA271" s="628"/>
      <c r="AB271" s="625" t="s">
        <v>8263</v>
      </c>
      <c r="AC271" s="626" t="str">
        <f t="shared" si="8"/>
        <v>297 mm</v>
      </c>
      <c r="AH271" s="623">
        <v>120</v>
      </c>
      <c r="AI271" s="623">
        <f t="shared" si="9"/>
        <v>297</v>
      </c>
    </row>
    <row r="272" spans="1:35" x14ac:dyDescent="0.2">
      <c r="A272" s="628"/>
      <c r="B272" s="624" t="s">
        <v>2798</v>
      </c>
      <c r="C272" s="626" t="s">
        <v>8322</v>
      </c>
      <c r="D272" s="624" t="s">
        <v>957</v>
      </c>
      <c r="E272" s="625">
        <v>124</v>
      </c>
      <c r="F272" s="626">
        <v>61</v>
      </c>
      <c r="G272" s="626"/>
      <c r="H272" s="626">
        <v>79</v>
      </c>
      <c r="I272" s="626"/>
      <c r="J272" s="626" t="s">
        <v>2289</v>
      </c>
      <c r="K272" s="626"/>
      <c r="L272" s="626" t="s">
        <v>8885</v>
      </c>
      <c r="M272" s="629" t="s">
        <v>8671</v>
      </c>
      <c r="N272" s="626"/>
      <c r="O272" s="626" t="s">
        <v>8885</v>
      </c>
      <c r="P272" s="629" t="s">
        <v>8672</v>
      </c>
      <c r="Q272" s="626"/>
      <c r="R272" s="626" t="s">
        <v>8263</v>
      </c>
      <c r="S272" s="626"/>
      <c r="T272" s="626" t="s">
        <v>6178</v>
      </c>
      <c r="U272" s="626"/>
      <c r="V272" s="626" t="s">
        <v>18</v>
      </c>
      <c r="W272" s="628"/>
      <c r="X272" s="625" t="s">
        <v>8802</v>
      </c>
      <c r="Y272" s="625"/>
      <c r="Z272" s="625" t="s">
        <v>5243</v>
      </c>
      <c r="AA272" s="628"/>
      <c r="AB272" s="626"/>
      <c r="AC272" s="626" t="str">
        <f t="shared" si="8"/>
        <v>347 mm</v>
      </c>
      <c r="AH272" s="623">
        <v>70</v>
      </c>
      <c r="AI272" s="623">
        <f t="shared" si="9"/>
        <v>347</v>
      </c>
    </row>
    <row r="273" spans="1:35" ht="25.5" x14ac:dyDescent="0.2">
      <c r="A273" s="628"/>
      <c r="B273" s="624"/>
      <c r="C273" s="626" t="s">
        <v>8322</v>
      </c>
      <c r="D273" s="639" t="s">
        <v>3703</v>
      </c>
      <c r="E273" s="626">
        <v>132</v>
      </c>
      <c r="F273" s="626">
        <v>58</v>
      </c>
      <c r="G273" s="626"/>
      <c r="H273" s="626">
        <v>79</v>
      </c>
      <c r="I273" s="626"/>
      <c r="J273" s="626" t="s">
        <v>2289</v>
      </c>
      <c r="K273" s="626"/>
      <c r="L273" s="626" t="s">
        <v>6177</v>
      </c>
      <c r="M273" s="629" t="s">
        <v>3929</v>
      </c>
      <c r="N273" s="626"/>
      <c r="O273" s="626" t="s">
        <v>6178</v>
      </c>
      <c r="P273" s="629" t="s">
        <v>6178</v>
      </c>
      <c r="Q273" s="626"/>
      <c r="R273" s="626" t="s">
        <v>8263</v>
      </c>
      <c r="S273" s="626"/>
      <c r="T273" s="626" t="s">
        <v>6178</v>
      </c>
      <c r="U273" s="626"/>
      <c r="V273" s="626" t="s">
        <v>10455</v>
      </c>
      <c r="W273" s="628"/>
      <c r="X273" s="625" t="s">
        <v>1434</v>
      </c>
      <c r="Y273" s="625"/>
      <c r="Z273" s="625" t="s">
        <v>1434</v>
      </c>
      <c r="AA273" s="628"/>
      <c r="AB273" s="626"/>
      <c r="AC273" s="626" t="str">
        <f t="shared" si="8"/>
        <v>277 mm</v>
      </c>
      <c r="AH273" s="623">
        <v>140</v>
      </c>
      <c r="AI273" s="623">
        <f t="shared" si="9"/>
        <v>277</v>
      </c>
    </row>
    <row r="274" spans="1:35" x14ac:dyDescent="0.2">
      <c r="A274" s="628"/>
      <c r="B274" s="624"/>
      <c r="C274" s="626" t="s">
        <v>6260</v>
      </c>
      <c r="D274" s="624"/>
      <c r="E274" s="626"/>
      <c r="F274" s="626"/>
      <c r="G274" s="626"/>
      <c r="H274" s="626"/>
      <c r="I274" s="626"/>
      <c r="J274" s="626"/>
      <c r="K274" s="626"/>
      <c r="L274" s="626"/>
      <c r="M274" s="629"/>
      <c r="N274" s="626"/>
      <c r="O274" s="626"/>
      <c r="P274" s="629"/>
      <c r="Q274" s="626"/>
      <c r="R274" s="626"/>
      <c r="S274" s="626"/>
      <c r="T274" s="626"/>
      <c r="U274" s="626"/>
      <c r="V274" s="626"/>
      <c r="W274" s="628"/>
      <c r="X274" s="625"/>
      <c r="Y274" s="625"/>
      <c r="Z274" s="625"/>
      <c r="AA274" s="628"/>
      <c r="AB274" s="626"/>
      <c r="AC274" s="626"/>
    </row>
    <row r="275" spans="1:35" x14ac:dyDescent="0.2">
      <c r="A275" s="628" t="s">
        <v>11800</v>
      </c>
      <c r="B275" s="624" t="s">
        <v>3365</v>
      </c>
      <c r="C275" s="625" t="s">
        <v>3807</v>
      </c>
      <c r="D275" s="628" t="s">
        <v>11796</v>
      </c>
      <c r="E275" s="626">
        <v>108</v>
      </c>
      <c r="F275" s="626">
        <v>62</v>
      </c>
      <c r="G275" s="626"/>
      <c r="H275" s="626">
        <v>79</v>
      </c>
      <c r="I275" s="626"/>
      <c r="J275" s="626" t="s">
        <v>6177</v>
      </c>
      <c r="K275" s="626"/>
      <c r="L275" s="626" t="s">
        <v>6177</v>
      </c>
      <c r="M275" s="629" t="s">
        <v>5089</v>
      </c>
      <c r="N275" s="626"/>
      <c r="O275" s="626" t="s">
        <v>6178</v>
      </c>
      <c r="P275" s="629" t="s">
        <v>6178</v>
      </c>
      <c r="Q275" s="626"/>
      <c r="R275" s="626" t="s">
        <v>8263</v>
      </c>
      <c r="S275" s="626"/>
      <c r="T275" s="626" t="s">
        <v>6178</v>
      </c>
      <c r="U275" s="626"/>
      <c r="V275" s="638" t="s">
        <v>4424</v>
      </c>
      <c r="W275" s="628"/>
      <c r="X275" s="625" t="s">
        <v>211</v>
      </c>
      <c r="Y275" s="625"/>
      <c r="Z275" s="625" t="s">
        <v>5243</v>
      </c>
      <c r="AA275" s="628"/>
      <c r="AB275" s="626"/>
      <c r="AC275" s="626" t="str">
        <f t="shared" si="8"/>
        <v>357 mm</v>
      </c>
      <c r="AD275" s="623" t="s">
        <v>11779</v>
      </c>
      <c r="AH275" s="623">
        <v>60</v>
      </c>
      <c r="AI275" s="623">
        <f t="shared" si="9"/>
        <v>357</v>
      </c>
    </row>
    <row r="276" spans="1:35" x14ac:dyDescent="0.2">
      <c r="A276" s="628" t="s">
        <v>3682</v>
      </c>
      <c r="B276" s="628" t="s">
        <v>3365</v>
      </c>
      <c r="C276" s="625" t="s">
        <v>3807</v>
      </c>
      <c r="D276" s="628" t="s">
        <v>537</v>
      </c>
      <c r="E276" s="626">
        <v>108</v>
      </c>
      <c r="F276" s="626">
        <v>62</v>
      </c>
      <c r="G276" s="626"/>
      <c r="H276" s="626">
        <v>79</v>
      </c>
      <c r="I276" s="626"/>
      <c r="J276" s="626" t="s">
        <v>6177</v>
      </c>
      <c r="K276" s="626"/>
      <c r="L276" s="626" t="s">
        <v>6177</v>
      </c>
      <c r="M276" s="629" t="s">
        <v>5089</v>
      </c>
      <c r="N276" s="626"/>
      <c r="O276" s="626" t="s">
        <v>6178</v>
      </c>
      <c r="P276" s="629" t="s">
        <v>6178</v>
      </c>
      <c r="Q276" s="626"/>
      <c r="R276" s="626" t="s">
        <v>8263</v>
      </c>
      <c r="S276" s="626"/>
      <c r="T276" s="626" t="s">
        <v>6178</v>
      </c>
      <c r="U276" s="626"/>
      <c r="V276" s="638" t="s">
        <v>4424</v>
      </c>
      <c r="W276" s="628"/>
      <c r="X276" s="625" t="s">
        <v>211</v>
      </c>
      <c r="Y276" s="625"/>
      <c r="Z276" s="625" t="s">
        <v>5243</v>
      </c>
      <c r="AA276" s="628"/>
      <c r="AB276" s="626"/>
      <c r="AC276" s="626" t="str">
        <f t="shared" si="8"/>
        <v>357 mm</v>
      </c>
      <c r="AD276" s="623" t="s">
        <v>5750</v>
      </c>
      <c r="AH276" s="623">
        <v>60</v>
      </c>
      <c r="AI276" s="623">
        <f t="shared" si="9"/>
        <v>357</v>
      </c>
    </row>
    <row r="277" spans="1:35" x14ac:dyDescent="0.2">
      <c r="A277" s="628"/>
      <c r="B277" s="628" t="s">
        <v>3365</v>
      </c>
      <c r="C277" s="625" t="s">
        <v>3807</v>
      </c>
      <c r="D277" s="628" t="s">
        <v>2391</v>
      </c>
      <c r="E277" s="625">
        <v>101</v>
      </c>
      <c r="F277" s="625">
        <v>65</v>
      </c>
      <c r="G277" s="625"/>
      <c r="H277" s="625">
        <v>79</v>
      </c>
      <c r="I277" s="625"/>
      <c r="J277" s="625" t="s">
        <v>3854</v>
      </c>
      <c r="K277" s="625"/>
      <c r="L277" s="625" t="s">
        <v>6177</v>
      </c>
      <c r="M277" s="629" t="s">
        <v>5089</v>
      </c>
      <c r="N277" s="625"/>
      <c r="O277" s="626" t="s">
        <v>6178</v>
      </c>
      <c r="P277" s="629" t="s">
        <v>6178</v>
      </c>
      <c r="Q277" s="625"/>
      <c r="R277" s="626" t="s">
        <v>9991</v>
      </c>
      <c r="S277" s="625"/>
      <c r="T277" s="626" t="s">
        <v>6178</v>
      </c>
      <c r="U277" s="625"/>
      <c r="V277" s="638" t="s">
        <v>18</v>
      </c>
      <c r="W277" s="628"/>
      <c r="X277" s="625" t="s">
        <v>211</v>
      </c>
      <c r="Y277" s="625"/>
      <c r="Z277" s="625" t="s">
        <v>5243</v>
      </c>
      <c r="AA277" s="628"/>
      <c r="AB277" s="626" t="s">
        <v>8263</v>
      </c>
      <c r="AC277" s="626" t="str">
        <f t="shared" si="8"/>
        <v>347 mm</v>
      </c>
      <c r="AH277" s="623">
        <v>70</v>
      </c>
      <c r="AI277" s="623">
        <f t="shared" si="9"/>
        <v>347</v>
      </c>
    </row>
    <row r="278" spans="1:35" x14ac:dyDescent="0.2">
      <c r="A278" s="628"/>
      <c r="B278" s="628" t="s">
        <v>3365</v>
      </c>
      <c r="C278" s="625" t="s">
        <v>3807</v>
      </c>
      <c r="D278" s="628" t="s">
        <v>1348</v>
      </c>
      <c r="E278" s="625">
        <v>105</v>
      </c>
      <c r="F278" s="625">
        <v>65</v>
      </c>
      <c r="G278" s="626"/>
      <c r="H278" s="626">
        <v>79</v>
      </c>
      <c r="I278" s="626"/>
      <c r="J278" s="626" t="s">
        <v>6177</v>
      </c>
      <c r="K278" s="626"/>
      <c r="L278" s="626" t="s">
        <v>6177</v>
      </c>
      <c r="M278" s="629" t="s">
        <v>8671</v>
      </c>
      <c r="N278" s="626"/>
      <c r="O278" s="626" t="s">
        <v>6177</v>
      </c>
      <c r="P278" s="629" t="s">
        <v>8672</v>
      </c>
      <c r="Q278" s="626"/>
      <c r="R278" s="626" t="s">
        <v>9991</v>
      </c>
      <c r="S278" s="626"/>
      <c r="T278" s="626" t="s">
        <v>6178</v>
      </c>
      <c r="U278" s="626"/>
      <c r="V278" s="626" t="s">
        <v>6179</v>
      </c>
      <c r="W278" s="628"/>
      <c r="X278" s="625" t="s">
        <v>6180</v>
      </c>
      <c r="Y278" s="625"/>
      <c r="Z278" s="625" t="s">
        <v>5243</v>
      </c>
      <c r="AA278" s="628"/>
      <c r="AB278" s="626"/>
      <c r="AC278" s="626" t="str">
        <f t="shared" si="8"/>
        <v>372 mm</v>
      </c>
      <c r="AH278" s="623">
        <v>45</v>
      </c>
      <c r="AI278" s="623">
        <f t="shared" si="9"/>
        <v>372</v>
      </c>
    </row>
    <row r="279" spans="1:35" x14ac:dyDescent="0.2">
      <c r="A279" s="628"/>
      <c r="B279" s="628" t="s">
        <v>3365</v>
      </c>
      <c r="C279" s="625" t="s">
        <v>3807</v>
      </c>
      <c r="D279" s="628" t="s">
        <v>3222</v>
      </c>
      <c r="E279" s="625">
        <v>113</v>
      </c>
      <c r="F279" s="625">
        <v>61</v>
      </c>
      <c r="G279" s="626"/>
      <c r="H279" s="626">
        <v>79</v>
      </c>
      <c r="I279" s="626"/>
      <c r="J279" s="626" t="s">
        <v>6177</v>
      </c>
      <c r="K279" s="626"/>
      <c r="L279" s="626" t="s">
        <v>6177</v>
      </c>
      <c r="M279" s="629" t="s">
        <v>8671</v>
      </c>
      <c r="N279" s="626"/>
      <c r="O279" s="626" t="s">
        <v>6177</v>
      </c>
      <c r="P279" s="629" t="s">
        <v>8672</v>
      </c>
      <c r="Q279" s="626"/>
      <c r="R279" s="626" t="s">
        <v>8263</v>
      </c>
      <c r="S279" s="626"/>
      <c r="T279" s="626" t="s">
        <v>6178</v>
      </c>
      <c r="U279" s="626"/>
      <c r="V279" s="626" t="s">
        <v>18</v>
      </c>
      <c r="W279" s="628"/>
      <c r="X279" s="625" t="s">
        <v>486</v>
      </c>
      <c r="Y279" s="625"/>
      <c r="Z279" s="625" t="s">
        <v>5243</v>
      </c>
      <c r="AA279" s="628"/>
      <c r="AB279" s="626"/>
      <c r="AC279" s="626" t="str">
        <f t="shared" si="8"/>
        <v>347 mm</v>
      </c>
      <c r="AH279" s="623">
        <v>70</v>
      </c>
      <c r="AI279" s="623">
        <f t="shared" si="9"/>
        <v>347</v>
      </c>
    </row>
    <row r="280" spans="1:35" x14ac:dyDescent="0.2">
      <c r="A280" s="628"/>
      <c r="B280" s="628" t="s">
        <v>3365</v>
      </c>
      <c r="C280" s="625" t="s">
        <v>3807</v>
      </c>
      <c r="D280" s="628" t="s">
        <v>2680</v>
      </c>
      <c r="E280" s="625">
        <v>113</v>
      </c>
      <c r="F280" s="625">
        <v>61</v>
      </c>
      <c r="G280" s="626"/>
      <c r="H280" s="626">
        <v>79</v>
      </c>
      <c r="I280" s="626"/>
      <c r="J280" s="626" t="s">
        <v>6177</v>
      </c>
      <c r="K280" s="626"/>
      <c r="L280" s="626" t="s">
        <v>6177</v>
      </c>
      <c r="M280" s="629" t="s">
        <v>8671</v>
      </c>
      <c r="N280" s="626"/>
      <c r="O280" s="626" t="s">
        <v>6177</v>
      </c>
      <c r="P280" s="629" t="s">
        <v>8672</v>
      </c>
      <c r="Q280" s="626"/>
      <c r="R280" s="626" t="s">
        <v>8263</v>
      </c>
      <c r="S280" s="626"/>
      <c r="T280" s="626" t="s">
        <v>6178</v>
      </c>
      <c r="U280" s="626"/>
      <c r="V280" s="626" t="s">
        <v>18</v>
      </c>
      <c r="W280" s="628"/>
      <c r="X280" s="625" t="s">
        <v>486</v>
      </c>
      <c r="Y280" s="625"/>
      <c r="Z280" s="625" t="s">
        <v>5243</v>
      </c>
      <c r="AA280" s="628"/>
      <c r="AB280" s="626"/>
      <c r="AC280" s="626" t="str">
        <f t="shared" si="8"/>
        <v>347 mm</v>
      </c>
      <c r="AH280" s="623">
        <v>70</v>
      </c>
      <c r="AI280" s="623">
        <f t="shared" si="9"/>
        <v>347</v>
      </c>
    </row>
    <row r="281" spans="1:35" x14ac:dyDescent="0.2">
      <c r="A281" s="628"/>
      <c r="B281" s="628" t="s">
        <v>1423</v>
      </c>
      <c r="C281" s="626" t="s">
        <v>3807</v>
      </c>
      <c r="D281" s="628" t="s">
        <v>2644</v>
      </c>
      <c r="E281" s="626">
        <v>108</v>
      </c>
      <c r="F281" s="626">
        <v>62</v>
      </c>
      <c r="G281" s="626"/>
      <c r="H281" s="626">
        <v>79</v>
      </c>
      <c r="I281" s="626"/>
      <c r="J281" s="626" t="s">
        <v>6177</v>
      </c>
      <c r="K281" s="626"/>
      <c r="L281" s="626" t="s">
        <v>6177</v>
      </c>
      <c r="M281" s="629" t="s">
        <v>3929</v>
      </c>
      <c r="N281" s="626"/>
      <c r="O281" s="626" t="s">
        <v>6178</v>
      </c>
      <c r="P281" s="629" t="s">
        <v>6178</v>
      </c>
      <c r="Q281" s="626"/>
      <c r="R281" s="626" t="s">
        <v>8263</v>
      </c>
      <c r="S281" s="626"/>
      <c r="T281" s="626" t="s">
        <v>6178</v>
      </c>
      <c r="U281" s="626"/>
      <c r="V281" s="626" t="s">
        <v>210</v>
      </c>
      <c r="W281" s="628"/>
      <c r="X281" s="625" t="s">
        <v>486</v>
      </c>
      <c r="Y281" s="625"/>
      <c r="Z281" s="625" t="s">
        <v>5243</v>
      </c>
      <c r="AA281" s="628"/>
      <c r="AB281" s="626"/>
      <c r="AC281" s="626" t="str">
        <f t="shared" si="8"/>
        <v>362 mm</v>
      </c>
      <c r="AH281" s="623">
        <v>55</v>
      </c>
      <c r="AI281" s="623">
        <f t="shared" si="9"/>
        <v>362</v>
      </c>
    </row>
    <row r="282" spans="1:35" x14ac:dyDescent="0.2">
      <c r="A282" s="628"/>
      <c r="B282" s="628" t="s">
        <v>1423</v>
      </c>
      <c r="C282" s="626" t="s">
        <v>3807</v>
      </c>
      <c r="D282" s="628" t="s">
        <v>2621</v>
      </c>
      <c r="E282" s="626">
        <v>108</v>
      </c>
      <c r="F282" s="626">
        <v>62</v>
      </c>
      <c r="G282" s="626"/>
      <c r="H282" s="626">
        <v>79</v>
      </c>
      <c r="I282" s="626"/>
      <c r="J282" s="626" t="s">
        <v>6177</v>
      </c>
      <c r="K282" s="626"/>
      <c r="L282" s="626" t="s">
        <v>6177</v>
      </c>
      <c r="M282" s="629" t="s">
        <v>3929</v>
      </c>
      <c r="N282" s="626"/>
      <c r="O282" s="626" t="s">
        <v>6178</v>
      </c>
      <c r="P282" s="629" t="s">
        <v>6178</v>
      </c>
      <c r="Q282" s="626"/>
      <c r="R282" s="626" t="s">
        <v>8263</v>
      </c>
      <c r="S282" s="626"/>
      <c r="T282" s="626" t="s">
        <v>6178</v>
      </c>
      <c r="U282" s="626"/>
      <c r="V282" s="626" t="s">
        <v>210</v>
      </c>
      <c r="W282" s="628"/>
      <c r="X282" s="625" t="s">
        <v>486</v>
      </c>
      <c r="Y282" s="625"/>
      <c r="Z282" s="625" t="s">
        <v>5243</v>
      </c>
      <c r="AA282" s="628"/>
      <c r="AB282" s="626"/>
      <c r="AC282" s="626" t="str">
        <f t="shared" si="8"/>
        <v>362 mm</v>
      </c>
      <c r="AH282" s="623">
        <v>55</v>
      </c>
      <c r="AI282" s="623">
        <f t="shared" si="9"/>
        <v>362</v>
      </c>
    </row>
    <row r="283" spans="1:35" x14ac:dyDescent="0.2">
      <c r="A283" s="628"/>
      <c r="B283" s="628"/>
      <c r="C283" s="626" t="s">
        <v>6260</v>
      </c>
      <c r="E283" s="626"/>
      <c r="F283" s="626"/>
      <c r="G283" s="626"/>
      <c r="H283" s="626"/>
      <c r="I283" s="626"/>
      <c r="J283" s="626"/>
      <c r="K283" s="626"/>
      <c r="L283" s="626"/>
      <c r="M283" s="629"/>
      <c r="N283" s="626"/>
      <c r="O283" s="626"/>
      <c r="P283" s="629"/>
      <c r="Q283" s="626"/>
      <c r="R283" s="626"/>
      <c r="S283" s="626"/>
      <c r="T283" s="626"/>
      <c r="U283" s="626"/>
      <c r="V283" s="626"/>
      <c r="W283" s="628"/>
      <c r="X283" s="625"/>
      <c r="Y283" s="625"/>
      <c r="Z283" s="625"/>
      <c r="AA283" s="628"/>
      <c r="AB283" s="626"/>
      <c r="AC283" s="626"/>
    </row>
    <row r="284" spans="1:35" x14ac:dyDescent="0.2">
      <c r="A284" s="628"/>
      <c r="B284" s="628"/>
      <c r="C284" s="626" t="s">
        <v>5983</v>
      </c>
      <c r="D284" s="628" t="s">
        <v>550</v>
      </c>
      <c r="E284" s="626">
        <v>132</v>
      </c>
      <c r="F284" s="626">
        <v>58</v>
      </c>
      <c r="G284" s="626"/>
      <c r="H284" s="626">
        <v>79</v>
      </c>
      <c r="I284" s="626"/>
      <c r="J284" s="626" t="s">
        <v>2289</v>
      </c>
      <c r="K284" s="626"/>
      <c r="L284" s="626" t="s">
        <v>6177</v>
      </c>
      <c r="M284" s="629" t="s">
        <v>3929</v>
      </c>
      <c r="N284" s="626"/>
      <c r="O284" s="626" t="s">
        <v>6178</v>
      </c>
      <c r="P284" s="629" t="s">
        <v>6178</v>
      </c>
      <c r="Q284" s="626"/>
      <c r="R284" s="626" t="s">
        <v>8263</v>
      </c>
      <c r="S284" s="626"/>
      <c r="T284" s="626" t="s">
        <v>6178</v>
      </c>
      <c r="U284" s="626"/>
      <c r="V284" s="626" t="s">
        <v>6220</v>
      </c>
      <c r="W284" s="628"/>
      <c r="X284" s="625" t="s">
        <v>1434</v>
      </c>
      <c r="Y284" s="625"/>
      <c r="Z284" s="625" t="s">
        <v>1434</v>
      </c>
      <c r="AA284" s="628"/>
      <c r="AB284" s="626" t="s">
        <v>8263</v>
      </c>
      <c r="AC284" s="626" t="str">
        <f t="shared" si="8"/>
        <v>292 mm</v>
      </c>
      <c r="AH284" s="623">
        <v>125</v>
      </c>
      <c r="AI284" s="623">
        <f t="shared" si="9"/>
        <v>292</v>
      </c>
    </row>
    <row r="285" spans="1:35" x14ac:dyDescent="0.2">
      <c r="A285" s="628"/>
      <c r="B285" s="628"/>
      <c r="C285" s="626" t="s">
        <v>6260</v>
      </c>
      <c r="E285" s="626"/>
      <c r="F285" s="626"/>
      <c r="G285" s="626"/>
      <c r="H285" s="626"/>
      <c r="I285" s="626"/>
      <c r="J285" s="626"/>
      <c r="K285" s="626"/>
      <c r="L285" s="626"/>
      <c r="M285" s="629"/>
      <c r="N285" s="626"/>
      <c r="O285" s="626"/>
      <c r="P285" s="629"/>
      <c r="Q285" s="626"/>
      <c r="R285" s="626"/>
      <c r="S285" s="626"/>
      <c r="T285" s="626"/>
      <c r="U285" s="626"/>
      <c r="V285" s="626"/>
      <c r="W285" s="628"/>
      <c r="X285" s="625"/>
      <c r="Y285" s="625"/>
      <c r="Z285" s="625"/>
      <c r="AA285" s="628"/>
      <c r="AB285" s="626"/>
      <c r="AC285" s="626"/>
    </row>
    <row r="286" spans="1:35" x14ac:dyDescent="0.2">
      <c r="A286" s="628"/>
      <c r="B286" s="628" t="s">
        <v>8490</v>
      </c>
      <c r="C286" s="626" t="s">
        <v>7869</v>
      </c>
      <c r="D286" s="628" t="s">
        <v>8171</v>
      </c>
      <c r="E286" s="626">
        <v>111</v>
      </c>
      <c r="F286" s="626">
        <v>69</v>
      </c>
      <c r="G286" s="626"/>
      <c r="H286" s="626">
        <v>83</v>
      </c>
      <c r="I286" s="626"/>
      <c r="J286" s="625" t="s">
        <v>3854</v>
      </c>
      <c r="K286" s="625"/>
      <c r="L286" s="625" t="s">
        <v>6177</v>
      </c>
      <c r="M286" s="629" t="s">
        <v>3929</v>
      </c>
      <c r="N286" s="625"/>
      <c r="O286" s="626" t="s">
        <v>6178</v>
      </c>
      <c r="P286" s="629" t="s">
        <v>6178</v>
      </c>
      <c r="Q286" s="625"/>
      <c r="R286" s="626" t="s">
        <v>9991</v>
      </c>
      <c r="S286" s="625"/>
      <c r="T286" s="626" t="s">
        <v>6178</v>
      </c>
      <c r="U286" s="625"/>
      <c r="V286" s="625" t="s">
        <v>5752</v>
      </c>
      <c r="W286" s="628"/>
      <c r="X286" s="625" t="s">
        <v>6180</v>
      </c>
      <c r="Y286" s="625"/>
      <c r="Z286" s="625" t="s">
        <v>5243</v>
      </c>
      <c r="AA286" s="628"/>
      <c r="AB286" s="626" t="s">
        <v>8263</v>
      </c>
      <c r="AC286" s="626" t="str">
        <f t="shared" si="8"/>
        <v>392 mm</v>
      </c>
      <c r="AH286" s="623">
        <v>25</v>
      </c>
      <c r="AI286" s="623">
        <f t="shared" si="9"/>
        <v>392</v>
      </c>
    </row>
    <row r="287" spans="1:35" x14ac:dyDescent="0.2">
      <c r="A287" s="628" t="s">
        <v>2443</v>
      </c>
      <c r="B287" s="628" t="s">
        <v>8490</v>
      </c>
      <c r="C287" s="626" t="s">
        <v>7869</v>
      </c>
      <c r="D287" s="628" t="s">
        <v>2762</v>
      </c>
      <c r="E287" s="626">
        <v>108</v>
      </c>
      <c r="F287" s="626">
        <v>63</v>
      </c>
      <c r="G287" s="626"/>
      <c r="H287" s="626">
        <v>79</v>
      </c>
      <c r="I287" s="626"/>
      <c r="J287" s="626" t="s">
        <v>6177</v>
      </c>
      <c r="K287" s="626"/>
      <c r="L287" s="626" t="s">
        <v>6177</v>
      </c>
      <c r="M287" s="629" t="s">
        <v>5089</v>
      </c>
      <c r="N287" s="626"/>
      <c r="O287" s="626" t="s">
        <v>6178</v>
      </c>
      <c r="P287" s="629" t="s">
        <v>6178</v>
      </c>
      <c r="Q287" s="626"/>
      <c r="R287" s="626" t="s">
        <v>8263</v>
      </c>
      <c r="S287" s="626"/>
      <c r="T287" s="626" t="s">
        <v>6178</v>
      </c>
      <c r="U287" s="626"/>
      <c r="V287" s="626" t="s">
        <v>8801</v>
      </c>
      <c r="W287" s="628"/>
      <c r="X287" s="625" t="s">
        <v>6180</v>
      </c>
      <c r="Y287" s="625"/>
      <c r="Z287" s="625" t="s">
        <v>5243</v>
      </c>
      <c r="AA287" s="628"/>
      <c r="AB287" s="626"/>
      <c r="AC287" s="626" t="str">
        <f t="shared" si="8"/>
        <v>367 mm</v>
      </c>
      <c r="AD287" s="623" t="s">
        <v>2763</v>
      </c>
      <c r="AH287" s="623">
        <v>50</v>
      </c>
      <c r="AI287" s="623">
        <f t="shared" si="9"/>
        <v>367</v>
      </c>
    </row>
    <row r="288" spans="1:35" x14ac:dyDescent="0.2">
      <c r="A288" s="633" t="s">
        <v>11158</v>
      </c>
      <c r="B288" s="633" t="s">
        <v>8490</v>
      </c>
      <c r="C288" s="634" t="s">
        <v>7869</v>
      </c>
      <c r="D288" s="633" t="s">
        <v>11183</v>
      </c>
      <c r="E288" s="626">
        <v>108</v>
      </c>
      <c r="F288" s="626">
        <v>61</v>
      </c>
      <c r="G288" s="626"/>
      <c r="H288" s="626">
        <v>79</v>
      </c>
      <c r="I288" s="626"/>
      <c r="J288" s="634" t="s">
        <v>6177</v>
      </c>
      <c r="K288" s="626"/>
      <c r="L288" s="626" t="s">
        <v>6177</v>
      </c>
      <c r="M288" s="629" t="s">
        <v>5089</v>
      </c>
      <c r="N288" s="626"/>
      <c r="O288" s="626" t="s">
        <v>6178</v>
      </c>
      <c r="P288" s="629" t="s">
        <v>6178</v>
      </c>
      <c r="Q288" s="626"/>
      <c r="R288" s="626" t="s">
        <v>8263</v>
      </c>
      <c r="S288" s="626"/>
      <c r="T288" s="626" t="s">
        <v>6178</v>
      </c>
      <c r="U288" s="626"/>
      <c r="V288" s="634" t="s">
        <v>210</v>
      </c>
      <c r="W288" s="628"/>
      <c r="X288" s="625" t="s">
        <v>6180</v>
      </c>
      <c r="Y288" s="625"/>
      <c r="Z288" s="625" t="s">
        <v>5243</v>
      </c>
      <c r="AA288" s="628"/>
      <c r="AB288" s="626"/>
      <c r="AC288" s="626" t="str">
        <f t="shared" si="8"/>
        <v>362 mm</v>
      </c>
      <c r="AD288" s="630" t="s">
        <v>11175</v>
      </c>
      <c r="AH288" s="623">
        <v>55</v>
      </c>
      <c r="AI288" s="623">
        <f t="shared" si="9"/>
        <v>362</v>
      </c>
    </row>
    <row r="289" spans="1:35" x14ac:dyDescent="0.2">
      <c r="A289" s="628"/>
      <c r="B289" s="628"/>
      <c r="C289" s="626" t="s">
        <v>6260</v>
      </c>
      <c r="E289" s="626"/>
      <c r="F289" s="626"/>
      <c r="G289" s="626"/>
      <c r="H289" s="626"/>
      <c r="I289" s="626"/>
      <c r="J289" s="625"/>
      <c r="K289" s="625"/>
      <c r="L289" s="625"/>
      <c r="M289" s="629"/>
      <c r="N289" s="625"/>
      <c r="O289" s="626"/>
      <c r="P289" s="629"/>
      <c r="Q289" s="625"/>
      <c r="R289" s="626"/>
      <c r="S289" s="625"/>
      <c r="T289" s="626"/>
      <c r="U289" s="625"/>
      <c r="V289" s="638"/>
      <c r="W289" s="628"/>
      <c r="X289" s="625"/>
      <c r="Y289" s="625"/>
      <c r="Z289" s="625"/>
      <c r="AA289" s="628"/>
      <c r="AB289" s="626"/>
      <c r="AC289" s="626"/>
    </row>
    <row r="290" spans="1:35" x14ac:dyDescent="0.2">
      <c r="A290" s="628"/>
      <c r="B290" s="628" t="s">
        <v>2785</v>
      </c>
      <c r="C290" s="626" t="s">
        <v>2033</v>
      </c>
      <c r="D290" s="628" t="s">
        <v>5856</v>
      </c>
      <c r="E290" s="626">
        <v>112</v>
      </c>
      <c r="F290" s="626">
        <v>60</v>
      </c>
      <c r="G290" s="626"/>
      <c r="H290" s="626">
        <v>79</v>
      </c>
      <c r="I290" s="626"/>
      <c r="J290" s="626" t="s">
        <v>6177</v>
      </c>
      <c r="K290" s="626"/>
      <c r="L290" s="626" t="s">
        <v>6177</v>
      </c>
      <c r="M290" s="629" t="s">
        <v>5089</v>
      </c>
      <c r="N290" s="626"/>
      <c r="O290" s="626" t="s">
        <v>6178</v>
      </c>
      <c r="P290" s="629" t="s">
        <v>6178</v>
      </c>
      <c r="Q290" s="626"/>
      <c r="R290" s="626" t="s">
        <v>8263</v>
      </c>
      <c r="S290" s="626"/>
      <c r="T290" s="626" t="s">
        <v>6178</v>
      </c>
      <c r="U290" s="625"/>
      <c r="V290" s="638" t="s">
        <v>4971</v>
      </c>
      <c r="W290" s="628"/>
      <c r="X290" s="625" t="s">
        <v>5243</v>
      </c>
      <c r="Y290" s="625"/>
      <c r="Z290" s="625" t="s">
        <v>220</v>
      </c>
      <c r="AA290" s="628"/>
      <c r="AB290" s="625" t="s">
        <v>8263</v>
      </c>
      <c r="AC290" s="626" t="str">
        <f t="shared" si="8"/>
        <v>332 mm</v>
      </c>
      <c r="AH290" s="623">
        <v>85</v>
      </c>
      <c r="AI290" s="623">
        <f t="shared" si="9"/>
        <v>332</v>
      </c>
    </row>
    <row r="291" spans="1:35" x14ac:dyDescent="0.2">
      <c r="A291" s="628"/>
      <c r="B291" s="628"/>
      <c r="C291" s="626" t="s">
        <v>6260</v>
      </c>
      <c r="E291" s="626"/>
      <c r="F291" s="626"/>
      <c r="G291" s="626"/>
      <c r="H291" s="626"/>
      <c r="I291" s="626"/>
      <c r="J291" s="626"/>
      <c r="K291" s="626"/>
      <c r="L291" s="626"/>
      <c r="M291" s="629"/>
      <c r="N291" s="626"/>
      <c r="O291" s="626"/>
      <c r="P291" s="629"/>
      <c r="Q291" s="626"/>
      <c r="R291" s="626"/>
      <c r="S291" s="626"/>
      <c r="T291" s="626"/>
      <c r="U291" s="625"/>
      <c r="V291" s="638"/>
      <c r="W291" s="628"/>
      <c r="X291" s="625"/>
      <c r="Y291" s="625"/>
      <c r="Z291" s="625"/>
      <c r="AA291" s="628"/>
      <c r="AB291" s="625"/>
      <c r="AC291" s="626"/>
    </row>
    <row r="292" spans="1:35" x14ac:dyDescent="0.2">
      <c r="A292" s="628"/>
      <c r="B292" s="628"/>
      <c r="C292" s="626"/>
      <c r="E292" s="626"/>
      <c r="F292" s="626"/>
      <c r="G292" s="626"/>
      <c r="H292" s="626"/>
      <c r="I292" s="626"/>
      <c r="J292" s="626"/>
      <c r="K292" s="626"/>
      <c r="L292" s="626"/>
      <c r="M292" s="629"/>
      <c r="N292" s="626"/>
      <c r="O292" s="626"/>
      <c r="P292" s="629"/>
      <c r="Q292" s="626"/>
      <c r="R292" s="626"/>
      <c r="S292" s="626"/>
      <c r="T292" s="626"/>
      <c r="U292" s="625"/>
      <c r="V292" s="638"/>
      <c r="W292" s="628"/>
      <c r="X292" s="625"/>
      <c r="Y292" s="625"/>
      <c r="Z292" s="625"/>
      <c r="AA292" s="628"/>
      <c r="AB292" s="625"/>
      <c r="AC292" s="626"/>
    </row>
    <row r="293" spans="1:35" x14ac:dyDescent="0.2">
      <c r="A293" s="628"/>
      <c r="B293" s="628"/>
      <c r="C293" s="626" t="s">
        <v>6260</v>
      </c>
      <c r="E293" s="626"/>
      <c r="F293" s="626"/>
      <c r="G293" s="626"/>
      <c r="H293" s="626"/>
      <c r="I293" s="626"/>
      <c r="J293" s="626"/>
      <c r="K293" s="626"/>
      <c r="L293" s="626"/>
      <c r="M293" s="629"/>
      <c r="N293" s="626"/>
      <c r="O293" s="626"/>
      <c r="P293" s="629"/>
      <c r="Q293" s="626"/>
      <c r="R293" s="626"/>
      <c r="S293" s="626"/>
      <c r="T293" s="626"/>
      <c r="U293" s="625"/>
      <c r="V293" s="638"/>
      <c r="W293" s="628"/>
      <c r="X293" s="625"/>
      <c r="Y293" s="625"/>
      <c r="Z293" s="625"/>
      <c r="AA293" s="628"/>
      <c r="AB293" s="625"/>
      <c r="AC293" s="626"/>
    </row>
    <row r="294" spans="1:35" x14ac:dyDescent="0.2">
      <c r="A294" s="628" t="s">
        <v>12296</v>
      </c>
      <c r="B294" s="628" t="s">
        <v>8490</v>
      </c>
      <c r="C294" s="626" t="s">
        <v>12299</v>
      </c>
      <c r="D294" s="633" t="s">
        <v>7943</v>
      </c>
      <c r="E294" s="625">
        <v>116</v>
      </c>
      <c r="F294" s="625">
        <v>65</v>
      </c>
      <c r="G294" s="625"/>
      <c r="H294" s="625">
        <v>79</v>
      </c>
      <c r="I294" s="625"/>
      <c r="J294" s="638" t="s">
        <v>3854</v>
      </c>
      <c r="K294" s="626"/>
      <c r="L294" s="626" t="s">
        <v>6177</v>
      </c>
      <c r="M294" s="629" t="s">
        <v>8671</v>
      </c>
      <c r="N294" s="626"/>
      <c r="O294" s="626" t="s">
        <v>6177</v>
      </c>
      <c r="P294" s="629" t="s">
        <v>8672</v>
      </c>
      <c r="Q294" s="625"/>
      <c r="R294" s="626" t="s">
        <v>9991</v>
      </c>
      <c r="S294" s="625"/>
      <c r="T294" s="626" t="s">
        <v>6178</v>
      </c>
      <c r="U294" s="625"/>
      <c r="V294" s="638" t="s">
        <v>2626</v>
      </c>
      <c r="W294" s="628"/>
      <c r="X294" s="625" t="s">
        <v>5243</v>
      </c>
      <c r="Y294" s="625"/>
      <c r="Z294" s="625" t="s">
        <v>220</v>
      </c>
      <c r="AA294" s="628"/>
      <c r="AB294" s="625" t="s">
        <v>8263</v>
      </c>
      <c r="AC294" s="626" t="str">
        <f>AI294&amp; " mm"</f>
        <v>387 mm</v>
      </c>
      <c r="AD294" s="623" t="s">
        <v>12297</v>
      </c>
      <c r="AH294" s="623">
        <v>30</v>
      </c>
      <c r="AI294" s="623">
        <f>312-AH294-7+112</f>
        <v>387</v>
      </c>
    </row>
    <row r="295" spans="1:35" x14ac:dyDescent="0.2">
      <c r="A295" s="628" t="s">
        <v>11655</v>
      </c>
      <c r="B295" s="628" t="s">
        <v>8490</v>
      </c>
      <c r="C295" s="626" t="s">
        <v>7951</v>
      </c>
      <c r="D295" s="628" t="s">
        <v>11659</v>
      </c>
      <c r="E295" s="626">
        <v>112</v>
      </c>
      <c r="F295" s="626">
        <v>63</v>
      </c>
      <c r="G295" s="626"/>
      <c r="H295" s="626">
        <v>79</v>
      </c>
      <c r="I295" s="626"/>
      <c r="J295" s="626" t="s">
        <v>6177</v>
      </c>
      <c r="K295" s="626"/>
      <c r="L295" s="626" t="s">
        <v>6177</v>
      </c>
      <c r="M295" s="629" t="s">
        <v>5089</v>
      </c>
      <c r="N295" s="626"/>
      <c r="O295" s="626" t="s">
        <v>6178</v>
      </c>
      <c r="P295" s="629" t="s">
        <v>6178</v>
      </c>
      <c r="Q295" s="626"/>
      <c r="R295" s="626" t="s">
        <v>8263</v>
      </c>
      <c r="S295" s="626"/>
      <c r="T295" s="626" t="s">
        <v>6178</v>
      </c>
      <c r="U295" s="625"/>
      <c r="V295" s="638" t="s">
        <v>3722</v>
      </c>
      <c r="W295" s="628"/>
      <c r="X295" s="625" t="s">
        <v>5243</v>
      </c>
      <c r="Y295" s="625"/>
      <c r="Z295" s="625" t="s">
        <v>220</v>
      </c>
      <c r="AA295" s="628"/>
      <c r="AB295" s="625" t="s">
        <v>8263</v>
      </c>
      <c r="AC295" s="626" t="str">
        <f t="shared" ref="AC295:AC363" si="10">AI295&amp; " mm"</f>
        <v>327 mm</v>
      </c>
      <c r="AD295" s="641" t="s">
        <v>11657</v>
      </c>
      <c r="AH295" s="623">
        <v>90</v>
      </c>
      <c r="AI295" s="623">
        <f t="shared" ref="AI295:AI363" si="11">312-AH295-7+112</f>
        <v>327</v>
      </c>
    </row>
    <row r="296" spans="1:35" x14ac:dyDescent="0.2">
      <c r="A296" s="628"/>
      <c r="B296" s="628" t="s">
        <v>8490</v>
      </c>
      <c r="C296" s="625" t="s">
        <v>7951</v>
      </c>
      <c r="D296" s="628" t="s">
        <v>4157</v>
      </c>
      <c r="E296" s="626">
        <v>111</v>
      </c>
      <c r="F296" s="626">
        <v>72</v>
      </c>
      <c r="G296" s="626"/>
      <c r="H296" s="626">
        <v>83</v>
      </c>
      <c r="I296" s="626"/>
      <c r="J296" s="625" t="s">
        <v>3854</v>
      </c>
      <c r="K296" s="625"/>
      <c r="L296" s="625" t="s">
        <v>6177</v>
      </c>
      <c r="M296" s="629" t="s">
        <v>3929</v>
      </c>
      <c r="N296" s="625"/>
      <c r="O296" s="626" t="s">
        <v>6178</v>
      </c>
      <c r="P296" s="629" t="s">
        <v>6178</v>
      </c>
      <c r="Q296" s="625"/>
      <c r="R296" s="626" t="s">
        <v>9991</v>
      </c>
      <c r="S296" s="625"/>
      <c r="T296" s="626" t="s">
        <v>6178</v>
      </c>
      <c r="U296" s="625"/>
      <c r="V296" s="638" t="s">
        <v>10344</v>
      </c>
      <c r="W296" s="628"/>
      <c r="X296" s="625" t="s">
        <v>5243</v>
      </c>
      <c r="Y296" s="625"/>
      <c r="Z296" s="625" t="s">
        <v>5243</v>
      </c>
      <c r="AA296" s="628"/>
      <c r="AB296" s="626" t="s">
        <v>8263</v>
      </c>
      <c r="AC296" s="626" t="str">
        <f t="shared" si="10"/>
        <v>287 mm</v>
      </c>
      <c r="AH296" s="623">
        <v>130</v>
      </c>
      <c r="AI296" s="623">
        <f t="shared" si="11"/>
        <v>287</v>
      </c>
    </row>
    <row r="297" spans="1:35" x14ac:dyDescent="0.2">
      <c r="A297" s="628"/>
      <c r="B297" s="628"/>
      <c r="C297" s="626" t="s">
        <v>6260</v>
      </c>
      <c r="E297" s="626"/>
      <c r="F297" s="626"/>
      <c r="G297" s="626"/>
      <c r="H297" s="626"/>
      <c r="I297" s="626"/>
      <c r="J297" s="625"/>
      <c r="K297" s="625"/>
      <c r="L297" s="625"/>
      <c r="M297" s="629"/>
      <c r="N297" s="625"/>
      <c r="O297" s="626"/>
      <c r="P297" s="629"/>
      <c r="Q297" s="625"/>
      <c r="R297" s="626"/>
      <c r="S297" s="625"/>
      <c r="T297" s="626"/>
      <c r="U297" s="625"/>
      <c r="V297" s="638"/>
      <c r="W297" s="628"/>
      <c r="X297" s="625"/>
      <c r="Y297" s="625"/>
      <c r="Z297" s="625"/>
      <c r="AA297" s="628"/>
      <c r="AB297" s="626"/>
      <c r="AC297" s="626"/>
    </row>
    <row r="298" spans="1:35" x14ac:dyDescent="0.2">
      <c r="A298" s="628" t="s">
        <v>12177</v>
      </c>
      <c r="B298" s="628" t="s">
        <v>1423</v>
      </c>
      <c r="C298" s="625" t="s">
        <v>8493</v>
      </c>
      <c r="D298" s="628" t="s">
        <v>9843</v>
      </c>
      <c r="E298" s="626">
        <v>101</v>
      </c>
      <c r="F298" s="626">
        <v>66</v>
      </c>
      <c r="G298" s="626"/>
      <c r="H298" s="626">
        <v>79</v>
      </c>
      <c r="I298" s="626"/>
      <c r="J298" s="625" t="s">
        <v>3854</v>
      </c>
      <c r="K298" s="626"/>
      <c r="L298" s="626" t="s">
        <v>6177</v>
      </c>
      <c r="M298" s="629" t="s">
        <v>12179</v>
      </c>
      <c r="N298" s="626"/>
      <c r="O298" s="626" t="s">
        <v>6178</v>
      </c>
      <c r="P298" s="629" t="s">
        <v>6178</v>
      </c>
      <c r="Q298" s="626"/>
      <c r="R298" s="626" t="s">
        <v>9991</v>
      </c>
      <c r="S298" s="625"/>
      <c r="T298" s="626" t="s">
        <v>6178</v>
      </c>
      <c r="U298" s="625"/>
      <c r="V298" s="638" t="s">
        <v>3742</v>
      </c>
      <c r="W298" s="628"/>
      <c r="X298" s="625" t="s">
        <v>6180</v>
      </c>
      <c r="Y298" s="625"/>
      <c r="Z298" s="625" t="s">
        <v>5243</v>
      </c>
      <c r="AA298" s="628"/>
      <c r="AB298" s="626" t="s">
        <v>8263</v>
      </c>
      <c r="AC298" s="626" t="str">
        <f>AI298&amp; " mm"</f>
        <v>337 mm</v>
      </c>
      <c r="AD298" s="623" t="s">
        <v>12178</v>
      </c>
      <c r="AH298" s="623">
        <v>80</v>
      </c>
      <c r="AI298" s="623">
        <f>312-AH298-7+112</f>
        <v>337</v>
      </c>
    </row>
    <row r="299" spans="1:35" x14ac:dyDescent="0.2">
      <c r="A299" s="628"/>
      <c r="B299" s="628"/>
      <c r="C299" s="626" t="s">
        <v>6260</v>
      </c>
      <c r="E299" s="626"/>
      <c r="F299" s="626"/>
      <c r="G299" s="626"/>
      <c r="H299" s="626"/>
      <c r="I299" s="626"/>
      <c r="J299" s="626"/>
      <c r="K299" s="626"/>
      <c r="L299" s="626"/>
      <c r="M299" s="629"/>
      <c r="N299" s="626"/>
      <c r="O299" s="626"/>
      <c r="P299" s="629"/>
      <c r="Q299" s="626"/>
      <c r="R299" s="626"/>
      <c r="S299" s="626"/>
      <c r="T299" s="626"/>
      <c r="U299" s="625"/>
      <c r="V299" s="638"/>
      <c r="W299" s="628"/>
      <c r="X299" s="625"/>
      <c r="Y299" s="625"/>
      <c r="Z299" s="625"/>
      <c r="AA299" s="628"/>
      <c r="AB299" s="625"/>
      <c r="AC299" s="626"/>
    </row>
    <row r="300" spans="1:35" x14ac:dyDescent="0.2">
      <c r="A300" s="628"/>
      <c r="B300" s="628" t="s">
        <v>2785</v>
      </c>
      <c r="C300" s="626" t="s">
        <v>8493</v>
      </c>
      <c r="D300" s="632" t="s">
        <v>3230</v>
      </c>
      <c r="E300" s="626">
        <v>111</v>
      </c>
      <c r="F300" s="626">
        <v>70</v>
      </c>
      <c r="G300" s="626"/>
      <c r="H300" s="626">
        <v>83</v>
      </c>
      <c r="I300" s="626"/>
      <c r="J300" s="625" t="s">
        <v>3854</v>
      </c>
      <c r="K300" s="626"/>
      <c r="L300" s="626" t="s">
        <v>6177</v>
      </c>
      <c r="M300" s="629" t="s">
        <v>5089</v>
      </c>
      <c r="N300" s="626"/>
      <c r="O300" s="626" t="s">
        <v>6178</v>
      </c>
      <c r="P300" s="629" t="s">
        <v>6178</v>
      </c>
      <c r="Q300" s="626"/>
      <c r="R300" s="626" t="s">
        <v>9991</v>
      </c>
      <c r="S300" s="625"/>
      <c r="T300" s="626" t="s">
        <v>6178</v>
      </c>
      <c r="U300" s="625"/>
      <c r="V300" s="638" t="s">
        <v>3211</v>
      </c>
      <c r="W300" s="628"/>
      <c r="X300" s="625" t="s">
        <v>6180</v>
      </c>
      <c r="Y300" s="625"/>
      <c r="Z300" s="625" t="s">
        <v>5243</v>
      </c>
      <c r="AA300" s="628"/>
      <c r="AB300" s="626" t="s">
        <v>8263</v>
      </c>
      <c r="AC300" s="626" t="str">
        <f t="shared" si="10"/>
        <v>322 mm</v>
      </c>
      <c r="AH300" s="623">
        <v>95</v>
      </c>
      <c r="AI300" s="623">
        <f t="shared" si="11"/>
        <v>322</v>
      </c>
    </row>
    <row r="301" spans="1:35" x14ac:dyDescent="0.2">
      <c r="A301" s="628"/>
      <c r="B301" s="628"/>
      <c r="C301" s="626" t="s">
        <v>6260</v>
      </c>
      <c r="D301" s="632"/>
      <c r="E301" s="626"/>
      <c r="F301" s="626"/>
      <c r="G301" s="626"/>
      <c r="H301" s="626"/>
      <c r="I301" s="626"/>
      <c r="J301" s="625"/>
      <c r="K301" s="626"/>
      <c r="L301" s="626"/>
      <c r="M301" s="629"/>
      <c r="N301" s="626"/>
      <c r="O301" s="626"/>
      <c r="P301" s="629"/>
      <c r="Q301" s="626"/>
      <c r="R301" s="626"/>
      <c r="S301" s="625"/>
      <c r="T301" s="626"/>
      <c r="U301" s="625"/>
      <c r="V301" s="638"/>
      <c r="W301" s="628"/>
      <c r="X301" s="625"/>
      <c r="Y301" s="625"/>
      <c r="Z301" s="625"/>
      <c r="AA301" s="628"/>
      <c r="AB301" s="626"/>
      <c r="AC301" s="626"/>
    </row>
    <row r="302" spans="1:35" x14ac:dyDescent="0.2">
      <c r="A302" s="628" t="s">
        <v>9960</v>
      </c>
      <c r="B302" s="628" t="s">
        <v>2785</v>
      </c>
      <c r="C302" s="626" t="s">
        <v>6657</v>
      </c>
      <c r="D302" s="632" t="s">
        <v>6658</v>
      </c>
      <c r="E302" s="626">
        <v>101</v>
      </c>
      <c r="F302" s="626">
        <v>67</v>
      </c>
      <c r="G302" s="626"/>
      <c r="H302" s="626">
        <v>79</v>
      </c>
      <c r="I302" s="626"/>
      <c r="J302" s="625" t="s">
        <v>3854</v>
      </c>
      <c r="K302" s="626"/>
      <c r="L302" s="626" t="s">
        <v>6177</v>
      </c>
      <c r="M302" s="629" t="s">
        <v>5089</v>
      </c>
      <c r="N302" s="626"/>
      <c r="O302" s="626" t="s">
        <v>6178</v>
      </c>
      <c r="P302" s="629" t="s">
        <v>6178</v>
      </c>
      <c r="Q302" s="626"/>
      <c r="R302" s="626" t="s">
        <v>9991</v>
      </c>
      <c r="S302" s="625"/>
      <c r="T302" s="626" t="s">
        <v>6178</v>
      </c>
      <c r="U302" s="625"/>
      <c r="V302" s="638" t="s">
        <v>2388</v>
      </c>
      <c r="W302" s="628"/>
      <c r="X302" s="625" t="s">
        <v>5243</v>
      </c>
      <c r="Y302" s="625"/>
      <c r="Z302" s="625" t="s">
        <v>220</v>
      </c>
      <c r="AA302" s="628"/>
      <c r="AB302" s="626" t="s">
        <v>8263</v>
      </c>
      <c r="AC302" s="626" t="str">
        <f t="shared" si="10"/>
        <v>317 mm</v>
      </c>
      <c r="AH302" s="623">
        <v>100</v>
      </c>
      <c r="AI302" s="623">
        <f t="shared" si="11"/>
        <v>317</v>
      </c>
    </row>
    <row r="303" spans="1:35" x14ac:dyDescent="0.2">
      <c r="A303" s="628"/>
      <c r="B303" s="628"/>
      <c r="C303" s="626" t="s">
        <v>6260</v>
      </c>
      <c r="D303" s="632"/>
      <c r="E303" s="626"/>
      <c r="F303" s="626"/>
      <c r="G303" s="626"/>
      <c r="H303" s="626"/>
      <c r="I303" s="626"/>
      <c r="J303" s="625"/>
      <c r="K303" s="626"/>
      <c r="L303" s="626"/>
      <c r="M303" s="629"/>
      <c r="N303" s="626"/>
      <c r="O303" s="626"/>
      <c r="P303" s="629"/>
      <c r="Q303" s="626"/>
      <c r="R303" s="626"/>
      <c r="S303" s="625"/>
      <c r="T303" s="626"/>
      <c r="U303" s="625"/>
      <c r="V303" s="638"/>
      <c r="W303" s="628"/>
      <c r="X303" s="625"/>
      <c r="Y303" s="625"/>
      <c r="Z303" s="625"/>
      <c r="AA303" s="628"/>
      <c r="AB303" s="626"/>
      <c r="AC303" s="626"/>
    </row>
    <row r="304" spans="1:35" x14ac:dyDescent="0.2">
      <c r="A304" s="628" t="s">
        <v>3472</v>
      </c>
      <c r="B304" s="628"/>
      <c r="C304" s="625" t="s">
        <v>3475</v>
      </c>
      <c r="D304" s="628" t="s">
        <v>3473</v>
      </c>
      <c r="E304" s="625">
        <v>109</v>
      </c>
      <c r="F304" s="625">
        <v>66</v>
      </c>
      <c r="G304" s="625"/>
      <c r="H304" s="625">
        <v>79</v>
      </c>
      <c r="I304" s="625"/>
      <c r="J304" s="625" t="s">
        <v>3854</v>
      </c>
      <c r="K304" s="625"/>
      <c r="L304" s="625" t="s">
        <v>6177</v>
      </c>
      <c r="M304" s="629" t="s">
        <v>5089</v>
      </c>
      <c r="N304" s="625"/>
      <c r="O304" s="626" t="s">
        <v>6178</v>
      </c>
      <c r="P304" s="629" t="s">
        <v>6178</v>
      </c>
      <c r="Q304" s="625"/>
      <c r="R304" s="626" t="s">
        <v>9991</v>
      </c>
      <c r="S304" s="625"/>
      <c r="T304" s="626" t="s">
        <v>6178</v>
      </c>
      <c r="U304" s="625"/>
      <c r="V304" s="638" t="s">
        <v>6677</v>
      </c>
      <c r="W304" s="628"/>
      <c r="X304" s="625" t="s">
        <v>1434</v>
      </c>
      <c r="Y304" s="625"/>
      <c r="Z304" s="625" t="s">
        <v>1434</v>
      </c>
      <c r="AA304" s="628"/>
      <c r="AB304" s="625"/>
      <c r="AC304" s="626" t="str">
        <f t="shared" si="10"/>
        <v>297 mm</v>
      </c>
      <c r="AH304" s="623">
        <v>120</v>
      </c>
      <c r="AI304" s="623">
        <f t="shared" si="11"/>
        <v>297</v>
      </c>
    </row>
    <row r="305" spans="1:35" x14ac:dyDescent="0.2">
      <c r="A305" s="628"/>
      <c r="B305" s="624"/>
      <c r="C305" s="626" t="s">
        <v>6260</v>
      </c>
      <c r="D305" s="624"/>
      <c r="E305" s="626"/>
      <c r="F305" s="626"/>
      <c r="G305" s="626"/>
      <c r="H305" s="626"/>
      <c r="I305" s="626"/>
      <c r="J305" s="626"/>
      <c r="K305" s="626"/>
      <c r="L305" s="626"/>
      <c r="M305" s="629"/>
      <c r="N305" s="626"/>
      <c r="O305" s="626"/>
      <c r="P305" s="629"/>
      <c r="Q305" s="626"/>
      <c r="R305" s="626"/>
      <c r="S305" s="626"/>
      <c r="T305" s="626"/>
      <c r="U305" s="626"/>
      <c r="V305" s="626"/>
      <c r="W305" s="628"/>
      <c r="X305" s="625"/>
      <c r="Y305" s="625"/>
      <c r="Z305" s="625"/>
      <c r="AA305" s="628"/>
      <c r="AB305" s="626"/>
      <c r="AC305" s="626"/>
    </row>
    <row r="306" spans="1:35" x14ac:dyDescent="0.2">
      <c r="A306" s="628" t="s">
        <v>12224</v>
      </c>
      <c r="B306" s="624" t="s">
        <v>2193</v>
      </c>
      <c r="C306" s="626" t="s">
        <v>2637</v>
      </c>
      <c r="D306" s="624" t="s">
        <v>12225</v>
      </c>
      <c r="E306" s="626">
        <v>118</v>
      </c>
      <c r="F306" s="626">
        <v>62</v>
      </c>
      <c r="G306" s="626"/>
      <c r="H306" s="626">
        <v>79</v>
      </c>
      <c r="I306" s="626"/>
      <c r="J306" s="625" t="s">
        <v>6177</v>
      </c>
      <c r="K306" s="625"/>
      <c r="L306" s="626" t="s">
        <v>6177</v>
      </c>
      <c r="M306" s="629" t="s">
        <v>8671</v>
      </c>
      <c r="N306" s="626"/>
      <c r="O306" s="626" t="s">
        <v>6177</v>
      </c>
      <c r="P306" s="629" t="s">
        <v>8672</v>
      </c>
      <c r="Q306" s="625"/>
      <c r="R306" s="626" t="s">
        <v>8263</v>
      </c>
      <c r="S306" s="625"/>
      <c r="T306" s="626" t="s">
        <v>6178</v>
      </c>
      <c r="U306" s="625"/>
      <c r="V306" s="638" t="s">
        <v>12235</v>
      </c>
      <c r="W306" s="628"/>
      <c r="X306" s="625" t="s">
        <v>6180</v>
      </c>
      <c r="Y306" s="625"/>
      <c r="Z306" s="625" t="s">
        <v>5243</v>
      </c>
      <c r="AA306" s="628"/>
      <c r="AB306" s="625" t="s">
        <v>8263</v>
      </c>
      <c r="AC306" s="626" t="str">
        <f>AI306&amp; " mm"</f>
        <v>342 mm</v>
      </c>
      <c r="AH306" s="623">
        <v>75</v>
      </c>
      <c r="AI306" s="623">
        <f t="shared" si="11"/>
        <v>342</v>
      </c>
    </row>
    <row r="307" spans="1:35" x14ac:dyDescent="0.2">
      <c r="A307" s="628"/>
      <c r="B307" s="624"/>
      <c r="C307" s="626" t="s">
        <v>6260</v>
      </c>
      <c r="D307" s="624"/>
      <c r="E307" s="626"/>
      <c r="F307" s="626"/>
      <c r="G307" s="626"/>
      <c r="H307" s="626"/>
      <c r="I307" s="626"/>
      <c r="J307" s="626"/>
      <c r="K307" s="626"/>
      <c r="L307" s="626"/>
      <c r="M307" s="629"/>
      <c r="N307" s="626"/>
      <c r="O307" s="626"/>
      <c r="P307" s="629"/>
      <c r="Q307" s="626"/>
      <c r="R307" s="626"/>
      <c r="S307" s="626"/>
      <c r="T307" s="626"/>
      <c r="U307" s="626"/>
      <c r="V307" s="626"/>
      <c r="W307" s="628"/>
      <c r="X307" s="625"/>
      <c r="Y307" s="625"/>
      <c r="Z307" s="625"/>
      <c r="AA307" s="628"/>
      <c r="AB307" s="626"/>
      <c r="AC307" s="626"/>
    </row>
    <row r="308" spans="1:35" x14ac:dyDescent="0.2">
      <c r="A308" s="628" t="s">
        <v>3539</v>
      </c>
      <c r="B308" s="624" t="s">
        <v>3365</v>
      </c>
      <c r="C308" s="626" t="s">
        <v>2637</v>
      </c>
      <c r="D308" s="624" t="s">
        <v>10153</v>
      </c>
      <c r="E308" s="626">
        <v>101</v>
      </c>
      <c r="F308" s="625">
        <v>65</v>
      </c>
      <c r="G308" s="625"/>
      <c r="H308" s="625">
        <v>79</v>
      </c>
      <c r="I308" s="625"/>
      <c r="J308" s="625" t="s">
        <v>3854</v>
      </c>
      <c r="K308" s="625"/>
      <c r="L308" s="625" t="s">
        <v>6177</v>
      </c>
      <c r="M308" s="629" t="s">
        <v>5089</v>
      </c>
      <c r="N308" s="625"/>
      <c r="O308" s="626" t="s">
        <v>6178</v>
      </c>
      <c r="P308" s="629" t="s">
        <v>6178</v>
      </c>
      <c r="Q308" s="625"/>
      <c r="R308" s="626" t="s">
        <v>9991</v>
      </c>
      <c r="S308" s="625"/>
      <c r="T308" s="626" t="s">
        <v>6178</v>
      </c>
      <c r="U308" s="625"/>
      <c r="V308" s="638" t="s">
        <v>4424</v>
      </c>
      <c r="W308" s="628"/>
      <c r="X308" s="625" t="s">
        <v>6180</v>
      </c>
      <c r="Y308" s="625"/>
      <c r="Z308" s="625" t="s">
        <v>5243</v>
      </c>
      <c r="AA308" s="628"/>
      <c r="AB308" s="625" t="s">
        <v>8263</v>
      </c>
      <c r="AC308" s="626" t="str">
        <f t="shared" si="10"/>
        <v>357 mm</v>
      </c>
      <c r="AH308" s="623">
        <v>60</v>
      </c>
      <c r="AI308" s="623">
        <f t="shared" si="11"/>
        <v>357</v>
      </c>
    </row>
    <row r="309" spans="1:35" x14ac:dyDescent="0.2">
      <c r="A309" s="628"/>
      <c r="B309" s="628" t="s">
        <v>3365</v>
      </c>
      <c r="C309" s="625" t="s">
        <v>2637</v>
      </c>
      <c r="D309" s="628" t="s">
        <v>7278</v>
      </c>
      <c r="E309" s="625">
        <v>101</v>
      </c>
      <c r="F309" s="625">
        <v>65</v>
      </c>
      <c r="G309" s="625"/>
      <c r="H309" s="625">
        <v>79</v>
      </c>
      <c r="I309" s="625"/>
      <c r="J309" s="625" t="s">
        <v>3854</v>
      </c>
      <c r="K309" s="625"/>
      <c r="L309" s="625" t="s">
        <v>6177</v>
      </c>
      <c r="M309" s="629" t="s">
        <v>5089</v>
      </c>
      <c r="N309" s="625"/>
      <c r="O309" s="626" t="s">
        <v>6178</v>
      </c>
      <c r="P309" s="629" t="s">
        <v>6178</v>
      </c>
      <c r="Q309" s="625"/>
      <c r="R309" s="626" t="s">
        <v>9991</v>
      </c>
      <c r="S309" s="625"/>
      <c r="T309" s="626" t="s">
        <v>6178</v>
      </c>
      <c r="U309" s="625"/>
      <c r="V309" s="638" t="s">
        <v>4424</v>
      </c>
      <c r="W309" s="628"/>
      <c r="X309" s="625" t="s">
        <v>211</v>
      </c>
      <c r="Y309" s="625"/>
      <c r="Z309" s="625" t="s">
        <v>5243</v>
      </c>
      <c r="AA309" s="628"/>
      <c r="AB309" s="625" t="s">
        <v>8263</v>
      </c>
      <c r="AC309" s="626" t="str">
        <f t="shared" si="10"/>
        <v>357 mm</v>
      </c>
      <c r="AD309" s="623" t="s">
        <v>5750</v>
      </c>
      <c r="AH309" s="623">
        <v>60</v>
      </c>
      <c r="AI309" s="623">
        <f t="shared" si="11"/>
        <v>357</v>
      </c>
    </row>
    <row r="310" spans="1:35" x14ac:dyDescent="0.2">
      <c r="A310" s="628"/>
      <c r="B310" s="628" t="s">
        <v>3365</v>
      </c>
      <c r="C310" s="625" t="s">
        <v>2637</v>
      </c>
      <c r="D310" s="628" t="s">
        <v>6864</v>
      </c>
      <c r="E310" s="625">
        <v>116</v>
      </c>
      <c r="F310" s="625">
        <v>65</v>
      </c>
      <c r="G310" s="625"/>
      <c r="H310" s="625">
        <v>79</v>
      </c>
      <c r="I310" s="625"/>
      <c r="J310" s="638" t="s">
        <v>3854</v>
      </c>
      <c r="K310" s="626"/>
      <c r="L310" s="626" t="s">
        <v>6177</v>
      </c>
      <c r="M310" s="629" t="s">
        <v>8671</v>
      </c>
      <c r="N310" s="626"/>
      <c r="O310" s="626" t="s">
        <v>6177</v>
      </c>
      <c r="P310" s="629" t="s">
        <v>8672</v>
      </c>
      <c r="Q310" s="625"/>
      <c r="R310" s="626" t="s">
        <v>9991</v>
      </c>
      <c r="S310" s="625"/>
      <c r="T310" s="626" t="s">
        <v>6178</v>
      </c>
      <c r="U310" s="625"/>
      <c r="V310" s="638" t="s">
        <v>4424</v>
      </c>
      <c r="W310" s="628"/>
      <c r="X310" s="625" t="s">
        <v>6180</v>
      </c>
      <c r="Y310" s="625"/>
      <c r="Z310" s="625" t="s">
        <v>5243</v>
      </c>
      <c r="AA310" s="628"/>
      <c r="AB310" s="625" t="s">
        <v>8263</v>
      </c>
      <c r="AC310" s="626" t="str">
        <f t="shared" si="10"/>
        <v>357 mm</v>
      </c>
      <c r="AD310" s="623" t="s">
        <v>5750</v>
      </c>
      <c r="AH310" s="623">
        <v>60</v>
      </c>
      <c r="AI310" s="623">
        <f t="shared" si="11"/>
        <v>357</v>
      </c>
    </row>
    <row r="311" spans="1:35" x14ac:dyDescent="0.2">
      <c r="A311" s="628"/>
      <c r="B311" s="628" t="s">
        <v>3365</v>
      </c>
      <c r="C311" s="625" t="s">
        <v>2637</v>
      </c>
      <c r="D311" s="628" t="s">
        <v>4939</v>
      </c>
      <c r="E311" s="625">
        <v>101</v>
      </c>
      <c r="F311" s="625">
        <v>65</v>
      </c>
      <c r="G311" s="625"/>
      <c r="H311" s="625">
        <v>79</v>
      </c>
      <c r="I311" s="625"/>
      <c r="J311" s="625" t="s">
        <v>3854</v>
      </c>
      <c r="K311" s="625"/>
      <c r="L311" s="625" t="s">
        <v>6177</v>
      </c>
      <c r="M311" s="629" t="s">
        <v>5089</v>
      </c>
      <c r="N311" s="625"/>
      <c r="O311" s="626" t="s">
        <v>6178</v>
      </c>
      <c r="P311" s="629" t="s">
        <v>6178</v>
      </c>
      <c r="Q311" s="625"/>
      <c r="R311" s="626" t="s">
        <v>9991</v>
      </c>
      <c r="S311" s="625"/>
      <c r="T311" s="626" t="s">
        <v>6178</v>
      </c>
      <c r="U311" s="625"/>
      <c r="V311" s="638" t="s">
        <v>3742</v>
      </c>
      <c r="W311" s="628"/>
      <c r="X311" s="625" t="s">
        <v>6180</v>
      </c>
      <c r="Y311" s="625"/>
      <c r="Z311" s="625" t="s">
        <v>5243</v>
      </c>
      <c r="AA311" s="628"/>
      <c r="AB311" s="625" t="s">
        <v>8263</v>
      </c>
      <c r="AC311" s="626" t="str">
        <f t="shared" si="10"/>
        <v>337 mm</v>
      </c>
      <c r="AH311" s="623">
        <v>80</v>
      </c>
      <c r="AI311" s="623">
        <f t="shared" si="11"/>
        <v>337</v>
      </c>
    </row>
    <row r="312" spans="1:35" x14ac:dyDescent="0.2">
      <c r="A312" s="628"/>
      <c r="B312" s="628" t="s">
        <v>3365</v>
      </c>
      <c r="C312" s="625" t="s">
        <v>2637</v>
      </c>
      <c r="D312" s="628" t="s">
        <v>4744</v>
      </c>
      <c r="E312" s="625">
        <v>101</v>
      </c>
      <c r="F312" s="625">
        <v>65</v>
      </c>
      <c r="G312" s="625"/>
      <c r="H312" s="625">
        <v>79</v>
      </c>
      <c r="I312" s="625"/>
      <c r="J312" s="625" t="s">
        <v>3854</v>
      </c>
      <c r="K312" s="625"/>
      <c r="L312" s="625" t="s">
        <v>6177</v>
      </c>
      <c r="M312" s="629" t="s">
        <v>5089</v>
      </c>
      <c r="N312" s="625"/>
      <c r="O312" s="626" t="s">
        <v>6178</v>
      </c>
      <c r="P312" s="629" t="s">
        <v>6178</v>
      </c>
      <c r="Q312" s="625"/>
      <c r="R312" s="626" t="s">
        <v>9991</v>
      </c>
      <c r="S312" s="625"/>
      <c r="T312" s="626" t="s">
        <v>6178</v>
      </c>
      <c r="U312" s="625"/>
      <c r="V312" s="638" t="s">
        <v>911</v>
      </c>
      <c r="W312" s="628"/>
      <c r="X312" s="625" t="s">
        <v>6180</v>
      </c>
      <c r="Y312" s="625"/>
      <c r="Z312" s="625" t="s">
        <v>5243</v>
      </c>
      <c r="AA312" s="628"/>
      <c r="AB312" s="625" t="s">
        <v>8263</v>
      </c>
      <c r="AC312" s="626" t="str">
        <f t="shared" si="10"/>
        <v>352 mm</v>
      </c>
      <c r="AH312" s="623">
        <v>65</v>
      </c>
      <c r="AI312" s="623">
        <f t="shared" si="11"/>
        <v>352</v>
      </c>
    </row>
    <row r="313" spans="1:35" x14ac:dyDescent="0.2">
      <c r="A313" s="628"/>
      <c r="B313" s="628" t="s">
        <v>3365</v>
      </c>
      <c r="C313" s="625" t="s">
        <v>2637</v>
      </c>
      <c r="D313" s="628" t="s">
        <v>5957</v>
      </c>
      <c r="E313" s="625">
        <v>101</v>
      </c>
      <c r="F313" s="625">
        <v>65</v>
      </c>
      <c r="G313" s="625"/>
      <c r="H313" s="625">
        <v>79</v>
      </c>
      <c r="I313" s="625"/>
      <c r="J313" s="625" t="s">
        <v>3854</v>
      </c>
      <c r="K313" s="625"/>
      <c r="L313" s="625" t="s">
        <v>6177</v>
      </c>
      <c r="M313" s="629" t="s">
        <v>5089</v>
      </c>
      <c r="N313" s="625"/>
      <c r="O313" s="626" t="s">
        <v>6178</v>
      </c>
      <c r="P313" s="629" t="s">
        <v>6178</v>
      </c>
      <c r="Q313" s="625"/>
      <c r="R313" s="626" t="s">
        <v>9991</v>
      </c>
      <c r="S313" s="625"/>
      <c r="T313" s="626" t="s">
        <v>6178</v>
      </c>
      <c r="U313" s="625"/>
      <c r="V313" s="638" t="s">
        <v>4971</v>
      </c>
      <c r="W313" s="628"/>
      <c r="X313" s="625" t="s">
        <v>5243</v>
      </c>
      <c r="Y313" s="625"/>
      <c r="Z313" s="625" t="s">
        <v>220</v>
      </c>
      <c r="AA313" s="628"/>
      <c r="AB313" s="625" t="s">
        <v>8263</v>
      </c>
      <c r="AC313" s="626" t="str">
        <f t="shared" si="10"/>
        <v>332 mm</v>
      </c>
      <c r="AH313" s="623">
        <v>85</v>
      </c>
      <c r="AI313" s="623">
        <f t="shared" si="11"/>
        <v>332</v>
      </c>
    </row>
    <row r="314" spans="1:35" x14ac:dyDescent="0.2">
      <c r="A314" s="628" t="s">
        <v>6038</v>
      </c>
      <c r="B314" s="628" t="s">
        <v>3365</v>
      </c>
      <c r="C314" s="625" t="s">
        <v>2637</v>
      </c>
      <c r="D314" s="628" t="s">
        <v>10105</v>
      </c>
      <c r="E314" s="625">
        <v>101</v>
      </c>
      <c r="F314" s="625">
        <v>64</v>
      </c>
      <c r="G314" s="625"/>
      <c r="H314" s="625">
        <v>79</v>
      </c>
      <c r="I314" s="625"/>
      <c r="J314" s="625" t="s">
        <v>3854</v>
      </c>
      <c r="K314" s="625"/>
      <c r="L314" s="625" t="s">
        <v>6177</v>
      </c>
      <c r="M314" s="629" t="s">
        <v>3817</v>
      </c>
      <c r="N314" s="625"/>
      <c r="O314" s="626" t="s">
        <v>6178</v>
      </c>
      <c r="P314" s="629" t="s">
        <v>6178</v>
      </c>
      <c r="Q314" s="625"/>
      <c r="R314" s="626" t="s">
        <v>9991</v>
      </c>
      <c r="S314" s="625"/>
      <c r="T314" s="626" t="s">
        <v>6178</v>
      </c>
      <c r="U314" s="625"/>
      <c r="V314" s="638" t="s">
        <v>911</v>
      </c>
      <c r="W314" s="628"/>
      <c r="X314" s="625" t="s">
        <v>6180</v>
      </c>
      <c r="Y314" s="625"/>
      <c r="Z314" s="625" t="s">
        <v>5243</v>
      </c>
      <c r="AA314" s="628"/>
      <c r="AB314" s="625" t="s">
        <v>8263</v>
      </c>
      <c r="AC314" s="626" t="str">
        <f t="shared" si="10"/>
        <v>352 mm</v>
      </c>
      <c r="AH314" s="623">
        <v>65</v>
      </c>
      <c r="AI314" s="623">
        <f t="shared" si="11"/>
        <v>352</v>
      </c>
    </row>
    <row r="315" spans="1:35" x14ac:dyDescent="0.2">
      <c r="A315" s="628" t="s">
        <v>8183</v>
      </c>
      <c r="B315" s="628" t="s">
        <v>3365</v>
      </c>
      <c r="C315" s="625" t="s">
        <v>2637</v>
      </c>
      <c r="D315" s="628" t="s">
        <v>8182</v>
      </c>
      <c r="E315" s="625">
        <v>101</v>
      </c>
      <c r="F315" s="625">
        <v>66</v>
      </c>
      <c r="G315" s="625"/>
      <c r="H315" s="625">
        <v>79</v>
      </c>
      <c r="I315" s="625"/>
      <c r="J315" s="625" t="s">
        <v>3854</v>
      </c>
      <c r="K315" s="625"/>
      <c r="L315" s="625" t="s">
        <v>6177</v>
      </c>
      <c r="M315" s="629" t="s">
        <v>5089</v>
      </c>
      <c r="N315" s="625"/>
      <c r="O315" s="626" t="s">
        <v>6178</v>
      </c>
      <c r="P315" s="629" t="s">
        <v>6178</v>
      </c>
      <c r="Q315" s="625"/>
      <c r="R315" s="626" t="s">
        <v>9991</v>
      </c>
      <c r="S315" s="625"/>
      <c r="T315" s="626" t="s">
        <v>6178</v>
      </c>
      <c r="U315" s="625"/>
      <c r="V315" s="638" t="s">
        <v>137</v>
      </c>
      <c r="W315" s="628"/>
      <c r="X315" s="625" t="s">
        <v>6180</v>
      </c>
      <c r="Y315" s="625"/>
      <c r="Z315" s="625" t="s">
        <v>5243</v>
      </c>
      <c r="AA315" s="628"/>
      <c r="AB315" s="625" t="s">
        <v>8263</v>
      </c>
      <c r="AC315" s="626" t="str">
        <f t="shared" si="10"/>
        <v>362 mm</v>
      </c>
      <c r="AH315" s="623">
        <v>55</v>
      </c>
      <c r="AI315" s="623">
        <f t="shared" si="11"/>
        <v>362</v>
      </c>
    </row>
    <row r="316" spans="1:35" x14ac:dyDescent="0.2">
      <c r="A316" s="628" t="s">
        <v>8808</v>
      </c>
      <c r="B316" s="628" t="s">
        <v>3365</v>
      </c>
      <c r="C316" s="625" t="s">
        <v>2637</v>
      </c>
      <c r="D316" s="628" t="s">
        <v>7063</v>
      </c>
      <c r="E316" s="625">
        <v>101</v>
      </c>
      <c r="F316" s="625">
        <v>65</v>
      </c>
      <c r="G316" s="625"/>
      <c r="H316" s="625">
        <v>79</v>
      </c>
      <c r="I316" s="625"/>
      <c r="J316" s="625" t="s">
        <v>3854</v>
      </c>
      <c r="K316" s="625"/>
      <c r="L316" s="625" t="s">
        <v>6177</v>
      </c>
      <c r="M316" s="629" t="s">
        <v>3929</v>
      </c>
      <c r="N316" s="625"/>
      <c r="O316" s="626" t="s">
        <v>6178</v>
      </c>
      <c r="P316" s="629" t="s">
        <v>6178</v>
      </c>
      <c r="Q316" s="625"/>
      <c r="R316" s="626" t="s">
        <v>9991</v>
      </c>
      <c r="S316" s="625"/>
      <c r="T316" s="626" t="s">
        <v>6178</v>
      </c>
      <c r="U316" s="625"/>
      <c r="V316" s="145" t="s">
        <v>911</v>
      </c>
      <c r="W316" s="628"/>
      <c r="X316" s="625" t="s">
        <v>211</v>
      </c>
      <c r="Y316" s="625"/>
      <c r="Z316" s="625" t="s">
        <v>5243</v>
      </c>
      <c r="AA316" s="628"/>
      <c r="AB316" s="625" t="s">
        <v>8263</v>
      </c>
      <c r="AC316" s="626" t="str">
        <f t="shared" si="10"/>
        <v>352 mm</v>
      </c>
      <c r="AH316" s="623">
        <v>65</v>
      </c>
      <c r="AI316" s="623">
        <f t="shared" si="11"/>
        <v>352</v>
      </c>
    </row>
    <row r="317" spans="1:35" x14ac:dyDescent="0.2">
      <c r="A317" s="628"/>
      <c r="B317" s="628" t="s">
        <v>3365</v>
      </c>
      <c r="C317" s="625" t="s">
        <v>2637</v>
      </c>
      <c r="D317" s="632" t="s">
        <v>1958</v>
      </c>
      <c r="E317" s="625">
        <v>116</v>
      </c>
      <c r="F317" s="625">
        <v>65</v>
      </c>
      <c r="G317" s="625"/>
      <c r="H317" s="625">
        <v>79</v>
      </c>
      <c r="I317" s="625"/>
      <c r="J317" s="638" t="s">
        <v>3854</v>
      </c>
      <c r="K317" s="626"/>
      <c r="L317" s="626" t="s">
        <v>6177</v>
      </c>
      <c r="M317" s="629" t="s">
        <v>8671</v>
      </c>
      <c r="N317" s="626"/>
      <c r="O317" s="626" t="s">
        <v>6177</v>
      </c>
      <c r="P317" s="629" t="s">
        <v>8672</v>
      </c>
      <c r="Q317" s="625"/>
      <c r="R317" s="626" t="s">
        <v>9991</v>
      </c>
      <c r="S317" s="625"/>
      <c r="T317" s="626" t="s">
        <v>6178</v>
      </c>
      <c r="U317" s="625"/>
      <c r="V317" s="638" t="s">
        <v>538</v>
      </c>
      <c r="W317" s="628"/>
      <c r="X317" s="625" t="s">
        <v>6180</v>
      </c>
      <c r="Y317" s="625"/>
      <c r="Z317" s="625" t="s">
        <v>5243</v>
      </c>
      <c r="AA317" s="628"/>
      <c r="AB317" s="625" t="s">
        <v>8263</v>
      </c>
      <c r="AC317" s="626" t="str">
        <f t="shared" si="10"/>
        <v>342 mm</v>
      </c>
      <c r="AH317" s="623">
        <v>75</v>
      </c>
      <c r="AI317" s="623">
        <f t="shared" si="11"/>
        <v>342</v>
      </c>
    </row>
    <row r="318" spans="1:35" customFormat="1" x14ac:dyDescent="0.2">
      <c r="A318" s="6" t="s">
        <v>11732</v>
      </c>
      <c r="B318" s="6" t="s">
        <v>3365</v>
      </c>
      <c r="C318" s="5" t="s">
        <v>2637</v>
      </c>
      <c r="D318" s="174" t="s">
        <v>11734</v>
      </c>
      <c r="E318" s="5">
        <v>101</v>
      </c>
      <c r="F318" s="5">
        <v>67</v>
      </c>
      <c r="G318" s="5"/>
      <c r="H318" s="5">
        <v>79</v>
      </c>
      <c r="I318" s="5"/>
      <c r="J318" s="145" t="s">
        <v>3854</v>
      </c>
      <c r="K318" s="137"/>
      <c r="L318" s="5" t="s">
        <v>6177</v>
      </c>
      <c r="M318" s="251" t="s">
        <v>3929</v>
      </c>
      <c r="N318" s="137"/>
      <c r="O318" s="137" t="s">
        <v>6178</v>
      </c>
      <c r="P318" s="251" t="s">
        <v>6178</v>
      </c>
      <c r="Q318" s="5"/>
      <c r="R318" s="137" t="s">
        <v>9991</v>
      </c>
      <c r="S318" s="5"/>
      <c r="T318" s="137" t="s">
        <v>6178</v>
      </c>
      <c r="U318" s="5"/>
      <c r="V318" s="145" t="s">
        <v>911</v>
      </c>
      <c r="W318" s="6"/>
      <c r="X318" s="5" t="s">
        <v>211</v>
      </c>
      <c r="Y318" s="5"/>
      <c r="Z318" s="5" t="s">
        <v>5243</v>
      </c>
      <c r="AA318" s="6"/>
      <c r="AB318" s="5" t="s">
        <v>8263</v>
      </c>
      <c r="AC318" s="626" t="str">
        <f t="shared" si="10"/>
        <v>352 mm</v>
      </c>
      <c r="AD318" s="4" t="s">
        <v>11723</v>
      </c>
      <c r="AH318" s="628">
        <v>65</v>
      </c>
      <c r="AI318" s="623">
        <f t="shared" si="11"/>
        <v>352</v>
      </c>
    </row>
    <row r="319" spans="1:35" x14ac:dyDescent="0.2">
      <c r="A319" s="633" t="s">
        <v>11303</v>
      </c>
      <c r="B319" s="628" t="s">
        <v>3365</v>
      </c>
      <c r="C319" s="625" t="s">
        <v>2637</v>
      </c>
      <c r="D319" s="640" t="s">
        <v>11305</v>
      </c>
      <c r="E319" s="625">
        <v>101</v>
      </c>
      <c r="F319" s="625">
        <v>65</v>
      </c>
      <c r="G319" s="625"/>
      <c r="H319" s="625">
        <v>79</v>
      </c>
      <c r="I319" s="625"/>
      <c r="J319" s="625" t="s">
        <v>3854</v>
      </c>
      <c r="K319" s="625"/>
      <c r="L319" s="625" t="s">
        <v>6177</v>
      </c>
      <c r="M319" s="629" t="s">
        <v>3523</v>
      </c>
      <c r="N319" s="625"/>
      <c r="O319" s="626" t="s">
        <v>6178</v>
      </c>
      <c r="P319" s="629" t="s">
        <v>6178</v>
      </c>
      <c r="Q319" s="625"/>
      <c r="R319" s="626" t="s">
        <v>9991</v>
      </c>
      <c r="S319" s="625"/>
      <c r="T319" s="626" t="s">
        <v>6178</v>
      </c>
      <c r="U319" s="625"/>
      <c r="V319" s="638" t="s">
        <v>911</v>
      </c>
      <c r="W319" s="628"/>
      <c r="X319" s="625" t="s">
        <v>6180</v>
      </c>
      <c r="Y319" s="625"/>
      <c r="Z319" s="625" t="s">
        <v>5243</v>
      </c>
      <c r="AA319" s="628"/>
      <c r="AB319" s="625" t="s">
        <v>8263</v>
      </c>
      <c r="AC319" s="626" t="str">
        <f t="shared" si="10"/>
        <v>352 mm</v>
      </c>
      <c r="AD319" s="630"/>
      <c r="AH319" s="623">
        <v>65</v>
      </c>
      <c r="AI319" s="623">
        <f t="shared" si="11"/>
        <v>352</v>
      </c>
    </row>
    <row r="320" spans="1:35" x14ac:dyDescent="0.2">
      <c r="A320" s="633" t="s">
        <v>12258</v>
      </c>
      <c r="B320" s="628" t="s">
        <v>3365</v>
      </c>
      <c r="C320" s="625" t="s">
        <v>2637</v>
      </c>
      <c r="D320" s="640" t="s">
        <v>12261</v>
      </c>
      <c r="E320" s="625">
        <v>102</v>
      </c>
      <c r="F320" s="625">
        <v>68</v>
      </c>
      <c r="G320" s="625"/>
      <c r="H320" s="625">
        <v>83</v>
      </c>
      <c r="I320" s="625"/>
      <c r="J320" s="625" t="s">
        <v>3854</v>
      </c>
      <c r="K320" s="625"/>
      <c r="L320" s="625" t="s">
        <v>6177</v>
      </c>
      <c r="M320" s="629" t="s">
        <v>5089</v>
      </c>
      <c r="N320" s="625"/>
      <c r="O320" s="626" t="s">
        <v>6178</v>
      </c>
      <c r="P320" s="629" t="s">
        <v>6178</v>
      </c>
      <c r="Q320" s="625"/>
      <c r="R320" s="626" t="s">
        <v>9991</v>
      </c>
      <c r="S320" s="625"/>
      <c r="T320" s="626" t="s">
        <v>6178</v>
      </c>
      <c r="U320" s="625"/>
      <c r="V320" s="635" t="s">
        <v>911</v>
      </c>
      <c r="W320" s="628"/>
      <c r="X320" s="625" t="s">
        <v>486</v>
      </c>
      <c r="Y320" s="625"/>
      <c r="Z320" s="625" t="s">
        <v>5156</v>
      </c>
      <c r="AA320" s="628"/>
      <c r="AB320" s="625"/>
      <c r="AC320" s="626" t="str">
        <f>AI320&amp; " mm"</f>
        <v>352 mm</v>
      </c>
      <c r="AD320" s="630" t="s">
        <v>12254</v>
      </c>
      <c r="AH320" s="623">
        <v>65</v>
      </c>
      <c r="AI320" s="623">
        <f>312-AH320-7+112</f>
        <v>352</v>
      </c>
    </row>
    <row r="321" spans="1:35" x14ac:dyDescent="0.2">
      <c r="A321" s="628"/>
      <c r="B321" s="628" t="s">
        <v>3365</v>
      </c>
      <c r="C321" s="625" t="s">
        <v>2637</v>
      </c>
      <c r="D321" s="632" t="s">
        <v>1955</v>
      </c>
      <c r="E321" s="625">
        <v>101</v>
      </c>
      <c r="F321" s="625">
        <v>65</v>
      </c>
      <c r="G321" s="625"/>
      <c r="H321" s="625">
        <v>79</v>
      </c>
      <c r="I321" s="625"/>
      <c r="J321" s="625" t="s">
        <v>3854</v>
      </c>
      <c r="K321" s="625"/>
      <c r="L321" s="625" t="s">
        <v>6177</v>
      </c>
      <c r="M321" s="629" t="s">
        <v>5089</v>
      </c>
      <c r="N321" s="625"/>
      <c r="O321" s="626" t="s">
        <v>6178</v>
      </c>
      <c r="P321" s="629" t="s">
        <v>6178</v>
      </c>
      <c r="Q321" s="625"/>
      <c r="R321" s="626" t="s">
        <v>9991</v>
      </c>
      <c r="S321" s="625"/>
      <c r="T321" s="626" t="s">
        <v>6178</v>
      </c>
      <c r="U321" s="625"/>
      <c r="V321" s="638" t="s">
        <v>911</v>
      </c>
      <c r="W321" s="628"/>
      <c r="X321" s="625" t="s">
        <v>6180</v>
      </c>
      <c r="Y321" s="625"/>
      <c r="Z321" s="625" t="s">
        <v>5243</v>
      </c>
      <c r="AA321" s="628"/>
      <c r="AB321" s="625" t="s">
        <v>8263</v>
      </c>
      <c r="AC321" s="626" t="str">
        <f t="shared" si="10"/>
        <v>352 mm</v>
      </c>
      <c r="AH321" s="623">
        <v>65</v>
      </c>
      <c r="AI321" s="623">
        <f t="shared" si="11"/>
        <v>352</v>
      </c>
    </row>
    <row r="322" spans="1:35" x14ac:dyDescent="0.2">
      <c r="A322" s="628"/>
      <c r="B322" s="628" t="s">
        <v>4416</v>
      </c>
      <c r="C322" s="625" t="s">
        <v>2637</v>
      </c>
      <c r="D322" s="632" t="s">
        <v>4245</v>
      </c>
      <c r="E322" s="625">
        <v>131</v>
      </c>
      <c r="F322" s="625">
        <v>68</v>
      </c>
      <c r="G322" s="625"/>
      <c r="H322" s="625">
        <v>83</v>
      </c>
      <c r="I322" s="625"/>
      <c r="J322" s="638" t="s">
        <v>3854</v>
      </c>
      <c r="K322" s="626"/>
      <c r="L322" s="626" t="s">
        <v>6177</v>
      </c>
      <c r="M322" s="629" t="s">
        <v>8671</v>
      </c>
      <c r="N322" s="626"/>
      <c r="O322" s="626" t="s">
        <v>6177</v>
      </c>
      <c r="P322" s="629" t="s">
        <v>8672</v>
      </c>
      <c r="Q322" s="625"/>
      <c r="R322" s="626" t="s">
        <v>9991</v>
      </c>
      <c r="S322" s="625"/>
      <c r="T322" s="626" t="s">
        <v>6178</v>
      </c>
      <c r="U322" s="625"/>
      <c r="V322" s="638" t="s">
        <v>3722</v>
      </c>
      <c r="W322" s="628"/>
      <c r="X322" s="625" t="s">
        <v>5243</v>
      </c>
      <c r="Y322" s="625"/>
      <c r="Z322" s="625" t="s">
        <v>220</v>
      </c>
      <c r="AA322" s="628"/>
      <c r="AB322" s="625" t="s">
        <v>8263</v>
      </c>
      <c r="AC322" s="626" t="str">
        <f t="shared" si="10"/>
        <v>327 mm</v>
      </c>
      <c r="AH322" s="623">
        <v>90</v>
      </c>
      <c r="AI322" s="623">
        <f t="shared" si="11"/>
        <v>327</v>
      </c>
    </row>
    <row r="323" spans="1:35" x14ac:dyDescent="0.2">
      <c r="A323" s="628" t="s">
        <v>3379</v>
      </c>
      <c r="B323" s="628" t="s">
        <v>4416</v>
      </c>
      <c r="C323" s="625" t="s">
        <v>2637</v>
      </c>
      <c r="D323" s="632" t="s">
        <v>8325</v>
      </c>
      <c r="E323" s="625">
        <v>101</v>
      </c>
      <c r="F323" s="625">
        <v>64</v>
      </c>
      <c r="G323" s="625"/>
      <c r="H323" s="625">
        <v>79</v>
      </c>
      <c r="I323" s="625"/>
      <c r="J323" s="625" t="s">
        <v>3854</v>
      </c>
      <c r="K323" s="625"/>
      <c r="L323" s="625" t="s">
        <v>6177</v>
      </c>
      <c r="M323" s="629" t="s">
        <v>5089</v>
      </c>
      <c r="N323" s="625"/>
      <c r="O323" s="626" t="s">
        <v>6178</v>
      </c>
      <c r="P323" s="629" t="s">
        <v>6178</v>
      </c>
      <c r="Q323" s="625"/>
      <c r="R323" s="626" t="s">
        <v>9991</v>
      </c>
      <c r="S323" s="625"/>
      <c r="T323" s="626" t="s">
        <v>6178</v>
      </c>
      <c r="U323" s="625"/>
      <c r="V323" s="638" t="s">
        <v>538</v>
      </c>
      <c r="W323" s="628"/>
      <c r="X323" s="625" t="s">
        <v>6180</v>
      </c>
      <c r="Y323" s="625"/>
      <c r="Z323" s="625" t="s">
        <v>5243</v>
      </c>
      <c r="AA323" s="628"/>
      <c r="AB323" s="625" t="s">
        <v>8263</v>
      </c>
      <c r="AC323" s="626" t="str">
        <f t="shared" si="10"/>
        <v>342 mm</v>
      </c>
      <c r="AH323" s="623">
        <v>75</v>
      </c>
      <c r="AI323" s="623">
        <f t="shared" si="11"/>
        <v>342</v>
      </c>
    </row>
    <row r="324" spans="1:35" x14ac:dyDescent="0.2">
      <c r="A324" s="628"/>
      <c r="B324" s="628" t="s">
        <v>4416</v>
      </c>
      <c r="C324" s="625" t="s">
        <v>2637</v>
      </c>
      <c r="D324" s="632" t="s">
        <v>6435</v>
      </c>
      <c r="E324" s="625">
        <v>101</v>
      </c>
      <c r="F324" s="625">
        <v>65</v>
      </c>
      <c r="G324" s="625"/>
      <c r="H324" s="625">
        <v>79</v>
      </c>
      <c r="I324" s="625"/>
      <c r="J324" s="625" t="s">
        <v>3854</v>
      </c>
      <c r="K324" s="625"/>
      <c r="L324" s="625" t="s">
        <v>6177</v>
      </c>
      <c r="M324" s="629" t="s">
        <v>5089</v>
      </c>
      <c r="N324" s="625"/>
      <c r="O324" s="626" t="s">
        <v>6178</v>
      </c>
      <c r="P324" s="629" t="s">
        <v>6178</v>
      </c>
      <c r="Q324" s="625"/>
      <c r="R324" s="626" t="s">
        <v>9991</v>
      </c>
      <c r="S324" s="625"/>
      <c r="T324" s="626" t="s">
        <v>6178</v>
      </c>
      <c r="U324" s="625"/>
      <c r="V324" s="638" t="s">
        <v>4424</v>
      </c>
      <c r="W324" s="628"/>
      <c r="X324" s="625" t="s">
        <v>6180</v>
      </c>
      <c r="Y324" s="625"/>
      <c r="Z324" s="625" t="s">
        <v>5243</v>
      </c>
      <c r="AA324" s="628"/>
      <c r="AB324" s="625" t="s">
        <v>8263</v>
      </c>
      <c r="AC324" s="626" t="str">
        <f t="shared" si="10"/>
        <v>357 mm</v>
      </c>
      <c r="AD324" s="623" t="s">
        <v>5750</v>
      </c>
      <c r="AH324" s="623">
        <v>60</v>
      </c>
      <c r="AI324" s="623">
        <f t="shared" si="11"/>
        <v>357</v>
      </c>
    </row>
    <row r="325" spans="1:35" x14ac:dyDescent="0.2">
      <c r="A325" s="628" t="s">
        <v>5335</v>
      </c>
      <c r="B325" s="628" t="s">
        <v>4416</v>
      </c>
      <c r="C325" s="625" t="s">
        <v>2637</v>
      </c>
      <c r="D325" s="632" t="s">
        <v>4744</v>
      </c>
      <c r="E325" s="625">
        <v>118</v>
      </c>
      <c r="F325" s="625">
        <v>63</v>
      </c>
      <c r="G325" s="625"/>
      <c r="H325" s="625">
        <v>79</v>
      </c>
      <c r="I325" s="625"/>
      <c r="J325" s="626" t="s">
        <v>6177</v>
      </c>
      <c r="K325" s="625"/>
      <c r="L325" s="626" t="s">
        <v>6177</v>
      </c>
      <c r="M325" s="629" t="s">
        <v>8671</v>
      </c>
      <c r="N325" s="626"/>
      <c r="O325" s="626" t="s">
        <v>6177</v>
      </c>
      <c r="P325" s="629" t="s">
        <v>8672</v>
      </c>
      <c r="Q325" s="625"/>
      <c r="R325" s="626" t="s">
        <v>8263</v>
      </c>
      <c r="S325" s="625"/>
      <c r="T325" s="626"/>
      <c r="U325" s="625"/>
      <c r="V325" s="638" t="s">
        <v>911</v>
      </c>
      <c r="W325" s="628"/>
      <c r="X325" s="625" t="s">
        <v>6180</v>
      </c>
      <c r="Y325" s="625"/>
      <c r="Z325" s="625" t="s">
        <v>5243</v>
      </c>
      <c r="AA325" s="628"/>
      <c r="AB325" s="625" t="s">
        <v>8263</v>
      </c>
      <c r="AC325" s="626" t="str">
        <f t="shared" si="10"/>
        <v>352 mm</v>
      </c>
      <c r="AH325" s="623">
        <v>65</v>
      </c>
      <c r="AI325" s="623">
        <f t="shared" si="11"/>
        <v>352</v>
      </c>
    </row>
    <row r="326" spans="1:35" x14ac:dyDescent="0.2">
      <c r="A326" s="628" t="s">
        <v>2738</v>
      </c>
      <c r="B326" s="628" t="s">
        <v>4416</v>
      </c>
      <c r="C326" s="625" t="s">
        <v>2637</v>
      </c>
      <c r="D326" s="632" t="s">
        <v>6372</v>
      </c>
      <c r="E326" s="625">
        <v>101</v>
      </c>
      <c r="F326" s="625">
        <v>65</v>
      </c>
      <c r="G326" s="625"/>
      <c r="H326" s="625">
        <v>79</v>
      </c>
      <c r="I326" s="625"/>
      <c r="J326" s="625" t="s">
        <v>3854</v>
      </c>
      <c r="K326" s="625"/>
      <c r="L326" s="625" t="s">
        <v>6177</v>
      </c>
      <c r="M326" s="629" t="s">
        <v>5089</v>
      </c>
      <c r="N326" s="625"/>
      <c r="O326" s="626" t="s">
        <v>6178</v>
      </c>
      <c r="P326" s="629" t="s">
        <v>6178</v>
      </c>
      <c r="Q326" s="625"/>
      <c r="R326" s="626" t="s">
        <v>9991</v>
      </c>
      <c r="S326" s="625"/>
      <c r="T326" s="626" t="s">
        <v>6178</v>
      </c>
      <c r="U326" s="625"/>
      <c r="V326" s="638" t="s">
        <v>210</v>
      </c>
      <c r="W326" s="628"/>
      <c r="X326" s="625" t="s">
        <v>211</v>
      </c>
      <c r="Y326" s="625"/>
      <c r="Z326" s="625" t="s">
        <v>5243</v>
      </c>
      <c r="AA326" s="628"/>
      <c r="AB326" s="625" t="s">
        <v>8263</v>
      </c>
      <c r="AC326" s="626" t="str">
        <f t="shared" si="10"/>
        <v>362 mm</v>
      </c>
      <c r="AD326" s="627" t="s">
        <v>9309</v>
      </c>
      <c r="AH326" s="623">
        <v>55</v>
      </c>
      <c r="AI326" s="623">
        <f t="shared" si="11"/>
        <v>362</v>
      </c>
    </row>
    <row r="327" spans="1:35" x14ac:dyDescent="0.2">
      <c r="A327" s="628" t="s">
        <v>2739</v>
      </c>
      <c r="B327" s="628" t="s">
        <v>4416</v>
      </c>
      <c r="C327" s="625" t="s">
        <v>2637</v>
      </c>
      <c r="D327" s="632" t="s">
        <v>8392</v>
      </c>
      <c r="E327" s="625">
        <v>101</v>
      </c>
      <c r="F327" s="625">
        <v>65</v>
      </c>
      <c r="G327" s="625"/>
      <c r="H327" s="625">
        <v>79</v>
      </c>
      <c r="I327" s="625"/>
      <c r="J327" s="625" t="s">
        <v>3854</v>
      </c>
      <c r="K327" s="625"/>
      <c r="L327" s="625" t="s">
        <v>6177</v>
      </c>
      <c r="M327" s="629" t="s">
        <v>5089</v>
      </c>
      <c r="N327" s="625"/>
      <c r="O327" s="626" t="s">
        <v>6178</v>
      </c>
      <c r="P327" s="629" t="s">
        <v>6178</v>
      </c>
      <c r="Q327" s="625"/>
      <c r="R327" s="626" t="s">
        <v>9991</v>
      </c>
      <c r="S327" s="625"/>
      <c r="T327" s="626" t="s">
        <v>6178</v>
      </c>
      <c r="U327" s="625"/>
      <c r="V327" s="638" t="s">
        <v>4424</v>
      </c>
      <c r="W327" s="628"/>
      <c r="X327" s="625" t="s">
        <v>211</v>
      </c>
      <c r="Y327" s="625"/>
      <c r="Z327" s="625" t="s">
        <v>5243</v>
      </c>
      <c r="AA327" s="628"/>
      <c r="AB327" s="625" t="s">
        <v>8263</v>
      </c>
      <c r="AC327" s="626" t="str">
        <f t="shared" si="10"/>
        <v>357 mm</v>
      </c>
      <c r="AD327" s="627" t="s">
        <v>9309</v>
      </c>
      <c r="AH327" s="623">
        <v>60</v>
      </c>
      <c r="AI327" s="623">
        <f t="shared" si="11"/>
        <v>357</v>
      </c>
    </row>
    <row r="328" spans="1:35" x14ac:dyDescent="0.2">
      <c r="A328" s="628" t="s">
        <v>2740</v>
      </c>
      <c r="B328" s="628" t="s">
        <v>4416</v>
      </c>
      <c r="C328" s="625" t="s">
        <v>2637</v>
      </c>
      <c r="D328" s="632" t="s">
        <v>2816</v>
      </c>
      <c r="E328" s="625">
        <v>101</v>
      </c>
      <c r="F328" s="625">
        <v>65</v>
      </c>
      <c r="G328" s="625"/>
      <c r="H328" s="625">
        <v>79</v>
      </c>
      <c r="I328" s="625"/>
      <c r="J328" s="625" t="s">
        <v>3854</v>
      </c>
      <c r="K328" s="625"/>
      <c r="L328" s="625" t="s">
        <v>6177</v>
      </c>
      <c r="M328" s="629" t="s">
        <v>5089</v>
      </c>
      <c r="N328" s="625"/>
      <c r="O328" s="626" t="s">
        <v>6178</v>
      </c>
      <c r="P328" s="629" t="s">
        <v>6178</v>
      </c>
      <c r="Q328" s="625"/>
      <c r="R328" s="626" t="s">
        <v>9991</v>
      </c>
      <c r="S328" s="625"/>
      <c r="T328" s="626" t="s">
        <v>6178</v>
      </c>
      <c r="U328" s="625"/>
      <c r="V328" s="638" t="s">
        <v>911</v>
      </c>
      <c r="W328" s="628"/>
      <c r="X328" s="625" t="s">
        <v>211</v>
      </c>
      <c r="Y328" s="625"/>
      <c r="Z328" s="625" t="s">
        <v>5243</v>
      </c>
      <c r="AA328" s="628"/>
      <c r="AB328" s="625" t="s">
        <v>8263</v>
      </c>
      <c r="AC328" s="626" t="str">
        <f t="shared" si="10"/>
        <v>352 mm</v>
      </c>
      <c r="AD328" s="627" t="s">
        <v>9309</v>
      </c>
      <c r="AH328" s="623">
        <v>65</v>
      </c>
      <c r="AI328" s="623">
        <f t="shared" si="11"/>
        <v>352</v>
      </c>
    </row>
    <row r="329" spans="1:35" x14ac:dyDescent="0.2">
      <c r="A329" s="628" t="s">
        <v>11528</v>
      </c>
      <c r="B329" s="628" t="s">
        <v>4416</v>
      </c>
      <c r="C329" s="625" t="s">
        <v>2637</v>
      </c>
      <c r="D329" s="632" t="s">
        <v>11555</v>
      </c>
      <c r="E329" s="625">
        <v>101</v>
      </c>
      <c r="F329" s="625">
        <v>64</v>
      </c>
      <c r="G329" s="625"/>
      <c r="H329" s="625">
        <v>79</v>
      </c>
      <c r="I329" s="625"/>
      <c r="J329" s="625" t="s">
        <v>3854</v>
      </c>
      <c r="K329" s="625"/>
      <c r="L329" s="625" t="s">
        <v>6177</v>
      </c>
      <c r="M329" s="629" t="s">
        <v>5089</v>
      </c>
      <c r="N329" s="625"/>
      <c r="O329" s="626" t="s">
        <v>6178</v>
      </c>
      <c r="P329" s="629" t="s">
        <v>6178</v>
      </c>
      <c r="Q329" s="625"/>
      <c r="R329" s="626" t="s">
        <v>9991</v>
      </c>
      <c r="S329" s="625"/>
      <c r="T329" s="626" t="s">
        <v>6178</v>
      </c>
      <c r="U329" s="625"/>
      <c r="V329" s="638" t="s">
        <v>4424</v>
      </c>
      <c r="W329" s="628"/>
      <c r="X329" s="625" t="s">
        <v>6180</v>
      </c>
      <c r="Y329" s="625"/>
      <c r="Z329" s="625" t="s">
        <v>5243</v>
      </c>
      <c r="AA329" s="628"/>
      <c r="AB329" s="625" t="s">
        <v>8263</v>
      </c>
      <c r="AC329" s="626" t="str">
        <f t="shared" si="10"/>
        <v>357 mm</v>
      </c>
      <c r="AD329" s="627" t="s">
        <v>11556</v>
      </c>
      <c r="AH329" s="623">
        <v>60</v>
      </c>
      <c r="AI329" s="623">
        <f t="shared" si="11"/>
        <v>357</v>
      </c>
    </row>
    <row r="330" spans="1:35" x14ac:dyDescent="0.2">
      <c r="A330" s="628"/>
      <c r="B330" s="628" t="s">
        <v>4416</v>
      </c>
      <c r="C330" s="625" t="s">
        <v>2637</v>
      </c>
      <c r="D330" s="632" t="s">
        <v>2377</v>
      </c>
      <c r="E330" s="625">
        <v>101</v>
      </c>
      <c r="F330" s="625">
        <v>66</v>
      </c>
      <c r="G330" s="625"/>
      <c r="H330" s="625">
        <v>79</v>
      </c>
      <c r="I330" s="625"/>
      <c r="J330" s="625" t="s">
        <v>3854</v>
      </c>
      <c r="K330" s="625"/>
      <c r="L330" s="625" t="s">
        <v>6177</v>
      </c>
      <c r="M330" s="629" t="s">
        <v>5089</v>
      </c>
      <c r="N330" s="625"/>
      <c r="O330" s="626" t="s">
        <v>6178</v>
      </c>
      <c r="P330" s="629" t="s">
        <v>6178</v>
      </c>
      <c r="Q330" s="625"/>
      <c r="R330" s="626" t="s">
        <v>9991</v>
      </c>
      <c r="S330" s="625"/>
      <c r="T330" s="626" t="s">
        <v>6178</v>
      </c>
      <c r="U330" s="625"/>
      <c r="V330" s="638" t="s">
        <v>18</v>
      </c>
      <c r="W330" s="628"/>
      <c r="X330" s="625" t="s">
        <v>6180</v>
      </c>
      <c r="Y330" s="625"/>
      <c r="Z330" s="625" t="s">
        <v>5243</v>
      </c>
      <c r="AA330" s="628"/>
      <c r="AB330" s="625" t="s">
        <v>8263</v>
      </c>
      <c r="AC330" s="626" t="str">
        <f t="shared" si="10"/>
        <v>347 mm</v>
      </c>
      <c r="AH330" s="623">
        <v>70</v>
      </c>
      <c r="AI330" s="623">
        <f t="shared" si="11"/>
        <v>347</v>
      </c>
    </row>
    <row r="331" spans="1:35" x14ac:dyDescent="0.2">
      <c r="A331" s="628" t="s">
        <v>2654</v>
      </c>
      <c r="B331" s="628" t="s">
        <v>4416</v>
      </c>
      <c r="C331" s="625" t="s">
        <v>2637</v>
      </c>
      <c r="D331" s="632" t="s">
        <v>1900</v>
      </c>
      <c r="E331" s="625">
        <v>111</v>
      </c>
      <c r="F331" s="625"/>
      <c r="G331" s="625"/>
      <c r="H331" s="625">
        <v>83</v>
      </c>
      <c r="I331" s="625"/>
      <c r="J331" s="625" t="s">
        <v>3854</v>
      </c>
      <c r="K331" s="625"/>
      <c r="L331" s="625" t="s">
        <v>6177</v>
      </c>
      <c r="M331" s="629" t="s">
        <v>3929</v>
      </c>
      <c r="N331" s="625"/>
      <c r="O331" s="626" t="s">
        <v>6178</v>
      </c>
      <c r="P331" s="629" t="s">
        <v>6178</v>
      </c>
      <c r="Q331" s="625"/>
      <c r="R331" s="626" t="s">
        <v>8263</v>
      </c>
      <c r="S331" s="625"/>
      <c r="T331" s="626" t="s">
        <v>6178</v>
      </c>
      <c r="U331" s="625"/>
      <c r="V331" s="638"/>
      <c r="W331" s="628"/>
      <c r="X331" s="625"/>
      <c r="Y331" s="625"/>
      <c r="Z331" s="625"/>
      <c r="AA331" s="628"/>
      <c r="AB331" s="625" t="s">
        <v>8263</v>
      </c>
      <c r="AC331" s="626" t="str">
        <f t="shared" si="10"/>
        <v>417 mm</v>
      </c>
      <c r="AI331" s="623">
        <f t="shared" si="11"/>
        <v>417</v>
      </c>
    </row>
    <row r="332" spans="1:35" x14ac:dyDescent="0.2">
      <c r="A332" s="628" t="s">
        <v>2323</v>
      </c>
      <c r="B332" s="624" t="s">
        <v>1423</v>
      </c>
      <c r="C332" s="626" t="s">
        <v>2637</v>
      </c>
      <c r="D332" s="624" t="s">
        <v>10153</v>
      </c>
      <c r="E332" s="626">
        <v>101</v>
      </c>
      <c r="F332" s="625">
        <v>65</v>
      </c>
      <c r="G332" s="625"/>
      <c r="H332" s="625">
        <v>79</v>
      </c>
      <c r="I332" s="625"/>
      <c r="J332" s="625" t="s">
        <v>3854</v>
      </c>
      <c r="K332" s="625"/>
      <c r="L332" s="625" t="s">
        <v>6177</v>
      </c>
      <c r="M332" s="629" t="s">
        <v>5089</v>
      </c>
      <c r="N332" s="625"/>
      <c r="O332" s="626" t="s">
        <v>6178</v>
      </c>
      <c r="P332" s="629" t="s">
        <v>6178</v>
      </c>
      <c r="Q332" s="625"/>
      <c r="R332" s="626" t="s">
        <v>9991</v>
      </c>
      <c r="S332" s="625"/>
      <c r="T332" s="626" t="s">
        <v>6178</v>
      </c>
      <c r="U332" s="625"/>
      <c r="V332" s="638" t="s">
        <v>4424</v>
      </c>
      <c r="W332" s="628"/>
      <c r="X332" s="625" t="s">
        <v>6180</v>
      </c>
      <c r="Y332" s="625"/>
      <c r="Z332" s="625" t="s">
        <v>5243</v>
      </c>
      <c r="AA332" s="628"/>
      <c r="AB332" s="625" t="s">
        <v>8263</v>
      </c>
      <c r="AC332" s="626" t="str">
        <f t="shared" si="10"/>
        <v>357 mm</v>
      </c>
      <c r="AH332" s="623">
        <v>60</v>
      </c>
      <c r="AI332" s="623">
        <f t="shared" si="11"/>
        <v>357</v>
      </c>
    </row>
    <row r="333" spans="1:35" x14ac:dyDescent="0.2">
      <c r="A333" s="628"/>
      <c r="B333" s="628" t="s">
        <v>1423</v>
      </c>
      <c r="C333" s="625" t="s">
        <v>2637</v>
      </c>
      <c r="D333" s="628" t="s">
        <v>4756</v>
      </c>
      <c r="E333" s="625">
        <v>112</v>
      </c>
      <c r="F333" s="625">
        <v>61</v>
      </c>
      <c r="G333" s="625"/>
      <c r="H333" s="625">
        <v>79</v>
      </c>
      <c r="I333" s="625"/>
      <c r="J333" s="626" t="s">
        <v>6177</v>
      </c>
      <c r="K333" s="626"/>
      <c r="L333" s="626" t="s">
        <v>6177</v>
      </c>
      <c r="M333" s="629" t="s">
        <v>5089</v>
      </c>
      <c r="N333" s="626"/>
      <c r="O333" s="626" t="s">
        <v>6178</v>
      </c>
      <c r="P333" s="629" t="s">
        <v>6178</v>
      </c>
      <c r="Q333" s="626"/>
      <c r="R333" s="626" t="s">
        <v>8263</v>
      </c>
      <c r="S333" s="626"/>
      <c r="T333" s="626" t="s">
        <v>6178</v>
      </c>
      <c r="U333" s="625"/>
      <c r="V333" s="638" t="s">
        <v>4424</v>
      </c>
      <c r="W333" s="628"/>
      <c r="X333" s="625" t="s">
        <v>6180</v>
      </c>
      <c r="Y333" s="625"/>
      <c r="Z333" s="625" t="s">
        <v>5243</v>
      </c>
      <c r="AA333" s="628"/>
      <c r="AB333" s="625" t="s">
        <v>8263</v>
      </c>
      <c r="AC333" s="626" t="str">
        <f t="shared" si="10"/>
        <v>357 mm</v>
      </c>
      <c r="AD333" s="623" t="s">
        <v>5750</v>
      </c>
      <c r="AH333" s="623">
        <v>60</v>
      </c>
      <c r="AI333" s="623">
        <f t="shared" si="11"/>
        <v>357</v>
      </c>
    </row>
    <row r="334" spans="1:35" x14ac:dyDescent="0.2">
      <c r="A334" s="628"/>
      <c r="B334" s="628" t="s">
        <v>1423</v>
      </c>
      <c r="C334" s="625" t="s">
        <v>2637</v>
      </c>
      <c r="D334" s="628" t="s">
        <v>11429</v>
      </c>
      <c r="E334" s="625">
        <v>101</v>
      </c>
      <c r="F334" s="625">
        <v>65</v>
      </c>
      <c r="G334" s="625"/>
      <c r="H334" s="625">
        <v>79</v>
      </c>
      <c r="I334" s="625"/>
      <c r="J334" s="625" t="s">
        <v>3854</v>
      </c>
      <c r="K334" s="625"/>
      <c r="L334" s="625" t="s">
        <v>6177</v>
      </c>
      <c r="M334" s="629" t="s">
        <v>5089</v>
      </c>
      <c r="N334" s="625"/>
      <c r="O334" s="626" t="s">
        <v>6178</v>
      </c>
      <c r="P334" s="629" t="s">
        <v>6178</v>
      </c>
      <c r="Q334" s="625"/>
      <c r="R334" s="626" t="s">
        <v>9991</v>
      </c>
      <c r="S334" s="625"/>
      <c r="T334" s="626" t="s">
        <v>6178</v>
      </c>
      <c r="U334" s="625"/>
      <c r="V334" s="638" t="s">
        <v>4424</v>
      </c>
      <c r="W334" s="628"/>
      <c r="X334" s="625" t="s">
        <v>211</v>
      </c>
      <c r="Y334" s="625"/>
      <c r="Z334" s="625" t="s">
        <v>5243</v>
      </c>
      <c r="AA334" s="628"/>
      <c r="AB334" s="625" t="s">
        <v>8263</v>
      </c>
      <c r="AC334" s="626" t="str">
        <f t="shared" si="10"/>
        <v>357 mm</v>
      </c>
      <c r="AD334" s="623" t="s">
        <v>5750</v>
      </c>
      <c r="AH334" s="623">
        <v>60</v>
      </c>
      <c r="AI334" s="623">
        <f t="shared" si="11"/>
        <v>357</v>
      </c>
    </row>
    <row r="335" spans="1:35" x14ac:dyDescent="0.2">
      <c r="A335" s="628" t="s">
        <v>5800</v>
      </c>
      <c r="B335" s="628" t="s">
        <v>1423</v>
      </c>
      <c r="C335" s="625" t="s">
        <v>2637</v>
      </c>
      <c r="D335" s="632" t="s">
        <v>5799</v>
      </c>
      <c r="E335" s="625">
        <v>101</v>
      </c>
      <c r="F335" s="625">
        <v>67</v>
      </c>
      <c r="G335" s="625"/>
      <c r="H335" s="625">
        <v>79</v>
      </c>
      <c r="I335" s="625"/>
      <c r="J335" s="625" t="s">
        <v>3854</v>
      </c>
      <c r="K335" s="625"/>
      <c r="L335" s="625" t="s">
        <v>6177</v>
      </c>
      <c r="M335" s="629" t="s">
        <v>5089</v>
      </c>
      <c r="N335" s="625"/>
      <c r="O335" s="626" t="s">
        <v>6178</v>
      </c>
      <c r="P335" s="629" t="s">
        <v>6178</v>
      </c>
      <c r="Q335" s="625"/>
      <c r="R335" s="626" t="s">
        <v>9991</v>
      </c>
      <c r="S335" s="625"/>
      <c r="T335" s="626" t="s">
        <v>6178</v>
      </c>
      <c r="U335" s="625"/>
      <c r="V335" s="638" t="s">
        <v>8748</v>
      </c>
      <c r="W335" s="628"/>
      <c r="X335" s="625" t="s">
        <v>5243</v>
      </c>
      <c r="Y335" s="625"/>
      <c r="Z335" s="625" t="s">
        <v>220</v>
      </c>
      <c r="AA335" s="628"/>
      <c r="AB335" s="625" t="s">
        <v>8263</v>
      </c>
      <c r="AC335" s="626" t="str">
        <f t="shared" si="10"/>
        <v>337 mm</v>
      </c>
      <c r="AH335" s="623">
        <v>80</v>
      </c>
      <c r="AI335" s="623">
        <f t="shared" si="11"/>
        <v>337</v>
      </c>
    </row>
    <row r="336" spans="1:35" x14ac:dyDescent="0.2">
      <c r="A336" s="628"/>
      <c r="B336" s="628" t="s">
        <v>1423</v>
      </c>
      <c r="C336" s="625" t="s">
        <v>2637</v>
      </c>
      <c r="D336" s="632" t="s">
        <v>8513</v>
      </c>
      <c r="E336" s="625">
        <v>101</v>
      </c>
      <c r="F336" s="625">
        <v>65</v>
      </c>
      <c r="G336" s="625"/>
      <c r="H336" s="625">
        <v>79</v>
      </c>
      <c r="I336" s="625"/>
      <c r="J336" s="625" t="s">
        <v>3854</v>
      </c>
      <c r="K336" s="625"/>
      <c r="L336" s="625" t="s">
        <v>6177</v>
      </c>
      <c r="M336" s="629" t="s">
        <v>5089</v>
      </c>
      <c r="N336" s="625"/>
      <c r="O336" s="626" t="s">
        <v>6178</v>
      </c>
      <c r="P336" s="629" t="s">
        <v>6178</v>
      </c>
      <c r="Q336" s="625"/>
      <c r="R336" s="626" t="s">
        <v>9991</v>
      </c>
      <c r="S336" s="625"/>
      <c r="T336" s="626" t="s">
        <v>6178</v>
      </c>
      <c r="U336" s="625"/>
      <c r="V336" s="638" t="s">
        <v>4424</v>
      </c>
      <c r="W336" s="628"/>
      <c r="X336" s="625" t="s">
        <v>211</v>
      </c>
      <c r="Y336" s="625"/>
      <c r="Z336" s="625" t="s">
        <v>5243</v>
      </c>
      <c r="AA336" s="628"/>
      <c r="AB336" s="625" t="s">
        <v>8263</v>
      </c>
      <c r="AC336" s="626" t="str">
        <f t="shared" si="10"/>
        <v>357 mm</v>
      </c>
      <c r="AH336" s="623">
        <v>60</v>
      </c>
      <c r="AI336" s="623">
        <f t="shared" si="11"/>
        <v>357</v>
      </c>
    </row>
    <row r="337" spans="1:35" x14ac:dyDescent="0.2">
      <c r="A337" s="628"/>
      <c r="B337" s="628" t="s">
        <v>1423</v>
      </c>
      <c r="C337" s="625" t="s">
        <v>2637</v>
      </c>
      <c r="D337" s="628" t="s">
        <v>6864</v>
      </c>
      <c r="E337" s="625">
        <v>116</v>
      </c>
      <c r="F337" s="625">
        <v>65</v>
      </c>
      <c r="G337" s="625"/>
      <c r="H337" s="625">
        <v>79</v>
      </c>
      <c r="I337" s="625"/>
      <c r="J337" s="638" t="s">
        <v>3854</v>
      </c>
      <c r="K337" s="626"/>
      <c r="L337" s="626" t="s">
        <v>6177</v>
      </c>
      <c r="M337" s="629" t="s">
        <v>8671</v>
      </c>
      <c r="N337" s="626"/>
      <c r="O337" s="626" t="s">
        <v>6177</v>
      </c>
      <c r="P337" s="629" t="s">
        <v>8672</v>
      </c>
      <c r="Q337" s="625"/>
      <c r="R337" s="626" t="s">
        <v>9991</v>
      </c>
      <c r="S337" s="625"/>
      <c r="T337" s="626" t="s">
        <v>6178</v>
      </c>
      <c r="U337" s="625"/>
      <c r="V337" s="638" t="s">
        <v>4424</v>
      </c>
      <c r="W337" s="628"/>
      <c r="X337" s="625" t="s">
        <v>6180</v>
      </c>
      <c r="Y337" s="625"/>
      <c r="Z337" s="625" t="s">
        <v>5243</v>
      </c>
      <c r="AA337" s="628"/>
      <c r="AB337" s="625" t="s">
        <v>8263</v>
      </c>
      <c r="AC337" s="626" t="str">
        <f t="shared" si="10"/>
        <v>357 mm</v>
      </c>
      <c r="AD337" s="623" t="s">
        <v>5750</v>
      </c>
      <c r="AH337" s="623">
        <v>60</v>
      </c>
      <c r="AI337" s="623">
        <f t="shared" si="11"/>
        <v>357</v>
      </c>
    </row>
    <row r="338" spans="1:35" x14ac:dyDescent="0.2">
      <c r="A338" s="628"/>
      <c r="B338" s="628" t="s">
        <v>1423</v>
      </c>
      <c r="C338" s="625" t="s">
        <v>2637</v>
      </c>
      <c r="D338" s="628" t="s">
        <v>8955</v>
      </c>
      <c r="E338" s="625">
        <v>101</v>
      </c>
      <c r="F338" s="625">
        <v>64</v>
      </c>
      <c r="G338" s="625"/>
      <c r="H338" s="625">
        <v>79</v>
      </c>
      <c r="I338" s="625"/>
      <c r="J338" s="625" t="s">
        <v>3854</v>
      </c>
      <c r="K338" s="625"/>
      <c r="L338" s="625" t="s">
        <v>6177</v>
      </c>
      <c r="M338" s="629" t="s">
        <v>5089</v>
      </c>
      <c r="N338" s="625"/>
      <c r="O338" s="626" t="s">
        <v>6178</v>
      </c>
      <c r="P338" s="629" t="s">
        <v>6178</v>
      </c>
      <c r="Q338" s="625"/>
      <c r="R338" s="626" t="s">
        <v>9991</v>
      </c>
      <c r="S338" s="625"/>
      <c r="T338" s="626" t="s">
        <v>6178</v>
      </c>
      <c r="U338" s="625"/>
      <c r="V338" s="638" t="s">
        <v>8507</v>
      </c>
      <c r="W338" s="628"/>
      <c r="X338" s="625" t="s">
        <v>5243</v>
      </c>
      <c r="Y338" s="625"/>
      <c r="Z338" s="625" t="s">
        <v>220</v>
      </c>
      <c r="AA338" s="628"/>
      <c r="AB338" s="625" t="s">
        <v>8263</v>
      </c>
      <c r="AC338" s="626" t="str">
        <f t="shared" si="10"/>
        <v>352 mm</v>
      </c>
      <c r="AH338" s="623">
        <v>65</v>
      </c>
      <c r="AI338" s="623">
        <f t="shared" si="11"/>
        <v>352</v>
      </c>
    </row>
    <row r="339" spans="1:35" x14ac:dyDescent="0.2">
      <c r="A339" s="628"/>
      <c r="B339" s="628" t="s">
        <v>1423</v>
      </c>
      <c r="C339" s="625" t="s">
        <v>2637</v>
      </c>
      <c r="D339" s="632" t="s">
        <v>3711</v>
      </c>
      <c r="E339" s="625">
        <v>112</v>
      </c>
      <c r="F339" s="625">
        <v>63</v>
      </c>
      <c r="G339" s="625"/>
      <c r="H339" s="625">
        <v>79</v>
      </c>
      <c r="I339" s="625"/>
      <c r="J339" s="625" t="s">
        <v>6177</v>
      </c>
      <c r="K339" s="625"/>
      <c r="L339" s="625" t="s">
        <v>6177</v>
      </c>
      <c r="M339" s="629" t="s">
        <v>5089</v>
      </c>
      <c r="N339" s="625"/>
      <c r="O339" s="626" t="s">
        <v>6178</v>
      </c>
      <c r="P339" s="629" t="s">
        <v>6178</v>
      </c>
      <c r="Q339" s="625"/>
      <c r="R339" s="625" t="s">
        <v>8263</v>
      </c>
      <c r="S339" s="625"/>
      <c r="T339" s="626" t="s">
        <v>6178</v>
      </c>
      <c r="U339" s="625"/>
      <c r="V339" s="638" t="s">
        <v>4424</v>
      </c>
      <c r="W339" s="628"/>
      <c r="X339" s="625" t="s">
        <v>6180</v>
      </c>
      <c r="Y339" s="625"/>
      <c r="Z339" s="625" t="s">
        <v>5243</v>
      </c>
      <c r="AA339" s="628"/>
      <c r="AB339" s="625" t="s">
        <v>8263</v>
      </c>
      <c r="AC339" s="626" t="str">
        <f t="shared" si="10"/>
        <v>357 mm</v>
      </c>
      <c r="AD339" s="623" t="s">
        <v>5750</v>
      </c>
      <c r="AH339" s="623">
        <v>60</v>
      </c>
      <c r="AI339" s="623">
        <f t="shared" si="11"/>
        <v>357</v>
      </c>
    </row>
    <row r="340" spans="1:35" x14ac:dyDescent="0.2">
      <c r="A340" s="628"/>
      <c r="B340" s="628" t="s">
        <v>1423</v>
      </c>
      <c r="C340" s="625" t="s">
        <v>2637</v>
      </c>
      <c r="D340" s="632" t="s">
        <v>3712</v>
      </c>
      <c r="E340" s="625">
        <v>112</v>
      </c>
      <c r="F340" s="625">
        <v>63</v>
      </c>
      <c r="G340" s="625"/>
      <c r="H340" s="625">
        <v>79</v>
      </c>
      <c r="I340" s="625"/>
      <c r="J340" s="625" t="s">
        <v>6177</v>
      </c>
      <c r="K340" s="625"/>
      <c r="L340" s="625" t="s">
        <v>6177</v>
      </c>
      <c r="M340" s="629" t="s">
        <v>5089</v>
      </c>
      <c r="N340" s="625"/>
      <c r="O340" s="626" t="s">
        <v>6178</v>
      </c>
      <c r="P340" s="629" t="s">
        <v>6178</v>
      </c>
      <c r="Q340" s="625"/>
      <c r="R340" s="625" t="s">
        <v>8263</v>
      </c>
      <c r="S340" s="625"/>
      <c r="T340" s="626" t="s">
        <v>6178</v>
      </c>
      <c r="U340" s="625"/>
      <c r="V340" s="638" t="s">
        <v>4424</v>
      </c>
      <c r="W340" s="628"/>
      <c r="X340" s="625" t="s">
        <v>6180</v>
      </c>
      <c r="Y340" s="625"/>
      <c r="Z340" s="625" t="s">
        <v>5243</v>
      </c>
      <c r="AA340" s="628"/>
      <c r="AB340" s="625" t="s">
        <v>8263</v>
      </c>
      <c r="AC340" s="626" t="str">
        <f t="shared" si="10"/>
        <v>357 mm</v>
      </c>
      <c r="AD340" s="623" t="s">
        <v>5750</v>
      </c>
      <c r="AH340" s="623">
        <v>60</v>
      </c>
      <c r="AI340" s="623">
        <f t="shared" si="11"/>
        <v>357</v>
      </c>
    </row>
    <row r="341" spans="1:35" x14ac:dyDescent="0.2">
      <c r="A341" s="628"/>
      <c r="B341" s="628" t="s">
        <v>1423</v>
      </c>
      <c r="C341" s="625" t="s">
        <v>2637</v>
      </c>
      <c r="D341" s="628" t="s">
        <v>668</v>
      </c>
      <c r="E341" s="625">
        <v>101</v>
      </c>
      <c r="F341" s="625">
        <v>65</v>
      </c>
      <c r="G341" s="625"/>
      <c r="H341" s="625">
        <v>79</v>
      </c>
      <c r="I341" s="625"/>
      <c r="J341" s="625" t="s">
        <v>3854</v>
      </c>
      <c r="K341" s="625"/>
      <c r="L341" s="625" t="s">
        <v>6177</v>
      </c>
      <c r="M341" s="629" t="s">
        <v>3929</v>
      </c>
      <c r="N341" s="625"/>
      <c r="O341" s="626" t="s">
        <v>6178</v>
      </c>
      <c r="P341" s="629" t="s">
        <v>6178</v>
      </c>
      <c r="Q341" s="625"/>
      <c r="R341" s="626" t="s">
        <v>9991</v>
      </c>
      <c r="S341" s="625"/>
      <c r="T341" s="626" t="s">
        <v>6178</v>
      </c>
      <c r="U341" s="625"/>
      <c r="V341" s="638" t="s">
        <v>3742</v>
      </c>
      <c r="W341" s="628"/>
      <c r="X341" s="625" t="s">
        <v>211</v>
      </c>
      <c r="Y341" s="625"/>
      <c r="Z341" s="625" t="s">
        <v>5243</v>
      </c>
      <c r="AA341" s="628"/>
      <c r="AB341" s="625" t="s">
        <v>8263</v>
      </c>
      <c r="AC341" s="626" t="str">
        <f t="shared" si="10"/>
        <v>337 mm</v>
      </c>
      <c r="AH341" s="623">
        <v>80</v>
      </c>
      <c r="AI341" s="623">
        <f t="shared" si="11"/>
        <v>337</v>
      </c>
    </row>
    <row r="342" spans="1:35" x14ac:dyDescent="0.2">
      <c r="A342" s="633" t="s">
        <v>10231</v>
      </c>
      <c r="B342" s="628" t="s">
        <v>1423</v>
      </c>
      <c r="C342" s="625" t="s">
        <v>2637</v>
      </c>
      <c r="D342" s="632" t="s">
        <v>7979</v>
      </c>
      <c r="E342" s="625">
        <v>101</v>
      </c>
      <c r="F342" s="625">
        <v>65</v>
      </c>
      <c r="G342" s="625"/>
      <c r="H342" s="625">
        <v>79</v>
      </c>
      <c r="I342" s="625"/>
      <c r="J342" s="625" t="s">
        <v>3854</v>
      </c>
      <c r="K342" s="625"/>
      <c r="L342" s="625" t="s">
        <v>6177</v>
      </c>
      <c r="M342" s="629" t="s">
        <v>5089</v>
      </c>
      <c r="N342" s="625"/>
      <c r="O342" s="626" t="s">
        <v>6178</v>
      </c>
      <c r="P342" s="629" t="s">
        <v>6178</v>
      </c>
      <c r="Q342" s="625"/>
      <c r="R342" s="626" t="s">
        <v>9991</v>
      </c>
      <c r="S342" s="625"/>
      <c r="T342" s="626" t="s">
        <v>6178</v>
      </c>
      <c r="U342" s="625"/>
      <c r="V342" s="638" t="s">
        <v>18</v>
      </c>
      <c r="W342" s="628"/>
      <c r="X342" s="625" t="s">
        <v>211</v>
      </c>
      <c r="Y342" s="625"/>
      <c r="Z342" s="625" t="s">
        <v>5243</v>
      </c>
      <c r="AA342" s="628"/>
      <c r="AB342" s="625" t="s">
        <v>8263</v>
      </c>
      <c r="AC342" s="626" t="str">
        <f t="shared" si="10"/>
        <v>347 mm</v>
      </c>
      <c r="AH342" s="623">
        <v>70</v>
      </c>
      <c r="AI342" s="623">
        <f t="shared" si="11"/>
        <v>347</v>
      </c>
    </row>
    <row r="343" spans="1:35" x14ac:dyDescent="0.2">
      <c r="A343" s="628"/>
      <c r="B343" s="628" t="s">
        <v>1423</v>
      </c>
      <c r="C343" s="625" t="s">
        <v>2637</v>
      </c>
      <c r="D343" s="628" t="s">
        <v>4136</v>
      </c>
      <c r="E343" s="625">
        <v>101</v>
      </c>
      <c r="F343" s="625">
        <v>64</v>
      </c>
      <c r="G343" s="625"/>
      <c r="H343" s="625">
        <v>79</v>
      </c>
      <c r="I343" s="625"/>
      <c r="J343" s="625" t="s">
        <v>3854</v>
      </c>
      <c r="K343" s="625"/>
      <c r="L343" s="625" t="s">
        <v>6177</v>
      </c>
      <c r="M343" s="629" t="s">
        <v>5089</v>
      </c>
      <c r="N343" s="625"/>
      <c r="O343" s="626" t="s">
        <v>6178</v>
      </c>
      <c r="P343" s="629" t="s">
        <v>6178</v>
      </c>
      <c r="Q343" s="625"/>
      <c r="R343" s="626" t="s">
        <v>9991</v>
      </c>
      <c r="S343" s="625"/>
      <c r="T343" s="626" t="s">
        <v>6178</v>
      </c>
      <c r="U343" s="625"/>
      <c r="V343" s="638" t="s">
        <v>18</v>
      </c>
      <c r="W343" s="628"/>
      <c r="X343" s="625" t="s">
        <v>6180</v>
      </c>
      <c r="Y343" s="625"/>
      <c r="Z343" s="625" t="s">
        <v>5243</v>
      </c>
      <c r="AA343" s="628"/>
      <c r="AB343" s="625" t="s">
        <v>8263</v>
      </c>
      <c r="AC343" s="626" t="str">
        <f t="shared" si="10"/>
        <v>347 mm</v>
      </c>
      <c r="AH343" s="623">
        <v>70</v>
      </c>
      <c r="AI343" s="623">
        <f t="shared" si="11"/>
        <v>347</v>
      </c>
    </row>
    <row r="344" spans="1:35" x14ac:dyDescent="0.2">
      <c r="A344" s="628"/>
      <c r="B344" s="628" t="s">
        <v>1423</v>
      </c>
      <c r="C344" s="625" t="s">
        <v>2637</v>
      </c>
      <c r="D344" s="628" t="s">
        <v>7466</v>
      </c>
      <c r="E344" s="625">
        <v>101</v>
      </c>
      <c r="F344" s="625">
        <v>65</v>
      </c>
      <c r="G344" s="625"/>
      <c r="H344" s="625">
        <v>79</v>
      </c>
      <c r="I344" s="625"/>
      <c r="J344" s="625" t="s">
        <v>3854</v>
      </c>
      <c r="K344" s="625"/>
      <c r="L344" s="625" t="s">
        <v>6177</v>
      </c>
      <c r="M344" s="629" t="s">
        <v>5089</v>
      </c>
      <c r="N344" s="625"/>
      <c r="O344" s="626" t="s">
        <v>6178</v>
      </c>
      <c r="P344" s="629" t="s">
        <v>6178</v>
      </c>
      <c r="Q344" s="625"/>
      <c r="R344" s="626" t="s">
        <v>9991</v>
      </c>
      <c r="S344" s="625"/>
      <c r="T344" s="626" t="s">
        <v>6178</v>
      </c>
      <c r="U344" s="625"/>
      <c r="V344" s="638" t="s">
        <v>4971</v>
      </c>
      <c r="W344" s="628"/>
      <c r="X344" s="625" t="s">
        <v>5243</v>
      </c>
      <c r="Y344" s="625"/>
      <c r="Z344" s="625" t="s">
        <v>220</v>
      </c>
      <c r="AA344" s="628"/>
      <c r="AB344" s="625" t="s">
        <v>8263</v>
      </c>
      <c r="AC344" s="626" t="str">
        <f t="shared" si="10"/>
        <v>332 mm</v>
      </c>
      <c r="AH344" s="623">
        <v>85</v>
      </c>
      <c r="AI344" s="623">
        <f t="shared" si="11"/>
        <v>332</v>
      </c>
    </row>
    <row r="345" spans="1:35" x14ac:dyDescent="0.2">
      <c r="A345" s="628"/>
      <c r="B345" s="628" t="s">
        <v>1423</v>
      </c>
      <c r="C345" s="625" t="s">
        <v>2637</v>
      </c>
      <c r="D345" s="628" t="s">
        <v>3659</v>
      </c>
      <c r="E345" s="625">
        <v>101</v>
      </c>
      <c r="F345" s="625">
        <v>65</v>
      </c>
      <c r="G345" s="625"/>
      <c r="H345" s="625">
        <v>79</v>
      </c>
      <c r="I345" s="625"/>
      <c r="J345" s="625" t="s">
        <v>3854</v>
      </c>
      <c r="K345" s="625"/>
      <c r="L345" s="625" t="s">
        <v>6177</v>
      </c>
      <c r="M345" s="629" t="s">
        <v>3929</v>
      </c>
      <c r="N345" s="625"/>
      <c r="O345" s="626" t="s">
        <v>6178</v>
      </c>
      <c r="P345" s="629" t="s">
        <v>6178</v>
      </c>
      <c r="Q345" s="625"/>
      <c r="R345" s="626" t="s">
        <v>9991</v>
      </c>
      <c r="S345" s="625"/>
      <c r="T345" s="626" t="s">
        <v>6178</v>
      </c>
      <c r="U345" s="625"/>
      <c r="V345" s="638" t="s">
        <v>3742</v>
      </c>
      <c r="W345" s="628"/>
      <c r="X345" s="625" t="s">
        <v>211</v>
      </c>
      <c r="Y345" s="625"/>
      <c r="Z345" s="625" t="s">
        <v>5243</v>
      </c>
      <c r="AA345" s="628"/>
      <c r="AB345" s="625" t="s">
        <v>8263</v>
      </c>
      <c r="AC345" s="626" t="str">
        <f t="shared" si="10"/>
        <v>337 mm</v>
      </c>
      <c r="AH345" s="623">
        <v>80</v>
      </c>
      <c r="AI345" s="623">
        <f t="shared" si="11"/>
        <v>337</v>
      </c>
    </row>
    <row r="346" spans="1:35" x14ac:dyDescent="0.2">
      <c r="A346" s="628" t="s">
        <v>11195</v>
      </c>
      <c r="B346" s="628" t="s">
        <v>1423</v>
      </c>
      <c r="C346" s="625" t="s">
        <v>2637</v>
      </c>
      <c r="D346" s="628" t="s">
        <v>2916</v>
      </c>
      <c r="E346" s="625">
        <v>118</v>
      </c>
      <c r="F346" s="625">
        <v>63</v>
      </c>
      <c r="G346" s="625"/>
      <c r="H346" s="625">
        <v>79</v>
      </c>
      <c r="I346" s="625"/>
      <c r="J346" s="625" t="s">
        <v>6177</v>
      </c>
      <c r="K346" s="625"/>
      <c r="L346" s="626" t="s">
        <v>6177</v>
      </c>
      <c r="M346" s="629" t="s">
        <v>8671</v>
      </c>
      <c r="N346" s="626"/>
      <c r="O346" s="626" t="s">
        <v>6177</v>
      </c>
      <c r="P346" s="629" t="s">
        <v>8672</v>
      </c>
      <c r="Q346" s="625"/>
      <c r="R346" s="626" t="s">
        <v>8263</v>
      </c>
      <c r="S346" s="625"/>
      <c r="T346" s="626" t="s">
        <v>6178</v>
      </c>
      <c r="U346" s="625"/>
      <c r="V346" s="638" t="s">
        <v>4424</v>
      </c>
      <c r="W346" s="628"/>
      <c r="X346" s="625" t="s">
        <v>6180</v>
      </c>
      <c r="Y346" s="625"/>
      <c r="Z346" s="625" t="s">
        <v>5243</v>
      </c>
      <c r="AA346" s="628"/>
      <c r="AB346" s="625" t="s">
        <v>8263</v>
      </c>
      <c r="AC346" s="626" t="str">
        <f t="shared" si="10"/>
        <v>357 mm</v>
      </c>
      <c r="AD346" s="623" t="s">
        <v>11227</v>
      </c>
      <c r="AH346" s="623">
        <v>60</v>
      </c>
      <c r="AI346" s="623">
        <f t="shared" si="11"/>
        <v>357</v>
      </c>
    </row>
    <row r="347" spans="1:35" x14ac:dyDescent="0.2">
      <c r="A347" s="628"/>
      <c r="B347" s="628" t="s">
        <v>1423</v>
      </c>
      <c r="C347" s="625" t="s">
        <v>2637</v>
      </c>
      <c r="D347" s="628" t="s">
        <v>3578</v>
      </c>
      <c r="E347" s="625">
        <v>101</v>
      </c>
      <c r="F347" s="625">
        <v>65</v>
      </c>
      <c r="G347" s="625"/>
      <c r="H347" s="625">
        <v>79</v>
      </c>
      <c r="I347" s="625"/>
      <c r="J347" s="625" t="s">
        <v>3854</v>
      </c>
      <c r="K347" s="625"/>
      <c r="L347" s="625" t="s">
        <v>6177</v>
      </c>
      <c r="M347" s="629" t="s">
        <v>3929</v>
      </c>
      <c r="N347" s="625"/>
      <c r="O347" s="626" t="s">
        <v>6178</v>
      </c>
      <c r="P347" s="629" t="s">
        <v>6178</v>
      </c>
      <c r="Q347" s="625"/>
      <c r="R347" s="626" t="s">
        <v>9991</v>
      </c>
      <c r="S347" s="625"/>
      <c r="T347" s="626" t="s">
        <v>6178</v>
      </c>
      <c r="U347" s="625"/>
      <c r="V347" s="638" t="s">
        <v>669</v>
      </c>
      <c r="W347" s="628"/>
      <c r="X347" s="625" t="s">
        <v>211</v>
      </c>
      <c r="Y347" s="625"/>
      <c r="Z347" s="625" t="s">
        <v>5243</v>
      </c>
      <c r="AA347" s="628"/>
      <c r="AB347" s="625" t="s">
        <v>8263</v>
      </c>
      <c r="AC347" s="626" t="str">
        <f t="shared" si="10"/>
        <v>357 mm</v>
      </c>
      <c r="AH347" s="623">
        <v>60</v>
      </c>
      <c r="AI347" s="623">
        <f t="shared" si="11"/>
        <v>357</v>
      </c>
    </row>
    <row r="348" spans="1:35" x14ac:dyDescent="0.2">
      <c r="A348" s="628"/>
      <c r="B348" s="628" t="s">
        <v>1423</v>
      </c>
      <c r="C348" s="625" t="s">
        <v>2637</v>
      </c>
      <c r="D348" s="628" t="s">
        <v>1959</v>
      </c>
      <c r="E348" s="625">
        <v>101</v>
      </c>
      <c r="F348" s="625">
        <v>65</v>
      </c>
      <c r="G348" s="625"/>
      <c r="H348" s="625">
        <v>79</v>
      </c>
      <c r="I348" s="625"/>
      <c r="J348" s="625" t="s">
        <v>3854</v>
      </c>
      <c r="K348" s="625"/>
      <c r="L348" s="625" t="s">
        <v>6177</v>
      </c>
      <c r="M348" s="629" t="s">
        <v>5089</v>
      </c>
      <c r="N348" s="625"/>
      <c r="O348" s="626" t="s">
        <v>6178</v>
      </c>
      <c r="P348" s="629" t="s">
        <v>6178</v>
      </c>
      <c r="Q348" s="625"/>
      <c r="R348" s="626" t="s">
        <v>9991</v>
      </c>
      <c r="S348" s="625"/>
      <c r="T348" s="626" t="s">
        <v>6178</v>
      </c>
      <c r="U348" s="625"/>
      <c r="V348" s="638" t="s">
        <v>4424</v>
      </c>
      <c r="W348" s="628"/>
      <c r="X348" s="625" t="s">
        <v>8802</v>
      </c>
      <c r="Y348" s="625"/>
      <c r="Z348" s="625" t="s">
        <v>5156</v>
      </c>
      <c r="AA348" s="628"/>
      <c r="AB348" s="625" t="s">
        <v>8263</v>
      </c>
      <c r="AC348" s="626" t="str">
        <f t="shared" si="10"/>
        <v>357 mm</v>
      </c>
      <c r="AD348" s="623" t="s">
        <v>5750</v>
      </c>
      <c r="AH348" s="623">
        <v>60</v>
      </c>
      <c r="AI348" s="623">
        <f t="shared" si="11"/>
        <v>357</v>
      </c>
    </row>
    <row r="349" spans="1:35" x14ac:dyDescent="0.2">
      <c r="A349" s="628"/>
      <c r="B349" s="628" t="s">
        <v>1423</v>
      </c>
      <c r="C349" s="625" t="s">
        <v>2637</v>
      </c>
      <c r="D349" s="628" t="s">
        <v>10502</v>
      </c>
      <c r="E349" s="625">
        <v>101</v>
      </c>
      <c r="F349" s="625">
        <v>67</v>
      </c>
      <c r="G349" s="625"/>
      <c r="H349" s="625">
        <v>79</v>
      </c>
      <c r="I349" s="625"/>
      <c r="J349" s="625" t="s">
        <v>3854</v>
      </c>
      <c r="K349" s="625"/>
      <c r="L349" s="625" t="s">
        <v>6177</v>
      </c>
      <c r="M349" s="629" t="s">
        <v>5089</v>
      </c>
      <c r="N349" s="625"/>
      <c r="O349" s="626" t="s">
        <v>6178</v>
      </c>
      <c r="P349" s="629" t="s">
        <v>6178</v>
      </c>
      <c r="Q349" s="625"/>
      <c r="R349" s="626" t="s">
        <v>9991</v>
      </c>
      <c r="S349" s="625"/>
      <c r="T349" s="626" t="s">
        <v>6178</v>
      </c>
      <c r="U349" s="625"/>
      <c r="V349" s="638" t="s">
        <v>538</v>
      </c>
      <c r="W349" s="628"/>
      <c r="X349" s="625" t="s">
        <v>6180</v>
      </c>
      <c r="Y349" s="625"/>
      <c r="Z349" s="625" t="s">
        <v>5243</v>
      </c>
      <c r="AA349" s="628"/>
      <c r="AB349" s="625" t="s">
        <v>8263</v>
      </c>
      <c r="AC349" s="626" t="str">
        <f t="shared" si="10"/>
        <v>342 mm</v>
      </c>
      <c r="AH349" s="623">
        <v>75</v>
      </c>
      <c r="AI349" s="623">
        <f t="shared" si="11"/>
        <v>342</v>
      </c>
    </row>
    <row r="350" spans="1:35" x14ac:dyDescent="0.2">
      <c r="A350" s="628"/>
      <c r="B350" s="628" t="s">
        <v>1423</v>
      </c>
      <c r="C350" s="625" t="s">
        <v>2637</v>
      </c>
      <c r="D350" s="628" t="s">
        <v>3816</v>
      </c>
      <c r="E350" s="625">
        <v>104</v>
      </c>
      <c r="F350" s="625">
        <v>65</v>
      </c>
      <c r="G350" s="625"/>
      <c r="H350" s="625">
        <v>79</v>
      </c>
      <c r="I350" s="625"/>
      <c r="J350" s="625" t="s">
        <v>6177</v>
      </c>
      <c r="K350" s="625"/>
      <c r="L350" s="625" t="s">
        <v>6177</v>
      </c>
      <c r="M350" s="629" t="s">
        <v>5089</v>
      </c>
      <c r="N350" s="625"/>
      <c r="O350" s="626" t="s">
        <v>6178</v>
      </c>
      <c r="P350" s="629" t="s">
        <v>6178</v>
      </c>
      <c r="Q350" s="625"/>
      <c r="R350" s="626" t="s">
        <v>9991</v>
      </c>
      <c r="S350" s="625"/>
      <c r="T350" s="626" t="s">
        <v>6178</v>
      </c>
      <c r="U350" s="625"/>
      <c r="V350" s="638" t="s">
        <v>538</v>
      </c>
      <c r="W350" s="628"/>
      <c r="X350" s="625" t="s">
        <v>6180</v>
      </c>
      <c r="Y350" s="625"/>
      <c r="Z350" s="625" t="s">
        <v>5243</v>
      </c>
      <c r="AA350" s="628"/>
      <c r="AB350" s="625" t="s">
        <v>8263</v>
      </c>
      <c r="AC350" s="626" t="str">
        <f t="shared" si="10"/>
        <v>342 mm</v>
      </c>
      <c r="AH350" s="623">
        <v>75</v>
      </c>
      <c r="AI350" s="623">
        <f t="shared" si="11"/>
        <v>342</v>
      </c>
    </row>
    <row r="351" spans="1:35" x14ac:dyDescent="0.2">
      <c r="A351" s="628"/>
      <c r="B351" s="628" t="s">
        <v>1423</v>
      </c>
      <c r="C351" s="625" t="s">
        <v>2637</v>
      </c>
      <c r="D351" s="632" t="s">
        <v>4631</v>
      </c>
      <c r="E351" s="625">
        <v>101</v>
      </c>
      <c r="F351" s="625">
        <v>66</v>
      </c>
      <c r="G351" s="625"/>
      <c r="H351" s="625">
        <v>79</v>
      </c>
      <c r="I351" s="625"/>
      <c r="J351" s="625" t="s">
        <v>3854</v>
      </c>
      <c r="K351" s="625"/>
      <c r="L351" s="625" t="s">
        <v>6177</v>
      </c>
      <c r="M351" s="629" t="s">
        <v>5089</v>
      </c>
      <c r="N351" s="625"/>
      <c r="O351" s="626" t="s">
        <v>6178</v>
      </c>
      <c r="P351" s="629" t="s">
        <v>6178</v>
      </c>
      <c r="Q351" s="625"/>
      <c r="R351" s="626" t="s">
        <v>9991</v>
      </c>
      <c r="S351" s="625"/>
      <c r="T351" s="626" t="s">
        <v>6178</v>
      </c>
      <c r="U351" s="625"/>
      <c r="V351" s="638" t="s">
        <v>210</v>
      </c>
      <c r="W351" s="628"/>
      <c r="X351" s="625" t="s">
        <v>486</v>
      </c>
      <c r="Y351" s="625"/>
      <c r="Z351" s="625" t="s">
        <v>5156</v>
      </c>
      <c r="AA351" s="628"/>
      <c r="AB351" s="625" t="s">
        <v>8263</v>
      </c>
      <c r="AC351" s="626" t="str">
        <f t="shared" si="10"/>
        <v>362 mm</v>
      </c>
      <c r="AH351" s="623">
        <v>55</v>
      </c>
      <c r="AI351" s="623">
        <f t="shared" si="11"/>
        <v>362</v>
      </c>
    </row>
    <row r="352" spans="1:35" x14ac:dyDescent="0.2">
      <c r="A352" s="628"/>
      <c r="B352" s="628" t="s">
        <v>4892</v>
      </c>
      <c r="C352" s="625" t="s">
        <v>2637</v>
      </c>
      <c r="D352" s="628" t="s">
        <v>7278</v>
      </c>
      <c r="E352" s="625">
        <v>101</v>
      </c>
      <c r="F352" s="625">
        <v>65</v>
      </c>
      <c r="G352" s="625"/>
      <c r="H352" s="625">
        <v>79</v>
      </c>
      <c r="I352" s="625"/>
      <c r="J352" s="625" t="s">
        <v>3854</v>
      </c>
      <c r="K352" s="625"/>
      <c r="L352" s="625" t="s">
        <v>6177</v>
      </c>
      <c r="M352" s="629" t="s">
        <v>5089</v>
      </c>
      <c r="N352" s="625"/>
      <c r="O352" s="626" t="s">
        <v>6178</v>
      </c>
      <c r="P352" s="629" t="s">
        <v>6178</v>
      </c>
      <c r="Q352" s="625"/>
      <c r="R352" s="626" t="s">
        <v>9991</v>
      </c>
      <c r="S352" s="625"/>
      <c r="T352" s="626" t="s">
        <v>6178</v>
      </c>
      <c r="U352" s="625"/>
      <c r="V352" s="638" t="s">
        <v>4424</v>
      </c>
      <c r="W352" s="628"/>
      <c r="X352" s="625" t="s">
        <v>211</v>
      </c>
      <c r="Y352" s="625"/>
      <c r="Z352" s="625" t="s">
        <v>5243</v>
      </c>
      <c r="AA352" s="628"/>
      <c r="AB352" s="625" t="s">
        <v>8263</v>
      </c>
      <c r="AC352" s="626" t="str">
        <f t="shared" si="10"/>
        <v>357 mm</v>
      </c>
      <c r="AD352" s="623" t="s">
        <v>5750</v>
      </c>
      <c r="AH352" s="623">
        <v>60</v>
      </c>
      <c r="AI352" s="623">
        <f t="shared" si="11"/>
        <v>357</v>
      </c>
    </row>
    <row r="353" spans="1:35" x14ac:dyDescent="0.2">
      <c r="A353" s="628"/>
      <c r="B353" s="628" t="s">
        <v>4892</v>
      </c>
      <c r="C353" s="625" t="s">
        <v>2637</v>
      </c>
      <c r="D353" s="628" t="s">
        <v>9798</v>
      </c>
      <c r="E353" s="625">
        <v>101</v>
      </c>
      <c r="F353" s="625">
        <v>65</v>
      </c>
      <c r="G353" s="625"/>
      <c r="H353" s="625">
        <v>79</v>
      </c>
      <c r="I353" s="625"/>
      <c r="J353" s="625" t="s">
        <v>3854</v>
      </c>
      <c r="K353" s="625"/>
      <c r="L353" s="625" t="s">
        <v>6177</v>
      </c>
      <c r="M353" s="629" t="s">
        <v>5089</v>
      </c>
      <c r="N353" s="625"/>
      <c r="O353" s="626" t="s">
        <v>6178</v>
      </c>
      <c r="P353" s="629" t="s">
        <v>6178</v>
      </c>
      <c r="Q353" s="625"/>
      <c r="R353" s="626" t="s">
        <v>9991</v>
      </c>
      <c r="S353" s="625"/>
      <c r="T353" s="626" t="s">
        <v>6178</v>
      </c>
      <c r="U353" s="625"/>
      <c r="V353" s="638" t="s">
        <v>18</v>
      </c>
      <c r="W353" s="628"/>
      <c r="X353" s="625" t="s">
        <v>6180</v>
      </c>
      <c r="Y353" s="625"/>
      <c r="Z353" s="625" t="s">
        <v>5243</v>
      </c>
      <c r="AA353" s="628"/>
      <c r="AB353" s="625" t="s">
        <v>8263</v>
      </c>
      <c r="AC353" s="626" t="str">
        <f t="shared" si="10"/>
        <v>347 mm</v>
      </c>
      <c r="AH353" s="623">
        <v>70</v>
      </c>
      <c r="AI353" s="623">
        <f t="shared" si="11"/>
        <v>347</v>
      </c>
    </row>
    <row r="354" spans="1:35" customFormat="1" x14ac:dyDescent="0.2">
      <c r="A354" s="6" t="s">
        <v>2148</v>
      </c>
      <c r="B354" s="6" t="s">
        <v>4892</v>
      </c>
      <c r="C354" s="5" t="s">
        <v>2637</v>
      </c>
      <c r="D354" s="6" t="s">
        <v>2149</v>
      </c>
      <c r="E354" s="5">
        <v>101</v>
      </c>
      <c r="F354" s="5">
        <v>65</v>
      </c>
      <c r="G354" s="5"/>
      <c r="H354" s="5">
        <v>79</v>
      </c>
      <c r="I354" s="5"/>
      <c r="J354" s="5" t="s">
        <v>3854</v>
      </c>
      <c r="K354" s="5"/>
      <c r="L354" s="5" t="s">
        <v>6177</v>
      </c>
      <c r="M354" s="251" t="s">
        <v>5089</v>
      </c>
      <c r="N354" s="5"/>
      <c r="O354" s="137" t="s">
        <v>6178</v>
      </c>
      <c r="P354" s="251" t="s">
        <v>6178</v>
      </c>
      <c r="Q354" s="5"/>
      <c r="R354" s="137" t="s">
        <v>9991</v>
      </c>
      <c r="S354" s="5"/>
      <c r="T354" s="137" t="s">
        <v>6178</v>
      </c>
      <c r="U354" s="5"/>
      <c r="V354" s="145" t="s">
        <v>1342</v>
      </c>
      <c r="W354" s="6"/>
      <c r="X354" s="5" t="s">
        <v>211</v>
      </c>
      <c r="Y354" s="5"/>
      <c r="Z354" s="5" t="s">
        <v>5243</v>
      </c>
      <c r="AA354" s="6"/>
      <c r="AB354" s="5" t="s">
        <v>8263</v>
      </c>
      <c r="AC354" s="626" t="str">
        <f t="shared" si="10"/>
        <v>352 mm</v>
      </c>
      <c r="AD354" t="s">
        <v>12011</v>
      </c>
      <c r="AH354" s="628">
        <v>65</v>
      </c>
      <c r="AI354" s="623">
        <f t="shared" si="11"/>
        <v>352</v>
      </c>
    </row>
    <row r="355" spans="1:35" x14ac:dyDescent="0.2">
      <c r="A355" s="633" t="s">
        <v>10653</v>
      </c>
      <c r="B355" s="633" t="s">
        <v>8490</v>
      </c>
      <c r="C355" s="636" t="s">
        <v>2637</v>
      </c>
      <c r="D355" s="632" t="s">
        <v>10654</v>
      </c>
      <c r="E355" s="625">
        <v>101</v>
      </c>
      <c r="F355" s="625">
        <v>67</v>
      </c>
      <c r="G355" s="625"/>
      <c r="H355" s="625">
        <v>79</v>
      </c>
      <c r="I355" s="625"/>
      <c r="J355" s="625" t="s">
        <v>3854</v>
      </c>
      <c r="K355" s="625"/>
      <c r="L355" s="625" t="s">
        <v>6177</v>
      </c>
      <c r="M355" s="629" t="s">
        <v>5089</v>
      </c>
      <c r="N355" s="625"/>
      <c r="O355" s="626" t="s">
        <v>6178</v>
      </c>
      <c r="P355" s="629" t="s">
        <v>6178</v>
      </c>
      <c r="Q355" s="625"/>
      <c r="R355" s="626" t="s">
        <v>9991</v>
      </c>
      <c r="S355" s="625"/>
      <c r="T355" s="626" t="s">
        <v>6178</v>
      </c>
      <c r="U355" s="625"/>
      <c r="V355" s="638" t="s">
        <v>4424</v>
      </c>
      <c r="W355" s="628"/>
      <c r="X355" s="636" t="s">
        <v>486</v>
      </c>
      <c r="Y355" s="625"/>
      <c r="Z355" s="625" t="s">
        <v>5156</v>
      </c>
      <c r="AA355" s="628"/>
      <c r="AB355" s="625" t="s">
        <v>8263</v>
      </c>
      <c r="AC355" s="626" t="str">
        <f t="shared" si="10"/>
        <v>357 mm</v>
      </c>
      <c r="AD355" s="637" t="s">
        <v>10683</v>
      </c>
      <c r="AH355" s="623">
        <v>60</v>
      </c>
      <c r="AI355" s="623">
        <f t="shared" si="11"/>
        <v>357</v>
      </c>
    </row>
    <row r="356" spans="1:35" x14ac:dyDescent="0.2">
      <c r="A356" s="628" t="s">
        <v>5151</v>
      </c>
      <c r="B356" s="628" t="s">
        <v>8490</v>
      </c>
      <c r="C356" s="625" t="s">
        <v>2637</v>
      </c>
      <c r="D356" s="628" t="s">
        <v>5152</v>
      </c>
      <c r="E356" s="625">
        <v>101</v>
      </c>
      <c r="F356" s="625">
        <v>66</v>
      </c>
      <c r="G356" s="625"/>
      <c r="H356" s="625">
        <v>79</v>
      </c>
      <c r="I356" s="625"/>
      <c r="J356" s="625" t="s">
        <v>3854</v>
      </c>
      <c r="K356" s="625"/>
      <c r="L356" s="625" t="s">
        <v>6177</v>
      </c>
      <c r="M356" s="629" t="s">
        <v>5089</v>
      </c>
      <c r="N356" s="625"/>
      <c r="O356" s="626" t="s">
        <v>6178</v>
      </c>
      <c r="P356" s="629" t="s">
        <v>6178</v>
      </c>
      <c r="Q356" s="625"/>
      <c r="R356" s="626" t="s">
        <v>9991</v>
      </c>
      <c r="S356" s="625"/>
      <c r="T356" s="626" t="s">
        <v>6178</v>
      </c>
      <c r="U356" s="625"/>
      <c r="V356" s="638" t="s">
        <v>911</v>
      </c>
      <c r="W356" s="628"/>
      <c r="X356" s="625" t="s">
        <v>211</v>
      </c>
      <c r="Y356" s="625"/>
      <c r="Z356" s="625" t="s">
        <v>6180</v>
      </c>
      <c r="AA356" s="628"/>
      <c r="AB356" s="625" t="s">
        <v>8263</v>
      </c>
      <c r="AC356" s="626" t="str">
        <f t="shared" si="10"/>
        <v>352 mm</v>
      </c>
      <c r="AH356" s="623">
        <v>65</v>
      </c>
      <c r="AI356" s="623">
        <f t="shared" si="11"/>
        <v>352</v>
      </c>
    </row>
    <row r="357" spans="1:35" x14ac:dyDescent="0.2">
      <c r="A357" s="628" t="s">
        <v>1195</v>
      </c>
      <c r="B357" s="628" t="s">
        <v>8490</v>
      </c>
      <c r="C357" s="625" t="s">
        <v>2637</v>
      </c>
      <c r="D357" s="628" t="s">
        <v>8952</v>
      </c>
      <c r="E357" s="625">
        <v>112</v>
      </c>
      <c r="F357" s="625">
        <v>62</v>
      </c>
      <c r="G357" s="625"/>
      <c r="H357" s="625">
        <v>79</v>
      </c>
      <c r="I357" s="625"/>
      <c r="J357" s="625" t="s">
        <v>6177</v>
      </c>
      <c r="K357" s="625"/>
      <c r="L357" s="625" t="s">
        <v>6177</v>
      </c>
      <c r="M357" s="629" t="s">
        <v>5089</v>
      </c>
      <c r="N357" s="625"/>
      <c r="O357" s="626" t="s">
        <v>6178</v>
      </c>
      <c r="P357" s="629" t="s">
        <v>6178</v>
      </c>
      <c r="Q357" s="625"/>
      <c r="R357" s="625" t="s">
        <v>8263</v>
      </c>
      <c r="S357" s="625"/>
      <c r="T357" s="626" t="s">
        <v>6178</v>
      </c>
      <c r="U357" s="625"/>
      <c r="V357" s="638" t="s">
        <v>8801</v>
      </c>
      <c r="W357" s="628"/>
      <c r="X357" s="625" t="s">
        <v>6180</v>
      </c>
      <c r="Y357" s="625"/>
      <c r="Z357" s="625" t="s">
        <v>5243</v>
      </c>
      <c r="AA357" s="628"/>
      <c r="AB357" s="625" t="s">
        <v>8263</v>
      </c>
      <c r="AC357" s="626" t="str">
        <f t="shared" si="10"/>
        <v>367 mm</v>
      </c>
      <c r="AH357" s="623">
        <v>50</v>
      </c>
      <c r="AI357" s="623">
        <f t="shared" si="11"/>
        <v>367</v>
      </c>
    </row>
    <row r="358" spans="1:35" x14ac:dyDescent="0.2">
      <c r="A358" s="628" t="s">
        <v>11507</v>
      </c>
      <c r="B358" s="628" t="s">
        <v>8490</v>
      </c>
      <c r="C358" s="625" t="s">
        <v>2637</v>
      </c>
      <c r="D358" s="628" t="s">
        <v>4174</v>
      </c>
      <c r="E358" s="625">
        <v>112</v>
      </c>
      <c r="F358" s="625">
        <v>62</v>
      </c>
      <c r="G358" s="625"/>
      <c r="H358" s="625">
        <v>79</v>
      </c>
      <c r="I358" s="625"/>
      <c r="J358" s="625" t="s">
        <v>6177</v>
      </c>
      <c r="K358" s="625"/>
      <c r="L358" s="625" t="s">
        <v>6177</v>
      </c>
      <c r="M358" s="629" t="s">
        <v>3817</v>
      </c>
      <c r="N358" s="625"/>
      <c r="O358" s="626" t="s">
        <v>6178</v>
      </c>
      <c r="P358" s="629" t="s">
        <v>6178</v>
      </c>
      <c r="Q358" s="625"/>
      <c r="R358" s="626" t="s">
        <v>8263</v>
      </c>
      <c r="S358" s="625"/>
      <c r="T358" s="626" t="s">
        <v>6178</v>
      </c>
      <c r="U358" s="625"/>
      <c r="V358" s="638" t="s">
        <v>4424</v>
      </c>
      <c r="W358" s="628"/>
      <c r="X358" s="625" t="s">
        <v>486</v>
      </c>
      <c r="Y358" s="625"/>
      <c r="Z358" s="625" t="s">
        <v>5156</v>
      </c>
      <c r="AA358" s="628"/>
      <c r="AB358" s="625" t="s">
        <v>8263</v>
      </c>
      <c r="AC358" s="626" t="str">
        <f t="shared" si="10"/>
        <v>357 mm</v>
      </c>
      <c r="AD358" s="623" t="s">
        <v>11619</v>
      </c>
      <c r="AH358" s="623">
        <v>60</v>
      </c>
      <c r="AI358" s="623">
        <f t="shared" si="11"/>
        <v>357</v>
      </c>
    </row>
    <row r="359" spans="1:35" ht="25.5" x14ac:dyDescent="0.2">
      <c r="A359" s="628" t="s">
        <v>4008</v>
      </c>
      <c r="B359" s="628" t="s">
        <v>8490</v>
      </c>
      <c r="C359" s="625" t="s">
        <v>2637</v>
      </c>
      <c r="D359" s="632" t="s">
        <v>4634</v>
      </c>
      <c r="E359" s="625">
        <v>101</v>
      </c>
      <c r="F359" s="625">
        <v>64</v>
      </c>
      <c r="G359" s="625"/>
      <c r="H359" s="625">
        <v>79</v>
      </c>
      <c r="I359" s="625"/>
      <c r="J359" s="625" t="s">
        <v>3854</v>
      </c>
      <c r="K359" s="625"/>
      <c r="L359" s="625" t="s">
        <v>6177</v>
      </c>
      <c r="M359" s="629" t="s">
        <v>5089</v>
      </c>
      <c r="N359" s="625"/>
      <c r="O359" s="626" t="s">
        <v>6178</v>
      </c>
      <c r="P359" s="629" t="s">
        <v>6178</v>
      </c>
      <c r="Q359" s="625"/>
      <c r="R359" s="626" t="s">
        <v>9991</v>
      </c>
      <c r="S359" s="625"/>
      <c r="T359" s="626" t="s">
        <v>6178</v>
      </c>
      <c r="U359" s="625"/>
      <c r="V359" s="638" t="s">
        <v>911</v>
      </c>
      <c r="W359" s="628"/>
      <c r="X359" s="625" t="s">
        <v>486</v>
      </c>
      <c r="Y359" s="625"/>
      <c r="Z359" s="625" t="s">
        <v>5156</v>
      </c>
      <c r="AA359" s="628"/>
      <c r="AB359" s="625" t="s">
        <v>8263</v>
      </c>
      <c r="AC359" s="626" t="str">
        <f t="shared" si="10"/>
        <v>352 mm</v>
      </c>
      <c r="AH359" s="623">
        <v>65</v>
      </c>
      <c r="AI359" s="623">
        <f t="shared" si="11"/>
        <v>352</v>
      </c>
    </row>
    <row r="360" spans="1:35" ht="25.5" x14ac:dyDescent="0.2">
      <c r="A360" s="628" t="s">
        <v>4011</v>
      </c>
      <c r="B360" s="628" t="s">
        <v>8490</v>
      </c>
      <c r="C360" s="625" t="s">
        <v>2637</v>
      </c>
      <c r="D360" s="632" t="s">
        <v>2978</v>
      </c>
      <c r="E360" s="625">
        <v>101</v>
      </c>
      <c r="F360" s="625">
        <v>64</v>
      </c>
      <c r="G360" s="625"/>
      <c r="H360" s="625">
        <v>79</v>
      </c>
      <c r="I360" s="625"/>
      <c r="J360" s="625" t="s">
        <v>3854</v>
      </c>
      <c r="K360" s="625"/>
      <c r="L360" s="625" t="s">
        <v>6177</v>
      </c>
      <c r="M360" s="629" t="s">
        <v>5089</v>
      </c>
      <c r="N360" s="625"/>
      <c r="O360" s="626" t="s">
        <v>6178</v>
      </c>
      <c r="P360" s="629" t="s">
        <v>6178</v>
      </c>
      <c r="Q360" s="625"/>
      <c r="R360" s="626" t="s">
        <v>9991</v>
      </c>
      <c r="S360" s="625"/>
      <c r="T360" s="626" t="s">
        <v>6178</v>
      </c>
      <c r="U360" s="625"/>
      <c r="V360" s="638" t="s">
        <v>4424</v>
      </c>
      <c r="W360" s="628"/>
      <c r="X360" s="625" t="s">
        <v>486</v>
      </c>
      <c r="Y360" s="625"/>
      <c r="Z360" s="625" t="s">
        <v>5156</v>
      </c>
      <c r="AA360" s="628"/>
      <c r="AB360" s="625" t="s">
        <v>8263</v>
      </c>
      <c r="AC360" s="626" t="str">
        <f t="shared" si="10"/>
        <v>357 mm</v>
      </c>
      <c r="AH360" s="623">
        <v>60</v>
      </c>
      <c r="AI360" s="623">
        <f t="shared" si="11"/>
        <v>357</v>
      </c>
    </row>
    <row r="361" spans="1:35" x14ac:dyDescent="0.2">
      <c r="A361" s="633" t="s">
        <v>10862</v>
      </c>
      <c r="B361" s="633" t="s">
        <v>8490</v>
      </c>
      <c r="C361" s="636" t="s">
        <v>2637</v>
      </c>
      <c r="D361" s="640" t="s">
        <v>6624</v>
      </c>
      <c r="E361" s="625">
        <v>102</v>
      </c>
      <c r="F361" s="625">
        <v>68</v>
      </c>
      <c r="G361" s="625"/>
      <c r="H361" s="625">
        <v>83</v>
      </c>
      <c r="I361" s="625"/>
      <c r="J361" s="625" t="s">
        <v>3854</v>
      </c>
      <c r="K361" s="625"/>
      <c r="L361" s="625" t="s">
        <v>6177</v>
      </c>
      <c r="M361" s="629" t="s">
        <v>3817</v>
      </c>
      <c r="N361" s="625"/>
      <c r="O361" s="626" t="s">
        <v>6178</v>
      </c>
      <c r="P361" s="629" t="s">
        <v>6178</v>
      </c>
      <c r="Q361" s="625"/>
      <c r="R361" s="626" t="s">
        <v>9991</v>
      </c>
      <c r="S361" s="625"/>
      <c r="T361" s="626" t="s">
        <v>6178</v>
      </c>
      <c r="U361" s="625"/>
      <c r="V361" s="635" t="s">
        <v>6179</v>
      </c>
      <c r="W361" s="628"/>
      <c r="X361" s="625" t="s">
        <v>486</v>
      </c>
      <c r="Y361" s="625"/>
      <c r="Z361" s="625" t="s">
        <v>5156</v>
      </c>
      <c r="AA361" s="628"/>
      <c r="AB361" s="625"/>
      <c r="AC361" s="626" t="str">
        <f t="shared" si="10"/>
        <v>372 mm</v>
      </c>
      <c r="AD361" s="630" t="s">
        <v>10910</v>
      </c>
      <c r="AH361" s="623">
        <v>45</v>
      </c>
      <c r="AI361" s="623">
        <f t="shared" si="11"/>
        <v>372</v>
      </c>
    </row>
    <row r="362" spans="1:35" x14ac:dyDescent="0.2">
      <c r="A362" s="628"/>
      <c r="B362" s="628" t="s">
        <v>8490</v>
      </c>
      <c r="C362" s="625" t="s">
        <v>2637</v>
      </c>
      <c r="D362" s="628" t="s">
        <v>363</v>
      </c>
      <c r="E362" s="625">
        <v>106</v>
      </c>
      <c r="F362" s="625">
        <v>73</v>
      </c>
      <c r="G362" s="625"/>
      <c r="H362" s="625">
        <v>88</v>
      </c>
      <c r="I362" s="625"/>
      <c r="J362" s="625" t="s">
        <v>3854</v>
      </c>
      <c r="K362" s="625"/>
      <c r="L362" s="625" t="s">
        <v>6177</v>
      </c>
      <c r="M362" s="629" t="s">
        <v>3929</v>
      </c>
      <c r="N362" s="625"/>
      <c r="O362" s="626" t="s">
        <v>6178</v>
      </c>
      <c r="P362" s="629" t="s">
        <v>6178</v>
      </c>
      <c r="Q362" s="625"/>
      <c r="R362" s="626" t="s">
        <v>9991</v>
      </c>
      <c r="S362" s="625"/>
      <c r="T362" s="626" t="s">
        <v>6178</v>
      </c>
      <c r="U362" s="625"/>
      <c r="V362" s="638" t="s">
        <v>8291</v>
      </c>
      <c r="W362" s="628"/>
      <c r="X362" s="625" t="s">
        <v>220</v>
      </c>
      <c r="Y362" s="625"/>
      <c r="Z362" s="625" t="s">
        <v>220</v>
      </c>
      <c r="AA362" s="628"/>
      <c r="AB362" s="625"/>
      <c r="AC362" s="626" t="str">
        <f t="shared" si="10"/>
        <v>382 mm</v>
      </c>
      <c r="AH362" s="623">
        <v>35</v>
      </c>
      <c r="AI362" s="623">
        <f t="shared" si="11"/>
        <v>382</v>
      </c>
    </row>
    <row r="363" spans="1:35" x14ac:dyDescent="0.2">
      <c r="A363" s="628" t="s">
        <v>10770</v>
      </c>
      <c r="B363" s="628" t="s">
        <v>8490</v>
      </c>
      <c r="C363" s="625" t="s">
        <v>2637</v>
      </c>
      <c r="D363" s="628" t="s">
        <v>5672</v>
      </c>
      <c r="E363" s="625">
        <v>101</v>
      </c>
      <c r="F363" s="625">
        <v>64</v>
      </c>
      <c r="G363" s="625"/>
      <c r="H363" s="625">
        <v>79</v>
      </c>
      <c r="I363" s="625"/>
      <c r="J363" s="625" t="s">
        <v>3854</v>
      </c>
      <c r="K363" s="625"/>
      <c r="L363" s="625" t="s">
        <v>6177</v>
      </c>
      <c r="M363" s="629" t="s">
        <v>5089</v>
      </c>
      <c r="N363" s="625"/>
      <c r="O363" s="626" t="s">
        <v>6178</v>
      </c>
      <c r="P363" s="629" t="s">
        <v>6178</v>
      </c>
      <c r="Q363" s="625"/>
      <c r="R363" s="626" t="s">
        <v>9991</v>
      </c>
      <c r="S363" s="625"/>
      <c r="T363" s="626" t="s">
        <v>6178</v>
      </c>
      <c r="U363" s="625"/>
      <c r="V363" s="638" t="s">
        <v>210</v>
      </c>
      <c r="W363" s="628"/>
      <c r="X363" s="625" t="s">
        <v>6180</v>
      </c>
      <c r="Y363" s="625"/>
      <c r="Z363" s="625" t="s">
        <v>5243</v>
      </c>
      <c r="AA363" s="628"/>
      <c r="AB363" s="625" t="s">
        <v>8263</v>
      </c>
      <c r="AC363" s="626" t="str">
        <f t="shared" si="10"/>
        <v>362 mm</v>
      </c>
      <c r="AD363" s="641" t="s">
        <v>10776</v>
      </c>
      <c r="AH363" s="623">
        <v>55</v>
      </c>
      <c r="AI363" s="623">
        <f t="shared" si="11"/>
        <v>362</v>
      </c>
    </row>
    <row r="364" spans="1:35" x14ac:dyDescent="0.2">
      <c r="A364" s="633" t="s">
        <v>11181</v>
      </c>
      <c r="B364" s="628" t="s">
        <v>8490</v>
      </c>
      <c r="C364" s="625" t="s">
        <v>2637</v>
      </c>
      <c r="D364" s="633" t="s">
        <v>11184</v>
      </c>
      <c r="E364" s="625">
        <v>101</v>
      </c>
      <c r="F364" s="625">
        <v>64</v>
      </c>
      <c r="G364" s="625"/>
      <c r="H364" s="625">
        <v>79</v>
      </c>
      <c r="I364" s="625"/>
      <c r="J364" s="625" t="s">
        <v>3854</v>
      </c>
      <c r="K364" s="625"/>
      <c r="L364" s="625" t="s">
        <v>6177</v>
      </c>
      <c r="M364" s="629" t="s">
        <v>5089</v>
      </c>
      <c r="N364" s="625"/>
      <c r="O364" s="626" t="s">
        <v>6178</v>
      </c>
      <c r="P364" s="629" t="s">
        <v>6178</v>
      </c>
      <c r="Q364" s="625"/>
      <c r="R364" s="626" t="s">
        <v>9991</v>
      </c>
      <c r="S364" s="625"/>
      <c r="T364" s="626" t="s">
        <v>6178</v>
      </c>
      <c r="U364" s="625"/>
      <c r="V364" s="638" t="s">
        <v>210</v>
      </c>
      <c r="W364" s="628"/>
      <c r="X364" s="625" t="s">
        <v>6180</v>
      </c>
      <c r="Y364" s="625"/>
      <c r="Z364" s="625" t="s">
        <v>5243</v>
      </c>
      <c r="AA364" s="628"/>
      <c r="AB364" s="625" t="s">
        <v>8263</v>
      </c>
      <c r="AC364" s="626" t="str">
        <f t="shared" ref="AC364:AC428" si="12">AI364&amp; " mm"</f>
        <v>362 mm</v>
      </c>
      <c r="AD364" s="642" t="s">
        <v>11175</v>
      </c>
      <c r="AH364" s="623">
        <v>55</v>
      </c>
      <c r="AI364" s="623">
        <f t="shared" ref="AI364:AI428" si="13">312-AH364-7+112</f>
        <v>362</v>
      </c>
    </row>
    <row r="365" spans="1:35" x14ac:dyDescent="0.2">
      <c r="A365" s="633" t="s">
        <v>11154</v>
      </c>
      <c r="B365" s="633" t="s">
        <v>8490</v>
      </c>
      <c r="C365" s="636" t="s">
        <v>2637</v>
      </c>
      <c r="D365" s="640" t="s">
        <v>11155</v>
      </c>
      <c r="E365" s="625">
        <v>112</v>
      </c>
      <c r="F365" s="625">
        <v>62</v>
      </c>
      <c r="G365" s="625"/>
      <c r="H365" s="625">
        <v>79</v>
      </c>
      <c r="I365" s="625"/>
      <c r="J365" s="625" t="s">
        <v>6177</v>
      </c>
      <c r="K365" s="625"/>
      <c r="L365" s="625" t="s">
        <v>6177</v>
      </c>
      <c r="M365" s="629" t="s">
        <v>3817</v>
      </c>
      <c r="N365" s="625"/>
      <c r="O365" s="626" t="s">
        <v>6178</v>
      </c>
      <c r="P365" s="629" t="s">
        <v>6178</v>
      </c>
      <c r="Q365" s="625"/>
      <c r="R365" s="626" t="s">
        <v>8263</v>
      </c>
      <c r="S365" s="625"/>
      <c r="T365" s="626" t="s">
        <v>6178</v>
      </c>
      <c r="U365" s="625"/>
      <c r="V365" s="635" t="s">
        <v>8801</v>
      </c>
      <c r="W365" s="628"/>
      <c r="X365" s="636" t="s">
        <v>486</v>
      </c>
      <c r="Y365" s="625"/>
      <c r="Z365" s="636" t="s">
        <v>5156</v>
      </c>
      <c r="AA365" s="628"/>
      <c r="AB365" s="625" t="s">
        <v>8263</v>
      </c>
      <c r="AC365" s="626" t="str">
        <f t="shared" si="12"/>
        <v>367 mm</v>
      </c>
      <c r="AD365" s="642" t="s">
        <v>11128</v>
      </c>
      <c r="AH365" s="623">
        <v>50</v>
      </c>
      <c r="AI365" s="623">
        <f t="shared" si="13"/>
        <v>367</v>
      </c>
    </row>
    <row r="366" spans="1:35" x14ac:dyDescent="0.2">
      <c r="A366" s="628" t="s">
        <v>3913</v>
      </c>
      <c r="B366" s="628" t="s">
        <v>8490</v>
      </c>
      <c r="C366" s="625" t="s">
        <v>2637</v>
      </c>
      <c r="D366" s="628" t="s">
        <v>3914</v>
      </c>
      <c r="E366" s="625">
        <v>103</v>
      </c>
      <c r="F366" s="625">
        <v>68</v>
      </c>
      <c r="G366" s="625"/>
      <c r="H366" s="625">
        <v>83</v>
      </c>
      <c r="I366" s="625"/>
      <c r="J366" s="625" t="s">
        <v>3854</v>
      </c>
      <c r="K366" s="625"/>
      <c r="L366" s="625" t="s">
        <v>6177</v>
      </c>
      <c r="M366" s="629" t="s">
        <v>8671</v>
      </c>
      <c r="N366" s="625"/>
      <c r="O366" s="626" t="s">
        <v>6177</v>
      </c>
      <c r="P366" s="629" t="s">
        <v>8672</v>
      </c>
      <c r="Q366" s="625"/>
      <c r="R366" s="626" t="s">
        <v>9991</v>
      </c>
      <c r="S366" s="625"/>
      <c r="T366" s="626" t="s">
        <v>6178</v>
      </c>
      <c r="U366" s="625"/>
      <c r="V366" s="625" t="s">
        <v>9248</v>
      </c>
      <c r="W366" s="628"/>
      <c r="X366" s="625" t="s">
        <v>211</v>
      </c>
      <c r="Y366" s="625"/>
      <c r="Z366" s="625" t="s">
        <v>6180</v>
      </c>
      <c r="AA366" s="628"/>
      <c r="AB366" s="625"/>
      <c r="AC366" s="626" t="str">
        <f t="shared" si="12"/>
        <v>397 mm</v>
      </c>
      <c r="AD366" s="641"/>
      <c r="AH366" s="623">
        <v>20</v>
      </c>
      <c r="AI366" s="623">
        <f t="shared" si="13"/>
        <v>397</v>
      </c>
    </row>
    <row r="367" spans="1:35" x14ac:dyDescent="0.2">
      <c r="A367" s="628" t="s">
        <v>11504</v>
      </c>
      <c r="B367" s="628" t="s">
        <v>8490</v>
      </c>
      <c r="C367" s="625" t="s">
        <v>2637</v>
      </c>
      <c r="D367" s="632" t="s">
        <v>11519</v>
      </c>
      <c r="E367" s="625">
        <v>112</v>
      </c>
      <c r="F367" s="625">
        <v>64</v>
      </c>
      <c r="G367" s="625"/>
      <c r="H367" s="625">
        <v>79</v>
      </c>
      <c r="I367" s="625"/>
      <c r="J367" s="625" t="s">
        <v>6177</v>
      </c>
      <c r="K367" s="625"/>
      <c r="L367" s="625" t="s">
        <v>6177</v>
      </c>
      <c r="M367" s="629" t="s">
        <v>5089</v>
      </c>
      <c r="N367" s="625"/>
      <c r="O367" s="626" t="s">
        <v>6178</v>
      </c>
      <c r="P367" s="629" t="s">
        <v>6178</v>
      </c>
      <c r="Q367" s="625"/>
      <c r="R367" s="626" t="s">
        <v>8263</v>
      </c>
      <c r="S367" s="625"/>
      <c r="T367" s="626" t="s">
        <v>6178</v>
      </c>
      <c r="U367" s="625"/>
      <c r="V367" s="636" t="s">
        <v>911</v>
      </c>
      <c r="W367" s="628"/>
      <c r="X367" s="625" t="s">
        <v>6180</v>
      </c>
      <c r="Y367" s="625"/>
      <c r="Z367" s="625" t="s">
        <v>5243</v>
      </c>
      <c r="AA367" s="628"/>
      <c r="AB367" s="625" t="s">
        <v>8263</v>
      </c>
      <c r="AC367" s="626" t="str">
        <f t="shared" si="12"/>
        <v>352 mm</v>
      </c>
      <c r="AD367" s="642" t="s">
        <v>11511</v>
      </c>
      <c r="AH367" s="623">
        <v>65</v>
      </c>
      <c r="AI367" s="623">
        <f t="shared" si="13"/>
        <v>352</v>
      </c>
    </row>
    <row r="368" spans="1:35" x14ac:dyDescent="0.2">
      <c r="A368" s="628" t="s">
        <v>3184</v>
      </c>
      <c r="B368" s="628" t="s">
        <v>8490</v>
      </c>
      <c r="C368" s="625" t="s">
        <v>2637</v>
      </c>
      <c r="D368" s="632" t="s">
        <v>10153</v>
      </c>
      <c r="E368" s="625">
        <v>101</v>
      </c>
      <c r="F368" s="625">
        <v>65</v>
      </c>
      <c r="G368" s="625"/>
      <c r="H368" s="625">
        <v>79</v>
      </c>
      <c r="I368" s="625"/>
      <c r="J368" s="625" t="s">
        <v>3854</v>
      </c>
      <c r="K368" s="625"/>
      <c r="L368" s="625" t="s">
        <v>6177</v>
      </c>
      <c r="M368" s="629" t="s">
        <v>5089</v>
      </c>
      <c r="N368" s="625"/>
      <c r="O368" s="626" t="s">
        <v>6178</v>
      </c>
      <c r="P368" s="629" t="s">
        <v>6178</v>
      </c>
      <c r="Q368" s="625"/>
      <c r="R368" s="626" t="s">
        <v>9991</v>
      </c>
      <c r="S368" s="625"/>
      <c r="T368" s="626" t="s">
        <v>6178</v>
      </c>
      <c r="U368" s="625"/>
      <c r="V368" s="638" t="s">
        <v>8801</v>
      </c>
      <c r="W368" s="628"/>
      <c r="X368" s="625" t="s">
        <v>6180</v>
      </c>
      <c r="Y368" s="625"/>
      <c r="Z368" s="625" t="s">
        <v>5243</v>
      </c>
      <c r="AA368" s="628"/>
      <c r="AB368" s="625" t="s">
        <v>8263</v>
      </c>
      <c r="AC368" s="626" t="str">
        <f t="shared" si="12"/>
        <v>367 mm</v>
      </c>
      <c r="AH368" s="623">
        <v>50</v>
      </c>
      <c r="AI368" s="623">
        <f t="shared" si="13"/>
        <v>367</v>
      </c>
    </row>
    <row r="369" spans="1:35" x14ac:dyDescent="0.2">
      <c r="A369" s="628"/>
      <c r="B369" s="628" t="s">
        <v>8490</v>
      </c>
      <c r="C369" s="625" t="s">
        <v>2637</v>
      </c>
      <c r="D369" s="628" t="s">
        <v>3838</v>
      </c>
      <c r="E369" s="625">
        <v>101</v>
      </c>
      <c r="F369" s="625">
        <v>67</v>
      </c>
      <c r="G369" s="625"/>
      <c r="H369" s="625">
        <v>79</v>
      </c>
      <c r="I369" s="625"/>
      <c r="J369" s="625" t="s">
        <v>3854</v>
      </c>
      <c r="K369" s="625"/>
      <c r="L369" s="625" t="s">
        <v>6177</v>
      </c>
      <c r="M369" s="629" t="s">
        <v>3929</v>
      </c>
      <c r="N369" s="625"/>
      <c r="O369" s="626" t="s">
        <v>6178</v>
      </c>
      <c r="P369" s="629" t="s">
        <v>6178</v>
      </c>
      <c r="Q369" s="625"/>
      <c r="R369" s="626" t="s">
        <v>9991</v>
      </c>
      <c r="S369" s="625"/>
      <c r="T369" s="626" t="s">
        <v>6178</v>
      </c>
      <c r="U369" s="625"/>
      <c r="V369" s="638" t="s">
        <v>911</v>
      </c>
      <c r="W369" s="628"/>
      <c r="X369" s="625" t="s">
        <v>6180</v>
      </c>
      <c r="Y369" s="625"/>
      <c r="Z369" s="625" t="s">
        <v>5243</v>
      </c>
      <c r="AA369" s="628"/>
      <c r="AB369" s="625" t="s">
        <v>8263</v>
      </c>
      <c r="AC369" s="626" t="str">
        <f t="shared" si="12"/>
        <v>352 mm</v>
      </c>
      <c r="AH369" s="623">
        <v>65</v>
      </c>
      <c r="AI369" s="623">
        <f t="shared" si="13"/>
        <v>352</v>
      </c>
    </row>
    <row r="370" spans="1:35" x14ac:dyDescent="0.2">
      <c r="A370" s="628"/>
      <c r="B370" s="628" t="s">
        <v>8490</v>
      </c>
      <c r="C370" s="625" t="s">
        <v>2637</v>
      </c>
      <c r="D370" s="632" t="s">
        <v>771</v>
      </c>
      <c r="E370" s="625">
        <v>101</v>
      </c>
      <c r="F370" s="625">
        <v>64</v>
      </c>
      <c r="G370" s="625"/>
      <c r="H370" s="625">
        <v>79</v>
      </c>
      <c r="I370" s="625"/>
      <c r="J370" s="625" t="s">
        <v>3854</v>
      </c>
      <c r="K370" s="625"/>
      <c r="L370" s="625" t="s">
        <v>6177</v>
      </c>
      <c r="M370" s="629" t="s">
        <v>5089</v>
      </c>
      <c r="N370" s="625"/>
      <c r="O370" s="626" t="s">
        <v>6178</v>
      </c>
      <c r="P370" s="629" t="s">
        <v>6178</v>
      </c>
      <c r="Q370" s="625"/>
      <c r="R370" s="626" t="s">
        <v>9991</v>
      </c>
      <c r="S370" s="625"/>
      <c r="T370" s="626" t="s">
        <v>6178</v>
      </c>
      <c r="U370" s="625"/>
      <c r="V370" s="638" t="s">
        <v>4424</v>
      </c>
      <c r="W370" s="628"/>
      <c r="X370" s="625" t="s">
        <v>6180</v>
      </c>
      <c r="Y370" s="625"/>
      <c r="Z370" s="625" t="s">
        <v>5243</v>
      </c>
      <c r="AA370" s="628"/>
      <c r="AB370" s="625" t="s">
        <v>8263</v>
      </c>
      <c r="AC370" s="626" t="str">
        <f t="shared" si="12"/>
        <v>357 mm</v>
      </c>
      <c r="AD370" s="623" t="s">
        <v>5750</v>
      </c>
      <c r="AH370" s="623">
        <v>60</v>
      </c>
      <c r="AI370" s="623">
        <f t="shared" si="13"/>
        <v>357</v>
      </c>
    </row>
    <row r="371" spans="1:35" x14ac:dyDescent="0.2">
      <c r="A371" s="628"/>
      <c r="B371" s="628" t="s">
        <v>8490</v>
      </c>
      <c r="C371" s="625" t="s">
        <v>2637</v>
      </c>
      <c r="D371" s="628" t="s">
        <v>10003</v>
      </c>
      <c r="E371" s="625">
        <v>102</v>
      </c>
      <c r="F371" s="625">
        <v>70</v>
      </c>
      <c r="G371" s="625"/>
      <c r="H371" s="625">
        <v>83</v>
      </c>
      <c r="I371" s="625"/>
      <c r="J371" s="625" t="s">
        <v>3854</v>
      </c>
      <c r="K371" s="625"/>
      <c r="L371" s="625" t="s">
        <v>6177</v>
      </c>
      <c r="M371" s="629" t="s">
        <v>5089</v>
      </c>
      <c r="N371" s="625"/>
      <c r="O371" s="626" t="s">
        <v>6178</v>
      </c>
      <c r="P371" s="629" t="s">
        <v>6178</v>
      </c>
      <c r="Q371" s="625"/>
      <c r="R371" s="626" t="s">
        <v>9991</v>
      </c>
      <c r="S371" s="625"/>
      <c r="T371" s="626" t="s">
        <v>6178</v>
      </c>
      <c r="U371" s="625"/>
      <c r="V371" s="625" t="s">
        <v>5752</v>
      </c>
      <c r="W371" s="628"/>
      <c r="X371" s="625" t="s">
        <v>211</v>
      </c>
      <c r="Y371" s="625"/>
      <c r="Z371" s="625" t="s">
        <v>6180</v>
      </c>
      <c r="AA371" s="628"/>
      <c r="AB371" s="625"/>
      <c r="AC371" s="626" t="str">
        <f t="shared" si="12"/>
        <v>392 mm</v>
      </c>
      <c r="AH371" s="623">
        <v>25</v>
      </c>
      <c r="AI371" s="623">
        <f t="shared" si="13"/>
        <v>392</v>
      </c>
    </row>
    <row r="372" spans="1:35" x14ac:dyDescent="0.2">
      <c r="A372" s="628"/>
      <c r="B372" s="628" t="s">
        <v>8490</v>
      </c>
      <c r="C372" s="625" t="s">
        <v>2637</v>
      </c>
      <c r="D372" s="628" t="s">
        <v>8999</v>
      </c>
      <c r="E372" s="625">
        <v>101</v>
      </c>
      <c r="F372" s="625">
        <v>65</v>
      </c>
      <c r="G372" s="625"/>
      <c r="H372" s="625">
        <v>79</v>
      </c>
      <c r="I372" s="625"/>
      <c r="J372" s="625" t="s">
        <v>3854</v>
      </c>
      <c r="K372" s="625"/>
      <c r="L372" s="625" t="s">
        <v>6177</v>
      </c>
      <c r="M372" s="629" t="s">
        <v>5089</v>
      </c>
      <c r="N372" s="625"/>
      <c r="O372" s="626" t="s">
        <v>6178</v>
      </c>
      <c r="P372" s="629" t="s">
        <v>6178</v>
      </c>
      <c r="Q372" s="625"/>
      <c r="R372" s="626" t="s">
        <v>9991</v>
      </c>
      <c r="S372" s="625"/>
      <c r="T372" s="626" t="s">
        <v>6178</v>
      </c>
      <c r="U372" s="625"/>
      <c r="V372" s="638" t="s">
        <v>4424</v>
      </c>
      <c r="W372" s="628"/>
      <c r="X372" s="625" t="s">
        <v>8802</v>
      </c>
      <c r="Y372" s="625"/>
      <c r="Z372" s="625" t="s">
        <v>5156</v>
      </c>
      <c r="AA372" s="628"/>
      <c r="AB372" s="625" t="s">
        <v>8263</v>
      </c>
      <c r="AC372" s="626" t="str">
        <f t="shared" si="12"/>
        <v>357 mm</v>
      </c>
      <c r="AH372" s="623">
        <v>60</v>
      </c>
      <c r="AI372" s="623">
        <f t="shared" si="13"/>
        <v>357</v>
      </c>
    </row>
    <row r="373" spans="1:35" x14ac:dyDescent="0.2">
      <c r="A373" s="628" t="s">
        <v>1450</v>
      </c>
      <c r="B373" s="628" t="s">
        <v>8490</v>
      </c>
      <c r="C373" s="625" t="s">
        <v>2637</v>
      </c>
      <c r="D373" s="628" t="s">
        <v>11643</v>
      </c>
      <c r="E373" s="625">
        <v>112</v>
      </c>
      <c r="F373" s="625">
        <v>65</v>
      </c>
      <c r="G373" s="625"/>
      <c r="H373" s="625">
        <v>79</v>
      </c>
      <c r="I373" s="625"/>
      <c r="J373" s="625" t="s">
        <v>6177</v>
      </c>
      <c r="K373" s="625"/>
      <c r="L373" s="625" t="s">
        <v>6177</v>
      </c>
      <c r="M373" s="629" t="s">
        <v>5089</v>
      </c>
      <c r="N373" s="625"/>
      <c r="O373" s="626" t="s">
        <v>6178</v>
      </c>
      <c r="P373" s="629" t="s">
        <v>6178</v>
      </c>
      <c r="Q373" s="625"/>
      <c r="R373" s="626" t="s">
        <v>8263</v>
      </c>
      <c r="S373" s="625"/>
      <c r="T373" s="626" t="s">
        <v>6178</v>
      </c>
      <c r="U373" s="625"/>
      <c r="V373" s="638" t="s">
        <v>538</v>
      </c>
      <c r="W373" s="628"/>
      <c r="X373" s="625" t="s">
        <v>8802</v>
      </c>
      <c r="Y373" s="625"/>
      <c r="Z373" s="625" t="s">
        <v>486</v>
      </c>
      <c r="AA373" s="628"/>
      <c r="AB373" s="625" t="s">
        <v>8263</v>
      </c>
      <c r="AC373" s="626" t="str">
        <f t="shared" si="12"/>
        <v>342 mm</v>
      </c>
      <c r="AD373" s="627" t="s">
        <v>1262</v>
      </c>
      <c r="AH373" s="623">
        <v>75</v>
      </c>
      <c r="AI373" s="623">
        <f t="shared" si="13"/>
        <v>342</v>
      </c>
    </row>
    <row r="374" spans="1:35" x14ac:dyDescent="0.2">
      <c r="A374" s="628" t="s">
        <v>4220</v>
      </c>
      <c r="B374" s="628" t="s">
        <v>8490</v>
      </c>
      <c r="C374" s="625" t="s">
        <v>2637</v>
      </c>
      <c r="D374" s="632" t="s">
        <v>8530</v>
      </c>
      <c r="E374" s="625">
        <v>101</v>
      </c>
      <c r="F374" s="625">
        <v>65</v>
      </c>
      <c r="G374" s="625"/>
      <c r="H374" s="625">
        <v>79</v>
      </c>
      <c r="I374" s="625"/>
      <c r="J374" s="625" t="s">
        <v>3854</v>
      </c>
      <c r="K374" s="625"/>
      <c r="L374" s="625" t="s">
        <v>6177</v>
      </c>
      <c r="M374" s="629" t="s">
        <v>5089</v>
      </c>
      <c r="N374" s="625"/>
      <c r="O374" s="626" t="s">
        <v>6178</v>
      </c>
      <c r="P374" s="629" t="s">
        <v>6178</v>
      </c>
      <c r="Q374" s="625"/>
      <c r="R374" s="626" t="s">
        <v>9991</v>
      </c>
      <c r="S374" s="625"/>
      <c r="T374" s="626" t="s">
        <v>6178</v>
      </c>
      <c r="U374" s="625"/>
      <c r="V374" s="638" t="s">
        <v>4424</v>
      </c>
      <c r="W374" s="628"/>
      <c r="X374" s="625" t="s">
        <v>6180</v>
      </c>
      <c r="Y374" s="625"/>
      <c r="Z374" s="625" t="s">
        <v>5243</v>
      </c>
      <c r="AA374" s="628"/>
      <c r="AB374" s="625" t="s">
        <v>8263</v>
      </c>
      <c r="AC374" s="626" t="str">
        <f t="shared" si="12"/>
        <v>357 mm</v>
      </c>
      <c r="AD374" s="627" t="s">
        <v>4659</v>
      </c>
      <c r="AH374" s="623">
        <v>60</v>
      </c>
      <c r="AI374" s="623">
        <f t="shared" si="13"/>
        <v>357</v>
      </c>
    </row>
    <row r="375" spans="1:35" x14ac:dyDescent="0.2">
      <c r="A375" s="628"/>
      <c r="B375" s="628" t="s">
        <v>8490</v>
      </c>
      <c r="C375" s="625" t="s">
        <v>2637</v>
      </c>
      <c r="D375" s="628" t="s">
        <v>8909</v>
      </c>
      <c r="E375" s="625">
        <v>101</v>
      </c>
      <c r="F375" s="625">
        <v>64</v>
      </c>
      <c r="G375" s="625"/>
      <c r="H375" s="625">
        <v>79</v>
      </c>
      <c r="I375" s="625"/>
      <c r="J375" s="625" t="s">
        <v>3854</v>
      </c>
      <c r="K375" s="625"/>
      <c r="L375" s="625" t="s">
        <v>6177</v>
      </c>
      <c r="M375" s="629" t="s">
        <v>3817</v>
      </c>
      <c r="N375" s="625"/>
      <c r="O375" s="626" t="s">
        <v>6178</v>
      </c>
      <c r="P375" s="629" t="s">
        <v>6178</v>
      </c>
      <c r="Q375" s="625"/>
      <c r="R375" s="626" t="s">
        <v>9991</v>
      </c>
      <c r="S375" s="625"/>
      <c r="T375" s="626" t="s">
        <v>6178</v>
      </c>
      <c r="U375" s="625"/>
      <c r="V375" s="638" t="s">
        <v>911</v>
      </c>
      <c r="W375" s="628"/>
      <c r="X375" s="625" t="s">
        <v>486</v>
      </c>
      <c r="Y375" s="625"/>
      <c r="Z375" s="625" t="s">
        <v>5156</v>
      </c>
      <c r="AA375" s="628"/>
      <c r="AB375" s="625" t="s">
        <v>8263</v>
      </c>
      <c r="AC375" s="626" t="str">
        <f t="shared" si="12"/>
        <v>352 mm</v>
      </c>
      <c r="AH375" s="623">
        <v>65</v>
      </c>
      <c r="AI375" s="623">
        <f t="shared" si="13"/>
        <v>352</v>
      </c>
    </row>
    <row r="376" spans="1:35" x14ac:dyDescent="0.2">
      <c r="A376" s="628" t="s">
        <v>5582</v>
      </c>
      <c r="B376" s="628" t="s">
        <v>8490</v>
      </c>
      <c r="C376" s="625" t="s">
        <v>2637</v>
      </c>
      <c r="D376" s="628" t="s">
        <v>5583</v>
      </c>
      <c r="E376" s="625">
        <v>101</v>
      </c>
      <c r="F376" s="625">
        <v>65</v>
      </c>
      <c r="G376" s="625"/>
      <c r="H376" s="625">
        <v>79</v>
      </c>
      <c r="I376" s="625"/>
      <c r="J376" s="625" t="s">
        <v>3854</v>
      </c>
      <c r="K376" s="625"/>
      <c r="L376" s="625" t="s">
        <v>6177</v>
      </c>
      <c r="M376" s="629" t="s">
        <v>5089</v>
      </c>
      <c r="N376" s="625"/>
      <c r="O376" s="626" t="s">
        <v>6178</v>
      </c>
      <c r="P376" s="629" t="s">
        <v>6178</v>
      </c>
      <c r="Q376" s="625"/>
      <c r="R376" s="626" t="s">
        <v>9991</v>
      </c>
      <c r="S376" s="625"/>
      <c r="T376" s="626" t="s">
        <v>6178</v>
      </c>
      <c r="U376" s="625"/>
      <c r="V376" s="638" t="s">
        <v>210</v>
      </c>
      <c r="W376" s="628"/>
      <c r="X376" s="625" t="s">
        <v>8802</v>
      </c>
      <c r="Y376" s="625"/>
      <c r="Z376" s="625" t="s">
        <v>486</v>
      </c>
      <c r="AA376" s="628"/>
      <c r="AB376" s="625" t="s">
        <v>8263</v>
      </c>
      <c r="AC376" s="626" t="str">
        <f t="shared" si="12"/>
        <v>362 mm</v>
      </c>
      <c r="AD376" s="641" t="s">
        <v>2142</v>
      </c>
      <c r="AH376" s="623">
        <v>55</v>
      </c>
      <c r="AI376" s="623">
        <f t="shared" si="13"/>
        <v>362</v>
      </c>
    </row>
    <row r="377" spans="1:35" x14ac:dyDescent="0.2">
      <c r="A377" s="628"/>
      <c r="B377" s="628" t="s">
        <v>8490</v>
      </c>
      <c r="C377" s="625" t="s">
        <v>2637</v>
      </c>
      <c r="D377" s="633" t="s">
        <v>10591</v>
      </c>
      <c r="E377" s="625">
        <v>101</v>
      </c>
      <c r="F377" s="625">
        <v>65</v>
      </c>
      <c r="G377" s="625"/>
      <c r="H377" s="625">
        <v>79</v>
      </c>
      <c r="I377" s="625"/>
      <c r="J377" s="625" t="s">
        <v>3854</v>
      </c>
      <c r="K377" s="625"/>
      <c r="L377" s="625" t="s">
        <v>6177</v>
      </c>
      <c r="M377" s="629" t="s">
        <v>5089</v>
      </c>
      <c r="N377" s="625"/>
      <c r="O377" s="626" t="s">
        <v>6178</v>
      </c>
      <c r="P377" s="629" t="s">
        <v>6178</v>
      </c>
      <c r="Q377" s="625"/>
      <c r="R377" s="626" t="s">
        <v>9991</v>
      </c>
      <c r="S377" s="625"/>
      <c r="T377" s="626" t="s">
        <v>6178</v>
      </c>
      <c r="U377" s="625"/>
      <c r="V377" s="638" t="s">
        <v>8801</v>
      </c>
      <c r="W377" s="628"/>
      <c r="X377" s="625" t="s">
        <v>6180</v>
      </c>
      <c r="Y377" s="625"/>
      <c r="Z377" s="625" t="s">
        <v>5243</v>
      </c>
      <c r="AA377" s="628"/>
      <c r="AB377" s="625" t="s">
        <v>8263</v>
      </c>
      <c r="AC377" s="626" t="str">
        <f t="shared" si="12"/>
        <v>367 mm</v>
      </c>
      <c r="AD377" s="637" t="s">
        <v>10592</v>
      </c>
      <c r="AH377" s="623">
        <v>50</v>
      </c>
      <c r="AI377" s="623">
        <f t="shared" si="13"/>
        <v>367</v>
      </c>
    </row>
    <row r="378" spans="1:35" x14ac:dyDescent="0.2">
      <c r="A378" s="628"/>
      <c r="B378" s="628" t="s">
        <v>8490</v>
      </c>
      <c r="C378" s="625" t="s">
        <v>2637</v>
      </c>
      <c r="D378" s="632" t="s">
        <v>2854</v>
      </c>
      <c r="E378" s="625">
        <v>101</v>
      </c>
      <c r="F378" s="625">
        <v>64</v>
      </c>
      <c r="G378" s="625"/>
      <c r="H378" s="625">
        <v>79</v>
      </c>
      <c r="I378" s="625"/>
      <c r="J378" s="625" t="s">
        <v>3854</v>
      </c>
      <c r="K378" s="625"/>
      <c r="L378" s="625" t="s">
        <v>6177</v>
      </c>
      <c r="M378" s="629" t="s">
        <v>5089</v>
      </c>
      <c r="N378" s="625"/>
      <c r="O378" s="626" t="s">
        <v>6178</v>
      </c>
      <c r="P378" s="629" t="s">
        <v>6178</v>
      </c>
      <c r="Q378" s="625"/>
      <c r="R378" s="626" t="s">
        <v>9991</v>
      </c>
      <c r="S378" s="625"/>
      <c r="T378" s="626" t="s">
        <v>6178</v>
      </c>
      <c r="U378" s="625"/>
      <c r="V378" s="638" t="s">
        <v>538</v>
      </c>
      <c r="W378" s="628"/>
      <c r="X378" s="625" t="s">
        <v>6180</v>
      </c>
      <c r="Y378" s="625"/>
      <c r="Z378" s="625" t="s">
        <v>5243</v>
      </c>
      <c r="AA378" s="628"/>
      <c r="AB378" s="625" t="s">
        <v>8263</v>
      </c>
      <c r="AC378" s="626" t="str">
        <f t="shared" si="12"/>
        <v>342 mm</v>
      </c>
      <c r="AH378" s="623">
        <v>75</v>
      </c>
      <c r="AI378" s="623">
        <f t="shared" si="13"/>
        <v>342</v>
      </c>
    </row>
    <row r="379" spans="1:35" x14ac:dyDescent="0.2">
      <c r="A379" s="628" t="s">
        <v>10569</v>
      </c>
      <c r="B379" s="628" t="s">
        <v>8490</v>
      </c>
      <c r="C379" s="625" t="s">
        <v>2637</v>
      </c>
      <c r="D379" s="632" t="s">
        <v>10570</v>
      </c>
      <c r="E379" s="625">
        <v>102</v>
      </c>
      <c r="F379" s="625">
        <v>68</v>
      </c>
      <c r="G379" s="625"/>
      <c r="H379" s="625">
        <v>83</v>
      </c>
      <c r="I379" s="625"/>
      <c r="J379" s="625" t="s">
        <v>3854</v>
      </c>
      <c r="K379" s="625"/>
      <c r="L379" s="625" t="s">
        <v>6177</v>
      </c>
      <c r="M379" s="629" t="s">
        <v>5089</v>
      </c>
      <c r="N379" s="625"/>
      <c r="O379" s="626" t="s">
        <v>6178</v>
      </c>
      <c r="P379" s="629" t="s">
        <v>6178</v>
      </c>
      <c r="Q379" s="625"/>
      <c r="R379" s="626" t="s">
        <v>9991</v>
      </c>
      <c r="S379" s="625"/>
      <c r="T379" s="626" t="s">
        <v>6178</v>
      </c>
      <c r="U379" s="625"/>
      <c r="V379" s="625" t="s">
        <v>4614</v>
      </c>
      <c r="W379" s="628"/>
      <c r="X379" s="625" t="s">
        <v>6180</v>
      </c>
      <c r="Y379" s="625"/>
      <c r="Z379" s="625" t="s">
        <v>6180</v>
      </c>
      <c r="AA379" s="628"/>
      <c r="AB379" s="625"/>
      <c r="AC379" s="626" t="str">
        <f t="shared" si="12"/>
        <v>397 mm</v>
      </c>
      <c r="AD379" s="623" t="s">
        <v>10395</v>
      </c>
      <c r="AH379" s="623">
        <v>20</v>
      </c>
      <c r="AI379" s="623">
        <f t="shared" si="13"/>
        <v>397</v>
      </c>
    </row>
    <row r="380" spans="1:35" x14ac:dyDescent="0.2">
      <c r="A380" s="628" t="s">
        <v>10674</v>
      </c>
      <c r="B380" s="628" t="s">
        <v>8490</v>
      </c>
      <c r="C380" s="625" t="s">
        <v>2637</v>
      </c>
      <c r="D380" s="632" t="s">
        <v>3638</v>
      </c>
      <c r="E380" s="625">
        <v>101</v>
      </c>
      <c r="F380" s="625">
        <v>65</v>
      </c>
      <c r="G380" s="625"/>
      <c r="H380" s="625">
        <v>79</v>
      </c>
      <c r="I380" s="625"/>
      <c r="J380" s="625" t="s">
        <v>3854</v>
      </c>
      <c r="K380" s="625"/>
      <c r="L380" s="625" t="s">
        <v>6177</v>
      </c>
      <c r="M380" s="629" t="s">
        <v>5089</v>
      </c>
      <c r="N380" s="625"/>
      <c r="O380" s="626" t="s">
        <v>6178</v>
      </c>
      <c r="P380" s="629" t="s">
        <v>6178</v>
      </c>
      <c r="Q380" s="625"/>
      <c r="R380" s="626" t="s">
        <v>9991</v>
      </c>
      <c r="S380" s="625"/>
      <c r="T380" s="626" t="s">
        <v>6178</v>
      </c>
      <c r="U380" s="625"/>
      <c r="V380" s="638" t="s">
        <v>210</v>
      </c>
      <c r="W380" s="628"/>
      <c r="X380" s="625" t="s">
        <v>6180</v>
      </c>
      <c r="Y380" s="625"/>
      <c r="Z380" s="625" t="s">
        <v>6180</v>
      </c>
      <c r="AA380" s="628"/>
      <c r="AB380" s="625" t="s">
        <v>8263</v>
      </c>
      <c r="AC380" s="626" t="str">
        <f t="shared" si="12"/>
        <v>362 mm</v>
      </c>
      <c r="AD380" s="623" t="s">
        <v>10717</v>
      </c>
      <c r="AH380" s="623">
        <v>55</v>
      </c>
      <c r="AI380" s="623">
        <f t="shared" si="13"/>
        <v>362</v>
      </c>
    </row>
    <row r="381" spans="1:35" x14ac:dyDescent="0.2">
      <c r="A381" s="628"/>
      <c r="B381" s="628" t="s">
        <v>8490</v>
      </c>
      <c r="C381" s="625" t="s">
        <v>2637</v>
      </c>
      <c r="D381" s="632" t="s">
        <v>3811</v>
      </c>
      <c r="E381" s="625">
        <v>101</v>
      </c>
      <c r="F381" s="625">
        <v>65</v>
      </c>
      <c r="G381" s="625"/>
      <c r="H381" s="625">
        <v>79</v>
      </c>
      <c r="I381" s="625"/>
      <c r="J381" s="625" t="s">
        <v>3854</v>
      </c>
      <c r="K381" s="625"/>
      <c r="L381" s="625" t="s">
        <v>6177</v>
      </c>
      <c r="M381" s="629" t="s">
        <v>5089</v>
      </c>
      <c r="N381" s="625"/>
      <c r="O381" s="626" t="s">
        <v>6178</v>
      </c>
      <c r="P381" s="629" t="s">
        <v>6178</v>
      </c>
      <c r="Q381" s="625"/>
      <c r="R381" s="626" t="s">
        <v>9991</v>
      </c>
      <c r="S381" s="625"/>
      <c r="T381" s="626" t="s">
        <v>6178</v>
      </c>
      <c r="U381" s="625"/>
      <c r="V381" s="638" t="s">
        <v>4424</v>
      </c>
      <c r="W381" s="628"/>
      <c r="X381" s="625" t="s">
        <v>211</v>
      </c>
      <c r="Y381" s="625"/>
      <c r="Z381" s="625" t="s">
        <v>5243</v>
      </c>
      <c r="AA381" s="628"/>
      <c r="AB381" s="625" t="s">
        <v>8263</v>
      </c>
      <c r="AC381" s="626" t="str">
        <f t="shared" si="12"/>
        <v>357 mm</v>
      </c>
      <c r="AD381" s="623" t="s">
        <v>5750</v>
      </c>
      <c r="AH381" s="623">
        <v>60</v>
      </c>
      <c r="AI381" s="623">
        <f t="shared" si="13"/>
        <v>357</v>
      </c>
    </row>
    <row r="382" spans="1:35" x14ac:dyDescent="0.2">
      <c r="A382" s="628" t="s">
        <v>10022</v>
      </c>
      <c r="B382" s="628" t="s">
        <v>8490</v>
      </c>
      <c r="C382" s="625" t="s">
        <v>2637</v>
      </c>
      <c r="D382" s="632" t="s">
        <v>10023</v>
      </c>
      <c r="E382" s="625">
        <v>101</v>
      </c>
      <c r="F382" s="625">
        <v>64</v>
      </c>
      <c r="G382" s="625"/>
      <c r="H382" s="625">
        <v>79</v>
      </c>
      <c r="I382" s="625"/>
      <c r="J382" s="625" t="s">
        <v>3854</v>
      </c>
      <c r="K382" s="625"/>
      <c r="L382" s="625" t="s">
        <v>6177</v>
      </c>
      <c r="M382" s="629" t="s">
        <v>5089</v>
      </c>
      <c r="N382" s="625"/>
      <c r="O382" s="626" t="s">
        <v>6178</v>
      </c>
      <c r="P382" s="629" t="s">
        <v>6178</v>
      </c>
      <c r="Q382" s="625"/>
      <c r="R382" s="626" t="s">
        <v>9991</v>
      </c>
      <c r="S382" s="625"/>
      <c r="T382" s="626" t="s">
        <v>6178</v>
      </c>
      <c r="U382" s="625"/>
      <c r="V382" s="638" t="s">
        <v>4424</v>
      </c>
      <c r="W382" s="628"/>
      <c r="X382" s="625" t="s">
        <v>6180</v>
      </c>
      <c r="Y382" s="625"/>
      <c r="Z382" s="625" t="s">
        <v>5243</v>
      </c>
      <c r="AA382" s="628"/>
      <c r="AB382" s="625" t="s">
        <v>8263</v>
      </c>
      <c r="AC382" s="626" t="str">
        <f t="shared" si="12"/>
        <v>357 mm</v>
      </c>
      <c r="AD382" s="627" t="s">
        <v>10606</v>
      </c>
      <c r="AH382" s="623">
        <v>60</v>
      </c>
      <c r="AI382" s="623">
        <f t="shared" si="13"/>
        <v>357</v>
      </c>
    </row>
    <row r="383" spans="1:35" x14ac:dyDescent="0.2">
      <c r="A383" s="633" t="s">
        <v>10943</v>
      </c>
      <c r="B383" s="628" t="s">
        <v>8490</v>
      </c>
      <c r="C383" s="625" t="s">
        <v>2637</v>
      </c>
      <c r="D383" s="632" t="s">
        <v>6951</v>
      </c>
      <c r="E383" s="625">
        <v>101</v>
      </c>
      <c r="F383" s="625">
        <v>64</v>
      </c>
      <c r="G383" s="625"/>
      <c r="H383" s="625">
        <v>79</v>
      </c>
      <c r="I383" s="625"/>
      <c r="J383" s="625" t="s">
        <v>3854</v>
      </c>
      <c r="K383" s="625"/>
      <c r="L383" s="625" t="s">
        <v>6177</v>
      </c>
      <c r="M383" s="629" t="s">
        <v>5089</v>
      </c>
      <c r="N383" s="625"/>
      <c r="O383" s="626" t="s">
        <v>6178</v>
      </c>
      <c r="P383" s="629" t="s">
        <v>6178</v>
      </c>
      <c r="Q383" s="625"/>
      <c r="R383" s="626" t="s">
        <v>9991</v>
      </c>
      <c r="S383" s="625"/>
      <c r="T383" s="626" t="s">
        <v>6178</v>
      </c>
      <c r="U383" s="625"/>
      <c r="V383" s="634" t="s">
        <v>18</v>
      </c>
      <c r="W383" s="628"/>
      <c r="X383" s="625" t="s">
        <v>6180</v>
      </c>
      <c r="Y383" s="625"/>
      <c r="Z383" s="625" t="s">
        <v>5243</v>
      </c>
      <c r="AA383" s="628"/>
      <c r="AB383" s="625" t="s">
        <v>8263</v>
      </c>
      <c r="AC383" s="626" t="str">
        <f t="shared" si="12"/>
        <v>347 mm</v>
      </c>
      <c r="AD383" s="637" t="s">
        <v>11172</v>
      </c>
      <c r="AH383" s="623">
        <v>70</v>
      </c>
      <c r="AI383" s="623">
        <f t="shared" si="13"/>
        <v>347</v>
      </c>
    </row>
    <row r="384" spans="1:35" x14ac:dyDescent="0.2">
      <c r="A384" s="628" t="s">
        <v>10780</v>
      </c>
      <c r="B384" s="628" t="s">
        <v>8490</v>
      </c>
      <c r="C384" s="625" t="s">
        <v>2637</v>
      </c>
      <c r="D384" s="632" t="s">
        <v>10781</v>
      </c>
      <c r="E384" s="625">
        <v>110</v>
      </c>
      <c r="F384" s="625">
        <v>60</v>
      </c>
      <c r="G384" s="625"/>
      <c r="H384" s="625">
        <v>79</v>
      </c>
      <c r="I384" s="625"/>
      <c r="J384" s="626" t="s">
        <v>2289</v>
      </c>
      <c r="K384" s="626"/>
      <c r="L384" s="626" t="s">
        <v>6177</v>
      </c>
      <c r="M384" s="629" t="s">
        <v>5089</v>
      </c>
      <c r="N384" s="626"/>
      <c r="O384" s="626" t="s">
        <v>6178</v>
      </c>
      <c r="P384" s="629" t="s">
        <v>6178</v>
      </c>
      <c r="Q384" s="626"/>
      <c r="R384" s="626" t="s">
        <v>8263</v>
      </c>
      <c r="S384" s="626"/>
      <c r="T384" s="626" t="s">
        <v>6178</v>
      </c>
      <c r="U384" s="626"/>
      <c r="V384" s="626" t="s">
        <v>8801</v>
      </c>
      <c r="W384" s="628"/>
      <c r="X384" s="625" t="s">
        <v>6180</v>
      </c>
      <c r="Y384" s="625"/>
      <c r="Z384" s="625" t="s">
        <v>5243</v>
      </c>
      <c r="AA384" s="628"/>
      <c r="AB384" s="625" t="s">
        <v>8263</v>
      </c>
      <c r="AC384" s="626" t="str">
        <f t="shared" si="12"/>
        <v>367 mm</v>
      </c>
      <c r="AD384" s="627" t="s">
        <v>10782</v>
      </c>
      <c r="AH384" s="623">
        <v>50</v>
      </c>
      <c r="AI384" s="623">
        <f t="shared" si="13"/>
        <v>367</v>
      </c>
    </row>
    <row r="385" spans="1:35" x14ac:dyDescent="0.2">
      <c r="A385" s="628" t="s">
        <v>6907</v>
      </c>
      <c r="B385" s="628" t="s">
        <v>8490</v>
      </c>
      <c r="C385" s="625" t="s">
        <v>2637</v>
      </c>
      <c r="D385" s="632" t="s">
        <v>7610</v>
      </c>
      <c r="E385" s="625">
        <v>116</v>
      </c>
      <c r="F385" s="625">
        <v>65</v>
      </c>
      <c r="G385" s="625"/>
      <c r="H385" s="625">
        <v>79</v>
      </c>
      <c r="I385" s="625"/>
      <c r="J385" s="625" t="s">
        <v>3854</v>
      </c>
      <c r="K385" s="625"/>
      <c r="L385" s="625" t="s">
        <v>6177</v>
      </c>
      <c r="M385" s="629" t="s">
        <v>8671</v>
      </c>
      <c r="N385" s="625"/>
      <c r="O385" s="626" t="s">
        <v>6177</v>
      </c>
      <c r="P385" s="629" t="s">
        <v>8672</v>
      </c>
      <c r="Q385" s="625"/>
      <c r="R385" s="626" t="s">
        <v>9991</v>
      </c>
      <c r="S385" s="625"/>
      <c r="T385" s="626" t="s">
        <v>6178</v>
      </c>
      <c r="U385" s="625"/>
      <c r="V385" s="638" t="s">
        <v>4424</v>
      </c>
      <c r="W385" s="628"/>
      <c r="X385" s="625" t="s">
        <v>211</v>
      </c>
      <c r="Y385" s="625"/>
      <c r="Z385" s="625" t="s">
        <v>5243</v>
      </c>
      <c r="AA385" s="628"/>
      <c r="AB385" s="625" t="s">
        <v>8263</v>
      </c>
      <c r="AC385" s="626" t="str">
        <f t="shared" si="12"/>
        <v>357 mm</v>
      </c>
      <c r="AH385" s="623">
        <v>60</v>
      </c>
      <c r="AI385" s="623">
        <f t="shared" si="13"/>
        <v>357</v>
      </c>
    </row>
    <row r="386" spans="1:35" x14ac:dyDescent="0.2">
      <c r="A386" s="628" t="s">
        <v>7803</v>
      </c>
      <c r="B386" s="628" t="s">
        <v>8490</v>
      </c>
      <c r="C386" s="625" t="s">
        <v>2637</v>
      </c>
      <c r="D386" s="632" t="s">
        <v>329</v>
      </c>
      <c r="E386" s="625">
        <v>101</v>
      </c>
      <c r="F386" s="625">
        <v>64</v>
      </c>
      <c r="G386" s="625"/>
      <c r="H386" s="625">
        <v>79</v>
      </c>
      <c r="I386" s="625"/>
      <c r="J386" s="625" t="s">
        <v>3854</v>
      </c>
      <c r="K386" s="625"/>
      <c r="L386" s="625" t="s">
        <v>6177</v>
      </c>
      <c r="M386" s="629" t="s">
        <v>5089</v>
      </c>
      <c r="N386" s="625"/>
      <c r="O386" s="626" t="s">
        <v>6178</v>
      </c>
      <c r="P386" s="629" t="s">
        <v>6178</v>
      </c>
      <c r="Q386" s="625"/>
      <c r="R386" s="626" t="s">
        <v>9991</v>
      </c>
      <c r="S386" s="625"/>
      <c r="T386" s="626" t="s">
        <v>6178</v>
      </c>
      <c r="U386" s="625"/>
      <c r="V386" s="638" t="s">
        <v>911</v>
      </c>
      <c r="W386" s="628"/>
      <c r="X386" s="625" t="s">
        <v>486</v>
      </c>
      <c r="Y386" s="625"/>
      <c r="Z386" s="625" t="s">
        <v>5156</v>
      </c>
      <c r="AA386" s="628"/>
      <c r="AB386" s="625" t="s">
        <v>8263</v>
      </c>
      <c r="AC386" s="626" t="str">
        <f t="shared" si="12"/>
        <v>352 mm</v>
      </c>
      <c r="AH386" s="623">
        <v>65</v>
      </c>
      <c r="AI386" s="623">
        <f t="shared" si="13"/>
        <v>352</v>
      </c>
    </row>
    <row r="387" spans="1:35" x14ac:dyDescent="0.2">
      <c r="A387" s="628" t="s">
        <v>6141</v>
      </c>
      <c r="B387" s="628" t="s">
        <v>8490</v>
      </c>
      <c r="C387" s="625" t="s">
        <v>2637</v>
      </c>
      <c r="D387" s="632" t="s">
        <v>6140</v>
      </c>
      <c r="E387" s="625">
        <v>118</v>
      </c>
      <c r="F387" s="625">
        <v>63</v>
      </c>
      <c r="G387" s="625"/>
      <c r="H387" s="625">
        <v>79</v>
      </c>
      <c r="I387" s="625"/>
      <c r="J387" s="626" t="s">
        <v>6177</v>
      </c>
      <c r="K387" s="625"/>
      <c r="L387" s="626" t="s">
        <v>6177</v>
      </c>
      <c r="M387" s="629" t="s">
        <v>8671</v>
      </c>
      <c r="N387" s="626"/>
      <c r="O387" s="626" t="s">
        <v>6177</v>
      </c>
      <c r="P387" s="629" t="s">
        <v>8672</v>
      </c>
      <c r="Q387" s="625"/>
      <c r="R387" s="626" t="s">
        <v>8263</v>
      </c>
      <c r="S387" s="625"/>
      <c r="T387" s="626"/>
      <c r="U387" s="625"/>
      <c r="V387" s="638" t="s">
        <v>8801</v>
      </c>
      <c r="W387" s="628"/>
      <c r="X387" s="625" t="s">
        <v>6180</v>
      </c>
      <c r="Y387" s="625"/>
      <c r="Z387" s="625" t="s">
        <v>5243</v>
      </c>
      <c r="AA387" s="628"/>
      <c r="AB387" s="625" t="s">
        <v>8263</v>
      </c>
      <c r="AC387" s="626" t="str">
        <f t="shared" si="12"/>
        <v>367 mm</v>
      </c>
      <c r="AH387" s="623">
        <v>50</v>
      </c>
      <c r="AI387" s="623">
        <f t="shared" si="13"/>
        <v>367</v>
      </c>
    </row>
    <row r="388" spans="1:35" x14ac:dyDescent="0.2">
      <c r="A388" s="628"/>
      <c r="B388" s="628" t="s">
        <v>8490</v>
      </c>
      <c r="C388" s="625" t="s">
        <v>2637</v>
      </c>
      <c r="D388" s="632" t="s">
        <v>3157</v>
      </c>
      <c r="E388" s="625">
        <v>101</v>
      </c>
      <c r="F388" s="625">
        <v>65</v>
      </c>
      <c r="G388" s="625"/>
      <c r="H388" s="625">
        <v>79</v>
      </c>
      <c r="I388" s="625"/>
      <c r="J388" s="625" t="s">
        <v>3854</v>
      </c>
      <c r="K388" s="625"/>
      <c r="L388" s="625" t="s">
        <v>6177</v>
      </c>
      <c r="M388" s="629" t="s">
        <v>5089</v>
      </c>
      <c r="N388" s="625"/>
      <c r="O388" s="626" t="s">
        <v>6178</v>
      </c>
      <c r="P388" s="629" t="s">
        <v>6178</v>
      </c>
      <c r="Q388" s="625"/>
      <c r="R388" s="626" t="s">
        <v>9991</v>
      </c>
      <c r="S388" s="625"/>
      <c r="T388" s="626" t="s">
        <v>6178</v>
      </c>
      <c r="U388" s="625"/>
      <c r="V388" s="638" t="s">
        <v>911</v>
      </c>
      <c r="W388" s="628"/>
      <c r="X388" s="625" t="s">
        <v>486</v>
      </c>
      <c r="Y388" s="625"/>
      <c r="Z388" s="625" t="s">
        <v>5156</v>
      </c>
      <c r="AA388" s="628"/>
      <c r="AB388" s="625" t="s">
        <v>8263</v>
      </c>
      <c r="AC388" s="626" t="str">
        <f t="shared" si="12"/>
        <v>352 mm</v>
      </c>
      <c r="AH388" s="623">
        <v>65</v>
      </c>
      <c r="AI388" s="623">
        <f t="shared" si="13"/>
        <v>352</v>
      </c>
    </row>
    <row r="389" spans="1:35" x14ac:dyDescent="0.2">
      <c r="A389" s="628"/>
      <c r="B389" s="628" t="s">
        <v>8490</v>
      </c>
      <c r="C389" s="625" t="s">
        <v>2637</v>
      </c>
      <c r="D389" s="628" t="s">
        <v>5779</v>
      </c>
      <c r="E389" s="625">
        <v>102</v>
      </c>
      <c r="F389" s="625">
        <v>70</v>
      </c>
      <c r="G389" s="625"/>
      <c r="H389" s="625">
        <v>83</v>
      </c>
      <c r="I389" s="625"/>
      <c r="J389" s="625" t="s">
        <v>3854</v>
      </c>
      <c r="K389" s="625"/>
      <c r="L389" s="625" t="s">
        <v>6177</v>
      </c>
      <c r="M389" s="629" t="s">
        <v>5089</v>
      </c>
      <c r="N389" s="625"/>
      <c r="O389" s="626" t="s">
        <v>6178</v>
      </c>
      <c r="P389" s="629" t="s">
        <v>6178</v>
      </c>
      <c r="Q389" s="625"/>
      <c r="R389" s="626" t="s">
        <v>9991</v>
      </c>
      <c r="S389" s="625"/>
      <c r="T389" s="626" t="s">
        <v>6178</v>
      </c>
      <c r="U389" s="625"/>
      <c r="V389" s="625" t="s">
        <v>4614</v>
      </c>
      <c r="W389" s="628"/>
      <c r="X389" s="625" t="s">
        <v>6180</v>
      </c>
      <c r="Y389" s="625"/>
      <c r="Z389" s="625" t="s">
        <v>5243</v>
      </c>
      <c r="AA389" s="628"/>
      <c r="AB389" s="625"/>
      <c r="AC389" s="626" t="str">
        <f t="shared" si="12"/>
        <v>397 mm</v>
      </c>
      <c r="AH389" s="623">
        <v>20</v>
      </c>
      <c r="AI389" s="623">
        <f t="shared" si="13"/>
        <v>397</v>
      </c>
    </row>
    <row r="390" spans="1:35" x14ac:dyDescent="0.2">
      <c r="A390" s="628" t="s">
        <v>9004</v>
      </c>
      <c r="B390" s="628" t="s">
        <v>8490</v>
      </c>
      <c r="C390" s="625" t="s">
        <v>2637</v>
      </c>
      <c r="D390" s="632" t="s">
        <v>9005</v>
      </c>
      <c r="E390" s="625">
        <v>101</v>
      </c>
      <c r="F390" s="625">
        <v>66</v>
      </c>
      <c r="G390" s="625"/>
      <c r="H390" s="625">
        <v>79</v>
      </c>
      <c r="I390" s="625"/>
      <c r="J390" s="625" t="s">
        <v>3854</v>
      </c>
      <c r="K390" s="625"/>
      <c r="L390" s="625" t="s">
        <v>6177</v>
      </c>
      <c r="M390" s="629" t="s">
        <v>3817</v>
      </c>
      <c r="N390" s="625"/>
      <c r="O390" s="626" t="s">
        <v>6178</v>
      </c>
      <c r="P390" s="629" t="s">
        <v>6178</v>
      </c>
      <c r="Q390" s="625"/>
      <c r="R390" s="626" t="s">
        <v>9991</v>
      </c>
      <c r="S390" s="625"/>
      <c r="T390" s="626" t="s">
        <v>6178</v>
      </c>
      <c r="U390" s="625"/>
      <c r="V390" s="638" t="s">
        <v>210</v>
      </c>
      <c r="W390" s="628"/>
      <c r="X390" s="625" t="s">
        <v>211</v>
      </c>
      <c r="Y390" s="625"/>
      <c r="Z390" s="625" t="s">
        <v>6180</v>
      </c>
      <c r="AA390" s="628"/>
      <c r="AB390" s="625" t="s">
        <v>8263</v>
      </c>
      <c r="AC390" s="626" t="str">
        <f t="shared" si="12"/>
        <v>362 mm</v>
      </c>
      <c r="AH390" s="623">
        <v>55</v>
      </c>
      <c r="AI390" s="623">
        <f t="shared" si="13"/>
        <v>362</v>
      </c>
    </row>
    <row r="391" spans="1:35" x14ac:dyDescent="0.2">
      <c r="A391" s="628"/>
      <c r="B391" s="628" t="s">
        <v>8490</v>
      </c>
      <c r="C391" s="625" t="s">
        <v>2637</v>
      </c>
      <c r="D391" s="632" t="s">
        <v>1095</v>
      </c>
      <c r="E391" s="625">
        <v>112</v>
      </c>
      <c r="F391" s="625">
        <v>64</v>
      </c>
      <c r="G391" s="625"/>
      <c r="H391" s="625">
        <v>79</v>
      </c>
      <c r="I391" s="625"/>
      <c r="J391" s="625" t="s">
        <v>6177</v>
      </c>
      <c r="K391" s="625"/>
      <c r="L391" s="625" t="s">
        <v>6177</v>
      </c>
      <c r="M391" s="629" t="s">
        <v>5089</v>
      </c>
      <c r="N391" s="625"/>
      <c r="O391" s="626" t="s">
        <v>6178</v>
      </c>
      <c r="P391" s="629" t="s">
        <v>6178</v>
      </c>
      <c r="Q391" s="625"/>
      <c r="R391" s="626" t="s">
        <v>8263</v>
      </c>
      <c r="S391" s="625"/>
      <c r="T391" s="626" t="s">
        <v>6178</v>
      </c>
      <c r="U391" s="625"/>
      <c r="V391" s="625" t="s">
        <v>8291</v>
      </c>
      <c r="W391" s="628"/>
      <c r="X391" s="625" t="s">
        <v>6180</v>
      </c>
      <c r="Y391" s="625"/>
      <c r="Z391" s="625" t="s">
        <v>5243</v>
      </c>
      <c r="AA391" s="628"/>
      <c r="AB391" s="625" t="s">
        <v>8263</v>
      </c>
      <c r="AC391" s="626" t="str">
        <f t="shared" si="12"/>
        <v>382 mm</v>
      </c>
      <c r="AH391" s="623">
        <v>35</v>
      </c>
      <c r="AI391" s="623">
        <f t="shared" si="13"/>
        <v>382</v>
      </c>
    </row>
    <row r="392" spans="1:35" x14ac:dyDescent="0.2">
      <c r="A392" s="628" t="s">
        <v>11204</v>
      </c>
      <c r="B392" s="628" t="s">
        <v>8490</v>
      </c>
      <c r="C392" s="625" t="s">
        <v>2637</v>
      </c>
      <c r="D392" s="632" t="s">
        <v>11205</v>
      </c>
      <c r="E392" s="625">
        <v>102</v>
      </c>
      <c r="F392" s="625">
        <v>70</v>
      </c>
      <c r="G392" s="625"/>
      <c r="H392" s="625">
        <v>83</v>
      </c>
      <c r="I392" s="625"/>
      <c r="J392" s="625" t="s">
        <v>3854</v>
      </c>
      <c r="K392" s="625"/>
      <c r="L392" s="625" t="s">
        <v>6177</v>
      </c>
      <c r="M392" s="629" t="s">
        <v>5089</v>
      </c>
      <c r="N392" s="625"/>
      <c r="O392" s="626" t="s">
        <v>6178</v>
      </c>
      <c r="P392" s="629" t="s">
        <v>6178</v>
      </c>
      <c r="Q392" s="625"/>
      <c r="R392" s="626" t="s">
        <v>9991</v>
      </c>
      <c r="S392" s="625"/>
      <c r="T392" s="626" t="s">
        <v>6178</v>
      </c>
      <c r="U392" s="625"/>
      <c r="V392" s="638" t="s">
        <v>7344</v>
      </c>
      <c r="W392" s="628"/>
      <c r="X392" s="625" t="s">
        <v>6180</v>
      </c>
      <c r="Y392" s="625"/>
      <c r="Z392" s="625" t="s">
        <v>5243</v>
      </c>
      <c r="AA392" s="628"/>
      <c r="AB392" s="625"/>
      <c r="AC392" s="626" t="str">
        <f t="shared" si="12"/>
        <v>402 mm</v>
      </c>
      <c r="AD392" s="623" t="s">
        <v>11198</v>
      </c>
      <c r="AH392" s="623">
        <v>15</v>
      </c>
      <c r="AI392" s="623">
        <f t="shared" si="13"/>
        <v>402</v>
      </c>
    </row>
    <row r="393" spans="1:35" x14ac:dyDescent="0.2">
      <c r="A393" s="628" t="s">
        <v>731</v>
      </c>
      <c r="B393" s="628" t="s">
        <v>8490</v>
      </c>
      <c r="C393" s="625" t="s">
        <v>2637</v>
      </c>
      <c r="D393" s="632" t="s">
        <v>10904</v>
      </c>
      <c r="E393" s="625">
        <v>101</v>
      </c>
      <c r="F393" s="625">
        <v>65</v>
      </c>
      <c r="G393" s="625"/>
      <c r="H393" s="625">
        <v>79</v>
      </c>
      <c r="I393" s="625"/>
      <c r="J393" s="625" t="s">
        <v>3854</v>
      </c>
      <c r="K393" s="625"/>
      <c r="L393" s="625" t="s">
        <v>6177</v>
      </c>
      <c r="M393" s="629" t="s">
        <v>5089</v>
      </c>
      <c r="N393" s="625"/>
      <c r="O393" s="626" t="s">
        <v>6178</v>
      </c>
      <c r="P393" s="629" t="s">
        <v>6178</v>
      </c>
      <c r="Q393" s="625"/>
      <c r="R393" s="626" t="s">
        <v>9991</v>
      </c>
      <c r="S393" s="625"/>
      <c r="T393" s="626" t="s">
        <v>6178</v>
      </c>
      <c r="U393" s="625"/>
      <c r="V393" s="638" t="s">
        <v>12601</v>
      </c>
      <c r="W393" s="628"/>
      <c r="X393" s="625" t="s">
        <v>6180</v>
      </c>
      <c r="Y393" s="625"/>
      <c r="Z393" s="625" t="s">
        <v>5243</v>
      </c>
      <c r="AA393" s="628"/>
      <c r="AB393" s="625" t="s">
        <v>8263</v>
      </c>
      <c r="AC393" s="626" t="str">
        <f>AI393&amp; " mm"</f>
        <v>362 mm</v>
      </c>
      <c r="AD393" s="625" t="s">
        <v>10683</v>
      </c>
      <c r="AH393" s="623">
        <v>55</v>
      </c>
      <c r="AI393" s="623">
        <f t="shared" si="13"/>
        <v>362</v>
      </c>
    </row>
    <row r="394" spans="1:35" x14ac:dyDescent="0.2">
      <c r="A394" s="628" t="s">
        <v>6349</v>
      </c>
      <c r="B394" s="628" t="s">
        <v>8490</v>
      </c>
      <c r="C394" s="625" t="s">
        <v>10090</v>
      </c>
      <c r="D394" s="632" t="s">
        <v>12109</v>
      </c>
      <c r="E394" s="625">
        <v>102</v>
      </c>
      <c r="F394" s="625">
        <v>68</v>
      </c>
      <c r="G394" s="625"/>
      <c r="H394" s="625">
        <v>83</v>
      </c>
      <c r="I394" s="625"/>
      <c r="J394" s="625" t="s">
        <v>3854</v>
      </c>
      <c r="K394" s="625"/>
      <c r="L394" s="625" t="s">
        <v>6177</v>
      </c>
      <c r="M394" s="629" t="s">
        <v>5089</v>
      </c>
      <c r="N394" s="625"/>
      <c r="O394" s="626" t="s">
        <v>6178</v>
      </c>
      <c r="P394" s="629" t="s">
        <v>6178</v>
      </c>
      <c r="Q394" s="625"/>
      <c r="R394" s="626" t="s">
        <v>9991</v>
      </c>
      <c r="S394" s="625"/>
      <c r="T394" s="626" t="s">
        <v>6178</v>
      </c>
      <c r="U394" s="625"/>
      <c r="V394" s="638" t="s">
        <v>9248</v>
      </c>
      <c r="W394" s="628"/>
      <c r="X394" s="625" t="s">
        <v>6180</v>
      </c>
      <c r="Y394" s="625"/>
      <c r="Z394" s="625" t="s">
        <v>5243</v>
      </c>
      <c r="AA394" s="628"/>
      <c r="AB394" s="625"/>
      <c r="AC394" s="626" t="s">
        <v>12073</v>
      </c>
      <c r="AD394" s="625"/>
    </row>
    <row r="395" spans="1:35" x14ac:dyDescent="0.2">
      <c r="A395" s="628" t="s">
        <v>6476</v>
      </c>
      <c r="B395" s="628" t="s">
        <v>8490</v>
      </c>
      <c r="C395" s="625" t="s">
        <v>2637</v>
      </c>
      <c r="D395" s="628" t="s">
        <v>5387</v>
      </c>
      <c r="E395" s="625">
        <v>101</v>
      </c>
      <c r="F395" s="625">
        <v>65</v>
      </c>
      <c r="G395" s="625"/>
      <c r="H395" s="625">
        <v>79</v>
      </c>
      <c r="I395" s="625"/>
      <c r="J395" s="625" t="s">
        <v>3854</v>
      </c>
      <c r="K395" s="625"/>
      <c r="L395" s="625" t="s">
        <v>6177</v>
      </c>
      <c r="M395" s="629" t="s">
        <v>5089</v>
      </c>
      <c r="N395" s="625"/>
      <c r="O395" s="626" t="s">
        <v>6178</v>
      </c>
      <c r="P395" s="629" t="s">
        <v>6178</v>
      </c>
      <c r="Q395" s="625"/>
      <c r="R395" s="626" t="s">
        <v>9991</v>
      </c>
      <c r="S395" s="625"/>
      <c r="T395" s="626" t="s">
        <v>6178</v>
      </c>
      <c r="U395" s="625"/>
      <c r="V395" s="638" t="s">
        <v>18</v>
      </c>
      <c r="W395" s="628"/>
      <c r="X395" s="625" t="s">
        <v>6180</v>
      </c>
      <c r="Y395" s="625"/>
      <c r="Z395" s="625" t="s">
        <v>5243</v>
      </c>
      <c r="AA395" s="628"/>
      <c r="AB395" s="625" t="s">
        <v>8263</v>
      </c>
      <c r="AC395" s="626" t="str">
        <f t="shared" si="12"/>
        <v>347 mm</v>
      </c>
      <c r="AD395" s="625" t="s">
        <v>6474</v>
      </c>
      <c r="AH395" s="623">
        <v>70</v>
      </c>
      <c r="AI395" s="623">
        <f t="shared" si="13"/>
        <v>347</v>
      </c>
    </row>
    <row r="396" spans="1:35" x14ac:dyDescent="0.2">
      <c r="A396" s="628"/>
      <c r="B396" s="628" t="s">
        <v>8490</v>
      </c>
      <c r="C396" s="625" t="s">
        <v>2637</v>
      </c>
      <c r="D396" s="628" t="s">
        <v>1284</v>
      </c>
      <c r="E396" s="625">
        <v>101</v>
      </c>
      <c r="F396" s="625">
        <v>66</v>
      </c>
      <c r="G396" s="625"/>
      <c r="H396" s="625">
        <v>79</v>
      </c>
      <c r="I396" s="625"/>
      <c r="J396" s="625" t="s">
        <v>3854</v>
      </c>
      <c r="K396" s="625"/>
      <c r="L396" s="625" t="s">
        <v>6177</v>
      </c>
      <c r="M396" s="629" t="s">
        <v>5089</v>
      </c>
      <c r="N396" s="625"/>
      <c r="O396" s="626" t="s">
        <v>6178</v>
      </c>
      <c r="P396" s="629" t="s">
        <v>6178</v>
      </c>
      <c r="Q396" s="625"/>
      <c r="R396" s="626" t="s">
        <v>9991</v>
      </c>
      <c r="S396" s="625"/>
      <c r="T396" s="626" t="s">
        <v>6178</v>
      </c>
      <c r="U396" s="625"/>
      <c r="V396" s="638" t="s">
        <v>911</v>
      </c>
      <c r="W396" s="628"/>
      <c r="X396" s="625" t="s">
        <v>211</v>
      </c>
      <c r="Y396" s="625"/>
      <c r="Z396" s="625" t="s">
        <v>5243</v>
      </c>
      <c r="AA396" s="628"/>
      <c r="AB396" s="625" t="s">
        <v>8263</v>
      </c>
      <c r="AC396" s="626" t="str">
        <f t="shared" si="12"/>
        <v>352 mm</v>
      </c>
      <c r="AH396" s="623">
        <v>65</v>
      </c>
      <c r="AI396" s="623">
        <f t="shared" si="13"/>
        <v>352</v>
      </c>
    </row>
    <row r="397" spans="1:35" x14ac:dyDescent="0.2">
      <c r="A397" s="628" t="s">
        <v>10765</v>
      </c>
      <c r="B397" s="628" t="s">
        <v>8490</v>
      </c>
      <c r="C397" s="625" t="s">
        <v>2637</v>
      </c>
      <c r="D397" s="628" t="s">
        <v>1862</v>
      </c>
      <c r="E397" s="625">
        <v>101</v>
      </c>
      <c r="F397" s="625">
        <v>64</v>
      </c>
      <c r="G397" s="625"/>
      <c r="H397" s="625">
        <v>79</v>
      </c>
      <c r="I397" s="625"/>
      <c r="J397" s="625" t="s">
        <v>3854</v>
      </c>
      <c r="K397" s="625"/>
      <c r="L397" s="625" t="s">
        <v>6177</v>
      </c>
      <c r="M397" s="629" t="s">
        <v>5089</v>
      </c>
      <c r="N397" s="625"/>
      <c r="O397" s="626" t="s">
        <v>6178</v>
      </c>
      <c r="P397" s="629" t="s">
        <v>6178</v>
      </c>
      <c r="Q397" s="625"/>
      <c r="R397" s="626" t="s">
        <v>9991</v>
      </c>
      <c r="S397" s="625"/>
      <c r="T397" s="626" t="s">
        <v>6178</v>
      </c>
      <c r="U397" s="625"/>
      <c r="V397" s="638" t="s">
        <v>210</v>
      </c>
      <c r="W397" s="628"/>
      <c r="X397" s="625" t="s">
        <v>6180</v>
      </c>
      <c r="Y397" s="625"/>
      <c r="Z397" s="625" t="s">
        <v>5243</v>
      </c>
      <c r="AA397" s="628"/>
      <c r="AB397" s="625" t="s">
        <v>8263</v>
      </c>
      <c r="AC397" s="626" t="str">
        <f t="shared" si="12"/>
        <v>362 mm</v>
      </c>
      <c r="AD397" s="641" t="s">
        <v>10777</v>
      </c>
      <c r="AH397" s="623">
        <v>55</v>
      </c>
      <c r="AI397" s="623">
        <f t="shared" si="13"/>
        <v>362</v>
      </c>
    </row>
    <row r="398" spans="1:35" x14ac:dyDescent="0.2">
      <c r="A398" s="633" t="s">
        <v>11185</v>
      </c>
      <c r="B398" s="628" t="s">
        <v>8490</v>
      </c>
      <c r="C398" s="625" t="s">
        <v>2637</v>
      </c>
      <c r="D398" s="633" t="s">
        <v>11186</v>
      </c>
      <c r="E398" s="625">
        <v>101</v>
      </c>
      <c r="F398" s="625">
        <v>64</v>
      </c>
      <c r="G398" s="625"/>
      <c r="H398" s="625">
        <v>79</v>
      </c>
      <c r="I398" s="625"/>
      <c r="J398" s="625" t="s">
        <v>3854</v>
      </c>
      <c r="K398" s="625"/>
      <c r="L398" s="625" t="s">
        <v>6177</v>
      </c>
      <c r="M398" s="629" t="s">
        <v>5089</v>
      </c>
      <c r="N398" s="625"/>
      <c r="O398" s="626" t="s">
        <v>6178</v>
      </c>
      <c r="P398" s="629" t="s">
        <v>6178</v>
      </c>
      <c r="Q398" s="625"/>
      <c r="R398" s="626" t="s">
        <v>9991</v>
      </c>
      <c r="S398" s="625"/>
      <c r="T398" s="626" t="s">
        <v>6178</v>
      </c>
      <c r="U398" s="625"/>
      <c r="V398" s="638" t="s">
        <v>210</v>
      </c>
      <c r="W398" s="628"/>
      <c r="X398" s="625" t="s">
        <v>6180</v>
      </c>
      <c r="Y398" s="625"/>
      <c r="Z398" s="625" t="s">
        <v>5243</v>
      </c>
      <c r="AA398" s="628"/>
      <c r="AB398" s="625" t="s">
        <v>8263</v>
      </c>
      <c r="AC398" s="626" t="str">
        <f t="shared" si="12"/>
        <v>362 mm</v>
      </c>
      <c r="AD398" s="642" t="s">
        <v>11175</v>
      </c>
      <c r="AH398" s="623">
        <v>55</v>
      </c>
      <c r="AI398" s="623">
        <f t="shared" si="13"/>
        <v>362</v>
      </c>
    </row>
    <row r="399" spans="1:35" x14ac:dyDescent="0.2">
      <c r="A399" s="633" t="s">
        <v>11217</v>
      </c>
      <c r="B399" s="633" t="s">
        <v>8490</v>
      </c>
      <c r="C399" s="636" t="s">
        <v>2637</v>
      </c>
      <c r="D399" s="640" t="s">
        <v>11194</v>
      </c>
      <c r="E399" s="625">
        <v>112</v>
      </c>
      <c r="F399" s="625">
        <v>62</v>
      </c>
      <c r="G399" s="625"/>
      <c r="H399" s="625">
        <v>79</v>
      </c>
      <c r="I399" s="625"/>
      <c r="J399" s="625" t="s">
        <v>6177</v>
      </c>
      <c r="K399" s="625"/>
      <c r="L399" s="625" t="s">
        <v>6177</v>
      </c>
      <c r="M399" s="629" t="s">
        <v>3817</v>
      </c>
      <c r="N399" s="625"/>
      <c r="O399" s="626" t="s">
        <v>6178</v>
      </c>
      <c r="P399" s="629" t="s">
        <v>6178</v>
      </c>
      <c r="Q399" s="625"/>
      <c r="R399" s="626" t="s">
        <v>8263</v>
      </c>
      <c r="S399" s="625"/>
      <c r="T399" s="626" t="s">
        <v>6178</v>
      </c>
      <c r="U399" s="625"/>
      <c r="V399" s="635" t="s">
        <v>8801</v>
      </c>
      <c r="W399" s="628"/>
      <c r="X399" s="636" t="s">
        <v>486</v>
      </c>
      <c r="Y399" s="625"/>
      <c r="Z399" s="636" t="s">
        <v>5156</v>
      </c>
      <c r="AA399" s="628"/>
      <c r="AB399" s="625" t="s">
        <v>8263</v>
      </c>
      <c r="AC399" s="626" t="str">
        <f t="shared" si="12"/>
        <v>367 mm</v>
      </c>
      <c r="AD399" s="642" t="s">
        <v>11175</v>
      </c>
      <c r="AH399" s="623">
        <v>50</v>
      </c>
      <c r="AI399" s="623">
        <f t="shared" si="13"/>
        <v>367</v>
      </c>
    </row>
    <row r="400" spans="1:35" x14ac:dyDescent="0.2">
      <c r="A400" s="628"/>
      <c r="B400" s="628" t="s">
        <v>8490</v>
      </c>
      <c r="C400" s="625" t="s">
        <v>2637</v>
      </c>
      <c r="D400" s="632" t="s">
        <v>5922</v>
      </c>
      <c r="E400" s="625">
        <v>101</v>
      </c>
      <c r="F400" s="625">
        <v>65</v>
      </c>
      <c r="G400" s="625"/>
      <c r="H400" s="625">
        <v>79</v>
      </c>
      <c r="I400" s="625"/>
      <c r="J400" s="625" t="s">
        <v>3854</v>
      </c>
      <c r="K400" s="625"/>
      <c r="L400" s="625" t="s">
        <v>6177</v>
      </c>
      <c r="M400" s="629" t="s">
        <v>5089</v>
      </c>
      <c r="N400" s="625"/>
      <c r="O400" s="626" t="s">
        <v>6178</v>
      </c>
      <c r="P400" s="629" t="s">
        <v>6178</v>
      </c>
      <c r="Q400" s="625"/>
      <c r="R400" s="626" t="s">
        <v>9991</v>
      </c>
      <c r="S400" s="625"/>
      <c r="T400" s="626" t="s">
        <v>6178</v>
      </c>
      <c r="U400" s="625"/>
      <c r="V400" s="638" t="s">
        <v>4424</v>
      </c>
      <c r="W400" s="628"/>
      <c r="X400" s="625" t="s">
        <v>211</v>
      </c>
      <c r="Y400" s="625"/>
      <c r="Z400" s="625" t="s">
        <v>6180</v>
      </c>
      <c r="AA400" s="628"/>
      <c r="AB400" s="625" t="s">
        <v>8263</v>
      </c>
      <c r="AC400" s="626" t="str">
        <f t="shared" si="12"/>
        <v>357 mm</v>
      </c>
      <c r="AD400" s="623" t="s">
        <v>5750</v>
      </c>
      <c r="AH400" s="623">
        <v>60</v>
      </c>
      <c r="AI400" s="623">
        <f t="shared" si="13"/>
        <v>357</v>
      </c>
    </row>
    <row r="401" spans="1:35" x14ac:dyDescent="0.2">
      <c r="A401" s="628"/>
      <c r="B401" s="628" t="s">
        <v>8490</v>
      </c>
      <c r="C401" s="625" t="s">
        <v>2637</v>
      </c>
      <c r="D401" s="628" t="s">
        <v>14</v>
      </c>
      <c r="E401" s="625">
        <v>102</v>
      </c>
      <c r="F401" s="625">
        <v>68</v>
      </c>
      <c r="G401" s="625"/>
      <c r="H401" s="625">
        <v>83</v>
      </c>
      <c r="I401" s="625"/>
      <c r="J401" s="625" t="s">
        <v>3854</v>
      </c>
      <c r="K401" s="625"/>
      <c r="L401" s="625" t="s">
        <v>6177</v>
      </c>
      <c r="M401" s="629" t="s">
        <v>5089</v>
      </c>
      <c r="N401" s="625"/>
      <c r="O401" s="626" t="s">
        <v>6178</v>
      </c>
      <c r="P401" s="629" t="s">
        <v>6178</v>
      </c>
      <c r="Q401" s="625"/>
      <c r="R401" s="626" t="s">
        <v>9991</v>
      </c>
      <c r="S401" s="625"/>
      <c r="T401" s="626" t="s">
        <v>6178</v>
      </c>
      <c r="U401" s="625"/>
      <c r="V401" s="638" t="s">
        <v>9248</v>
      </c>
      <c r="W401" s="628"/>
      <c r="X401" s="625" t="s">
        <v>6180</v>
      </c>
      <c r="Y401" s="625"/>
      <c r="Z401" s="625" t="s">
        <v>5243</v>
      </c>
      <c r="AA401" s="628"/>
      <c r="AB401" s="625"/>
      <c r="AC401" s="626" t="str">
        <f t="shared" si="12"/>
        <v>397 mm</v>
      </c>
      <c r="AH401" s="623">
        <v>20</v>
      </c>
      <c r="AI401" s="623">
        <f t="shared" si="13"/>
        <v>397</v>
      </c>
    </row>
    <row r="402" spans="1:35" x14ac:dyDescent="0.2">
      <c r="A402" s="628"/>
      <c r="B402" s="628" t="s">
        <v>8490</v>
      </c>
      <c r="C402" s="625" t="s">
        <v>2637</v>
      </c>
      <c r="D402" s="628" t="s">
        <v>544</v>
      </c>
      <c r="E402" s="625">
        <v>106</v>
      </c>
      <c r="F402" s="625">
        <v>73</v>
      </c>
      <c r="G402" s="625"/>
      <c r="H402" s="625">
        <v>88</v>
      </c>
      <c r="I402" s="625"/>
      <c r="J402" s="625" t="s">
        <v>3854</v>
      </c>
      <c r="K402" s="625"/>
      <c r="L402" s="625" t="s">
        <v>6177</v>
      </c>
      <c r="M402" s="629" t="s">
        <v>3929</v>
      </c>
      <c r="N402" s="625"/>
      <c r="O402" s="626" t="s">
        <v>6178</v>
      </c>
      <c r="P402" s="629" t="s">
        <v>6178</v>
      </c>
      <c r="Q402" s="625"/>
      <c r="R402" s="626" t="s">
        <v>9991</v>
      </c>
      <c r="S402" s="625"/>
      <c r="T402" s="626" t="s">
        <v>6178</v>
      </c>
      <c r="U402" s="625"/>
      <c r="V402" s="638" t="s">
        <v>911</v>
      </c>
      <c r="W402" s="628"/>
      <c r="X402" s="625" t="s">
        <v>6180</v>
      </c>
      <c r="Y402" s="625"/>
      <c r="Z402" s="625" t="s">
        <v>5243</v>
      </c>
      <c r="AA402" s="628"/>
      <c r="AB402" s="625"/>
      <c r="AC402" s="626" t="str">
        <f t="shared" si="12"/>
        <v>352 mm</v>
      </c>
      <c r="AH402" s="623">
        <v>65</v>
      </c>
      <c r="AI402" s="623">
        <f t="shared" si="13"/>
        <v>352</v>
      </c>
    </row>
    <row r="403" spans="1:35" x14ac:dyDescent="0.2">
      <c r="A403" s="628"/>
      <c r="B403" s="628" t="s">
        <v>8490</v>
      </c>
      <c r="C403" s="625" t="s">
        <v>2637</v>
      </c>
      <c r="D403" s="632" t="s">
        <v>8241</v>
      </c>
      <c r="E403" s="625">
        <v>118</v>
      </c>
      <c r="F403" s="625">
        <v>62</v>
      </c>
      <c r="G403" s="625"/>
      <c r="H403" s="625">
        <v>79</v>
      </c>
      <c r="I403" s="625"/>
      <c r="J403" s="625" t="s">
        <v>6177</v>
      </c>
      <c r="K403" s="625"/>
      <c r="L403" s="626" t="s">
        <v>6177</v>
      </c>
      <c r="M403" s="629" t="s">
        <v>8671</v>
      </c>
      <c r="N403" s="626"/>
      <c r="O403" s="626" t="s">
        <v>6177</v>
      </c>
      <c r="P403" s="629" t="s">
        <v>8672</v>
      </c>
      <c r="Q403" s="626"/>
      <c r="R403" s="626" t="s">
        <v>8263</v>
      </c>
      <c r="S403" s="626"/>
      <c r="T403" s="626" t="s">
        <v>6178</v>
      </c>
      <c r="U403" s="626"/>
      <c r="V403" s="625" t="s">
        <v>8291</v>
      </c>
      <c r="W403" s="628"/>
      <c r="X403" s="625" t="s">
        <v>6180</v>
      </c>
      <c r="Y403" s="625"/>
      <c r="Z403" s="625" t="s">
        <v>5243</v>
      </c>
      <c r="AA403" s="628"/>
      <c r="AB403" s="625" t="s">
        <v>8263</v>
      </c>
      <c r="AC403" s="626" t="str">
        <f t="shared" si="12"/>
        <v>382 mm</v>
      </c>
      <c r="AH403" s="623">
        <v>35</v>
      </c>
      <c r="AI403" s="623">
        <f t="shared" si="13"/>
        <v>382</v>
      </c>
    </row>
    <row r="404" spans="1:35" x14ac:dyDescent="0.2">
      <c r="A404" s="628"/>
      <c r="B404" s="628" t="s">
        <v>8490</v>
      </c>
      <c r="C404" s="625" t="s">
        <v>2637</v>
      </c>
      <c r="D404" s="628" t="s">
        <v>8879</v>
      </c>
      <c r="E404" s="625">
        <v>101</v>
      </c>
      <c r="F404" s="625">
        <v>67</v>
      </c>
      <c r="G404" s="625"/>
      <c r="H404" s="625">
        <v>79</v>
      </c>
      <c r="I404" s="625"/>
      <c r="J404" s="625" t="s">
        <v>3854</v>
      </c>
      <c r="K404" s="625"/>
      <c r="L404" s="625" t="s">
        <v>6177</v>
      </c>
      <c r="M404" s="629" t="s">
        <v>3929</v>
      </c>
      <c r="N404" s="625"/>
      <c r="O404" s="626" t="s">
        <v>6178</v>
      </c>
      <c r="P404" s="629" t="s">
        <v>6178</v>
      </c>
      <c r="Q404" s="625"/>
      <c r="R404" s="626" t="s">
        <v>9991</v>
      </c>
      <c r="S404" s="625"/>
      <c r="T404" s="626" t="s">
        <v>6178</v>
      </c>
      <c r="U404" s="625"/>
      <c r="V404" s="638" t="s">
        <v>911</v>
      </c>
      <c r="W404" s="628"/>
      <c r="X404" s="625" t="s">
        <v>6180</v>
      </c>
      <c r="Y404" s="625"/>
      <c r="Z404" s="625" t="s">
        <v>5243</v>
      </c>
      <c r="AA404" s="628"/>
      <c r="AB404" s="625" t="s">
        <v>8263</v>
      </c>
      <c r="AC404" s="626" t="str">
        <f t="shared" si="12"/>
        <v>352 mm</v>
      </c>
      <c r="AH404" s="623">
        <v>65</v>
      </c>
      <c r="AI404" s="623">
        <f t="shared" si="13"/>
        <v>352</v>
      </c>
    </row>
    <row r="405" spans="1:35" x14ac:dyDescent="0.2">
      <c r="A405" s="628"/>
      <c r="B405" s="624" t="s">
        <v>8490</v>
      </c>
      <c r="C405" s="626" t="s">
        <v>2637</v>
      </c>
      <c r="D405" s="628" t="s">
        <v>1348</v>
      </c>
      <c r="E405" s="625">
        <v>103</v>
      </c>
      <c r="F405" s="626">
        <v>69</v>
      </c>
      <c r="G405" s="626"/>
      <c r="H405" s="626">
        <v>83</v>
      </c>
      <c r="I405" s="626"/>
      <c r="J405" s="638" t="s">
        <v>3854</v>
      </c>
      <c r="K405" s="626"/>
      <c r="L405" s="626" t="s">
        <v>6177</v>
      </c>
      <c r="M405" s="629" t="s">
        <v>8671</v>
      </c>
      <c r="N405" s="626"/>
      <c r="O405" s="626" t="s">
        <v>6177</v>
      </c>
      <c r="P405" s="629" t="s">
        <v>8672</v>
      </c>
      <c r="Q405" s="626"/>
      <c r="R405" s="626" t="s">
        <v>9991</v>
      </c>
      <c r="S405" s="626"/>
      <c r="T405" s="626" t="s">
        <v>6178</v>
      </c>
      <c r="U405" s="626"/>
      <c r="V405" s="625" t="s">
        <v>892</v>
      </c>
      <c r="W405" s="628"/>
      <c r="X405" s="625" t="s">
        <v>6180</v>
      </c>
      <c r="Y405" s="625"/>
      <c r="Z405" s="625" t="s">
        <v>5243</v>
      </c>
      <c r="AA405" s="628"/>
      <c r="AB405" s="626"/>
      <c r="AC405" s="626" t="str">
        <f t="shared" si="12"/>
        <v>407 mm</v>
      </c>
      <c r="AH405" s="623">
        <v>10</v>
      </c>
      <c r="AI405" s="623">
        <f t="shared" si="13"/>
        <v>407</v>
      </c>
    </row>
    <row r="406" spans="1:35" x14ac:dyDescent="0.2">
      <c r="A406" s="633" t="s">
        <v>10739</v>
      </c>
      <c r="B406" s="633" t="s">
        <v>8490</v>
      </c>
      <c r="C406" s="636" t="s">
        <v>2637</v>
      </c>
      <c r="D406" s="633" t="s">
        <v>9843</v>
      </c>
      <c r="E406" s="636">
        <v>101</v>
      </c>
      <c r="F406" s="636">
        <v>65</v>
      </c>
      <c r="G406" s="636"/>
      <c r="H406" s="636">
        <v>79</v>
      </c>
      <c r="I406" s="636"/>
      <c r="J406" s="636" t="s">
        <v>3854</v>
      </c>
      <c r="K406" s="636"/>
      <c r="L406" s="636" t="s">
        <v>6177</v>
      </c>
      <c r="M406" s="648" t="s">
        <v>5089</v>
      </c>
      <c r="N406" s="636"/>
      <c r="O406" s="634" t="s">
        <v>6178</v>
      </c>
      <c r="P406" s="648" t="s">
        <v>6178</v>
      </c>
      <c r="Q406" s="636"/>
      <c r="R406" s="634" t="s">
        <v>9991</v>
      </c>
      <c r="S406" s="636"/>
      <c r="T406" s="634" t="s">
        <v>6178</v>
      </c>
      <c r="U406" s="636"/>
      <c r="V406" s="635" t="s">
        <v>4424</v>
      </c>
      <c r="W406" s="633"/>
      <c r="X406" s="636" t="s">
        <v>211</v>
      </c>
      <c r="Y406" s="636"/>
      <c r="Z406" s="636" t="s">
        <v>5243</v>
      </c>
      <c r="AA406" s="633"/>
      <c r="AB406" s="636" t="s">
        <v>8263</v>
      </c>
      <c r="AC406" s="626" t="str">
        <f t="shared" si="12"/>
        <v>357 mm</v>
      </c>
      <c r="AD406" s="630" t="s">
        <v>10754</v>
      </c>
      <c r="AE406" s="630"/>
      <c r="AF406" s="630"/>
      <c r="AH406" s="623">
        <v>60</v>
      </c>
      <c r="AI406" s="623">
        <f t="shared" si="13"/>
        <v>357</v>
      </c>
    </row>
    <row r="407" spans="1:35" x14ac:dyDescent="0.2">
      <c r="A407" s="628"/>
      <c r="B407" s="628" t="s">
        <v>8490</v>
      </c>
      <c r="C407" s="625" t="s">
        <v>2637</v>
      </c>
      <c r="D407" s="628" t="s">
        <v>10441</v>
      </c>
      <c r="E407" s="625">
        <v>101</v>
      </c>
      <c r="F407" s="625">
        <v>65</v>
      </c>
      <c r="G407" s="625"/>
      <c r="H407" s="625">
        <v>79</v>
      </c>
      <c r="I407" s="625"/>
      <c r="J407" s="625" t="s">
        <v>3854</v>
      </c>
      <c r="K407" s="625"/>
      <c r="L407" s="625" t="s">
        <v>6177</v>
      </c>
      <c r="M407" s="629" t="s">
        <v>5089</v>
      </c>
      <c r="N407" s="625"/>
      <c r="O407" s="626" t="s">
        <v>6178</v>
      </c>
      <c r="P407" s="629" t="s">
        <v>6178</v>
      </c>
      <c r="Q407" s="625"/>
      <c r="R407" s="626" t="s">
        <v>9991</v>
      </c>
      <c r="S407" s="625"/>
      <c r="T407" s="626" t="s">
        <v>6178</v>
      </c>
      <c r="U407" s="625"/>
      <c r="V407" s="638" t="s">
        <v>4424</v>
      </c>
      <c r="W407" s="628"/>
      <c r="X407" s="625" t="s">
        <v>211</v>
      </c>
      <c r="Y407" s="625"/>
      <c r="Z407" s="625" t="s">
        <v>5243</v>
      </c>
      <c r="AA407" s="628"/>
      <c r="AB407" s="625" t="s">
        <v>8263</v>
      </c>
      <c r="AC407" s="626" t="str">
        <f t="shared" si="12"/>
        <v>357 mm</v>
      </c>
      <c r="AD407" s="623" t="s">
        <v>5750</v>
      </c>
      <c r="AH407" s="623">
        <v>60</v>
      </c>
      <c r="AI407" s="623">
        <f t="shared" si="13"/>
        <v>357</v>
      </c>
    </row>
    <row r="408" spans="1:35" x14ac:dyDescent="0.2">
      <c r="A408" s="628"/>
      <c r="B408" s="628" t="s">
        <v>8490</v>
      </c>
      <c r="C408" s="625" t="s">
        <v>2637</v>
      </c>
      <c r="D408" s="628" t="s">
        <v>4094</v>
      </c>
      <c r="E408" s="625">
        <v>102</v>
      </c>
      <c r="F408" s="625">
        <v>70</v>
      </c>
      <c r="G408" s="625"/>
      <c r="H408" s="625">
        <v>83</v>
      </c>
      <c r="I408" s="625"/>
      <c r="J408" s="625" t="s">
        <v>3854</v>
      </c>
      <c r="K408" s="625"/>
      <c r="L408" s="625" t="s">
        <v>6177</v>
      </c>
      <c r="M408" s="629" t="s">
        <v>3929</v>
      </c>
      <c r="N408" s="625"/>
      <c r="O408" s="626" t="s">
        <v>6178</v>
      </c>
      <c r="P408" s="629" t="s">
        <v>6178</v>
      </c>
      <c r="Q408" s="625"/>
      <c r="R408" s="626" t="s">
        <v>9991</v>
      </c>
      <c r="S408" s="625"/>
      <c r="T408" s="626" t="s">
        <v>6178</v>
      </c>
      <c r="U408" s="625"/>
      <c r="V408" s="638" t="s">
        <v>8291</v>
      </c>
      <c r="W408" s="628"/>
      <c r="X408" s="625" t="s">
        <v>211</v>
      </c>
      <c r="Y408" s="625"/>
      <c r="Z408" s="625" t="s">
        <v>6180</v>
      </c>
      <c r="AA408" s="628"/>
      <c r="AB408" s="625"/>
      <c r="AC408" s="626" t="str">
        <f t="shared" si="12"/>
        <v>382 mm</v>
      </c>
      <c r="AH408" s="623">
        <v>35</v>
      </c>
      <c r="AI408" s="623">
        <f t="shared" si="13"/>
        <v>382</v>
      </c>
    </row>
    <row r="409" spans="1:35" x14ac:dyDescent="0.2">
      <c r="A409" s="628"/>
      <c r="B409" s="628" t="s">
        <v>8490</v>
      </c>
      <c r="C409" s="625" t="s">
        <v>2637</v>
      </c>
      <c r="D409" s="628" t="s">
        <v>5482</v>
      </c>
      <c r="E409" s="625">
        <v>101</v>
      </c>
      <c r="F409" s="625">
        <v>65</v>
      </c>
      <c r="G409" s="625"/>
      <c r="H409" s="625">
        <v>79</v>
      </c>
      <c r="I409" s="625"/>
      <c r="J409" s="625" t="s">
        <v>3854</v>
      </c>
      <c r="K409" s="625"/>
      <c r="L409" s="625" t="s">
        <v>6177</v>
      </c>
      <c r="M409" s="629" t="s">
        <v>5089</v>
      </c>
      <c r="N409" s="625"/>
      <c r="O409" s="626" t="s">
        <v>6178</v>
      </c>
      <c r="P409" s="629" t="s">
        <v>6178</v>
      </c>
      <c r="Q409" s="625"/>
      <c r="R409" s="626" t="s">
        <v>9991</v>
      </c>
      <c r="S409" s="625"/>
      <c r="T409" s="626" t="s">
        <v>6178</v>
      </c>
      <c r="U409" s="625"/>
      <c r="V409" s="638" t="s">
        <v>911</v>
      </c>
      <c r="W409" s="628"/>
      <c r="X409" s="625" t="s">
        <v>486</v>
      </c>
      <c r="Y409" s="625"/>
      <c r="Z409" s="625" t="s">
        <v>5156</v>
      </c>
      <c r="AA409" s="628"/>
      <c r="AB409" s="625" t="s">
        <v>8263</v>
      </c>
      <c r="AC409" s="626" t="str">
        <f t="shared" si="12"/>
        <v>352 mm</v>
      </c>
      <c r="AH409" s="623">
        <v>65</v>
      </c>
      <c r="AI409" s="623">
        <f t="shared" si="13"/>
        <v>352</v>
      </c>
    </row>
    <row r="410" spans="1:35" x14ac:dyDescent="0.2">
      <c r="A410" s="628" t="s">
        <v>7934</v>
      </c>
      <c r="B410" s="628" t="s">
        <v>8490</v>
      </c>
      <c r="C410" s="625" t="s">
        <v>2637</v>
      </c>
      <c r="D410" s="628" t="s">
        <v>7933</v>
      </c>
      <c r="E410" s="625">
        <v>101</v>
      </c>
      <c r="F410" s="625">
        <v>66</v>
      </c>
      <c r="G410" s="625"/>
      <c r="H410" s="625">
        <v>79</v>
      </c>
      <c r="I410" s="625"/>
      <c r="J410" s="625" t="s">
        <v>3854</v>
      </c>
      <c r="K410" s="625"/>
      <c r="L410" s="625" t="s">
        <v>6177</v>
      </c>
      <c r="M410" s="629" t="s">
        <v>3817</v>
      </c>
      <c r="N410" s="625"/>
      <c r="O410" s="626" t="s">
        <v>6178</v>
      </c>
      <c r="P410" s="629" t="s">
        <v>6178</v>
      </c>
      <c r="Q410" s="625"/>
      <c r="R410" s="626" t="s">
        <v>9991</v>
      </c>
      <c r="S410" s="625"/>
      <c r="T410" s="626" t="s">
        <v>6178</v>
      </c>
      <c r="U410" s="625"/>
      <c r="V410" s="638" t="s">
        <v>210</v>
      </c>
      <c r="W410" s="628"/>
      <c r="X410" s="625" t="s">
        <v>6180</v>
      </c>
      <c r="Y410" s="625"/>
      <c r="Z410" s="625" t="s">
        <v>5243</v>
      </c>
      <c r="AA410" s="628"/>
      <c r="AB410" s="625" t="s">
        <v>8263</v>
      </c>
      <c r="AC410" s="626" t="str">
        <f t="shared" si="12"/>
        <v>362 mm</v>
      </c>
      <c r="AD410" s="641" t="s">
        <v>7335</v>
      </c>
      <c r="AH410" s="623">
        <v>55</v>
      </c>
      <c r="AI410" s="623">
        <f t="shared" si="13"/>
        <v>362</v>
      </c>
    </row>
    <row r="411" spans="1:35" x14ac:dyDescent="0.2">
      <c r="A411" s="633" t="s">
        <v>10917</v>
      </c>
      <c r="B411" s="628" t="s">
        <v>8490</v>
      </c>
      <c r="C411" s="625" t="s">
        <v>2637</v>
      </c>
      <c r="D411" s="640" t="s">
        <v>11034</v>
      </c>
      <c r="E411" s="625">
        <v>101</v>
      </c>
      <c r="F411" s="625">
        <v>64</v>
      </c>
      <c r="G411" s="625"/>
      <c r="H411" s="625">
        <v>79</v>
      </c>
      <c r="I411" s="625"/>
      <c r="J411" s="625" t="s">
        <v>3854</v>
      </c>
      <c r="K411" s="625"/>
      <c r="L411" s="625" t="s">
        <v>6177</v>
      </c>
      <c r="M411" s="629" t="s">
        <v>5089</v>
      </c>
      <c r="N411" s="625"/>
      <c r="O411" s="626" t="s">
        <v>6178</v>
      </c>
      <c r="P411" s="629" t="s">
        <v>6178</v>
      </c>
      <c r="Q411" s="625"/>
      <c r="R411" s="626" t="s">
        <v>9991</v>
      </c>
      <c r="S411" s="625"/>
      <c r="T411" s="626" t="s">
        <v>6178</v>
      </c>
      <c r="U411" s="625"/>
      <c r="V411" s="635" t="s">
        <v>3742</v>
      </c>
      <c r="W411" s="628"/>
      <c r="X411" s="636" t="s">
        <v>6180</v>
      </c>
      <c r="Y411" s="625"/>
      <c r="Z411" s="625" t="s">
        <v>5243</v>
      </c>
      <c r="AA411" s="628"/>
      <c r="AB411" s="625" t="s">
        <v>8263</v>
      </c>
      <c r="AC411" s="626" t="str">
        <f t="shared" si="12"/>
        <v>337 mm</v>
      </c>
      <c r="AD411" s="642" t="s">
        <v>11035</v>
      </c>
      <c r="AH411" s="623">
        <v>80</v>
      </c>
      <c r="AI411" s="623">
        <f t="shared" si="13"/>
        <v>337</v>
      </c>
    </row>
    <row r="412" spans="1:35" x14ac:dyDescent="0.2">
      <c r="A412" s="628"/>
      <c r="B412" s="628" t="s">
        <v>8490</v>
      </c>
      <c r="C412" s="625" t="s">
        <v>2637</v>
      </c>
      <c r="D412" s="632" t="s">
        <v>10013</v>
      </c>
      <c r="E412" s="625">
        <v>101</v>
      </c>
      <c r="F412" s="625">
        <v>65</v>
      </c>
      <c r="G412" s="625"/>
      <c r="H412" s="625">
        <v>79</v>
      </c>
      <c r="I412" s="625"/>
      <c r="J412" s="625" t="s">
        <v>3854</v>
      </c>
      <c r="K412" s="625"/>
      <c r="L412" s="625" t="s">
        <v>6177</v>
      </c>
      <c r="M412" s="629" t="s">
        <v>3929</v>
      </c>
      <c r="N412" s="625"/>
      <c r="O412" s="626" t="s">
        <v>6178</v>
      </c>
      <c r="P412" s="629" t="s">
        <v>6178</v>
      </c>
      <c r="Q412" s="625"/>
      <c r="R412" s="626" t="s">
        <v>9991</v>
      </c>
      <c r="S412" s="625"/>
      <c r="T412" s="626" t="s">
        <v>6178</v>
      </c>
      <c r="U412" s="625"/>
      <c r="V412" s="638" t="s">
        <v>911</v>
      </c>
      <c r="W412" s="628"/>
      <c r="X412" s="625" t="s">
        <v>6180</v>
      </c>
      <c r="Y412" s="625"/>
      <c r="Z412" s="625" t="s">
        <v>5243</v>
      </c>
      <c r="AA412" s="628"/>
      <c r="AB412" s="625" t="s">
        <v>8263</v>
      </c>
      <c r="AC412" s="626" t="str">
        <f t="shared" si="12"/>
        <v>352 mm</v>
      </c>
      <c r="AH412" s="623">
        <v>65</v>
      </c>
      <c r="AI412" s="623">
        <f t="shared" si="13"/>
        <v>352</v>
      </c>
    </row>
    <row r="413" spans="1:35" x14ac:dyDescent="0.2">
      <c r="A413" s="628" t="s">
        <v>6766</v>
      </c>
      <c r="B413" s="628" t="s">
        <v>8490</v>
      </c>
      <c r="C413" s="625" t="s">
        <v>2637</v>
      </c>
      <c r="D413" s="628" t="s">
        <v>1761</v>
      </c>
      <c r="E413" s="625">
        <v>102</v>
      </c>
      <c r="F413" s="625">
        <v>68</v>
      </c>
      <c r="G413" s="625"/>
      <c r="H413" s="625">
        <v>83</v>
      </c>
      <c r="I413" s="625"/>
      <c r="J413" s="625" t="s">
        <v>3854</v>
      </c>
      <c r="K413" s="625"/>
      <c r="L413" s="625" t="s">
        <v>6177</v>
      </c>
      <c r="M413" s="629" t="s">
        <v>5089</v>
      </c>
      <c r="N413" s="625"/>
      <c r="O413" s="626" t="s">
        <v>6178</v>
      </c>
      <c r="P413" s="629" t="s">
        <v>6178</v>
      </c>
      <c r="Q413" s="625"/>
      <c r="R413" s="626" t="s">
        <v>9991</v>
      </c>
      <c r="S413" s="625"/>
      <c r="T413" s="626" t="s">
        <v>6178</v>
      </c>
      <c r="U413" s="625"/>
      <c r="V413" s="638" t="s">
        <v>9248</v>
      </c>
      <c r="W413" s="628"/>
      <c r="X413" s="625" t="s">
        <v>6180</v>
      </c>
      <c r="Y413" s="625"/>
      <c r="Z413" s="625" t="s">
        <v>5243</v>
      </c>
      <c r="AA413" s="628"/>
      <c r="AB413" s="625"/>
      <c r="AC413" s="626" t="str">
        <f t="shared" si="12"/>
        <v>397 mm</v>
      </c>
      <c r="AH413" s="623">
        <v>20</v>
      </c>
      <c r="AI413" s="623">
        <f t="shared" si="13"/>
        <v>397</v>
      </c>
    </row>
    <row r="414" spans="1:35" customFormat="1" x14ac:dyDescent="0.2">
      <c r="A414" s="628" t="s">
        <v>11695</v>
      </c>
      <c r="B414" s="6" t="s">
        <v>8490</v>
      </c>
      <c r="C414" s="5" t="s">
        <v>2637</v>
      </c>
      <c r="D414" s="6" t="s">
        <v>9162</v>
      </c>
      <c r="E414" s="5">
        <v>101</v>
      </c>
      <c r="F414" s="5">
        <v>65</v>
      </c>
      <c r="G414" s="5"/>
      <c r="H414" s="5">
        <v>79</v>
      </c>
      <c r="I414" s="5"/>
      <c r="J414" s="5" t="s">
        <v>3854</v>
      </c>
      <c r="K414" s="5"/>
      <c r="L414" s="5" t="s">
        <v>6177</v>
      </c>
      <c r="M414" s="629" t="s">
        <v>5089</v>
      </c>
      <c r="N414" s="5"/>
      <c r="O414" s="137" t="s">
        <v>6178</v>
      </c>
      <c r="P414" s="251" t="s">
        <v>6178</v>
      </c>
      <c r="Q414" s="5"/>
      <c r="R414" s="137" t="s">
        <v>9991</v>
      </c>
      <c r="S414" s="5"/>
      <c r="T414" s="137" t="s">
        <v>6178</v>
      </c>
      <c r="U414" s="5"/>
      <c r="V414" s="638" t="s">
        <v>18</v>
      </c>
      <c r="W414" s="6"/>
      <c r="X414" s="5" t="s">
        <v>211</v>
      </c>
      <c r="Y414" s="5"/>
      <c r="Z414" s="5" t="s">
        <v>5243</v>
      </c>
      <c r="AA414" s="6"/>
      <c r="AB414" s="5" t="s">
        <v>8263</v>
      </c>
      <c r="AC414" s="626" t="str">
        <f t="shared" si="12"/>
        <v>347 mm</v>
      </c>
      <c r="AD414" s="4" t="s">
        <v>12379</v>
      </c>
      <c r="AH414" s="628">
        <v>70</v>
      </c>
      <c r="AI414" s="623">
        <f t="shared" si="13"/>
        <v>347</v>
      </c>
    </row>
    <row r="415" spans="1:35" customFormat="1" x14ac:dyDescent="0.2">
      <c r="A415" s="6" t="s">
        <v>11694</v>
      </c>
      <c r="B415" s="6" t="s">
        <v>8490</v>
      </c>
      <c r="C415" s="5" t="s">
        <v>2637</v>
      </c>
      <c r="D415" s="174" t="s">
        <v>11696</v>
      </c>
      <c r="E415" s="5">
        <v>101</v>
      </c>
      <c r="F415" s="5">
        <v>64</v>
      </c>
      <c r="G415" s="5"/>
      <c r="H415" s="5">
        <v>79</v>
      </c>
      <c r="I415" s="5"/>
      <c r="J415" s="5" t="s">
        <v>3854</v>
      </c>
      <c r="K415" s="5"/>
      <c r="L415" s="5" t="s">
        <v>6177</v>
      </c>
      <c r="M415" s="251" t="s">
        <v>5089</v>
      </c>
      <c r="N415" s="5"/>
      <c r="O415" s="137" t="s">
        <v>6178</v>
      </c>
      <c r="P415" s="251" t="s">
        <v>6178</v>
      </c>
      <c r="Q415" s="5"/>
      <c r="R415" s="137" t="s">
        <v>9991</v>
      </c>
      <c r="S415" s="5"/>
      <c r="T415" s="137" t="s">
        <v>6178</v>
      </c>
      <c r="U415" s="5"/>
      <c r="V415" s="588" t="s">
        <v>538</v>
      </c>
      <c r="W415" s="6"/>
      <c r="X415" s="564" t="s">
        <v>8802</v>
      </c>
      <c r="Y415" s="5"/>
      <c r="Z415" s="5" t="s">
        <v>5156</v>
      </c>
      <c r="AA415" s="6"/>
      <c r="AB415" s="5" t="s">
        <v>8263</v>
      </c>
      <c r="AC415" s="626" t="str">
        <f t="shared" si="12"/>
        <v>342 mm</v>
      </c>
      <c r="AD415" s="500" t="s">
        <v>11693</v>
      </c>
      <c r="AH415" s="628">
        <v>75</v>
      </c>
      <c r="AI415" s="623">
        <f t="shared" si="13"/>
        <v>342</v>
      </c>
    </row>
    <row r="416" spans="1:35" x14ac:dyDescent="0.2">
      <c r="A416" s="628" t="s">
        <v>2267</v>
      </c>
      <c r="B416" s="628" t="s">
        <v>8490</v>
      </c>
      <c r="C416" s="625" t="s">
        <v>2637</v>
      </c>
      <c r="D416" s="632" t="s">
        <v>2270</v>
      </c>
      <c r="E416" s="625">
        <v>101</v>
      </c>
      <c r="F416" s="625">
        <v>65</v>
      </c>
      <c r="G416" s="625"/>
      <c r="H416" s="625">
        <v>79</v>
      </c>
      <c r="I416" s="625"/>
      <c r="J416" s="625" t="s">
        <v>3854</v>
      </c>
      <c r="K416" s="625"/>
      <c r="L416" s="625" t="s">
        <v>6177</v>
      </c>
      <c r="M416" s="629" t="s">
        <v>3817</v>
      </c>
      <c r="N416" s="625"/>
      <c r="O416" s="626" t="s">
        <v>6178</v>
      </c>
      <c r="P416" s="629" t="s">
        <v>6178</v>
      </c>
      <c r="Q416" s="625"/>
      <c r="R416" s="626" t="s">
        <v>9991</v>
      </c>
      <c r="S416" s="625"/>
      <c r="T416" s="626" t="s">
        <v>6178</v>
      </c>
      <c r="U416" s="625"/>
      <c r="V416" s="638" t="s">
        <v>4424</v>
      </c>
      <c r="W416" s="628"/>
      <c r="X416" s="625" t="s">
        <v>6180</v>
      </c>
      <c r="Y416" s="625"/>
      <c r="Z416" s="625" t="s">
        <v>5243</v>
      </c>
      <c r="AA416" s="628"/>
      <c r="AB416" s="625" t="s">
        <v>8263</v>
      </c>
      <c r="AC416" s="626" t="str">
        <f t="shared" si="12"/>
        <v>357 mm</v>
      </c>
      <c r="AD416" s="637" t="s">
        <v>10626</v>
      </c>
      <c r="AH416" s="623">
        <v>60</v>
      </c>
      <c r="AI416" s="623">
        <f t="shared" si="13"/>
        <v>357</v>
      </c>
    </row>
    <row r="417" spans="1:35" x14ac:dyDescent="0.2">
      <c r="A417" s="628"/>
      <c r="B417" s="628" t="s">
        <v>8490</v>
      </c>
      <c r="C417" s="625" t="s">
        <v>2637</v>
      </c>
      <c r="D417" s="628" t="s">
        <v>7558</v>
      </c>
      <c r="E417" s="625">
        <v>102</v>
      </c>
      <c r="F417" s="625">
        <v>68</v>
      </c>
      <c r="G417" s="625"/>
      <c r="H417" s="625">
        <v>83</v>
      </c>
      <c r="I417" s="625"/>
      <c r="J417" s="625" t="s">
        <v>3854</v>
      </c>
      <c r="K417" s="625"/>
      <c r="L417" s="625" t="s">
        <v>6177</v>
      </c>
      <c r="M417" s="629" t="s">
        <v>5089</v>
      </c>
      <c r="N417" s="625"/>
      <c r="O417" s="626" t="s">
        <v>6178</v>
      </c>
      <c r="P417" s="629" t="s">
        <v>6178</v>
      </c>
      <c r="Q417" s="625"/>
      <c r="R417" s="626" t="s">
        <v>9991</v>
      </c>
      <c r="S417" s="625"/>
      <c r="T417" s="626" t="s">
        <v>6178</v>
      </c>
      <c r="U417" s="625"/>
      <c r="V417" s="638" t="s">
        <v>9248</v>
      </c>
      <c r="W417" s="628"/>
      <c r="X417" s="625" t="s">
        <v>6180</v>
      </c>
      <c r="Y417" s="625"/>
      <c r="Z417" s="625" t="s">
        <v>5243</v>
      </c>
      <c r="AA417" s="628"/>
      <c r="AB417" s="625"/>
      <c r="AC417" s="626" t="str">
        <f t="shared" si="12"/>
        <v>397 mm</v>
      </c>
      <c r="AH417" s="623">
        <v>20</v>
      </c>
      <c r="AI417" s="623">
        <f t="shared" si="13"/>
        <v>397</v>
      </c>
    </row>
    <row r="418" spans="1:35" x14ac:dyDescent="0.2">
      <c r="A418" s="628" t="s">
        <v>10631</v>
      </c>
      <c r="B418" s="628" t="s">
        <v>8490</v>
      </c>
      <c r="C418" s="625" t="s">
        <v>2637</v>
      </c>
      <c r="D418" s="628" t="s">
        <v>7846</v>
      </c>
      <c r="E418" s="625">
        <v>101</v>
      </c>
      <c r="F418" s="625">
        <v>65</v>
      </c>
      <c r="G418" s="625"/>
      <c r="H418" s="625">
        <v>79</v>
      </c>
      <c r="I418" s="625"/>
      <c r="J418" s="625" t="s">
        <v>3854</v>
      </c>
      <c r="K418" s="625"/>
      <c r="L418" s="625" t="s">
        <v>6177</v>
      </c>
      <c r="M418" s="629" t="s">
        <v>5089</v>
      </c>
      <c r="N418" s="625"/>
      <c r="O418" s="626" t="s">
        <v>6178</v>
      </c>
      <c r="P418" s="629" t="s">
        <v>6178</v>
      </c>
      <c r="Q418" s="625"/>
      <c r="R418" s="626" t="s">
        <v>9991</v>
      </c>
      <c r="S418" s="625"/>
      <c r="T418" s="626" t="s">
        <v>6178</v>
      </c>
      <c r="U418" s="625"/>
      <c r="V418" s="638" t="s">
        <v>4424</v>
      </c>
      <c r="W418" s="628"/>
      <c r="X418" s="625" t="s">
        <v>6180</v>
      </c>
      <c r="Y418" s="625"/>
      <c r="Z418" s="625" t="s">
        <v>5243</v>
      </c>
      <c r="AA418" s="628"/>
      <c r="AB418" s="625" t="s">
        <v>8263</v>
      </c>
      <c r="AC418" s="626" t="str">
        <f t="shared" si="12"/>
        <v>357 mm</v>
      </c>
      <c r="AD418" s="627" t="s">
        <v>10635</v>
      </c>
      <c r="AH418" s="623">
        <v>60</v>
      </c>
      <c r="AI418" s="623">
        <f t="shared" si="13"/>
        <v>357</v>
      </c>
    </row>
    <row r="419" spans="1:35" x14ac:dyDescent="0.2">
      <c r="A419" s="628"/>
      <c r="B419" s="628" t="s">
        <v>8490</v>
      </c>
      <c r="C419" s="625" t="s">
        <v>2637</v>
      </c>
      <c r="D419" s="628" t="s">
        <v>9038</v>
      </c>
      <c r="E419" s="625">
        <v>101</v>
      </c>
      <c r="F419" s="625">
        <v>65</v>
      </c>
      <c r="G419" s="625"/>
      <c r="H419" s="625">
        <v>79</v>
      </c>
      <c r="I419" s="625"/>
      <c r="J419" s="625" t="s">
        <v>3854</v>
      </c>
      <c r="K419" s="625"/>
      <c r="L419" s="625" t="s">
        <v>6177</v>
      </c>
      <c r="M419" s="629" t="s">
        <v>5089</v>
      </c>
      <c r="N419" s="625"/>
      <c r="O419" s="626" t="s">
        <v>6178</v>
      </c>
      <c r="P419" s="629" t="s">
        <v>6178</v>
      </c>
      <c r="Q419" s="625"/>
      <c r="R419" s="626" t="s">
        <v>9991</v>
      </c>
      <c r="S419" s="625"/>
      <c r="T419" s="626" t="s">
        <v>6178</v>
      </c>
      <c r="U419" s="625"/>
      <c r="V419" s="638" t="s">
        <v>4424</v>
      </c>
      <c r="W419" s="628"/>
      <c r="X419" s="625" t="s">
        <v>6180</v>
      </c>
      <c r="Y419" s="625"/>
      <c r="Z419" s="625" t="s">
        <v>5243</v>
      </c>
      <c r="AA419" s="628"/>
      <c r="AB419" s="625" t="s">
        <v>8263</v>
      </c>
      <c r="AC419" s="626" t="str">
        <f t="shared" si="12"/>
        <v>357 mm</v>
      </c>
      <c r="AD419" s="623" t="s">
        <v>5750</v>
      </c>
      <c r="AH419" s="623">
        <v>60</v>
      </c>
      <c r="AI419" s="623">
        <f t="shared" si="13"/>
        <v>357</v>
      </c>
    </row>
    <row r="420" spans="1:35" x14ac:dyDescent="0.2">
      <c r="A420" s="628" t="s">
        <v>5418</v>
      </c>
      <c r="B420" s="628" t="s">
        <v>8490</v>
      </c>
      <c r="C420" s="625" t="s">
        <v>2637</v>
      </c>
      <c r="D420" s="632" t="s">
        <v>2750</v>
      </c>
      <c r="E420" s="625">
        <v>101</v>
      </c>
      <c r="F420" s="625">
        <v>64</v>
      </c>
      <c r="G420" s="625"/>
      <c r="H420" s="625">
        <v>79</v>
      </c>
      <c r="I420" s="625"/>
      <c r="J420" s="625" t="s">
        <v>3854</v>
      </c>
      <c r="K420" s="625"/>
      <c r="L420" s="625" t="s">
        <v>6177</v>
      </c>
      <c r="M420" s="629" t="s">
        <v>3817</v>
      </c>
      <c r="N420" s="625"/>
      <c r="O420" s="626" t="s">
        <v>6178</v>
      </c>
      <c r="P420" s="629" t="s">
        <v>6178</v>
      </c>
      <c r="Q420" s="625"/>
      <c r="R420" s="626" t="s">
        <v>9991</v>
      </c>
      <c r="S420" s="625"/>
      <c r="T420" s="626" t="s">
        <v>6178</v>
      </c>
      <c r="U420" s="625"/>
      <c r="V420" s="638" t="s">
        <v>4424</v>
      </c>
      <c r="W420" s="628"/>
      <c r="X420" s="625" t="s">
        <v>6180</v>
      </c>
      <c r="Y420" s="625"/>
      <c r="Z420" s="625" t="s">
        <v>5243</v>
      </c>
      <c r="AA420" s="628"/>
      <c r="AB420" s="625" t="s">
        <v>8263</v>
      </c>
      <c r="AC420" s="626" t="str">
        <f t="shared" si="12"/>
        <v>342 mm</v>
      </c>
      <c r="AD420" s="623" t="s">
        <v>12499</v>
      </c>
      <c r="AH420" s="623">
        <v>75</v>
      </c>
      <c r="AI420" s="623">
        <f t="shared" si="13"/>
        <v>342</v>
      </c>
    </row>
    <row r="421" spans="1:35" x14ac:dyDescent="0.2">
      <c r="A421" s="628" t="s">
        <v>6475</v>
      </c>
      <c r="B421" s="628" t="s">
        <v>8490</v>
      </c>
      <c r="C421" s="625" t="s">
        <v>2637</v>
      </c>
      <c r="D421" s="628" t="s">
        <v>6473</v>
      </c>
      <c r="E421" s="625">
        <v>101</v>
      </c>
      <c r="F421" s="625">
        <v>65</v>
      </c>
      <c r="G421" s="625"/>
      <c r="H421" s="625">
        <v>79</v>
      </c>
      <c r="I421" s="625"/>
      <c r="J421" s="625" t="s">
        <v>3854</v>
      </c>
      <c r="K421" s="625"/>
      <c r="L421" s="625" t="s">
        <v>6177</v>
      </c>
      <c r="M421" s="629" t="s">
        <v>5089</v>
      </c>
      <c r="N421" s="625"/>
      <c r="O421" s="626" t="s">
        <v>6178</v>
      </c>
      <c r="P421" s="629" t="s">
        <v>6178</v>
      </c>
      <c r="Q421" s="625"/>
      <c r="R421" s="626" t="s">
        <v>9991</v>
      </c>
      <c r="S421" s="625"/>
      <c r="T421" s="626" t="s">
        <v>6178</v>
      </c>
      <c r="U421" s="625"/>
      <c r="V421" s="638" t="s">
        <v>18</v>
      </c>
      <c r="W421" s="628"/>
      <c r="X421" s="625" t="s">
        <v>6180</v>
      </c>
      <c r="Y421" s="625"/>
      <c r="Z421" s="625" t="s">
        <v>5243</v>
      </c>
      <c r="AA421" s="628"/>
      <c r="AB421" s="625" t="s">
        <v>8263</v>
      </c>
      <c r="AC421" s="626" t="str">
        <f t="shared" si="12"/>
        <v>347 mm</v>
      </c>
      <c r="AD421" s="625" t="s">
        <v>6474</v>
      </c>
      <c r="AH421" s="623">
        <v>70</v>
      </c>
      <c r="AI421" s="623">
        <f t="shared" si="13"/>
        <v>347</v>
      </c>
    </row>
    <row r="422" spans="1:35" x14ac:dyDescent="0.2">
      <c r="A422" s="628" t="s">
        <v>5568</v>
      </c>
      <c r="B422" s="628" t="s">
        <v>8490</v>
      </c>
      <c r="C422" s="625" t="s">
        <v>2637</v>
      </c>
      <c r="D422" s="628" t="s">
        <v>1306</v>
      </c>
      <c r="E422" s="625">
        <v>106</v>
      </c>
      <c r="F422" s="625">
        <v>72</v>
      </c>
      <c r="G422" s="625"/>
      <c r="H422" s="625">
        <v>88</v>
      </c>
      <c r="I422" s="625"/>
      <c r="J422" s="625" t="s">
        <v>3854</v>
      </c>
      <c r="K422" s="625"/>
      <c r="L422" s="625" t="s">
        <v>6177</v>
      </c>
      <c r="M422" s="629" t="s">
        <v>5089</v>
      </c>
      <c r="N422" s="625"/>
      <c r="O422" s="626" t="s">
        <v>6178</v>
      </c>
      <c r="P422" s="629" t="s">
        <v>6178</v>
      </c>
      <c r="Q422" s="625"/>
      <c r="R422" s="626" t="s">
        <v>9991</v>
      </c>
      <c r="S422" s="625"/>
      <c r="T422" s="626" t="s">
        <v>6178</v>
      </c>
      <c r="U422" s="625"/>
      <c r="V422" s="638" t="s">
        <v>4424</v>
      </c>
      <c r="W422" s="628"/>
      <c r="X422" s="625" t="s">
        <v>6180</v>
      </c>
      <c r="Y422" s="625"/>
      <c r="Z422" s="625" t="s">
        <v>6180</v>
      </c>
      <c r="AA422" s="628"/>
      <c r="AB422" s="625"/>
      <c r="AC422" s="626" t="str">
        <f t="shared" si="12"/>
        <v>357 mm</v>
      </c>
      <c r="AD422" s="623" t="s">
        <v>5750</v>
      </c>
      <c r="AH422" s="623">
        <v>60</v>
      </c>
      <c r="AI422" s="623">
        <f t="shared" si="13"/>
        <v>357</v>
      </c>
    </row>
    <row r="423" spans="1:35" x14ac:dyDescent="0.2">
      <c r="A423" s="628" t="s">
        <v>670</v>
      </c>
      <c r="B423" s="628" t="s">
        <v>8490</v>
      </c>
      <c r="C423" s="625" t="s">
        <v>2637</v>
      </c>
      <c r="D423" s="628" t="s">
        <v>9268</v>
      </c>
      <c r="E423" s="625">
        <v>101</v>
      </c>
      <c r="F423" s="625">
        <v>64</v>
      </c>
      <c r="G423" s="625"/>
      <c r="H423" s="625">
        <v>79</v>
      </c>
      <c r="I423" s="625"/>
      <c r="J423" s="625" t="s">
        <v>3854</v>
      </c>
      <c r="K423" s="625"/>
      <c r="L423" s="625" t="s">
        <v>6177</v>
      </c>
      <c r="M423" s="629" t="s">
        <v>3817</v>
      </c>
      <c r="N423" s="625"/>
      <c r="O423" s="626" t="s">
        <v>6178</v>
      </c>
      <c r="P423" s="629" t="s">
        <v>6178</v>
      </c>
      <c r="Q423" s="625"/>
      <c r="R423" s="626" t="s">
        <v>9991</v>
      </c>
      <c r="S423" s="625"/>
      <c r="T423" s="626" t="s">
        <v>6178</v>
      </c>
      <c r="U423" s="625"/>
      <c r="V423" s="638" t="s">
        <v>4424</v>
      </c>
      <c r="W423" s="628"/>
      <c r="X423" s="625" t="s">
        <v>211</v>
      </c>
      <c r="Y423" s="625"/>
      <c r="Z423" s="625" t="s">
        <v>5243</v>
      </c>
      <c r="AA423" s="628"/>
      <c r="AB423" s="625" t="s">
        <v>8263</v>
      </c>
      <c r="AC423" s="626" t="str">
        <f t="shared" si="12"/>
        <v>357 mm</v>
      </c>
      <c r="AD423" s="627" t="s">
        <v>9217</v>
      </c>
      <c r="AH423" s="623">
        <v>60</v>
      </c>
      <c r="AI423" s="623">
        <f t="shared" si="13"/>
        <v>357</v>
      </c>
    </row>
    <row r="424" spans="1:35" x14ac:dyDescent="0.2">
      <c r="A424" s="628"/>
      <c r="B424" s="628" t="s">
        <v>8490</v>
      </c>
      <c r="C424" s="625" t="s">
        <v>2637</v>
      </c>
      <c r="D424" s="628" t="s">
        <v>10375</v>
      </c>
      <c r="E424" s="625">
        <v>102</v>
      </c>
      <c r="F424" s="625">
        <v>71</v>
      </c>
      <c r="G424" s="625"/>
      <c r="H424" s="625">
        <v>83</v>
      </c>
      <c r="I424" s="625"/>
      <c r="J424" s="625" t="s">
        <v>3854</v>
      </c>
      <c r="K424" s="625"/>
      <c r="L424" s="625" t="s">
        <v>6177</v>
      </c>
      <c r="M424" s="629" t="s">
        <v>5089</v>
      </c>
      <c r="N424" s="625"/>
      <c r="O424" s="626" t="s">
        <v>6178</v>
      </c>
      <c r="P424" s="629" t="s">
        <v>6178</v>
      </c>
      <c r="Q424" s="625"/>
      <c r="R424" s="626" t="s">
        <v>9991</v>
      </c>
      <c r="S424" s="625"/>
      <c r="T424" s="626" t="s">
        <v>6178</v>
      </c>
      <c r="U424" s="625"/>
      <c r="V424" s="638" t="s">
        <v>4424</v>
      </c>
      <c r="W424" s="628"/>
      <c r="X424" s="625" t="s">
        <v>6180</v>
      </c>
      <c r="Y424" s="625"/>
      <c r="Z424" s="625" t="s">
        <v>5243</v>
      </c>
      <c r="AA424" s="628"/>
      <c r="AB424" s="625"/>
      <c r="AC424" s="626" t="str">
        <f t="shared" si="12"/>
        <v>357 mm</v>
      </c>
      <c r="AD424" s="623" t="s">
        <v>5750</v>
      </c>
      <c r="AH424" s="623">
        <v>60</v>
      </c>
      <c r="AI424" s="623">
        <f t="shared" si="13"/>
        <v>357</v>
      </c>
    </row>
    <row r="425" spans="1:35" x14ac:dyDescent="0.2">
      <c r="A425" s="628" t="s">
        <v>10958</v>
      </c>
      <c r="B425" s="628" t="s">
        <v>8490</v>
      </c>
      <c r="C425" s="625" t="s">
        <v>2637</v>
      </c>
      <c r="D425" s="783" t="s">
        <v>11287</v>
      </c>
      <c r="E425" s="625">
        <v>123</v>
      </c>
      <c r="F425" s="625">
        <v>64</v>
      </c>
      <c r="G425" s="625"/>
      <c r="H425" s="625">
        <v>79</v>
      </c>
      <c r="I425" s="625"/>
      <c r="J425" s="625" t="s">
        <v>3854</v>
      </c>
      <c r="K425" s="625"/>
      <c r="L425" s="625" t="s">
        <v>6177</v>
      </c>
      <c r="M425" s="629" t="s">
        <v>5089</v>
      </c>
      <c r="N425" s="625"/>
      <c r="O425" s="626" t="s">
        <v>6178</v>
      </c>
      <c r="P425" s="629" t="s">
        <v>6178</v>
      </c>
      <c r="Q425" s="625"/>
      <c r="R425" s="626" t="s">
        <v>8263</v>
      </c>
      <c r="S425" s="625"/>
      <c r="T425" s="626" t="s">
        <v>6178</v>
      </c>
      <c r="U425" s="625"/>
      <c r="V425" s="638" t="s">
        <v>18</v>
      </c>
      <c r="W425" s="628"/>
      <c r="X425" s="625" t="s">
        <v>6180</v>
      </c>
      <c r="Y425" s="625"/>
      <c r="Z425" s="625" t="s">
        <v>5243</v>
      </c>
      <c r="AA425" s="628"/>
      <c r="AB425" s="625" t="s">
        <v>8263</v>
      </c>
      <c r="AC425" s="626" t="str">
        <f t="shared" si="12"/>
        <v>347 mm</v>
      </c>
      <c r="AD425" s="627" t="s">
        <v>12526</v>
      </c>
      <c r="AH425" s="623">
        <v>70</v>
      </c>
      <c r="AI425" s="623">
        <f t="shared" si="13"/>
        <v>347</v>
      </c>
    </row>
    <row r="426" spans="1:35" x14ac:dyDescent="0.2">
      <c r="A426" s="628" t="s">
        <v>11060</v>
      </c>
      <c r="B426" s="628" t="s">
        <v>8490</v>
      </c>
      <c r="C426" s="625" t="s">
        <v>2637</v>
      </c>
      <c r="D426" s="628" t="s">
        <v>7550</v>
      </c>
      <c r="E426" s="625">
        <v>101</v>
      </c>
      <c r="F426" s="625">
        <v>65</v>
      </c>
      <c r="G426" s="625"/>
      <c r="H426" s="625">
        <v>79</v>
      </c>
      <c r="I426" s="625"/>
      <c r="J426" s="625" t="s">
        <v>3854</v>
      </c>
      <c r="K426" s="625"/>
      <c r="L426" s="625" t="s">
        <v>6177</v>
      </c>
      <c r="M426" s="629" t="s">
        <v>5089</v>
      </c>
      <c r="N426" s="625"/>
      <c r="O426" s="626" t="s">
        <v>6178</v>
      </c>
      <c r="P426" s="629" t="s">
        <v>6178</v>
      </c>
      <c r="Q426" s="625"/>
      <c r="R426" s="626" t="s">
        <v>9991</v>
      </c>
      <c r="S426" s="625"/>
      <c r="T426" s="626" t="s">
        <v>6178</v>
      </c>
      <c r="U426" s="625"/>
      <c r="V426" s="638" t="s">
        <v>538</v>
      </c>
      <c r="W426" s="628"/>
      <c r="X426" s="625" t="s">
        <v>6180</v>
      </c>
      <c r="Y426" s="625"/>
      <c r="Z426" s="625" t="s">
        <v>5243</v>
      </c>
      <c r="AA426" s="628"/>
      <c r="AB426" s="625" t="s">
        <v>8263</v>
      </c>
      <c r="AC426" s="626" t="str">
        <f t="shared" si="12"/>
        <v>342 mm</v>
      </c>
      <c r="AD426" s="627" t="s">
        <v>11061</v>
      </c>
      <c r="AH426" s="623">
        <v>75</v>
      </c>
      <c r="AI426" s="623">
        <f t="shared" si="13"/>
        <v>342</v>
      </c>
    </row>
    <row r="427" spans="1:35" x14ac:dyDescent="0.2">
      <c r="A427" s="628" t="s">
        <v>10759</v>
      </c>
      <c r="B427" s="628" t="s">
        <v>8490</v>
      </c>
      <c r="C427" s="625" t="s">
        <v>2637</v>
      </c>
      <c r="D427" s="633" t="s">
        <v>10767</v>
      </c>
      <c r="E427" s="636">
        <v>101</v>
      </c>
      <c r="F427" s="636">
        <v>65</v>
      </c>
      <c r="G427" s="636"/>
      <c r="H427" s="636">
        <v>79</v>
      </c>
      <c r="I427" s="636"/>
      <c r="J427" s="636" t="s">
        <v>3854</v>
      </c>
      <c r="K427" s="636"/>
      <c r="L427" s="636" t="s">
        <v>6177</v>
      </c>
      <c r="M427" s="648" t="s">
        <v>5089</v>
      </c>
      <c r="N427" s="636"/>
      <c r="O427" s="634" t="s">
        <v>6178</v>
      </c>
      <c r="P427" s="648" t="s">
        <v>6178</v>
      </c>
      <c r="Q427" s="636"/>
      <c r="R427" s="634" t="s">
        <v>9991</v>
      </c>
      <c r="S427" s="636"/>
      <c r="T427" s="634" t="s">
        <v>6178</v>
      </c>
      <c r="U427" s="636"/>
      <c r="V427" s="635" t="s">
        <v>4424</v>
      </c>
      <c r="W427" s="633"/>
      <c r="X427" s="636" t="s">
        <v>211</v>
      </c>
      <c r="Y427" s="636"/>
      <c r="Z427" s="636" t="s">
        <v>5243</v>
      </c>
      <c r="AA427" s="633"/>
      <c r="AB427" s="636" t="s">
        <v>8263</v>
      </c>
      <c r="AC427" s="626" t="str">
        <f t="shared" si="12"/>
        <v>357 mm</v>
      </c>
      <c r="AD427" s="627" t="s">
        <v>10764</v>
      </c>
      <c r="AH427" s="623">
        <v>60</v>
      </c>
      <c r="AI427" s="623">
        <f t="shared" si="13"/>
        <v>357</v>
      </c>
    </row>
    <row r="428" spans="1:35" x14ac:dyDescent="0.2">
      <c r="A428" s="633" t="s">
        <v>11670</v>
      </c>
      <c r="B428" s="633" t="s">
        <v>8490</v>
      </c>
      <c r="C428" s="636" t="s">
        <v>2637</v>
      </c>
      <c r="D428" s="640" t="s">
        <v>11686</v>
      </c>
      <c r="E428" s="636">
        <v>101</v>
      </c>
      <c r="F428" s="636">
        <v>65</v>
      </c>
      <c r="G428" s="636"/>
      <c r="H428" s="636">
        <v>79</v>
      </c>
      <c r="I428" s="636"/>
      <c r="J428" s="636" t="s">
        <v>3854</v>
      </c>
      <c r="K428" s="636"/>
      <c r="L428" s="636" t="s">
        <v>6177</v>
      </c>
      <c r="M428" s="648" t="s">
        <v>5089</v>
      </c>
      <c r="N428" s="636"/>
      <c r="O428" s="634" t="s">
        <v>6178</v>
      </c>
      <c r="P428" s="648" t="s">
        <v>6178</v>
      </c>
      <c r="Q428" s="636"/>
      <c r="R428" s="634" t="s">
        <v>9991</v>
      </c>
      <c r="S428" s="636"/>
      <c r="T428" s="634" t="s">
        <v>6178</v>
      </c>
      <c r="U428" s="636"/>
      <c r="V428" s="635" t="s">
        <v>4424</v>
      </c>
      <c r="W428" s="633"/>
      <c r="X428" s="636" t="s">
        <v>211</v>
      </c>
      <c r="Y428" s="636"/>
      <c r="Z428" s="636" t="s">
        <v>5243</v>
      </c>
      <c r="AA428" s="633"/>
      <c r="AB428" s="636" t="s">
        <v>8263</v>
      </c>
      <c r="AC428" s="626" t="str">
        <f t="shared" si="12"/>
        <v>357 mm</v>
      </c>
      <c r="AD428" s="637" t="s">
        <v>11657</v>
      </c>
      <c r="AH428" s="623">
        <v>60</v>
      </c>
      <c r="AI428" s="623">
        <f t="shared" si="13"/>
        <v>357</v>
      </c>
    </row>
    <row r="429" spans="1:35" x14ac:dyDescent="0.2">
      <c r="A429" s="628"/>
      <c r="B429" s="628" t="s">
        <v>8490</v>
      </c>
      <c r="C429" s="625" t="s">
        <v>2637</v>
      </c>
      <c r="D429" s="628" t="s">
        <v>1913</v>
      </c>
      <c r="E429" s="625">
        <v>103</v>
      </c>
      <c r="F429" s="625">
        <v>68</v>
      </c>
      <c r="G429" s="625"/>
      <c r="H429" s="625">
        <v>83</v>
      </c>
      <c r="I429" s="625"/>
      <c r="J429" s="625" t="s">
        <v>3854</v>
      </c>
      <c r="K429" s="625"/>
      <c r="L429" s="625" t="s">
        <v>6177</v>
      </c>
      <c r="M429" s="629" t="s">
        <v>8671</v>
      </c>
      <c r="N429" s="625"/>
      <c r="O429" s="626" t="s">
        <v>6177</v>
      </c>
      <c r="P429" s="629" t="s">
        <v>8672</v>
      </c>
      <c r="Q429" s="625"/>
      <c r="R429" s="626" t="s">
        <v>9991</v>
      </c>
      <c r="S429" s="625"/>
      <c r="T429" s="626" t="s">
        <v>6178</v>
      </c>
      <c r="U429" s="625"/>
      <c r="V429" s="625" t="s">
        <v>5752</v>
      </c>
      <c r="W429" s="628"/>
      <c r="X429" s="625" t="s">
        <v>211</v>
      </c>
      <c r="Y429" s="625"/>
      <c r="Z429" s="625" t="s">
        <v>6180</v>
      </c>
      <c r="AA429" s="628"/>
      <c r="AB429" s="636" t="s">
        <v>8263</v>
      </c>
      <c r="AC429" s="626" t="str">
        <f t="shared" ref="AC429:AC497" si="14">AI429&amp; " mm"</f>
        <v>392 mm</v>
      </c>
      <c r="AD429" s="637"/>
      <c r="AH429" s="623">
        <v>25</v>
      </c>
      <c r="AI429" s="623">
        <f t="shared" ref="AI429:AI497" si="15">312-AH429-7+112</f>
        <v>392</v>
      </c>
    </row>
    <row r="430" spans="1:35" x14ac:dyDescent="0.2">
      <c r="A430" s="628" t="s">
        <v>12333</v>
      </c>
      <c r="B430" s="628" t="s">
        <v>8490</v>
      </c>
      <c r="C430" s="625" t="s">
        <v>2637</v>
      </c>
      <c r="D430" s="628" t="s">
        <v>12337</v>
      </c>
      <c r="E430" s="625">
        <v>101</v>
      </c>
      <c r="F430" s="625">
        <v>64</v>
      </c>
      <c r="G430" s="625"/>
      <c r="H430" s="625">
        <v>79</v>
      </c>
      <c r="I430" s="625"/>
      <c r="J430" s="636" t="s">
        <v>3854</v>
      </c>
      <c r="K430" s="636"/>
      <c r="L430" s="636" t="s">
        <v>6177</v>
      </c>
      <c r="M430" s="648" t="s">
        <v>5089</v>
      </c>
      <c r="N430" s="636"/>
      <c r="O430" s="634" t="s">
        <v>6178</v>
      </c>
      <c r="P430" s="648" t="s">
        <v>6178</v>
      </c>
      <c r="Q430" s="636"/>
      <c r="R430" s="634" t="s">
        <v>9991</v>
      </c>
      <c r="S430" s="636"/>
      <c r="T430" s="634" t="s">
        <v>6178</v>
      </c>
      <c r="U430" s="636"/>
      <c r="V430" s="638" t="s">
        <v>8801</v>
      </c>
      <c r="W430" s="633"/>
      <c r="X430" s="636" t="s">
        <v>6180</v>
      </c>
      <c r="Y430" s="636"/>
      <c r="Z430" s="636" t="s">
        <v>5243</v>
      </c>
      <c r="AA430" s="633"/>
      <c r="AB430" s="636" t="s">
        <v>8263</v>
      </c>
      <c r="AC430" s="626" t="str">
        <f t="shared" si="14"/>
        <v>367 mm</v>
      </c>
      <c r="AD430" s="637" t="s">
        <v>12335</v>
      </c>
      <c r="AH430" s="623">
        <v>50</v>
      </c>
      <c r="AI430" s="623">
        <f t="shared" si="15"/>
        <v>367</v>
      </c>
    </row>
    <row r="431" spans="1:35" x14ac:dyDescent="0.2">
      <c r="A431" s="628" t="s">
        <v>7950</v>
      </c>
      <c r="B431" s="628" t="s">
        <v>8490</v>
      </c>
      <c r="C431" s="625" t="s">
        <v>2637</v>
      </c>
      <c r="D431" s="632" t="s">
        <v>5666</v>
      </c>
      <c r="E431" s="625">
        <v>101</v>
      </c>
      <c r="F431" s="625">
        <v>65</v>
      </c>
      <c r="G431" s="625"/>
      <c r="H431" s="625">
        <v>79</v>
      </c>
      <c r="I431" s="625"/>
      <c r="J431" s="625" t="s">
        <v>3854</v>
      </c>
      <c r="K431" s="625"/>
      <c r="L431" s="625" t="s">
        <v>6177</v>
      </c>
      <c r="M431" s="629" t="s">
        <v>5089</v>
      </c>
      <c r="N431" s="625"/>
      <c r="O431" s="626" t="s">
        <v>6178</v>
      </c>
      <c r="P431" s="629" t="s">
        <v>6178</v>
      </c>
      <c r="Q431" s="625"/>
      <c r="R431" s="626" t="s">
        <v>9991</v>
      </c>
      <c r="S431" s="625"/>
      <c r="T431" s="626" t="s">
        <v>6178</v>
      </c>
      <c r="U431" s="625"/>
      <c r="V431" s="638" t="s">
        <v>8801</v>
      </c>
      <c r="W431" s="628"/>
      <c r="X431" s="625" t="s">
        <v>6180</v>
      </c>
      <c r="Y431" s="625"/>
      <c r="Z431" s="625" t="s">
        <v>5243</v>
      </c>
      <c r="AA431" s="628"/>
      <c r="AB431" s="625" t="s">
        <v>8263</v>
      </c>
      <c r="AC431" s="626" t="str">
        <f t="shared" si="14"/>
        <v>367 mm</v>
      </c>
      <c r="AH431" s="623">
        <v>50</v>
      </c>
      <c r="AI431" s="623">
        <f t="shared" si="15"/>
        <v>367</v>
      </c>
    </row>
    <row r="432" spans="1:35" x14ac:dyDescent="0.2">
      <c r="A432" s="628" t="s">
        <v>12074</v>
      </c>
      <c r="B432" s="628" t="s">
        <v>8490</v>
      </c>
      <c r="C432" s="625" t="s">
        <v>2637</v>
      </c>
      <c r="D432" s="632" t="s">
        <v>12185</v>
      </c>
      <c r="E432" s="625">
        <v>101</v>
      </c>
      <c r="F432" s="625">
        <v>65</v>
      </c>
      <c r="G432" s="625"/>
      <c r="H432" s="625">
        <v>79</v>
      </c>
      <c r="I432" s="625"/>
      <c r="J432" s="625" t="s">
        <v>3854</v>
      </c>
      <c r="K432" s="625"/>
      <c r="L432" s="625" t="s">
        <v>6177</v>
      </c>
      <c r="M432" s="629" t="s">
        <v>5089</v>
      </c>
      <c r="N432" s="625"/>
      <c r="O432" s="626" t="s">
        <v>6178</v>
      </c>
      <c r="P432" s="629" t="s">
        <v>6178</v>
      </c>
      <c r="Q432" s="625"/>
      <c r="R432" s="626" t="s">
        <v>9991</v>
      </c>
      <c r="S432" s="625"/>
      <c r="T432" s="626" t="s">
        <v>6178</v>
      </c>
      <c r="U432" s="625"/>
      <c r="V432" s="638" t="s">
        <v>538</v>
      </c>
      <c r="W432" s="628"/>
      <c r="X432" s="625" t="s">
        <v>6180</v>
      </c>
      <c r="Y432" s="625"/>
      <c r="Z432" s="625" t="s">
        <v>5243</v>
      </c>
      <c r="AA432" s="628"/>
      <c r="AB432" s="625" t="s">
        <v>8263</v>
      </c>
      <c r="AC432" s="626" t="str">
        <f t="shared" si="14"/>
        <v>342 mm</v>
      </c>
      <c r="AD432" s="627" t="s">
        <v>12079</v>
      </c>
      <c r="AH432" s="623">
        <v>75</v>
      </c>
      <c r="AI432" s="623">
        <f t="shared" si="15"/>
        <v>342</v>
      </c>
    </row>
    <row r="433" spans="1:35" x14ac:dyDescent="0.2">
      <c r="A433" s="628"/>
      <c r="B433" s="628" t="s">
        <v>8490</v>
      </c>
      <c r="C433" s="625" t="s">
        <v>2637</v>
      </c>
      <c r="D433" s="632" t="s">
        <v>578</v>
      </c>
      <c r="E433" s="625">
        <v>101</v>
      </c>
      <c r="F433" s="625">
        <v>65</v>
      </c>
      <c r="G433" s="625"/>
      <c r="H433" s="625">
        <v>79</v>
      </c>
      <c r="I433" s="625"/>
      <c r="J433" s="625" t="s">
        <v>3854</v>
      </c>
      <c r="K433" s="625"/>
      <c r="L433" s="625" t="s">
        <v>6177</v>
      </c>
      <c r="M433" s="629" t="s">
        <v>5089</v>
      </c>
      <c r="N433" s="625"/>
      <c r="O433" s="626" t="s">
        <v>6178</v>
      </c>
      <c r="P433" s="629" t="s">
        <v>6178</v>
      </c>
      <c r="Q433" s="625"/>
      <c r="R433" s="626" t="s">
        <v>9991</v>
      </c>
      <c r="S433" s="625"/>
      <c r="T433" s="626" t="s">
        <v>6178</v>
      </c>
      <c r="U433" s="625"/>
      <c r="V433" s="638" t="s">
        <v>911</v>
      </c>
      <c r="W433" s="628"/>
      <c r="X433" s="625" t="s">
        <v>486</v>
      </c>
      <c r="Y433" s="625"/>
      <c r="Z433" s="625" t="s">
        <v>5156</v>
      </c>
      <c r="AA433" s="628"/>
      <c r="AB433" s="625" t="s">
        <v>8263</v>
      </c>
      <c r="AC433" s="626" t="str">
        <f t="shared" si="14"/>
        <v>352 mm</v>
      </c>
      <c r="AH433" s="623">
        <v>65</v>
      </c>
      <c r="AI433" s="623">
        <f t="shared" si="15"/>
        <v>352</v>
      </c>
    </row>
    <row r="434" spans="1:35" x14ac:dyDescent="0.2">
      <c r="A434" s="628"/>
      <c r="B434" s="628" t="s">
        <v>8490</v>
      </c>
      <c r="C434" s="625" t="s">
        <v>2637</v>
      </c>
      <c r="D434" s="632" t="s">
        <v>10229</v>
      </c>
      <c r="E434" s="625">
        <v>101</v>
      </c>
      <c r="F434" s="625">
        <v>64</v>
      </c>
      <c r="G434" s="625"/>
      <c r="H434" s="625">
        <v>79</v>
      </c>
      <c r="I434" s="625"/>
      <c r="J434" s="625" t="s">
        <v>3854</v>
      </c>
      <c r="K434" s="625"/>
      <c r="L434" s="625" t="s">
        <v>6177</v>
      </c>
      <c r="M434" s="629" t="s">
        <v>5089</v>
      </c>
      <c r="N434" s="625"/>
      <c r="O434" s="626" t="s">
        <v>6178</v>
      </c>
      <c r="P434" s="629" t="s">
        <v>6178</v>
      </c>
      <c r="Q434" s="625"/>
      <c r="R434" s="626" t="s">
        <v>9991</v>
      </c>
      <c r="S434" s="625"/>
      <c r="T434" s="626" t="s">
        <v>6178</v>
      </c>
      <c r="U434" s="625"/>
      <c r="V434" s="638" t="s">
        <v>911</v>
      </c>
      <c r="W434" s="628"/>
      <c r="X434" s="625" t="s">
        <v>486</v>
      </c>
      <c r="Y434" s="625"/>
      <c r="Z434" s="625" t="s">
        <v>5156</v>
      </c>
      <c r="AA434" s="628"/>
      <c r="AB434" s="625" t="s">
        <v>8263</v>
      </c>
      <c r="AC434" s="626" t="str">
        <f t="shared" si="14"/>
        <v>352 mm</v>
      </c>
      <c r="AH434" s="623">
        <v>65</v>
      </c>
      <c r="AI434" s="623">
        <f t="shared" si="15"/>
        <v>352</v>
      </c>
    </row>
    <row r="435" spans="1:35" x14ac:dyDescent="0.2">
      <c r="A435" s="633" t="s">
        <v>10858</v>
      </c>
      <c r="B435" s="628" t="s">
        <v>8490</v>
      </c>
      <c r="C435" s="625" t="s">
        <v>2637</v>
      </c>
      <c r="D435" s="632" t="s">
        <v>8626</v>
      </c>
      <c r="E435" s="625">
        <v>101</v>
      </c>
      <c r="F435" s="625">
        <v>65</v>
      </c>
      <c r="G435" s="625"/>
      <c r="H435" s="625">
        <v>79</v>
      </c>
      <c r="I435" s="625"/>
      <c r="J435" s="625" t="s">
        <v>3854</v>
      </c>
      <c r="K435" s="625"/>
      <c r="L435" s="625" t="s">
        <v>6177</v>
      </c>
      <c r="M435" s="629" t="s">
        <v>3817</v>
      </c>
      <c r="N435" s="625"/>
      <c r="O435" s="626" t="s">
        <v>6178</v>
      </c>
      <c r="P435" s="629" t="s">
        <v>6178</v>
      </c>
      <c r="Q435" s="625"/>
      <c r="R435" s="626" t="s">
        <v>9991</v>
      </c>
      <c r="S435" s="625"/>
      <c r="T435" s="626" t="s">
        <v>6178</v>
      </c>
      <c r="U435" s="625"/>
      <c r="V435" s="635" t="s">
        <v>18</v>
      </c>
      <c r="W435" s="628"/>
      <c r="X435" s="636" t="s">
        <v>8802</v>
      </c>
      <c r="Y435" s="625"/>
      <c r="Z435" s="625" t="s">
        <v>5156</v>
      </c>
      <c r="AA435" s="628"/>
      <c r="AB435" s="625" t="s">
        <v>8263</v>
      </c>
      <c r="AC435" s="626" t="str">
        <f t="shared" si="14"/>
        <v>347 mm</v>
      </c>
      <c r="AD435" s="623" t="s">
        <v>11419</v>
      </c>
      <c r="AH435" s="623">
        <v>70</v>
      </c>
      <c r="AI435" s="623">
        <f t="shared" si="15"/>
        <v>347</v>
      </c>
    </row>
    <row r="436" spans="1:35" x14ac:dyDescent="0.2">
      <c r="A436" s="628"/>
      <c r="B436" s="628" t="s">
        <v>8490</v>
      </c>
      <c r="C436" s="625" t="s">
        <v>2637</v>
      </c>
      <c r="D436" s="632" t="s">
        <v>1490</v>
      </c>
      <c r="E436" s="625">
        <v>112</v>
      </c>
      <c r="F436" s="625">
        <v>63</v>
      </c>
      <c r="G436" s="625"/>
      <c r="H436" s="625">
        <v>79</v>
      </c>
      <c r="I436" s="625"/>
      <c r="J436" s="625" t="s">
        <v>6177</v>
      </c>
      <c r="K436" s="625"/>
      <c r="L436" s="625" t="s">
        <v>6177</v>
      </c>
      <c r="M436" s="629" t="s">
        <v>5089</v>
      </c>
      <c r="N436" s="625"/>
      <c r="O436" s="626" t="s">
        <v>6178</v>
      </c>
      <c r="P436" s="629" t="s">
        <v>6178</v>
      </c>
      <c r="Q436" s="625"/>
      <c r="R436" s="626" t="s">
        <v>8263</v>
      </c>
      <c r="S436" s="625"/>
      <c r="T436" s="626" t="s">
        <v>6178</v>
      </c>
      <c r="U436" s="625"/>
      <c r="V436" s="638" t="s">
        <v>911</v>
      </c>
      <c r="W436" s="628"/>
      <c r="X436" s="625" t="s">
        <v>5156</v>
      </c>
      <c r="Y436" s="625"/>
      <c r="Z436" s="625" t="s">
        <v>1409</v>
      </c>
      <c r="AA436" s="628"/>
      <c r="AB436" s="625" t="s">
        <v>8263</v>
      </c>
      <c r="AC436" s="626" t="str">
        <f t="shared" si="14"/>
        <v>352 mm</v>
      </c>
      <c r="AH436" s="623">
        <v>65</v>
      </c>
      <c r="AI436" s="623">
        <f t="shared" si="15"/>
        <v>352</v>
      </c>
    </row>
    <row r="437" spans="1:35" x14ac:dyDescent="0.2">
      <c r="A437" s="628" t="s">
        <v>12142</v>
      </c>
      <c r="B437" s="628" t="s">
        <v>8490</v>
      </c>
      <c r="C437" s="625" t="s">
        <v>12002</v>
      </c>
      <c r="D437" s="632" t="s">
        <v>12146</v>
      </c>
      <c r="E437" s="625">
        <v>102</v>
      </c>
      <c r="F437" s="625">
        <v>67.5</v>
      </c>
      <c r="G437" s="625"/>
      <c r="H437" s="625">
        <v>83</v>
      </c>
      <c r="I437" s="625"/>
      <c r="J437" s="625" t="s">
        <v>3854</v>
      </c>
      <c r="K437" s="625"/>
      <c r="L437" s="625" t="s">
        <v>6177</v>
      </c>
      <c r="M437" s="629" t="s">
        <v>5089</v>
      </c>
      <c r="N437" s="625"/>
      <c r="O437" s="626" t="s">
        <v>6178</v>
      </c>
      <c r="P437" s="629" t="s">
        <v>6178</v>
      </c>
      <c r="Q437" s="625"/>
      <c r="R437" s="626" t="s">
        <v>9991</v>
      </c>
      <c r="S437" s="625"/>
      <c r="T437" s="626" t="s">
        <v>6178</v>
      </c>
      <c r="U437" s="625"/>
      <c r="V437" s="625" t="s">
        <v>5752</v>
      </c>
      <c r="W437" s="628"/>
      <c r="X437" s="625" t="s">
        <v>6180</v>
      </c>
      <c r="Y437" s="625"/>
      <c r="Z437" s="625" t="s">
        <v>5243</v>
      </c>
      <c r="AA437" s="628"/>
      <c r="AB437" s="636"/>
      <c r="AC437" s="626" t="str">
        <f>AI437&amp; " mm"</f>
        <v>392 mm</v>
      </c>
      <c r="AD437" s="637" t="s">
        <v>12144</v>
      </c>
      <c r="AH437" s="623">
        <v>25</v>
      </c>
      <c r="AI437" s="623">
        <f>312-AH437-7+112</f>
        <v>392</v>
      </c>
    </row>
    <row r="438" spans="1:35" x14ac:dyDescent="0.2">
      <c r="A438" s="628"/>
      <c r="B438" s="628" t="s">
        <v>8490</v>
      </c>
      <c r="C438" s="625" t="s">
        <v>2637</v>
      </c>
      <c r="D438" s="628" t="s">
        <v>9698</v>
      </c>
      <c r="E438" s="625">
        <v>101</v>
      </c>
      <c r="F438" s="625">
        <v>65</v>
      </c>
      <c r="G438" s="625"/>
      <c r="H438" s="625">
        <v>79</v>
      </c>
      <c r="I438" s="625"/>
      <c r="J438" s="625" t="s">
        <v>3854</v>
      </c>
      <c r="K438" s="625"/>
      <c r="L438" s="625" t="s">
        <v>6177</v>
      </c>
      <c r="M438" s="629" t="s">
        <v>5089</v>
      </c>
      <c r="N438" s="625"/>
      <c r="O438" s="626" t="s">
        <v>6178</v>
      </c>
      <c r="P438" s="629" t="s">
        <v>6178</v>
      </c>
      <c r="Q438" s="625"/>
      <c r="R438" s="626" t="s">
        <v>9991</v>
      </c>
      <c r="S438" s="625"/>
      <c r="T438" s="626" t="s">
        <v>6178</v>
      </c>
      <c r="U438" s="625"/>
      <c r="V438" s="638" t="s">
        <v>4424</v>
      </c>
      <c r="W438" s="628"/>
      <c r="X438" s="625" t="s">
        <v>211</v>
      </c>
      <c r="Y438" s="625"/>
      <c r="Z438" s="625" t="s">
        <v>5243</v>
      </c>
      <c r="AA438" s="628"/>
      <c r="AB438" s="625" t="s">
        <v>8263</v>
      </c>
      <c r="AC438" s="626" t="str">
        <f t="shared" si="14"/>
        <v>357 mm</v>
      </c>
      <c r="AH438" s="623">
        <v>60</v>
      </c>
      <c r="AI438" s="623">
        <f t="shared" si="15"/>
        <v>357</v>
      </c>
    </row>
    <row r="439" spans="1:35" x14ac:dyDescent="0.2">
      <c r="A439" s="628" t="s">
        <v>11909</v>
      </c>
      <c r="B439" s="628" t="s">
        <v>8490</v>
      </c>
      <c r="C439" s="625" t="s">
        <v>10090</v>
      </c>
      <c r="D439" s="628" t="s">
        <v>11912</v>
      </c>
      <c r="E439" s="625">
        <v>101</v>
      </c>
      <c r="F439" s="625">
        <v>65</v>
      </c>
      <c r="G439" s="625"/>
      <c r="H439" s="625">
        <v>79</v>
      </c>
      <c r="I439" s="625"/>
      <c r="J439" s="625" t="s">
        <v>3854</v>
      </c>
      <c r="K439" s="625"/>
      <c r="L439" s="625" t="s">
        <v>6177</v>
      </c>
      <c r="M439" s="629" t="s">
        <v>11913</v>
      </c>
      <c r="N439" s="625"/>
      <c r="O439" s="626" t="s">
        <v>6178</v>
      </c>
      <c r="P439" s="629" t="s">
        <v>6178</v>
      </c>
      <c r="Q439" s="625"/>
      <c r="R439" s="626" t="s">
        <v>9991</v>
      </c>
      <c r="S439" s="625"/>
      <c r="T439" s="626" t="s">
        <v>6178</v>
      </c>
      <c r="U439" s="625"/>
      <c r="V439" s="638" t="s">
        <v>4424</v>
      </c>
      <c r="W439" s="628"/>
      <c r="X439" s="636" t="s">
        <v>8802</v>
      </c>
      <c r="Y439" s="625"/>
      <c r="Z439" s="625" t="s">
        <v>5156</v>
      </c>
      <c r="AA439" s="628"/>
      <c r="AB439" s="625" t="s">
        <v>8263</v>
      </c>
      <c r="AC439" s="626" t="str">
        <f t="shared" si="14"/>
        <v>357 mm</v>
      </c>
      <c r="AD439" s="623" t="s">
        <v>11914</v>
      </c>
      <c r="AH439" s="623">
        <v>60</v>
      </c>
      <c r="AI439" s="623">
        <f t="shared" si="15"/>
        <v>357</v>
      </c>
    </row>
    <row r="440" spans="1:35" x14ac:dyDescent="0.2">
      <c r="A440" s="628" t="s">
        <v>11945</v>
      </c>
      <c r="B440" s="628" t="s">
        <v>8490</v>
      </c>
      <c r="C440" s="625" t="s">
        <v>2637</v>
      </c>
      <c r="D440" s="628" t="s">
        <v>71</v>
      </c>
      <c r="E440" s="625">
        <v>101</v>
      </c>
      <c r="F440" s="625">
        <v>65</v>
      </c>
      <c r="G440" s="625"/>
      <c r="H440" s="625">
        <v>79</v>
      </c>
      <c r="I440" s="625"/>
      <c r="J440" s="625" t="s">
        <v>3854</v>
      </c>
      <c r="K440" s="625"/>
      <c r="L440" s="625" t="s">
        <v>6177</v>
      </c>
      <c r="M440" s="629" t="s">
        <v>11913</v>
      </c>
      <c r="N440" s="625"/>
      <c r="O440" s="626" t="s">
        <v>6178</v>
      </c>
      <c r="P440" s="629" t="s">
        <v>6178</v>
      </c>
      <c r="Q440" s="625"/>
      <c r="R440" s="626" t="s">
        <v>9991</v>
      </c>
      <c r="S440" s="625"/>
      <c r="T440" s="626" t="s">
        <v>6178</v>
      </c>
      <c r="U440" s="625"/>
      <c r="V440" s="635" t="s">
        <v>18</v>
      </c>
      <c r="W440" s="628"/>
      <c r="X440" s="625" t="s">
        <v>6180</v>
      </c>
      <c r="Y440" s="625"/>
      <c r="Z440" s="625" t="s">
        <v>5243</v>
      </c>
      <c r="AA440" s="628"/>
      <c r="AB440" s="625" t="s">
        <v>8263</v>
      </c>
      <c r="AC440" s="626" t="str">
        <f t="shared" si="14"/>
        <v>347 mm</v>
      </c>
      <c r="AD440" s="623" t="s">
        <v>11951</v>
      </c>
      <c r="AH440" s="623">
        <v>70</v>
      </c>
      <c r="AI440" s="623">
        <f t="shared" si="15"/>
        <v>347</v>
      </c>
    </row>
    <row r="441" spans="1:35" x14ac:dyDescent="0.2">
      <c r="A441" s="628" t="s">
        <v>12562</v>
      </c>
      <c r="B441" s="628" t="s">
        <v>8490</v>
      </c>
      <c r="C441" s="789" t="s">
        <v>2637</v>
      </c>
      <c r="D441" s="778" t="s">
        <v>12563</v>
      </c>
      <c r="E441" s="789">
        <v>101</v>
      </c>
      <c r="F441" s="789">
        <v>64</v>
      </c>
      <c r="G441" s="789"/>
      <c r="H441" s="789">
        <v>79</v>
      </c>
      <c r="I441" s="789"/>
      <c r="J441" s="789" t="s">
        <v>3854</v>
      </c>
      <c r="K441" s="789"/>
      <c r="L441" s="789" t="s">
        <v>6177</v>
      </c>
      <c r="M441" s="629" t="s">
        <v>5089</v>
      </c>
      <c r="N441" s="789"/>
      <c r="O441" s="626" t="s">
        <v>6178</v>
      </c>
      <c r="P441" s="629" t="s">
        <v>6178</v>
      </c>
      <c r="Q441" s="789"/>
      <c r="R441" s="626" t="s">
        <v>9991</v>
      </c>
      <c r="S441" s="789"/>
      <c r="T441" s="626" t="s">
        <v>6178</v>
      </c>
      <c r="U441" s="789"/>
      <c r="V441" s="638" t="s">
        <v>4424</v>
      </c>
      <c r="W441" s="628"/>
      <c r="X441" s="789" t="s">
        <v>6180</v>
      </c>
      <c r="Y441" s="789"/>
      <c r="Z441" s="789" t="s">
        <v>5243</v>
      </c>
      <c r="AA441" s="628"/>
      <c r="AB441" s="789" t="s">
        <v>8263</v>
      </c>
      <c r="AC441" s="626" t="str">
        <f t="shared" ref="AC441" si="16">AI441&amp; " mm"</f>
        <v>357 mm</v>
      </c>
      <c r="AD441" s="623" t="s">
        <v>12564</v>
      </c>
      <c r="AH441" s="623">
        <v>60</v>
      </c>
      <c r="AI441" s="623">
        <f t="shared" ref="AI441" si="17">312-AH441-7+112</f>
        <v>357</v>
      </c>
    </row>
    <row r="442" spans="1:35" x14ac:dyDescent="0.2">
      <c r="A442" s="628"/>
      <c r="B442" s="628" t="s">
        <v>8490</v>
      </c>
      <c r="C442" s="625" t="s">
        <v>2637</v>
      </c>
      <c r="D442" s="632" t="s">
        <v>1386</v>
      </c>
      <c r="E442" s="625">
        <v>102</v>
      </c>
      <c r="F442" s="625">
        <v>69</v>
      </c>
      <c r="G442" s="625"/>
      <c r="H442" s="625">
        <v>83</v>
      </c>
      <c r="I442" s="625"/>
      <c r="J442" s="625" t="s">
        <v>7367</v>
      </c>
      <c r="K442" s="625"/>
      <c r="L442" s="625" t="s">
        <v>6177</v>
      </c>
      <c r="M442" s="629" t="s">
        <v>5089</v>
      </c>
      <c r="N442" s="625"/>
      <c r="O442" s="626" t="s">
        <v>6178</v>
      </c>
      <c r="P442" s="629" t="s">
        <v>6178</v>
      </c>
      <c r="Q442" s="625"/>
      <c r="R442" s="626" t="s">
        <v>9991</v>
      </c>
      <c r="S442" s="625"/>
      <c r="T442" s="626" t="s">
        <v>6178</v>
      </c>
      <c r="U442" s="625"/>
      <c r="V442" s="638" t="s">
        <v>4614</v>
      </c>
      <c r="W442" s="628"/>
      <c r="X442" s="625" t="s">
        <v>8802</v>
      </c>
      <c r="Y442" s="625"/>
      <c r="Z442" s="625" t="s">
        <v>5156</v>
      </c>
      <c r="AA442" s="628"/>
      <c r="AB442" s="625"/>
      <c r="AC442" s="626" t="str">
        <f t="shared" si="14"/>
        <v>397 mm</v>
      </c>
      <c r="AH442" s="623">
        <v>20</v>
      </c>
      <c r="AI442" s="623">
        <f t="shared" si="15"/>
        <v>397</v>
      </c>
    </row>
    <row r="443" spans="1:35" x14ac:dyDescent="0.2">
      <c r="A443" s="628"/>
      <c r="B443" s="628" t="s">
        <v>8490</v>
      </c>
      <c r="C443" s="625" t="s">
        <v>2637</v>
      </c>
      <c r="D443" s="632" t="s">
        <v>9885</v>
      </c>
      <c r="E443" s="625">
        <v>101</v>
      </c>
      <c r="F443" s="625">
        <v>65</v>
      </c>
      <c r="G443" s="625"/>
      <c r="H443" s="625">
        <v>79</v>
      </c>
      <c r="I443" s="625"/>
      <c r="J443" s="625" t="s">
        <v>3854</v>
      </c>
      <c r="K443" s="625"/>
      <c r="L443" s="625" t="s">
        <v>6177</v>
      </c>
      <c r="M443" s="629" t="s">
        <v>3929</v>
      </c>
      <c r="N443" s="625"/>
      <c r="O443" s="626" t="s">
        <v>6178</v>
      </c>
      <c r="P443" s="629" t="s">
        <v>6178</v>
      </c>
      <c r="Q443" s="625"/>
      <c r="R443" s="626" t="s">
        <v>9991</v>
      </c>
      <c r="S443" s="625"/>
      <c r="T443" s="626" t="s">
        <v>6178</v>
      </c>
      <c r="U443" s="625"/>
      <c r="V443" s="638" t="s">
        <v>911</v>
      </c>
      <c r="W443" s="628"/>
      <c r="X443" s="625" t="s">
        <v>6180</v>
      </c>
      <c r="Y443" s="625"/>
      <c r="Z443" s="625" t="s">
        <v>5243</v>
      </c>
      <c r="AA443" s="628"/>
      <c r="AB443" s="625" t="s">
        <v>8263</v>
      </c>
      <c r="AC443" s="626" t="str">
        <f t="shared" si="14"/>
        <v>352 mm</v>
      </c>
      <c r="AH443" s="623">
        <v>65</v>
      </c>
      <c r="AI443" s="623">
        <f t="shared" si="15"/>
        <v>352</v>
      </c>
    </row>
    <row r="444" spans="1:35" x14ac:dyDescent="0.2">
      <c r="A444" s="628"/>
      <c r="B444" s="628" t="s">
        <v>8490</v>
      </c>
      <c r="C444" s="625" t="s">
        <v>2637</v>
      </c>
      <c r="D444" s="632" t="s">
        <v>8586</v>
      </c>
      <c r="E444" s="625">
        <v>101</v>
      </c>
      <c r="F444" s="625">
        <v>64</v>
      </c>
      <c r="G444" s="625"/>
      <c r="H444" s="625">
        <v>79</v>
      </c>
      <c r="I444" s="625"/>
      <c r="J444" s="625" t="s">
        <v>3854</v>
      </c>
      <c r="K444" s="625"/>
      <c r="L444" s="625" t="s">
        <v>6177</v>
      </c>
      <c r="M444" s="629" t="s">
        <v>5089</v>
      </c>
      <c r="N444" s="625"/>
      <c r="O444" s="626" t="s">
        <v>6178</v>
      </c>
      <c r="P444" s="629" t="s">
        <v>6178</v>
      </c>
      <c r="Q444" s="625"/>
      <c r="R444" s="626" t="s">
        <v>9991</v>
      </c>
      <c r="S444" s="625"/>
      <c r="T444" s="626" t="s">
        <v>6178</v>
      </c>
      <c r="U444" s="625"/>
      <c r="V444" s="638" t="s">
        <v>911</v>
      </c>
      <c r="W444" s="628"/>
      <c r="X444" s="625" t="s">
        <v>6180</v>
      </c>
      <c r="Y444" s="625"/>
      <c r="Z444" s="625" t="s">
        <v>5243</v>
      </c>
      <c r="AA444" s="628"/>
      <c r="AB444" s="625" t="s">
        <v>8263</v>
      </c>
      <c r="AC444" s="626" t="str">
        <f t="shared" si="14"/>
        <v>352 mm</v>
      </c>
      <c r="AH444" s="623">
        <v>65</v>
      </c>
      <c r="AI444" s="623">
        <f t="shared" si="15"/>
        <v>352</v>
      </c>
    </row>
    <row r="445" spans="1:35" x14ac:dyDescent="0.2">
      <c r="A445" s="628"/>
      <c r="B445" s="628" t="s">
        <v>8490</v>
      </c>
      <c r="C445" s="625" t="s">
        <v>2637</v>
      </c>
      <c r="D445" s="632" t="s">
        <v>7167</v>
      </c>
      <c r="E445" s="625">
        <v>101</v>
      </c>
      <c r="F445" s="625">
        <v>64</v>
      </c>
      <c r="G445" s="625"/>
      <c r="H445" s="625">
        <v>79</v>
      </c>
      <c r="I445" s="625"/>
      <c r="J445" s="625" t="s">
        <v>3854</v>
      </c>
      <c r="K445" s="625"/>
      <c r="L445" s="625" t="s">
        <v>6177</v>
      </c>
      <c r="M445" s="629" t="s">
        <v>5089</v>
      </c>
      <c r="N445" s="625"/>
      <c r="O445" s="626" t="s">
        <v>6178</v>
      </c>
      <c r="P445" s="629" t="s">
        <v>6178</v>
      </c>
      <c r="Q445" s="625"/>
      <c r="R445" s="626" t="s">
        <v>9991</v>
      </c>
      <c r="S445" s="625"/>
      <c r="T445" s="626" t="s">
        <v>6178</v>
      </c>
      <c r="U445" s="625"/>
      <c r="V445" s="638" t="s">
        <v>18</v>
      </c>
      <c r="W445" s="628"/>
      <c r="X445" s="625" t="s">
        <v>211</v>
      </c>
      <c r="Y445" s="625"/>
      <c r="Z445" s="625" t="s">
        <v>5243</v>
      </c>
      <c r="AA445" s="628"/>
      <c r="AB445" s="625" t="s">
        <v>8263</v>
      </c>
      <c r="AC445" s="626" t="str">
        <f t="shared" si="14"/>
        <v>347 mm</v>
      </c>
      <c r="AH445" s="623">
        <v>70</v>
      </c>
      <c r="AI445" s="623">
        <f t="shared" si="15"/>
        <v>347</v>
      </c>
    </row>
    <row r="446" spans="1:35" x14ac:dyDescent="0.2">
      <c r="A446" s="628"/>
      <c r="B446" s="628" t="s">
        <v>8490</v>
      </c>
      <c r="C446" s="625" t="s">
        <v>2637</v>
      </c>
      <c r="D446" s="628" t="s">
        <v>6509</v>
      </c>
      <c r="E446" s="625">
        <v>119</v>
      </c>
      <c r="F446" s="625">
        <v>72</v>
      </c>
      <c r="G446" s="625"/>
      <c r="H446" s="625">
        <v>88</v>
      </c>
      <c r="I446" s="625"/>
      <c r="J446" s="638" t="s">
        <v>3854</v>
      </c>
      <c r="K446" s="626"/>
      <c r="L446" s="626" t="s">
        <v>6177</v>
      </c>
      <c r="M446" s="629" t="s">
        <v>8671</v>
      </c>
      <c r="N446" s="626"/>
      <c r="O446" s="626" t="s">
        <v>6177</v>
      </c>
      <c r="P446" s="629" t="s">
        <v>8672</v>
      </c>
      <c r="Q446" s="626"/>
      <c r="R446" s="626" t="s">
        <v>9991</v>
      </c>
      <c r="S446" s="626"/>
      <c r="T446" s="626" t="s">
        <v>6178</v>
      </c>
      <c r="U446" s="626"/>
      <c r="V446" s="625" t="s">
        <v>6179</v>
      </c>
      <c r="W446" s="628"/>
      <c r="X446" s="625" t="s">
        <v>5243</v>
      </c>
      <c r="Y446" s="625"/>
      <c r="Z446" s="625" t="s">
        <v>5243</v>
      </c>
      <c r="AA446" s="628"/>
      <c r="AB446" s="625"/>
      <c r="AC446" s="626" t="str">
        <f t="shared" si="14"/>
        <v>372 mm</v>
      </c>
      <c r="AH446" s="623">
        <v>45</v>
      </c>
      <c r="AI446" s="623">
        <f t="shared" si="15"/>
        <v>372</v>
      </c>
    </row>
    <row r="447" spans="1:35" x14ac:dyDescent="0.2">
      <c r="A447" s="628" t="s">
        <v>1064</v>
      </c>
      <c r="B447" s="628" t="s">
        <v>8490</v>
      </c>
      <c r="C447" s="625" t="s">
        <v>2637</v>
      </c>
      <c r="D447" s="632" t="s">
        <v>9532</v>
      </c>
      <c r="E447" s="625">
        <v>112</v>
      </c>
      <c r="F447" s="625">
        <v>61</v>
      </c>
      <c r="G447" s="625"/>
      <c r="H447" s="625">
        <v>79</v>
      </c>
      <c r="I447" s="625"/>
      <c r="J447" s="625" t="s">
        <v>6177</v>
      </c>
      <c r="K447" s="625"/>
      <c r="L447" s="625" t="s">
        <v>6177</v>
      </c>
      <c r="M447" s="629" t="s">
        <v>3817</v>
      </c>
      <c r="N447" s="625"/>
      <c r="O447" s="626" t="s">
        <v>6178</v>
      </c>
      <c r="P447" s="629" t="s">
        <v>6178</v>
      </c>
      <c r="Q447" s="625"/>
      <c r="R447" s="626" t="s">
        <v>8263</v>
      </c>
      <c r="S447" s="625"/>
      <c r="T447" s="626" t="s">
        <v>6178</v>
      </c>
      <c r="U447" s="625"/>
      <c r="V447" s="638" t="s">
        <v>6179</v>
      </c>
      <c r="W447" s="628"/>
      <c r="X447" s="625" t="s">
        <v>486</v>
      </c>
      <c r="Y447" s="625"/>
      <c r="Z447" s="625" t="s">
        <v>5156</v>
      </c>
      <c r="AA447" s="628"/>
      <c r="AB447" s="625" t="s">
        <v>8263</v>
      </c>
      <c r="AC447" s="626" t="str">
        <f t="shared" si="14"/>
        <v>372 mm</v>
      </c>
      <c r="AD447" s="627" t="s">
        <v>2131</v>
      </c>
      <c r="AH447" s="623">
        <v>45</v>
      </c>
      <c r="AI447" s="623">
        <f t="shared" si="15"/>
        <v>372</v>
      </c>
    </row>
    <row r="448" spans="1:35" x14ac:dyDescent="0.2">
      <c r="A448" s="628"/>
      <c r="B448" s="628" t="s">
        <v>8490</v>
      </c>
      <c r="C448" s="625" t="s">
        <v>2637</v>
      </c>
      <c r="D448" s="628" t="s">
        <v>194</v>
      </c>
      <c r="E448" s="625">
        <v>101</v>
      </c>
      <c r="F448" s="625">
        <v>64</v>
      </c>
      <c r="G448" s="625"/>
      <c r="H448" s="625">
        <v>79</v>
      </c>
      <c r="I448" s="625"/>
      <c r="J448" s="625" t="s">
        <v>3854</v>
      </c>
      <c r="K448" s="625"/>
      <c r="L448" s="625" t="s">
        <v>6177</v>
      </c>
      <c r="M448" s="629" t="s">
        <v>5089</v>
      </c>
      <c r="N448" s="625"/>
      <c r="O448" s="626" t="s">
        <v>6178</v>
      </c>
      <c r="P448" s="629" t="s">
        <v>6178</v>
      </c>
      <c r="Q448" s="625"/>
      <c r="R448" s="626" t="s">
        <v>9991</v>
      </c>
      <c r="S448" s="625"/>
      <c r="T448" s="626" t="s">
        <v>6178</v>
      </c>
      <c r="U448" s="625"/>
      <c r="V448" s="638" t="s">
        <v>4424</v>
      </c>
      <c r="W448" s="628"/>
      <c r="X448" s="625" t="s">
        <v>6180</v>
      </c>
      <c r="Y448" s="625"/>
      <c r="Z448" s="625" t="s">
        <v>5243</v>
      </c>
      <c r="AA448" s="628"/>
      <c r="AB448" s="625" t="s">
        <v>8263</v>
      </c>
      <c r="AC448" s="626" t="str">
        <f t="shared" si="14"/>
        <v>357 mm</v>
      </c>
      <c r="AD448" s="623" t="s">
        <v>5750</v>
      </c>
      <c r="AH448" s="623">
        <v>60</v>
      </c>
      <c r="AI448" s="623">
        <f t="shared" si="15"/>
        <v>357</v>
      </c>
    </row>
    <row r="449" spans="1:35" x14ac:dyDescent="0.2">
      <c r="A449" s="628" t="s">
        <v>11232</v>
      </c>
      <c r="B449" s="628" t="s">
        <v>8490</v>
      </c>
      <c r="C449" s="625" t="s">
        <v>2637</v>
      </c>
      <c r="D449" s="632" t="s">
        <v>11234</v>
      </c>
      <c r="E449" s="625">
        <v>116</v>
      </c>
      <c r="F449" s="625">
        <v>65</v>
      </c>
      <c r="G449" s="625"/>
      <c r="H449" s="625">
        <v>79</v>
      </c>
      <c r="I449" s="625"/>
      <c r="J449" s="625" t="s">
        <v>3854</v>
      </c>
      <c r="K449" s="625"/>
      <c r="L449" s="626" t="s">
        <v>6177</v>
      </c>
      <c r="M449" s="629" t="s">
        <v>8671</v>
      </c>
      <c r="N449" s="626"/>
      <c r="O449" s="626" t="s">
        <v>6177</v>
      </c>
      <c r="P449" s="629" t="s">
        <v>8672</v>
      </c>
      <c r="Q449" s="625"/>
      <c r="R449" s="626" t="s">
        <v>9991</v>
      </c>
      <c r="S449" s="625"/>
      <c r="T449" s="626" t="s">
        <v>6178</v>
      </c>
      <c r="U449" s="625"/>
      <c r="V449" s="638" t="s">
        <v>18</v>
      </c>
      <c r="W449" s="628"/>
      <c r="X449" s="625" t="s">
        <v>6180</v>
      </c>
      <c r="Y449" s="625"/>
      <c r="Z449" s="625" t="s">
        <v>5243</v>
      </c>
      <c r="AA449" s="628"/>
      <c r="AB449" s="625" t="s">
        <v>8263</v>
      </c>
      <c r="AC449" s="626" t="str">
        <f t="shared" si="14"/>
        <v>347 mm</v>
      </c>
      <c r="AD449" s="627" t="s">
        <v>11198</v>
      </c>
      <c r="AH449" s="623">
        <v>70</v>
      </c>
      <c r="AI449" s="623">
        <f t="shared" si="15"/>
        <v>347</v>
      </c>
    </row>
    <row r="450" spans="1:35" x14ac:dyDescent="0.2">
      <c r="A450" s="628" t="s">
        <v>9053</v>
      </c>
      <c r="B450" s="628" t="s">
        <v>8490</v>
      </c>
      <c r="C450" s="625" t="s">
        <v>2637</v>
      </c>
      <c r="D450" s="628" t="s">
        <v>9054</v>
      </c>
      <c r="E450" s="625">
        <v>102</v>
      </c>
      <c r="F450" s="625">
        <v>70</v>
      </c>
      <c r="G450" s="625"/>
      <c r="H450" s="625">
        <v>83</v>
      </c>
      <c r="I450" s="625"/>
      <c r="J450" s="625" t="s">
        <v>3854</v>
      </c>
      <c r="K450" s="625"/>
      <c r="L450" s="625" t="s">
        <v>6177</v>
      </c>
      <c r="M450" s="629" t="s">
        <v>5089</v>
      </c>
      <c r="N450" s="625"/>
      <c r="O450" s="626" t="s">
        <v>6178</v>
      </c>
      <c r="P450" s="629" t="s">
        <v>6178</v>
      </c>
      <c r="Q450" s="625"/>
      <c r="R450" s="626" t="s">
        <v>9991</v>
      </c>
      <c r="S450" s="625"/>
      <c r="T450" s="626" t="s">
        <v>6178</v>
      </c>
      <c r="U450" s="625"/>
      <c r="V450" s="638" t="s">
        <v>7344</v>
      </c>
      <c r="W450" s="628"/>
      <c r="X450" s="625" t="s">
        <v>6180</v>
      </c>
      <c r="Y450" s="625"/>
      <c r="Z450" s="625" t="s">
        <v>5243</v>
      </c>
      <c r="AA450" s="628"/>
      <c r="AB450" s="625"/>
      <c r="AC450" s="626" t="str">
        <f t="shared" si="14"/>
        <v>402 mm</v>
      </c>
      <c r="AH450" s="623">
        <v>15</v>
      </c>
      <c r="AI450" s="623">
        <f t="shared" si="15"/>
        <v>402</v>
      </c>
    </row>
    <row r="451" spans="1:35" x14ac:dyDescent="0.2">
      <c r="A451" s="628"/>
      <c r="B451" s="628" t="s">
        <v>8490</v>
      </c>
      <c r="C451" s="625" t="s">
        <v>2637</v>
      </c>
      <c r="D451" s="628" t="s">
        <v>2782</v>
      </c>
      <c r="E451" s="625">
        <v>102</v>
      </c>
      <c r="F451" s="625">
        <v>71</v>
      </c>
      <c r="G451" s="625"/>
      <c r="H451" s="625">
        <v>83</v>
      </c>
      <c r="I451" s="625"/>
      <c r="J451" s="625" t="s">
        <v>3854</v>
      </c>
      <c r="K451" s="625"/>
      <c r="L451" s="625" t="s">
        <v>6177</v>
      </c>
      <c r="M451" s="629" t="s">
        <v>3929</v>
      </c>
      <c r="N451" s="625"/>
      <c r="O451" s="626" t="s">
        <v>6178</v>
      </c>
      <c r="P451" s="629" t="s">
        <v>6178</v>
      </c>
      <c r="Q451" s="625"/>
      <c r="R451" s="626" t="s">
        <v>9991</v>
      </c>
      <c r="S451" s="625"/>
      <c r="T451" s="626" t="s">
        <v>6178</v>
      </c>
      <c r="U451" s="625"/>
      <c r="V451" s="638" t="s">
        <v>8291</v>
      </c>
      <c r="W451" s="628"/>
      <c r="X451" s="625" t="s">
        <v>6180</v>
      </c>
      <c r="Y451" s="625"/>
      <c r="Z451" s="625" t="s">
        <v>5243</v>
      </c>
      <c r="AA451" s="628"/>
      <c r="AB451" s="625"/>
      <c r="AC451" s="626" t="str">
        <f t="shared" si="14"/>
        <v>382 mm</v>
      </c>
      <c r="AH451" s="623">
        <v>35</v>
      </c>
      <c r="AI451" s="623">
        <f t="shared" si="15"/>
        <v>382</v>
      </c>
    </row>
    <row r="452" spans="1:35" x14ac:dyDescent="0.2">
      <c r="A452" s="628"/>
      <c r="B452" s="628" t="s">
        <v>8490</v>
      </c>
      <c r="C452" s="625" t="s">
        <v>2637</v>
      </c>
      <c r="D452" s="628" t="s">
        <v>8933</v>
      </c>
      <c r="E452" s="625">
        <v>106</v>
      </c>
      <c r="F452" s="625">
        <v>71</v>
      </c>
      <c r="G452" s="625"/>
      <c r="H452" s="625">
        <v>88</v>
      </c>
      <c r="I452" s="625"/>
      <c r="J452" s="625" t="s">
        <v>3854</v>
      </c>
      <c r="K452" s="625"/>
      <c r="L452" s="625" t="s">
        <v>6177</v>
      </c>
      <c r="M452" s="629" t="s">
        <v>3929</v>
      </c>
      <c r="N452" s="625"/>
      <c r="O452" s="626" t="s">
        <v>6178</v>
      </c>
      <c r="P452" s="629" t="s">
        <v>6178</v>
      </c>
      <c r="Q452" s="625"/>
      <c r="R452" s="626" t="s">
        <v>9991</v>
      </c>
      <c r="S452" s="625"/>
      <c r="T452" s="626" t="s">
        <v>6178</v>
      </c>
      <c r="U452" s="625"/>
      <c r="V452" s="638" t="s">
        <v>4424</v>
      </c>
      <c r="W452" s="628"/>
      <c r="X452" s="625" t="s">
        <v>6180</v>
      </c>
      <c r="Y452" s="625"/>
      <c r="Z452" s="625" t="s">
        <v>6180</v>
      </c>
      <c r="AA452" s="628"/>
      <c r="AB452" s="625"/>
      <c r="AC452" s="626" t="str">
        <f t="shared" si="14"/>
        <v>357 mm</v>
      </c>
      <c r="AD452" s="623" t="s">
        <v>5750</v>
      </c>
      <c r="AH452" s="623">
        <v>60</v>
      </c>
      <c r="AI452" s="623">
        <f t="shared" si="15"/>
        <v>357</v>
      </c>
    </row>
    <row r="453" spans="1:35" x14ac:dyDescent="0.2">
      <c r="A453" s="628" t="s">
        <v>4709</v>
      </c>
      <c r="B453" s="628" t="s">
        <v>8490</v>
      </c>
      <c r="C453" s="625" t="s">
        <v>2637</v>
      </c>
      <c r="D453" s="632" t="s">
        <v>8411</v>
      </c>
      <c r="E453" s="625">
        <v>101</v>
      </c>
      <c r="F453" s="625">
        <v>64</v>
      </c>
      <c r="G453" s="625"/>
      <c r="H453" s="625">
        <v>79</v>
      </c>
      <c r="I453" s="625"/>
      <c r="J453" s="625" t="s">
        <v>3854</v>
      </c>
      <c r="K453" s="625"/>
      <c r="L453" s="625" t="s">
        <v>6177</v>
      </c>
      <c r="M453" s="629" t="s">
        <v>3817</v>
      </c>
      <c r="N453" s="625"/>
      <c r="O453" s="626" t="s">
        <v>6178</v>
      </c>
      <c r="P453" s="629" t="s">
        <v>6178</v>
      </c>
      <c r="Q453" s="625"/>
      <c r="R453" s="626" t="s">
        <v>9991</v>
      </c>
      <c r="S453" s="625"/>
      <c r="T453" s="626" t="s">
        <v>6178</v>
      </c>
      <c r="U453" s="625"/>
      <c r="V453" s="638" t="s">
        <v>18</v>
      </c>
      <c r="W453" s="628"/>
      <c r="X453" s="625" t="s">
        <v>211</v>
      </c>
      <c r="Y453" s="625"/>
      <c r="Z453" s="625" t="s">
        <v>5243</v>
      </c>
      <c r="AA453" s="628"/>
      <c r="AB453" s="625" t="s">
        <v>8263</v>
      </c>
      <c r="AC453" s="626" t="str">
        <f t="shared" si="14"/>
        <v>347 mm</v>
      </c>
      <c r="AH453" s="623">
        <v>70</v>
      </c>
      <c r="AI453" s="623">
        <f t="shared" si="15"/>
        <v>347</v>
      </c>
    </row>
    <row r="454" spans="1:35" x14ac:dyDescent="0.2">
      <c r="A454" s="628"/>
      <c r="B454" s="628" t="s">
        <v>8490</v>
      </c>
      <c r="C454" s="625" t="s">
        <v>2637</v>
      </c>
      <c r="D454" s="628" t="s">
        <v>6683</v>
      </c>
      <c r="E454" s="625">
        <v>112</v>
      </c>
      <c r="F454" s="625">
        <v>62</v>
      </c>
      <c r="G454" s="625"/>
      <c r="H454" s="625">
        <v>79</v>
      </c>
      <c r="I454" s="625"/>
      <c r="J454" s="625" t="s">
        <v>6177</v>
      </c>
      <c r="K454" s="625"/>
      <c r="L454" s="625" t="s">
        <v>6177</v>
      </c>
      <c r="M454" s="629" t="s">
        <v>3817</v>
      </c>
      <c r="N454" s="625"/>
      <c r="O454" s="626" t="s">
        <v>6178</v>
      </c>
      <c r="P454" s="629" t="s">
        <v>6178</v>
      </c>
      <c r="Q454" s="625"/>
      <c r="R454" s="626" t="s">
        <v>8263</v>
      </c>
      <c r="S454" s="625"/>
      <c r="T454" s="626" t="s">
        <v>6178</v>
      </c>
      <c r="U454" s="625"/>
      <c r="V454" s="638" t="s">
        <v>210</v>
      </c>
      <c r="W454" s="628"/>
      <c r="X454" s="625" t="s">
        <v>486</v>
      </c>
      <c r="Y454" s="625"/>
      <c r="Z454" s="625" t="s">
        <v>5156</v>
      </c>
      <c r="AA454" s="628"/>
      <c r="AB454" s="625" t="s">
        <v>8263</v>
      </c>
      <c r="AC454" s="626" t="str">
        <f t="shared" si="14"/>
        <v>362 mm</v>
      </c>
      <c r="AH454" s="623">
        <v>55</v>
      </c>
      <c r="AI454" s="623">
        <f t="shared" si="15"/>
        <v>362</v>
      </c>
    </row>
    <row r="455" spans="1:35" x14ac:dyDescent="0.2">
      <c r="A455" s="628"/>
      <c r="B455" s="628" t="s">
        <v>8490</v>
      </c>
      <c r="C455" s="625" t="s">
        <v>2637</v>
      </c>
      <c r="D455" s="628" t="s">
        <v>7209</v>
      </c>
      <c r="E455" s="625">
        <v>101</v>
      </c>
      <c r="F455" s="625">
        <v>65</v>
      </c>
      <c r="G455" s="625"/>
      <c r="H455" s="625">
        <v>79</v>
      </c>
      <c r="I455" s="625"/>
      <c r="J455" s="625" t="s">
        <v>3854</v>
      </c>
      <c r="K455" s="625"/>
      <c r="L455" s="625" t="s">
        <v>6177</v>
      </c>
      <c r="M455" s="629" t="s">
        <v>5089</v>
      </c>
      <c r="N455" s="625"/>
      <c r="O455" s="626" t="s">
        <v>6178</v>
      </c>
      <c r="P455" s="629" t="s">
        <v>6178</v>
      </c>
      <c r="Q455" s="625"/>
      <c r="R455" s="626" t="s">
        <v>9991</v>
      </c>
      <c r="S455" s="625"/>
      <c r="T455" s="626" t="s">
        <v>6178</v>
      </c>
      <c r="U455" s="625"/>
      <c r="V455" s="638" t="s">
        <v>4424</v>
      </c>
      <c r="W455" s="628"/>
      <c r="X455" s="625" t="s">
        <v>6180</v>
      </c>
      <c r="Y455" s="625"/>
      <c r="Z455" s="625" t="s">
        <v>5243</v>
      </c>
      <c r="AA455" s="628"/>
      <c r="AB455" s="625" t="s">
        <v>8263</v>
      </c>
      <c r="AC455" s="626" t="str">
        <f t="shared" si="14"/>
        <v>357 mm</v>
      </c>
      <c r="AD455" s="623" t="s">
        <v>5750</v>
      </c>
      <c r="AH455" s="623">
        <v>60</v>
      </c>
      <c r="AI455" s="623">
        <f t="shared" si="15"/>
        <v>357</v>
      </c>
    </row>
    <row r="456" spans="1:35" x14ac:dyDescent="0.2">
      <c r="A456" s="628" t="s">
        <v>3790</v>
      </c>
      <c r="B456" s="628" t="s">
        <v>8490</v>
      </c>
      <c r="C456" s="625" t="s">
        <v>2637</v>
      </c>
      <c r="D456" s="632" t="s">
        <v>3788</v>
      </c>
      <c r="E456" s="625">
        <v>112</v>
      </c>
      <c r="F456" s="625">
        <v>62</v>
      </c>
      <c r="G456" s="625"/>
      <c r="H456" s="625">
        <v>79</v>
      </c>
      <c r="I456" s="625"/>
      <c r="J456" s="625" t="s">
        <v>6177</v>
      </c>
      <c r="K456" s="625"/>
      <c r="L456" s="625" t="s">
        <v>6177</v>
      </c>
      <c r="M456" s="629" t="s">
        <v>5089</v>
      </c>
      <c r="N456" s="625"/>
      <c r="O456" s="626" t="s">
        <v>6178</v>
      </c>
      <c r="P456" s="629" t="s">
        <v>6178</v>
      </c>
      <c r="Q456" s="625"/>
      <c r="R456" s="626" t="s">
        <v>8263</v>
      </c>
      <c r="S456" s="625"/>
      <c r="T456" s="626" t="s">
        <v>6178</v>
      </c>
      <c r="U456" s="625"/>
      <c r="V456" s="638" t="s">
        <v>6179</v>
      </c>
      <c r="W456" s="628"/>
      <c r="X456" s="625" t="s">
        <v>8802</v>
      </c>
      <c r="Y456" s="625"/>
      <c r="Z456" s="625" t="s">
        <v>486</v>
      </c>
      <c r="AA456" s="628"/>
      <c r="AB456" s="625" t="s">
        <v>8263</v>
      </c>
      <c r="AC456" s="626" t="str">
        <f t="shared" si="14"/>
        <v>372 mm</v>
      </c>
      <c r="AH456" s="623">
        <v>45</v>
      </c>
      <c r="AI456" s="623">
        <f t="shared" si="15"/>
        <v>372</v>
      </c>
    </row>
    <row r="457" spans="1:35" x14ac:dyDescent="0.2">
      <c r="A457" s="628" t="s">
        <v>11473</v>
      </c>
      <c r="B457" s="628" t="s">
        <v>8490</v>
      </c>
      <c r="C457" s="625" t="s">
        <v>2637</v>
      </c>
      <c r="D457" s="633" t="s">
        <v>11462</v>
      </c>
      <c r="E457" s="625">
        <v>101</v>
      </c>
      <c r="F457" s="625">
        <v>65</v>
      </c>
      <c r="G457" s="625"/>
      <c r="H457" s="625">
        <v>79</v>
      </c>
      <c r="I457" s="625"/>
      <c r="J457" s="625" t="s">
        <v>3854</v>
      </c>
      <c r="K457" s="625"/>
      <c r="L457" s="625" t="s">
        <v>6177</v>
      </c>
      <c r="M457" s="629" t="s">
        <v>5089</v>
      </c>
      <c r="N457" s="625"/>
      <c r="O457" s="626" t="s">
        <v>6178</v>
      </c>
      <c r="P457" s="629" t="s">
        <v>6178</v>
      </c>
      <c r="Q457" s="625"/>
      <c r="R457" s="626" t="s">
        <v>9991</v>
      </c>
      <c r="S457" s="625"/>
      <c r="T457" s="626" t="s">
        <v>6178</v>
      </c>
      <c r="U457" s="625"/>
      <c r="V457" s="638" t="s">
        <v>8801</v>
      </c>
      <c r="W457" s="628"/>
      <c r="X457" s="625" t="s">
        <v>6180</v>
      </c>
      <c r="Y457" s="625"/>
      <c r="Z457" s="625" t="s">
        <v>5243</v>
      </c>
      <c r="AA457" s="628"/>
      <c r="AB457" s="625" t="s">
        <v>8263</v>
      </c>
      <c r="AC457" s="626" t="str">
        <f t="shared" si="14"/>
        <v>367 mm</v>
      </c>
      <c r="AD457" s="637" t="s">
        <v>10592</v>
      </c>
      <c r="AH457" s="623">
        <v>50</v>
      </c>
      <c r="AI457" s="623">
        <f t="shared" si="15"/>
        <v>367</v>
      </c>
    </row>
    <row r="458" spans="1:35" x14ac:dyDescent="0.2">
      <c r="A458" s="628" t="s">
        <v>10819</v>
      </c>
      <c r="B458" s="628" t="s">
        <v>8490</v>
      </c>
      <c r="C458" s="625" t="s">
        <v>2637</v>
      </c>
      <c r="D458" s="628" t="s">
        <v>1830</v>
      </c>
      <c r="E458" s="625">
        <v>106</v>
      </c>
      <c r="F458" s="625">
        <v>71</v>
      </c>
      <c r="G458" s="625"/>
      <c r="H458" s="625">
        <v>88</v>
      </c>
      <c r="I458" s="625"/>
      <c r="J458" s="625" t="s">
        <v>3854</v>
      </c>
      <c r="K458" s="625"/>
      <c r="L458" s="625" t="s">
        <v>6177</v>
      </c>
      <c r="M458" s="629" t="s">
        <v>5089</v>
      </c>
      <c r="N458" s="625"/>
      <c r="O458" s="626" t="s">
        <v>6178</v>
      </c>
      <c r="P458" s="629" t="s">
        <v>6178</v>
      </c>
      <c r="Q458" s="625"/>
      <c r="R458" s="626" t="s">
        <v>9991</v>
      </c>
      <c r="S458" s="625"/>
      <c r="T458" s="626" t="s">
        <v>6178</v>
      </c>
      <c r="U458" s="625"/>
      <c r="V458" s="638" t="s">
        <v>18</v>
      </c>
      <c r="W458" s="628"/>
      <c r="X458" s="625" t="s">
        <v>6180</v>
      </c>
      <c r="Y458" s="625"/>
      <c r="Z458" s="625" t="s">
        <v>6180</v>
      </c>
      <c r="AA458" s="628"/>
      <c r="AB458" s="625"/>
      <c r="AC458" s="626" t="str">
        <f t="shared" si="14"/>
        <v>347 mm</v>
      </c>
      <c r="AD458" s="623" t="s">
        <v>10820</v>
      </c>
      <c r="AH458" s="623">
        <v>70</v>
      </c>
      <c r="AI458" s="623">
        <f t="shared" si="15"/>
        <v>347</v>
      </c>
    </row>
    <row r="459" spans="1:35" s="628" customFormat="1" x14ac:dyDescent="0.2">
      <c r="A459" s="628" t="s">
        <v>9216</v>
      </c>
      <c r="B459" s="628" t="s">
        <v>8490</v>
      </c>
      <c r="C459" s="625" t="s">
        <v>2637</v>
      </c>
      <c r="D459" s="628" t="s">
        <v>6292</v>
      </c>
      <c r="E459" s="625">
        <v>112</v>
      </c>
      <c r="F459" s="625">
        <v>63</v>
      </c>
      <c r="G459" s="625"/>
      <c r="H459" s="625">
        <v>79</v>
      </c>
      <c r="I459" s="625"/>
      <c r="J459" s="625" t="s">
        <v>6177</v>
      </c>
      <c r="K459" s="625"/>
      <c r="L459" s="625" t="s">
        <v>6177</v>
      </c>
      <c r="M459" s="629" t="s">
        <v>5089</v>
      </c>
      <c r="N459" s="625"/>
      <c r="O459" s="626" t="s">
        <v>6178</v>
      </c>
      <c r="P459" s="629" t="s">
        <v>6178</v>
      </c>
      <c r="Q459" s="625"/>
      <c r="R459" s="626" t="s">
        <v>9991</v>
      </c>
      <c r="S459" s="625"/>
      <c r="T459" s="626" t="s">
        <v>6178</v>
      </c>
      <c r="U459" s="625"/>
      <c r="V459" s="638" t="s">
        <v>210</v>
      </c>
      <c r="X459" s="625" t="s">
        <v>211</v>
      </c>
      <c r="Y459" s="625"/>
      <c r="Z459" s="625" t="s">
        <v>5243</v>
      </c>
      <c r="AB459" s="625" t="s">
        <v>8263</v>
      </c>
      <c r="AC459" s="626" t="str">
        <f t="shared" si="14"/>
        <v>362 mm</v>
      </c>
      <c r="AD459" s="625" t="s">
        <v>9218</v>
      </c>
      <c r="AH459" s="628">
        <v>55</v>
      </c>
      <c r="AI459" s="623">
        <f t="shared" si="15"/>
        <v>362</v>
      </c>
    </row>
    <row r="460" spans="1:35" x14ac:dyDescent="0.2">
      <c r="A460" s="628"/>
      <c r="B460" s="628" t="s">
        <v>8490</v>
      </c>
      <c r="C460" s="625" t="s">
        <v>2637</v>
      </c>
      <c r="D460" s="632" t="s">
        <v>4815</v>
      </c>
      <c r="E460" s="625">
        <v>101</v>
      </c>
      <c r="F460" s="625">
        <v>64</v>
      </c>
      <c r="G460" s="625"/>
      <c r="H460" s="625">
        <v>79</v>
      </c>
      <c r="I460" s="625"/>
      <c r="J460" s="625" t="s">
        <v>3854</v>
      </c>
      <c r="K460" s="625"/>
      <c r="L460" s="625" t="s">
        <v>6177</v>
      </c>
      <c r="M460" s="629" t="s">
        <v>5089</v>
      </c>
      <c r="N460" s="625"/>
      <c r="O460" s="626" t="s">
        <v>6178</v>
      </c>
      <c r="P460" s="629" t="s">
        <v>6178</v>
      </c>
      <c r="Q460" s="625"/>
      <c r="R460" s="626" t="s">
        <v>9991</v>
      </c>
      <c r="S460" s="625"/>
      <c r="T460" s="626" t="s">
        <v>6178</v>
      </c>
      <c r="U460" s="625"/>
      <c r="V460" s="638" t="s">
        <v>911</v>
      </c>
      <c r="W460" s="628"/>
      <c r="X460" s="625" t="s">
        <v>486</v>
      </c>
      <c r="Y460" s="625"/>
      <c r="Z460" s="625" t="s">
        <v>5156</v>
      </c>
      <c r="AA460" s="628"/>
      <c r="AB460" s="625" t="s">
        <v>8263</v>
      </c>
      <c r="AC460" s="626" t="str">
        <f t="shared" si="14"/>
        <v>352 mm</v>
      </c>
      <c r="AH460" s="623">
        <v>65</v>
      </c>
      <c r="AI460" s="623">
        <f t="shared" si="15"/>
        <v>352</v>
      </c>
    </row>
    <row r="461" spans="1:35" x14ac:dyDescent="0.2">
      <c r="A461" s="628"/>
      <c r="B461" s="628" t="s">
        <v>8490</v>
      </c>
      <c r="C461" s="625" t="s">
        <v>2637</v>
      </c>
      <c r="D461" s="632" t="s">
        <v>4508</v>
      </c>
      <c r="E461" s="625">
        <v>101</v>
      </c>
      <c r="F461" s="625">
        <v>66</v>
      </c>
      <c r="G461" s="625"/>
      <c r="H461" s="625">
        <v>79</v>
      </c>
      <c r="I461" s="625"/>
      <c r="J461" s="625" t="s">
        <v>3854</v>
      </c>
      <c r="K461" s="625"/>
      <c r="L461" s="625" t="s">
        <v>6177</v>
      </c>
      <c r="M461" s="629" t="s">
        <v>5089</v>
      </c>
      <c r="N461" s="625"/>
      <c r="O461" s="626" t="s">
        <v>6178</v>
      </c>
      <c r="P461" s="629" t="s">
        <v>6178</v>
      </c>
      <c r="Q461" s="625"/>
      <c r="R461" s="626" t="s">
        <v>9991</v>
      </c>
      <c r="S461" s="625"/>
      <c r="T461" s="626" t="s">
        <v>6178</v>
      </c>
      <c r="U461" s="625"/>
      <c r="V461" s="638" t="s">
        <v>221</v>
      </c>
      <c r="W461" s="628"/>
      <c r="X461" s="625" t="s">
        <v>6180</v>
      </c>
      <c r="Y461" s="625"/>
      <c r="Z461" s="625" t="s">
        <v>5243</v>
      </c>
      <c r="AA461" s="628"/>
      <c r="AB461" s="625" t="s">
        <v>8263</v>
      </c>
      <c r="AC461" s="626" t="str">
        <f t="shared" si="14"/>
        <v>337 mm</v>
      </c>
      <c r="AH461" s="623">
        <v>80</v>
      </c>
      <c r="AI461" s="623">
        <f t="shared" si="15"/>
        <v>337</v>
      </c>
    </row>
    <row r="462" spans="1:35" x14ac:dyDescent="0.2">
      <c r="A462" s="628" t="s">
        <v>9783</v>
      </c>
      <c r="B462" s="628" t="s">
        <v>8490</v>
      </c>
      <c r="C462" s="625" t="s">
        <v>2637</v>
      </c>
      <c r="D462" s="632" t="s">
        <v>12157</v>
      </c>
      <c r="E462" s="625">
        <v>102</v>
      </c>
      <c r="F462" s="625">
        <v>70</v>
      </c>
      <c r="G462" s="625"/>
      <c r="H462" s="625">
        <v>83</v>
      </c>
      <c r="I462" s="625"/>
      <c r="J462" s="625" t="s">
        <v>3854</v>
      </c>
      <c r="K462" s="625"/>
      <c r="L462" s="625" t="s">
        <v>6177</v>
      </c>
      <c r="M462" s="629" t="s">
        <v>5089</v>
      </c>
      <c r="N462" s="625"/>
      <c r="O462" s="626" t="s">
        <v>6178</v>
      </c>
      <c r="P462" s="629" t="s">
        <v>6178</v>
      </c>
      <c r="Q462" s="625"/>
      <c r="R462" s="626" t="s">
        <v>9991</v>
      </c>
      <c r="S462" s="625"/>
      <c r="T462" s="626" t="s">
        <v>6178</v>
      </c>
      <c r="U462" s="625"/>
      <c r="V462" s="638" t="s">
        <v>7344</v>
      </c>
      <c r="W462" s="628"/>
      <c r="X462" s="625" t="s">
        <v>6180</v>
      </c>
      <c r="Y462" s="625"/>
      <c r="Z462" s="625" t="s">
        <v>5243</v>
      </c>
      <c r="AA462" s="628"/>
      <c r="AB462" s="625"/>
      <c r="AC462" s="626" t="str">
        <f>AI462&amp; " mm"</f>
        <v>402 mm</v>
      </c>
      <c r="AD462" s="623" t="s">
        <v>12144</v>
      </c>
      <c r="AH462" s="623">
        <v>15</v>
      </c>
      <c r="AI462" s="623">
        <f>312-AH462-7+112</f>
        <v>402</v>
      </c>
    </row>
    <row r="463" spans="1:35" x14ac:dyDescent="0.2">
      <c r="A463" s="628"/>
      <c r="B463" s="628" t="s">
        <v>8490</v>
      </c>
      <c r="C463" s="625" t="s">
        <v>2637</v>
      </c>
      <c r="D463" s="628" t="s">
        <v>5857</v>
      </c>
      <c r="E463" s="625">
        <v>101</v>
      </c>
      <c r="F463" s="625">
        <v>66</v>
      </c>
      <c r="G463" s="625"/>
      <c r="H463" s="625">
        <v>79</v>
      </c>
      <c r="I463" s="625"/>
      <c r="J463" s="625" t="s">
        <v>3854</v>
      </c>
      <c r="K463" s="625"/>
      <c r="L463" s="625" t="s">
        <v>6177</v>
      </c>
      <c r="M463" s="629" t="s">
        <v>5089</v>
      </c>
      <c r="N463" s="625"/>
      <c r="O463" s="626" t="s">
        <v>6178</v>
      </c>
      <c r="P463" s="629" t="s">
        <v>6178</v>
      </c>
      <c r="Q463" s="625"/>
      <c r="R463" s="626" t="s">
        <v>9991</v>
      </c>
      <c r="S463" s="625"/>
      <c r="T463" s="626" t="s">
        <v>6178</v>
      </c>
      <c r="U463" s="625"/>
      <c r="V463" s="638" t="s">
        <v>4971</v>
      </c>
      <c r="W463" s="628"/>
      <c r="X463" s="625" t="s">
        <v>5243</v>
      </c>
      <c r="Y463" s="625"/>
      <c r="Z463" s="625" t="s">
        <v>220</v>
      </c>
      <c r="AA463" s="628"/>
      <c r="AB463" s="625" t="s">
        <v>8263</v>
      </c>
      <c r="AC463" s="626" t="str">
        <f t="shared" si="14"/>
        <v>332 mm</v>
      </c>
      <c r="AH463" s="623">
        <v>85</v>
      </c>
      <c r="AI463" s="623">
        <f t="shared" si="15"/>
        <v>332</v>
      </c>
    </row>
    <row r="464" spans="1:35" x14ac:dyDescent="0.2">
      <c r="A464" s="628"/>
      <c r="B464" s="628" t="s">
        <v>8490</v>
      </c>
      <c r="C464" s="625" t="s">
        <v>2637</v>
      </c>
      <c r="D464" s="632" t="s">
        <v>10246</v>
      </c>
      <c r="E464" s="625">
        <v>101</v>
      </c>
      <c r="F464" s="625">
        <v>65</v>
      </c>
      <c r="G464" s="625"/>
      <c r="H464" s="625">
        <v>79</v>
      </c>
      <c r="I464" s="625"/>
      <c r="J464" s="625" t="s">
        <v>3854</v>
      </c>
      <c r="K464" s="625"/>
      <c r="L464" s="625" t="s">
        <v>6177</v>
      </c>
      <c r="M464" s="629" t="s">
        <v>5089</v>
      </c>
      <c r="N464" s="625"/>
      <c r="O464" s="626" t="s">
        <v>6178</v>
      </c>
      <c r="P464" s="629" t="s">
        <v>6178</v>
      </c>
      <c r="Q464" s="625"/>
      <c r="R464" s="626" t="s">
        <v>9991</v>
      </c>
      <c r="S464" s="625"/>
      <c r="T464" s="626" t="s">
        <v>6178</v>
      </c>
      <c r="U464" s="625"/>
      <c r="V464" s="638" t="s">
        <v>210</v>
      </c>
      <c r="W464" s="628"/>
      <c r="X464" s="625" t="s">
        <v>6180</v>
      </c>
      <c r="Y464" s="625"/>
      <c r="Z464" s="625" t="s">
        <v>5243</v>
      </c>
      <c r="AA464" s="628"/>
      <c r="AB464" s="625" t="s">
        <v>8263</v>
      </c>
      <c r="AC464" s="626" t="str">
        <f t="shared" si="14"/>
        <v>362 mm</v>
      </c>
      <c r="AH464" s="623">
        <v>55</v>
      </c>
      <c r="AI464" s="623">
        <f t="shared" si="15"/>
        <v>362</v>
      </c>
    </row>
    <row r="465" spans="1:35" x14ac:dyDescent="0.2">
      <c r="A465" s="628"/>
      <c r="B465" s="628" t="s">
        <v>8490</v>
      </c>
      <c r="C465" s="625" t="s">
        <v>2637</v>
      </c>
      <c r="D465" s="632" t="s">
        <v>7831</v>
      </c>
      <c r="E465" s="625">
        <v>102</v>
      </c>
      <c r="F465" s="625">
        <v>69</v>
      </c>
      <c r="G465" s="625"/>
      <c r="H465" s="625">
        <v>83</v>
      </c>
      <c r="I465" s="625"/>
      <c r="J465" s="625" t="s">
        <v>7367</v>
      </c>
      <c r="K465" s="625"/>
      <c r="L465" s="625" t="s">
        <v>6177</v>
      </c>
      <c r="M465" s="629" t="s">
        <v>5089</v>
      </c>
      <c r="N465" s="625"/>
      <c r="O465" s="626" t="s">
        <v>6178</v>
      </c>
      <c r="P465" s="629" t="s">
        <v>6178</v>
      </c>
      <c r="Q465" s="625"/>
      <c r="R465" s="626" t="s">
        <v>9991</v>
      </c>
      <c r="S465" s="625"/>
      <c r="T465" s="626" t="s">
        <v>6178</v>
      </c>
      <c r="U465" s="625"/>
      <c r="V465" s="638" t="s">
        <v>4614</v>
      </c>
      <c r="W465" s="628"/>
      <c r="X465" s="625" t="s">
        <v>8802</v>
      </c>
      <c r="Y465" s="625"/>
      <c r="Z465" s="625" t="s">
        <v>5156</v>
      </c>
      <c r="AA465" s="628"/>
      <c r="AB465" s="625"/>
      <c r="AC465" s="626" t="str">
        <f t="shared" si="14"/>
        <v>397 mm</v>
      </c>
      <c r="AH465" s="623">
        <v>20</v>
      </c>
      <c r="AI465" s="623">
        <f t="shared" si="15"/>
        <v>397</v>
      </c>
    </row>
    <row r="466" spans="1:35" x14ac:dyDescent="0.2">
      <c r="A466" s="628"/>
      <c r="B466" s="628" t="s">
        <v>8490</v>
      </c>
      <c r="C466" s="625" t="s">
        <v>2637</v>
      </c>
      <c r="D466" s="628" t="s">
        <v>8805</v>
      </c>
      <c r="E466" s="625">
        <v>102</v>
      </c>
      <c r="F466" s="625">
        <v>70</v>
      </c>
      <c r="G466" s="625"/>
      <c r="H466" s="625">
        <v>83</v>
      </c>
      <c r="I466" s="625"/>
      <c r="J466" s="625" t="s">
        <v>3854</v>
      </c>
      <c r="K466" s="625"/>
      <c r="L466" s="625" t="s">
        <v>6177</v>
      </c>
      <c r="M466" s="629" t="s">
        <v>5089</v>
      </c>
      <c r="N466" s="625"/>
      <c r="O466" s="626" t="s">
        <v>6178</v>
      </c>
      <c r="P466" s="629" t="s">
        <v>6178</v>
      </c>
      <c r="Q466" s="625"/>
      <c r="R466" s="626" t="s">
        <v>9991</v>
      </c>
      <c r="S466" s="625"/>
      <c r="T466" s="626" t="s">
        <v>6178</v>
      </c>
      <c r="U466" s="625"/>
      <c r="V466" s="638" t="s">
        <v>7344</v>
      </c>
      <c r="W466" s="628"/>
      <c r="X466" s="625" t="s">
        <v>6180</v>
      </c>
      <c r="Y466" s="625"/>
      <c r="Z466" s="625" t="s">
        <v>5243</v>
      </c>
      <c r="AA466" s="628"/>
      <c r="AB466" s="625"/>
      <c r="AC466" s="626" t="str">
        <f t="shared" si="14"/>
        <v>402 mm</v>
      </c>
      <c r="AH466" s="623">
        <v>15</v>
      </c>
      <c r="AI466" s="623">
        <f t="shared" si="15"/>
        <v>402</v>
      </c>
    </row>
    <row r="467" spans="1:35" x14ac:dyDescent="0.2">
      <c r="A467" s="633" t="s">
        <v>8047</v>
      </c>
      <c r="B467" s="628" t="s">
        <v>8490</v>
      </c>
      <c r="C467" s="625" t="s">
        <v>2637</v>
      </c>
      <c r="D467" s="633" t="s">
        <v>11202</v>
      </c>
      <c r="E467" s="625">
        <v>102</v>
      </c>
      <c r="F467" s="625">
        <v>68</v>
      </c>
      <c r="G467" s="625"/>
      <c r="H467" s="625">
        <v>83</v>
      </c>
      <c r="I467" s="625"/>
      <c r="J467" s="625" t="s">
        <v>3854</v>
      </c>
      <c r="K467" s="625"/>
      <c r="L467" s="625" t="s">
        <v>6177</v>
      </c>
      <c r="M467" s="629" t="s">
        <v>5089</v>
      </c>
      <c r="N467" s="625"/>
      <c r="O467" s="626" t="s">
        <v>6178</v>
      </c>
      <c r="P467" s="629" t="s">
        <v>6178</v>
      </c>
      <c r="Q467" s="625"/>
      <c r="R467" s="626" t="s">
        <v>9991</v>
      </c>
      <c r="S467" s="625"/>
      <c r="T467" s="626" t="s">
        <v>6178</v>
      </c>
      <c r="U467" s="625"/>
      <c r="V467" s="638" t="s">
        <v>9248</v>
      </c>
      <c r="W467" s="628"/>
      <c r="X467" s="625" t="s">
        <v>6180</v>
      </c>
      <c r="Y467" s="625"/>
      <c r="Z467" s="625" t="s">
        <v>5243</v>
      </c>
      <c r="AA467" s="628"/>
      <c r="AB467" s="625"/>
      <c r="AC467" s="626" t="str">
        <f t="shared" si="14"/>
        <v>397 mm</v>
      </c>
      <c r="AD467" s="630" t="s">
        <v>11198</v>
      </c>
      <c r="AH467" s="623">
        <v>20</v>
      </c>
      <c r="AI467" s="623">
        <f t="shared" si="15"/>
        <v>397</v>
      </c>
    </row>
    <row r="468" spans="1:35" x14ac:dyDescent="0.2">
      <c r="A468" s="628" t="s">
        <v>4223</v>
      </c>
      <c r="B468" s="628" t="s">
        <v>8490</v>
      </c>
      <c r="C468" s="625" t="s">
        <v>2637</v>
      </c>
      <c r="D468" s="632" t="s">
        <v>3729</v>
      </c>
      <c r="E468" s="625">
        <v>116</v>
      </c>
      <c r="F468" s="625">
        <v>65</v>
      </c>
      <c r="G468" s="625"/>
      <c r="H468" s="625">
        <v>79</v>
      </c>
      <c r="I468" s="625"/>
      <c r="J468" s="625" t="s">
        <v>3854</v>
      </c>
      <c r="K468" s="625"/>
      <c r="L468" s="626" t="s">
        <v>6177</v>
      </c>
      <c r="M468" s="629" t="s">
        <v>8671</v>
      </c>
      <c r="N468" s="626"/>
      <c r="O468" s="626" t="s">
        <v>6177</v>
      </c>
      <c r="P468" s="629" t="s">
        <v>8672</v>
      </c>
      <c r="Q468" s="625"/>
      <c r="R468" s="626" t="s">
        <v>9991</v>
      </c>
      <c r="S468" s="625"/>
      <c r="T468" s="626" t="s">
        <v>6178</v>
      </c>
      <c r="U468" s="625"/>
      <c r="V468" s="638" t="s">
        <v>4424</v>
      </c>
      <c r="W468" s="628"/>
      <c r="X468" s="625" t="s">
        <v>211</v>
      </c>
      <c r="Y468" s="625"/>
      <c r="Z468" s="625" t="s">
        <v>5243</v>
      </c>
      <c r="AA468" s="628"/>
      <c r="AB468" s="625" t="s">
        <v>8263</v>
      </c>
      <c r="AC468" s="626" t="str">
        <f t="shared" si="14"/>
        <v>357 mm</v>
      </c>
      <c r="AD468" s="641" t="s">
        <v>6720</v>
      </c>
      <c r="AH468" s="623">
        <v>60</v>
      </c>
      <c r="AI468" s="623">
        <f t="shared" si="15"/>
        <v>357</v>
      </c>
    </row>
    <row r="469" spans="1:35" x14ac:dyDescent="0.2">
      <c r="A469" s="628" t="s">
        <v>11825</v>
      </c>
      <c r="B469" s="628" t="s">
        <v>8490</v>
      </c>
      <c r="C469" s="625" t="s">
        <v>2637</v>
      </c>
      <c r="D469" s="632" t="s">
        <v>11895</v>
      </c>
      <c r="E469" s="625">
        <v>106</v>
      </c>
      <c r="F469" s="625">
        <v>71</v>
      </c>
      <c r="G469" s="625"/>
      <c r="H469" s="625">
        <v>88</v>
      </c>
      <c r="I469" s="625"/>
      <c r="J469" s="625" t="s">
        <v>3854</v>
      </c>
      <c r="K469" s="625"/>
      <c r="L469" s="625" t="s">
        <v>6177</v>
      </c>
      <c r="M469" s="629" t="s">
        <v>5089</v>
      </c>
      <c r="N469" s="625"/>
      <c r="O469" s="626" t="s">
        <v>6178</v>
      </c>
      <c r="P469" s="629" t="s">
        <v>6178</v>
      </c>
      <c r="Q469" s="625"/>
      <c r="R469" s="626" t="s">
        <v>9991</v>
      </c>
      <c r="S469" s="625"/>
      <c r="T469" s="626" t="s">
        <v>6178</v>
      </c>
      <c r="U469" s="625"/>
      <c r="V469" s="638" t="s">
        <v>6179</v>
      </c>
      <c r="W469" s="628"/>
      <c r="X469" s="625" t="s">
        <v>486</v>
      </c>
      <c r="Y469" s="625"/>
      <c r="Z469" s="625" t="s">
        <v>486</v>
      </c>
      <c r="AA469" s="628"/>
      <c r="AB469" s="625"/>
      <c r="AC469" s="626" t="str">
        <f t="shared" si="14"/>
        <v>372 mm</v>
      </c>
      <c r="AD469" s="641" t="s">
        <v>11779</v>
      </c>
      <c r="AH469" s="623">
        <v>45</v>
      </c>
      <c r="AI469" s="623">
        <f t="shared" si="15"/>
        <v>372</v>
      </c>
    </row>
    <row r="470" spans="1:35" x14ac:dyDescent="0.2">
      <c r="A470" s="633" t="s">
        <v>10929</v>
      </c>
      <c r="B470" s="628" t="s">
        <v>8490</v>
      </c>
      <c r="C470" s="625" t="s">
        <v>2637</v>
      </c>
      <c r="D470" s="632" t="s">
        <v>10574</v>
      </c>
      <c r="E470" s="625">
        <v>116</v>
      </c>
      <c r="F470" s="625">
        <v>65</v>
      </c>
      <c r="G470" s="625"/>
      <c r="H470" s="625">
        <v>79</v>
      </c>
      <c r="I470" s="625"/>
      <c r="J470" s="625" t="s">
        <v>3854</v>
      </c>
      <c r="K470" s="625"/>
      <c r="L470" s="626" t="s">
        <v>6177</v>
      </c>
      <c r="M470" s="629" t="s">
        <v>8671</v>
      </c>
      <c r="N470" s="626"/>
      <c r="O470" s="626" t="s">
        <v>6177</v>
      </c>
      <c r="P470" s="629" t="s">
        <v>8672</v>
      </c>
      <c r="Q470" s="625"/>
      <c r="R470" s="626" t="s">
        <v>9991</v>
      </c>
      <c r="S470" s="625"/>
      <c r="T470" s="626" t="s">
        <v>6178</v>
      </c>
      <c r="U470" s="625"/>
      <c r="V470" s="635" t="s">
        <v>8507</v>
      </c>
      <c r="W470" s="628"/>
      <c r="X470" s="625" t="s">
        <v>6180</v>
      </c>
      <c r="Y470" s="625"/>
      <c r="Z470" s="625" t="s">
        <v>5243</v>
      </c>
      <c r="AA470" s="628"/>
      <c r="AB470" s="625" t="s">
        <v>8263</v>
      </c>
      <c r="AC470" s="626" t="str">
        <f t="shared" si="14"/>
        <v>352 mm</v>
      </c>
      <c r="AD470" s="637" t="s">
        <v>11351</v>
      </c>
      <c r="AH470" s="623">
        <v>65</v>
      </c>
      <c r="AI470" s="623">
        <f t="shared" si="15"/>
        <v>352</v>
      </c>
    </row>
    <row r="471" spans="1:35" x14ac:dyDescent="0.2">
      <c r="A471" s="633" t="s">
        <v>11103</v>
      </c>
      <c r="B471" s="628" t="s">
        <v>8490</v>
      </c>
      <c r="C471" s="625" t="s">
        <v>2637</v>
      </c>
      <c r="D471" s="640" t="s">
        <v>11104</v>
      </c>
      <c r="E471" s="625">
        <v>101</v>
      </c>
      <c r="F471" s="625">
        <v>65</v>
      </c>
      <c r="G471" s="625"/>
      <c r="H471" s="625">
        <v>79</v>
      </c>
      <c r="I471" s="625"/>
      <c r="J471" s="625" t="s">
        <v>3854</v>
      </c>
      <c r="K471" s="625"/>
      <c r="L471" s="625" t="s">
        <v>6177</v>
      </c>
      <c r="M471" s="629" t="s">
        <v>5089</v>
      </c>
      <c r="N471" s="625"/>
      <c r="O471" s="626" t="s">
        <v>6178</v>
      </c>
      <c r="P471" s="629" t="s">
        <v>6178</v>
      </c>
      <c r="Q471" s="625"/>
      <c r="R471" s="626" t="s">
        <v>9991</v>
      </c>
      <c r="S471" s="625"/>
      <c r="T471" s="626" t="s">
        <v>6178</v>
      </c>
      <c r="U471" s="625"/>
      <c r="V471" s="638" t="s">
        <v>18</v>
      </c>
      <c r="W471" s="628"/>
      <c r="X471" s="625" t="s">
        <v>6180</v>
      </c>
      <c r="Y471" s="625"/>
      <c r="Z471" s="625" t="s">
        <v>5243</v>
      </c>
      <c r="AA471" s="628"/>
      <c r="AB471" s="625" t="s">
        <v>8263</v>
      </c>
      <c r="AC471" s="626" t="str">
        <f t="shared" si="14"/>
        <v>347 mm</v>
      </c>
      <c r="AD471" s="637" t="s">
        <v>11143</v>
      </c>
      <c r="AH471" s="623">
        <v>70</v>
      </c>
      <c r="AI471" s="623">
        <f t="shared" si="15"/>
        <v>347</v>
      </c>
    </row>
    <row r="472" spans="1:35" x14ac:dyDescent="0.2">
      <c r="A472" s="628"/>
      <c r="B472" s="628" t="s">
        <v>8490</v>
      </c>
      <c r="C472" s="625" t="s">
        <v>2637</v>
      </c>
      <c r="D472" s="628" t="s">
        <v>3718</v>
      </c>
      <c r="E472" s="625">
        <v>102</v>
      </c>
      <c r="F472" s="625">
        <v>70</v>
      </c>
      <c r="G472" s="625"/>
      <c r="H472" s="625">
        <v>83</v>
      </c>
      <c r="I472" s="625"/>
      <c r="J472" s="625" t="s">
        <v>3854</v>
      </c>
      <c r="K472" s="625"/>
      <c r="L472" s="625" t="s">
        <v>6177</v>
      </c>
      <c r="M472" s="629" t="s">
        <v>5089</v>
      </c>
      <c r="N472" s="625"/>
      <c r="O472" s="626" t="s">
        <v>6178</v>
      </c>
      <c r="P472" s="629" t="s">
        <v>6178</v>
      </c>
      <c r="Q472" s="625"/>
      <c r="R472" s="626" t="s">
        <v>9991</v>
      </c>
      <c r="S472" s="625"/>
      <c r="T472" s="626" t="s">
        <v>6178</v>
      </c>
      <c r="U472" s="625"/>
      <c r="V472" s="625" t="s">
        <v>5752</v>
      </c>
      <c r="W472" s="628"/>
      <c r="X472" s="625" t="s">
        <v>6180</v>
      </c>
      <c r="Y472" s="625"/>
      <c r="Z472" s="625" t="s">
        <v>5243</v>
      </c>
      <c r="AA472" s="628"/>
      <c r="AB472" s="625"/>
      <c r="AC472" s="626" t="str">
        <f t="shared" si="14"/>
        <v>392 mm</v>
      </c>
      <c r="AH472" s="623">
        <v>25</v>
      </c>
      <c r="AI472" s="623">
        <f t="shared" si="15"/>
        <v>392</v>
      </c>
    </row>
    <row r="473" spans="1:35" x14ac:dyDescent="0.2">
      <c r="A473" s="628" t="s">
        <v>658</v>
      </c>
      <c r="B473" s="628" t="s">
        <v>8490</v>
      </c>
      <c r="C473" s="625" t="s">
        <v>2637</v>
      </c>
      <c r="D473" s="628" t="s">
        <v>10190</v>
      </c>
      <c r="E473" s="625">
        <v>102</v>
      </c>
      <c r="F473" s="625">
        <v>68</v>
      </c>
      <c r="G473" s="625"/>
      <c r="H473" s="625">
        <v>83</v>
      </c>
      <c r="I473" s="625"/>
      <c r="J473" s="625" t="s">
        <v>3854</v>
      </c>
      <c r="K473" s="625"/>
      <c r="L473" s="625" t="s">
        <v>6177</v>
      </c>
      <c r="M473" s="629" t="s">
        <v>5089</v>
      </c>
      <c r="N473" s="625"/>
      <c r="O473" s="626" t="s">
        <v>6178</v>
      </c>
      <c r="P473" s="629" t="s">
        <v>6178</v>
      </c>
      <c r="Q473" s="625"/>
      <c r="R473" s="626" t="s">
        <v>9991</v>
      </c>
      <c r="S473" s="625"/>
      <c r="T473" s="626" t="s">
        <v>6178</v>
      </c>
      <c r="U473" s="625"/>
      <c r="V473" s="638" t="s">
        <v>9248</v>
      </c>
      <c r="W473" s="628"/>
      <c r="X473" s="625" t="s">
        <v>6180</v>
      </c>
      <c r="Y473" s="625"/>
      <c r="Z473" s="625" t="s">
        <v>5243</v>
      </c>
      <c r="AA473" s="628"/>
      <c r="AB473" s="625"/>
      <c r="AC473" s="626" t="str">
        <f t="shared" si="14"/>
        <v>397 mm</v>
      </c>
      <c r="AH473" s="623">
        <v>20</v>
      </c>
      <c r="AI473" s="623">
        <f t="shared" si="15"/>
        <v>397</v>
      </c>
    </row>
    <row r="474" spans="1:35" x14ac:dyDescent="0.2">
      <c r="A474" s="628" t="s">
        <v>6205</v>
      </c>
      <c r="B474" s="628" t="s">
        <v>8490</v>
      </c>
      <c r="C474" s="625" t="s">
        <v>2637</v>
      </c>
      <c r="D474" s="632" t="s">
        <v>3636</v>
      </c>
      <c r="E474" s="625">
        <v>101</v>
      </c>
      <c r="F474" s="625">
        <v>65</v>
      </c>
      <c r="G474" s="625"/>
      <c r="H474" s="625">
        <v>79</v>
      </c>
      <c r="I474" s="625"/>
      <c r="J474" s="625" t="s">
        <v>3854</v>
      </c>
      <c r="K474" s="625"/>
      <c r="L474" s="625" t="s">
        <v>6177</v>
      </c>
      <c r="M474" s="629" t="s">
        <v>5089</v>
      </c>
      <c r="N474" s="625"/>
      <c r="O474" s="626" t="s">
        <v>6178</v>
      </c>
      <c r="P474" s="629" t="s">
        <v>6178</v>
      </c>
      <c r="Q474" s="625"/>
      <c r="R474" s="626" t="s">
        <v>9991</v>
      </c>
      <c r="S474" s="625"/>
      <c r="T474" s="626" t="s">
        <v>6178</v>
      </c>
      <c r="U474" s="625"/>
      <c r="V474" s="638" t="s">
        <v>18</v>
      </c>
      <c r="W474" s="628"/>
      <c r="X474" s="625" t="s">
        <v>6180</v>
      </c>
      <c r="Y474" s="625"/>
      <c r="Z474" s="625" t="s">
        <v>5243</v>
      </c>
      <c r="AA474" s="628"/>
      <c r="AB474" s="625" t="s">
        <v>8263</v>
      </c>
      <c r="AC474" s="626" t="str">
        <f t="shared" si="14"/>
        <v>347 mm</v>
      </c>
      <c r="AH474" s="623">
        <v>70</v>
      </c>
      <c r="AI474" s="623">
        <f t="shared" si="15"/>
        <v>347</v>
      </c>
    </row>
    <row r="475" spans="1:35" x14ac:dyDescent="0.2">
      <c r="A475" s="628"/>
      <c r="B475" s="628" t="s">
        <v>8490</v>
      </c>
      <c r="C475" s="625" t="s">
        <v>2637</v>
      </c>
      <c r="D475" s="628" t="s">
        <v>10374</v>
      </c>
      <c r="E475" s="625">
        <v>101</v>
      </c>
      <c r="F475" s="625">
        <v>66</v>
      </c>
      <c r="G475" s="625"/>
      <c r="H475" s="625">
        <v>79</v>
      </c>
      <c r="I475" s="625"/>
      <c r="J475" s="625" t="s">
        <v>3854</v>
      </c>
      <c r="K475" s="625"/>
      <c r="L475" s="625" t="s">
        <v>6177</v>
      </c>
      <c r="M475" s="629" t="s">
        <v>3817</v>
      </c>
      <c r="N475" s="625"/>
      <c r="O475" s="626" t="s">
        <v>6178</v>
      </c>
      <c r="P475" s="629" t="s">
        <v>6178</v>
      </c>
      <c r="Q475" s="625"/>
      <c r="R475" s="626" t="s">
        <v>9991</v>
      </c>
      <c r="S475" s="625"/>
      <c r="T475" s="626" t="s">
        <v>6178</v>
      </c>
      <c r="U475" s="625"/>
      <c r="V475" s="638" t="s">
        <v>4424</v>
      </c>
      <c r="W475" s="628"/>
      <c r="X475" s="625" t="s">
        <v>6180</v>
      </c>
      <c r="Y475" s="625"/>
      <c r="Z475" s="625" t="s">
        <v>5243</v>
      </c>
      <c r="AA475" s="628"/>
      <c r="AB475" s="625" t="s">
        <v>8263</v>
      </c>
      <c r="AC475" s="626" t="str">
        <f t="shared" si="14"/>
        <v>357 mm</v>
      </c>
      <c r="AD475" s="623" t="s">
        <v>5750</v>
      </c>
      <c r="AH475" s="623">
        <v>60</v>
      </c>
      <c r="AI475" s="623">
        <f t="shared" si="15"/>
        <v>357</v>
      </c>
    </row>
    <row r="476" spans="1:35" x14ac:dyDescent="0.2">
      <c r="A476" s="628"/>
      <c r="B476" s="628" t="s">
        <v>8490</v>
      </c>
      <c r="C476" s="625" t="s">
        <v>2637</v>
      </c>
      <c r="D476" s="632" t="s">
        <v>10193</v>
      </c>
      <c r="E476" s="625">
        <v>112</v>
      </c>
      <c r="F476" s="625">
        <v>62</v>
      </c>
      <c r="G476" s="625"/>
      <c r="H476" s="625">
        <v>79</v>
      </c>
      <c r="I476" s="625"/>
      <c r="J476" s="625" t="s">
        <v>6177</v>
      </c>
      <c r="K476" s="625"/>
      <c r="L476" s="625" t="s">
        <v>6177</v>
      </c>
      <c r="M476" s="629" t="s">
        <v>5089</v>
      </c>
      <c r="N476" s="625"/>
      <c r="O476" s="626" t="s">
        <v>6178</v>
      </c>
      <c r="P476" s="629" t="s">
        <v>6178</v>
      </c>
      <c r="Q476" s="625"/>
      <c r="R476" s="626" t="s">
        <v>8263</v>
      </c>
      <c r="S476" s="625"/>
      <c r="T476" s="626" t="s">
        <v>6178</v>
      </c>
      <c r="U476" s="625"/>
      <c r="V476" s="638" t="s">
        <v>6179</v>
      </c>
      <c r="W476" s="628"/>
      <c r="X476" s="625" t="s">
        <v>486</v>
      </c>
      <c r="Y476" s="625"/>
      <c r="Z476" s="625" t="s">
        <v>5156</v>
      </c>
      <c r="AA476" s="628"/>
      <c r="AB476" s="625" t="s">
        <v>8263</v>
      </c>
      <c r="AC476" s="626" t="str">
        <f t="shared" si="14"/>
        <v>372 mm</v>
      </c>
      <c r="AH476" s="623">
        <v>45</v>
      </c>
      <c r="AI476" s="623">
        <f t="shared" si="15"/>
        <v>372</v>
      </c>
    </row>
    <row r="477" spans="1:35" x14ac:dyDescent="0.2">
      <c r="A477" s="628"/>
      <c r="B477" s="628" t="s">
        <v>8490</v>
      </c>
      <c r="C477" s="625" t="s">
        <v>2637</v>
      </c>
      <c r="D477" s="632" t="s">
        <v>6007</v>
      </c>
      <c r="E477" s="625">
        <v>101</v>
      </c>
      <c r="F477" s="625">
        <v>64</v>
      </c>
      <c r="G477" s="625"/>
      <c r="H477" s="625">
        <v>79</v>
      </c>
      <c r="I477" s="625"/>
      <c r="J477" s="625" t="s">
        <v>3854</v>
      </c>
      <c r="K477" s="625"/>
      <c r="L477" s="625" t="s">
        <v>6177</v>
      </c>
      <c r="M477" s="629" t="s">
        <v>5089</v>
      </c>
      <c r="N477" s="625"/>
      <c r="O477" s="626" t="s">
        <v>6178</v>
      </c>
      <c r="P477" s="629" t="s">
        <v>6178</v>
      </c>
      <c r="Q477" s="625"/>
      <c r="R477" s="626" t="s">
        <v>9991</v>
      </c>
      <c r="S477" s="625"/>
      <c r="T477" s="626" t="s">
        <v>6178</v>
      </c>
      <c r="U477" s="625"/>
      <c r="V477" s="638" t="s">
        <v>4424</v>
      </c>
      <c r="W477" s="628"/>
      <c r="X477" s="625" t="s">
        <v>6180</v>
      </c>
      <c r="Y477" s="625"/>
      <c r="Z477" s="625" t="s">
        <v>5243</v>
      </c>
      <c r="AA477" s="628"/>
      <c r="AB477" s="625" t="s">
        <v>8263</v>
      </c>
      <c r="AC477" s="626" t="str">
        <f t="shared" si="14"/>
        <v>357 mm</v>
      </c>
      <c r="AD477" s="623" t="s">
        <v>5750</v>
      </c>
      <c r="AH477" s="623">
        <v>60</v>
      </c>
      <c r="AI477" s="623">
        <f t="shared" si="15"/>
        <v>357</v>
      </c>
    </row>
    <row r="478" spans="1:35" x14ac:dyDescent="0.2">
      <c r="A478" s="628" t="s">
        <v>10976</v>
      </c>
      <c r="B478" s="628" t="s">
        <v>8490</v>
      </c>
      <c r="C478" s="625" t="s">
        <v>2637</v>
      </c>
      <c r="D478" s="628" t="s">
        <v>8551</v>
      </c>
      <c r="E478" s="625">
        <v>102</v>
      </c>
      <c r="F478" s="625">
        <v>68</v>
      </c>
      <c r="G478" s="625"/>
      <c r="H478" s="625">
        <v>83</v>
      </c>
      <c r="I478" s="625"/>
      <c r="J478" s="625" t="s">
        <v>3854</v>
      </c>
      <c r="K478" s="625"/>
      <c r="L478" s="625" t="s">
        <v>6177</v>
      </c>
      <c r="M478" s="629" t="s">
        <v>5089</v>
      </c>
      <c r="N478" s="625"/>
      <c r="O478" s="626" t="s">
        <v>6178</v>
      </c>
      <c r="P478" s="629" t="s">
        <v>6178</v>
      </c>
      <c r="Q478" s="625"/>
      <c r="R478" s="626" t="s">
        <v>9991</v>
      </c>
      <c r="S478" s="625"/>
      <c r="T478" s="626" t="s">
        <v>6178</v>
      </c>
      <c r="U478" s="625"/>
      <c r="V478" s="638" t="s">
        <v>9248</v>
      </c>
      <c r="W478" s="628"/>
      <c r="X478" s="625" t="s">
        <v>6180</v>
      </c>
      <c r="Y478" s="625"/>
      <c r="Z478" s="625" t="s">
        <v>5243</v>
      </c>
      <c r="AA478" s="628"/>
      <c r="AB478" s="625"/>
      <c r="AC478" s="626" t="str">
        <f t="shared" si="14"/>
        <v>397 mm</v>
      </c>
      <c r="AD478" s="623" t="s">
        <v>11453</v>
      </c>
      <c r="AH478" s="623">
        <v>20</v>
      </c>
      <c r="AI478" s="623">
        <f t="shared" si="15"/>
        <v>397</v>
      </c>
    </row>
    <row r="479" spans="1:35" x14ac:dyDescent="0.2">
      <c r="A479" s="628" t="s">
        <v>10975</v>
      </c>
      <c r="B479" s="628" t="s">
        <v>8490</v>
      </c>
      <c r="C479" s="625" t="s">
        <v>2637</v>
      </c>
      <c r="D479" s="628" t="s">
        <v>12160</v>
      </c>
      <c r="E479" s="625">
        <v>102</v>
      </c>
      <c r="F479" s="625">
        <v>70</v>
      </c>
      <c r="G479" s="625"/>
      <c r="H479" s="625">
        <v>83</v>
      </c>
      <c r="I479" s="625"/>
      <c r="J479" s="625" t="s">
        <v>3854</v>
      </c>
      <c r="K479" s="625"/>
      <c r="L479" s="625" t="s">
        <v>6177</v>
      </c>
      <c r="M479" s="629" t="s">
        <v>5089</v>
      </c>
      <c r="N479" s="625"/>
      <c r="O479" s="626" t="s">
        <v>6178</v>
      </c>
      <c r="P479" s="629" t="s">
        <v>6178</v>
      </c>
      <c r="Q479" s="625"/>
      <c r="R479" s="626" t="s">
        <v>9991</v>
      </c>
      <c r="S479" s="625"/>
      <c r="T479" s="626" t="s">
        <v>6178</v>
      </c>
      <c r="U479" s="625"/>
      <c r="V479" s="638" t="s">
        <v>7344</v>
      </c>
      <c r="W479" s="628"/>
      <c r="X479" s="625" t="s">
        <v>6180</v>
      </c>
      <c r="Y479" s="625"/>
      <c r="Z479" s="625" t="s">
        <v>5243</v>
      </c>
      <c r="AA479" s="628"/>
      <c r="AB479" s="625"/>
      <c r="AC479" s="626" t="str">
        <f>AI479&amp; " mm"</f>
        <v>402 mm</v>
      </c>
      <c r="AD479" s="623" t="s">
        <v>12144</v>
      </c>
      <c r="AH479" s="623">
        <v>15</v>
      </c>
      <c r="AI479" s="623">
        <f>312-AH479-7+112</f>
        <v>402</v>
      </c>
    </row>
    <row r="480" spans="1:35" x14ac:dyDescent="0.2">
      <c r="A480" s="628" t="s">
        <v>11954</v>
      </c>
      <c r="B480" s="628" t="s">
        <v>8490</v>
      </c>
      <c r="C480" s="625" t="s">
        <v>2637</v>
      </c>
      <c r="D480" s="628" t="s">
        <v>1918</v>
      </c>
      <c r="E480" s="625">
        <v>101</v>
      </c>
      <c r="F480" s="625">
        <v>64</v>
      </c>
      <c r="G480" s="625"/>
      <c r="H480" s="625">
        <v>79</v>
      </c>
      <c r="I480" s="625"/>
      <c r="J480" s="625" t="s">
        <v>3854</v>
      </c>
      <c r="K480" s="625"/>
      <c r="L480" s="625" t="s">
        <v>6177</v>
      </c>
      <c r="M480" s="629" t="s">
        <v>3817</v>
      </c>
      <c r="N480" s="625"/>
      <c r="O480" s="626" t="s">
        <v>6178</v>
      </c>
      <c r="P480" s="629" t="s">
        <v>6178</v>
      </c>
      <c r="Q480" s="625"/>
      <c r="R480" s="626" t="s">
        <v>9991</v>
      </c>
      <c r="S480" s="625"/>
      <c r="T480" s="626" t="s">
        <v>6178</v>
      </c>
      <c r="U480" s="625"/>
      <c r="V480" s="638" t="s">
        <v>4424</v>
      </c>
      <c r="W480" s="628"/>
      <c r="X480" s="625" t="s">
        <v>211</v>
      </c>
      <c r="Y480" s="625"/>
      <c r="Z480" s="625" t="s">
        <v>5243</v>
      </c>
      <c r="AA480" s="628"/>
      <c r="AB480" s="625" t="s">
        <v>8263</v>
      </c>
      <c r="AC480" s="626" t="str">
        <f t="shared" si="14"/>
        <v>357 mm</v>
      </c>
      <c r="AD480" s="623" t="s">
        <v>11951</v>
      </c>
      <c r="AH480" s="623">
        <v>60</v>
      </c>
      <c r="AI480" s="623">
        <f t="shared" si="15"/>
        <v>357</v>
      </c>
    </row>
    <row r="481" spans="1:35" x14ac:dyDescent="0.2">
      <c r="A481" s="633" t="s">
        <v>11241</v>
      </c>
      <c r="B481" s="628" t="s">
        <v>8490</v>
      </c>
      <c r="C481" s="625" t="s">
        <v>2637</v>
      </c>
      <c r="D481" s="633" t="s">
        <v>11242</v>
      </c>
      <c r="E481" s="625">
        <v>101</v>
      </c>
      <c r="F481" s="625">
        <v>64</v>
      </c>
      <c r="G481" s="625"/>
      <c r="H481" s="625">
        <v>79</v>
      </c>
      <c r="I481" s="625"/>
      <c r="J481" s="625" t="s">
        <v>3854</v>
      </c>
      <c r="K481" s="625"/>
      <c r="L481" s="625" t="s">
        <v>6177</v>
      </c>
      <c r="M481" s="629" t="s">
        <v>5089</v>
      </c>
      <c r="N481" s="625"/>
      <c r="O481" s="626" t="s">
        <v>6178</v>
      </c>
      <c r="P481" s="629" t="s">
        <v>6178</v>
      </c>
      <c r="Q481" s="625"/>
      <c r="R481" s="626" t="s">
        <v>9991</v>
      </c>
      <c r="S481" s="625"/>
      <c r="T481" s="626" t="s">
        <v>6178</v>
      </c>
      <c r="U481" s="625"/>
      <c r="V481" s="638" t="s">
        <v>911</v>
      </c>
      <c r="W481" s="628"/>
      <c r="X481" s="625" t="s">
        <v>6180</v>
      </c>
      <c r="Y481" s="625"/>
      <c r="Z481" s="625" t="s">
        <v>5243</v>
      </c>
      <c r="AA481" s="628"/>
      <c r="AB481" s="625" t="s">
        <v>8263</v>
      </c>
      <c r="AC481" s="626" t="str">
        <f t="shared" si="14"/>
        <v>352 mm</v>
      </c>
      <c r="AD481" s="636" t="s">
        <v>11198</v>
      </c>
      <c r="AH481" s="623">
        <v>65</v>
      </c>
      <c r="AI481" s="623">
        <f t="shared" si="15"/>
        <v>352</v>
      </c>
    </row>
    <row r="482" spans="1:35" x14ac:dyDescent="0.2">
      <c r="A482" s="628"/>
      <c r="B482" s="628" t="s">
        <v>8490</v>
      </c>
      <c r="C482" s="625" t="s">
        <v>2637</v>
      </c>
      <c r="D482" s="628" t="s">
        <v>10440</v>
      </c>
      <c r="E482" s="625">
        <v>101</v>
      </c>
      <c r="F482" s="625">
        <v>65</v>
      </c>
      <c r="G482" s="625"/>
      <c r="H482" s="625">
        <v>79</v>
      </c>
      <c r="I482" s="625"/>
      <c r="J482" s="625" t="s">
        <v>3854</v>
      </c>
      <c r="K482" s="625"/>
      <c r="L482" s="625" t="s">
        <v>6177</v>
      </c>
      <c r="M482" s="629" t="s">
        <v>5089</v>
      </c>
      <c r="N482" s="625"/>
      <c r="O482" s="626" t="s">
        <v>6178</v>
      </c>
      <c r="P482" s="629" t="s">
        <v>6178</v>
      </c>
      <c r="Q482" s="625"/>
      <c r="R482" s="626" t="s">
        <v>9991</v>
      </c>
      <c r="S482" s="625"/>
      <c r="T482" s="626" t="s">
        <v>6178</v>
      </c>
      <c r="U482" s="625"/>
      <c r="V482" s="638" t="s">
        <v>18</v>
      </c>
      <c r="W482" s="628"/>
      <c r="X482" s="625" t="s">
        <v>6180</v>
      </c>
      <c r="Y482" s="625"/>
      <c r="Z482" s="625" t="s">
        <v>5243</v>
      </c>
      <c r="AA482" s="628"/>
      <c r="AB482" s="625" t="s">
        <v>8263</v>
      </c>
      <c r="AC482" s="626" t="str">
        <f t="shared" si="14"/>
        <v>347 mm</v>
      </c>
      <c r="AH482" s="623">
        <v>70</v>
      </c>
      <c r="AI482" s="623">
        <f t="shared" si="15"/>
        <v>347</v>
      </c>
    </row>
    <row r="483" spans="1:35" x14ac:dyDescent="0.2">
      <c r="A483" s="628"/>
      <c r="B483" s="628" t="s">
        <v>8490</v>
      </c>
      <c r="C483" s="625" t="s">
        <v>2637</v>
      </c>
      <c r="D483" s="628" t="s">
        <v>9007</v>
      </c>
      <c r="E483" s="625">
        <v>101</v>
      </c>
      <c r="F483" s="625">
        <v>64</v>
      </c>
      <c r="G483" s="625"/>
      <c r="H483" s="625">
        <v>79</v>
      </c>
      <c r="I483" s="625"/>
      <c r="J483" s="625" t="s">
        <v>3854</v>
      </c>
      <c r="K483" s="625"/>
      <c r="L483" s="625" t="s">
        <v>6177</v>
      </c>
      <c r="M483" s="629" t="s">
        <v>3817</v>
      </c>
      <c r="N483" s="625"/>
      <c r="O483" s="626" t="s">
        <v>6178</v>
      </c>
      <c r="P483" s="629" t="s">
        <v>6178</v>
      </c>
      <c r="Q483" s="625"/>
      <c r="R483" s="626" t="s">
        <v>9991</v>
      </c>
      <c r="S483" s="625"/>
      <c r="T483" s="626" t="s">
        <v>6178</v>
      </c>
      <c r="U483" s="625"/>
      <c r="V483" s="638" t="s">
        <v>210</v>
      </c>
      <c r="W483" s="628"/>
      <c r="X483" s="625" t="s">
        <v>211</v>
      </c>
      <c r="Y483" s="625"/>
      <c r="Z483" s="625" t="s">
        <v>5243</v>
      </c>
      <c r="AA483" s="628"/>
      <c r="AB483" s="625" t="s">
        <v>8263</v>
      </c>
      <c r="AC483" s="626" t="str">
        <f t="shared" si="14"/>
        <v>362 mm</v>
      </c>
      <c r="AH483" s="623">
        <v>55</v>
      </c>
      <c r="AI483" s="623">
        <f t="shared" si="15"/>
        <v>362</v>
      </c>
    </row>
    <row r="484" spans="1:35" x14ac:dyDescent="0.2">
      <c r="A484" s="628" t="s">
        <v>7017</v>
      </c>
      <c r="B484" s="628" t="s">
        <v>8490</v>
      </c>
      <c r="C484" s="625" t="s">
        <v>2637</v>
      </c>
      <c r="D484" s="628" t="s">
        <v>596</v>
      </c>
      <c r="E484" s="625">
        <v>102</v>
      </c>
      <c r="F484" s="625">
        <v>70</v>
      </c>
      <c r="G484" s="625"/>
      <c r="H484" s="625">
        <v>83</v>
      </c>
      <c r="I484" s="625"/>
      <c r="J484" s="625" t="s">
        <v>3854</v>
      </c>
      <c r="K484" s="625"/>
      <c r="L484" s="625" t="s">
        <v>6177</v>
      </c>
      <c r="M484" s="629" t="s">
        <v>5089</v>
      </c>
      <c r="N484" s="625"/>
      <c r="O484" s="626" t="s">
        <v>6178</v>
      </c>
      <c r="P484" s="629" t="s">
        <v>6178</v>
      </c>
      <c r="Q484" s="625"/>
      <c r="R484" s="626" t="s">
        <v>9991</v>
      </c>
      <c r="S484" s="625"/>
      <c r="T484" s="626" t="s">
        <v>6178</v>
      </c>
      <c r="U484" s="625"/>
      <c r="V484" s="638" t="s">
        <v>7344</v>
      </c>
      <c r="W484" s="628"/>
      <c r="X484" s="625" t="s">
        <v>6180</v>
      </c>
      <c r="Y484" s="625"/>
      <c r="Z484" s="625" t="s">
        <v>5243</v>
      </c>
      <c r="AA484" s="628"/>
      <c r="AB484" s="625"/>
      <c r="AC484" s="626" t="str">
        <f t="shared" si="14"/>
        <v>402 mm</v>
      </c>
      <c r="AH484" s="623">
        <v>15</v>
      </c>
      <c r="AI484" s="623">
        <f t="shared" si="15"/>
        <v>402</v>
      </c>
    </row>
    <row r="485" spans="1:35" x14ac:dyDescent="0.2">
      <c r="A485" s="633" t="s">
        <v>11403</v>
      </c>
      <c r="B485" s="628" t="s">
        <v>8490</v>
      </c>
      <c r="C485" s="625" t="s">
        <v>2637</v>
      </c>
      <c r="D485" s="628" t="s">
        <v>11402</v>
      </c>
      <c r="E485" s="625">
        <v>101</v>
      </c>
      <c r="F485" s="625">
        <v>66</v>
      </c>
      <c r="G485" s="625"/>
      <c r="H485" s="625">
        <v>79</v>
      </c>
      <c r="I485" s="625"/>
      <c r="J485" s="625" t="s">
        <v>3854</v>
      </c>
      <c r="K485" s="625"/>
      <c r="L485" s="625" t="s">
        <v>6177</v>
      </c>
      <c r="M485" s="629" t="s">
        <v>3817</v>
      </c>
      <c r="N485" s="625"/>
      <c r="O485" s="626" t="s">
        <v>6178</v>
      </c>
      <c r="P485" s="629" t="s">
        <v>6178</v>
      </c>
      <c r="Q485" s="625"/>
      <c r="R485" s="626" t="s">
        <v>9991</v>
      </c>
      <c r="S485" s="625"/>
      <c r="T485" s="626" t="s">
        <v>6178</v>
      </c>
      <c r="U485" s="625"/>
      <c r="V485" s="638" t="s">
        <v>210</v>
      </c>
      <c r="W485" s="628"/>
      <c r="X485" s="625" t="s">
        <v>211</v>
      </c>
      <c r="Y485" s="625"/>
      <c r="Z485" s="625" t="s">
        <v>5243</v>
      </c>
      <c r="AA485" s="628"/>
      <c r="AB485" s="625" t="s">
        <v>8263</v>
      </c>
      <c r="AC485" s="626" t="str">
        <f t="shared" si="14"/>
        <v>362 mm</v>
      </c>
      <c r="AD485" s="637" t="s">
        <v>11399</v>
      </c>
      <c r="AH485" s="623">
        <v>55</v>
      </c>
      <c r="AI485" s="623">
        <f t="shared" si="15"/>
        <v>362</v>
      </c>
    </row>
    <row r="486" spans="1:35" x14ac:dyDescent="0.2">
      <c r="A486" s="633" t="s">
        <v>11218</v>
      </c>
      <c r="B486" s="633" t="s">
        <v>8490</v>
      </c>
      <c r="C486" s="636" t="s">
        <v>2637</v>
      </c>
      <c r="D486" s="640" t="s">
        <v>11216</v>
      </c>
      <c r="E486" s="625">
        <v>112</v>
      </c>
      <c r="F486" s="625">
        <v>62</v>
      </c>
      <c r="G486" s="625"/>
      <c r="H486" s="625">
        <v>79</v>
      </c>
      <c r="I486" s="625"/>
      <c r="J486" s="625" t="s">
        <v>6177</v>
      </c>
      <c r="K486" s="625"/>
      <c r="L486" s="625" t="s">
        <v>6177</v>
      </c>
      <c r="M486" s="629" t="s">
        <v>3817</v>
      </c>
      <c r="N486" s="625"/>
      <c r="O486" s="626" t="s">
        <v>6178</v>
      </c>
      <c r="P486" s="629" t="s">
        <v>6178</v>
      </c>
      <c r="Q486" s="625"/>
      <c r="R486" s="626" t="s">
        <v>8263</v>
      </c>
      <c r="S486" s="625"/>
      <c r="T486" s="626" t="s">
        <v>6178</v>
      </c>
      <c r="U486" s="625"/>
      <c r="V486" s="635" t="s">
        <v>8801</v>
      </c>
      <c r="W486" s="628"/>
      <c r="X486" s="636" t="s">
        <v>486</v>
      </c>
      <c r="Y486" s="625"/>
      <c r="Z486" s="636" t="s">
        <v>5156</v>
      </c>
      <c r="AA486" s="628"/>
      <c r="AB486" s="625" t="s">
        <v>8263</v>
      </c>
      <c r="AC486" s="626" t="str">
        <f t="shared" si="14"/>
        <v>367 mm</v>
      </c>
      <c r="AD486" s="642" t="s">
        <v>11175</v>
      </c>
      <c r="AH486" s="623">
        <v>50</v>
      </c>
      <c r="AI486" s="623">
        <f t="shared" si="15"/>
        <v>367</v>
      </c>
    </row>
    <row r="487" spans="1:35" x14ac:dyDescent="0.2">
      <c r="A487" s="628"/>
      <c r="B487" s="628" t="s">
        <v>8490</v>
      </c>
      <c r="C487" s="625" t="s">
        <v>2637</v>
      </c>
      <c r="D487" s="628" t="s">
        <v>5957</v>
      </c>
      <c r="E487" s="625">
        <v>101</v>
      </c>
      <c r="F487" s="625">
        <v>65</v>
      </c>
      <c r="G487" s="625"/>
      <c r="H487" s="625">
        <v>79</v>
      </c>
      <c r="I487" s="625"/>
      <c r="J487" s="625" t="s">
        <v>3854</v>
      </c>
      <c r="K487" s="625"/>
      <c r="L487" s="625" t="s">
        <v>6177</v>
      </c>
      <c r="M487" s="629" t="s">
        <v>5089</v>
      </c>
      <c r="N487" s="625"/>
      <c r="O487" s="626" t="s">
        <v>6178</v>
      </c>
      <c r="P487" s="629" t="s">
        <v>6178</v>
      </c>
      <c r="Q487" s="625"/>
      <c r="R487" s="626" t="s">
        <v>9991</v>
      </c>
      <c r="S487" s="625"/>
      <c r="T487" s="626" t="s">
        <v>6178</v>
      </c>
      <c r="U487" s="625"/>
      <c r="V487" s="638" t="s">
        <v>4971</v>
      </c>
      <c r="W487" s="628"/>
      <c r="X487" s="625" t="s">
        <v>5243</v>
      </c>
      <c r="Y487" s="625"/>
      <c r="Z487" s="625" t="s">
        <v>220</v>
      </c>
      <c r="AA487" s="628"/>
      <c r="AB487" s="625" t="s">
        <v>8263</v>
      </c>
      <c r="AC487" s="626" t="str">
        <f t="shared" si="14"/>
        <v>332 mm</v>
      </c>
      <c r="AH487" s="623">
        <v>85</v>
      </c>
      <c r="AI487" s="623">
        <f t="shared" si="15"/>
        <v>332</v>
      </c>
    </row>
    <row r="488" spans="1:35" x14ac:dyDescent="0.2">
      <c r="A488" s="628"/>
      <c r="B488" s="628" t="s">
        <v>8490</v>
      </c>
      <c r="C488" s="625" t="s">
        <v>2637</v>
      </c>
      <c r="D488" s="632" t="s">
        <v>4216</v>
      </c>
      <c r="E488" s="625">
        <v>118</v>
      </c>
      <c r="F488" s="625">
        <v>63</v>
      </c>
      <c r="G488" s="625"/>
      <c r="H488" s="625">
        <v>79</v>
      </c>
      <c r="I488" s="625"/>
      <c r="J488" s="625" t="s">
        <v>6177</v>
      </c>
      <c r="K488" s="625"/>
      <c r="L488" s="626" t="s">
        <v>6177</v>
      </c>
      <c r="M488" s="629" t="s">
        <v>8671</v>
      </c>
      <c r="N488" s="626"/>
      <c r="O488" s="626" t="s">
        <v>6177</v>
      </c>
      <c r="P488" s="629" t="s">
        <v>8672</v>
      </c>
      <c r="Q488" s="625"/>
      <c r="R488" s="626" t="s">
        <v>8263</v>
      </c>
      <c r="S488" s="625"/>
      <c r="T488" s="626" t="s">
        <v>6178</v>
      </c>
      <c r="U488" s="625"/>
      <c r="V488" s="638" t="s">
        <v>911</v>
      </c>
      <c r="W488" s="628"/>
      <c r="X488" s="625" t="s">
        <v>486</v>
      </c>
      <c r="Y488" s="625"/>
      <c r="Z488" s="625" t="s">
        <v>5156</v>
      </c>
      <c r="AA488" s="628"/>
      <c r="AB488" s="625" t="s">
        <v>8263</v>
      </c>
      <c r="AC488" s="626" t="str">
        <f t="shared" si="14"/>
        <v>352 mm</v>
      </c>
      <c r="AH488" s="623">
        <v>65</v>
      </c>
      <c r="AI488" s="623">
        <f t="shared" si="15"/>
        <v>352</v>
      </c>
    </row>
    <row r="489" spans="1:35" x14ac:dyDescent="0.2">
      <c r="A489" s="628"/>
      <c r="B489" s="628" t="s">
        <v>8490</v>
      </c>
      <c r="C489" s="625" t="s">
        <v>2637</v>
      </c>
      <c r="D489" s="628" t="s">
        <v>5369</v>
      </c>
      <c r="E489" s="625">
        <v>103</v>
      </c>
      <c r="F489" s="625">
        <v>68</v>
      </c>
      <c r="G489" s="625"/>
      <c r="H489" s="625">
        <v>83</v>
      </c>
      <c r="I489" s="625"/>
      <c r="J489" s="625" t="s">
        <v>3854</v>
      </c>
      <c r="K489" s="625"/>
      <c r="L489" s="625" t="s">
        <v>6177</v>
      </c>
      <c r="M489" s="629" t="s">
        <v>8671</v>
      </c>
      <c r="N489" s="625"/>
      <c r="O489" s="626" t="s">
        <v>6177</v>
      </c>
      <c r="P489" s="629" t="s">
        <v>8672</v>
      </c>
      <c r="Q489" s="625"/>
      <c r="R489" s="626" t="s">
        <v>9991</v>
      </c>
      <c r="S489" s="625"/>
      <c r="T489" s="626" t="s">
        <v>6178</v>
      </c>
      <c r="U489" s="625"/>
      <c r="V489" s="625" t="s">
        <v>5752</v>
      </c>
      <c r="W489" s="628"/>
      <c r="X489" s="625" t="s">
        <v>211</v>
      </c>
      <c r="Y489" s="625"/>
      <c r="Z489" s="625" t="s">
        <v>6180</v>
      </c>
      <c r="AA489" s="628"/>
      <c r="AB489" s="625"/>
      <c r="AC489" s="626" t="str">
        <f t="shared" si="14"/>
        <v>392 mm</v>
      </c>
      <c r="AH489" s="623">
        <v>25</v>
      </c>
      <c r="AI489" s="623">
        <f t="shared" si="15"/>
        <v>392</v>
      </c>
    </row>
    <row r="490" spans="1:35" x14ac:dyDescent="0.2">
      <c r="A490" s="628" t="s">
        <v>12500</v>
      </c>
      <c r="B490" s="628" t="s">
        <v>8490</v>
      </c>
      <c r="C490" s="625" t="s">
        <v>2637</v>
      </c>
      <c r="D490" s="628" t="s">
        <v>12347</v>
      </c>
      <c r="E490" s="625">
        <v>101</v>
      </c>
      <c r="F490" s="625">
        <v>65</v>
      </c>
      <c r="G490" s="625"/>
      <c r="H490" s="625">
        <v>79</v>
      </c>
      <c r="I490" s="625"/>
      <c r="J490" s="625" t="s">
        <v>3854</v>
      </c>
      <c r="K490" s="625"/>
      <c r="L490" s="625" t="s">
        <v>6177</v>
      </c>
      <c r="M490" s="629" t="s">
        <v>5089</v>
      </c>
      <c r="N490" s="625"/>
      <c r="O490" s="626" t="s">
        <v>6178</v>
      </c>
      <c r="P490" s="629" t="s">
        <v>6178</v>
      </c>
      <c r="Q490" s="625"/>
      <c r="R490" s="626" t="s">
        <v>9991</v>
      </c>
      <c r="S490" s="625"/>
      <c r="T490" s="626" t="s">
        <v>6178</v>
      </c>
      <c r="U490" s="625"/>
      <c r="V490" s="638" t="s">
        <v>4424</v>
      </c>
      <c r="W490" s="628"/>
      <c r="X490" s="625" t="s">
        <v>486</v>
      </c>
      <c r="Y490" s="625"/>
      <c r="Z490" s="625" t="s">
        <v>5156</v>
      </c>
      <c r="AA490" s="628"/>
      <c r="AB490" s="625" t="s">
        <v>8263</v>
      </c>
      <c r="AC490" s="626" t="str">
        <f>AI490&amp; " mm"</f>
        <v>357 mm</v>
      </c>
      <c r="AD490" s="623" t="s">
        <v>12348</v>
      </c>
      <c r="AH490" s="623">
        <v>60</v>
      </c>
      <c r="AI490" s="623">
        <f>312-AH490-7+112</f>
        <v>357</v>
      </c>
    </row>
    <row r="491" spans="1:35" x14ac:dyDescent="0.2">
      <c r="A491" s="628" t="s">
        <v>2026</v>
      </c>
      <c r="B491" s="628" t="s">
        <v>8490</v>
      </c>
      <c r="C491" s="625" t="s">
        <v>2637</v>
      </c>
      <c r="D491" s="632" t="s">
        <v>2031</v>
      </c>
      <c r="E491" s="625">
        <v>101</v>
      </c>
      <c r="F491" s="625">
        <v>65</v>
      </c>
      <c r="G491" s="625"/>
      <c r="H491" s="625">
        <v>79</v>
      </c>
      <c r="I491" s="625"/>
      <c r="J491" s="625" t="s">
        <v>3854</v>
      </c>
      <c r="K491" s="625"/>
      <c r="L491" s="625" t="s">
        <v>6177</v>
      </c>
      <c r="M491" s="629" t="s">
        <v>5089</v>
      </c>
      <c r="N491" s="625"/>
      <c r="O491" s="626" t="s">
        <v>6178</v>
      </c>
      <c r="P491" s="629" t="s">
        <v>6178</v>
      </c>
      <c r="Q491" s="625"/>
      <c r="R491" s="626" t="s">
        <v>9991</v>
      </c>
      <c r="S491" s="625"/>
      <c r="T491" s="626" t="s">
        <v>6178</v>
      </c>
      <c r="U491" s="625"/>
      <c r="V491" s="638" t="s">
        <v>4424</v>
      </c>
      <c r="W491" s="628"/>
      <c r="X491" s="625" t="s">
        <v>486</v>
      </c>
      <c r="Y491" s="625"/>
      <c r="Z491" s="625" t="s">
        <v>5156</v>
      </c>
      <c r="AA491" s="628"/>
      <c r="AB491" s="625" t="s">
        <v>8263</v>
      </c>
      <c r="AC491" s="626" t="str">
        <f t="shared" si="14"/>
        <v>357 mm</v>
      </c>
      <c r="AD491" s="623" t="s">
        <v>5750</v>
      </c>
      <c r="AH491" s="623">
        <v>60</v>
      </c>
      <c r="AI491" s="623">
        <f t="shared" si="15"/>
        <v>357</v>
      </c>
    </row>
    <row r="492" spans="1:35" x14ac:dyDescent="0.2">
      <c r="A492" s="628"/>
      <c r="B492" s="628" t="s">
        <v>8490</v>
      </c>
      <c r="C492" s="625" t="s">
        <v>2637</v>
      </c>
      <c r="D492" s="628" t="s">
        <v>82</v>
      </c>
      <c r="E492" s="625">
        <v>101</v>
      </c>
      <c r="F492" s="625">
        <v>65</v>
      </c>
      <c r="G492" s="625"/>
      <c r="H492" s="625">
        <v>79</v>
      </c>
      <c r="I492" s="625"/>
      <c r="J492" s="625" t="s">
        <v>3854</v>
      </c>
      <c r="K492" s="625"/>
      <c r="L492" s="625" t="s">
        <v>6177</v>
      </c>
      <c r="M492" s="629" t="s">
        <v>5089</v>
      </c>
      <c r="N492" s="625"/>
      <c r="O492" s="626" t="s">
        <v>6178</v>
      </c>
      <c r="P492" s="629" t="s">
        <v>6178</v>
      </c>
      <c r="Q492" s="625"/>
      <c r="R492" s="626" t="s">
        <v>9991</v>
      </c>
      <c r="S492" s="625"/>
      <c r="T492" s="626" t="s">
        <v>6178</v>
      </c>
      <c r="U492" s="625"/>
      <c r="V492" s="638" t="s">
        <v>8801</v>
      </c>
      <c r="W492" s="628"/>
      <c r="X492" s="625" t="s">
        <v>6180</v>
      </c>
      <c r="Y492" s="625"/>
      <c r="Z492" s="625" t="s">
        <v>5243</v>
      </c>
      <c r="AA492" s="628"/>
      <c r="AB492" s="625" t="s">
        <v>8263</v>
      </c>
      <c r="AC492" s="626" t="str">
        <f t="shared" si="14"/>
        <v>367 mm</v>
      </c>
      <c r="AH492" s="623">
        <v>50</v>
      </c>
      <c r="AI492" s="623">
        <f t="shared" si="15"/>
        <v>367</v>
      </c>
    </row>
    <row r="493" spans="1:35" x14ac:dyDescent="0.2">
      <c r="A493" s="628" t="s">
        <v>5002</v>
      </c>
      <c r="B493" s="628" t="s">
        <v>8490</v>
      </c>
      <c r="C493" s="625" t="s">
        <v>2637</v>
      </c>
      <c r="D493" s="628" t="s">
        <v>10526</v>
      </c>
      <c r="E493" s="625">
        <v>101</v>
      </c>
      <c r="F493" s="625">
        <v>65</v>
      </c>
      <c r="G493" s="625"/>
      <c r="H493" s="625">
        <v>79</v>
      </c>
      <c r="I493" s="625"/>
      <c r="J493" s="625" t="s">
        <v>3854</v>
      </c>
      <c r="K493" s="625"/>
      <c r="L493" s="625" t="s">
        <v>6177</v>
      </c>
      <c r="M493" s="629" t="s">
        <v>5089</v>
      </c>
      <c r="N493" s="625"/>
      <c r="O493" s="626" t="s">
        <v>6178</v>
      </c>
      <c r="P493" s="629" t="s">
        <v>6178</v>
      </c>
      <c r="Q493" s="625"/>
      <c r="R493" s="626" t="s">
        <v>9991</v>
      </c>
      <c r="S493" s="625"/>
      <c r="T493" s="626" t="s">
        <v>6178</v>
      </c>
      <c r="U493" s="625"/>
      <c r="V493" s="638" t="s">
        <v>4424</v>
      </c>
      <c r="W493" s="628"/>
      <c r="X493" s="625" t="s">
        <v>211</v>
      </c>
      <c r="Y493" s="625"/>
      <c r="Z493" s="625" t="s">
        <v>5243</v>
      </c>
      <c r="AA493" s="628"/>
      <c r="AB493" s="625" t="s">
        <v>8263</v>
      </c>
      <c r="AC493" s="626" t="str">
        <f t="shared" si="14"/>
        <v>357 mm</v>
      </c>
      <c r="AD493" s="623" t="s">
        <v>5750</v>
      </c>
      <c r="AH493" s="623">
        <v>60</v>
      </c>
      <c r="AI493" s="623">
        <f t="shared" si="15"/>
        <v>357</v>
      </c>
    </row>
    <row r="494" spans="1:35" x14ac:dyDescent="0.2">
      <c r="A494" s="628"/>
      <c r="B494" s="628" t="s">
        <v>8490</v>
      </c>
      <c r="C494" s="625" t="s">
        <v>2637</v>
      </c>
      <c r="D494" s="628" t="s">
        <v>6650</v>
      </c>
      <c r="E494" s="625">
        <v>102</v>
      </c>
      <c r="F494" s="625">
        <v>68</v>
      </c>
      <c r="G494" s="625"/>
      <c r="H494" s="625">
        <v>83</v>
      </c>
      <c r="I494" s="625"/>
      <c r="J494" s="625" t="s">
        <v>3854</v>
      </c>
      <c r="K494" s="625"/>
      <c r="L494" s="625" t="s">
        <v>6177</v>
      </c>
      <c r="M494" s="629" t="s">
        <v>5089</v>
      </c>
      <c r="N494" s="625"/>
      <c r="O494" s="626" t="s">
        <v>6178</v>
      </c>
      <c r="P494" s="629" t="s">
        <v>6178</v>
      </c>
      <c r="Q494" s="625"/>
      <c r="R494" s="626" t="s">
        <v>9991</v>
      </c>
      <c r="S494" s="625"/>
      <c r="T494" s="626" t="s">
        <v>6178</v>
      </c>
      <c r="U494" s="625"/>
      <c r="V494" s="638" t="s">
        <v>9248</v>
      </c>
      <c r="W494" s="628"/>
      <c r="X494" s="625" t="s">
        <v>6180</v>
      </c>
      <c r="Y494" s="625"/>
      <c r="Z494" s="625" t="s">
        <v>5243</v>
      </c>
      <c r="AA494" s="628"/>
      <c r="AB494" s="625"/>
      <c r="AC494" s="626" t="str">
        <f t="shared" si="14"/>
        <v>397 mm</v>
      </c>
      <c r="AH494" s="623">
        <v>20</v>
      </c>
      <c r="AI494" s="623">
        <f t="shared" si="15"/>
        <v>397</v>
      </c>
    </row>
    <row r="495" spans="1:35" x14ac:dyDescent="0.2">
      <c r="A495" s="628" t="s">
        <v>10536</v>
      </c>
      <c r="B495" s="628" t="s">
        <v>8490</v>
      </c>
      <c r="C495" s="625" t="s">
        <v>2637</v>
      </c>
      <c r="D495" s="628" t="s">
        <v>5540</v>
      </c>
      <c r="E495" s="625">
        <v>103</v>
      </c>
      <c r="F495" s="625">
        <v>67</v>
      </c>
      <c r="G495" s="625"/>
      <c r="H495" s="625">
        <v>83</v>
      </c>
      <c r="I495" s="625"/>
      <c r="J495" s="625" t="s">
        <v>3854</v>
      </c>
      <c r="K495" s="625"/>
      <c r="L495" s="625" t="s">
        <v>6177</v>
      </c>
      <c r="M495" s="629" t="s">
        <v>8671</v>
      </c>
      <c r="N495" s="625"/>
      <c r="O495" s="625" t="s">
        <v>6177</v>
      </c>
      <c r="P495" s="629" t="s">
        <v>8672</v>
      </c>
      <c r="Q495" s="625"/>
      <c r="R495" s="626" t="s">
        <v>9991</v>
      </c>
      <c r="S495" s="625"/>
      <c r="T495" s="626" t="s">
        <v>6178</v>
      </c>
      <c r="U495" s="625"/>
      <c r="V495" s="625" t="s">
        <v>2626</v>
      </c>
      <c r="W495" s="628"/>
      <c r="X495" s="625" t="s">
        <v>211</v>
      </c>
      <c r="Y495" s="625"/>
      <c r="Z495" s="625" t="s">
        <v>6180</v>
      </c>
      <c r="AA495" s="628"/>
      <c r="AB495" s="625"/>
      <c r="AC495" s="626" t="str">
        <f t="shared" si="14"/>
        <v>387 mm</v>
      </c>
      <c r="AH495" s="623">
        <v>30</v>
      </c>
      <c r="AI495" s="623">
        <f t="shared" si="15"/>
        <v>387</v>
      </c>
    </row>
    <row r="496" spans="1:35" x14ac:dyDescent="0.2">
      <c r="A496" s="633" t="s">
        <v>10992</v>
      </c>
      <c r="B496" s="628" t="s">
        <v>8490</v>
      </c>
      <c r="C496" s="625" t="s">
        <v>2637</v>
      </c>
      <c r="D496" s="628" t="s">
        <v>681</v>
      </c>
      <c r="E496" s="625">
        <v>101</v>
      </c>
      <c r="F496" s="625">
        <v>64</v>
      </c>
      <c r="G496" s="625"/>
      <c r="H496" s="625">
        <v>79</v>
      </c>
      <c r="I496" s="625"/>
      <c r="J496" s="625" t="s">
        <v>3854</v>
      </c>
      <c r="K496" s="625"/>
      <c r="L496" s="625" t="s">
        <v>6177</v>
      </c>
      <c r="M496" s="629" t="s">
        <v>3817</v>
      </c>
      <c r="N496" s="625"/>
      <c r="O496" s="626" t="s">
        <v>6178</v>
      </c>
      <c r="P496" s="629" t="s">
        <v>6178</v>
      </c>
      <c r="Q496" s="625"/>
      <c r="R496" s="626" t="s">
        <v>9991</v>
      </c>
      <c r="S496" s="625"/>
      <c r="T496" s="626" t="s">
        <v>6178</v>
      </c>
      <c r="U496" s="625"/>
      <c r="V496" s="638" t="s">
        <v>4424</v>
      </c>
      <c r="W496" s="628"/>
      <c r="X496" s="625" t="s">
        <v>211</v>
      </c>
      <c r="Y496" s="625"/>
      <c r="Z496" s="625" t="s">
        <v>5243</v>
      </c>
      <c r="AA496" s="628"/>
      <c r="AB496" s="625" t="s">
        <v>8263</v>
      </c>
      <c r="AC496" s="626" t="str">
        <f t="shared" si="14"/>
        <v>352 mm</v>
      </c>
      <c r="AD496" s="637" t="s">
        <v>12409</v>
      </c>
      <c r="AH496" s="623">
        <v>65</v>
      </c>
      <c r="AI496" s="623">
        <f t="shared" si="15"/>
        <v>352</v>
      </c>
    </row>
    <row r="497" spans="1:35" x14ac:dyDescent="0.2">
      <c r="A497" s="628" t="s">
        <v>4043</v>
      </c>
      <c r="B497" s="628" t="s">
        <v>8490</v>
      </c>
      <c r="C497" s="625" t="s">
        <v>2637</v>
      </c>
      <c r="D497" s="628" t="s">
        <v>2697</v>
      </c>
      <c r="E497" s="625">
        <v>101</v>
      </c>
      <c r="F497" s="625">
        <v>66</v>
      </c>
      <c r="G497" s="625"/>
      <c r="H497" s="625">
        <v>79</v>
      </c>
      <c r="I497" s="625"/>
      <c r="J497" s="625" t="s">
        <v>3854</v>
      </c>
      <c r="K497" s="625"/>
      <c r="L497" s="625" t="s">
        <v>6177</v>
      </c>
      <c r="M497" s="629" t="s">
        <v>3817</v>
      </c>
      <c r="N497" s="625"/>
      <c r="O497" s="626" t="s">
        <v>6178</v>
      </c>
      <c r="P497" s="629" t="s">
        <v>6178</v>
      </c>
      <c r="Q497" s="625"/>
      <c r="R497" s="626" t="s">
        <v>9991</v>
      </c>
      <c r="S497" s="625"/>
      <c r="T497" s="626" t="s">
        <v>6178</v>
      </c>
      <c r="U497" s="625"/>
      <c r="V497" s="638" t="s">
        <v>210</v>
      </c>
      <c r="W497" s="628"/>
      <c r="X497" s="625" t="s">
        <v>211</v>
      </c>
      <c r="Y497" s="625"/>
      <c r="Z497" s="625" t="s">
        <v>5243</v>
      </c>
      <c r="AA497" s="628"/>
      <c r="AB497" s="625" t="s">
        <v>8263</v>
      </c>
      <c r="AC497" s="626" t="str">
        <f t="shared" si="14"/>
        <v>362 mm</v>
      </c>
      <c r="AH497" s="623">
        <v>55</v>
      </c>
      <c r="AI497" s="623">
        <f t="shared" si="15"/>
        <v>362</v>
      </c>
    </row>
    <row r="498" spans="1:35" x14ac:dyDescent="0.2">
      <c r="A498" s="628"/>
      <c r="B498" s="628" t="s">
        <v>8490</v>
      </c>
      <c r="C498" s="625" t="s">
        <v>2637</v>
      </c>
      <c r="D498" s="628" t="s">
        <v>6641</v>
      </c>
      <c r="E498" s="625">
        <v>112</v>
      </c>
      <c r="F498" s="625">
        <v>62</v>
      </c>
      <c r="G498" s="625"/>
      <c r="H498" s="625">
        <v>79</v>
      </c>
      <c r="I498" s="625"/>
      <c r="J498" s="625" t="s">
        <v>6177</v>
      </c>
      <c r="K498" s="625"/>
      <c r="L498" s="625" t="s">
        <v>6177</v>
      </c>
      <c r="M498" s="629" t="s">
        <v>5089</v>
      </c>
      <c r="N498" s="625"/>
      <c r="O498" s="626" t="s">
        <v>6178</v>
      </c>
      <c r="P498" s="629" t="s">
        <v>6178</v>
      </c>
      <c r="Q498" s="625"/>
      <c r="R498" s="626" t="s">
        <v>8263</v>
      </c>
      <c r="S498" s="625"/>
      <c r="T498" s="626" t="s">
        <v>6178</v>
      </c>
      <c r="U498" s="625"/>
      <c r="V498" s="638" t="s">
        <v>6179</v>
      </c>
      <c r="W498" s="628"/>
      <c r="X498" s="625" t="s">
        <v>486</v>
      </c>
      <c r="Y498" s="625"/>
      <c r="Z498" s="625" t="s">
        <v>5156</v>
      </c>
      <c r="AA498" s="628"/>
      <c r="AB498" s="625" t="s">
        <v>8263</v>
      </c>
      <c r="AC498" s="626" t="str">
        <f t="shared" ref="AC498:AC563" si="18">AI498&amp; " mm"</f>
        <v>372 mm</v>
      </c>
      <c r="AH498" s="623">
        <v>45</v>
      </c>
      <c r="AI498" s="623">
        <f t="shared" ref="AI498:AI563" si="19">312-AH498-7+112</f>
        <v>372</v>
      </c>
    </row>
    <row r="499" spans="1:35" x14ac:dyDescent="0.2">
      <c r="A499" s="628"/>
      <c r="B499" s="628" t="s">
        <v>8490</v>
      </c>
      <c r="C499" s="625" t="s">
        <v>2637</v>
      </c>
      <c r="D499" s="628" t="s">
        <v>1389</v>
      </c>
      <c r="E499" s="625">
        <v>101</v>
      </c>
      <c r="F499" s="625">
        <v>65</v>
      </c>
      <c r="G499" s="625"/>
      <c r="H499" s="625">
        <v>79</v>
      </c>
      <c r="I499" s="625"/>
      <c r="J499" s="625" t="s">
        <v>3854</v>
      </c>
      <c r="K499" s="625"/>
      <c r="L499" s="625" t="s">
        <v>6177</v>
      </c>
      <c r="M499" s="629" t="s">
        <v>5089</v>
      </c>
      <c r="N499" s="625"/>
      <c r="O499" s="626" t="s">
        <v>6178</v>
      </c>
      <c r="P499" s="629" t="s">
        <v>6178</v>
      </c>
      <c r="Q499" s="625"/>
      <c r="R499" s="626" t="s">
        <v>9991</v>
      </c>
      <c r="S499" s="625"/>
      <c r="T499" s="626" t="s">
        <v>6178</v>
      </c>
      <c r="U499" s="625"/>
      <c r="V499" s="638" t="s">
        <v>911</v>
      </c>
      <c r="W499" s="628"/>
      <c r="X499" s="625" t="s">
        <v>486</v>
      </c>
      <c r="Y499" s="625"/>
      <c r="Z499" s="625" t="s">
        <v>5156</v>
      </c>
      <c r="AA499" s="628"/>
      <c r="AB499" s="625" t="s">
        <v>8263</v>
      </c>
      <c r="AC499" s="626" t="str">
        <f t="shared" si="18"/>
        <v>352 mm</v>
      </c>
      <c r="AH499" s="623">
        <v>65</v>
      </c>
      <c r="AI499" s="623">
        <f t="shared" si="19"/>
        <v>352</v>
      </c>
    </row>
    <row r="500" spans="1:35" x14ac:dyDescent="0.2">
      <c r="A500" s="628" t="s">
        <v>9486</v>
      </c>
      <c r="B500" s="628" t="s">
        <v>8490</v>
      </c>
      <c r="C500" s="625" t="s">
        <v>2637</v>
      </c>
      <c r="D500" s="632" t="s">
        <v>779</v>
      </c>
      <c r="E500" s="625">
        <v>112</v>
      </c>
      <c r="F500" s="625">
        <v>63</v>
      </c>
      <c r="G500" s="625"/>
      <c r="H500" s="625">
        <v>79</v>
      </c>
      <c r="I500" s="625"/>
      <c r="J500" s="625" t="s">
        <v>6177</v>
      </c>
      <c r="K500" s="625"/>
      <c r="L500" s="626" t="s">
        <v>6177</v>
      </c>
      <c r="M500" s="629" t="s">
        <v>3817</v>
      </c>
      <c r="N500" s="626"/>
      <c r="O500" s="626" t="s">
        <v>6178</v>
      </c>
      <c r="P500" s="629" t="s">
        <v>6178</v>
      </c>
      <c r="Q500" s="626"/>
      <c r="R500" s="626" t="s">
        <v>8263</v>
      </c>
      <c r="S500" s="626"/>
      <c r="T500" s="626" t="s">
        <v>6178</v>
      </c>
      <c r="U500" s="626"/>
      <c r="V500" s="625" t="s">
        <v>8801</v>
      </c>
      <c r="W500" s="628"/>
      <c r="X500" s="625" t="s">
        <v>6180</v>
      </c>
      <c r="Y500" s="625"/>
      <c r="Z500" s="625" t="s">
        <v>5243</v>
      </c>
      <c r="AA500" s="628"/>
      <c r="AB500" s="625" t="s">
        <v>8263</v>
      </c>
      <c r="AC500" s="626" t="str">
        <f t="shared" si="18"/>
        <v>367 mm</v>
      </c>
      <c r="AD500" s="641" t="s">
        <v>3262</v>
      </c>
      <c r="AH500" s="623">
        <v>50</v>
      </c>
      <c r="AI500" s="623">
        <f t="shared" si="19"/>
        <v>367</v>
      </c>
    </row>
    <row r="501" spans="1:35" x14ac:dyDescent="0.2">
      <c r="A501" s="628" t="s">
        <v>5341</v>
      </c>
      <c r="B501" s="628" t="s">
        <v>8490</v>
      </c>
      <c r="C501" s="625" t="s">
        <v>2637</v>
      </c>
      <c r="D501" s="628" t="s">
        <v>4059</v>
      </c>
      <c r="E501" s="625">
        <v>102</v>
      </c>
      <c r="F501" s="625">
        <v>68</v>
      </c>
      <c r="G501" s="625"/>
      <c r="H501" s="625">
        <v>83</v>
      </c>
      <c r="I501" s="625"/>
      <c r="J501" s="625" t="s">
        <v>3854</v>
      </c>
      <c r="K501" s="625"/>
      <c r="L501" s="625" t="s">
        <v>6177</v>
      </c>
      <c r="M501" s="629" t="s">
        <v>5089</v>
      </c>
      <c r="N501" s="625"/>
      <c r="O501" s="626" t="s">
        <v>6178</v>
      </c>
      <c r="P501" s="629" t="s">
        <v>6178</v>
      </c>
      <c r="Q501" s="625"/>
      <c r="R501" s="626" t="s">
        <v>9991</v>
      </c>
      <c r="S501" s="625"/>
      <c r="T501" s="626" t="s">
        <v>6178</v>
      </c>
      <c r="U501" s="625"/>
      <c r="V501" s="638" t="s">
        <v>9248</v>
      </c>
      <c r="W501" s="628"/>
      <c r="X501" s="625" t="s">
        <v>6180</v>
      </c>
      <c r="Y501" s="625"/>
      <c r="Z501" s="625" t="s">
        <v>5243</v>
      </c>
      <c r="AA501" s="628"/>
      <c r="AB501" s="625"/>
      <c r="AC501" s="626" t="str">
        <f t="shared" si="18"/>
        <v>397 mm</v>
      </c>
      <c r="AD501" s="623" t="s">
        <v>10655</v>
      </c>
      <c r="AH501" s="623">
        <v>20</v>
      </c>
      <c r="AI501" s="623">
        <f t="shared" si="19"/>
        <v>397</v>
      </c>
    </row>
    <row r="502" spans="1:35" x14ac:dyDescent="0.2">
      <c r="A502" s="628"/>
      <c r="B502" s="628" t="s">
        <v>8490</v>
      </c>
      <c r="C502" s="625" t="s">
        <v>10090</v>
      </c>
      <c r="D502" s="628" t="s">
        <v>4308</v>
      </c>
      <c r="E502" s="625">
        <v>102</v>
      </c>
      <c r="F502" s="625">
        <v>69</v>
      </c>
      <c r="G502" s="625"/>
      <c r="H502" s="625">
        <v>83</v>
      </c>
      <c r="I502" s="625"/>
      <c r="J502" s="625" t="s">
        <v>3854</v>
      </c>
      <c r="K502" s="625"/>
      <c r="L502" s="625" t="s">
        <v>6177</v>
      </c>
      <c r="M502" s="629" t="s">
        <v>5089</v>
      </c>
      <c r="N502" s="625"/>
      <c r="O502" s="626" t="s">
        <v>6178</v>
      </c>
      <c r="P502" s="629" t="s">
        <v>6178</v>
      </c>
      <c r="Q502" s="625"/>
      <c r="R502" s="626" t="s">
        <v>9991</v>
      </c>
      <c r="S502" s="625"/>
      <c r="T502" s="626" t="s">
        <v>6178</v>
      </c>
      <c r="U502" s="625"/>
      <c r="V502" s="625" t="s">
        <v>5752</v>
      </c>
      <c r="W502" s="628"/>
      <c r="X502" s="625" t="s">
        <v>6180</v>
      </c>
      <c r="Y502" s="625"/>
      <c r="Z502" s="625" t="s">
        <v>5243</v>
      </c>
      <c r="AA502" s="628"/>
      <c r="AB502" s="625"/>
      <c r="AC502" s="626" t="str">
        <f t="shared" si="18"/>
        <v>392 mm</v>
      </c>
      <c r="AH502" s="623">
        <v>25</v>
      </c>
      <c r="AI502" s="623">
        <f t="shared" si="19"/>
        <v>392</v>
      </c>
    </row>
    <row r="503" spans="1:35" x14ac:dyDescent="0.2">
      <c r="A503" s="628"/>
      <c r="B503" s="628" t="s">
        <v>8490</v>
      </c>
      <c r="C503" s="625" t="s">
        <v>2637</v>
      </c>
      <c r="D503" s="628" t="s">
        <v>3232</v>
      </c>
      <c r="E503" s="625">
        <v>101</v>
      </c>
      <c r="F503" s="625">
        <v>65</v>
      </c>
      <c r="G503" s="625"/>
      <c r="H503" s="625">
        <v>79</v>
      </c>
      <c r="I503" s="625"/>
      <c r="J503" s="625" t="s">
        <v>3854</v>
      </c>
      <c r="K503" s="625"/>
      <c r="L503" s="625" t="s">
        <v>6177</v>
      </c>
      <c r="M503" s="629" t="s">
        <v>5089</v>
      </c>
      <c r="N503" s="625"/>
      <c r="O503" s="626" t="s">
        <v>6178</v>
      </c>
      <c r="P503" s="629" t="s">
        <v>6178</v>
      </c>
      <c r="Q503" s="625"/>
      <c r="R503" s="626" t="s">
        <v>9991</v>
      </c>
      <c r="S503" s="625"/>
      <c r="T503" s="626" t="s">
        <v>6178</v>
      </c>
      <c r="U503" s="625"/>
      <c r="V503" s="638" t="s">
        <v>4424</v>
      </c>
      <c r="W503" s="628"/>
      <c r="X503" s="625" t="s">
        <v>211</v>
      </c>
      <c r="Y503" s="625"/>
      <c r="Z503" s="625" t="s">
        <v>6180</v>
      </c>
      <c r="AA503" s="628"/>
      <c r="AB503" s="625" t="s">
        <v>8263</v>
      </c>
      <c r="AC503" s="626" t="str">
        <f t="shared" si="18"/>
        <v>357 mm</v>
      </c>
      <c r="AD503" s="623" t="s">
        <v>5750</v>
      </c>
      <c r="AH503" s="623">
        <v>60</v>
      </c>
      <c r="AI503" s="623">
        <f t="shared" si="19"/>
        <v>357</v>
      </c>
    </row>
    <row r="504" spans="1:35" x14ac:dyDescent="0.2">
      <c r="A504" s="628" t="s">
        <v>2727</v>
      </c>
      <c r="B504" s="628" t="s">
        <v>8490</v>
      </c>
      <c r="C504" s="625" t="s">
        <v>2637</v>
      </c>
      <c r="D504" s="628" t="s">
        <v>4960</v>
      </c>
      <c r="E504" s="625">
        <v>101</v>
      </c>
      <c r="F504" s="625">
        <v>65</v>
      </c>
      <c r="G504" s="625"/>
      <c r="H504" s="625">
        <v>79</v>
      </c>
      <c r="I504" s="625"/>
      <c r="J504" s="625" t="s">
        <v>3854</v>
      </c>
      <c r="K504" s="625"/>
      <c r="L504" s="625" t="s">
        <v>6177</v>
      </c>
      <c r="M504" s="629" t="s">
        <v>5089</v>
      </c>
      <c r="N504" s="625"/>
      <c r="O504" s="626" t="s">
        <v>6178</v>
      </c>
      <c r="P504" s="629" t="s">
        <v>6178</v>
      </c>
      <c r="Q504" s="625"/>
      <c r="R504" s="626" t="s">
        <v>9991</v>
      </c>
      <c r="S504" s="625"/>
      <c r="T504" s="626" t="s">
        <v>6178</v>
      </c>
      <c r="U504" s="625"/>
      <c r="V504" s="638" t="s">
        <v>4424</v>
      </c>
      <c r="W504" s="628"/>
      <c r="X504" s="625" t="s">
        <v>211</v>
      </c>
      <c r="Y504" s="625"/>
      <c r="Z504" s="625" t="s">
        <v>486</v>
      </c>
      <c r="AA504" s="628"/>
      <c r="AB504" s="625" t="s">
        <v>8263</v>
      </c>
      <c r="AC504" s="626" t="str">
        <f t="shared" si="18"/>
        <v>357 mm</v>
      </c>
      <c r="AD504" s="641" t="s">
        <v>1231</v>
      </c>
      <c r="AH504" s="623">
        <v>60</v>
      </c>
      <c r="AI504" s="623">
        <f t="shared" si="19"/>
        <v>357</v>
      </c>
    </row>
    <row r="505" spans="1:35" x14ac:dyDescent="0.2">
      <c r="A505" s="628" t="s">
        <v>9924</v>
      </c>
      <c r="B505" s="628" t="s">
        <v>8490</v>
      </c>
      <c r="C505" s="625" t="s">
        <v>2637</v>
      </c>
      <c r="D505" s="628" t="s">
        <v>1936</v>
      </c>
      <c r="E505" s="625">
        <v>101</v>
      </c>
      <c r="F505" s="625">
        <v>65</v>
      </c>
      <c r="G505" s="625"/>
      <c r="H505" s="625">
        <v>79</v>
      </c>
      <c r="I505" s="625"/>
      <c r="J505" s="625" t="s">
        <v>3854</v>
      </c>
      <c r="K505" s="625"/>
      <c r="L505" s="625" t="s">
        <v>6177</v>
      </c>
      <c r="M505" s="629" t="s">
        <v>5089</v>
      </c>
      <c r="N505" s="625"/>
      <c r="O505" s="626" t="s">
        <v>6178</v>
      </c>
      <c r="P505" s="629" t="s">
        <v>6178</v>
      </c>
      <c r="Q505" s="625"/>
      <c r="R505" s="626" t="s">
        <v>9991</v>
      </c>
      <c r="S505" s="625"/>
      <c r="T505" s="626" t="s">
        <v>6178</v>
      </c>
      <c r="U505" s="625"/>
      <c r="V505" s="638" t="s">
        <v>4424</v>
      </c>
      <c r="W505" s="628"/>
      <c r="X505" s="625" t="s">
        <v>211</v>
      </c>
      <c r="Y505" s="625"/>
      <c r="Z505" s="625" t="s">
        <v>5243</v>
      </c>
      <c r="AA505" s="628"/>
      <c r="AB505" s="625" t="s">
        <v>8263</v>
      </c>
      <c r="AC505" s="626" t="str">
        <f t="shared" si="18"/>
        <v>357 mm</v>
      </c>
      <c r="AD505" s="627" t="s">
        <v>3789</v>
      </c>
      <c r="AH505" s="623">
        <v>60</v>
      </c>
      <c r="AI505" s="623">
        <f t="shared" si="19"/>
        <v>357</v>
      </c>
    </row>
    <row r="506" spans="1:35" x14ac:dyDescent="0.2">
      <c r="A506" s="628" t="s">
        <v>3855</v>
      </c>
      <c r="B506" s="628" t="s">
        <v>8490</v>
      </c>
      <c r="C506" s="625" t="s">
        <v>2637</v>
      </c>
      <c r="D506" s="628" t="s">
        <v>7189</v>
      </c>
      <c r="E506" s="625">
        <v>102</v>
      </c>
      <c r="F506" s="625">
        <v>69</v>
      </c>
      <c r="G506" s="625"/>
      <c r="H506" s="625">
        <v>83</v>
      </c>
      <c r="I506" s="625"/>
      <c r="J506" s="625" t="s">
        <v>3854</v>
      </c>
      <c r="K506" s="625"/>
      <c r="L506" s="625" t="s">
        <v>6177</v>
      </c>
      <c r="M506" s="629" t="s">
        <v>5089</v>
      </c>
      <c r="N506" s="625"/>
      <c r="O506" s="626" t="s">
        <v>6178</v>
      </c>
      <c r="P506" s="629" t="s">
        <v>6178</v>
      </c>
      <c r="Q506" s="625"/>
      <c r="R506" s="626" t="s">
        <v>9991</v>
      </c>
      <c r="S506" s="625"/>
      <c r="T506" s="626" t="s">
        <v>6178</v>
      </c>
      <c r="U506" s="625"/>
      <c r="V506" s="638" t="s">
        <v>2626</v>
      </c>
      <c r="W506" s="628"/>
      <c r="X506" s="625" t="s">
        <v>6180</v>
      </c>
      <c r="Y506" s="625"/>
      <c r="Z506" s="625" t="s">
        <v>5156</v>
      </c>
      <c r="AA506" s="628"/>
      <c r="AB506" s="625"/>
      <c r="AC506" s="626" t="str">
        <f t="shared" si="18"/>
        <v>387 mm</v>
      </c>
      <c r="AH506" s="623">
        <v>30</v>
      </c>
      <c r="AI506" s="623">
        <f t="shared" si="19"/>
        <v>387</v>
      </c>
    </row>
    <row r="507" spans="1:35" x14ac:dyDescent="0.2">
      <c r="A507" s="628" t="s">
        <v>3401</v>
      </c>
      <c r="B507" s="628" t="s">
        <v>8490</v>
      </c>
      <c r="C507" s="625" t="s">
        <v>2637</v>
      </c>
      <c r="D507" s="628" t="s">
        <v>10707</v>
      </c>
      <c r="E507" s="625">
        <v>116</v>
      </c>
      <c r="F507" s="625">
        <v>65</v>
      </c>
      <c r="G507" s="625"/>
      <c r="H507" s="625">
        <v>79</v>
      </c>
      <c r="I507" s="625"/>
      <c r="J507" s="625" t="s">
        <v>3854</v>
      </c>
      <c r="K507" s="625"/>
      <c r="L507" s="625" t="s">
        <v>6177</v>
      </c>
      <c r="M507" s="629" t="s">
        <v>8671</v>
      </c>
      <c r="N507" s="625"/>
      <c r="O507" s="626" t="s">
        <v>6177</v>
      </c>
      <c r="P507" s="629" t="s">
        <v>8672</v>
      </c>
      <c r="Q507" s="625"/>
      <c r="R507" s="626" t="s">
        <v>9991</v>
      </c>
      <c r="S507" s="625"/>
      <c r="T507" s="626"/>
      <c r="U507" s="625"/>
      <c r="V507" s="638" t="s">
        <v>18</v>
      </c>
      <c r="W507" s="628"/>
      <c r="X507" s="625" t="s">
        <v>6180</v>
      </c>
      <c r="Y507" s="625"/>
      <c r="Z507" s="625" t="s">
        <v>5243</v>
      </c>
      <c r="AA507" s="628"/>
      <c r="AB507" s="625" t="s">
        <v>8263</v>
      </c>
      <c r="AC507" s="626" t="str">
        <f t="shared" si="18"/>
        <v>347 mm</v>
      </c>
      <c r="AD507" s="627" t="s">
        <v>10683</v>
      </c>
      <c r="AH507" s="623">
        <v>70</v>
      </c>
      <c r="AI507" s="623">
        <f t="shared" si="19"/>
        <v>347</v>
      </c>
    </row>
    <row r="508" spans="1:35" x14ac:dyDescent="0.2">
      <c r="A508" s="628" t="s">
        <v>2272</v>
      </c>
      <c r="B508" s="628" t="s">
        <v>8490</v>
      </c>
      <c r="C508" s="625" t="s">
        <v>2637</v>
      </c>
      <c r="D508" s="628" t="s">
        <v>2273</v>
      </c>
      <c r="E508" s="625">
        <v>101</v>
      </c>
      <c r="F508" s="625">
        <v>65</v>
      </c>
      <c r="G508" s="625"/>
      <c r="H508" s="625">
        <v>79</v>
      </c>
      <c r="I508" s="625"/>
      <c r="J508" s="625" t="s">
        <v>3854</v>
      </c>
      <c r="K508" s="625"/>
      <c r="L508" s="625" t="s">
        <v>6177</v>
      </c>
      <c r="M508" s="629" t="s">
        <v>5089</v>
      </c>
      <c r="N508" s="625"/>
      <c r="O508" s="626" t="s">
        <v>6178</v>
      </c>
      <c r="P508" s="629" t="s">
        <v>6178</v>
      </c>
      <c r="Q508" s="625"/>
      <c r="R508" s="626" t="s">
        <v>9991</v>
      </c>
      <c r="S508" s="625"/>
      <c r="T508" s="626" t="s">
        <v>6178</v>
      </c>
      <c r="U508" s="625"/>
      <c r="V508" s="638" t="s">
        <v>538</v>
      </c>
      <c r="W508" s="628"/>
      <c r="X508" s="625" t="s">
        <v>6180</v>
      </c>
      <c r="Y508" s="625"/>
      <c r="Z508" s="625" t="s">
        <v>5243</v>
      </c>
      <c r="AA508" s="628"/>
      <c r="AB508" s="625" t="s">
        <v>8263</v>
      </c>
      <c r="AC508" s="626" t="str">
        <f t="shared" si="18"/>
        <v>342 mm</v>
      </c>
      <c r="AH508" s="623">
        <v>75</v>
      </c>
      <c r="AI508" s="623">
        <f t="shared" si="19"/>
        <v>342</v>
      </c>
    </row>
    <row r="509" spans="1:35" x14ac:dyDescent="0.2">
      <c r="A509" s="628"/>
      <c r="B509" s="628" t="s">
        <v>8490</v>
      </c>
      <c r="C509" s="625" t="s">
        <v>2637</v>
      </c>
      <c r="D509" s="628" t="s">
        <v>4383</v>
      </c>
      <c r="E509" s="625">
        <v>101</v>
      </c>
      <c r="F509" s="625">
        <v>65</v>
      </c>
      <c r="G509" s="625"/>
      <c r="H509" s="625">
        <v>79</v>
      </c>
      <c r="I509" s="625"/>
      <c r="J509" s="625" t="s">
        <v>3854</v>
      </c>
      <c r="K509" s="625"/>
      <c r="L509" s="625" t="s">
        <v>6177</v>
      </c>
      <c r="M509" s="629" t="s">
        <v>5089</v>
      </c>
      <c r="N509" s="625"/>
      <c r="O509" s="626" t="s">
        <v>6178</v>
      </c>
      <c r="P509" s="629" t="s">
        <v>6178</v>
      </c>
      <c r="Q509" s="625"/>
      <c r="R509" s="626" t="s">
        <v>9991</v>
      </c>
      <c r="S509" s="625"/>
      <c r="T509" s="626" t="s">
        <v>6178</v>
      </c>
      <c r="U509" s="625"/>
      <c r="V509" s="638" t="s">
        <v>538</v>
      </c>
      <c r="W509" s="628"/>
      <c r="X509" s="625" t="s">
        <v>6180</v>
      </c>
      <c r="Y509" s="625"/>
      <c r="Z509" s="625" t="s">
        <v>5243</v>
      </c>
      <c r="AA509" s="628"/>
      <c r="AB509" s="625" t="s">
        <v>8263</v>
      </c>
      <c r="AC509" s="626" t="str">
        <f t="shared" si="18"/>
        <v>342 mm</v>
      </c>
      <c r="AH509" s="623">
        <v>75</v>
      </c>
      <c r="AI509" s="623">
        <f t="shared" si="19"/>
        <v>342</v>
      </c>
    </row>
    <row r="510" spans="1:35" x14ac:dyDescent="0.2">
      <c r="A510" s="628"/>
      <c r="B510" s="628" t="s">
        <v>8490</v>
      </c>
      <c r="C510" s="625" t="s">
        <v>2637</v>
      </c>
      <c r="D510" s="628" t="s">
        <v>4382</v>
      </c>
      <c r="E510" s="625">
        <v>101</v>
      </c>
      <c r="F510" s="625">
        <v>66</v>
      </c>
      <c r="G510" s="625"/>
      <c r="H510" s="625">
        <v>79</v>
      </c>
      <c r="I510" s="625"/>
      <c r="J510" s="625" t="s">
        <v>3854</v>
      </c>
      <c r="K510" s="625"/>
      <c r="L510" s="625" t="s">
        <v>6177</v>
      </c>
      <c r="M510" s="629" t="s">
        <v>5089</v>
      </c>
      <c r="N510" s="625"/>
      <c r="O510" s="626" t="s">
        <v>6178</v>
      </c>
      <c r="P510" s="629" t="s">
        <v>6178</v>
      </c>
      <c r="Q510" s="625"/>
      <c r="R510" s="626" t="s">
        <v>9991</v>
      </c>
      <c r="S510" s="625"/>
      <c r="T510" s="626" t="s">
        <v>6178</v>
      </c>
      <c r="U510" s="625"/>
      <c r="V510" s="638" t="s">
        <v>4424</v>
      </c>
      <c r="W510" s="628"/>
      <c r="X510" s="625" t="s">
        <v>6180</v>
      </c>
      <c r="Y510" s="625"/>
      <c r="Z510" s="625" t="s">
        <v>5243</v>
      </c>
      <c r="AA510" s="628"/>
      <c r="AB510" s="625" t="s">
        <v>8263</v>
      </c>
      <c r="AC510" s="626" t="str">
        <f t="shared" si="18"/>
        <v>357 mm</v>
      </c>
      <c r="AD510" s="643" t="s">
        <v>5751</v>
      </c>
      <c r="AH510" s="623">
        <v>60</v>
      </c>
      <c r="AI510" s="623">
        <f t="shared" si="19"/>
        <v>357</v>
      </c>
    </row>
    <row r="511" spans="1:35" x14ac:dyDescent="0.2">
      <c r="A511" s="628" t="s">
        <v>10829</v>
      </c>
      <c r="B511" s="628" t="s">
        <v>8490</v>
      </c>
      <c r="C511" s="625" t="s">
        <v>2637</v>
      </c>
      <c r="D511" s="628" t="s">
        <v>10898</v>
      </c>
      <c r="E511" s="625">
        <v>101</v>
      </c>
      <c r="F511" s="625">
        <v>66</v>
      </c>
      <c r="G511" s="625"/>
      <c r="H511" s="625">
        <v>79</v>
      </c>
      <c r="I511" s="625"/>
      <c r="J511" s="625" t="s">
        <v>3854</v>
      </c>
      <c r="K511" s="625"/>
      <c r="L511" s="625" t="s">
        <v>6177</v>
      </c>
      <c r="M511" s="629" t="s">
        <v>3817</v>
      </c>
      <c r="N511" s="625"/>
      <c r="O511" s="626" t="s">
        <v>6178</v>
      </c>
      <c r="P511" s="629" t="s">
        <v>6178</v>
      </c>
      <c r="Q511" s="625"/>
      <c r="R511" s="626" t="s">
        <v>9991</v>
      </c>
      <c r="S511" s="625"/>
      <c r="T511" s="626" t="s">
        <v>6178</v>
      </c>
      <c r="U511" s="625"/>
      <c r="V511" s="638" t="s">
        <v>18</v>
      </c>
      <c r="W511" s="628"/>
      <c r="X511" s="625" t="s">
        <v>211</v>
      </c>
      <c r="Y511" s="625"/>
      <c r="Z511" s="625" t="s">
        <v>5243</v>
      </c>
      <c r="AA511" s="628"/>
      <c r="AB511" s="625" t="s">
        <v>8263</v>
      </c>
      <c r="AC511" s="626" t="str">
        <f t="shared" si="18"/>
        <v>347 mm</v>
      </c>
      <c r="AD511" s="643" t="s">
        <v>10891</v>
      </c>
      <c r="AH511" s="623">
        <v>70</v>
      </c>
      <c r="AI511" s="623">
        <f t="shared" si="19"/>
        <v>347</v>
      </c>
    </row>
    <row r="512" spans="1:35" x14ac:dyDescent="0.2">
      <c r="A512" s="628"/>
      <c r="B512" s="628" t="s">
        <v>8490</v>
      </c>
      <c r="C512" s="625" t="s">
        <v>2637</v>
      </c>
      <c r="D512" s="628" t="s">
        <v>8886</v>
      </c>
      <c r="E512" s="625">
        <v>101</v>
      </c>
      <c r="F512" s="625">
        <v>65</v>
      </c>
      <c r="G512" s="625"/>
      <c r="H512" s="625">
        <v>79</v>
      </c>
      <c r="I512" s="625"/>
      <c r="J512" s="625" t="s">
        <v>3854</v>
      </c>
      <c r="K512" s="625"/>
      <c r="L512" s="625" t="s">
        <v>6177</v>
      </c>
      <c r="M512" s="629" t="s">
        <v>5089</v>
      </c>
      <c r="N512" s="625"/>
      <c r="O512" s="626" t="s">
        <v>6178</v>
      </c>
      <c r="P512" s="629" t="s">
        <v>6178</v>
      </c>
      <c r="Q512" s="625"/>
      <c r="R512" s="626" t="s">
        <v>9991</v>
      </c>
      <c r="S512" s="625"/>
      <c r="T512" s="626" t="s">
        <v>6178</v>
      </c>
      <c r="U512" s="625"/>
      <c r="V512" s="638" t="s">
        <v>8801</v>
      </c>
      <c r="W512" s="628"/>
      <c r="X512" s="625" t="s">
        <v>8802</v>
      </c>
      <c r="Y512" s="625"/>
      <c r="Z512" s="625" t="s">
        <v>5156</v>
      </c>
      <c r="AA512" s="628"/>
      <c r="AB512" s="625" t="s">
        <v>8263</v>
      </c>
      <c r="AC512" s="626" t="str">
        <f t="shared" si="18"/>
        <v>367 mm</v>
      </c>
      <c r="AH512" s="623">
        <v>50</v>
      </c>
      <c r="AI512" s="623">
        <f t="shared" si="19"/>
        <v>367</v>
      </c>
    </row>
    <row r="513" spans="1:35" x14ac:dyDescent="0.2">
      <c r="A513" s="628" t="s">
        <v>4498</v>
      </c>
      <c r="B513" s="628" t="s">
        <v>8490</v>
      </c>
      <c r="C513" s="625" t="s">
        <v>2637</v>
      </c>
      <c r="D513" s="628" t="s">
        <v>2254</v>
      </c>
      <c r="E513" s="625">
        <v>101</v>
      </c>
      <c r="F513" s="625">
        <v>65</v>
      </c>
      <c r="G513" s="625"/>
      <c r="H513" s="625">
        <v>79</v>
      </c>
      <c r="I513" s="625"/>
      <c r="J513" s="625" t="s">
        <v>3854</v>
      </c>
      <c r="K513" s="625"/>
      <c r="L513" s="625" t="s">
        <v>6177</v>
      </c>
      <c r="M513" s="629" t="s">
        <v>5089</v>
      </c>
      <c r="N513" s="625"/>
      <c r="O513" s="626" t="s">
        <v>6178</v>
      </c>
      <c r="P513" s="629" t="s">
        <v>6178</v>
      </c>
      <c r="Q513" s="625"/>
      <c r="R513" s="626" t="s">
        <v>9991</v>
      </c>
      <c r="S513" s="625"/>
      <c r="T513" s="626" t="s">
        <v>6178</v>
      </c>
      <c r="U513" s="625"/>
      <c r="V513" s="638" t="s">
        <v>4424</v>
      </c>
      <c r="W513" s="628"/>
      <c r="X513" s="625" t="s">
        <v>211</v>
      </c>
      <c r="Y513" s="625"/>
      <c r="Z513" s="625" t="s">
        <v>5243</v>
      </c>
      <c r="AA513" s="628"/>
      <c r="AB513" s="625" t="s">
        <v>8263</v>
      </c>
      <c r="AC513" s="626" t="str">
        <f t="shared" si="18"/>
        <v>357 mm</v>
      </c>
      <c r="AD513" s="623" t="s">
        <v>5750</v>
      </c>
      <c r="AH513" s="623">
        <v>60</v>
      </c>
      <c r="AI513" s="623">
        <f t="shared" si="19"/>
        <v>357</v>
      </c>
    </row>
    <row r="514" spans="1:35" x14ac:dyDescent="0.2">
      <c r="A514" s="628" t="s">
        <v>11100</v>
      </c>
      <c r="B514" s="628" t="s">
        <v>8490</v>
      </c>
      <c r="C514" s="625" t="s">
        <v>2637</v>
      </c>
      <c r="D514" s="628" t="s">
        <v>11101</v>
      </c>
      <c r="E514" s="625">
        <v>116</v>
      </c>
      <c r="F514" s="625">
        <v>64</v>
      </c>
      <c r="G514" s="625"/>
      <c r="H514" s="625">
        <v>79</v>
      </c>
      <c r="I514" s="625"/>
      <c r="J514" s="625" t="s">
        <v>6177</v>
      </c>
      <c r="K514" s="625"/>
      <c r="L514" s="625" t="s">
        <v>6177</v>
      </c>
      <c r="M514" s="629" t="s">
        <v>8671</v>
      </c>
      <c r="N514" s="625"/>
      <c r="O514" s="626" t="s">
        <v>6177</v>
      </c>
      <c r="P514" s="629" t="s">
        <v>8672</v>
      </c>
      <c r="Q514" s="625"/>
      <c r="R514" s="626" t="s">
        <v>9991</v>
      </c>
      <c r="S514" s="625"/>
      <c r="T514" s="626" t="s">
        <v>6178</v>
      </c>
      <c r="U514" s="625"/>
      <c r="V514" s="638" t="s">
        <v>4424</v>
      </c>
      <c r="W514" s="628"/>
      <c r="X514" s="625" t="s">
        <v>486</v>
      </c>
      <c r="Y514" s="625"/>
      <c r="Z514" s="625" t="s">
        <v>5156</v>
      </c>
      <c r="AA514" s="628"/>
      <c r="AB514" s="625" t="s">
        <v>8263</v>
      </c>
      <c r="AC514" s="626" t="str">
        <f t="shared" si="18"/>
        <v>357 mm</v>
      </c>
      <c r="AD514" s="627" t="s">
        <v>12398</v>
      </c>
      <c r="AH514" s="623">
        <v>60</v>
      </c>
      <c r="AI514" s="623">
        <f t="shared" si="19"/>
        <v>357</v>
      </c>
    </row>
    <row r="515" spans="1:35" x14ac:dyDescent="0.2">
      <c r="A515" s="628"/>
      <c r="B515" s="628" t="s">
        <v>8490</v>
      </c>
      <c r="C515" s="625" t="s">
        <v>2637</v>
      </c>
      <c r="D515" s="628" t="s">
        <v>8344</v>
      </c>
      <c r="E515" s="625">
        <v>116</v>
      </c>
      <c r="F515" s="625">
        <v>63</v>
      </c>
      <c r="G515" s="625"/>
      <c r="H515" s="625">
        <v>79</v>
      </c>
      <c r="I515" s="625"/>
      <c r="J515" s="625" t="s">
        <v>3854</v>
      </c>
      <c r="K515" s="625"/>
      <c r="L515" s="625" t="s">
        <v>6177</v>
      </c>
      <c r="M515" s="629" t="s">
        <v>8671</v>
      </c>
      <c r="N515" s="625"/>
      <c r="O515" s="626" t="s">
        <v>6177</v>
      </c>
      <c r="P515" s="629" t="s">
        <v>8672</v>
      </c>
      <c r="Q515" s="625"/>
      <c r="R515" s="626" t="s">
        <v>9991</v>
      </c>
      <c r="S515" s="625"/>
      <c r="T515" s="626"/>
      <c r="U515" s="625"/>
      <c r="V515" s="638" t="s">
        <v>210</v>
      </c>
      <c r="W515" s="628"/>
      <c r="X515" s="625" t="s">
        <v>6180</v>
      </c>
      <c r="Y515" s="625"/>
      <c r="Z515" s="625" t="s">
        <v>5243</v>
      </c>
      <c r="AA515" s="628"/>
      <c r="AB515" s="625" t="s">
        <v>8263</v>
      </c>
      <c r="AC515" s="626" t="str">
        <f t="shared" si="18"/>
        <v>362 mm</v>
      </c>
      <c r="AH515" s="623">
        <v>55</v>
      </c>
      <c r="AI515" s="623">
        <f t="shared" si="19"/>
        <v>362</v>
      </c>
    </row>
    <row r="516" spans="1:35" x14ac:dyDescent="0.2">
      <c r="A516" s="628"/>
      <c r="B516" s="628" t="s">
        <v>8490</v>
      </c>
      <c r="C516" s="625" t="s">
        <v>2637</v>
      </c>
      <c r="D516" s="632" t="s">
        <v>3323</v>
      </c>
      <c r="E516" s="625">
        <v>112</v>
      </c>
      <c r="F516" s="625">
        <v>62</v>
      </c>
      <c r="G516" s="625"/>
      <c r="H516" s="625">
        <v>79</v>
      </c>
      <c r="I516" s="625"/>
      <c r="J516" s="625" t="s">
        <v>6177</v>
      </c>
      <c r="K516" s="625"/>
      <c r="L516" s="625" t="s">
        <v>6177</v>
      </c>
      <c r="M516" s="629" t="s">
        <v>5089</v>
      </c>
      <c r="N516" s="625"/>
      <c r="O516" s="626" t="s">
        <v>6178</v>
      </c>
      <c r="P516" s="629" t="s">
        <v>6178</v>
      </c>
      <c r="Q516" s="625"/>
      <c r="R516" s="626" t="s">
        <v>8263</v>
      </c>
      <c r="S516" s="625"/>
      <c r="T516" s="626" t="s">
        <v>6178</v>
      </c>
      <c r="U516" s="625"/>
      <c r="V516" s="638" t="s">
        <v>6179</v>
      </c>
      <c r="W516" s="628"/>
      <c r="X516" s="625" t="s">
        <v>486</v>
      </c>
      <c r="Y516" s="625"/>
      <c r="Z516" s="625" t="s">
        <v>5156</v>
      </c>
      <c r="AA516" s="628"/>
      <c r="AB516" s="625" t="s">
        <v>8263</v>
      </c>
      <c r="AC516" s="626" t="str">
        <f t="shared" si="18"/>
        <v>372 mm</v>
      </c>
      <c r="AH516" s="623">
        <v>45</v>
      </c>
      <c r="AI516" s="623">
        <f t="shared" si="19"/>
        <v>372</v>
      </c>
    </row>
    <row r="517" spans="1:35" x14ac:dyDescent="0.2">
      <c r="A517" s="628" t="s">
        <v>6523</v>
      </c>
      <c r="B517" s="628" t="s">
        <v>8490</v>
      </c>
      <c r="C517" s="625" t="s">
        <v>2637</v>
      </c>
      <c r="D517" s="632" t="s">
        <v>5176</v>
      </c>
      <c r="E517" s="625">
        <v>112</v>
      </c>
      <c r="F517" s="625">
        <v>63</v>
      </c>
      <c r="G517" s="625"/>
      <c r="H517" s="625">
        <v>79</v>
      </c>
      <c r="I517" s="625"/>
      <c r="J517" s="625" t="s">
        <v>6177</v>
      </c>
      <c r="K517" s="625"/>
      <c r="L517" s="625" t="s">
        <v>6177</v>
      </c>
      <c r="M517" s="629" t="s">
        <v>5089</v>
      </c>
      <c r="N517" s="625"/>
      <c r="O517" s="626" t="s">
        <v>6178</v>
      </c>
      <c r="P517" s="629" t="s">
        <v>6178</v>
      </c>
      <c r="Q517" s="625"/>
      <c r="R517" s="626" t="s">
        <v>8263</v>
      </c>
      <c r="S517" s="625"/>
      <c r="T517" s="626" t="s">
        <v>6178</v>
      </c>
      <c r="U517" s="625"/>
      <c r="V517" s="638" t="s">
        <v>911</v>
      </c>
      <c r="W517" s="628"/>
      <c r="X517" s="625" t="s">
        <v>486</v>
      </c>
      <c r="Y517" s="625"/>
      <c r="Z517" s="625" t="s">
        <v>5156</v>
      </c>
      <c r="AA517" s="628"/>
      <c r="AB517" s="625" t="s">
        <v>8263</v>
      </c>
      <c r="AC517" s="626" t="str">
        <f t="shared" si="18"/>
        <v>352 mm</v>
      </c>
      <c r="AD517" s="627" t="s">
        <v>3622</v>
      </c>
      <c r="AH517" s="623">
        <v>65</v>
      </c>
      <c r="AI517" s="623">
        <f t="shared" si="19"/>
        <v>352</v>
      </c>
    </row>
    <row r="518" spans="1:35" x14ac:dyDescent="0.2">
      <c r="A518" s="633" t="s">
        <v>10939</v>
      </c>
      <c r="B518" s="628" t="s">
        <v>8490</v>
      </c>
      <c r="C518" s="625" t="s">
        <v>2637</v>
      </c>
      <c r="D518" s="640" t="s">
        <v>10940</v>
      </c>
      <c r="E518" s="625">
        <v>112</v>
      </c>
      <c r="F518" s="625">
        <v>63</v>
      </c>
      <c r="G518" s="625"/>
      <c r="H518" s="625">
        <v>79</v>
      </c>
      <c r="I518" s="625"/>
      <c r="J518" s="625" t="s">
        <v>6177</v>
      </c>
      <c r="K518" s="625"/>
      <c r="L518" s="625" t="s">
        <v>6177</v>
      </c>
      <c r="M518" s="629" t="s">
        <v>5089</v>
      </c>
      <c r="N518" s="625"/>
      <c r="O518" s="626" t="s">
        <v>6178</v>
      </c>
      <c r="P518" s="629" t="s">
        <v>6178</v>
      </c>
      <c r="Q518" s="625"/>
      <c r="R518" s="626" t="s">
        <v>8263</v>
      </c>
      <c r="S518" s="625"/>
      <c r="T518" s="626" t="s">
        <v>6178</v>
      </c>
      <c r="U518" s="625"/>
      <c r="V518" s="638" t="s">
        <v>911</v>
      </c>
      <c r="W518" s="628"/>
      <c r="X518" s="625" t="s">
        <v>486</v>
      </c>
      <c r="Y518" s="625"/>
      <c r="Z518" s="625" t="s">
        <v>5156</v>
      </c>
      <c r="AA518" s="628"/>
      <c r="AB518" s="625" t="s">
        <v>8263</v>
      </c>
      <c r="AC518" s="626" t="str">
        <f t="shared" si="18"/>
        <v>352 mm</v>
      </c>
      <c r="AD518" s="637" t="s">
        <v>11318</v>
      </c>
      <c r="AH518" s="623">
        <v>65</v>
      </c>
      <c r="AI518" s="623">
        <f t="shared" si="19"/>
        <v>352</v>
      </c>
    </row>
    <row r="519" spans="1:35" x14ac:dyDescent="0.2">
      <c r="A519" s="628" t="s">
        <v>2591</v>
      </c>
      <c r="B519" s="628" t="s">
        <v>8490</v>
      </c>
      <c r="C519" s="625" t="s">
        <v>2637</v>
      </c>
      <c r="D519" s="632" t="s">
        <v>5921</v>
      </c>
      <c r="E519" s="625">
        <v>102</v>
      </c>
      <c r="F519" s="625">
        <v>70</v>
      </c>
      <c r="G519" s="625"/>
      <c r="H519" s="625">
        <v>83</v>
      </c>
      <c r="I519" s="625"/>
      <c r="J519" s="625" t="s">
        <v>3854</v>
      </c>
      <c r="K519" s="625"/>
      <c r="L519" s="625" t="s">
        <v>6177</v>
      </c>
      <c r="M519" s="629" t="s">
        <v>5089</v>
      </c>
      <c r="N519" s="625"/>
      <c r="O519" s="626" t="s">
        <v>6178</v>
      </c>
      <c r="P519" s="629" t="s">
        <v>6178</v>
      </c>
      <c r="Q519" s="625"/>
      <c r="R519" s="626" t="s">
        <v>9991</v>
      </c>
      <c r="S519" s="625"/>
      <c r="T519" s="626" t="s">
        <v>6178</v>
      </c>
      <c r="U519" s="625"/>
      <c r="V519" s="638" t="s">
        <v>7344</v>
      </c>
      <c r="W519" s="628"/>
      <c r="X519" s="625" t="s">
        <v>6180</v>
      </c>
      <c r="Y519" s="625"/>
      <c r="Z519" s="625" t="s">
        <v>5243</v>
      </c>
      <c r="AA519" s="628"/>
      <c r="AB519" s="625"/>
      <c r="AC519" s="626" t="str">
        <f t="shared" si="18"/>
        <v>402 mm</v>
      </c>
      <c r="AH519" s="623">
        <v>15</v>
      </c>
      <c r="AI519" s="623">
        <f t="shared" si="19"/>
        <v>402</v>
      </c>
    </row>
    <row r="520" spans="1:35" x14ac:dyDescent="0.2">
      <c r="A520" s="628"/>
      <c r="B520" s="628" t="s">
        <v>8490</v>
      </c>
      <c r="C520" s="625" t="s">
        <v>2637</v>
      </c>
      <c r="D520" s="632" t="s">
        <v>6505</v>
      </c>
      <c r="E520" s="625">
        <v>101</v>
      </c>
      <c r="F520" s="625">
        <v>65</v>
      </c>
      <c r="G520" s="625"/>
      <c r="H520" s="625">
        <v>79</v>
      </c>
      <c r="I520" s="625"/>
      <c r="J520" s="625" t="s">
        <v>3854</v>
      </c>
      <c r="K520" s="625"/>
      <c r="L520" s="625" t="s">
        <v>6177</v>
      </c>
      <c r="M520" s="629" t="s">
        <v>5089</v>
      </c>
      <c r="N520" s="625"/>
      <c r="O520" s="626" t="s">
        <v>6178</v>
      </c>
      <c r="P520" s="629" t="s">
        <v>6178</v>
      </c>
      <c r="Q520" s="625"/>
      <c r="R520" s="626" t="s">
        <v>9991</v>
      </c>
      <c r="S520" s="625"/>
      <c r="T520" s="626" t="s">
        <v>6178</v>
      </c>
      <c r="U520" s="625"/>
      <c r="V520" s="638" t="s">
        <v>538</v>
      </c>
      <c r="W520" s="628"/>
      <c r="X520" s="625" t="s">
        <v>486</v>
      </c>
      <c r="Y520" s="625"/>
      <c r="Z520" s="625" t="s">
        <v>5156</v>
      </c>
      <c r="AA520" s="628"/>
      <c r="AB520" s="625" t="s">
        <v>8263</v>
      </c>
      <c r="AC520" s="626" t="str">
        <f t="shared" si="18"/>
        <v>342 mm</v>
      </c>
      <c r="AH520" s="623">
        <v>75</v>
      </c>
      <c r="AI520" s="623">
        <f t="shared" si="19"/>
        <v>342</v>
      </c>
    </row>
    <row r="521" spans="1:35" x14ac:dyDescent="0.2">
      <c r="A521" s="628" t="s">
        <v>6091</v>
      </c>
      <c r="B521" s="628" t="s">
        <v>8490</v>
      </c>
      <c r="C521" s="625" t="s">
        <v>2637</v>
      </c>
      <c r="D521" s="628" t="s">
        <v>8945</v>
      </c>
      <c r="E521" s="625">
        <v>101</v>
      </c>
      <c r="F521" s="625">
        <v>65</v>
      </c>
      <c r="G521" s="625"/>
      <c r="H521" s="625">
        <v>79</v>
      </c>
      <c r="I521" s="625"/>
      <c r="J521" s="625" t="s">
        <v>3854</v>
      </c>
      <c r="K521" s="625"/>
      <c r="L521" s="625" t="s">
        <v>6177</v>
      </c>
      <c r="M521" s="629" t="s">
        <v>5089</v>
      </c>
      <c r="N521" s="625"/>
      <c r="O521" s="626" t="s">
        <v>6178</v>
      </c>
      <c r="P521" s="629" t="s">
        <v>6178</v>
      </c>
      <c r="Q521" s="625"/>
      <c r="R521" s="626" t="s">
        <v>9991</v>
      </c>
      <c r="S521" s="625"/>
      <c r="T521" s="626" t="s">
        <v>6178</v>
      </c>
      <c r="U521" s="625"/>
      <c r="V521" s="638" t="s">
        <v>18</v>
      </c>
      <c r="W521" s="628"/>
      <c r="X521" s="625" t="s">
        <v>6180</v>
      </c>
      <c r="Y521" s="625"/>
      <c r="Z521" s="625" t="s">
        <v>5243</v>
      </c>
      <c r="AA521" s="628"/>
      <c r="AB521" s="625" t="s">
        <v>8263</v>
      </c>
      <c r="AC521" s="626" t="str">
        <f t="shared" si="18"/>
        <v>347 mm</v>
      </c>
      <c r="AH521" s="623">
        <v>70</v>
      </c>
      <c r="AI521" s="623">
        <f t="shared" si="19"/>
        <v>347</v>
      </c>
    </row>
    <row r="522" spans="1:35" x14ac:dyDescent="0.2">
      <c r="A522" s="628" t="s">
        <v>11315</v>
      </c>
      <c r="B522" s="628" t="s">
        <v>8490</v>
      </c>
      <c r="C522" s="625" t="s">
        <v>2637</v>
      </c>
      <c r="D522" s="632" t="s">
        <v>2108</v>
      </c>
      <c r="E522" s="625">
        <v>129</v>
      </c>
      <c r="F522" s="625">
        <v>64</v>
      </c>
      <c r="G522" s="625"/>
      <c r="H522" s="625">
        <v>79</v>
      </c>
      <c r="I522" s="625"/>
      <c r="J522" s="625" t="s">
        <v>3854</v>
      </c>
      <c r="K522" s="625"/>
      <c r="L522" s="625" t="s">
        <v>6177</v>
      </c>
      <c r="M522" s="629" t="s">
        <v>8671</v>
      </c>
      <c r="N522" s="625"/>
      <c r="O522" s="626" t="s">
        <v>6177</v>
      </c>
      <c r="P522" s="629" t="s">
        <v>8672</v>
      </c>
      <c r="Q522" s="625"/>
      <c r="R522" s="626" t="s">
        <v>8263</v>
      </c>
      <c r="S522" s="625"/>
      <c r="T522" s="626" t="s">
        <v>6178</v>
      </c>
      <c r="U522" s="625"/>
      <c r="V522" s="638" t="s">
        <v>8291</v>
      </c>
      <c r="W522" s="628"/>
      <c r="X522" s="625" t="s">
        <v>211</v>
      </c>
      <c r="Y522" s="625"/>
      <c r="Z522" s="625" t="s">
        <v>6180</v>
      </c>
      <c r="AA522" s="628"/>
      <c r="AB522" s="625" t="s">
        <v>8263</v>
      </c>
      <c r="AC522" s="626" t="str">
        <f t="shared" si="18"/>
        <v>382 mm</v>
      </c>
      <c r="AD522" s="625" t="s">
        <v>11297</v>
      </c>
      <c r="AH522" s="623">
        <v>35</v>
      </c>
      <c r="AI522" s="623">
        <f t="shared" si="19"/>
        <v>382</v>
      </c>
    </row>
    <row r="523" spans="1:35" x14ac:dyDescent="0.2">
      <c r="A523" s="628" t="s">
        <v>2857</v>
      </c>
      <c r="B523" s="628" t="s">
        <v>8490</v>
      </c>
      <c r="C523" s="625" t="s">
        <v>2637</v>
      </c>
      <c r="D523" s="632" t="s">
        <v>9634</v>
      </c>
      <c r="E523" s="625">
        <v>101</v>
      </c>
      <c r="F523" s="625">
        <v>66</v>
      </c>
      <c r="G523" s="625"/>
      <c r="H523" s="625">
        <v>79</v>
      </c>
      <c r="I523" s="625"/>
      <c r="J523" s="625" t="s">
        <v>3854</v>
      </c>
      <c r="K523" s="625"/>
      <c r="L523" s="625" t="s">
        <v>6177</v>
      </c>
      <c r="M523" s="629" t="s">
        <v>5089</v>
      </c>
      <c r="N523" s="625"/>
      <c r="O523" s="626" t="s">
        <v>6178</v>
      </c>
      <c r="P523" s="629" t="s">
        <v>6178</v>
      </c>
      <c r="Q523" s="625"/>
      <c r="R523" s="626" t="s">
        <v>9991</v>
      </c>
      <c r="S523" s="625"/>
      <c r="T523" s="626" t="s">
        <v>6178</v>
      </c>
      <c r="U523" s="625"/>
      <c r="V523" s="638" t="s">
        <v>18</v>
      </c>
      <c r="W523" s="628"/>
      <c r="X523" s="625" t="s">
        <v>6180</v>
      </c>
      <c r="Y523" s="625"/>
      <c r="Z523" s="625" t="s">
        <v>5243</v>
      </c>
      <c r="AA523" s="628"/>
      <c r="AB523" s="625" t="s">
        <v>8263</v>
      </c>
      <c r="AC523" s="626" t="str">
        <f t="shared" si="18"/>
        <v>347 mm</v>
      </c>
      <c r="AH523" s="623">
        <v>70</v>
      </c>
      <c r="AI523" s="623">
        <f t="shared" si="19"/>
        <v>347</v>
      </c>
    </row>
    <row r="524" spans="1:35" x14ac:dyDescent="0.2">
      <c r="A524" s="628"/>
      <c r="B524" s="628" t="s">
        <v>8490</v>
      </c>
      <c r="C524" s="625" t="s">
        <v>2637</v>
      </c>
      <c r="D524" s="628" t="s">
        <v>3327</v>
      </c>
      <c r="E524" s="625">
        <v>101</v>
      </c>
      <c r="F524" s="625">
        <v>67</v>
      </c>
      <c r="G524" s="625"/>
      <c r="H524" s="625">
        <v>79</v>
      </c>
      <c r="I524" s="625"/>
      <c r="J524" s="625" t="s">
        <v>3854</v>
      </c>
      <c r="K524" s="625"/>
      <c r="L524" s="625" t="s">
        <v>6177</v>
      </c>
      <c r="M524" s="629" t="s">
        <v>5089</v>
      </c>
      <c r="N524" s="625"/>
      <c r="O524" s="626" t="s">
        <v>6178</v>
      </c>
      <c r="P524" s="629" t="s">
        <v>6178</v>
      </c>
      <c r="Q524" s="625"/>
      <c r="R524" s="626" t="s">
        <v>9991</v>
      </c>
      <c r="S524" s="625"/>
      <c r="T524" s="626" t="s">
        <v>6178</v>
      </c>
      <c r="U524" s="625"/>
      <c r="V524" s="638" t="s">
        <v>538</v>
      </c>
      <c r="W524" s="628"/>
      <c r="X524" s="625" t="s">
        <v>8802</v>
      </c>
      <c r="Y524" s="625"/>
      <c r="Z524" s="625" t="s">
        <v>5156</v>
      </c>
      <c r="AA524" s="628"/>
      <c r="AB524" s="625" t="s">
        <v>8263</v>
      </c>
      <c r="AC524" s="626" t="str">
        <f t="shared" si="18"/>
        <v>342 mm</v>
      </c>
      <c r="AH524" s="623">
        <v>75</v>
      </c>
      <c r="AI524" s="623">
        <f t="shared" si="19"/>
        <v>342</v>
      </c>
    </row>
    <row r="525" spans="1:35" x14ac:dyDescent="0.2">
      <c r="A525" s="628" t="s">
        <v>11576</v>
      </c>
      <c r="B525" s="628" t="s">
        <v>8490</v>
      </c>
      <c r="C525" s="625" t="s">
        <v>2637</v>
      </c>
      <c r="D525" s="632" t="s">
        <v>11610</v>
      </c>
      <c r="E525" s="625">
        <v>102</v>
      </c>
      <c r="F525" s="625">
        <v>70</v>
      </c>
      <c r="G525" s="625"/>
      <c r="H525" s="625">
        <v>83</v>
      </c>
      <c r="I525" s="625"/>
      <c r="J525" s="625" t="s">
        <v>3854</v>
      </c>
      <c r="K525" s="625"/>
      <c r="L525" s="625" t="s">
        <v>6177</v>
      </c>
      <c r="M525" s="629" t="s">
        <v>5089</v>
      </c>
      <c r="N525" s="625"/>
      <c r="O525" s="626" t="s">
        <v>6178</v>
      </c>
      <c r="P525" s="629" t="s">
        <v>6178</v>
      </c>
      <c r="Q525" s="625"/>
      <c r="R525" s="626" t="s">
        <v>9991</v>
      </c>
      <c r="S525" s="625"/>
      <c r="T525" s="626" t="s">
        <v>6178</v>
      </c>
      <c r="U525" s="625"/>
      <c r="V525" s="638" t="s">
        <v>18</v>
      </c>
      <c r="W525" s="628"/>
      <c r="X525" s="625" t="s">
        <v>486</v>
      </c>
      <c r="Y525" s="625"/>
      <c r="Z525" s="625" t="s">
        <v>486</v>
      </c>
      <c r="AA525" s="628"/>
      <c r="AB525" s="625"/>
      <c r="AC525" s="626" t="str">
        <f t="shared" si="18"/>
        <v>347 mm</v>
      </c>
      <c r="AD525" s="627" t="s">
        <v>11611</v>
      </c>
      <c r="AH525" s="623">
        <v>70</v>
      </c>
      <c r="AI525" s="623">
        <f t="shared" si="19"/>
        <v>347</v>
      </c>
    </row>
    <row r="526" spans="1:35" x14ac:dyDescent="0.2">
      <c r="A526" s="628" t="s">
        <v>6148</v>
      </c>
      <c r="B526" s="628" t="s">
        <v>8490</v>
      </c>
      <c r="C526" s="625" t="s">
        <v>2637</v>
      </c>
      <c r="D526" s="632" t="s">
        <v>6149</v>
      </c>
      <c r="E526" s="625">
        <v>101</v>
      </c>
      <c r="F526" s="625">
        <v>63</v>
      </c>
      <c r="G526" s="625"/>
      <c r="H526" s="625">
        <v>79</v>
      </c>
      <c r="I526" s="625"/>
      <c r="J526" s="625" t="s">
        <v>3854</v>
      </c>
      <c r="K526" s="625"/>
      <c r="L526" s="625" t="s">
        <v>6177</v>
      </c>
      <c r="M526" s="629" t="s">
        <v>3817</v>
      </c>
      <c r="N526" s="625"/>
      <c r="O526" s="626" t="s">
        <v>6178</v>
      </c>
      <c r="P526" s="629" t="s">
        <v>6178</v>
      </c>
      <c r="Q526" s="625"/>
      <c r="R526" s="626" t="s">
        <v>9991</v>
      </c>
      <c r="S526" s="625"/>
      <c r="T526" s="626" t="s">
        <v>6178</v>
      </c>
      <c r="U526" s="625"/>
      <c r="V526" s="638" t="s">
        <v>8801</v>
      </c>
      <c r="W526" s="628"/>
      <c r="X526" s="625" t="s">
        <v>8802</v>
      </c>
      <c r="Y526" s="625"/>
      <c r="Z526" s="625" t="s">
        <v>486</v>
      </c>
      <c r="AA526" s="628"/>
      <c r="AB526" s="625" t="s">
        <v>8263</v>
      </c>
      <c r="AC526" s="626" t="str">
        <f t="shared" si="18"/>
        <v>367 mm</v>
      </c>
      <c r="AD526" s="627" t="s">
        <v>5484</v>
      </c>
      <c r="AH526" s="623">
        <v>50</v>
      </c>
      <c r="AI526" s="623">
        <f t="shared" si="19"/>
        <v>367</v>
      </c>
    </row>
    <row r="527" spans="1:35" x14ac:dyDescent="0.2">
      <c r="A527" s="628"/>
      <c r="B527" s="628" t="s">
        <v>8490</v>
      </c>
      <c r="C527" s="625" t="s">
        <v>2637</v>
      </c>
      <c r="D527" s="628" t="s">
        <v>6210</v>
      </c>
      <c r="E527" s="625">
        <v>101</v>
      </c>
      <c r="F527" s="625">
        <v>65</v>
      </c>
      <c r="G527" s="625"/>
      <c r="H527" s="625">
        <v>79</v>
      </c>
      <c r="I527" s="625"/>
      <c r="J527" s="625" t="s">
        <v>3854</v>
      </c>
      <c r="K527" s="625"/>
      <c r="L527" s="625" t="s">
        <v>6177</v>
      </c>
      <c r="M527" s="629" t="s">
        <v>5089</v>
      </c>
      <c r="N527" s="625"/>
      <c r="O527" s="626" t="s">
        <v>6178</v>
      </c>
      <c r="P527" s="629" t="s">
        <v>6178</v>
      </c>
      <c r="Q527" s="625"/>
      <c r="R527" s="626" t="s">
        <v>9991</v>
      </c>
      <c r="S527" s="625"/>
      <c r="T527" s="626" t="s">
        <v>6178</v>
      </c>
      <c r="U527" s="625"/>
      <c r="V527" s="638" t="s">
        <v>911</v>
      </c>
      <c r="W527" s="628"/>
      <c r="X527" s="625" t="s">
        <v>8802</v>
      </c>
      <c r="Y527" s="625"/>
      <c r="Z527" s="625" t="s">
        <v>5156</v>
      </c>
      <c r="AA527" s="628"/>
      <c r="AB527" s="625" t="s">
        <v>8263</v>
      </c>
      <c r="AC527" s="626" t="str">
        <f t="shared" si="18"/>
        <v>352 mm</v>
      </c>
      <c r="AH527" s="623">
        <v>65</v>
      </c>
      <c r="AI527" s="623">
        <f t="shared" si="19"/>
        <v>352</v>
      </c>
    </row>
    <row r="528" spans="1:35" x14ac:dyDescent="0.2">
      <c r="A528" s="628" t="s">
        <v>11597</v>
      </c>
      <c r="B528" s="628" t="s">
        <v>8490</v>
      </c>
      <c r="C528" s="625" t="s">
        <v>2637</v>
      </c>
      <c r="D528" s="628" t="s">
        <v>850</v>
      </c>
      <c r="E528" s="625">
        <v>123</v>
      </c>
      <c r="F528" s="625">
        <v>64</v>
      </c>
      <c r="G528" s="625"/>
      <c r="H528" s="625">
        <v>79</v>
      </c>
      <c r="I528" s="625"/>
      <c r="J528" s="625" t="s">
        <v>3854</v>
      </c>
      <c r="K528" s="625"/>
      <c r="L528" s="625" t="s">
        <v>6177</v>
      </c>
      <c r="M528" s="629" t="s">
        <v>3817</v>
      </c>
      <c r="N528" s="625"/>
      <c r="O528" s="626" t="s">
        <v>6178</v>
      </c>
      <c r="P528" s="629" t="s">
        <v>6178</v>
      </c>
      <c r="Q528" s="625"/>
      <c r="R528" s="626" t="s">
        <v>8263</v>
      </c>
      <c r="S528" s="625"/>
      <c r="T528" s="626" t="s">
        <v>6178</v>
      </c>
      <c r="U528" s="625"/>
      <c r="V528" s="638" t="s">
        <v>4424</v>
      </c>
      <c r="W528" s="628"/>
      <c r="X528" s="625" t="s">
        <v>486</v>
      </c>
      <c r="Y528" s="625"/>
      <c r="Z528" s="625" t="s">
        <v>5156</v>
      </c>
      <c r="AA528" s="628"/>
      <c r="AB528" s="625" t="s">
        <v>8263</v>
      </c>
      <c r="AC528" s="626" t="str">
        <f t="shared" si="18"/>
        <v>357 mm</v>
      </c>
      <c r="AD528" s="623" t="s">
        <v>11551</v>
      </c>
      <c r="AH528" s="623">
        <v>60</v>
      </c>
      <c r="AI528" s="623">
        <f t="shared" si="19"/>
        <v>357</v>
      </c>
    </row>
    <row r="529" spans="1:35" x14ac:dyDescent="0.2">
      <c r="A529" s="628"/>
      <c r="B529" s="628" t="s">
        <v>8490</v>
      </c>
      <c r="C529" s="625" t="s">
        <v>2637</v>
      </c>
      <c r="D529" s="632" t="s">
        <v>5613</v>
      </c>
      <c r="E529" s="625">
        <v>102</v>
      </c>
      <c r="F529" s="625">
        <v>70</v>
      </c>
      <c r="G529" s="625"/>
      <c r="H529" s="625">
        <v>83</v>
      </c>
      <c r="I529" s="625"/>
      <c r="J529" s="625" t="s">
        <v>3854</v>
      </c>
      <c r="K529" s="625"/>
      <c r="L529" s="625" t="s">
        <v>6177</v>
      </c>
      <c r="M529" s="629" t="s">
        <v>5089</v>
      </c>
      <c r="N529" s="625"/>
      <c r="O529" s="626" t="s">
        <v>6178</v>
      </c>
      <c r="P529" s="629" t="s">
        <v>6178</v>
      </c>
      <c r="Q529" s="625"/>
      <c r="R529" s="626" t="s">
        <v>9991</v>
      </c>
      <c r="S529" s="625"/>
      <c r="T529" s="626" t="s">
        <v>6178</v>
      </c>
      <c r="U529" s="625"/>
      <c r="V529" s="638" t="s">
        <v>7344</v>
      </c>
      <c r="W529" s="628"/>
      <c r="X529" s="625" t="s">
        <v>6180</v>
      </c>
      <c r="Y529" s="625"/>
      <c r="Z529" s="625" t="s">
        <v>5243</v>
      </c>
      <c r="AA529" s="628"/>
      <c r="AB529" s="625"/>
      <c r="AC529" s="626" t="str">
        <f t="shared" si="18"/>
        <v>402 mm</v>
      </c>
      <c r="AH529" s="623">
        <v>15</v>
      </c>
      <c r="AI529" s="623">
        <f t="shared" si="19"/>
        <v>402</v>
      </c>
    </row>
    <row r="530" spans="1:35" x14ac:dyDescent="0.2">
      <c r="A530" s="628"/>
      <c r="B530" s="628" t="s">
        <v>8490</v>
      </c>
      <c r="C530" s="625" t="s">
        <v>2637</v>
      </c>
      <c r="D530" s="628" t="s">
        <v>266</v>
      </c>
      <c r="E530" s="626">
        <v>111</v>
      </c>
      <c r="F530" s="626">
        <v>70</v>
      </c>
      <c r="G530" s="626"/>
      <c r="H530" s="626">
        <v>83</v>
      </c>
      <c r="I530" s="626"/>
      <c r="J530" s="625" t="s">
        <v>3854</v>
      </c>
      <c r="K530" s="625"/>
      <c r="L530" s="625" t="s">
        <v>6177</v>
      </c>
      <c r="M530" s="629" t="s">
        <v>5089</v>
      </c>
      <c r="N530" s="625"/>
      <c r="O530" s="626" t="s">
        <v>6178</v>
      </c>
      <c r="P530" s="629" t="s">
        <v>6178</v>
      </c>
      <c r="Q530" s="625"/>
      <c r="R530" s="626" t="s">
        <v>9991</v>
      </c>
      <c r="S530" s="625"/>
      <c r="T530" s="626" t="s">
        <v>6178</v>
      </c>
      <c r="U530" s="625"/>
      <c r="V530" s="638" t="s">
        <v>2626</v>
      </c>
      <c r="W530" s="628"/>
      <c r="X530" s="625" t="s">
        <v>6180</v>
      </c>
      <c r="Y530" s="625"/>
      <c r="Z530" s="625" t="s">
        <v>5243</v>
      </c>
      <c r="AA530" s="628"/>
      <c r="AB530" s="626" t="s">
        <v>8263</v>
      </c>
      <c r="AC530" s="626" t="str">
        <f t="shared" si="18"/>
        <v>387 mm</v>
      </c>
      <c r="AH530" s="623">
        <v>30</v>
      </c>
      <c r="AI530" s="623">
        <f t="shared" si="19"/>
        <v>387</v>
      </c>
    </row>
    <row r="531" spans="1:35" x14ac:dyDescent="0.2">
      <c r="A531" s="628"/>
      <c r="B531" s="628" t="s">
        <v>8490</v>
      </c>
      <c r="C531" s="625" t="s">
        <v>2637</v>
      </c>
      <c r="D531" s="628" t="s">
        <v>4783</v>
      </c>
      <c r="E531" s="626">
        <v>106</v>
      </c>
      <c r="F531" s="626">
        <v>71</v>
      </c>
      <c r="G531" s="626"/>
      <c r="H531" s="626">
        <v>88</v>
      </c>
      <c r="I531" s="626"/>
      <c r="J531" s="625" t="s">
        <v>3854</v>
      </c>
      <c r="K531" s="625"/>
      <c r="L531" s="625" t="s">
        <v>6177</v>
      </c>
      <c r="M531" s="629" t="s">
        <v>5089</v>
      </c>
      <c r="N531" s="625"/>
      <c r="O531" s="626" t="s">
        <v>6178</v>
      </c>
      <c r="P531" s="629" t="s">
        <v>6178</v>
      </c>
      <c r="Q531" s="625"/>
      <c r="R531" s="626" t="s">
        <v>9991</v>
      </c>
      <c r="S531" s="625"/>
      <c r="T531" s="626" t="s">
        <v>6178</v>
      </c>
      <c r="U531" s="625"/>
      <c r="V531" s="638" t="s">
        <v>18</v>
      </c>
      <c r="W531" s="628"/>
      <c r="X531" s="625" t="s">
        <v>6180</v>
      </c>
      <c r="Y531" s="625"/>
      <c r="Z531" s="625" t="s">
        <v>5243</v>
      </c>
      <c r="AA531" s="628"/>
      <c r="AB531" s="626"/>
      <c r="AC531" s="626" t="str">
        <f t="shared" si="18"/>
        <v>347 mm</v>
      </c>
      <c r="AH531" s="623">
        <v>70</v>
      </c>
      <c r="AI531" s="623">
        <f t="shared" si="19"/>
        <v>347</v>
      </c>
    </row>
    <row r="532" spans="1:35" x14ac:dyDescent="0.2">
      <c r="A532" s="628" t="s">
        <v>2260</v>
      </c>
      <c r="B532" s="628" t="s">
        <v>8490</v>
      </c>
      <c r="C532" s="625" t="s">
        <v>2637</v>
      </c>
      <c r="D532" s="628" t="s">
        <v>11228</v>
      </c>
      <c r="E532" s="626">
        <v>101</v>
      </c>
      <c r="F532" s="626">
        <v>66</v>
      </c>
      <c r="G532" s="626"/>
      <c r="H532" s="626">
        <v>79</v>
      </c>
      <c r="I532" s="626"/>
      <c r="J532" s="625" t="s">
        <v>3854</v>
      </c>
      <c r="K532" s="625"/>
      <c r="L532" s="625" t="s">
        <v>6177</v>
      </c>
      <c r="M532" s="629" t="s">
        <v>5089</v>
      </c>
      <c r="N532" s="625"/>
      <c r="O532" s="626" t="s">
        <v>6178</v>
      </c>
      <c r="P532" s="629" t="s">
        <v>6178</v>
      </c>
      <c r="Q532" s="625"/>
      <c r="R532" s="626" t="s">
        <v>9991</v>
      </c>
      <c r="S532" s="625"/>
      <c r="T532" s="626" t="s">
        <v>6178</v>
      </c>
      <c r="U532" s="625"/>
      <c r="V532" s="638" t="s">
        <v>911</v>
      </c>
      <c r="W532" s="628"/>
      <c r="X532" s="625" t="s">
        <v>486</v>
      </c>
      <c r="Y532" s="625"/>
      <c r="Z532" s="625" t="s">
        <v>5156</v>
      </c>
      <c r="AA532" s="628"/>
      <c r="AB532" s="625" t="s">
        <v>8263</v>
      </c>
      <c r="AC532" s="626" t="str">
        <f t="shared" si="18"/>
        <v>352 mm</v>
      </c>
      <c r="AD532" s="627" t="s">
        <v>11198</v>
      </c>
      <c r="AH532" s="623">
        <v>65</v>
      </c>
      <c r="AI532" s="623">
        <f t="shared" si="19"/>
        <v>352</v>
      </c>
    </row>
    <row r="533" spans="1:35" x14ac:dyDescent="0.2">
      <c r="A533" s="628"/>
      <c r="B533" s="628" t="s">
        <v>8490</v>
      </c>
      <c r="C533" s="625" t="s">
        <v>2637</v>
      </c>
      <c r="D533" s="628" t="s">
        <v>6799</v>
      </c>
      <c r="E533" s="626">
        <v>112</v>
      </c>
      <c r="F533" s="626">
        <v>62</v>
      </c>
      <c r="G533" s="626"/>
      <c r="H533" s="626">
        <v>79</v>
      </c>
      <c r="I533" s="626"/>
      <c r="J533" s="625" t="s">
        <v>6177</v>
      </c>
      <c r="K533" s="625"/>
      <c r="L533" s="625" t="s">
        <v>6177</v>
      </c>
      <c r="M533" s="629" t="s">
        <v>5089</v>
      </c>
      <c r="N533" s="625"/>
      <c r="O533" s="626" t="s">
        <v>6178</v>
      </c>
      <c r="P533" s="629" t="s">
        <v>6178</v>
      </c>
      <c r="Q533" s="625"/>
      <c r="R533" s="626" t="s">
        <v>8263</v>
      </c>
      <c r="S533" s="625"/>
      <c r="T533" s="626" t="s">
        <v>6178</v>
      </c>
      <c r="U533" s="625"/>
      <c r="V533" s="638" t="s">
        <v>4424</v>
      </c>
      <c r="W533" s="628"/>
      <c r="X533" s="625" t="s">
        <v>486</v>
      </c>
      <c r="Y533" s="625"/>
      <c r="Z533" s="625" t="s">
        <v>5156</v>
      </c>
      <c r="AA533" s="628"/>
      <c r="AB533" s="625" t="s">
        <v>8263</v>
      </c>
      <c r="AC533" s="626" t="str">
        <f t="shared" si="18"/>
        <v>357 mm</v>
      </c>
      <c r="AD533" s="623" t="s">
        <v>5750</v>
      </c>
      <c r="AH533" s="623">
        <v>60</v>
      </c>
      <c r="AI533" s="623">
        <f t="shared" si="19"/>
        <v>357</v>
      </c>
    </row>
    <row r="534" spans="1:35" x14ac:dyDescent="0.2">
      <c r="A534" s="628"/>
      <c r="B534" s="628" t="s">
        <v>8490</v>
      </c>
      <c r="C534" s="625" t="s">
        <v>2637</v>
      </c>
      <c r="D534" s="628" t="s">
        <v>4760</v>
      </c>
      <c r="E534" s="625">
        <v>101</v>
      </c>
      <c r="F534" s="625">
        <v>64</v>
      </c>
      <c r="G534" s="625"/>
      <c r="H534" s="625">
        <v>79</v>
      </c>
      <c r="I534" s="625"/>
      <c r="J534" s="625" t="s">
        <v>3854</v>
      </c>
      <c r="K534" s="625"/>
      <c r="L534" s="625" t="s">
        <v>6177</v>
      </c>
      <c r="M534" s="629" t="s">
        <v>3817</v>
      </c>
      <c r="N534" s="625"/>
      <c r="O534" s="626" t="s">
        <v>6178</v>
      </c>
      <c r="P534" s="629" t="s">
        <v>6178</v>
      </c>
      <c r="Q534" s="625"/>
      <c r="R534" s="626" t="s">
        <v>9991</v>
      </c>
      <c r="S534" s="625"/>
      <c r="T534" s="626" t="s">
        <v>6178</v>
      </c>
      <c r="U534" s="625"/>
      <c r="V534" s="638" t="s">
        <v>210</v>
      </c>
      <c r="W534" s="628"/>
      <c r="X534" s="625" t="s">
        <v>211</v>
      </c>
      <c r="Y534" s="625"/>
      <c r="Z534" s="625" t="s">
        <v>5243</v>
      </c>
      <c r="AA534" s="628"/>
      <c r="AB534" s="625" t="s">
        <v>8263</v>
      </c>
      <c r="AC534" s="626" t="str">
        <f t="shared" si="18"/>
        <v>362 mm</v>
      </c>
      <c r="AH534" s="623">
        <v>55</v>
      </c>
      <c r="AI534" s="623">
        <f t="shared" si="19"/>
        <v>362</v>
      </c>
    </row>
    <row r="535" spans="1:35" x14ac:dyDescent="0.2">
      <c r="A535" s="628" t="s">
        <v>257</v>
      </c>
      <c r="B535" s="628" t="s">
        <v>8490</v>
      </c>
      <c r="C535" s="625" t="s">
        <v>2637</v>
      </c>
      <c r="D535" s="632" t="s">
        <v>258</v>
      </c>
      <c r="E535" s="625">
        <v>101</v>
      </c>
      <c r="F535" s="625">
        <v>65</v>
      </c>
      <c r="G535" s="625"/>
      <c r="H535" s="625">
        <v>79</v>
      </c>
      <c r="I535" s="625"/>
      <c r="J535" s="625" t="s">
        <v>3854</v>
      </c>
      <c r="K535" s="625"/>
      <c r="L535" s="625" t="s">
        <v>6177</v>
      </c>
      <c r="M535" s="629" t="s">
        <v>3929</v>
      </c>
      <c r="N535" s="625"/>
      <c r="O535" s="626" t="s">
        <v>6178</v>
      </c>
      <c r="P535" s="629" t="s">
        <v>6178</v>
      </c>
      <c r="Q535" s="625"/>
      <c r="R535" s="626" t="s">
        <v>9991</v>
      </c>
      <c r="S535" s="625"/>
      <c r="T535" s="626" t="s">
        <v>6178</v>
      </c>
      <c r="U535" s="625"/>
      <c r="V535" s="638" t="s">
        <v>538</v>
      </c>
      <c r="W535" s="628"/>
      <c r="X535" s="625" t="s">
        <v>6180</v>
      </c>
      <c r="Y535" s="625"/>
      <c r="Z535" s="625" t="s">
        <v>5243</v>
      </c>
      <c r="AA535" s="628"/>
      <c r="AB535" s="625" t="s">
        <v>8263</v>
      </c>
      <c r="AC535" s="626" t="str">
        <f t="shared" si="18"/>
        <v>342 mm</v>
      </c>
      <c r="AH535" s="623">
        <v>75</v>
      </c>
      <c r="AI535" s="623">
        <f t="shared" si="19"/>
        <v>342</v>
      </c>
    </row>
    <row r="536" spans="1:35" x14ac:dyDescent="0.2">
      <c r="A536" s="628" t="s">
        <v>6659</v>
      </c>
      <c r="B536" s="628" t="s">
        <v>8490</v>
      </c>
      <c r="C536" s="625" t="s">
        <v>2637</v>
      </c>
      <c r="D536" s="628" t="s">
        <v>3417</v>
      </c>
      <c r="E536" s="625">
        <v>112</v>
      </c>
      <c r="F536" s="625">
        <v>61</v>
      </c>
      <c r="G536" s="625"/>
      <c r="H536" s="625">
        <v>79</v>
      </c>
      <c r="I536" s="625"/>
      <c r="J536" s="625" t="s">
        <v>6177</v>
      </c>
      <c r="K536" s="625"/>
      <c r="L536" s="625" t="s">
        <v>6177</v>
      </c>
      <c r="M536" s="629" t="s">
        <v>3817</v>
      </c>
      <c r="N536" s="625"/>
      <c r="O536" s="626" t="s">
        <v>6178</v>
      </c>
      <c r="P536" s="629" t="s">
        <v>6178</v>
      </c>
      <c r="Q536" s="625"/>
      <c r="R536" s="626" t="s">
        <v>8263</v>
      </c>
      <c r="S536" s="625"/>
      <c r="T536" s="626" t="s">
        <v>6178</v>
      </c>
      <c r="U536" s="625"/>
      <c r="V536" s="638" t="s">
        <v>4424</v>
      </c>
      <c r="W536" s="628"/>
      <c r="X536" s="625" t="s">
        <v>486</v>
      </c>
      <c r="Y536" s="625"/>
      <c r="Z536" s="625" t="s">
        <v>5156</v>
      </c>
      <c r="AA536" s="628"/>
      <c r="AB536" s="625" t="s">
        <v>8263</v>
      </c>
      <c r="AC536" s="626" t="str">
        <f t="shared" si="18"/>
        <v>357 mm</v>
      </c>
      <c r="AD536" s="623" t="s">
        <v>10745</v>
      </c>
      <c r="AH536" s="623">
        <v>60</v>
      </c>
      <c r="AI536" s="623">
        <f t="shared" si="19"/>
        <v>357</v>
      </c>
    </row>
    <row r="537" spans="1:35" x14ac:dyDescent="0.2">
      <c r="A537" s="628" t="s">
        <v>7107</v>
      </c>
      <c r="B537" s="628" t="s">
        <v>8490</v>
      </c>
      <c r="C537" s="625" t="s">
        <v>2637</v>
      </c>
      <c r="D537" s="628" t="s">
        <v>2516</v>
      </c>
      <c r="E537" s="625">
        <v>101</v>
      </c>
      <c r="F537" s="625">
        <v>65</v>
      </c>
      <c r="G537" s="625"/>
      <c r="H537" s="625">
        <v>79</v>
      </c>
      <c r="I537" s="625"/>
      <c r="J537" s="625" t="s">
        <v>3854</v>
      </c>
      <c r="K537" s="625"/>
      <c r="L537" s="625" t="s">
        <v>6177</v>
      </c>
      <c r="M537" s="629" t="s">
        <v>5089</v>
      </c>
      <c r="N537" s="625"/>
      <c r="O537" s="626" t="s">
        <v>6178</v>
      </c>
      <c r="P537" s="629" t="s">
        <v>6178</v>
      </c>
      <c r="Q537" s="625"/>
      <c r="R537" s="626" t="s">
        <v>9991</v>
      </c>
      <c r="S537" s="625"/>
      <c r="T537" s="626" t="s">
        <v>6178</v>
      </c>
      <c r="U537" s="625"/>
      <c r="V537" s="638" t="s">
        <v>4424</v>
      </c>
      <c r="W537" s="628"/>
      <c r="X537" s="625" t="s">
        <v>211</v>
      </c>
      <c r="Y537" s="625"/>
      <c r="Z537" s="625" t="s">
        <v>5243</v>
      </c>
      <c r="AA537" s="628"/>
      <c r="AB537" s="625" t="s">
        <v>8263</v>
      </c>
      <c r="AC537" s="626" t="str">
        <f t="shared" si="18"/>
        <v>357 mm</v>
      </c>
      <c r="AD537" s="623" t="s">
        <v>5750</v>
      </c>
      <c r="AH537" s="623">
        <v>60</v>
      </c>
      <c r="AI537" s="623">
        <f t="shared" si="19"/>
        <v>357</v>
      </c>
    </row>
    <row r="538" spans="1:35" x14ac:dyDescent="0.2">
      <c r="A538" s="628"/>
      <c r="B538" s="628" t="s">
        <v>8490</v>
      </c>
      <c r="C538" s="625" t="s">
        <v>2637</v>
      </c>
      <c r="D538" s="788" t="s">
        <v>5904</v>
      </c>
      <c r="E538" s="625">
        <v>101</v>
      </c>
      <c r="F538" s="625">
        <v>67</v>
      </c>
      <c r="G538" s="625"/>
      <c r="H538" s="625">
        <v>79</v>
      </c>
      <c r="I538" s="625"/>
      <c r="J538" s="625" t="s">
        <v>3854</v>
      </c>
      <c r="K538" s="625"/>
      <c r="L538" s="625" t="s">
        <v>6177</v>
      </c>
      <c r="M538" s="629" t="s">
        <v>5089</v>
      </c>
      <c r="N538" s="625"/>
      <c r="O538" s="626" t="s">
        <v>6178</v>
      </c>
      <c r="P538" s="629" t="s">
        <v>6178</v>
      </c>
      <c r="Q538" s="625"/>
      <c r="R538" s="626" t="s">
        <v>9991</v>
      </c>
      <c r="S538" s="625"/>
      <c r="T538" s="626" t="s">
        <v>6178</v>
      </c>
      <c r="U538" s="625"/>
      <c r="V538" s="638" t="s">
        <v>4424</v>
      </c>
      <c r="W538" s="628"/>
      <c r="X538" s="625" t="s">
        <v>8802</v>
      </c>
      <c r="Y538" s="625"/>
      <c r="Z538" s="625" t="s">
        <v>5156</v>
      </c>
      <c r="AA538" s="628"/>
      <c r="AB538" s="625" t="s">
        <v>8263</v>
      </c>
      <c r="AC538" s="626" t="str">
        <f t="shared" si="18"/>
        <v>357 mm</v>
      </c>
      <c r="AD538" s="623" t="s">
        <v>5750</v>
      </c>
      <c r="AH538" s="623">
        <v>60</v>
      </c>
      <c r="AI538" s="623">
        <f t="shared" si="19"/>
        <v>357</v>
      </c>
    </row>
    <row r="539" spans="1:35" x14ac:dyDescent="0.2">
      <c r="A539" s="633" t="s">
        <v>11239</v>
      </c>
      <c r="B539" s="628" t="s">
        <v>8490</v>
      </c>
      <c r="C539" s="625" t="s">
        <v>2637</v>
      </c>
      <c r="D539" s="788" t="s">
        <v>11250</v>
      </c>
      <c r="E539" s="625">
        <v>101</v>
      </c>
      <c r="F539" s="625">
        <v>64</v>
      </c>
      <c r="G539" s="625"/>
      <c r="H539" s="625">
        <v>79</v>
      </c>
      <c r="I539" s="625"/>
      <c r="J539" s="625" t="s">
        <v>3854</v>
      </c>
      <c r="K539" s="625"/>
      <c r="L539" s="625" t="s">
        <v>6177</v>
      </c>
      <c r="M539" s="629" t="s">
        <v>5089</v>
      </c>
      <c r="N539" s="625"/>
      <c r="O539" s="626" t="s">
        <v>6178</v>
      </c>
      <c r="P539" s="629" t="s">
        <v>6178</v>
      </c>
      <c r="Q539" s="625"/>
      <c r="R539" s="626" t="s">
        <v>9991</v>
      </c>
      <c r="S539" s="625"/>
      <c r="T539" s="626" t="s">
        <v>6178</v>
      </c>
      <c r="U539" s="625"/>
      <c r="V539" s="638" t="s">
        <v>911</v>
      </c>
      <c r="W539" s="628"/>
      <c r="X539" s="625" t="s">
        <v>6180</v>
      </c>
      <c r="Y539" s="625"/>
      <c r="Z539" s="625" t="s">
        <v>5243</v>
      </c>
      <c r="AA539" s="628"/>
      <c r="AB539" s="625" t="s">
        <v>8263</v>
      </c>
      <c r="AC539" s="626" t="str">
        <f t="shared" si="18"/>
        <v>352 mm</v>
      </c>
      <c r="AD539" s="636" t="s">
        <v>11198</v>
      </c>
      <c r="AH539" s="623">
        <v>65</v>
      </c>
      <c r="AI539" s="623">
        <f t="shared" si="19"/>
        <v>352</v>
      </c>
    </row>
    <row r="540" spans="1:35" x14ac:dyDescent="0.2">
      <c r="A540" s="628"/>
      <c r="B540" s="628" t="s">
        <v>8490</v>
      </c>
      <c r="C540" s="625" t="s">
        <v>2637</v>
      </c>
      <c r="D540" s="788" t="s">
        <v>12546</v>
      </c>
      <c r="E540" s="625">
        <v>112</v>
      </c>
      <c r="F540" s="625">
        <v>62</v>
      </c>
      <c r="G540" s="625"/>
      <c r="H540" s="625">
        <v>79</v>
      </c>
      <c r="I540" s="625"/>
      <c r="J540" s="625" t="s">
        <v>6177</v>
      </c>
      <c r="K540" s="625"/>
      <c r="L540" s="625" t="s">
        <v>6177</v>
      </c>
      <c r="M540" s="629" t="s">
        <v>3817</v>
      </c>
      <c r="N540" s="625"/>
      <c r="O540" s="626" t="s">
        <v>6178</v>
      </c>
      <c r="P540" s="629" t="s">
        <v>6178</v>
      </c>
      <c r="Q540" s="625"/>
      <c r="R540" s="626" t="s">
        <v>8263</v>
      </c>
      <c r="S540" s="625"/>
      <c r="T540" s="626" t="s">
        <v>6178</v>
      </c>
      <c r="U540" s="625"/>
      <c r="V540" s="638" t="s">
        <v>6179</v>
      </c>
      <c r="W540" s="628"/>
      <c r="X540" s="625" t="s">
        <v>486</v>
      </c>
      <c r="Y540" s="625"/>
      <c r="Z540" s="625" t="s">
        <v>5156</v>
      </c>
      <c r="AA540" s="628"/>
      <c r="AB540" s="625" t="s">
        <v>8263</v>
      </c>
      <c r="AC540" s="626" t="str">
        <f t="shared" si="18"/>
        <v>372 mm</v>
      </c>
      <c r="AH540" s="623">
        <v>45</v>
      </c>
      <c r="AI540" s="623">
        <f t="shared" si="19"/>
        <v>372</v>
      </c>
    </row>
    <row r="541" spans="1:35" x14ac:dyDescent="0.2">
      <c r="A541" s="628" t="s">
        <v>10877</v>
      </c>
      <c r="B541" s="628" t="s">
        <v>8490</v>
      </c>
      <c r="C541" s="625" t="s">
        <v>2637</v>
      </c>
      <c r="D541" s="628" t="s">
        <v>12545</v>
      </c>
      <c r="E541" s="625">
        <v>101</v>
      </c>
      <c r="F541" s="625">
        <v>65</v>
      </c>
      <c r="G541" s="625"/>
      <c r="H541" s="625">
        <v>79</v>
      </c>
      <c r="I541" s="625"/>
      <c r="J541" s="625" t="s">
        <v>3854</v>
      </c>
      <c r="K541" s="625"/>
      <c r="L541" s="625" t="s">
        <v>6177</v>
      </c>
      <c r="M541" s="629" t="s">
        <v>5089</v>
      </c>
      <c r="N541" s="625"/>
      <c r="O541" s="626" t="s">
        <v>6178</v>
      </c>
      <c r="P541" s="629" t="s">
        <v>6178</v>
      </c>
      <c r="Q541" s="625"/>
      <c r="R541" s="626" t="s">
        <v>9991</v>
      </c>
      <c r="S541" s="625"/>
      <c r="T541" s="626" t="s">
        <v>6178</v>
      </c>
      <c r="U541" s="625"/>
      <c r="V541" s="638" t="s">
        <v>4424</v>
      </c>
      <c r="W541" s="628"/>
      <c r="X541" s="625" t="s">
        <v>211</v>
      </c>
      <c r="Y541" s="625"/>
      <c r="Z541" s="625" t="s">
        <v>5243</v>
      </c>
      <c r="AA541" s="628"/>
      <c r="AB541" s="625" t="s">
        <v>8263</v>
      </c>
      <c r="AC541" s="626" t="str">
        <f t="shared" si="18"/>
        <v>357 mm</v>
      </c>
      <c r="AD541" s="623" t="s">
        <v>5750</v>
      </c>
      <c r="AH541" s="623">
        <v>60</v>
      </c>
      <c r="AI541" s="623">
        <f t="shared" si="19"/>
        <v>357</v>
      </c>
    </row>
    <row r="542" spans="1:35" x14ac:dyDescent="0.2">
      <c r="A542" s="628" t="s">
        <v>8378</v>
      </c>
      <c r="B542" s="628" t="s">
        <v>8490</v>
      </c>
      <c r="C542" s="625" t="s">
        <v>2637</v>
      </c>
      <c r="D542" s="628" t="s">
        <v>8379</v>
      </c>
      <c r="E542" s="625">
        <v>101</v>
      </c>
      <c r="F542" s="625">
        <v>65</v>
      </c>
      <c r="G542" s="625"/>
      <c r="H542" s="625">
        <v>79</v>
      </c>
      <c r="I542" s="625"/>
      <c r="J542" s="625" t="s">
        <v>3854</v>
      </c>
      <c r="K542" s="625"/>
      <c r="L542" s="625" t="s">
        <v>6177</v>
      </c>
      <c r="M542" s="629" t="s">
        <v>5089</v>
      </c>
      <c r="N542" s="625"/>
      <c r="O542" s="626" t="s">
        <v>6178</v>
      </c>
      <c r="P542" s="629" t="s">
        <v>6178</v>
      </c>
      <c r="Q542" s="625"/>
      <c r="R542" s="626" t="s">
        <v>9991</v>
      </c>
      <c r="S542" s="625"/>
      <c r="T542" s="626" t="s">
        <v>6178</v>
      </c>
      <c r="U542" s="625"/>
      <c r="V542" s="638" t="s">
        <v>210</v>
      </c>
      <c r="W542" s="628"/>
      <c r="X542" s="625" t="s">
        <v>8802</v>
      </c>
      <c r="Y542" s="625"/>
      <c r="Z542" s="625" t="s">
        <v>486</v>
      </c>
      <c r="AA542" s="628"/>
      <c r="AB542" s="625" t="s">
        <v>8263</v>
      </c>
      <c r="AC542" s="626" t="str">
        <f t="shared" si="18"/>
        <v>362 mm</v>
      </c>
      <c r="AD542" s="641" t="s">
        <v>2142</v>
      </c>
      <c r="AH542" s="623">
        <v>55</v>
      </c>
      <c r="AI542" s="623">
        <f t="shared" si="19"/>
        <v>362</v>
      </c>
    </row>
    <row r="543" spans="1:35" x14ac:dyDescent="0.2">
      <c r="A543" s="633" t="s">
        <v>11361</v>
      </c>
      <c r="B543" s="628" t="s">
        <v>8490</v>
      </c>
      <c r="C543" s="625" t="s">
        <v>2637</v>
      </c>
      <c r="D543" s="632" t="s">
        <v>7997</v>
      </c>
      <c r="E543" s="625">
        <v>101</v>
      </c>
      <c r="F543" s="625">
        <v>66</v>
      </c>
      <c r="G543" s="625"/>
      <c r="H543" s="625">
        <v>79</v>
      </c>
      <c r="I543" s="625"/>
      <c r="J543" s="625" t="s">
        <v>3854</v>
      </c>
      <c r="K543" s="625"/>
      <c r="L543" s="625" t="s">
        <v>6177</v>
      </c>
      <c r="M543" s="629" t="s">
        <v>5089</v>
      </c>
      <c r="N543" s="625"/>
      <c r="O543" s="626" t="s">
        <v>6178</v>
      </c>
      <c r="P543" s="629" t="s">
        <v>6178</v>
      </c>
      <c r="Q543" s="625"/>
      <c r="R543" s="626" t="s">
        <v>9991</v>
      </c>
      <c r="S543" s="625"/>
      <c r="T543" s="626" t="s">
        <v>6178</v>
      </c>
      <c r="U543" s="625"/>
      <c r="V543" s="638" t="s">
        <v>18</v>
      </c>
      <c r="W543" s="628"/>
      <c r="X543" s="625" t="s">
        <v>6180</v>
      </c>
      <c r="Y543" s="625"/>
      <c r="Z543" s="625" t="s">
        <v>5243</v>
      </c>
      <c r="AA543" s="628"/>
      <c r="AB543" s="625" t="s">
        <v>8263</v>
      </c>
      <c r="AC543" s="626" t="str">
        <f t="shared" si="18"/>
        <v>347 mm</v>
      </c>
      <c r="AH543" s="623">
        <v>70</v>
      </c>
      <c r="AI543" s="623">
        <f t="shared" si="19"/>
        <v>347</v>
      </c>
    </row>
    <row r="544" spans="1:35" x14ac:dyDescent="0.2">
      <c r="A544" s="633" t="s">
        <v>12076</v>
      </c>
      <c r="B544" s="628" t="s">
        <v>8490</v>
      </c>
      <c r="C544" s="625" t="s">
        <v>2637</v>
      </c>
      <c r="D544" s="632" t="s">
        <v>12077</v>
      </c>
      <c r="E544" s="625">
        <v>101</v>
      </c>
      <c r="F544" s="625">
        <v>65</v>
      </c>
      <c r="G544" s="625"/>
      <c r="H544" s="625">
        <v>79</v>
      </c>
      <c r="I544" s="625"/>
      <c r="J544" s="625" t="s">
        <v>3854</v>
      </c>
      <c r="K544" s="625"/>
      <c r="L544" s="625" t="s">
        <v>6177</v>
      </c>
      <c r="M544" s="629" t="s">
        <v>5089</v>
      </c>
      <c r="N544" s="625"/>
      <c r="O544" s="626" t="s">
        <v>6178</v>
      </c>
      <c r="P544" s="629" t="s">
        <v>6178</v>
      </c>
      <c r="Q544" s="625"/>
      <c r="R544" s="626" t="s">
        <v>9991</v>
      </c>
      <c r="S544" s="625"/>
      <c r="T544" s="626" t="s">
        <v>6178</v>
      </c>
      <c r="U544" s="625"/>
      <c r="V544" s="638" t="s">
        <v>538</v>
      </c>
      <c r="W544" s="628"/>
      <c r="X544" s="625" t="s">
        <v>6180</v>
      </c>
      <c r="Y544" s="625"/>
      <c r="Z544" s="625" t="s">
        <v>5243</v>
      </c>
      <c r="AA544" s="628"/>
      <c r="AB544" s="625" t="s">
        <v>8263</v>
      </c>
      <c r="AC544" s="626" t="str">
        <f>AI544&amp; " mm"</f>
        <v>342 mm</v>
      </c>
      <c r="AH544" s="623">
        <v>75</v>
      </c>
      <c r="AI544" s="623">
        <f>312-AH544-7+112</f>
        <v>342</v>
      </c>
    </row>
    <row r="545" spans="1:35" x14ac:dyDescent="0.2">
      <c r="A545" s="628"/>
      <c r="B545" s="628" t="s">
        <v>8490</v>
      </c>
      <c r="C545" s="625" t="s">
        <v>2637</v>
      </c>
      <c r="D545" s="628" t="s">
        <v>3159</v>
      </c>
      <c r="E545" s="625">
        <v>106</v>
      </c>
      <c r="F545" s="625">
        <v>71</v>
      </c>
      <c r="G545" s="625"/>
      <c r="H545" s="625">
        <v>88</v>
      </c>
      <c r="I545" s="625"/>
      <c r="J545" s="625" t="s">
        <v>3854</v>
      </c>
      <c r="K545" s="625"/>
      <c r="L545" s="625" t="s">
        <v>6177</v>
      </c>
      <c r="M545" s="629" t="s">
        <v>5089</v>
      </c>
      <c r="N545" s="625"/>
      <c r="O545" s="626" t="s">
        <v>6178</v>
      </c>
      <c r="P545" s="629" t="s">
        <v>6178</v>
      </c>
      <c r="Q545" s="625"/>
      <c r="R545" s="626" t="s">
        <v>9991</v>
      </c>
      <c r="S545" s="625"/>
      <c r="T545" s="626" t="s">
        <v>6178</v>
      </c>
      <c r="U545" s="625"/>
      <c r="V545" s="638" t="s">
        <v>4424</v>
      </c>
      <c r="W545" s="628"/>
      <c r="X545" s="625" t="s">
        <v>6180</v>
      </c>
      <c r="Y545" s="625"/>
      <c r="Z545" s="625" t="s">
        <v>6180</v>
      </c>
      <c r="AA545" s="628"/>
      <c r="AB545" s="625"/>
      <c r="AC545" s="626" t="str">
        <f t="shared" si="18"/>
        <v>357 mm</v>
      </c>
      <c r="AD545" s="623" t="s">
        <v>5750</v>
      </c>
      <c r="AH545" s="623">
        <v>60</v>
      </c>
      <c r="AI545" s="623">
        <f t="shared" si="19"/>
        <v>357</v>
      </c>
    </row>
    <row r="546" spans="1:35" x14ac:dyDescent="0.2">
      <c r="A546" s="628"/>
      <c r="B546" s="628" t="s">
        <v>8490</v>
      </c>
      <c r="C546" s="625" t="s">
        <v>2637</v>
      </c>
      <c r="D546" s="628" t="s">
        <v>1410</v>
      </c>
      <c r="E546" s="625">
        <v>101</v>
      </c>
      <c r="F546" s="625">
        <v>63</v>
      </c>
      <c r="G546" s="625"/>
      <c r="H546" s="625">
        <v>79</v>
      </c>
      <c r="I546" s="625"/>
      <c r="J546" s="625" t="s">
        <v>3854</v>
      </c>
      <c r="K546" s="625"/>
      <c r="L546" s="625" t="s">
        <v>6177</v>
      </c>
      <c r="M546" s="629" t="s">
        <v>3817</v>
      </c>
      <c r="N546" s="625"/>
      <c r="O546" s="626" t="s">
        <v>6178</v>
      </c>
      <c r="P546" s="629" t="s">
        <v>6178</v>
      </c>
      <c r="Q546" s="625"/>
      <c r="R546" s="626" t="s">
        <v>9991</v>
      </c>
      <c r="S546" s="625"/>
      <c r="T546" s="626" t="s">
        <v>6178</v>
      </c>
      <c r="U546" s="625"/>
      <c r="V546" s="638" t="s">
        <v>4424</v>
      </c>
      <c r="W546" s="628"/>
      <c r="X546" s="625" t="s">
        <v>486</v>
      </c>
      <c r="Y546" s="625"/>
      <c r="Z546" s="625" t="s">
        <v>5156</v>
      </c>
      <c r="AA546" s="628"/>
      <c r="AB546" s="625" t="s">
        <v>8263</v>
      </c>
      <c r="AC546" s="626" t="str">
        <f t="shared" si="18"/>
        <v>357 mm</v>
      </c>
      <c r="AD546" s="623" t="s">
        <v>5750</v>
      </c>
      <c r="AH546" s="623">
        <v>60</v>
      </c>
      <c r="AI546" s="623">
        <f t="shared" si="19"/>
        <v>357</v>
      </c>
    </row>
    <row r="547" spans="1:35" x14ac:dyDescent="0.2">
      <c r="A547" s="628" t="s">
        <v>5776</v>
      </c>
      <c r="B547" s="628" t="s">
        <v>8490</v>
      </c>
      <c r="C547" s="625" t="s">
        <v>2637</v>
      </c>
      <c r="D547" s="628" t="s">
        <v>3803</v>
      </c>
      <c r="E547" s="625">
        <v>112</v>
      </c>
      <c r="F547" s="625">
        <v>63</v>
      </c>
      <c r="G547" s="625"/>
      <c r="H547" s="625">
        <v>79</v>
      </c>
      <c r="I547" s="625"/>
      <c r="J547" s="625" t="s">
        <v>6177</v>
      </c>
      <c r="K547" s="625"/>
      <c r="L547" s="625" t="s">
        <v>6177</v>
      </c>
      <c r="M547" s="629" t="s">
        <v>5089</v>
      </c>
      <c r="N547" s="625"/>
      <c r="O547" s="626" t="s">
        <v>6178</v>
      </c>
      <c r="P547" s="629" t="s">
        <v>6178</v>
      </c>
      <c r="Q547" s="625"/>
      <c r="R547" s="626" t="s">
        <v>9991</v>
      </c>
      <c r="S547" s="625"/>
      <c r="T547" s="626" t="s">
        <v>6178</v>
      </c>
      <c r="U547" s="625"/>
      <c r="V547" s="638" t="s">
        <v>4424</v>
      </c>
      <c r="W547" s="628"/>
      <c r="X547" s="625" t="s">
        <v>6180</v>
      </c>
      <c r="Y547" s="625"/>
      <c r="Z547" s="625" t="s">
        <v>5243</v>
      </c>
      <c r="AA547" s="628"/>
      <c r="AB547" s="625" t="s">
        <v>8263</v>
      </c>
      <c r="AC547" s="626" t="str">
        <f t="shared" si="18"/>
        <v>357 mm</v>
      </c>
      <c r="AD547" s="627" t="s">
        <v>695</v>
      </c>
      <c r="AH547" s="623">
        <v>60</v>
      </c>
      <c r="AI547" s="623">
        <f t="shared" si="19"/>
        <v>357</v>
      </c>
    </row>
    <row r="548" spans="1:35" x14ac:dyDescent="0.2">
      <c r="A548" s="633" t="s">
        <v>11162</v>
      </c>
      <c r="B548" s="628" t="s">
        <v>8490</v>
      </c>
      <c r="C548" s="625" t="s">
        <v>2637</v>
      </c>
      <c r="D548" s="633" t="s">
        <v>11164</v>
      </c>
      <c r="E548" s="625">
        <v>101</v>
      </c>
      <c r="F548" s="625">
        <v>65</v>
      </c>
      <c r="G548" s="625"/>
      <c r="H548" s="625">
        <v>79</v>
      </c>
      <c r="I548" s="625"/>
      <c r="J548" s="625" t="s">
        <v>3854</v>
      </c>
      <c r="K548" s="625"/>
      <c r="L548" s="625" t="s">
        <v>6177</v>
      </c>
      <c r="M548" s="629" t="s">
        <v>5089</v>
      </c>
      <c r="N548" s="625"/>
      <c r="O548" s="626" t="s">
        <v>6178</v>
      </c>
      <c r="P548" s="629" t="s">
        <v>6178</v>
      </c>
      <c r="Q548" s="625"/>
      <c r="R548" s="626" t="s">
        <v>9991</v>
      </c>
      <c r="S548" s="625"/>
      <c r="T548" s="626" t="s">
        <v>6178</v>
      </c>
      <c r="U548" s="625"/>
      <c r="V548" s="638" t="s">
        <v>18</v>
      </c>
      <c r="W548" s="628"/>
      <c r="X548" s="625" t="s">
        <v>6180</v>
      </c>
      <c r="Y548" s="625"/>
      <c r="Z548" s="625" t="s">
        <v>5243</v>
      </c>
      <c r="AA548" s="628"/>
      <c r="AB548" s="625" t="s">
        <v>8263</v>
      </c>
      <c r="AC548" s="626" t="str">
        <f t="shared" si="18"/>
        <v>347 mm</v>
      </c>
      <c r="AD548" s="636" t="s">
        <v>11128</v>
      </c>
      <c r="AH548" s="623">
        <v>70</v>
      </c>
      <c r="AI548" s="623">
        <f t="shared" si="19"/>
        <v>347</v>
      </c>
    </row>
    <row r="549" spans="1:35" x14ac:dyDescent="0.2">
      <c r="A549" s="633" t="s">
        <v>10746</v>
      </c>
      <c r="B549" s="633" t="s">
        <v>8490</v>
      </c>
      <c r="C549" s="636" t="s">
        <v>2637</v>
      </c>
      <c r="D549" s="633" t="s">
        <v>10748</v>
      </c>
      <c r="E549" s="625">
        <v>101</v>
      </c>
      <c r="F549" s="625">
        <v>65</v>
      </c>
      <c r="G549" s="625"/>
      <c r="H549" s="625">
        <v>79</v>
      </c>
      <c r="I549" s="625"/>
      <c r="J549" s="625" t="s">
        <v>3854</v>
      </c>
      <c r="K549" s="625"/>
      <c r="L549" s="625" t="s">
        <v>6177</v>
      </c>
      <c r="M549" s="629" t="s">
        <v>5089</v>
      </c>
      <c r="N549" s="625"/>
      <c r="O549" s="626" t="s">
        <v>6178</v>
      </c>
      <c r="P549" s="629" t="s">
        <v>6178</v>
      </c>
      <c r="Q549" s="625"/>
      <c r="R549" s="626" t="s">
        <v>9991</v>
      </c>
      <c r="S549" s="625"/>
      <c r="T549" s="626" t="s">
        <v>6178</v>
      </c>
      <c r="U549" s="625"/>
      <c r="V549" s="635" t="s">
        <v>4971</v>
      </c>
      <c r="W549" s="628"/>
      <c r="X549" s="625" t="s">
        <v>211</v>
      </c>
      <c r="Y549" s="625"/>
      <c r="Z549" s="625" t="s">
        <v>5243</v>
      </c>
      <c r="AA549" s="628"/>
      <c r="AB549" s="625" t="s">
        <v>8263</v>
      </c>
      <c r="AC549" s="626" t="str">
        <f t="shared" si="18"/>
        <v>332 mm</v>
      </c>
      <c r="AD549" s="637" t="s">
        <v>10747</v>
      </c>
      <c r="AH549" s="623">
        <v>85</v>
      </c>
      <c r="AI549" s="623">
        <f t="shared" si="19"/>
        <v>332</v>
      </c>
    </row>
    <row r="550" spans="1:35" x14ac:dyDescent="0.2">
      <c r="A550" s="633" t="s">
        <v>11013</v>
      </c>
      <c r="B550" s="633" t="s">
        <v>8490</v>
      </c>
      <c r="C550" s="636" t="s">
        <v>2637</v>
      </c>
      <c r="D550" s="633" t="s">
        <v>11057</v>
      </c>
      <c r="E550" s="625">
        <v>101</v>
      </c>
      <c r="F550" s="625">
        <v>66</v>
      </c>
      <c r="G550" s="625"/>
      <c r="H550" s="625">
        <v>79</v>
      </c>
      <c r="I550" s="625"/>
      <c r="J550" s="625" t="s">
        <v>3854</v>
      </c>
      <c r="K550" s="625"/>
      <c r="L550" s="625" t="s">
        <v>6177</v>
      </c>
      <c r="M550" s="629" t="s">
        <v>5089</v>
      </c>
      <c r="N550" s="625"/>
      <c r="O550" s="626" t="s">
        <v>6178</v>
      </c>
      <c r="P550" s="629" t="s">
        <v>6178</v>
      </c>
      <c r="Q550" s="625"/>
      <c r="R550" s="626" t="s">
        <v>9991</v>
      </c>
      <c r="S550" s="625"/>
      <c r="T550" s="626" t="s">
        <v>6178</v>
      </c>
      <c r="U550" s="625"/>
      <c r="V550" s="635" t="s">
        <v>3742</v>
      </c>
      <c r="W550" s="628"/>
      <c r="X550" s="625" t="s">
        <v>211</v>
      </c>
      <c r="Y550" s="625"/>
      <c r="Z550" s="625" t="s">
        <v>5243</v>
      </c>
      <c r="AA550" s="628"/>
      <c r="AB550" s="625" t="s">
        <v>8263</v>
      </c>
      <c r="AC550" s="626" t="str">
        <f t="shared" si="18"/>
        <v>337 mm</v>
      </c>
      <c r="AD550" s="637" t="s">
        <v>11027</v>
      </c>
      <c r="AH550" s="623">
        <v>80</v>
      </c>
      <c r="AI550" s="623">
        <f t="shared" si="19"/>
        <v>337</v>
      </c>
    </row>
    <row r="551" spans="1:35" x14ac:dyDescent="0.2">
      <c r="A551" s="628" t="s">
        <v>2662</v>
      </c>
      <c r="B551" s="628" t="s">
        <v>8490</v>
      </c>
      <c r="C551" s="625" t="s">
        <v>2637</v>
      </c>
      <c r="D551" s="628" t="s">
        <v>8870</v>
      </c>
      <c r="E551" s="625">
        <v>101</v>
      </c>
      <c r="F551" s="625">
        <v>64</v>
      </c>
      <c r="G551" s="625"/>
      <c r="H551" s="625">
        <v>79</v>
      </c>
      <c r="I551" s="625"/>
      <c r="J551" s="625" t="s">
        <v>3854</v>
      </c>
      <c r="K551" s="625"/>
      <c r="L551" s="625" t="s">
        <v>6177</v>
      </c>
      <c r="M551" s="629" t="s">
        <v>5089</v>
      </c>
      <c r="N551" s="625"/>
      <c r="O551" s="626" t="s">
        <v>6178</v>
      </c>
      <c r="P551" s="629" t="s">
        <v>6178</v>
      </c>
      <c r="Q551" s="625"/>
      <c r="R551" s="626" t="s">
        <v>9991</v>
      </c>
      <c r="S551" s="625"/>
      <c r="T551" s="626" t="s">
        <v>6178</v>
      </c>
      <c r="U551" s="625"/>
      <c r="V551" s="638" t="s">
        <v>4424</v>
      </c>
      <c r="W551" s="628"/>
      <c r="X551" s="625" t="s">
        <v>486</v>
      </c>
      <c r="Y551" s="625"/>
      <c r="Z551" s="625" t="s">
        <v>5156</v>
      </c>
      <c r="AA551" s="628"/>
      <c r="AB551" s="625" t="s">
        <v>8263</v>
      </c>
      <c r="AC551" s="626" t="str">
        <f t="shared" si="18"/>
        <v>357 mm</v>
      </c>
      <c r="AH551" s="623">
        <v>60</v>
      </c>
      <c r="AI551" s="623">
        <f t="shared" si="19"/>
        <v>357</v>
      </c>
    </row>
    <row r="552" spans="1:35" x14ac:dyDescent="0.2">
      <c r="A552" s="628" t="s">
        <v>5764</v>
      </c>
      <c r="B552" s="628" t="s">
        <v>8490</v>
      </c>
      <c r="C552" s="625" t="s">
        <v>2637</v>
      </c>
      <c r="D552" s="628" t="s">
        <v>5763</v>
      </c>
      <c r="E552" s="625">
        <v>101</v>
      </c>
      <c r="F552" s="625">
        <v>65</v>
      </c>
      <c r="G552" s="625"/>
      <c r="H552" s="625">
        <v>79</v>
      </c>
      <c r="I552" s="625"/>
      <c r="J552" s="625" t="s">
        <v>3854</v>
      </c>
      <c r="K552" s="625"/>
      <c r="L552" s="625" t="s">
        <v>6177</v>
      </c>
      <c r="M552" s="629" t="s">
        <v>5089</v>
      </c>
      <c r="N552" s="625"/>
      <c r="O552" s="626" t="s">
        <v>6178</v>
      </c>
      <c r="P552" s="629" t="s">
        <v>6178</v>
      </c>
      <c r="Q552" s="625"/>
      <c r="R552" s="626" t="s">
        <v>9991</v>
      </c>
      <c r="S552" s="625"/>
      <c r="T552" s="626" t="s">
        <v>6178</v>
      </c>
      <c r="U552" s="625"/>
      <c r="V552" s="638" t="s">
        <v>4424</v>
      </c>
      <c r="W552" s="628"/>
      <c r="X552" s="625" t="s">
        <v>6180</v>
      </c>
      <c r="Y552" s="625"/>
      <c r="Z552" s="625" t="s">
        <v>5243</v>
      </c>
      <c r="AA552" s="628"/>
      <c r="AB552" s="625" t="s">
        <v>8263</v>
      </c>
      <c r="AC552" s="626" t="str">
        <f t="shared" si="18"/>
        <v>357 mm</v>
      </c>
      <c r="AD552" s="625" t="s">
        <v>10395</v>
      </c>
      <c r="AH552" s="623">
        <v>60</v>
      </c>
      <c r="AI552" s="623">
        <f t="shared" si="19"/>
        <v>357</v>
      </c>
    </row>
    <row r="553" spans="1:35" x14ac:dyDescent="0.2">
      <c r="A553" s="628"/>
      <c r="B553" s="628" t="s">
        <v>8490</v>
      </c>
      <c r="C553" s="625" t="s">
        <v>2637</v>
      </c>
      <c r="D553" s="628" t="s">
        <v>7137</v>
      </c>
      <c r="E553" s="625">
        <v>101</v>
      </c>
      <c r="F553" s="625">
        <v>63</v>
      </c>
      <c r="G553" s="625"/>
      <c r="H553" s="625">
        <v>79</v>
      </c>
      <c r="I553" s="625"/>
      <c r="J553" s="625" t="s">
        <v>3854</v>
      </c>
      <c r="K553" s="625"/>
      <c r="L553" s="625" t="s">
        <v>6177</v>
      </c>
      <c r="M553" s="629" t="s">
        <v>3817</v>
      </c>
      <c r="N553" s="625"/>
      <c r="O553" s="626" t="s">
        <v>6178</v>
      </c>
      <c r="P553" s="629" t="s">
        <v>6178</v>
      </c>
      <c r="Q553" s="625"/>
      <c r="R553" s="626" t="s">
        <v>9991</v>
      </c>
      <c r="S553" s="625"/>
      <c r="T553" s="626" t="s">
        <v>6178</v>
      </c>
      <c r="U553" s="625"/>
      <c r="V553" s="638" t="s">
        <v>4424</v>
      </c>
      <c r="W553" s="628"/>
      <c r="X553" s="625" t="s">
        <v>486</v>
      </c>
      <c r="Y553" s="625"/>
      <c r="Z553" s="625" t="s">
        <v>5156</v>
      </c>
      <c r="AA553" s="628"/>
      <c r="AB553" s="625" t="s">
        <v>8263</v>
      </c>
      <c r="AC553" s="626" t="str">
        <f t="shared" si="18"/>
        <v>357 mm</v>
      </c>
      <c r="AD553" s="623" t="s">
        <v>5750</v>
      </c>
      <c r="AH553" s="623">
        <v>60</v>
      </c>
      <c r="AI553" s="623">
        <f t="shared" si="19"/>
        <v>357</v>
      </c>
    </row>
    <row r="554" spans="1:35" x14ac:dyDescent="0.2">
      <c r="A554" s="628" t="s">
        <v>11815</v>
      </c>
      <c r="B554" s="628" t="s">
        <v>8490</v>
      </c>
      <c r="C554" s="625" t="s">
        <v>10090</v>
      </c>
      <c r="D554" s="628" t="s">
        <v>11822</v>
      </c>
      <c r="E554" s="625">
        <v>101</v>
      </c>
      <c r="F554" s="625">
        <v>66</v>
      </c>
      <c r="G554" s="625"/>
      <c r="H554" s="625">
        <v>79</v>
      </c>
      <c r="I554" s="625"/>
      <c r="J554" s="625" t="s">
        <v>3854</v>
      </c>
      <c r="K554" s="625"/>
      <c r="L554" s="625" t="s">
        <v>6177</v>
      </c>
      <c r="M554" s="629" t="s">
        <v>5089</v>
      </c>
      <c r="N554" s="625"/>
      <c r="O554" s="626" t="s">
        <v>6178</v>
      </c>
      <c r="P554" s="629" t="s">
        <v>6178</v>
      </c>
      <c r="Q554" s="625"/>
      <c r="R554" s="626" t="s">
        <v>9991</v>
      </c>
      <c r="S554" s="625"/>
      <c r="T554" s="626" t="s">
        <v>6178</v>
      </c>
      <c r="U554" s="625"/>
      <c r="V554" s="638" t="s">
        <v>538</v>
      </c>
      <c r="W554" s="628"/>
      <c r="X554" s="625" t="s">
        <v>211</v>
      </c>
      <c r="Y554" s="625"/>
      <c r="Z554" s="625" t="s">
        <v>5243</v>
      </c>
      <c r="AA554" s="628"/>
      <c r="AB554" s="625" t="s">
        <v>8263</v>
      </c>
      <c r="AC554" s="626" t="str">
        <f t="shared" si="18"/>
        <v>342 mm</v>
      </c>
      <c r="AD554" s="637" t="s">
        <v>11779</v>
      </c>
      <c r="AH554" s="623">
        <v>75</v>
      </c>
      <c r="AI554" s="623">
        <f t="shared" si="19"/>
        <v>342</v>
      </c>
    </row>
    <row r="555" spans="1:35" x14ac:dyDescent="0.2">
      <c r="A555" s="628"/>
      <c r="B555" s="628" t="s">
        <v>8490</v>
      </c>
      <c r="C555" s="625" t="s">
        <v>10090</v>
      </c>
      <c r="D555" s="628" t="s">
        <v>5375</v>
      </c>
      <c r="E555" s="625">
        <v>101</v>
      </c>
      <c r="F555" s="625">
        <v>66</v>
      </c>
      <c r="G555" s="625"/>
      <c r="H555" s="625">
        <v>79</v>
      </c>
      <c r="I555" s="625"/>
      <c r="J555" s="625" t="s">
        <v>3854</v>
      </c>
      <c r="K555" s="625"/>
      <c r="L555" s="625" t="s">
        <v>6177</v>
      </c>
      <c r="M555" s="629" t="s">
        <v>5089</v>
      </c>
      <c r="N555" s="625"/>
      <c r="O555" s="626" t="s">
        <v>6178</v>
      </c>
      <c r="P555" s="629" t="s">
        <v>6178</v>
      </c>
      <c r="Q555" s="625"/>
      <c r="R555" s="626" t="s">
        <v>9991</v>
      </c>
      <c r="S555" s="625"/>
      <c r="T555" s="626" t="s">
        <v>6178</v>
      </c>
      <c r="U555" s="625"/>
      <c r="V555" s="638" t="s">
        <v>18</v>
      </c>
      <c r="W555" s="628"/>
      <c r="X555" s="625" t="s">
        <v>211</v>
      </c>
      <c r="Y555" s="625"/>
      <c r="Z555" s="625" t="s">
        <v>5243</v>
      </c>
      <c r="AA555" s="628"/>
      <c r="AB555" s="625" t="s">
        <v>8263</v>
      </c>
      <c r="AC555" s="626" t="str">
        <f t="shared" si="18"/>
        <v>347 mm</v>
      </c>
      <c r="AH555" s="623">
        <v>70</v>
      </c>
      <c r="AI555" s="623">
        <f t="shared" si="19"/>
        <v>347</v>
      </c>
    </row>
    <row r="556" spans="1:35" x14ac:dyDescent="0.2">
      <c r="A556" s="628" t="s">
        <v>9867</v>
      </c>
      <c r="B556" s="628" t="s">
        <v>8490</v>
      </c>
      <c r="C556" s="625" t="s">
        <v>2637</v>
      </c>
      <c r="D556" s="632" t="s">
        <v>10027</v>
      </c>
      <c r="E556" s="625">
        <v>101</v>
      </c>
      <c r="F556" s="625">
        <v>65</v>
      </c>
      <c r="G556" s="625"/>
      <c r="H556" s="625">
        <v>79</v>
      </c>
      <c r="I556" s="625"/>
      <c r="J556" s="625" t="s">
        <v>3854</v>
      </c>
      <c r="K556" s="625"/>
      <c r="L556" s="625" t="s">
        <v>6177</v>
      </c>
      <c r="M556" s="629" t="s">
        <v>3817</v>
      </c>
      <c r="N556" s="625"/>
      <c r="O556" s="626" t="s">
        <v>6178</v>
      </c>
      <c r="P556" s="629" t="s">
        <v>6178</v>
      </c>
      <c r="Q556" s="625"/>
      <c r="R556" s="626" t="s">
        <v>9991</v>
      </c>
      <c r="S556" s="625"/>
      <c r="T556" s="626" t="s">
        <v>6178</v>
      </c>
      <c r="U556" s="625"/>
      <c r="V556" s="638" t="s">
        <v>911</v>
      </c>
      <c r="W556" s="628"/>
      <c r="X556" s="625" t="s">
        <v>486</v>
      </c>
      <c r="Y556" s="625"/>
      <c r="Z556" s="625" t="s">
        <v>5156</v>
      </c>
      <c r="AA556" s="628"/>
      <c r="AB556" s="625" t="s">
        <v>8263</v>
      </c>
      <c r="AC556" s="626" t="str">
        <f t="shared" si="18"/>
        <v>352 mm</v>
      </c>
      <c r="AH556" s="623">
        <v>65</v>
      </c>
      <c r="AI556" s="623">
        <f t="shared" si="19"/>
        <v>352</v>
      </c>
    </row>
    <row r="557" spans="1:35" x14ac:dyDescent="0.2">
      <c r="A557" s="628"/>
      <c r="B557" s="628" t="s">
        <v>8490</v>
      </c>
      <c r="C557" s="625" t="s">
        <v>2637</v>
      </c>
      <c r="D557" s="628" t="s">
        <v>8019</v>
      </c>
      <c r="E557" s="625">
        <v>123</v>
      </c>
      <c r="F557" s="625">
        <v>64</v>
      </c>
      <c r="G557" s="625"/>
      <c r="H557" s="625">
        <v>79</v>
      </c>
      <c r="I557" s="625"/>
      <c r="J557" s="625" t="s">
        <v>3854</v>
      </c>
      <c r="K557" s="625"/>
      <c r="L557" s="625" t="s">
        <v>6177</v>
      </c>
      <c r="M557" s="629" t="s">
        <v>3817</v>
      </c>
      <c r="N557" s="625"/>
      <c r="O557" s="626" t="s">
        <v>6178</v>
      </c>
      <c r="P557" s="629" t="s">
        <v>6178</v>
      </c>
      <c r="Q557" s="625"/>
      <c r="R557" s="626" t="s">
        <v>8263</v>
      </c>
      <c r="S557" s="625"/>
      <c r="T557" s="626" t="s">
        <v>6178</v>
      </c>
      <c r="U557" s="625"/>
      <c r="V557" s="638" t="s">
        <v>210</v>
      </c>
      <c r="W557" s="628"/>
      <c r="X557" s="625" t="s">
        <v>486</v>
      </c>
      <c r="Y557" s="625"/>
      <c r="Z557" s="625" t="s">
        <v>5156</v>
      </c>
      <c r="AA557" s="628"/>
      <c r="AB557" s="625" t="s">
        <v>8263</v>
      </c>
      <c r="AC557" s="626" t="str">
        <f t="shared" si="18"/>
        <v>362 mm</v>
      </c>
      <c r="AH557" s="623">
        <v>55</v>
      </c>
      <c r="AI557" s="623">
        <f t="shared" si="19"/>
        <v>362</v>
      </c>
    </row>
    <row r="558" spans="1:35" x14ac:dyDescent="0.2">
      <c r="A558" s="628"/>
      <c r="B558" s="628" t="s">
        <v>8490</v>
      </c>
      <c r="C558" s="625" t="s">
        <v>2637</v>
      </c>
      <c r="D558" s="628" t="s">
        <v>6743</v>
      </c>
      <c r="E558" s="625">
        <v>101</v>
      </c>
      <c r="F558" s="625">
        <v>65</v>
      </c>
      <c r="G558" s="625"/>
      <c r="H558" s="625">
        <v>79</v>
      </c>
      <c r="I558" s="625"/>
      <c r="J558" s="625" t="s">
        <v>3854</v>
      </c>
      <c r="K558" s="625"/>
      <c r="L558" s="625" t="s">
        <v>6177</v>
      </c>
      <c r="M558" s="629" t="s">
        <v>5089</v>
      </c>
      <c r="N558" s="625"/>
      <c r="O558" s="626" t="s">
        <v>6178</v>
      </c>
      <c r="P558" s="629" t="s">
        <v>6178</v>
      </c>
      <c r="Q558" s="625"/>
      <c r="R558" s="626" t="s">
        <v>9991</v>
      </c>
      <c r="S558" s="625"/>
      <c r="T558" s="626" t="s">
        <v>6178</v>
      </c>
      <c r="U558" s="625"/>
      <c r="V558" s="638" t="s">
        <v>4424</v>
      </c>
      <c r="W558" s="628"/>
      <c r="X558" s="625" t="s">
        <v>6180</v>
      </c>
      <c r="Y558" s="625"/>
      <c r="Z558" s="625" t="s">
        <v>5243</v>
      </c>
      <c r="AA558" s="628"/>
      <c r="AB558" s="625" t="s">
        <v>8263</v>
      </c>
      <c r="AC558" s="626" t="str">
        <f t="shared" si="18"/>
        <v>357 mm</v>
      </c>
      <c r="AH558" s="623">
        <v>60</v>
      </c>
      <c r="AI558" s="623">
        <f t="shared" si="19"/>
        <v>357</v>
      </c>
    </row>
    <row r="559" spans="1:35" x14ac:dyDescent="0.2">
      <c r="A559" s="628"/>
      <c r="B559" s="628" t="s">
        <v>8490</v>
      </c>
      <c r="C559" s="625" t="s">
        <v>2637</v>
      </c>
      <c r="D559" s="628" t="s">
        <v>7287</v>
      </c>
      <c r="E559" s="625">
        <v>102</v>
      </c>
      <c r="F559" s="625">
        <v>67</v>
      </c>
      <c r="G559" s="625"/>
      <c r="H559" s="625">
        <v>83</v>
      </c>
      <c r="I559" s="625"/>
      <c r="J559" s="625" t="s">
        <v>3854</v>
      </c>
      <c r="K559" s="625"/>
      <c r="L559" s="625" t="s">
        <v>6177</v>
      </c>
      <c r="M559" s="629" t="s">
        <v>5089</v>
      </c>
      <c r="N559" s="625"/>
      <c r="O559" s="626" t="s">
        <v>6178</v>
      </c>
      <c r="P559" s="629" t="s">
        <v>6178</v>
      </c>
      <c r="Q559" s="625"/>
      <c r="R559" s="626" t="s">
        <v>9991</v>
      </c>
      <c r="S559" s="625"/>
      <c r="T559" s="626" t="s">
        <v>6178</v>
      </c>
      <c r="U559" s="625"/>
      <c r="V559" s="638" t="s">
        <v>2626</v>
      </c>
      <c r="W559" s="628"/>
      <c r="X559" s="625" t="s">
        <v>8802</v>
      </c>
      <c r="Y559" s="625"/>
      <c r="Z559" s="625" t="s">
        <v>5156</v>
      </c>
      <c r="AA559" s="628"/>
      <c r="AB559" s="625"/>
      <c r="AC559" s="626" t="str">
        <f t="shared" si="18"/>
        <v>387 mm</v>
      </c>
      <c r="AH559" s="623">
        <v>30</v>
      </c>
      <c r="AI559" s="623">
        <f t="shared" si="19"/>
        <v>387</v>
      </c>
    </row>
    <row r="560" spans="1:35" x14ac:dyDescent="0.2">
      <c r="A560" s="628" t="s">
        <v>5972</v>
      </c>
      <c r="B560" s="628" t="s">
        <v>8490</v>
      </c>
      <c r="C560" s="625" t="s">
        <v>2637</v>
      </c>
      <c r="D560" s="628" t="s">
        <v>6981</v>
      </c>
      <c r="E560" s="625">
        <v>102</v>
      </c>
      <c r="F560" s="625">
        <v>69</v>
      </c>
      <c r="G560" s="625"/>
      <c r="H560" s="625">
        <v>83</v>
      </c>
      <c r="I560" s="625"/>
      <c r="J560" s="625" t="s">
        <v>3854</v>
      </c>
      <c r="K560" s="625"/>
      <c r="L560" s="625" t="s">
        <v>6177</v>
      </c>
      <c r="M560" s="629" t="s">
        <v>5089</v>
      </c>
      <c r="N560" s="625"/>
      <c r="O560" s="626" t="s">
        <v>6178</v>
      </c>
      <c r="P560" s="629" t="s">
        <v>6178</v>
      </c>
      <c r="Q560" s="625"/>
      <c r="R560" s="626" t="s">
        <v>9991</v>
      </c>
      <c r="S560" s="625"/>
      <c r="T560" s="626" t="s">
        <v>6178</v>
      </c>
      <c r="U560" s="625"/>
      <c r="V560" s="625" t="s">
        <v>5752</v>
      </c>
      <c r="W560" s="628"/>
      <c r="X560" s="625" t="s">
        <v>6180</v>
      </c>
      <c r="Y560" s="625"/>
      <c r="Z560" s="625" t="s">
        <v>6180</v>
      </c>
      <c r="AA560" s="628"/>
      <c r="AB560" s="625"/>
      <c r="AC560" s="626" t="str">
        <f t="shared" si="18"/>
        <v>392 mm</v>
      </c>
      <c r="AD560" s="623" t="s">
        <v>2639</v>
      </c>
      <c r="AH560" s="623">
        <v>25</v>
      </c>
      <c r="AI560" s="623">
        <f t="shared" si="19"/>
        <v>392</v>
      </c>
    </row>
    <row r="561" spans="1:35" x14ac:dyDescent="0.2">
      <c r="A561" s="628" t="s">
        <v>7119</v>
      </c>
      <c r="B561" s="628" t="s">
        <v>8490</v>
      </c>
      <c r="C561" s="625" t="s">
        <v>2637</v>
      </c>
      <c r="D561" s="628" t="s">
        <v>11850</v>
      </c>
      <c r="E561" s="625">
        <v>101</v>
      </c>
      <c r="F561" s="625">
        <v>65</v>
      </c>
      <c r="G561" s="625"/>
      <c r="H561" s="625">
        <v>79</v>
      </c>
      <c r="I561" s="625"/>
      <c r="J561" s="625" t="s">
        <v>3854</v>
      </c>
      <c r="K561" s="625"/>
      <c r="L561" s="625" t="s">
        <v>6177</v>
      </c>
      <c r="M561" s="629" t="s">
        <v>5089</v>
      </c>
      <c r="N561" s="625"/>
      <c r="O561" s="626" t="s">
        <v>6178</v>
      </c>
      <c r="P561" s="629" t="s">
        <v>6178</v>
      </c>
      <c r="Q561" s="625"/>
      <c r="R561" s="626" t="s">
        <v>9991</v>
      </c>
      <c r="S561" s="625"/>
      <c r="T561" s="626" t="s">
        <v>6178</v>
      </c>
      <c r="U561" s="625"/>
      <c r="V561" s="638" t="s">
        <v>4424</v>
      </c>
      <c r="W561" s="628"/>
      <c r="X561" s="625" t="s">
        <v>211</v>
      </c>
      <c r="Y561" s="625"/>
      <c r="Z561" s="625" t="s">
        <v>5243</v>
      </c>
      <c r="AA561" s="628"/>
      <c r="AB561" s="625" t="s">
        <v>8263</v>
      </c>
      <c r="AC561" s="626" t="str">
        <f t="shared" si="18"/>
        <v>357 mm</v>
      </c>
      <c r="AD561" s="627" t="s">
        <v>11852</v>
      </c>
      <c r="AH561" s="623">
        <v>60</v>
      </c>
      <c r="AI561" s="623">
        <f t="shared" si="19"/>
        <v>357</v>
      </c>
    </row>
    <row r="562" spans="1:35" x14ac:dyDescent="0.2">
      <c r="A562" s="628" t="s">
        <v>4117</v>
      </c>
      <c r="B562" s="628" t="s">
        <v>8490</v>
      </c>
      <c r="C562" s="625" t="s">
        <v>2637</v>
      </c>
      <c r="D562" s="628" t="s">
        <v>772</v>
      </c>
      <c r="E562" s="625">
        <v>102</v>
      </c>
      <c r="F562" s="625">
        <v>68</v>
      </c>
      <c r="G562" s="625"/>
      <c r="H562" s="625">
        <v>83</v>
      </c>
      <c r="I562" s="625"/>
      <c r="J562" s="625" t="s">
        <v>3854</v>
      </c>
      <c r="K562" s="625"/>
      <c r="L562" s="625" t="s">
        <v>6177</v>
      </c>
      <c r="M562" s="629" t="s">
        <v>5089</v>
      </c>
      <c r="N562" s="625"/>
      <c r="O562" s="626" t="s">
        <v>6178</v>
      </c>
      <c r="P562" s="629" t="s">
        <v>6178</v>
      </c>
      <c r="Q562" s="625"/>
      <c r="R562" s="626" t="s">
        <v>9991</v>
      </c>
      <c r="S562" s="625"/>
      <c r="T562" s="626" t="s">
        <v>6178</v>
      </c>
      <c r="U562" s="625"/>
      <c r="V562" s="638" t="s">
        <v>4255</v>
      </c>
      <c r="W562" s="628"/>
      <c r="X562" s="625" t="s">
        <v>6180</v>
      </c>
      <c r="Y562" s="625"/>
      <c r="Z562" s="625" t="s">
        <v>5243</v>
      </c>
      <c r="AA562" s="628"/>
      <c r="AB562" s="625"/>
      <c r="AC562" s="626" t="str">
        <f t="shared" si="18"/>
        <v>382 mm</v>
      </c>
      <c r="AH562" s="623">
        <v>35</v>
      </c>
      <c r="AI562" s="623">
        <f t="shared" si="19"/>
        <v>382</v>
      </c>
    </row>
    <row r="563" spans="1:35" x14ac:dyDescent="0.2">
      <c r="A563" s="628" t="s">
        <v>5467</v>
      </c>
      <c r="B563" s="628" t="s">
        <v>8490</v>
      </c>
      <c r="C563" s="625" t="s">
        <v>2637</v>
      </c>
      <c r="D563" s="628" t="s">
        <v>8176</v>
      </c>
      <c r="E563" s="625">
        <v>112</v>
      </c>
      <c r="F563" s="625">
        <v>63</v>
      </c>
      <c r="G563" s="625"/>
      <c r="H563" s="625">
        <v>79</v>
      </c>
      <c r="I563" s="625"/>
      <c r="J563" s="625" t="s">
        <v>6177</v>
      </c>
      <c r="K563" s="625"/>
      <c r="L563" s="625" t="s">
        <v>6177</v>
      </c>
      <c r="M563" s="629" t="s">
        <v>3817</v>
      </c>
      <c r="N563" s="625"/>
      <c r="O563" s="626" t="s">
        <v>6178</v>
      </c>
      <c r="P563" s="629" t="s">
        <v>6178</v>
      </c>
      <c r="Q563" s="625"/>
      <c r="R563" s="626" t="s">
        <v>8263</v>
      </c>
      <c r="S563" s="625"/>
      <c r="T563" s="626" t="s">
        <v>6178</v>
      </c>
      <c r="U563" s="625"/>
      <c r="V563" s="638" t="s">
        <v>18</v>
      </c>
      <c r="W563" s="628"/>
      <c r="X563" s="625" t="s">
        <v>6180</v>
      </c>
      <c r="Y563" s="625"/>
      <c r="Z563" s="625" t="s">
        <v>5243</v>
      </c>
      <c r="AA563" s="628"/>
      <c r="AB563" s="625" t="s">
        <v>8263</v>
      </c>
      <c r="AC563" s="626" t="str">
        <f t="shared" si="18"/>
        <v>347 mm</v>
      </c>
      <c r="AH563" s="623">
        <v>70</v>
      </c>
      <c r="AI563" s="623">
        <f t="shared" si="19"/>
        <v>347</v>
      </c>
    </row>
    <row r="564" spans="1:35" x14ac:dyDescent="0.2">
      <c r="A564" s="633" t="s">
        <v>11238</v>
      </c>
      <c r="B564" s="628" t="s">
        <v>8490</v>
      </c>
      <c r="C564" s="625" t="s">
        <v>2637</v>
      </c>
      <c r="D564" s="628" t="s">
        <v>9534</v>
      </c>
      <c r="E564" s="625">
        <v>101</v>
      </c>
      <c r="F564" s="625">
        <v>64</v>
      </c>
      <c r="G564" s="625"/>
      <c r="H564" s="625">
        <v>79</v>
      </c>
      <c r="I564" s="625"/>
      <c r="J564" s="625" t="s">
        <v>3854</v>
      </c>
      <c r="K564" s="625"/>
      <c r="L564" s="625" t="s">
        <v>6177</v>
      </c>
      <c r="M564" s="629" t="s">
        <v>5089</v>
      </c>
      <c r="N564" s="625"/>
      <c r="O564" s="626" t="s">
        <v>6178</v>
      </c>
      <c r="P564" s="629" t="s">
        <v>6178</v>
      </c>
      <c r="Q564" s="625"/>
      <c r="R564" s="626" t="s">
        <v>9991</v>
      </c>
      <c r="S564" s="625"/>
      <c r="T564" s="626" t="s">
        <v>6178</v>
      </c>
      <c r="U564" s="625"/>
      <c r="V564" s="638" t="s">
        <v>911</v>
      </c>
      <c r="W564" s="628"/>
      <c r="X564" s="625" t="s">
        <v>6180</v>
      </c>
      <c r="Y564" s="625"/>
      <c r="Z564" s="625" t="s">
        <v>5243</v>
      </c>
      <c r="AA564" s="628"/>
      <c r="AB564" s="625" t="s">
        <v>8263</v>
      </c>
      <c r="AC564" s="626" t="str">
        <f t="shared" ref="AC564:AC628" si="20">AI564&amp; " mm"</f>
        <v>352 mm</v>
      </c>
      <c r="AD564" s="636" t="s">
        <v>11246</v>
      </c>
      <c r="AH564" s="623">
        <v>65</v>
      </c>
      <c r="AI564" s="623">
        <f t="shared" ref="AI564:AI628" si="21">312-AH564-7+112</f>
        <v>352</v>
      </c>
    </row>
    <row r="565" spans="1:35" x14ac:dyDescent="0.2">
      <c r="A565" s="633" t="s">
        <v>11579</v>
      </c>
      <c r="B565" s="628" t="s">
        <v>8490</v>
      </c>
      <c r="C565" s="625" t="s">
        <v>2637</v>
      </c>
      <c r="D565" s="628" t="s">
        <v>11591</v>
      </c>
      <c r="E565" s="625">
        <v>125</v>
      </c>
      <c r="F565" s="625"/>
      <c r="G565" s="625"/>
      <c r="H565" s="625">
        <v>83</v>
      </c>
      <c r="I565" s="625"/>
      <c r="J565" s="625" t="s">
        <v>3854</v>
      </c>
      <c r="K565" s="625"/>
      <c r="L565" s="625" t="s">
        <v>6177</v>
      </c>
      <c r="M565" s="629" t="s">
        <v>5089</v>
      </c>
      <c r="N565" s="625"/>
      <c r="O565" s="626" t="s">
        <v>6178</v>
      </c>
      <c r="P565" s="629" t="s">
        <v>6178</v>
      </c>
      <c r="Q565" s="625"/>
      <c r="R565" s="626" t="s">
        <v>8263</v>
      </c>
      <c r="S565" s="625"/>
      <c r="T565" s="626" t="s">
        <v>6178</v>
      </c>
      <c r="U565" s="625"/>
      <c r="V565" s="638" t="s">
        <v>3035</v>
      </c>
      <c r="W565" s="628"/>
      <c r="X565" s="625" t="s">
        <v>5243</v>
      </c>
      <c r="Y565" s="625"/>
      <c r="Z565" s="625" t="s">
        <v>5243</v>
      </c>
      <c r="AA565" s="628"/>
      <c r="AB565" s="625" t="s">
        <v>8263</v>
      </c>
      <c r="AC565" s="626" t="str">
        <f t="shared" si="20"/>
        <v>337 mm</v>
      </c>
      <c r="AD565" s="636" t="s">
        <v>11551</v>
      </c>
      <c r="AH565" s="623">
        <v>80</v>
      </c>
      <c r="AI565" s="623">
        <f t="shared" si="21"/>
        <v>337</v>
      </c>
    </row>
    <row r="566" spans="1:35" x14ac:dyDescent="0.2">
      <c r="A566" s="633" t="s">
        <v>11475</v>
      </c>
      <c r="B566" s="628" t="s">
        <v>8490</v>
      </c>
      <c r="C566" s="625" t="s">
        <v>2637</v>
      </c>
      <c r="D566" s="628" t="s">
        <v>11476</v>
      </c>
      <c r="E566" s="625">
        <v>125</v>
      </c>
      <c r="F566" s="625"/>
      <c r="G566" s="625"/>
      <c r="H566" s="625">
        <v>83</v>
      </c>
      <c r="I566" s="625"/>
      <c r="J566" s="625" t="s">
        <v>3854</v>
      </c>
      <c r="K566" s="625"/>
      <c r="L566" s="625" t="s">
        <v>6177</v>
      </c>
      <c r="M566" s="629" t="s">
        <v>5089</v>
      </c>
      <c r="N566" s="625"/>
      <c r="O566" s="626" t="s">
        <v>6178</v>
      </c>
      <c r="P566" s="629" t="s">
        <v>6178</v>
      </c>
      <c r="Q566" s="625"/>
      <c r="R566" s="626" t="s">
        <v>8263</v>
      </c>
      <c r="S566" s="625"/>
      <c r="T566" s="626" t="s">
        <v>6178</v>
      </c>
      <c r="U566" s="625"/>
      <c r="V566" s="638" t="s">
        <v>3035</v>
      </c>
      <c r="W566" s="628"/>
      <c r="X566" s="625" t="s">
        <v>5243</v>
      </c>
      <c r="Y566" s="625"/>
      <c r="Z566" s="625" t="s">
        <v>5243</v>
      </c>
      <c r="AA566" s="628"/>
      <c r="AB566" s="625" t="s">
        <v>8263</v>
      </c>
      <c r="AC566" s="626" t="str">
        <f t="shared" si="20"/>
        <v>337 mm</v>
      </c>
      <c r="AD566" s="636" t="s">
        <v>11611</v>
      </c>
      <c r="AH566" s="623">
        <v>80</v>
      </c>
      <c r="AI566" s="623">
        <f t="shared" si="21"/>
        <v>337</v>
      </c>
    </row>
    <row r="567" spans="1:35" ht="25.5" x14ac:dyDescent="0.2">
      <c r="A567" s="628" t="s">
        <v>7129</v>
      </c>
      <c r="B567" s="628" t="s">
        <v>8490</v>
      </c>
      <c r="C567" s="625" t="s">
        <v>2637</v>
      </c>
      <c r="D567" s="632" t="s">
        <v>8510</v>
      </c>
      <c r="E567" s="625">
        <v>101</v>
      </c>
      <c r="F567" s="625">
        <v>66</v>
      </c>
      <c r="G567" s="625"/>
      <c r="H567" s="625">
        <v>79</v>
      </c>
      <c r="I567" s="625"/>
      <c r="J567" s="625" t="s">
        <v>3854</v>
      </c>
      <c r="K567" s="625"/>
      <c r="L567" s="625" t="s">
        <v>6177</v>
      </c>
      <c r="M567" s="629" t="s">
        <v>5089</v>
      </c>
      <c r="N567" s="625"/>
      <c r="O567" s="626" t="s">
        <v>6178</v>
      </c>
      <c r="P567" s="629" t="s">
        <v>6178</v>
      </c>
      <c r="Q567" s="625"/>
      <c r="R567" s="626" t="s">
        <v>9991</v>
      </c>
      <c r="S567" s="625"/>
      <c r="T567" s="626" t="s">
        <v>6178</v>
      </c>
      <c r="U567" s="625"/>
      <c r="V567" s="638" t="s">
        <v>18</v>
      </c>
      <c r="W567" s="628"/>
      <c r="X567" s="625" t="s">
        <v>6180</v>
      </c>
      <c r="Y567" s="625"/>
      <c r="Z567" s="625" t="s">
        <v>5243</v>
      </c>
      <c r="AA567" s="628"/>
      <c r="AB567" s="625" t="s">
        <v>8263</v>
      </c>
      <c r="AC567" s="626" t="str">
        <f t="shared" si="20"/>
        <v>347 mm</v>
      </c>
      <c r="AH567" s="623">
        <v>70</v>
      </c>
      <c r="AI567" s="623">
        <f t="shared" si="21"/>
        <v>347</v>
      </c>
    </row>
    <row r="568" spans="1:35" ht="25.5" x14ac:dyDescent="0.2">
      <c r="A568" s="628" t="s">
        <v>7130</v>
      </c>
      <c r="B568" s="628" t="s">
        <v>8490</v>
      </c>
      <c r="C568" s="625" t="s">
        <v>2637</v>
      </c>
      <c r="D568" s="632" t="s">
        <v>10079</v>
      </c>
      <c r="E568" s="625">
        <v>101</v>
      </c>
      <c r="F568" s="625">
        <v>64</v>
      </c>
      <c r="G568" s="625"/>
      <c r="H568" s="625">
        <v>79</v>
      </c>
      <c r="I568" s="625"/>
      <c r="J568" s="625" t="s">
        <v>3854</v>
      </c>
      <c r="K568" s="625"/>
      <c r="L568" s="625" t="s">
        <v>6177</v>
      </c>
      <c r="M568" s="629" t="s">
        <v>5089</v>
      </c>
      <c r="N568" s="625"/>
      <c r="O568" s="626" t="s">
        <v>6178</v>
      </c>
      <c r="P568" s="629" t="s">
        <v>6178</v>
      </c>
      <c r="Q568" s="625"/>
      <c r="R568" s="626" t="s">
        <v>9991</v>
      </c>
      <c r="S568" s="625"/>
      <c r="T568" s="626" t="s">
        <v>6178</v>
      </c>
      <c r="U568" s="625"/>
      <c r="V568" s="638" t="s">
        <v>210</v>
      </c>
      <c r="W568" s="628"/>
      <c r="X568" s="625" t="s">
        <v>6180</v>
      </c>
      <c r="Y568" s="625"/>
      <c r="Z568" s="625" t="s">
        <v>5243</v>
      </c>
      <c r="AA568" s="628"/>
      <c r="AB568" s="625" t="s">
        <v>8263</v>
      </c>
      <c r="AC568" s="626" t="str">
        <f t="shared" si="20"/>
        <v>362 mm</v>
      </c>
      <c r="AH568" s="623">
        <v>55</v>
      </c>
      <c r="AI568" s="623">
        <f t="shared" si="21"/>
        <v>362</v>
      </c>
    </row>
    <row r="569" spans="1:35" x14ac:dyDescent="0.2">
      <c r="A569" s="628" t="s">
        <v>2303</v>
      </c>
      <c r="B569" s="628" t="s">
        <v>8490</v>
      </c>
      <c r="C569" s="625" t="s">
        <v>2637</v>
      </c>
      <c r="D569" s="632" t="s">
        <v>2304</v>
      </c>
      <c r="E569" s="625">
        <v>111</v>
      </c>
      <c r="F569" s="625">
        <v>70</v>
      </c>
      <c r="G569" s="625"/>
      <c r="H569" s="625">
        <v>83</v>
      </c>
      <c r="I569" s="625"/>
      <c r="J569" s="625" t="s">
        <v>3854</v>
      </c>
      <c r="K569" s="625"/>
      <c r="L569" s="625" t="s">
        <v>6177</v>
      </c>
      <c r="M569" s="629" t="s">
        <v>3929</v>
      </c>
      <c r="N569" s="625"/>
      <c r="O569" s="626" t="s">
        <v>6178</v>
      </c>
      <c r="P569" s="629" t="s">
        <v>6178</v>
      </c>
      <c r="Q569" s="625"/>
      <c r="R569" s="626" t="s">
        <v>9991</v>
      </c>
      <c r="S569" s="625"/>
      <c r="T569" s="626" t="s">
        <v>6178</v>
      </c>
      <c r="U569" s="625"/>
      <c r="V569" s="638" t="s">
        <v>6343</v>
      </c>
      <c r="W569" s="628"/>
      <c r="X569" s="625" t="s">
        <v>5243</v>
      </c>
      <c r="Y569" s="625"/>
      <c r="Z569" s="625" t="s">
        <v>220</v>
      </c>
      <c r="AA569" s="628"/>
      <c r="AB569" s="625" t="s">
        <v>8263</v>
      </c>
      <c r="AC569" s="626" t="str">
        <f t="shared" si="20"/>
        <v>307 mm</v>
      </c>
      <c r="AH569" s="623">
        <v>110</v>
      </c>
      <c r="AI569" s="623">
        <f t="shared" si="21"/>
        <v>307</v>
      </c>
    </row>
    <row r="570" spans="1:35" x14ac:dyDescent="0.2">
      <c r="A570" s="628"/>
      <c r="B570" s="628" t="s">
        <v>8490</v>
      </c>
      <c r="C570" s="625" t="s">
        <v>2637</v>
      </c>
      <c r="D570" s="628" t="s">
        <v>3918</v>
      </c>
      <c r="E570" s="625">
        <v>102</v>
      </c>
      <c r="F570" s="625">
        <v>69</v>
      </c>
      <c r="G570" s="625"/>
      <c r="H570" s="625">
        <v>83</v>
      </c>
      <c r="I570" s="625"/>
      <c r="J570" s="625" t="s">
        <v>3854</v>
      </c>
      <c r="K570" s="625"/>
      <c r="L570" s="625" t="s">
        <v>6177</v>
      </c>
      <c r="M570" s="629" t="s">
        <v>5089</v>
      </c>
      <c r="N570" s="625"/>
      <c r="O570" s="626" t="s">
        <v>6178</v>
      </c>
      <c r="P570" s="629" t="s">
        <v>6178</v>
      </c>
      <c r="Q570" s="625"/>
      <c r="R570" s="626" t="s">
        <v>9991</v>
      </c>
      <c r="S570" s="625"/>
      <c r="T570" s="626" t="s">
        <v>6178</v>
      </c>
      <c r="U570" s="625"/>
      <c r="V570" s="638" t="s">
        <v>7139</v>
      </c>
      <c r="W570" s="628"/>
      <c r="X570" s="625" t="s">
        <v>211</v>
      </c>
      <c r="Y570" s="625"/>
      <c r="Z570" s="625" t="s">
        <v>6180</v>
      </c>
      <c r="AA570" s="628"/>
      <c r="AB570" s="625"/>
      <c r="AC570" s="626" t="str">
        <f t="shared" si="20"/>
        <v>387 mm</v>
      </c>
      <c r="AH570" s="623">
        <v>30</v>
      </c>
      <c r="AI570" s="623">
        <f t="shared" si="21"/>
        <v>387</v>
      </c>
    </row>
    <row r="571" spans="1:35" x14ac:dyDescent="0.2">
      <c r="A571" s="628" t="s">
        <v>3672</v>
      </c>
      <c r="B571" s="628" t="s">
        <v>2125</v>
      </c>
      <c r="C571" s="625" t="s">
        <v>2637</v>
      </c>
      <c r="D571" s="628" t="s">
        <v>3673</v>
      </c>
      <c r="E571" s="625">
        <v>101</v>
      </c>
      <c r="F571" s="625">
        <v>65</v>
      </c>
      <c r="G571" s="625"/>
      <c r="H571" s="625">
        <v>79</v>
      </c>
      <c r="I571" s="625"/>
      <c r="J571" s="625" t="s">
        <v>3854</v>
      </c>
      <c r="K571" s="625"/>
      <c r="L571" s="625" t="s">
        <v>6177</v>
      </c>
      <c r="M571" s="629" t="s">
        <v>5089</v>
      </c>
      <c r="N571" s="625"/>
      <c r="O571" s="626" t="s">
        <v>6178</v>
      </c>
      <c r="P571" s="629" t="s">
        <v>6178</v>
      </c>
      <c r="Q571" s="625"/>
      <c r="R571" s="626" t="s">
        <v>9991</v>
      </c>
      <c r="S571" s="625"/>
      <c r="T571" s="626" t="s">
        <v>6178</v>
      </c>
      <c r="U571" s="625"/>
      <c r="V571" s="638" t="s">
        <v>4424</v>
      </c>
      <c r="W571" s="628"/>
      <c r="X571" s="625" t="s">
        <v>211</v>
      </c>
      <c r="Y571" s="625"/>
      <c r="Z571" s="625" t="s">
        <v>5243</v>
      </c>
      <c r="AA571" s="628"/>
      <c r="AB571" s="625" t="s">
        <v>8263</v>
      </c>
      <c r="AC571" s="626" t="str">
        <f t="shared" si="20"/>
        <v>357 mm</v>
      </c>
      <c r="AH571" s="623">
        <v>60</v>
      </c>
      <c r="AI571" s="623">
        <f t="shared" si="21"/>
        <v>357</v>
      </c>
    </row>
    <row r="572" spans="1:35" x14ac:dyDescent="0.2">
      <c r="A572" s="628"/>
      <c r="B572" s="628" t="s">
        <v>8490</v>
      </c>
      <c r="C572" s="625" t="s">
        <v>2637</v>
      </c>
      <c r="D572" s="628" t="s">
        <v>2911</v>
      </c>
      <c r="E572" s="625">
        <v>101</v>
      </c>
      <c r="F572" s="625">
        <v>65</v>
      </c>
      <c r="G572" s="625"/>
      <c r="H572" s="625">
        <v>79</v>
      </c>
      <c r="I572" s="625"/>
      <c r="J572" s="625" t="s">
        <v>3854</v>
      </c>
      <c r="K572" s="625"/>
      <c r="L572" s="625" t="s">
        <v>6177</v>
      </c>
      <c r="M572" s="629" t="s">
        <v>5089</v>
      </c>
      <c r="N572" s="625"/>
      <c r="O572" s="626" t="s">
        <v>6178</v>
      </c>
      <c r="P572" s="629" t="s">
        <v>6178</v>
      </c>
      <c r="Q572" s="625"/>
      <c r="R572" s="626" t="s">
        <v>9991</v>
      </c>
      <c r="S572" s="625"/>
      <c r="T572" s="626" t="s">
        <v>6178</v>
      </c>
      <c r="U572" s="625"/>
      <c r="V572" s="638" t="s">
        <v>538</v>
      </c>
      <c r="W572" s="628"/>
      <c r="X572" s="625" t="s">
        <v>6180</v>
      </c>
      <c r="Y572" s="625"/>
      <c r="Z572" s="625" t="s">
        <v>5243</v>
      </c>
      <c r="AA572" s="628"/>
      <c r="AB572" s="625" t="s">
        <v>8263</v>
      </c>
      <c r="AC572" s="626" t="str">
        <f t="shared" si="20"/>
        <v>342 mm</v>
      </c>
      <c r="AH572" s="623">
        <v>75</v>
      </c>
      <c r="AI572" s="623">
        <f t="shared" si="21"/>
        <v>342</v>
      </c>
    </row>
    <row r="573" spans="1:35" x14ac:dyDescent="0.2">
      <c r="A573" s="628"/>
      <c r="B573" s="628" t="s">
        <v>8490</v>
      </c>
      <c r="C573" s="625" t="s">
        <v>2637</v>
      </c>
      <c r="D573" s="628" t="s">
        <v>9290</v>
      </c>
      <c r="E573" s="625">
        <v>102</v>
      </c>
      <c r="F573" s="625">
        <v>70</v>
      </c>
      <c r="G573" s="625"/>
      <c r="H573" s="625">
        <v>83</v>
      </c>
      <c r="I573" s="625"/>
      <c r="J573" s="625" t="s">
        <v>3854</v>
      </c>
      <c r="K573" s="625"/>
      <c r="L573" s="625" t="s">
        <v>6177</v>
      </c>
      <c r="M573" s="629" t="s">
        <v>5089</v>
      </c>
      <c r="N573" s="625"/>
      <c r="O573" s="626" t="s">
        <v>6178</v>
      </c>
      <c r="P573" s="629" t="s">
        <v>6178</v>
      </c>
      <c r="Q573" s="625"/>
      <c r="R573" s="626" t="s">
        <v>9991</v>
      </c>
      <c r="S573" s="625"/>
      <c r="T573" s="626" t="s">
        <v>6178</v>
      </c>
      <c r="U573" s="625"/>
      <c r="V573" s="638" t="s">
        <v>7344</v>
      </c>
      <c r="W573" s="628"/>
      <c r="X573" s="625" t="s">
        <v>6180</v>
      </c>
      <c r="Y573" s="625"/>
      <c r="Z573" s="625" t="s">
        <v>5243</v>
      </c>
      <c r="AA573" s="628"/>
      <c r="AB573" s="625"/>
      <c r="AC573" s="626" t="str">
        <f t="shared" si="20"/>
        <v>402 mm</v>
      </c>
      <c r="AH573" s="623">
        <v>15</v>
      </c>
      <c r="AI573" s="623">
        <f t="shared" si="21"/>
        <v>402</v>
      </c>
    </row>
    <row r="574" spans="1:35" x14ac:dyDescent="0.2">
      <c r="A574" s="628" t="s">
        <v>9687</v>
      </c>
      <c r="B574" s="628" t="s">
        <v>8490</v>
      </c>
      <c r="C574" s="625" t="s">
        <v>2637</v>
      </c>
      <c r="D574" s="628" t="s">
        <v>328</v>
      </c>
      <c r="E574" s="625">
        <v>101</v>
      </c>
      <c r="F574" s="625">
        <v>65</v>
      </c>
      <c r="G574" s="625"/>
      <c r="H574" s="625">
        <v>79</v>
      </c>
      <c r="I574" s="625"/>
      <c r="J574" s="625" t="s">
        <v>3854</v>
      </c>
      <c r="K574" s="625"/>
      <c r="L574" s="625" t="s">
        <v>6177</v>
      </c>
      <c r="M574" s="629" t="s">
        <v>5089</v>
      </c>
      <c r="N574" s="625"/>
      <c r="O574" s="626" t="s">
        <v>6178</v>
      </c>
      <c r="P574" s="629" t="s">
        <v>6178</v>
      </c>
      <c r="Q574" s="625"/>
      <c r="R574" s="626" t="s">
        <v>9991</v>
      </c>
      <c r="S574" s="625"/>
      <c r="T574" s="626" t="s">
        <v>6178</v>
      </c>
      <c r="U574" s="625"/>
      <c r="V574" s="638" t="s">
        <v>4424</v>
      </c>
      <c r="W574" s="628"/>
      <c r="X574" s="625" t="s">
        <v>6180</v>
      </c>
      <c r="Y574" s="625"/>
      <c r="Z574" s="625" t="s">
        <v>5243</v>
      </c>
      <c r="AA574" s="628"/>
      <c r="AB574" s="625" t="s">
        <v>8263</v>
      </c>
      <c r="AC574" s="626" t="str">
        <f t="shared" si="20"/>
        <v>357 mm</v>
      </c>
      <c r="AD574" s="623" t="s">
        <v>5750</v>
      </c>
      <c r="AH574" s="623">
        <v>60</v>
      </c>
      <c r="AI574" s="623">
        <f t="shared" si="21"/>
        <v>357</v>
      </c>
    </row>
    <row r="575" spans="1:35" x14ac:dyDescent="0.2">
      <c r="A575" s="628"/>
      <c r="B575" s="628" t="s">
        <v>8490</v>
      </c>
      <c r="C575" s="625" t="s">
        <v>2637</v>
      </c>
      <c r="D575" s="628" t="s">
        <v>9728</v>
      </c>
      <c r="E575" s="625">
        <v>102</v>
      </c>
      <c r="F575" s="625">
        <v>67</v>
      </c>
      <c r="G575" s="625"/>
      <c r="H575" s="625">
        <v>83</v>
      </c>
      <c r="I575" s="625"/>
      <c r="J575" s="625" t="s">
        <v>3854</v>
      </c>
      <c r="K575" s="625"/>
      <c r="L575" s="625" t="s">
        <v>6177</v>
      </c>
      <c r="M575" s="629" t="s">
        <v>5089</v>
      </c>
      <c r="N575" s="625"/>
      <c r="O575" s="626" t="s">
        <v>6178</v>
      </c>
      <c r="P575" s="629" t="s">
        <v>6178</v>
      </c>
      <c r="Q575" s="625"/>
      <c r="R575" s="626" t="s">
        <v>9991</v>
      </c>
      <c r="S575" s="625"/>
      <c r="T575" s="626" t="s">
        <v>6178</v>
      </c>
      <c r="U575" s="625"/>
      <c r="V575" s="638" t="s">
        <v>7139</v>
      </c>
      <c r="W575" s="628"/>
      <c r="X575" s="625" t="s">
        <v>6180</v>
      </c>
      <c r="Y575" s="625"/>
      <c r="Z575" s="625" t="s">
        <v>5243</v>
      </c>
      <c r="AA575" s="628"/>
      <c r="AB575" s="625"/>
      <c r="AC575" s="626" t="str">
        <f t="shared" si="20"/>
        <v>387 mm</v>
      </c>
      <c r="AH575" s="623">
        <v>30</v>
      </c>
      <c r="AI575" s="623">
        <f t="shared" si="21"/>
        <v>387</v>
      </c>
    </row>
    <row r="576" spans="1:35" x14ac:dyDescent="0.2">
      <c r="A576" s="628"/>
      <c r="B576" s="628" t="s">
        <v>4957</v>
      </c>
      <c r="C576" s="625" t="s">
        <v>2637</v>
      </c>
      <c r="D576" s="628" t="s">
        <v>7278</v>
      </c>
      <c r="E576" s="625">
        <v>101</v>
      </c>
      <c r="F576" s="625">
        <v>65</v>
      </c>
      <c r="G576" s="625"/>
      <c r="H576" s="625">
        <v>79</v>
      </c>
      <c r="I576" s="625"/>
      <c r="J576" s="625" t="s">
        <v>3854</v>
      </c>
      <c r="K576" s="625"/>
      <c r="L576" s="625" t="s">
        <v>6177</v>
      </c>
      <c r="M576" s="629" t="s">
        <v>5089</v>
      </c>
      <c r="N576" s="625"/>
      <c r="O576" s="626" t="s">
        <v>6178</v>
      </c>
      <c r="P576" s="629" t="s">
        <v>6178</v>
      </c>
      <c r="Q576" s="625"/>
      <c r="R576" s="626" t="s">
        <v>9991</v>
      </c>
      <c r="S576" s="625"/>
      <c r="T576" s="626" t="s">
        <v>6178</v>
      </c>
      <c r="U576" s="625"/>
      <c r="V576" s="638" t="s">
        <v>4424</v>
      </c>
      <c r="W576" s="628"/>
      <c r="X576" s="625" t="s">
        <v>211</v>
      </c>
      <c r="Y576" s="625"/>
      <c r="Z576" s="625" t="s">
        <v>5243</v>
      </c>
      <c r="AA576" s="628"/>
      <c r="AB576" s="625" t="s">
        <v>8263</v>
      </c>
      <c r="AC576" s="626" t="str">
        <f t="shared" si="20"/>
        <v>357 mm</v>
      </c>
      <c r="AD576" s="623" t="s">
        <v>5750</v>
      </c>
      <c r="AH576" s="623">
        <v>60</v>
      </c>
      <c r="AI576" s="623">
        <f t="shared" si="21"/>
        <v>357</v>
      </c>
    </row>
    <row r="577" spans="1:35" x14ac:dyDescent="0.2">
      <c r="A577" s="628"/>
      <c r="B577" s="628" t="s">
        <v>2125</v>
      </c>
      <c r="C577" s="625" t="s">
        <v>2637</v>
      </c>
      <c r="D577" s="628" t="s">
        <v>6441</v>
      </c>
      <c r="E577" s="625">
        <v>101</v>
      </c>
      <c r="F577" s="625">
        <v>67</v>
      </c>
      <c r="G577" s="625"/>
      <c r="H577" s="625">
        <v>79</v>
      </c>
      <c r="I577" s="625"/>
      <c r="J577" s="625" t="s">
        <v>3854</v>
      </c>
      <c r="K577" s="625"/>
      <c r="L577" s="625" t="s">
        <v>6177</v>
      </c>
      <c r="M577" s="629" t="s">
        <v>5089</v>
      </c>
      <c r="N577" s="625"/>
      <c r="O577" s="626" t="s">
        <v>6178</v>
      </c>
      <c r="P577" s="629" t="s">
        <v>6178</v>
      </c>
      <c r="Q577" s="625"/>
      <c r="R577" s="626" t="s">
        <v>9991</v>
      </c>
      <c r="S577" s="625"/>
      <c r="T577" s="626" t="s">
        <v>6178</v>
      </c>
      <c r="U577" s="625"/>
      <c r="V577" s="638" t="s">
        <v>8903</v>
      </c>
      <c r="W577" s="628"/>
      <c r="X577" s="625" t="s">
        <v>211</v>
      </c>
      <c r="Y577" s="625"/>
      <c r="Z577" s="625" t="s">
        <v>486</v>
      </c>
      <c r="AA577" s="628"/>
      <c r="AB577" s="625" t="s">
        <v>8263</v>
      </c>
      <c r="AC577" s="626" t="str">
        <f t="shared" si="20"/>
        <v>367 mm</v>
      </c>
      <c r="AD577" s="643" t="s">
        <v>8904</v>
      </c>
      <c r="AH577" s="623">
        <v>50</v>
      </c>
      <c r="AI577" s="623">
        <f t="shared" si="21"/>
        <v>367</v>
      </c>
    </row>
    <row r="578" spans="1:35" x14ac:dyDescent="0.2">
      <c r="A578" s="628" t="s">
        <v>11188</v>
      </c>
      <c r="B578" s="628" t="s">
        <v>2125</v>
      </c>
      <c r="C578" s="625" t="s">
        <v>2637</v>
      </c>
      <c r="D578" s="628" t="s">
        <v>11189</v>
      </c>
      <c r="E578" s="625">
        <v>101</v>
      </c>
      <c r="F578" s="625">
        <v>64</v>
      </c>
      <c r="G578" s="625"/>
      <c r="H578" s="625">
        <v>79</v>
      </c>
      <c r="I578" s="625"/>
      <c r="J578" s="625" t="s">
        <v>3854</v>
      </c>
      <c r="K578" s="625"/>
      <c r="L578" s="625" t="s">
        <v>6177</v>
      </c>
      <c r="M578" s="629" t="s">
        <v>5089</v>
      </c>
      <c r="N578" s="625"/>
      <c r="O578" s="626" t="s">
        <v>6178</v>
      </c>
      <c r="P578" s="629" t="s">
        <v>6178</v>
      </c>
      <c r="Q578" s="625"/>
      <c r="R578" s="626" t="s">
        <v>9991</v>
      </c>
      <c r="S578" s="625"/>
      <c r="T578" s="626" t="s">
        <v>6178</v>
      </c>
      <c r="U578" s="625"/>
      <c r="V578" s="638" t="s">
        <v>4424</v>
      </c>
      <c r="W578" s="628"/>
      <c r="X578" s="625" t="s">
        <v>6180</v>
      </c>
      <c r="Y578" s="625"/>
      <c r="Z578" s="625" t="s">
        <v>5243</v>
      </c>
      <c r="AA578" s="628"/>
      <c r="AB578" s="625" t="s">
        <v>8263</v>
      </c>
      <c r="AC578" s="626" t="str">
        <f t="shared" si="20"/>
        <v>357 mm</v>
      </c>
      <c r="AD578" s="643" t="s">
        <v>11198</v>
      </c>
      <c r="AH578" s="623">
        <v>60</v>
      </c>
      <c r="AI578" s="623">
        <f t="shared" si="21"/>
        <v>357</v>
      </c>
    </row>
    <row r="579" spans="1:35" x14ac:dyDescent="0.2">
      <c r="A579" s="628"/>
      <c r="B579" s="628" t="s">
        <v>2125</v>
      </c>
      <c r="C579" s="625" t="s">
        <v>2637</v>
      </c>
      <c r="D579" s="628" t="s">
        <v>7278</v>
      </c>
      <c r="E579" s="625">
        <v>101</v>
      </c>
      <c r="F579" s="625">
        <v>65</v>
      </c>
      <c r="G579" s="625"/>
      <c r="H579" s="625">
        <v>79</v>
      </c>
      <c r="I579" s="625"/>
      <c r="J579" s="625" t="s">
        <v>3854</v>
      </c>
      <c r="K579" s="625"/>
      <c r="L579" s="625" t="s">
        <v>6177</v>
      </c>
      <c r="M579" s="629" t="s">
        <v>5089</v>
      </c>
      <c r="N579" s="625"/>
      <c r="O579" s="626" t="s">
        <v>6178</v>
      </c>
      <c r="P579" s="629" t="s">
        <v>6178</v>
      </c>
      <c r="Q579" s="625"/>
      <c r="R579" s="626" t="s">
        <v>9991</v>
      </c>
      <c r="S579" s="625"/>
      <c r="T579" s="626" t="s">
        <v>6178</v>
      </c>
      <c r="U579" s="625"/>
      <c r="V579" s="638" t="s">
        <v>4424</v>
      </c>
      <c r="W579" s="628"/>
      <c r="X579" s="625" t="s">
        <v>211</v>
      </c>
      <c r="Y579" s="625"/>
      <c r="Z579" s="625" t="s">
        <v>5243</v>
      </c>
      <c r="AA579" s="628"/>
      <c r="AB579" s="625" t="s">
        <v>8263</v>
      </c>
      <c r="AC579" s="626" t="str">
        <f t="shared" si="20"/>
        <v>357 mm</v>
      </c>
      <c r="AD579" s="623" t="s">
        <v>5750</v>
      </c>
      <c r="AH579" s="623">
        <v>60</v>
      </c>
      <c r="AI579" s="623">
        <f t="shared" si="21"/>
        <v>357</v>
      </c>
    </row>
    <row r="580" spans="1:35" x14ac:dyDescent="0.2">
      <c r="A580" s="628"/>
      <c r="B580" s="628" t="s">
        <v>2125</v>
      </c>
      <c r="C580" s="625" t="s">
        <v>2637</v>
      </c>
      <c r="D580" s="628" t="s">
        <v>252</v>
      </c>
      <c r="E580" s="625">
        <v>112</v>
      </c>
      <c r="F580" s="625">
        <v>62</v>
      </c>
      <c r="G580" s="625"/>
      <c r="H580" s="625">
        <v>79</v>
      </c>
      <c r="I580" s="625"/>
      <c r="J580" s="625" t="s">
        <v>6177</v>
      </c>
      <c r="K580" s="625"/>
      <c r="L580" s="625" t="s">
        <v>6177</v>
      </c>
      <c r="M580" s="629" t="s">
        <v>5089</v>
      </c>
      <c r="N580" s="625"/>
      <c r="O580" s="626" t="s">
        <v>6178</v>
      </c>
      <c r="P580" s="629" t="s">
        <v>6178</v>
      </c>
      <c r="Q580" s="625"/>
      <c r="R580" s="626" t="s">
        <v>8263</v>
      </c>
      <c r="S580" s="625"/>
      <c r="T580" s="626" t="s">
        <v>6178</v>
      </c>
      <c r="U580" s="625"/>
      <c r="V580" s="638" t="s">
        <v>18</v>
      </c>
      <c r="W580" s="628"/>
      <c r="X580" s="625" t="s">
        <v>211</v>
      </c>
      <c r="Y580" s="625"/>
      <c r="Z580" s="625" t="s">
        <v>5243</v>
      </c>
      <c r="AA580" s="628"/>
      <c r="AB580" s="625" t="s">
        <v>8263</v>
      </c>
      <c r="AC580" s="626" t="str">
        <f t="shared" si="20"/>
        <v>347 mm</v>
      </c>
      <c r="AH580" s="623">
        <v>70</v>
      </c>
      <c r="AI580" s="623">
        <f t="shared" si="21"/>
        <v>347</v>
      </c>
    </row>
    <row r="581" spans="1:35" x14ac:dyDescent="0.2">
      <c r="A581" s="628" t="s">
        <v>10665</v>
      </c>
      <c r="B581" s="628" t="s">
        <v>2125</v>
      </c>
      <c r="C581" s="625" t="s">
        <v>2637</v>
      </c>
      <c r="D581" s="628" t="s">
        <v>10082</v>
      </c>
      <c r="E581" s="625">
        <v>101</v>
      </c>
      <c r="F581" s="625">
        <v>66</v>
      </c>
      <c r="G581" s="625"/>
      <c r="H581" s="625">
        <v>79</v>
      </c>
      <c r="I581" s="625"/>
      <c r="J581" s="625" t="s">
        <v>3854</v>
      </c>
      <c r="K581" s="625"/>
      <c r="L581" s="625" t="s">
        <v>6177</v>
      </c>
      <c r="M581" s="629" t="s">
        <v>5089</v>
      </c>
      <c r="N581" s="625"/>
      <c r="O581" s="626" t="s">
        <v>6178</v>
      </c>
      <c r="P581" s="629" t="s">
        <v>6178</v>
      </c>
      <c r="Q581" s="625"/>
      <c r="R581" s="626" t="s">
        <v>9991</v>
      </c>
      <c r="S581" s="625"/>
      <c r="T581" s="626" t="s">
        <v>6178</v>
      </c>
      <c r="U581" s="625"/>
      <c r="V581" s="638" t="s">
        <v>10724</v>
      </c>
      <c r="W581" s="628"/>
      <c r="X581" s="625" t="s">
        <v>6180</v>
      </c>
      <c r="Y581" s="625"/>
      <c r="Z581" s="625" t="s">
        <v>5243</v>
      </c>
      <c r="AA581" s="628"/>
      <c r="AB581" s="625" t="s">
        <v>8263</v>
      </c>
      <c r="AC581" s="626" t="str">
        <f t="shared" si="20"/>
        <v>317 mm</v>
      </c>
      <c r="AD581" s="623" t="s">
        <v>10725</v>
      </c>
      <c r="AH581" s="623">
        <v>100</v>
      </c>
      <c r="AI581" s="623">
        <f t="shared" si="21"/>
        <v>317</v>
      </c>
    </row>
    <row r="582" spans="1:35" x14ac:dyDescent="0.2">
      <c r="A582" s="628"/>
      <c r="B582" s="628" t="s">
        <v>2125</v>
      </c>
      <c r="C582" s="625" t="s">
        <v>2637</v>
      </c>
      <c r="D582" s="628" t="s">
        <v>2898</v>
      </c>
      <c r="E582" s="625">
        <v>123</v>
      </c>
      <c r="F582" s="625">
        <v>64</v>
      </c>
      <c r="G582" s="625"/>
      <c r="H582" s="625">
        <v>79</v>
      </c>
      <c r="I582" s="625"/>
      <c r="J582" s="625" t="s">
        <v>3854</v>
      </c>
      <c r="K582" s="625"/>
      <c r="L582" s="625" t="s">
        <v>6177</v>
      </c>
      <c r="M582" s="629" t="s">
        <v>5089</v>
      </c>
      <c r="N582" s="625"/>
      <c r="O582" s="626" t="s">
        <v>6178</v>
      </c>
      <c r="P582" s="629" t="s">
        <v>6178</v>
      </c>
      <c r="Q582" s="625"/>
      <c r="R582" s="626" t="s">
        <v>8263</v>
      </c>
      <c r="S582" s="625"/>
      <c r="T582" s="626" t="s">
        <v>6178</v>
      </c>
      <c r="U582" s="625"/>
      <c r="V582" s="638" t="s">
        <v>18</v>
      </c>
      <c r="W582" s="628"/>
      <c r="X582" s="625" t="s">
        <v>8802</v>
      </c>
      <c r="Y582" s="625"/>
      <c r="Z582" s="625" t="s">
        <v>486</v>
      </c>
      <c r="AA582" s="628"/>
      <c r="AB582" s="625" t="s">
        <v>8263</v>
      </c>
      <c r="AC582" s="626" t="str">
        <f t="shared" si="20"/>
        <v>347 mm</v>
      </c>
      <c r="AH582" s="623">
        <v>70</v>
      </c>
      <c r="AI582" s="623">
        <f t="shared" si="21"/>
        <v>347</v>
      </c>
    </row>
    <row r="583" spans="1:35" x14ac:dyDescent="0.2">
      <c r="A583" s="628"/>
      <c r="B583" s="628" t="s">
        <v>2125</v>
      </c>
      <c r="C583" s="625" t="s">
        <v>2637</v>
      </c>
      <c r="D583" s="628" t="s">
        <v>6864</v>
      </c>
      <c r="E583" s="625">
        <v>116</v>
      </c>
      <c r="F583" s="625">
        <v>65</v>
      </c>
      <c r="G583" s="625"/>
      <c r="H583" s="625">
        <v>79</v>
      </c>
      <c r="I583" s="625"/>
      <c r="J583" s="638" t="s">
        <v>3854</v>
      </c>
      <c r="K583" s="626"/>
      <c r="L583" s="626" t="s">
        <v>6177</v>
      </c>
      <c r="M583" s="629" t="s">
        <v>8671</v>
      </c>
      <c r="N583" s="626"/>
      <c r="O583" s="626" t="s">
        <v>6177</v>
      </c>
      <c r="P583" s="629" t="s">
        <v>8672</v>
      </c>
      <c r="Q583" s="625"/>
      <c r="R583" s="626" t="s">
        <v>9991</v>
      </c>
      <c r="S583" s="625"/>
      <c r="T583" s="626" t="s">
        <v>6178</v>
      </c>
      <c r="U583" s="625"/>
      <c r="V583" s="638" t="s">
        <v>4424</v>
      </c>
      <c r="W583" s="628"/>
      <c r="X583" s="625" t="s">
        <v>6180</v>
      </c>
      <c r="Y583" s="625"/>
      <c r="Z583" s="625" t="s">
        <v>5243</v>
      </c>
      <c r="AA583" s="628"/>
      <c r="AB583" s="625" t="s">
        <v>8263</v>
      </c>
      <c r="AC583" s="626" t="str">
        <f t="shared" si="20"/>
        <v>357 mm</v>
      </c>
      <c r="AD583" s="623" t="s">
        <v>5750</v>
      </c>
      <c r="AH583" s="623">
        <v>60</v>
      </c>
      <c r="AI583" s="623">
        <f t="shared" si="21"/>
        <v>357</v>
      </c>
    </row>
    <row r="584" spans="1:35" customFormat="1" x14ac:dyDescent="0.2">
      <c r="A584" s="6" t="s">
        <v>11725</v>
      </c>
      <c r="B584" s="6" t="s">
        <v>11729</v>
      </c>
      <c r="C584" s="5" t="s">
        <v>2637</v>
      </c>
      <c r="D584" s="6" t="s">
        <v>11726</v>
      </c>
      <c r="E584" s="5">
        <v>116</v>
      </c>
      <c r="F584" s="5">
        <v>65</v>
      </c>
      <c r="G584" s="5">
        <v>79</v>
      </c>
      <c r="H584" s="5">
        <v>79</v>
      </c>
      <c r="I584" s="5"/>
      <c r="J584" s="145" t="s">
        <v>3854</v>
      </c>
      <c r="K584" s="137"/>
      <c r="L584" s="137" t="s">
        <v>6177</v>
      </c>
      <c r="M584" s="251" t="s">
        <v>8671</v>
      </c>
      <c r="N584" s="137"/>
      <c r="O584" s="137" t="s">
        <v>6177</v>
      </c>
      <c r="P584" s="251" t="s">
        <v>8672</v>
      </c>
      <c r="Q584" s="5"/>
      <c r="R584" s="137" t="s">
        <v>9991</v>
      </c>
      <c r="S584" s="5"/>
      <c r="T584" s="137" t="s">
        <v>6178</v>
      </c>
      <c r="U584" s="5"/>
      <c r="V584" s="145" t="s">
        <v>4424</v>
      </c>
      <c r="W584" s="6"/>
      <c r="X584" s="5" t="s">
        <v>6180</v>
      </c>
      <c r="Y584" s="5"/>
      <c r="Z584" s="5" t="s">
        <v>5243</v>
      </c>
      <c r="AA584" s="6"/>
      <c r="AB584" s="5" t="s">
        <v>8263</v>
      </c>
      <c r="AC584" s="626" t="str">
        <f t="shared" si="20"/>
        <v>357 mm</v>
      </c>
      <c r="AD584" s="4" t="s">
        <v>11723</v>
      </c>
      <c r="AH584" s="628">
        <v>60</v>
      </c>
      <c r="AI584" s="623">
        <f t="shared" si="21"/>
        <v>357</v>
      </c>
    </row>
    <row r="585" spans="1:35" x14ac:dyDescent="0.2">
      <c r="A585" s="628" t="s">
        <v>5425</v>
      </c>
      <c r="B585" s="628" t="s">
        <v>2125</v>
      </c>
      <c r="C585" s="625" t="s">
        <v>2637</v>
      </c>
      <c r="D585" s="628" t="s">
        <v>4744</v>
      </c>
      <c r="E585" s="625">
        <v>116</v>
      </c>
      <c r="F585" s="625">
        <v>64</v>
      </c>
      <c r="G585" s="625"/>
      <c r="H585" s="625">
        <v>79</v>
      </c>
      <c r="I585" s="625"/>
      <c r="J585" s="638" t="s">
        <v>3854</v>
      </c>
      <c r="K585" s="626"/>
      <c r="L585" s="626" t="s">
        <v>6177</v>
      </c>
      <c r="M585" s="629" t="s">
        <v>8671</v>
      </c>
      <c r="N585" s="626"/>
      <c r="O585" s="626" t="s">
        <v>6177</v>
      </c>
      <c r="P585" s="629" t="s">
        <v>8672</v>
      </c>
      <c r="Q585" s="625"/>
      <c r="R585" s="626" t="s">
        <v>9991</v>
      </c>
      <c r="S585" s="625"/>
      <c r="T585" s="626" t="s">
        <v>6178</v>
      </c>
      <c r="U585" s="625"/>
      <c r="V585" s="638" t="s">
        <v>911</v>
      </c>
      <c r="W585" s="628"/>
      <c r="X585" s="625" t="s">
        <v>1347</v>
      </c>
      <c r="Y585" s="625"/>
      <c r="Z585" s="625" t="s">
        <v>1347</v>
      </c>
      <c r="AA585" s="628"/>
      <c r="AB585" s="625" t="s">
        <v>8263</v>
      </c>
      <c r="AC585" s="626" t="str">
        <f t="shared" si="20"/>
        <v>352 mm</v>
      </c>
      <c r="AD585" s="625" t="s">
        <v>3622</v>
      </c>
      <c r="AH585" s="623">
        <v>65</v>
      </c>
      <c r="AI585" s="623">
        <f t="shared" si="21"/>
        <v>352</v>
      </c>
    </row>
    <row r="586" spans="1:35" x14ac:dyDescent="0.2">
      <c r="A586" s="628"/>
      <c r="B586" s="628" t="s">
        <v>2125</v>
      </c>
      <c r="C586" s="625" t="s">
        <v>2637</v>
      </c>
      <c r="D586" s="632" t="s">
        <v>10209</v>
      </c>
      <c r="E586" s="625">
        <v>116</v>
      </c>
      <c r="F586" s="625">
        <v>64</v>
      </c>
      <c r="G586" s="625"/>
      <c r="H586" s="625">
        <v>79</v>
      </c>
      <c r="I586" s="625"/>
      <c r="J586" s="638" t="s">
        <v>3854</v>
      </c>
      <c r="K586" s="626"/>
      <c r="L586" s="626" t="s">
        <v>6177</v>
      </c>
      <c r="M586" s="629" t="s">
        <v>8671</v>
      </c>
      <c r="N586" s="626"/>
      <c r="O586" s="626" t="s">
        <v>6177</v>
      </c>
      <c r="P586" s="629" t="s">
        <v>8672</v>
      </c>
      <c r="Q586" s="625"/>
      <c r="R586" s="626" t="s">
        <v>9991</v>
      </c>
      <c r="S586" s="625"/>
      <c r="T586" s="626" t="s">
        <v>6178</v>
      </c>
      <c r="U586" s="625"/>
      <c r="V586" s="638" t="s">
        <v>18</v>
      </c>
      <c r="W586" s="628"/>
      <c r="X586" s="625" t="s">
        <v>8802</v>
      </c>
      <c r="Y586" s="625"/>
      <c r="Z586" s="625" t="s">
        <v>486</v>
      </c>
      <c r="AA586" s="628"/>
      <c r="AB586" s="625" t="s">
        <v>8263</v>
      </c>
      <c r="AC586" s="626" t="str">
        <f t="shared" si="20"/>
        <v>347 mm</v>
      </c>
      <c r="AH586" s="623">
        <v>70</v>
      </c>
      <c r="AI586" s="623">
        <f t="shared" si="21"/>
        <v>347</v>
      </c>
    </row>
    <row r="587" spans="1:35" x14ac:dyDescent="0.2">
      <c r="A587" s="628"/>
      <c r="B587" s="628" t="s">
        <v>2125</v>
      </c>
      <c r="C587" s="625" t="s">
        <v>2637</v>
      </c>
      <c r="D587" s="632" t="s">
        <v>6606</v>
      </c>
      <c r="E587" s="625">
        <v>101</v>
      </c>
      <c r="F587" s="625">
        <v>66</v>
      </c>
      <c r="G587" s="625"/>
      <c r="H587" s="625">
        <v>79</v>
      </c>
      <c r="I587" s="625"/>
      <c r="J587" s="625" t="s">
        <v>3854</v>
      </c>
      <c r="K587" s="625"/>
      <c r="L587" s="625" t="s">
        <v>6177</v>
      </c>
      <c r="M587" s="629" t="s">
        <v>5089</v>
      </c>
      <c r="N587" s="625"/>
      <c r="O587" s="626" t="s">
        <v>6178</v>
      </c>
      <c r="P587" s="629" t="s">
        <v>6178</v>
      </c>
      <c r="Q587" s="625"/>
      <c r="R587" s="626" t="s">
        <v>9991</v>
      </c>
      <c r="S587" s="625"/>
      <c r="T587" s="626" t="s">
        <v>6178</v>
      </c>
      <c r="U587" s="625"/>
      <c r="V587" s="638" t="s">
        <v>538</v>
      </c>
      <c r="W587" s="628"/>
      <c r="X587" s="625" t="s">
        <v>6180</v>
      </c>
      <c r="Y587" s="625"/>
      <c r="Z587" s="625" t="s">
        <v>5243</v>
      </c>
      <c r="AA587" s="628"/>
      <c r="AB587" s="625" t="s">
        <v>8263</v>
      </c>
      <c r="AC587" s="626" t="str">
        <f t="shared" si="20"/>
        <v>342 mm</v>
      </c>
      <c r="AH587" s="623">
        <v>75</v>
      </c>
      <c r="AI587" s="623">
        <f t="shared" si="21"/>
        <v>342</v>
      </c>
    </row>
    <row r="588" spans="1:35" x14ac:dyDescent="0.2">
      <c r="A588" s="628" t="s">
        <v>9864</v>
      </c>
      <c r="B588" s="628" t="s">
        <v>2125</v>
      </c>
      <c r="C588" s="625" t="s">
        <v>2637</v>
      </c>
      <c r="D588" s="632" t="s">
        <v>9308</v>
      </c>
      <c r="E588" s="625">
        <v>101</v>
      </c>
      <c r="F588" s="625">
        <v>65</v>
      </c>
      <c r="G588" s="625"/>
      <c r="H588" s="625">
        <v>79</v>
      </c>
      <c r="I588" s="625"/>
      <c r="J588" s="625" t="s">
        <v>3854</v>
      </c>
      <c r="K588" s="625"/>
      <c r="L588" s="625" t="s">
        <v>6177</v>
      </c>
      <c r="M588" s="629" t="s">
        <v>3817</v>
      </c>
      <c r="N588" s="625"/>
      <c r="O588" s="626" t="s">
        <v>6178</v>
      </c>
      <c r="P588" s="629" t="s">
        <v>6178</v>
      </c>
      <c r="Q588" s="625"/>
      <c r="R588" s="626" t="s">
        <v>9991</v>
      </c>
      <c r="S588" s="625"/>
      <c r="T588" s="626" t="s">
        <v>6178</v>
      </c>
      <c r="U588" s="625"/>
      <c r="V588" s="638" t="s">
        <v>18</v>
      </c>
      <c r="W588" s="628"/>
      <c r="X588" s="625" t="s">
        <v>211</v>
      </c>
      <c r="Y588" s="625"/>
      <c r="Z588" s="625" t="s">
        <v>5243</v>
      </c>
      <c r="AA588" s="628"/>
      <c r="AB588" s="625" t="s">
        <v>8263</v>
      </c>
      <c r="AC588" s="626" t="str">
        <f t="shared" si="20"/>
        <v>347 mm</v>
      </c>
      <c r="AD588" s="627" t="s">
        <v>9309</v>
      </c>
      <c r="AH588" s="623">
        <v>70</v>
      </c>
      <c r="AI588" s="623">
        <f t="shared" si="21"/>
        <v>347</v>
      </c>
    </row>
    <row r="589" spans="1:35" x14ac:dyDescent="0.2">
      <c r="A589" s="628"/>
      <c r="B589" s="628" t="s">
        <v>2125</v>
      </c>
      <c r="C589" s="625" t="s">
        <v>2637</v>
      </c>
      <c r="D589" s="628" t="s">
        <v>7061</v>
      </c>
      <c r="E589" s="625">
        <v>123</v>
      </c>
      <c r="F589" s="625">
        <v>63</v>
      </c>
      <c r="G589" s="625"/>
      <c r="H589" s="625">
        <v>79</v>
      </c>
      <c r="I589" s="625"/>
      <c r="J589" s="625" t="s">
        <v>3854</v>
      </c>
      <c r="K589" s="625"/>
      <c r="L589" s="625" t="s">
        <v>6177</v>
      </c>
      <c r="M589" s="629" t="s">
        <v>5089</v>
      </c>
      <c r="N589" s="625"/>
      <c r="O589" s="626" t="s">
        <v>6178</v>
      </c>
      <c r="P589" s="629" t="s">
        <v>6178</v>
      </c>
      <c r="Q589" s="625"/>
      <c r="R589" s="626" t="s">
        <v>8263</v>
      </c>
      <c r="S589" s="625"/>
      <c r="T589" s="626" t="s">
        <v>6178</v>
      </c>
      <c r="U589" s="625"/>
      <c r="V589" s="638" t="s">
        <v>18</v>
      </c>
      <c r="W589" s="628"/>
      <c r="X589" s="625" t="s">
        <v>486</v>
      </c>
      <c r="Y589" s="625"/>
      <c r="Z589" s="625" t="s">
        <v>5156</v>
      </c>
      <c r="AA589" s="628"/>
      <c r="AB589" s="625" t="s">
        <v>8263</v>
      </c>
      <c r="AC589" s="626" t="str">
        <f t="shared" si="20"/>
        <v>347 mm</v>
      </c>
      <c r="AH589" s="623">
        <v>70</v>
      </c>
      <c r="AI589" s="623">
        <f t="shared" si="21"/>
        <v>347</v>
      </c>
    </row>
    <row r="590" spans="1:35" x14ac:dyDescent="0.2">
      <c r="A590" s="628"/>
      <c r="B590" s="628" t="s">
        <v>2125</v>
      </c>
      <c r="C590" s="625" t="s">
        <v>2637</v>
      </c>
      <c r="D590" s="628" t="s">
        <v>6571</v>
      </c>
      <c r="E590" s="625">
        <v>101</v>
      </c>
      <c r="F590" s="625">
        <v>65</v>
      </c>
      <c r="G590" s="625"/>
      <c r="H590" s="625">
        <v>79</v>
      </c>
      <c r="I590" s="625"/>
      <c r="J590" s="625" t="s">
        <v>3854</v>
      </c>
      <c r="K590" s="625"/>
      <c r="L590" s="625" t="s">
        <v>6177</v>
      </c>
      <c r="M590" s="629" t="s">
        <v>3929</v>
      </c>
      <c r="N590" s="625"/>
      <c r="O590" s="626" t="s">
        <v>6178</v>
      </c>
      <c r="P590" s="629" t="s">
        <v>6178</v>
      </c>
      <c r="Q590" s="625"/>
      <c r="R590" s="626" t="s">
        <v>9991</v>
      </c>
      <c r="S590" s="625"/>
      <c r="T590" s="626" t="s">
        <v>6178</v>
      </c>
      <c r="U590" s="625"/>
      <c r="V590" s="638" t="s">
        <v>3722</v>
      </c>
      <c r="W590" s="628"/>
      <c r="X590" s="625" t="s">
        <v>6180</v>
      </c>
      <c r="Y590" s="625"/>
      <c r="Z590" s="625" t="s">
        <v>220</v>
      </c>
      <c r="AA590" s="628"/>
      <c r="AB590" s="625" t="s">
        <v>8263</v>
      </c>
      <c r="AC590" s="626" t="str">
        <f t="shared" si="20"/>
        <v>327 mm</v>
      </c>
      <c r="AH590" s="623">
        <v>90</v>
      </c>
      <c r="AI590" s="623">
        <f t="shared" si="21"/>
        <v>327</v>
      </c>
    </row>
    <row r="591" spans="1:35" x14ac:dyDescent="0.2">
      <c r="A591" s="628"/>
      <c r="B591" s="628" t="s">
        <v>2125</v>
      </c>
      <c r="C591" s="625" t="s">
        <v>2637</v>
      </c>
      <c r="D591" s="628" t="s">
        <v>8187</v>
      </c>
      <c r="E591" s="625">
        <v>101</v>
      </c>
      <c r="F591" s="625">
        <v>65</v>
      </c>
      <c r="G591" s="625"/>
      <c r="H591" s="625">
        <v>79</v>
      </c>
      <c r="I591" s="625"/>
      <c r="J591" s="625" t="s">
        <v>3854</v>
      </c>
      <c r="K591" s="625"/>
      <c r="L591" s="625" t="s">
        <v>6177</v>
      </c>
      <c r="M591" s="629" t="s">
        <v>5089</v>
      </c>
      <c r="N591" s="625"/>
      <c r="O591" s="626" t="s">
        <v>6178</v>
      </c>
      <c r="P591" s="629" t="s">
        <v>6178</v>
      </c>
      <c r="Q591" s="625"/>
      <c r="R591" s="626" t="s">
        <v>9991</v>
      </c>
      <c r="S591" s="625"/>
      <c r="T591" s="626" t="s">
        <v>6178</v>
      </c>
      <c r="U591" s="625"/>
      <c r="V591" s="638" t="s">
        <v>4424</v>
      </c>
      <c r="W591" s="628"/>
      <c r="X591" s="625" t="s">
        <v>211</v>
      </c>
      <c r="Y591" s="625"/>
      <c r="Z591" s="625" t="s">
        <v>5243</v>
      </c>
      <c r="AA591" s="628"/>
      <c r="AB591" s="625" t="s">
        <v>8263</v>
      </c>
      <c r="AC591" s="626" t="str">
        <f t="shared" si="20"/>
        <v>357 mm</v>
      </c>
      <c r="AD591" s="623" t="s">
        <v>5750</v>
      </c>
      <c r="AH591" s="623">
        <v>60</v>
      </c>
      <c r="AI591" s="623">
        <f t="shared" si="21"/>
        <v>357</v>
      </c>
    </row>
    <row r="592" spans="1:35" x14ac:dyDescent="0.2">
      <c r="A592" s="628"/>
      <c r="B592" s="628" t="s">
        <v>2125</v>
      </c>
      <c r="C592" s="625" t="s">
        <v>2637</v>
      </c>
      <c r="D592" s="628" t="s">
        <v>869</v>
      </c>
      <c r="E592" s="625">
        <v>101</v>
      </c>
      <c r="F592" s="625">
        <v>64</v>
      </c>
      <c r="G592" s="625"/>
      <c r="H592" s="625">
        <v>79</v>
      </c>
      <c r="I592" s="625"/>
      <c r="J592" s="625" t="s">
        <v>3854</v>
      </c>
      <c r="K592" s="625"/>
      <c r="L592" s="625" t="s">
        <v>6177</v>
      </c>
      <c r="M592" s="629" t="s">
        <v>3817</v>
      </c>
      <c r="N592" s="625"/>
      <c r="O592" s="626" t="s">
        <v>6178</v>
      </c>
      <c r="P592" s="629" t="s">
        <v>6178</v>
      </c>
      <c r="Q592" s="625"/>
      <c r="R592" s="626" t="s">
        <v>9991</v>
      </c>
      <c r="S592" s="625"/>
      <c r="T592" s="626" t="s">
        <v>6178</v>
      </c>
      <c r="U592" s="625"/>
      <c r="V592" s="638" t="s">
        <v>210</v>
      </c>
      <c r="W592" s="628"/>
      <c r="X592" s="625" t="s">
        <v>211</v>
      </c>
      <c r="Y592" s="625"/>
      <c r="Z592" s="625" t="s">
        <v>5243</v>
      </c>
      <c r="AA592" s="628"/>
      <c r="AB592" s="625" t="s">
        <v>8263</v>
      </c>
      <c r="AC592" s="626" t="str">
        <f t="shared" si="20"/>
        <v>362 mm</v>
      </c>
      <c r="AH592" s="623">
        <v>55</v>
      </c>
      <c r="AI592" s="623">
        <f t="shared" si="21"/>
        <v>362</v>
      </c>
    </row>
    <row r="593" spans="1:35" x14ac:dyDescent="0.2">
      <c r="A593" s="628"/>
      <c r="B593" s="628" t="s">
        <v>2125</v>
      </c>
      <c r="C593" s="625" t="s">
        <v>2637</v>
      </c>
      <c r="D593" s="628" t="s">
        <v>3232</v>
      </c>
      <c r="E593" s="625">
        <v>101</v>
      </c>
      <c r="F593" s="625">
        <v>65</v>
      </c>
      <c r="G593" s="625"/>
      <c r="H593" s="625">
        <v>79</v>
      </c>
      <c r="I593" s="625"/>
      <c r="J593" s="625" t="s">
        <v>3854</v>
      </c>
      <c r="K593" s="625"/>
      <c r="L593" s="625" t="s">
        <v>6177</v>
      </c>
      <c r="M593" s="629" t="s">
        <v>5089</v>
      </c>
      <c r="N593" s="625"/>
      <c r="O593" s="626" t="s">
        <v>6178</v>
      </c>
      <c r="P593" s="629" t="s">
        <v>6178</v>
      </c>
      <c r="Q593" s="625"/>
      <c r="R593" s="626" t="s">
        <v>9991</v>
      </c>
      <c r="S593" s="625"/>
      <c r="T593" s="626" t="s">
        <v>6178</v>
      </c>
      <c r="U593" s="625"/>
      <c r="V593" s="638" t="s">
        <v>4424</v>
      </c>
      <c r="W593" s="628"/>
      <c r="X593" s="625" t="s">
        <v>211</v>
      </c>
      <c r="Y593" s="625"/>
      <c r="Z593" s="625" t="s">
        <v>6180</v>
      </c>
      <c r="AA593" s="628"/>
      <c r="AB593" s="625" t="s">
        <v>8263</v>
      </c>
      <c r="AC593" s="626" t="str">
        <f t="shared" si="20"/>
        <v>357 mm</v>
      </c>
      <c r="AD593" s="623" t="s">
        <v>5750</v>
      </c>
      <c r="AH593" s="623">
        <v>60</v>
      </c>
      <c r="AI593" s="623">
        <f t="shared" si="21"/>
        <v>357</v>
      </c>
    </row>
    <row r="594" spans="1:35" x14ac:dyDescent="0.2">
      <c r="A594" s="628"/>
      <c r="B594" s="628" t="s">
        <v>2125</v>
      </c>
      <c r="C594" s="625" t="s">
        <v>2637</v>
      </c>
      <c r="D594" s="632" t="s">
        <v>4631</v>
      </c>
      <c r="E594" s="625">
        <v>101</v>
      </c>
      <c r="F594" s="625">
        <v>66</v>
      </c>
      <c r="G594" s="625"/>
      <c r="H594" s="625">
        <v>79</v>
      </c>
      <c r="I594" s="625"/>
      <c r="J594" s="625" t="s">
        <v>3854</v>
      </c>
      <c r="K594" s="625"/>
      <c r="L594" s="625" t="s">
        <v>6177</v>
      </c>
      <c r="M594" s="629" t="s">
        <v>5089</v>
      </c>
      <c r="N594" s="625"/>
      <c r="O594" s="626" t="s">
        <v>6178</v>
      </c>
      <c r="P594" s="629" t="s">
        <v>6178</v>
      </c>
      <c r="Q594" s="625"/>
      <c r="R594" s="626" t="s">
        <v>9991</v>
      </c>
      <c r="S594" s="625"/>
      <c r="T594" s="626" t="s">
        <v>6178</v>
      </c>
      <c r="U594" s="625"/>
      <c r="V594" s="638" t="s">
        <v>210</v>
      </c>
      <c r="W594" s="628"/>
      <c r="X594" s="625" t="s">
        <v>486</v>
      </c>
      <c r="Y594" s="625"/>
      <c r="Z594" s="625" t="s">
        <v>5156</v>
      </c>
      <c r="AA594" s="628"/>
      <c r="AB594" s="625" t="s">
        <v>8263</v>
      </c>
      <c r="AC594" s="626" t="str">
        <f t="shared" si="20"/>
        <v>362 mm</v>
      </c>
      <c r="AH594" s="623">
        <v>55</v>
      </c>
      <c r="AI594" s="623">
        <f t="shared" si="21"/>
        <v>362</v>
      </c>
    </row>
    <row r="595" spans="1:35" x14ac:dyDescent="0.2">
      <c r="A595" s="628"/>
      <c r="B595" s="628" t="s">
        <v>2125</v>
      </c>
      <c r="C595" s="625" t="s">
        <v>2637</v>
      </c>
      <c r="D595" s="628" t="s">
        <v>1876</v>
      </c>
      <c r="E595" s="625">
        <v>123</v>
      </c>
      <c r="F595" s="625">
        <v>65</v>
      </c>
      <c r="G595" s="625"/>
      <c r="H595" s="625">
        <v>79</v>
      </c>
      <c r="I595" s="625"/>
      <c r="J595" s="625" t="s">
        <v>3854</v>
      </c>
      <c r="K595" s="625"/>
      <c r="L595" s="625" t="s">
        <v>6177</v>
      </c>
      <c r="M595" s="629" t="s">
        <v>5089</v>
      </c>
      <c r="N595" s="625"/>
      <c r="O595" s="626" t="s">
        <v>6178</v>
      </c>
      <c r="P595" s="629" t="s">
        <v>6178</v>
      </c>
      <c r="Q595" s="625"/>
      <c r="R595" s="626" t="s">
        <v>8263</v>
      </c>
      <c r="S595" s="625"/>
      <c r="T595" s="626" t="s">
        <v>6178</v>
      </c>
      <c r="U595" s="625"/>
      <c r="V595" s="638" t="s">
        <v>3722</v>
      </c>
      <c r="W595" s="628"/>
      <c r="X595" s="625" t="s">
        <v>6180</v>
      </c>
      <c r="Y595" s="625"/>
      <c r="Z595" s="625" t="s">
        <v>5243</v>
      </c>
      <c r="AA595" s="628"/>
      <c r="AB595" s="625" t="s">
        <v>8263</v>
      </c>
      <c r="AC595" s="626" t="str">
        <f t="shared" si="20"/>
        <v>327 mm</v>
      </c>
      <c r="AH595" s="623">
        <v>90</v>
      </c>
      <c r="AI595" s="623">
        <f t="shared" si="21"/>
        <v>327</v>
      </c>
    </row>
    <row r="596" spans="1:35" x14ac:dyDescent="0.2">
      <c r="A596" s="628"/>
      <c r="B596" s="628" t="s">
        <v>2125</v>
      </c>
      <c r="C596" s="625" t="s">
        <v>2637</v>
      </c>
      <c r="D596" s="628" t="s">
        <v>6282</v>
      </c>
      <c r="E596" s="625">
        <v>101</v>
      </c>
      <c r="F596" s="625">
        <v>65</v>
      </c>
      <c r="G596" s="625"/>
      <c r="H596" s="625">
        <v>79</v>
      </c>
      <c r="I596" s="625"/>
      <c r="J596" s="625" t="s">
        <v>3854</v>
      </c>
      <c r="K596" s="625"/>
      <c r="L596" s="625" t="s">
        <v>6177</v>
      </c>
      <c r="M596" s="629" t="s">
        <v>5089</v>
      </c>
      <c r="N596" s="625"/>
      <c r="O596" s="626" t="s">
        <v>6178</v>
      </c>
      <c r="P596" s="629" t="s">
        <v>6178</v>
      </c>
      <c r="Q596" s="625"/>
      <c r="R596" s="626" t="s">
        <v>9991</v>
      </c>
      <c r="S596" s="625"/>
      <c r="T596" s="626" t="s">
        <v>6178</v>
      </c>
      <c r="U596" s="625"/>
      <c r="V596" s="638" t="s">
        <v>4424</v>
      </c>
      <c r="W596" s="628"/>
      <c r="X596" s="625" t="s">
        <v>211</v>
      </c>
      <c r="Y596" s="625"/>
      <c r="Z596" s="625" t="s">
        <v>5243</v>
      </c>
      <c r="AA596" s="628"/>
      <c r="AB596" s="625" t="s">
        <v>8263</v>
      </c>
      <c r="AC596" s="626" t="str">
        <f t="shared" si="20"/>
        <v>357 mm</v>
      </c>
      <c r="AH596" s="623">
        <v>60</v>
      </c>
      <c r="AI596" s="623">
        <f t="shared" si="21"/>
        <v>357</v>
      </c>
    </row>
    <row r="597" spans="1:35" x14ac:dyDescent="0.2">
      <c r="A597" s="628"/>
      <c r="B597" s="628" t="s">
        <v>2125</v>
      </c>
      <c r="C597" s="625" t="s">
        <v>2637</v>
      </c>
      <c r="D597" s="628" t="s">
        <v>10465</v>
      </c>
      <c r="E597" s="625">
        <v>101</v>
      </c>
      <c r="F597" s="625">
        <v>64</v>
      </c>
      <c r="G597" s="625"/>
      <c r="H597" s="625">
        <v>79</v>
      </c>
      <c r="I597" s="625"/>
      <c r="J597" s="625" t="s">
        <v>3854</v>
      </c>
      <c r="K597" s="625"/>
      <c r="L597" s="625" t="s">
        <v>6177</v>
      </c>
      <c r="M597" s="629" t="s">
        <v>5089</v>
      </c>
      <c r="N597" s="625"/>
      <c r="O597" s="626" t="s">
        <v>6178</v>
      </c>
      <c r="P597" s="629" t="s">
        <v>6178</v>
      </c>
      <c r="Q597" s="625"/>
      <c r="R597" s="626" t="s">
        <v>9991</v>
      </c>
      <c r="S597" s="625"/>
      <c r="T597" s="626" t="s">
        <v>6178</v>
      </c>
      <c r="U597" s="625"/>
      <c r="V597" s="638" t="s">
        <v>538</v>
      </c>
      <c r="W597" s="628"/>
      <c r="X597" s="625" t="s">
        <v>8802</v>
      </c>
      <c r="Y597" s="625"/>
      <c r="Z597" s="625" t="s">
        <v>5243</v>
      </c>
      <c r="AA597" s="628"/>
      <c r="AB597" s="625" t="s">
        <v>8263</v>
      </c>
      <c r="AC597" s="626" t="str">
        <f t="shared" si="20"/>
        <v>342 mm</v>
      </c>
      <c r="AH597" s="623">
        <v>75</v>
      </c>
      <c r="AI597" s="623">
        <f t="shared" si="21"/>
        <v>342</v>
      </c>
    </row>
    <row r="598" spans="1:35" x14ac:dyDescent="0.2">
      <c r="A598" s="628"/>
      <c r="B598" s="628" t="s">
        <v>2125</v>
      </c>
      <c r="C598" s="625" t="s">
        <v>2637</v>
      </c>
      <c r="D598" s="628" t="s">
        <v>3919</v>
      </c>
      <c r="E598" s="625">
        <v>111</v>
      </c>
      <c r="F598" s="625"/>
      <c r="G598" s="625"/>
      <c r="H598" s="625">
        <v>83</v>
      </c>
      <c r="I598" s="625"/>
      <c r="J598" s="625" t="s">
        <v>3854</v>
      </c>
      <c r="K598" s="625"/>
      <c r="L598" s="625" t="s">
        <v>6177</v>
      </c>
      <c r="M598" s="629" t="s">
        <v>3929</v>
      </c>
      <c r="N598" s="625"/>
      <c r="O598" s="626" t="s">
        <v>6178</v>
      </c>
      <c r="P598" s="629" t="s">
        <v>6178</v>
      </c>
      <c r="Q598" s="625"/>
      <c r="R598" s="626" t="s">
        <v>9991</v>
      </c>
      <c r="S598" s="625"/>
      <c r="T598" s="626" t="s">
        <v>6178</v>
      </c>
      <c r="U598" s="625"/>
      <c r="V598" s="638" t="s">
        <v>538</v>
      </c>
      <c r="W598" s="628"/>
      <c r="X598" s="625" t="s">
        <v>211</v>
      </c>
      <c r="Y598" s="625"/>
      <c r="Z598" s="625" t="s">
        <v>6180</v>
      </c>
      <c r="AA598" s="628"/>
      <c r="AB598" s="625" t="s">
        <v>8263</v>
      </c>
      <c r="AC598" s="626" t="str">
        <f t="shared" si="20"/>
        <v>342 mm</v>
      </c>
      <c r="AH598" s="623">
        <v>75</v>
      </c>
      <c r="AI598" s="623">
        <f t="shared" si="21"/>
        <v>342</v>
      </c>
    </row>
    <row r="599" spans="1:35" x14ac:dyDescent="0.2">
      <c r="A599" s="628"/>
      <c r="B599" s="628" t="s">
        <v>2125</v>
      </c>
      <c r="C599" s="625" t="s">
        <v>2637</v>
      </c>
      <c r="D599" s="628" t="s">
        <v>5879</v>
      </c>
      <c r="E599" s="625">
        <v>111</v>
      </c>
      <c r="F599" s="625"/>
      <c r="G599" s="625"/>
      <c r="H599" s="625">
        <v>83</v>
      </c>
      <c r="I599" s="625"/>
      <c r="J599" s="625" t="s">
        <v>3854</v>
      </c>
      <c r="K599" s="625"/>
      <c r="L599" s="625" t="s">
        <v>6177</v>
      </c>
      <c r="M599" s="629" t="s">
        <v>5089</v>
      </c>
      <c r="N599" s="625"/>
      <c r="O599" s="626" t="s">
        <v>6178</v>
      </c>
      <c r="P599" s="629" t="s">
        <v>6178</v>
      </c>
      <c r="Q599" s="625"/>
      <c r="R599" s="626" t="s">
        <v>9991</v>
      </c>
      <c r="S599" s="625"/>
      <c r="T599" s="626" t="s">
        <v>6178</v>
      </c>
      <c r="U599" s="625"/>
      <c r="V599" s="638" t="s">
        <v>221</v>
      </c>
      <c r="W599" s="628"/>
      <c r="X599" s="625" t="s">
        <v>5243</v>
      </c>
      <c r="Y599" s="625"/>
      <c r="Z599" s="625" t="s">
        <v>5243</v>
      </c>
      <c r="AA599" s="628"/>
      <c r="AB599" s="625" t="s">
        <v>8263</v>
      </c>
      <c r="AC599" s="626" t="str">
        <f t="shared" si="20"/>
        <v>337 mm</v>
      </c>
      <c r="AH599" s="623">
        <v>80</v>
      </c>
      <c r="AI599" s="623">
        <f t="shared" si="21"/>
        <v>337</v>
      </c>
    </row>
    <row r="600" spans="1:35" x14ac:dyDescent="0.2">
      <c r="A600" s="633" t="s">
        <v>11673</v>
      </c>
      <c r="B600" s="628" t="s">
        <v>2125</v>
      </c>
      <c r="C600" s="625" t="s">
        <v>2637</v>
      </c>
      <c r="D600" s="633" t="s">
        <v>7890</v>
      </c>
      <c r="E600" s="625">
        <v>112</v>
      </c>
      <c r="F600" s="625">
        <v>63</v>
      </c>
      <c r="G600" s="625"/>
      <c r="H600" s="625">
        <v>79</v>
      </c>
      <c r="I600" s="625"/>
      <c r="J600" s="636" t="s">
        <v>6177</v>
      </c>
      <c r="K600" s="625"/>
      <c r="L600" s="625" t="s">
        <v>6177</v>
      </c>
      <c r="M600" s="629" t="s">
        <v>3817</v>
      </c>
      <c r="N600" s="625"/>
      <c r="O600" s="626" t="s">
        <v>6178</v>
      </c>
      <c r="P600" s="629" t="s">
        <v>6178</v>
      </c>
      <c r="Q600" s="625"/>
      <c r="R600" s="634" t="s">
        <v>8263</v>
      </c>
      <c r="S600" s="625"/>
      <c r="T600" s="626" t="s">
        <v>6178</v>
      </c>
      <c r="U600" s="625"/>
      <c r="V600" s="635" t="s">
        <v>911</v>
      </c>
      <c r="W600" s="628"/>
      <c r="X600" s="636" t="s">
        <v>211</v>
      </c>
      <c r="Y600" s="625"/>
      <c r="Z600" s="636" t="s">
        <v>5243</v>
      </c>
      <c r="AA600" s="628"/>
      <c r="AB600" s="625" t="s">
        <v>8263</v>
      </c>
      <c r="AC600" s="626" t="str">
        <f t="shared" si="20"/>
        <v>352 mm</v>
      </c>
      <c r="AD600" s="642" t="s">
        <v>11679</v>
      </c>
      <c r="AH600" s="623">
        <v>65</v>
      </c>
      <c r="AI600" s="623">
        <f t="shared" si="21"/>
        <v>352</v>
      </c>
    </row>
    <row r="601" spans="1:35" customFormat="1" x14ac:dyDescent="0.2">
      <c r="A601" s="575" t="s">
        <v>11724</v>
      </c>
      <c r="B601" s="6" t="s">
        <v>2125</v>
      </c>
      <c r="C601" s="5" t="s">
        <v>2637</v>
      </c>
      <c r="D601" s="6" t="s">
        <v>11591</v>
      </c>
      <c r="E601" s="5">
        <v>125</v>
      </c>
      <c r="F601" s="5"/>
      <c r="G601" s="5"/>
      <c r="H601" s="5">
        <v>83</v>
      </c>
      <c r="I601" s="5"/>
      <c r="J601" s="5" t="s">
        <v>3854</v>
      </c>
      <c r="K601" s="5"/>
      <c r="L601" s="5" t="s">
        <v>6177</v>
      </c>
      <c r="M601" s="251" t="s">
        <v>5089</v>
      </c>
      <c r="N601" s="5"/>
      <c r="O601" s="137" t="s">
        <v>6178</v>
      </c>
      <c r="P601" s="251" t="s">
        <v>6178</v>
      </c>
      <c r="Q601" s="5"/>
      <c r="R601" s="137" t="s">
        <v>8263</v>
      </c>
      <c r="S601" s="5"/>
      <c r="T601" s="137" t="s">
        <v>6178</v>
      </c>
      <c r="U601" s="5"/>
      <c r="V601" s="145" t="s">
        <v>3035</v>
      </c>
      <c r="W601" s="6"/>
      <c r="X601" s="5" t="s">
        <v>5243</v>
      </c>
      <c r="Y601" s="5"/>
      <c r="Z601" s="5" t="s">
        <v>5243</v>
      </c>
      <c r="AA601" s="6"/>
      <c r="AB601" s="5" t="s">
        <v>8263</v>
      </c>
      <c r="AC601" s="626" t="str">
        <f t="shared" si="20"/>
        <v>337 mm</v>
      </c>
      <c r="AD601" s="5" t="s">
        <v>11717</v>
      </c>
      <c r="AH601" s="628">
        <v>80</v>
      </c>
      <c r="AI601" s="623">
        <f t="shared" si="21"/>
        <v>337</v>
      </c>
    </row>
    <row r="602" spans="1:35" customFormat="1" x14ac:dyDescent="0.2">
      <c r="A602" s="575" t="s">
        <v>11673</v>
      </c>
      <c r="B602" s="6" t="s">
        <v>2125</v>
      </c>
      <c r="C602" s="5" t="s">
        <v>2637</v>
      </c>
      <c r="D602" s="6" t="s">
        <v>11476</v>
      </c>
      <c r="E602" s="5">
        <v>125</v>
      </c>
      <c r="F602" s="5"/>
      <c r="G602" s="5"/>
      <c r="H602" s="5">
        <v>83</v>
      </c>
      <c r="I602" s="5"/>
      <c r="J602" s="5" t="s">
        <v>3854</v>
      </c>
      <c r="K602" s="5"/>
      <c r="L602" s="5" t="s">
        <v>6177</v>
      </c>
      <c r="M602" s="251" t="s">
        <v>5089</v>
      </c>
      <c r="N602" s="5"/>
      <c r="O602" s="137" t="s">
        <v>6178</v>
      </c>
      <c r="P602" s="251" t="s">
        <v>6178</v>
      </c>
      <c r="Q602" s="5"/>
      <c r="R602" s="137" t="s">
        <v>8263</v>
      </c>
      <c r="S602" s="5"/>
      <c r="T602" s="137" t="s">
        <v>6178</v>
      </c>
      <c r="U602" s="5"/>
      <c r="V602" s="145" t="s">
        <v>3035</v>
      </c>
      <c r="W602" s="6"/>
      <c r="X602" s="5" t="s">
        <v>5243</v>
      </c>
      <c r="Y602" s="5"/>
      <c r="Z602" s="5" t="s">
        <v>5243</v>
      </c>
      <c r="AA602" s="6"/>
      <c r="AB602" s="5" t="s">
        <v>8263</v>
      </c>
      <c r="AC602" s="626" t="str">
        <f t="shared" si="20"/>
        <v>337 mm</v>
      </c>
      <c r="AH602" s="628">
        <v>80</v>
      </c>
      <c r="AI602" s="623">
        <f t="shared" si="21"/>
        <v>337</v>
      </c>
    </row>
    <row r="603" spans="1:35" x14ac:dyDescent="0.2">
      <c r="A603" s="628"/>
      <c r="B603" s="628" t="s">
        <v>2125</v>
      </c>
      <c r="C603" s="625" t="s">
        <v>2637</v>
      </c>
      <c r="D603" s="628" t="s">
        <v>1691</v>
      </c>
      <c r="E603" s="625">
        <v>111</v>
      </c>
      <c r="F603" s="625"/>
      <c r="G603" s="625"/>
      <c r="H603" s="625">
        <v>83</v>
      </c>
      <c r="I603" s="625"/>
      <c r="J603" s="625" t="s">
        <v>3854</v>
      </c>
      <c r="K603" s="625"/>
      <c r="L603" s="625" t="s">
        <v>6177</v>
      </c>
      <c r="M603" s="629" t="s">
        <v>5089</v>
      </c>
      <c r="N603" s="625"/>
      <c r="O603" s="626" t="s">
        <v>6178</v>
      </c>
      <c r="P603" s="629" t="s">
        <v>6178</v>
      </c>
      <c r="Q603" s="626"/>
      <c r="R603" s="626" t="s">
        <v>9991</v>
      </c>
      <c r="S603" s="625"/>
      <c r="T603" s="626" t="s">
        <v>6178</v>
      </c>
      <c r="U603" s="625"/>
      <c r="V603" s="625" t="s">
        <v>3742</v>
      </c>
      <c r="W603" s="628"/>
      <c r="X603" s="625" t="s">
        <v>5156</v>
      </c>
      <c r="Y603" s="625"/>
      <c r="Z603" s="625" t="s">
        <v>5156</v>
      </c>
      <c r="AA603" s="628"/>
      <c r="AB603" s="625" t="s">
        <v>8263</v>
      </c>
      <c r="AC603" s="626" t="str">
        <f t="shared" si="20"/>
        <v>337 mm</v>
      </c>
      <c r="AH603" s="623">
        <v>80</v>
      </c>
      <c r="AI603" s="623">
        <f t="shared" si="21"/>
        <v>337</v>
      </c>
    </row>
    <row r="604" spans="1:35" x14ac:dyDescent="0.2">
      <c r="A604" s="628"/>
      <c r="B604" s="628" t="s">
        <v>2785</v>
      </c>
      <c r="C604" s="625" t="s">
        <v>2637</v>
      </c>
      <c r="D604" s="632" t="s">
        <v>2656</v>
      </c>
      <c r="E604" s="625">
        <v>129</v>
      </c>
      <c r="F604" s="625">
        <v>64</v>
      </c>
      <c r="G604" s="625"/>
      <c r="H604" s="625">
        <v>79</v>
      </c>
      <c r="I604" s="625"/>
      <c r="J604" s="638" t="s">
        <v>3854</v>
      </c>
      <c r="K604" s="626"/>
      <c r="L604" s="626" t="s">
        <v>6177</v>
      </c>
      <c r="M604" s="629" t="s">
        <v>8671</v>
      </c>
      <c r="N604" s="626"/>
      <c r="O604" s="626" t="s">
        <v>6177</v>
      </c>
      <c r="P604" s="629" t="s">
        <v>8672</v>
      </c>
      <c r="Q604" s="625"/>
      <c r="R604" s="626" t="s">
        <v>8263</v>
      </c>
      <c r="S604" s="625"/>
      <c r="T604" s="626" t="s">
        <v>6178</v>
      </c>
      <c r="U604" s="625"/>
      <c r="V604" s="638" t="s">
        <v>6179</v>
      </c>
      <c r="W604" s="628"/>
      <c r="X604" s="625" t="s">
        <v>8802</v>
      </c>
      <c r="Y604" s="625"/>
      <c r="Z604" s="625" t="s">
        <v>486</v>
      </c>
      <c r="AA604" s="628"/>
      <c r="AB604" s="625" t="s">
        <v>8263</v>
      </c>
      <c r="AC604" s="626" t="str">
        <f t="shared" si="20"/>
        <v>372 mm</v>
      </c>
      <c r="AH604" s="623">
        <v>45</v>
      </c>
      <c r="AI604" s="623">
        <f t="shared" si="21"/>
        <v>372</v>
      </c>
    </row>
    <row r="605" spans="1:35" x14ac:dyDescent="0.2">
      <c r="A605" s="628"/>
      <c r="B605" s="628" t="s">
        <v>2785</v>
      </c>
      <c r="C605" s="625" t="s">
        <v>2637</v>
      </c>
      <c r="D605" s="632" t="s">
        <v>793</v>
      </c>
      <c r="E605" s="625">
        <v>129</v>
      </c>
      <c r="F605" s="625">
        <v>64</v>
      </c>
      <c r="G605" s="625"/>
      <c r="H605" s="625">
        <v>79</v>
      </c>
      <c r="I605" s="625"/>
      <c r="J605" s="638" t="s">
        <v>3854</v>
      </c>
      <c r="K605" s="626"/>
      <c r="L605" s="626" t="s">
        <v>6177</v>
      </c>
      <c r="M605" s="629" t="s">
        <v>8671</v>
      </c>
      <c r="N605" s="626"/>
      <c r="O605" s="626" t="s">
        <v>6177</v>
      </c>
      <c r="P605" s="629" t="s">
        <v>8672</v>
      </c>
      <c r="Q605" s="625"/>
      <c r="R605" s="626" t="s">
        <v>8263</v>
      </c>
      <c r="S605" s="625"/>
      <c r="T605" s="626" t="s">
        <v>6178</v>
      </c>
      <c r="U605" s="625"/>
      <c r="V605" s="638" t="s">
        <v>18</v>
      </c>
      <c r="W605" s="628"/>
      <c r="X605" s="625" t="s">
        <v>486</v>
      </c>
      <c r="Y605" s="625"/>
      <c r="Z605" s="625" t="s">
        <v>5156</v>
      </c>
      <c r="AA605" s="628"/>
      <c r="AB605" s="625" t="s">
        <v>8263</v>
      </c>
      <c r="AC605" s="626" t="str">
        <f t="shared" si="20"/>
        <v>347 mm</v>
      </c>
      <c r="AH605" s="623">
        <v>70</v>
      </c>
      <c r="AI605" s="623">
        <f t="shared" si="21"/>
        <v>347</v>
      </c>
    </row>
    <row r="606" spans="1:35" x14ac:dyDescent="0.2">
      <c r="A606" s="628"/>
      <c r="B606" s="628" t="s">
        <v>2785</v>
      </c>
      <c r="C606" s="625" t="s">
        <v>2637</v>
      </c>
      <c r="D606" s="632" t="s">
        <v>5435</v>
      </c>
      <c r="E606" s="625">
        <v>101</v>
      </c>
      <c r="F606" s="625">
        <v>66</v>
      </c>
      <c r="G606" s="625"/>
      <c r="H606" s="625">
        <v>79</v>
      </c>
      <c r="I606" s="625"/>
      <c r="J606" s="625" t="s">
        <v>3854</v>
      </c>
      <c r="K606" s="625"/>
      <c r="L606" s="625" t="s">
        <v>6177</v>
      </c>
      <c r="M606" s="629" t="s">
        <v>5089</v>
      </c>
      <c r="N606" s="625"/>
      <c r="O606" s="626" t="s">
        <v>6178</v>
      </c>
      <c r="P606" s="629" t="s">
        <v>6178</v>
      </c>
      <c r="Q606" s="625"/>
      <c r="R606" s="626" t="s">
        <v>9991</v>
      </c>
      <c r="S606" s="625"/>
      <c r="T606" s="626" t="s">
        <v>6178</v>
      </c>
      <c r="U606" s="625"/>
      <c r="V606" s="638" t="s">
        <v>18</v>
      </c>
      <c r="W606" s="628"/>
      <c r="X606" s="625" t="s">
        <v>486</v>
      </c>
      <c r="Y606" s="625"/>
      <c r="Z606" s="625" t="s">
        <v>5156</v>
      </c>
      <c r="AA606" s="628"/>
      <c r="AB606" s="625" t="s">
        <v>8263</v>
      </c>
      <c r="AC606" s="626" t="str">
        <f t="shared" si="20"/>
        <v>347 mm</v>
      </c>
      <c r="AH606" s="623">
        <v>70</v>
      </c>
      <c r="AI606" s="623">
        <f t="shared" si="21"/>
        <v>347</v>
      </c>
    </row>
    <row r="607" spans="1:35" ht="12" customHeight="1" x14ac:dyDescent="0.2">
      <c r="A607" s="628"/>
      <c r="B607" s="628" t="s">
        <v>2785</v>
      </c>
      <c r="C607" s="625" t="s">
        <v>2637</v>
      </c>
      <c r="D607" s="628" t="s">
        <v>2872</v>
      </c>
      <c r="E607" s="625">
        <v>101</v>
      </c>
      <c r="F607" s="625">
        <v>67</v>
      </c>
      <c r="G607" s="625"/>
      <c r="H607" s="625">
        <v>79</v>
      </c>
      <c r="I607" s="625"/>
      <c r="J607" s="625" t="s">
        <v>3854</v>
      </c>
      <c r="K607" s="625"/>
      <c r="L607" s="625" t="s">
        <v>6177</v>
      </c>
      <c r="M607" s="629" t="s">
        <v>5089</v>
      </c>
      <c r="N607" s="625"/>
      <c r="O607" s="626" t="s">
        <v>6178</v>
      </c>
      <c r="P607" s="629" t="s">
        <v>6178</v>
      </c>
      <c r="Q607" s="625"/>
      <c r="R607" s="626" t="s">
        <v>9991</v>
      </c>
      <c r="S607" s="625"/>
      <c r="T607" s="626" t="s">
        <v>6178</v>
      </c>
      <c r="U607" s="625"/>
      <c r="V607" s="638" t="s">
        <v>3722</v>
      </c>
      <c r="W607" s="628"/>
      <c r="X607" s="625" t="s">
        <v>5243</v>
      </c>
      <c r="Y607" s="625"/>
      <c r="Z607" s="625" t="s">
        <v>220</v>
      </c>
      <c r="AA607" s="628"/>
      <c r="AB607" s="625" t="s">
        <v>8263</v>
      </c>
      <c r="AC607" s="626" t="str">
        <f t="shared" si="20"/>
        <v>327 mm</v>
      </c>
      <c r="AH607" s="623">
        <v>90</v>
      </c>
      <c r="AI607" s="623">
        <f t="shared" si="21"/>
        <v>327</v>
      </c>
    </row>
    <row r="608" spans="1:35" x14ac:dyDescent="0.2">
      <c r="A608" s="628"/>
      <c r="B608" s="628" t="s">
        <v>2785</v>
      </c>
      <c r="C608" s="625" t="s">
        <v>2637</v>
      </c>
      <c r="D608" s="628" t="s">
        <v>4682</v>
      </c>
      <c r="E608" s="625">
        <v>135</v>
      </c>
      <c r="F608" s="625">
        <v>72</v>
      </c>
      <c r="G608" s="625"/>
      <c r="H608" s="625">
        <v>88</v>
      </c>
      <c r="I608" s="625"/>
      <c r="J608" s="625" t="s">
        <v>3854</v>
      </c>
      <c r="K608" s="625"/>
      <c r="L608" s="625" t="s">
        <v>6177</v>
      </c>
      <c r="M608" s="629" t="s">
        <v>3929</v>
      </c>
      <c r="N608" s="625"/>
      <c r="O608" s="626" t="s">
        <v>6178</v>
      </c>
      <c r="P608" s="629" t="s">
        <v>6178</v>
      </c>
      <c r="Q608" s="625"/>
      <c r="R608" s="626" t="s">
        <v>9991</v>
      </c>
      <c r="S608" s="625"/>
      <c r="T608" s="626" t="s">
        <v>6178</v>
      </c>
      <c r="U608" s="625"/>
      <c r="V608" s="638" t="s">
        <v>6343</v>
      </c>
      <c r="W608" s="628"/>
      <c r="X608" s="625" t="s">
        <v>220</v>
      </c>
      <c r="Y608" s="625"/>
      <c r="Z608" s="625" t="s">
        <v>5243</v>
      </c>
      <c r="AA608" s="628"/>
      <c r="AB608" s="625" t="s">
        <v>8263</v>
      </c>
      <c r="AC608" s="626" t="str">
        <f t="shared" si="20"/>
        <v>307 mm</v>
      </c>
      <c r="AH608" s="623">
        <v>110</v>
      </c>
      <c r="AI608" s="623">
        <f t="shared" si="21"/>
        <v>307</v>
      </c>
    </row>
    <row r="609" spans="1:35" x14ac:dyDescent="0.2">
      <c r="A609" s="628"/>
      <c r="B609" s="628" t="s">
        <v>2785</v>
      </c>
      <c r="C609" s="625" t="s">
        <v>2637</v>
      </c>
      <c r="D609" s="632" t="s">
        <v>2566</v>
      </c>
      <c r="E609" s="625">
        <v>101</v>
      </c>
      <c r="F609" s="625">
        <v>69</v>
      </c>
      <c r="G609" s="625"/>
      <c r="H609" s="625">
        <v>79</v>
      </c>
      <c r="I609" s="625"/>
      <c r="J609" s="625" t="s">
        <v>3854</v>
      </c>
      <c r="K609" s="625"/>
      <c r="L609" s="625" t="s">
        <v>6177</v>
      </c>
      <c r="M609" s="629" t="s">
        <v>5089</v>
      </c>
      <c r="N609" s="625"/>
      <c r="O609" s="626" t="s">
        <v>6178</v>
      </c>
      <c r="P609" s="629" t="s">
        <v>6178</v>
      </c>
      <c r="Q609" s="625"/>
      <c r="R609" s="626" t="s">
        <v>9991</v>
      </c>
      <c r="S609" s="625"/>
      <c r="T609" s="626" t="s">
        <v>6178</v>
      </c>
      <c r="U609" s="625"/>
      <c r="V609" s="638" t="s">
        <v>911</v>
      </c>
      <c r="W609" s="628"/>
      <c r="X609" s="625" t="s">
        <v>211</v>
      </c>
      <c r="Y609" s="625"/>
      <c r="Z609" s="625" t="s">
        <v>5243</v>
      </c>
      <c r="AA609" s="628"/>
      <c r="AB609" s="625" t="s">
        <v>8263</v>
      </c>
      <c r="AC609" s="626" t="str">
        <f t="shared" si="20"/>
        <v>352 mm</v>
      </c>
      <c r="AH609" s="623">
        <v>65</v>
      </c>
      <c r="AI609" s="623">
        <f t="shared" si="21"/>
        <v>352</v>
      </c>
    </row>
    <row r="610" spans="1:35" ht="12" customHeight="1" x14ac:dyDescent="0.2">
      <c r="A610" s="628"/>
      <c r="B610" s="628" t="s">
        <v>2785</v>
      </c>
      <c r="C610" s="625" t="s">
        <v>2637</v>
      </c>
      <c r="D610" s="628" t="s">
        <v>5615</v>
      </c>
      <c r="E610" s="625">
        <v>101</v>
      </c>
      <c r="F610" s="625">
        <v>67</v>
      </c>
      <c r="G610" s="625"/>
      <c r="H610" s="625">
        <v>79</v>
      </c>
      <c r="I610" s="625"/>
      <c r="J610" s="625" t="s">
        <v>3854</v>
      </c>
      <c r="K610" s="625"/>
      <c r="L610" s="625" t="s">
        <v>6177</v>
      </c>
      <c r="M610" s="629" t="s">
        <v>5089</v>
      </c>
      <c r="N610" s="625"/>
      <c r="O610" s="626" t="s">
        <v>6178</v>
      </c>
      <c r="P610" s="629" t="s">
        <v>6178</v>
      </c>
      <c r="Q610" s="625"/>
      <c r="R610" s="626" t="s">
        <v>9991</v>
      </c>
      <c r="S610" s="625"/>
      <c r="T610" s="626" t="s">
        <v>6178</v>
      </c>
      <c r="U610" s="625"/>
      <c r="V610" s="638" t="s">
        <v>3722</v>
      </c>
      <c r="W610" s="628"/>
      <c r="X610" s="625" t="s">
        <v>5243</v>
      </c>
      <c r="Y610" s="625"/>
      <c r="Z610" s="625" t="s">
        <v>220</v>
      </c>
      <c r="AA610" s="628"/>
      <c r="AB610" s="625" t="s">
        <v>8263</v>
      </c>
      <c r="AC610" s="626" t="str">
        <f t="shared" si="20"/>
        <v>327 mm</v>
      </c>
      <c r="AH610" s="623">
        <v>90</v>
      </c>
      <c r="AI610" s="623">
        <f t="shared" si="21"/>
        <v>327</v>
      </c>
    </row>
    <row r="611" spans="1:35" x14ac:dyDescent="0.2">
      <c r="A611" s="628"/>
      <c r="B611" s="628" t="s">
        <v>2785</v>
      </c>
      <c r="C611" s="625" t="s">
        <v>2637</v>
      </c>
      <c r="D611" s="628" t="s">
        <v>5689</v>
      </c>
      <c r="E611" s="625">
        <v>101</v>
      </c>
      <c r="F611" s="625">
        <v>65</v>
      </c>
      <c r="G611" s="625"/>
      <c r="H611" s="625">
        <v>79</v>
      </c>
      <c r="I611" s="625"/>
      <c r="J611" s="625" t="s">
        <v>3854</v>
      </c>
      <c r="K611" s="625"/>
      <c r="L611" s="625" t="s">
        <v>6177</v>
      </c>
      <c r="M611" s="629" t="s">
        <v>3817</v>
      </c>
      <c r="N611" s="625"/>
      <c r="O611" s="626" t="s">
        <v>6178</v>
      </c>
      <c r="P611" s="629" t="s">
        <v>6178</v>
      </c>
      <c r="Q611" s="625"/>
      <c r="R611" s="626" t="s">
        <v>9991</v>
      </c>
      <c r="S611" s="625"/>
      <c r="T611" s="626" t="s">
        <v>6178</v>
      </c>
      <c r="U611" s="625"/>
      <c r="V611" s="638" t="s">
        <v>4424</v>
      </c>
      <c r="W611" s="628"/>
      <c r="X611" s="625" t="s">
        <v>486</v>
      </c>
      <c r="Y611" s="625"/>
      <c r="Z611" s="625" t="s">
        <v>1409</v>
      </c>
      <c r="AA611" s="628"/>
      <c r="AB611" s="625" t="s">
        <v>8263</v>
      </c>
      <c r="AC611" s="626" t="str">
        <f t="shared" si="20"/>
        <v>357 mm</v>
      </c>
      <c r="AD611" s="623" t="s">
        <v>5750</v>
      </c>
      <c r="AH611" s="623">
        <v>60</v>
      </c>
      <c r="AI611" s="623">
        <f t="shared" si="21"/>
        <v>357</v>
      </c>
    </row>
    <row r="612" spans="1:35" x14ac:dyDescent="0.2">
      <c r="A612" s="628"/>
      <c r="B612" s="628" t="s">
        <v>2785</v>
      </c>
      <c r="C612" s="625" t="s">
        <v>2637</v>
      </c>
      <c r="D612" s="628" t="s">
        <v>9927</v>
      </c>
      <c r="E612" s="625">
        <v>116</v>
      </c>
      <c r="F612" s="625"/>
      <c r="G612" s="625"/>
      <c r="H612" s="625">
        <v>79</v>
      </c>
      <c r="I612" s="625"/>
      <c r="J612" s="625" t="s">
        <v>3854</v>
      </c>
      <c r="K612" s="625"/>
      <c r="L612" s="626" t="s">
        <v>6177</v>
      </c>
      <c r="M612" s="629" t="s">
        <v>8671</v>
      </c>
      <c r="N612" s="626"/>
      <c r="O612" s="626" t="s">
        <v>6177</v>
      </c>
      <c r="P612" s="629" t="s">
        <v>8672</v>
      </c>
      <c r="Q612" s="625"/>
      <c r="R612" s="626" t="s">
        <v>9991</v>
      </c>
      <c r="S612" s="625"/>
      <c r="T612" s="626" t="s">
        <v>6178</v>
      </c>
      <c r="U612" s="625"/>
      <c r="V612" s="638" t="s">
        <v>1342</v>
      </c>
      <c r="W612" s="628"/>
      <c r="X612" s="625" t="s">
        <v>211</v>
      </c>
      <c r="Y612" s="625"/>
      <c r="Z612" s="625" t="s">
        <v>5243</v>
      </c>
      <c r="AA612" s="628"/>
      <c r="AB612" s="625" t="s">
        <v>8263</v>
      </c>
      <c r="AC612" s="626" t="str">
        <f t="shared" si="20"/>
        <v>352 mm</v>
      </c>
      <c r="AH612" s="623">
        <v>65</v>
      </c>
      <c r="AI612" s="623">
        <f t="shared" si="21"/>
        <v>352</v>
      </c>
    </row>
    <row r="613" spans="1:35" x14ac:dyDescent="0.2">
      <c r="A613" s="628"/>
      <c r="B613" s="628" t="s">
        <v>9136</v>
      </c>
      <c r="C613" s="625" t="s">
        <v>2637</v>
      </c>
      <c r="D613" s="628" t="s">
        <v>9139</v>
      </c>
      <c r="E613" s="625">
        <v>101</v>
      </c>
      <c r="F613" s="625">
        <v>64</v>
      </c>
      <c r="G613" s="625"/>
      <c r="H613" s="625">
        <v>79</v>
      </c>
      <c r="I613" s="625"/>
      <c r="J613" s="625" t="s">
        <v>3854</v>
      </c>
      <c r="K613" s="625"/>
      <c r="L613" s="625" t="s">
        <v>6177</v>
      </c>
      <c r="M613" s="629" t="s">
        <v>3817</v>
      </c>
      <c r="N613" s="625"/>
      <c r="O613" s="626" t="s">
        <v>6178</v>
      </c>
      <c r="P613" s="629" t="s">
        <v>6178</v>
      </c>
      <c r="Q613" s="625"/>
      <c r="R613" s="626" t="s">
        <v>9991</v>
      </c>
      <c r="S613" s="625"/>
      <c r="T613" s="626" t="s">
        <v>6178</v>
      </c>
      <c r="U613" s="625"/>
      <c r="V613" s="638" t="s">
        <v>18</v>
      </c>
      <c r="W613" s="628"/>
      <c r="X613" s="625" t="s">
        <v>8802</v>
      </c>
      <c r="Y613" s="625"/>
      <c r="Z613" s="625" t="s">
        <v>5156</v>
      </c>
      <c r="AA613" s="628"/>
      <c r="AB613" s="625" t="s">
        <v>8263</v>
      </c>
      <c r="AC613" s="626" t="str">
        <f t="shared" si="20"/>
        <v>347 mm</v>
      </c>
      <c r="AH613" s="623">
        <v>70</v>
      </c>
      <c r="AI613" s="623">
        <f t="shared" si="21"/>
        <v>347</v>
      </c>
    </row>
    <row r="614" spans="1:35" x14ac:dyDescent="0.2">
      <c r="A614" s="628"/>
      <c r="B614" s="628" t="s">
        <v>9136</v>
      </c>
      <c r="C614" s="625" t="s">
        <v>2637</v>
      </c>
      <c r="D614" s="628" t="s">
        <v>9137</v>
      </c>
      <c r="E614" s="625">
        <v>101</v>
      </c>
      <c r="F614" s="625">
        <v>64</v>
      </c>
      <c r="G614" s="625"/>
      <c r="H614" s="625">
        <v>79</v>
      </c>
      <c r="I614" s="625"/>
      <c r="J614" s="625" t="s">
        <v>3854</v>
      </c>
      <c r="K614" s="625"/>
      <c r="L614" s="625" t="s">
        <v>6177</v>
      </c>
      <c r="M614" s="629" t="s">
        <v>3817</v>
      </c>
      <c r="N614" s="625"/>
      <c r="O614" s="626" t="s">
        <v>6178</v>
      </c>
      <c r="P614" s="629" t="s">
        <v>6178</v>
      </c>
      <c r="Q614" s="625"/>
      <c r="R614" s="626" t="s">
        <v>9991</v>
      </c>
      <c r="S614" s="625"/>
      <c r="T614" s="626" t="s">
        <v>6178</v>
      </c>
      <c r="U614" s="625"/>
      <c r="V614" s="638" t="s">
        <v>210</v>
      </c>
      <c r="W614" s="628"/>
      <c r="X614" s="625" t="s">
        <v>8802</v>
      </c>
      <c r="Y614" s="625"/>
      <c r="Z614" s="625" t="s">
        <v>486</v>
      </c>
      <c r="AA614" s="628"/>
      <c r="AB614" s="625" t="s">
        <v>8263</v>
      </c>
      <c r="AC614" s="626" t="str">
        <f t="shared" si="20"/>
        <v>362 mm</v>
      </c>
      <c r="AH614" s="623">
        <v>55</v>
      </c>
      <c r="AI614" s="623">
        <f t="shared" si="21"/>
        <v>362</v>
      </c>
    </row>
    <row r="615" spans="1:35" x14ac:dyDescent="0.2">
      <c r="A615" s="628"/>
      <c r="B615" s="628" t="s">
        <v>1539</v>
      </c>
      <c r="C615" s="625" t="s">
        <v>2637</v>
      </c>
      <c r="D615" s="628" t="s">
        <v>5957</v>
      </c>
      <c r="E615" s="625">
        <v>101</v>
      </c>
      <c r="F615" s="625">
        <v>65</v>
      </c>
      <c r="G615" s="625"/>
      <c r="H615" s="625">
        <v>79</v>
      </c>
      <c r="I615" s="625"/>
      <c r="J615" s="625" t="s">
        <v>3854</v>
      </c>
      <c r="K615" s="625"/>
      <c r="L615" s="625" t="s">
        <v>6177</v>
      </c>
      <c r="M615" s="629" t="s">
        <v>5089</v>
      </c>
      <c r="N615" s="625"/>
      <c r="O615" s="626" t="s">
        <v>6178</v>
      </c>
      <c r="P615" s="629" t="s">
        <v>6178</v>
      </c>
      <c r="Q615" s="625"/>
      <c r="R615" s="626" t="s">
        <v>9991</v>
      </c>
      <c r="S615" s="625"/>
      <c r="T615" s="626" t="s">
        <v>6178</v>
      </c>
      <c r="U615" s="625"/>
      <c r="V615" s="638" t="s">
        <v>4971</v>
      </c>
      <c r="W615" s="628"/>
      <c r="X615" s="625" t="s">
        <v>5243</v>
      </c>
      <c r="Y615" s="625"/>
      <c r="Z615" s="625" t="s">
        <v>220</v>
      </c>
      <c r="AA615" s="628"/>
      <c r="AB615" s="625" t="s">
        <v>8263</v>
      </c>
      <c r="AC615" s="626" t="str">
        <f t="shared" si="20"/>
        <v>332 mm</v>
      </c>
      <c r="AH615" s="623">
        <v>85</v>
      </c>
      <c r="AI615" s="623">
        <f t="shared" si="21"/>
        <v>332</v>
      </c>
    </row>
    <row r="616" spans="1:35" x14ac:dyDescent="0.2">
      <c r="A616" s="628"/>
      <c r="B616" s="628" t="s">
        <v>1539</v>
      </c>
      <c r="C616" s="625" t="s">
        <v>2637</v>
      </c>
      <c r="D616" s="628" t="s">
        <v>681</v>
      </c>
      <c r="E616" s="625">
        <v>101</v>
      </c>
      <c r="F616" s="625">
        <v>64</v>
      </c>
      <c r="G616" s="625"/>
      <c r="H616" s="625">
        <v>79</v>
      </c>
      <c r="I616" s="625"/>
      <c r="J616" s="625" t="s">
        <v>3854</v>
      </c>
      <c r="K616" s="625"/>
      <c r="L616" s="625" t="s">
        <v>6177</v>
      </c>
      <c r="M616" s="629" t="s">
        <v>3817</v>
      </c>
      <c r="N616" s="625"/>
      <c r="O616" s="626" t="s">
        <v>6178</v>
      </c>
      <c r="P616" s="629" t="s">
        <v>6178</v>
      </c>
      <c r="Q616" s="625"/>
      <c r="R616" s="626" t="s">
        <v>9991</v>
      </c>
      <c r="S616" s="625"/>
      <c r="T616" s="626" t="s">
        <v>6178</v>
      </c>
      <c r="U616" s="625"/>
      <c r="V616" s="638" t="s">
        <v>210</v>
      </c>
      <c r="W616" s="628"/>
      <c r="X616" s="625" t="s">
        <v>211</v>
      </c>
      <c r="Y616" s="625"/>
      <c r="Z616" s="625" t="s">
        <v>5243</v>
      </c>
      <c r="AA616" s="628"/>
      <c r="AB616" s="625" t="s">
        <v>8263</v>
      </c>
      <c r="AC616" s="626" t="str">
        <f t="shared" si="20"/>
        <v>362 mm</v>
      </c>
      <c r="AH616" s="623">
        <v>55</v>
      </c>
      <c r="AI616" s="623">
        <f t="shared" si="21"/>
        <v>362</v>
      </c>
    </row>
    <row r="617" spans="1:35" x14ac:dyDescent="0.2">
      <c r="A617" s="628"/>
      <c r="B617" s="628" t="s">
        <v>1019</v>
      </c>
      <c r="C617" s="625" t="s">
        <v>2637</v>
      </c>
      <c r="D617" s="628" t="s">
        <v>488</v>
      </c>
      <c r="E617" s="625">
        <v>101</v>
      </c>
      <c r="F617" s="625">
        <v>67</v>
      </c>
      <c r="G617" s="625"/>
      <c r="H617" s="625">
        <v>79</v>
      </c>
      <c r="I617" s="625"/>
      <c r="J617" s="625" t="s">
        <v>3854</v>
      </c>
      <c r="K617" s="625"/>
      <c r="L617" s="625" t="s">
        <v>6177</v>
      </c>
      <c r="M617" s="629" t="s">
        <v>5089</v>
      </c>
      <c r="N617" s="625"/>
      <c r="O617" s="626" t="s">
        <v>6178</v>
      </c>
      <c r="P617" s="629" t="s">
        <v>6178</v>
      </c>
      <c r="Q617" s="625"/>
      <c r="R617" s="626" t="s">
        <v>9991</v>
      </c>
      <c r="S617" s="625"/>
      <c r="T617" s="626" t="s">
        <v>6178</v>
      </c>
      <c r="U617" s="625"/>
      <c r="V617" s="625" t="s">
        <v>3742</v>
      </c>
      <c r="W617" s="628"/>
      <c r="X617" s="625" t="s">
        <v>6180</v>
      </c>
      <c r="Y617" s="625"/>
      <c r="Z617" s="625" t="s">
        <v>5243</v>
      </c>
      <c r="AA617" s="628"/>
      <c r="AB617" s="625" t="s">
        <v>8263</v>
      </c>
      <c r="AC617" s="626" t="str">
        <f t="shared" si="20"/>
        <v>337 mm</v>
      </c>
      <c r="AH617" s="623">
        <v>80</v>
      </c>
      <c r="AI617" s="623">
        <f t="shared" si="21"/>
        <v>337</v>
      </c>
    </row>
    <row r="618" spans="1:35" ht="25.5" x14ac:dyDescent="0.2">
      <c r="A618" s="628"/>
      <c r="B618" s="628" t="s">
        <v>1019</v>
      </c>
      <c r="C618" s="625" t="s">
        <v>2637</v>
      </c>
      <c r="D618" s="632" t="s">
        <v>2239</v>
      </c>
      <c r="E618" s="625">
        <v>101</v>
      </c>
      <c r="F618" s="625">
        <v>67</v>
      </c>
      <c r="G618" s="625"/>
      <c r="H618" s="625">
        <v>79</v>
      </c>
      <c r="I618" s="625"/>
      <c r="J618" s="625" t="s">
        <v>3854</v>
      </c>
      <c r="K618" s="625"/>
      <c r="L618" s="625" t="s">
        <v>6177</v>
      </c>
      <c r="M618" s="629" t="s">
        <v>3817</v>
      </c>
      <c r="N618" s="625"/>
      <c r="O618" s="626" t="s">
        <v>6178</v>
      </c>
      <c r="P618" s="629" t="s">
        <v>6178</v>
      </c>
      <c r="Q618" s="625"/>
      <c r="R618" s="626" t="s">
        <v>9991</v>
      </c>
      <c r="S618" s="625"/>
      <c r="T618" s="626" t="s">
        <v>6178</v>
      </c>
      <c r="U618" s="625"/>
      <c r="V618" s="638" t="s">
        <v>538</v>
      </c>
      <c r="W618" s="628"/>
      <c r="X618" s="625" t="s">
        <v>6180</v>
      </c>
      <c r="Y618" s="625"/>
      <c r="Z618" s="625" t="s">
        <v>5243</v>
      </c>
      <c r="AA618" s="628"/>
      <c r="AB618" s="625" t="s">
        <v>8263</v>
      </c>
      <c r="AC618" s="626" t="str">
        <f t="shared" si="20"/>
        <v>342 mm</v>
      </c>
      <c r="AH618" s="623">
        <v>75</v>
      </c>
      <c r="AI618" s="623">
        <f t="shared" si="21"/>
        <v>342</v>
      </c>
    </row>
    <row r="619" spans="1:35" x14ac:dyDescent="0.2">
      <c r="A619" s="628"/>
      <c r="B619" s="628" t="s">
        <v>1019</v>
      </c>
      <c r="C619" s="625" t="s">
        <v>2637</v>
      </c>
      <c r="D619" s="632" t="s">
        <v>10435</v>
      </c>
      <c r="E619" s="625">
        <v>101</v>
      </c>
      <c r="F619" s="625">
        <v>67</v>
      </c>
      <c r="G619" s="625"/>
      <c r="H619" s="625">
        <v>79</v>
      </c>
      <c r="I619" s="625"/>
      <c r="J619" s="625" t="s">
        <v>3854</v>
      </c>
      <c r="K619" s="625"/>
      <c r="L619" s="625" t="s">
        <v>6177</v>
      </c>
      <c r="M619" s="629" t="s">
        <v>3817</v>
      </c>
      <c r="N619" s="625"/>
      <c r="O619" s="626" t="s">
        <v>6178</v>
      </c>
      <c r="P619" s="629" t="s">
        <v>6178</v>
      </c>
      <c r="Q619" s="625"/>
      <c r="R619" s="626" t="s">
        <v>9991</v>
      </c>
      <c r="S619" s="625"/>
      <c r="T619" s="626" t="s">
        <v>6178</v>
      </c>
      <c r="U619" s="625"/>
      <c r="V619" s="638" t="s">
        <v>538</v>
      </c>
      <c r="W619" s="628"/>
      <c r="X619" s="625" t="s">
        <v>6180</v>
      </c>
      <c r="Y619" s="625"/>
      <c r="Z619" s="625" t="s">
        <v>5243</v>
      </c>
      <c r="AA619" s="628"/>
      <c r="AB619" s="625" t="s">
        <v>8263</v>
      </c>
      <c r="AC619" s="626" t="str">
        <f t="shared" si="20"/>
        <v>342 mm</v>
      </c>
      <c r="AH619" s="623">
        <v>75</v>
      </c>
      <c r="AI619" s="623">
        <f t="shared" si="21"/>
        <v>342</v>
      </c>
    </row>
    <row r="620" spans="1:35" x14ac:dyDescent="0.2">
      <c r="A620" s="628"/>
      <c r="B620" s="628" t="s">
        <v>1019</v>
      </c>
      <c r="C620" s="625" t="s">
        <v>2637</v>
      </c>
      <c r="D620" s="632" t="s">
        <v>4631</v>
      </c>
      <c r="E620" s="625">
        <v>101</v>
      </c>
      <c r="F620" s="625">
        <v>66</v>
      </c>
      <c r="G620" s="625"/>
      <c r="H620" s="625">
        <v>79</v>
      </c>
      <c r="I620" s="625"/>
      <c r="J620" s="625" t="s">
        <v>3854</v>
      </c>
      <c r="K620" s="625"/>
      <c r="L620" s="625" t="s">
        <v>6177</v>
      </c>
      <c r="M620" s="629" t="s">
        <v>5089</v>
      </c>
      <c r="N620" s="625"/>
      <c r="O620" s="626" t="s">
        <v>6178</v>
      </c>
      <c r="P620" s="629" t="s">
        <v>6178</v>
      </c>
      <c r="Q620" s="625"/>
      <c r="R620" s="626" t="s">
        <v>9991</v>
      </c>
      <c r="S620" s="625"/>
      <c r="T620" s="626" t="s">
        <v>6178</v>
      </c>
      <c r="U620" s="625"/>
      <c r="V620" s="638" t="s">
        <v>210</v>
      </c>
      <c r="W620" s="628"/>
      <c r="X620" s="625" t="s">
        <v>486</v>
      </c>
      <c r="Y620" s="625"/>
      <c r="Z620" s="625" t="s">
        <v>5156</v>
      </c>
      <c r="AA620" s="628"/>
      <c r="AB620" s="625" t="s">
        <v>8263</v>
      </c>
      <c r="AC620" s="626" t="str">
        <f t="shared" si="20"/>
        <v>362 mm</v>
      </c>
      <c r="AH620" s="623">
        <v>55</v>
      </c>
      <c r="AI620" s="623">
        <f t="shared" si="21"/>
        <v>362</v>
      </c>
    </row>
    <row r="621" spans="1:35" x14ac:dyDescent="0.2">
      <c r="A621" s="628"/>
      <c r="B621" s="628" t="s">
        <v>1019</v>
      </c>
      <c r="C621" s="625" t="s">
        <v>2637</v>
      </c>
      <c r="D621" s="628" t="s">
        <v>8638</v>
      </c>
      <c r="E621" s="625">
        <v>101</v>
      </c>
      <c r="F621" s="625">
        <v>67</v>
      </c>
      <c r="G621" s="625"/>
      <c r="H621" s="625">
        <v>79</v>
      </c>
      <c r="I621" s="625"/>
      <c r="J621" s="625" t="s">
        <v>3854</v>
      </c>
      <c r="K621" s="625"/>
      <c r="L621" s="625" t="s">
        <v>6177</v>
      </c>
      <c r="M621" s="629" t="s">
        <v>5089</v>
      </c>
      <c r="N621" s="625"/>
      <c r="O621" s="626" t="s">
        <v>6178</v>
      </c>
      <c r="P621" s="629" t="s">
        <v>6178</v>
      </c>
      <c r="Q621" s="626"/>
      <c r="R621" s="626" t="s">
        <v>9991</v>
      </c>
      <c r="S621" s="625"/>
      <c r="T621" s="626" t="s">
        <v>6178</v>
      </c>
      <c r="U621" s="625"/>
      <c r="V621" s="638" t="s">
        <v>538</v>
      </c>
      <c r="W621" s="628"/>
      <c r="X621" s="625" t="s">
        <v>6180</v>
      </c>
      <c r="Y621" s="625"/>
      <c r="Z621" s="625" t="s">
        <v>5243</v>
      </c>
      <c r="AA621" s="628"/>
      <c r="AB621" s="625" t="s">
        <v>8263</v>
      </c>
      <c r="AC621" s="626" t="str">
        <f t="shared" si="20"/>
        <v>342 mm</v>
      </c>
      <c r="AH621" s="623">
        <v>75</v>
      </c>
      <c r="AI621" s="623">
        <f t="shared" si="21"/>
        <v>342</v>
      </c>
    </row>
    <row r="622" spans="1:35" x14ac:dyDescent="0.2">
      <c r="A622" s="628" t="s">
        <v>12352</v>
      </c>
      <c r="B622" s="628" t="s">
        <v>8272</v>
      </c>
      <c r="C622" s="625" t="s">
        <v>2637</v>
      </c>
      <c r="D622" s="628" t="s">
        <v>12353</v>
      </c>
      <c r="E622" s="625">
        <v>116</v>
      </c>
      <c r="F622" s="625">
        <v>65</v>
      </c>
      <c r="G622" s="625"/>
      <c r="H622" s="625">
        <v>79</v>
      </c>
      <c r="I622" s="625"/>
      <c r="J622" s="638" t="s">
        <v>3854</v>
      </c>
      <c r="K622" s="626"/>
      <c r="L622" s="626" t="s">
        <v>6177</v>
      </c>
      <c r="M622" s="629" t="s">
        <v>8671</v>
      </c>
      <c r="N622" s="626"/>
      <c r="O622" s="626" t="s">
        <v>6177</v>
      </c>
      <c r="P622" s="629" t="s">
        <v>8672</v>
      </c>
      <c r="Q622" s="625"/>
      <c r="R622" s="626" t="s">
        <v>9991</v>
      </c>
      <c r="S622" s="625"/>
      <c r="T622" s="626" t="s">
        <v>6178</v>
      </c>
      <c r="U622" s="625"/>
      <c r="V622" s="638" t="s">
        <v>538</v>
      </c>
      <c r="W622" s="628"/>
      <c r="X622" s="625" t="s">
        <v>6180</v>
      </c>
      <c r="Y622" s="625"/>
      <c r="Z622" s="625" t="s">
        <v>5243</v>
      </c>
      <c r="AA622" s="628"/>
      <c r="AB622" s="625" t="s">
        <v>8263</v>
      </c>
      <c r="AC622" s="626" t="str">
        <f>AI622&amp; " mm"</f>
        <v>342 mm</v>
      </c>
      <c r="AD622" s="623" t="s">
        <v>12348</v>
      </c>
      <c r="AH622" s="623">
        <v>75</v>
      </c>
      <c r="AI622" s="623">
        <f>312-AH622-7+112</f>
        <v>342</v>
      </c>
    </row>
    <row r="623" spans="1:35" x14ac:dyDescent="0.2">
      <c r="A623" s="628"/>
      <c r="B623" s="628" t="s">
        <v>6096</v>
      </c>
      <c r="C623" s="625" t="s">
        <v>2637</v>
      </c>
      <c r="D623" s="628" t="s">
        <v>7220</v>
      </c>
      <c r="E623" s="625">
        <v>111</v>
      </c>
      <c r="F623" s="625">
        <v>68</v>
      </c>
      <c r="G623" s="625"/>
      <c r="H623" s="625">
        <v>83</v>
      </c>
      <c r="I623" s="625"/>
      <c r="J623" s="625" t="s">
        <v>3854</v>
      </c>
      <c r="K623" s="625"/>
      <c r="L623" s="625" t="s">
        <v>6177</v>
      </c>
      <c r="M623" s="629" t="s">
        <v>3929</v>
      </c>
      <c r="N623" s="625"/>
      <c r="O623" s="626" t="s">
        <v>6178</v>
      </c>
      <c r="P623" s="629" t="s">
        <v>6178</v>
      </c>
      <c r="Q623" s="625"/>
      <c r="R623" s="626" t="s">
        <v>9991</v>
      </c>
      <c r="S623" s="625"/>
      <c r="T623" s="626" t="s">
        <v>6178</v>
      </c>
      <c r="U623" s="625"/>
      <c r="V623" s="638" t="s">
        <v>18</v>
      </c>
      <c r="W623" s="628"/>
      <c r="X623" s="625" t="s">
        <v>6180</v>
      </c>
      <c r="Y623" s="625"/>
      <c r="Z623" s="625" t="s">
        <v>5243</v>
      </c>
      <c r="AA623" s="628"/>
      <c r="AB623" s="625" t="s">
        <v>8263</v>
      </c>
      <c r="AC623" s="626" t="str">
        <f t="shared" si="20"/>
        <v>347 mm</v>
      </c>
      <c r="AH623" s="623">
        <v>70</v>
      </c>
      <c r="AI623" s="623">
        <f t="shared" si="21"/>
        <v>347</v>
      </c>
    </row>
    <row r="624" spans="1:35" x14ac:dyDescent="0.2">
      <c r="A624" s="628"/>
      <c r="B624" s="628" t="s">
        <v>6096</v>
      </c>
      <c r="C624" s="625" t="s">
        <v>2637</v>
      </c>
      <c r="D624" s="632" t="s">
        <v>6560</v>
      </c>
      <c r="E624" s="625">
        <v>101</v>
      </c>
      <c r="F624" s="625">
        <v>67</v>
      </c>
      <c r="G624" s="625"/>
      <c r="H624" s="625">
        <v>79</v>
      </c>
      <c r="I624" s="625"/>
      <c r="J624" s="625" t="s">
        <v>3854</v>
      </c>
      <c r="K624" s="625"/>
      <c r="L624" s="625" t="s">
        <v>6177</v>
      </c>
      <c r="M624" s="629" t="s">
        <v>5089</v>
      </c>
      <c r="N624" s="625"/>
      <c r="O624" s="626" t="s">
        <v>6178</v>
      </c>
      <c r="P624" s="629" t="s">
        <v>6178</v>
      </c>
      <c r="Q624" s="626"/>
      <c r="R624" s="626" t="s">
        <v>9991</v>
      </c>
      <c r="S624" s="625"/>
      <c r="T624" s="626" t="s">
        <v>6178</v>
      </c>
      <c r="U624" s="625"/>
      <c r="V624" s="638" t="s">
        <v>538</v>
      </c>
      <c r="W624" s="628"/>
      <c r="X624" s="625" t="s">
        <v>6180</v>
      </c>
      <c r="Y624" s="625"/>
      <c r="Z624" s="625" t="s">
        <v>6180</v>
      </c>
      <c r="AA624" s="628"/>
      <c r="AB624" s="625" t="s">
        <v>8263</v>
      </c>
      <c r="AC624" s="626" t="str">
        <f t="shared" si="20"/>
        <v>342 mm</v>
      </c>
      <c r="AH624" s="623">
        <v>75</v>
      </c>
      <c r="AI624" s="623">
        <f t="shared" si="21"/>
        <v>342</v>
      </c>
    </row>
    <row r="625" spans="1:35" x14ac:dyDescent="0.2">
      <c r="A625" s="628"/>
      <c r="B625" s="628" t="s">
        <v>5948</v>
      </c>
      <c r="C625" s="625" t="s">
        <v>2637</v>
      </c>
      <c r="D625" s="628" t="s">
        <v>9857</v>
      </c>
      <c r="E625" s="625">
        <v>135</v>
      </c>
      <c r="F625" s="625">
        <v>70</v>
      </c>
      <c r="G625" s="625"/>
      <c r="H625" s="625">
        <v>88</v>
      </c>
      <c r="I625" s="625"/>
      <c r="J625" s="625" t="s">
        <v>3854</v>
      </c>
      <c r="K625" s="625"/>
      <c r="L625" s="625" t="s">
        <v>6177</v>
      </c>
      <c r="M625" s="629" t="s">
        <v>3929</v>
      </c>
      <c r="N625" s="625"/>
      <c r="O625" s="626" t="s">
        <v>6178</v>
      </c>
      <c r="P625" s="629" t="s">
        <v>6178</v>
      </c>
      <c r="Q625" s="625"/>
      <c r="R625" s="626" t="s">
        <v>9991</v>
      </c>
      <c r="S625" s="625"/>
      <c r="T625" s="626" t="s">
        <v>6178</v>
      </c>
      <c r="U625" s="625"/>
      <c r="V625" s="638" t="s">
        <v>6343</v>
      </c>
      <c r="W625" s="628"/>
      <c r="X625" s="625" t="s">
        <v>5156</v>
      </c>
      <c r="Y625" s="625"/>
      <c r="Z625" s="625" t="s">
        <v>5156</v>
      </c>
      <c r="AA625" s="628"/>
      <c r="AB625" s="625" t="s">
        <v>8263</v>
      </c>
      <c r="AC625" s="626" t="str">
        <f t="shared" si="20"/>
        <v>307 mm</v>
      </c>
      <c r="AH625" s="623">
        <v>110</v>
      </c>
      <c r="AI625" s="623">
        <f t="shared" si="21"/>
        <v>307</v>
      </c>
    </row>
    <row r="626" spans="1:35" x14ac:dyDescent="0.2">
      <c r="A626" s="628"/>
      <c r="B626" s="628" t="s">
        <v>5948</v>
      </c>
      <c r="C626" s="625" t="s">
        <v>2637</v>
      </c>
      <c r="D626" s="628" t="s">
        <v>5722</v>
      </c>
      <c r="E626" s="625">
        <v>101</v>
      </c>
      <c r="F626" s="625">
        <v>65</v>
      </c>
      <c r="G626" s="625"/>
      <c r="H626" s="625">
        <v>79</v>
      </c>
      <c r="I626" s="625"/>
      <c r="J626" s="625" t="s">
        <v>3854</v>
      </c>
      <c r="K626" s="625"/>
      <c r="L626" s="625" t="s">
        <v>6177</v>
      </c>
      <c r="M626" s="629" t="s">
        <v>5089</v>
      </c>
      <c r="N626" s="625"/>
      <c r="O626" s="626" t="s">
        <v>6178</v>
      </c>
      <c r="P626" s="629" t="s">
        <v>6178</v>
      </c>
      <c r="Q626" s="626"/>
      <c r="R626" s="626" t="s">
        <v>9991</v>
      </c>
      <c r="S626" s="625"/>
      <c r="T626" s="626" t="s">
        <v>6178</v>
      </c>
      <c r="U626" s="625"/>
      <c r="V626" s="638" t="s">
        <v>911</v>
      </c>
      <c r="W626" s="628"/>
      <c r="X626" s="625" t="s">
        <v>486</v>
      </c>
      <c r="Y626" s="625"/>
      <c r="Z626" s="625" t="s">
        <v>5156</v>
      </c>
      <c r="AA626" s="628"/>
      <c r="AB626" s="625" t="s">
        <v>8263</v>
      </c>
      <c r="AC626" s="626" t="str">
        <f t="shared" si="20"/>
        <v>352 mm</v>
      </c>
      <c r="AH626" s="623">
        <v>65</v>
      </c>
      <c r="AI626" s="623">
        <f t="shared" si="21"/>
        <v>352</v>
      </c>
    </row>
    <row r="627" spans="1:35" x14ac:dyDescent="0.2">
      <c r="A627" s="628"/>
      <c r="B627" s="628" t="s">
        <v>68</v>
      </c>
      <c r="C627" s="625" t="s">
        <v>2637</v>
      </c>
      <c r="D627" s="628" t="s">
        <v>7278</v>
      </c>
      <c r="E627" s="625">
        <v>101</v>
      </c>
      <c r="F627" s="625">
        <v>65</v>
      </c>
      <c r="G627" s="625"/>
      <c r="H627" s="625">
        <v>79</v>
      </c>
      <c r="I627" s="625"/>
      <c r="J627" s="625" t="s">
        <v>3854</v>
      </c>
      <c r="K627" s="625"/>
      <c r="L627" s="625" t="s">
        <v>6177</v>
      </c>
      <c r="M627" s="629" t="s">
        <v>5089</v>
      </c>
      <c r="N627" s="625"/>
      <c r="O627" s="626" t="s">
        <v>6178</v>
      </c>
      <c r="P627" s="629" t="s">
        <v>6178</v>
      </c>
      <c r="Q627" s="625"/>
      <c r="R627" s="626" t="s">
        <v>9991</v>
      </c>
      <c r="S627" s="625"/>
      <c r="T627" s="626" t="s">
        <v>6178</v>
      </c>
      <c r="U627" s="625"/>
      <c r="V627" s="638" t="s">
        <v>4424</v>
      </c>
      <c r="W627" s="628"/>
      <c r="X627" s="625" t="s">
        <v>211</v>
      </c>
      <c r="Y627" s="625"/>
      <c r="Z627" s="625" t="s">
        <v>5243</v>
      </c>
      <c r="AA627" s="628"/>
      <c r="AB627" s="625" t="s">
        <v>8263</v>
      </c>
      <c r="AC627" s="626" t="str">
        <f t="shared" si="20"/>
        <v>357 mm</v>
      </c>
      <c r="AD627" s="623" t="s">
        <v>5750</v>
      </c>
      <c r="AH627" s="623">
        <v>60</v>
      </c>
      <c r="AI627" s="623">
        <f t="shared" si="21"/>
        <v>357</v>
      </c>
    </row>
    <row r="628" spans="1:35" x14ac:dyDescent="0.2">
      <c r="A628" s="628"/>
      <c r="B628" s="628" t="s">
        <v>68</v>
      </c>
      <c r="C628" s="625" t="s">
        <v>2637</v>
      </c>
      <c r="D628" s="628" t="s">
        <v>6864</v>
      </c>
      <c r="E628" s="625">
        <v>116</v>
      </c>
      <c r="F628" s="625">
        <v>65</v>
      </c>
      <c r="G628" s="625"/>
      <c r="H628" s="625">
        <v>79</v>
      </c>
      <c r="I628" s="625"/>
      <c r="J628" s="638" t="s">
        <v>3854</v>
      </c>
      <c r="K628" s="626"/>
      <c r="L628" s="626" t="s">
        <v>6177</v>
      </c>
      <c r="M628" s="629" t="s">
        <v>8671</v>
      </c>
      <c r="N628" s="626"/>
      <c r="O628" s="626" t="s">
        <v>6177</v>
      </c>
      <c r="P628" s="629" t="s">
        <v>8672</v>
      </c>
      <c r="Q628" s="625"/>
      <c r="R628" s="626" t="s">
        <v>9991</v>
      </c>
      <c r="S628" s="625"/>
      <c r="T628" s="626" t="s">
        <v>6178</v>
      </c>
      <c r="U628" s="625"/>
      <c r="V628" s="638" t="s">
        <v>4424</v>
      </c>
      <c r="W628" s="628"/>
      <c r="X628" s="625" t="s">
        <v>6180</v>
      </c>
      <c r="Y628" s="625"/>
      <c r="Z628" s="625" t="s">
        <v>5243</v>
      </c>
      <c r="AA628" s="628"/>
      <c r="AB628" s="625" t="s">
        <v>8263</v>
      </c>
      <c r="AC628" s="626" t="str">
        <f t="shared" si="20"/>
        <v>357 mm</v>
      </c>
      <c r="AD628" s="623" t="s">
        <v>5750</v>
      </c>
      <c r="AH628" s="623">
        <v>60</v>
      </c>
      <c r="AI628" s="623">
        <f t="shared" si="21"/>
        <v>357</v>
      </c>
    </row>
    <row r="629" spans="1:35" x14ac:dyDescent="0.2">
      <c r="A629" s="628"/>
      <c r="B629" s="628" t="s">
        <v>68</v>
      </c>
      <c r="C629" s="625" t="s">
        <v>2637</v>
      </c>
      <c r="D629" s="628" t="s">
        <v>595</v>
      </c>
      <c r="E629" s="625">
        <v>101</v>
      </c>
      <c r="F629" s="625">
        <v>65</v>
      </c>
      <c r="G629" s="625"/>
      <c r="H629" s="625">
        <v>79</v>
      </c>
      <c r="I629" s="625"/>
      <c r="J629" s="625" t="s">
        <v>3854</v>
      </c>
      <c r="K629" s="625"/>
      <c r="L629" s="625" t="s">
        <v>6177</v>
      </c>
      <c r="M629" s="629" t="s">
        <v>5089</v>
      </c>
      <c r="N629" s="625"/>
      <c r="O629" s="626" t="s">
        <v>6178</v>
      </c>
      <c r="P629" s="629" t="s">
        <v>6178</v>
      </c>
      <c r="Q629" s="625"/>
      <c r="R629" s="626" t="s">
        <v>9991</v>
      </c>
      <c r="S629" s="625"/>
      <c r="T629" s="626" t="s">
        <v>6178</v>
      </c>
      <c r="U629" s="625"/>
      <c r="V629" s="638" t="s">
        <v>911</v>
      </c>
      <c r="W629" s="628"/>
      <c r="X629" s="625" t="s">
        <v>6180</v>
      </c>
      <c r="Y629" s="625"/>
      <c r="Z629" s="625" t="s">
        <v>5243</v>
      </c>
      <c r="AA629" s="628"/>
      <c r="AB629" s="625" t="s">
        <v>8263</v>
      </c>
      <c r="AC629" s="626" t="str">
        <f t="shared" ref="AC629:AC677" si="22">AI629&amp; " mm"</f>
        <v>352 mm</v>
      </c>
      <c r="AH629" s="623">
        <v>65</v>
      </c>
      <c r="AI629" s="623">
        <f t="shared" ref="AI629:AI677" si="23">312-AH629-7+112</f>
        <v>352</v>
      </c>
    </row>
    <row r="630" spans="1:35" x14ac:dyDescent="0.2">
      <c r="A630" s="628"/>
      <c r="B630" s="628" t="s">
        <v>68</v>
      </c>
      <c r="C630" s="625" t="s">
        <v>2637</v>
      </c>
      <c r="D630" s="628" t="s">
        <v>5957</v>
      </c>
      <c r="E630" s="625">
        <v>101</v>
      </c>
      <c r="F630" s="625">
        <v>65</v>
      </c>
      <c r="G630" s="625"/>
      <c r="H630" s="625">
        <v>79</v>
      </c>
      <c r="I630" s="625"/>
      <c r="J630" s="625" t="s">
        <v>3854</v>
      </c>
      <c r="K630" s="625"/>
      <c r="L630" s="625" t="s">
        <v>6177</v>
      </c>
      <c r="M630" s="629" t="s">
        <v>5089</v>
      </c>
      <c r="N630" s="625"/>
      <c r="O630" s="626" t="s">
        <v>6178</v>
      </c>
      <c r="P630" s="629" t="s">
        <v>6178</v>
      </c>
      <c r="Q630" s="625"/>
      <c r="R630" s="626" t="s">
        <v>9991</v>
      </c>
      <c r="S630" s="625"/>
      <c r="T630" s="626" t="s">
        <v>6178</v>
      </c>
      <c r="U630" s="625"/>
      <c r="V630" s="638" t="s">
        <v>4971</v>
      </c>
      <c r="W630" s="628"/>
      <c r="X630" s="625" t="s">
        <v>5243</v>
      </c>
      <c r="Y630" s="625"/>
      <c r="Z630" s="625" t="s">
        <v>220</v>
      </c>
      <c r="AA630" s="628"/>
      <c r="AB630" s="625" t="s">
        <v>8263</v>
      </c>
      <c r="AC630" s="626" t="str">
        <f t="shared" si="22"/>
        <v>332 mm</v>
      </c>
      <c r="AH630" s="623">
        <v>85</v>
      </c>
      <c r="AI630" s="623">
        <f t="shared" si="23"/>
        <v>332</v>
      </c>
    </row>
    <row r="631" spans="1:35" x14ac:dyDescent="0.2">
      <c r="A631" s="633" t="s">
        <v>10844</v>
      </c>
      <c r="B631" s="633" t="s">
        <v>9405</v>
      </c>
      <c r="C631" s="636" t="s">
        <v>2637</v>
      </c>
      <c r="D631" s="633" t="s">
        <v>9843</v>
      </c>
      <c r="E631" s="636">
        <v>101</v>
      </c>
      <c r="F631" s="636">
        <v>66</v>
      </c>
      <c r="G631" s="636"/>
      <c r="H631" s="636">
        <v>79</v>
      </c>
      <c r="I631" s="636"/>
      <c r="J631" s="636" t="s">
        <v>3854</v>
      </c>
      <c r="K631" s="636"/>
      <c r="L631" s="636" t="s">
        <v>6177</v>
      </c>
      <c r="M631" s="648" t="s">
        <v>5089</v>
      </c>
      <c r="N631" s="636"/>
      <c r="O631" s="634" t="s">
        <v>6178</v>
      </c>
      <c r="P631" s="648" t="s">
        <v>6178</v>
      </c>
      <c r="Q631" s="636"/>
      <c r="R631" s="634" t="s">
        <v>9991</v>
      </c>
      <c r="S631" s="636"/>
      <c r="T631" s="634" t="s">
        <v>6178</v>
      </c>
      <c r="U631" s="636"/>
      <c r="V631" s="635" t="s">
        <v>4424</v>
      </c>
      <c r="W631" s="633"/>
      <c r="X631" s="636" t="s">
        <v>211</v>
      </c>
      <c r="Y631" s="636"/>
      <c r="Z631" s="636" t="s">
        <v>5243</v>
      </c>
      <c r="AA631" s="633"/>
      <c r="AB631" s="636" t="s">
        <v>8263</v>
      </c>
      <c r="AC631" s="626" t="str">
        <f t="shared" si="22"/>
        <v>357 mm</v>
      </c>
      <c r="AD631" s="637" t="s">
        <v>10853</v>
      </c>
      <c r="AE631" s="630"/>
      <c r="AF631" s="630"/>
      <c r="AH631" s="623">
        <v>60</v>
      </c>
      <c r="AI631" s="623">
        <f t="shared" si="23"/>
        <v>357</v>
      </c>
    </row>
    <row r="632" spans="1:35" x14ac:dyDescent="0.2">
      <c r="A632" s="628" t="s">
        <v>8546</v>
      </c>
      <c r="B632" s="628" t="s">
        <v>683</v>
      </c>
      <c r="C632" s="625" t="s">
        <v>2637</v>
      </c>
      <c r="D632" s="628" t="s">
        <v>9520</v>
      </c>
      <c r="E632" s="625">
        <v>101</v>
      </c>
      <c r="F632" s="625">
        <v>65</v>
      </c>
      <c r="G632" s="625"/>
      <c r="H632" s="625">
        <v>79</v>
      </c>
      <c r="I632" s="625"/>
      <c r="J632" s="625" t="s">
        <v>3854</v>
      </c>
      <c r="K632" s="625"/>
      <c r="L632" s="625" t="s">
        <v>6177</v>
      </c>
      <c r="M632" s="629" t="s">
        <v>5089</v>
      </c>
      <c r="N632" s="625"/>
      <c r="O632" s="626" t="s">
        <v>6178</v>
      </c>
      <c r="P632" s="629" t="s">
        <v>6178</v>
      </c>
      <c r="Q632" s="625"/>
      <c r="R632" s="626" t="s">
        <v>9991</v>
      </c>
      <c r="S632" s="625"/>
      <c r="T632" s="626" t="s">
        <v>6178</v>
      </c>
      <c r="U632" s="625"/>
      <c r="V632" s="638" t="s">
        <v>18</v>
      </c>
      <c r="W632" s="628"/>
      <c r="X632" s="625" t="s">
        <v>211</v>
      </c>
      <c r="Y632" s="625"/>
      <c r="Z632" s="625" t="s">
        <v>5243</v>
      </c>
      <c r="AA632" s="628"/>
      <c r="AB632" s="625" t="s">
        <v>8263</v>
      </c>
      <c r="AC632" s="626" t="str">
        <f t="shared" si="22"/>
        <v>347 mm</v>
      </c>
      <c r="AD632" s="627" t="s">
        <v>8545</v>
      </c>
      <c r="AH632" s="623">
        <v>70</v>
      </c>
      <c r="AI632" s="623">
        <f t="shared" si="23"/>
        <v>347</v>
      </c>
    </row>
    <row r="633" spans="1:35" x14ac:dyDescent="0.2">
      <c r="A633" s="628" t="s">
        <v>5496</v>
      </c>
      <c r="B633" s="628" t="s">
        <v>683</v>
      </c>
      <c r="C633" s="625" t="s">
        <v>2637</v>
      </c>
      <c r="D633" s="628" t="s">
        <v>9518</v>
      </c>
      <c r="E633" s="625">
        <v>101</v>
      </c>
      <c r="F633" s="625">
        <v>65</v>
      </c>
      <c r="G633" s="625"/>
      <c r="H633" s="625">
        <v>79</v>
      </c>
      <c r="I633" s="625"/>
      <c r="J633" s="625" t="s">
        <v>3854</v>
      </c>
      <c r="K633" s="625"/>
      <c r="L633" s="625" t="s">
        <v>6177</v>
      </c>
      <c r="M633" s="629" t="s">
        <v>3817</v>
      </c>
      <c r="N633" s="625"/>
      <c r="O633" s="626" t="s">
        <v>6178</v>
      </c>
      <c r="P633" s="629" t="s">
        <v>6178</v>
      </c>
      <c r="Q633" s="625"/>
      <c r="R633" s="626" t="s">
        <v>9991</v>
      </c>
      <c r="S633" s="625"/>
      <c r="T633" s="626" t="s">
        <v>6178</v>
      </c>
      <c r="U633" s="625"/>
      <c r="V633" s="638" t="s">
        <v>538</v>
      </c>
      <c r="W633" s="628"/>
      <c r="X633" s="625" t="s">
        <v>6180</v>
      </c>
      <c r="Y633" s="625"/>
      <c r="Z633" s="625" t="s">
        <v>220</v>
      </c>
      <c r="AA633" s="628"/>
      <c r="AB633" s="625" t="s">
        <v>8263</v>
      </c>
      <c r="AC633" s="626" t="str">
        <f t="shared" si="22"/>
        <v>342 mm</v>
      </c>
      <c r="AD633" s="627" t="s">
        <v>8545</v>
      </c>
      <c r="AH633" s="623">
        <v>75</v>
      </c>
      <c r="AI633" s="623">
        <f t="shared" si="23"/>
        <v>342</v>
      </c>
    </row>
    <row r="634" spans="1:35" x14ac:dyDescent="0.2">
      <c r="A634" s="628" t="s">
        <v>8548</v>
      </c>
      <c r="B634" s="628" t="s">
        <v>683</v>
      </c>
      <c r="C634" s="625" t="s">
        <v>2637</v>
      </c>
      <c r="D634" s="628" t="s">
        <v>1713</v>
      </c>
      <c r="E634" s="625">
        <v>101</v>
      </c>
      <c r="F634" s="625">
        <v>65</v>
      </c>
      <c r="G634" s="625"/>
      <c r="H634" s="625">
        <v>79</v>
      </c>
      <c r="I634" s="625"/>
      <c r="J634" s="625" t="s">
        <v>3854</v>
      </c>
      <c r="K634" s="625"/>
      <c r="L634" s="625" t="s">
        <v>6177</v>
      </c>
      <c r="M634" s="629" t="s">
        <v>5089</v>
      </c>
      <c r="N634" s="625"/>
      <c r="O634" s="626" t="s">
        <v>6178</v>
      </c>
      <c r="P634" s="629" t="s">
        <v>6178</v>
      </c>
      <c r="Q634" s="625"/>
      <c r="R634" s="626" t="s">
        <v>9991</v>
      </c>
      <c r="S634" s="625"/>
      <c r="T634" s="626" t="s">
        <v>6178</v>
      </c>
      <c r="U634" s="625"/>
      <c r="V634" s="638" t="s">
        <v>210</v>
      </c>
      <c r="W634" s="628"/>
      <c r="X634" s="625" t="s">
        <v>211</v>
      </c>
      <c r="Y634" s="625"/>
      <c r="Z634" s="625" t="s">
        <v>5243</v>
      </c>
      <c r="AA634" s="628"/>
      <c r="AB634" s="625" t="s">
        <v>8263</v>
      </c>
      <c r="AC634" s="626" t="str">
        <f t="shared" si="22"/>
        <v>362 mm</v>
      </c>
      <c r="AD634" s="627" t="s">
        <v>5484</v>
      </c>
      <c r="AH634" s="623">
        <v>55</v>
      </c>
      <c r="AI634" s="623">
        <f t="shared" si="23"/>
        <v>362</v>
      </c>
    </row>
    <row r="635" spans="1:35" x14ac:dyDescent="0.2">
      <c r="A635" s="628" t="s">
        <v>918</v>
      </c>
      <c r="B635" s="628" t="s">
        <v>683</v>
      </c>
      <c r="C635" s="625" t="s">
        <v>2637</v>
      </c>
      <c r="D635" s="628" t="s">
        <v>8542</v>
      </c>
      <c r="E635" s="625">
        <v>101</v>
      </c>
      <c r="F635" s="625">
        <v>65</v>
      </c>
      <c r="G635" s="625"/>
      <c r="H635" s="625">
        <v>79</v>
      </c>
      <c r="I635" s="625"/>
      <c r="J635" s="625" t="s">
        <v>3854</v>
      </c>
      <c r="K635" s="625"/>
      <c r="L635" s="625" t="s">
        <v>6177</v>
      </c>
      <c r="M635" s="629" t="s">
        <v>5089</v>
      </c>
      <c r="N635" s="625"/>
      <c r="O635" s="626" t="s">
        <v>6178</v>
      </c>
      <c r="P635" s="629" t="s">
        <v>6178</v>
      </c>
      <c r="Q635" s="625"/>
      <c r="R635" s="626" t="s">
        <v>9991</v>
      </c>
      <c r="S635" s="625"/>
      <c r="T635" s="626" t="s">
        <v>6178</v>
      </c>
      <c r="U635" s="625"/>
      <c r="V635" s="638" t="s">
        <v>3211</v>
      </c>
      <c r="W635" s="628"/>
      <c r="X635" s="625" t="s">
        <v>6180</v>
      </c>
      <c r="Y635" s="625"/>
      <c r="Z635" s="625" t="s">
        <v>220</v>
      </c>
      <c r="AA635" s="628"/>
      <c r="AB635" s="625" t="s">
        <v>8263</v>
      </c>
      <c r="AC635" s="626" t="str">
        <f t="shared" si="22"/>
        <v>322 mm</v>
      </c>
      <c r="AD635" s="627" t="s">
        <v>10626</v>
      </c>
      <c r="AH635" s="623">
        <v>95</v>
      </c>
      <c r="AI635" s="623">
        <f t="shared" si="23"/>
        <v>322</v>
      </c>
    </row>
    <row r="636" spans="1:35" x14ac:dyDescent="0.2">
      <c r="A636" s="628"/>
      <c r="B636" s="628" t="s">
        <v>5995</v>
      </c>
      <c r="C636" s="625" t="s">
        <v>2637</v>
      </c>
      <c r="D636" s="628" t="s">
        <v>7278</v>
      </c>
      <c r="E636" s="625">
        <v>101</v>
      </c>
      <c r="F636" s="625">
        <v>65</v>
      </c>
      <c r="G636" s="625"/>
      <c r="H636" s="625">
        <v>79</v>
      </c>
      <c r="I636" s="625"/>
      <c r="J636" s="625" t="s">
        <v>3854</v>
      </c>
      <c r="K636" s="625"/>
      <c r="L636" s="625" t="s">
        <v>6177</v>
      </c>
      <c r="M636" s="629" t="s">
        <v>5089</v>
      </c>
      <c r="N636" s="625"/>
      <c r="O636" s="626" t="s">
        <v>6178</v>
      </c>
      <c r="P636" s="629" t="s">
        <v>6178</v>
      </c>
      <c r="Q636" s="625"/>
      <c r="R636" s="626" t="s">
        <v>9991</v>
      </c>
      <c r="S636" s="625"/>
      <c r="T636" s="626" t="s">
        <v>6178</v>
      </c>
      <c r="U636" s="625"/>
      <c r="V636" s="638" t="s">
        <v>4424</v>
      </c>
      <c r="W636" s="628"/>
      <c r="X636" s="625" t="s">
        <v>211</v>
      </c>
      <c r="Y636" s="625"/>
      <c r="Z636" s="625" t="s">
        <v>5243</v>
      </c>
      <c r="AA636" s="628"/>
      <c r="AB636" s="625" t="s">
        <v>8263</v>
      </c>
      <c r="AC636" s="626" t="str">
        <f t="shared" si="22"/>
        <v>357 mm</v>
      </c>
      <c r="AD636" s="623" t="s">
        <v>5750</v>
      </c>
      <c r="AH636" s="623">
        <v>60</v>
      </c>
      <c r="AI636" s="623">
        <f t="shared" si="23"/>
        <v>357</v>
      </c>
    </row>
    <row r="637" spans="1:35" x14ac:dyDescent="0.2">
      <c r="A637" s="633" t="s">
        <v>11397</v>
      </c>
      <c r="B637" s="633" t="s">
        <v>6437</v>
      </c>
      <c r="C637" s="636" t="s">
        <v>2637</v>
      </c>
      <c r="D637" s="633" t="s">
        <v>11398</v>
      </c>
      <c r="E637" s="625">
        <v>112</v>
      </c>
      <c r="F637" s="625">
        <v>63</v>
      </c>
      <c r="G637" s="625"/>
      <c r="H637" s="625">
        <v>79</v>
      </c>
      <c r="I637" s="625"/>
      <c r="J637" s="625" t="s">
        <v>6177</v>
      </c>
      <c r="K637" s="625"/>
      <c r="L637" s="625" t="s">
        <v>6177</v>
      </c>
      <c r="M637" s="629" t="s">
        <v>5089</v>
      </c>
      <c r="N637" s="625"/>
      <c r="O637" s="626" t="s">
        <v>6178</v>
      </c>
      <c r="P637" s="629" t="s">
        <v>6178</v>
      </c>
      <c r="Q637" s="625"/>
      <c r="R637" s="626" t="s">
        <v>8263</v>
      </c>
      <c r="S637" s="625"/>
      <c r="T637" s="626" t="s">
        <v>6178</v>
      </c>
      <c r="U637" s="625"/>
      <c r="V637" s="635" t="s">
        <v>3742</v>
      </c>
      <c r="W637" s="628"/>
      <c r="X637" s="636" t="s">
        <v>6180</v>
      </c>
      <c r="Y637" s="625"/>
      <c r="Z637" s="625" t="s">
        <v>5243</v>
      </c>
      <c r="AA637" s="628"/>
      <c r="AB637" s="625" t="s">
        <v>8263</v>
      </c>
      <c r="AC637" s="626" t="str">
        <f t="shared" si="22"/>
        <v>337 mm</v>
      </c>
      <c r="AD637" s="637" t="s">
        <v>11399</v>
      </c>
      <c r="AH637" s="623">
        <v>80</v>
      </c>
      <c r="AI637" s="623">
        <f t="shared" si="23"/>
        <v>337</v>
      </c>
    </row>
    <row r="638" spans="1:35" x14ac:dyDescent="0.2">
      <c r="A638" s="628"/>
      <c r="B638" s="628"/>
      <c r="C638" s="625" t="s">
        <v>2637</v>
      </c>
      <c r="D638" s="628" t="s">
        <v>2285</v>
      </c>
      <c r="E638" s="625">
        <v>109</v>
      </c>
      <c r="F638" s="625">
        <v>66</v>
      </c>
      <c r="G638" s="625"/>
      <c r="H638" s="625">
        <v>79</v>
      </c>
      <c r="I638" s="625"/>
      <c r="J638" s="625" t="s">
        <v>3854</v>
      </c>
      <c r="K638" s="625"/>
      <c r="L638" s="625" t="s">
        <v>6177</v>
      </c>
      <c r="M638" s="629" t="s">
        <v>5089</v>
      </c>
      <c r="N638" s="625"/>
      <c r="O638" s="626" t="s">
        <v>6178</v>
      </c>
      <c r="P638" s="629" t="s">
        <v>6178</v>
      </c>
      <c r="Q638" s="625"/>
      <c r="R638" s="626" t="s">
        <v>9991</v>
      </c>
      <c r="S638" s="625"/>
      <c r="T638" s="626" t="s">
        <v>6178</v>
      </c>
      <c r="U638" s="625"/>
      <c r="V638" s="638" t="s">
        <v>6677</v>
      </c>
      <c r="W638" s="628"/>
      <c r="X638" s="625" t="s">
        <v>1434</v>
      </c>
      <c r="Y638" s="625"/>
      <c r="Z638" s="625" t="s">
        <v>1434</v>
      </c>
      <c r="AA638" s="628"/>
      <c r="AB638" s="625"/>
      <c r="AC638" s="626" t="str">
        <f t="shared" si="22"/>
        <v>297 mm</v>
      </c>
      <c r="AH638" s="623">
        <v>120</v>
      </c>
      <c r="AI638" s="623">
        <f t="shared" si="23"/>
        <v>297</v>
      </c>
    </row>
    <row r="639" spans="1:35" x14ac:dyDescent="0.2">
      <c r="A639" s="628"/>
      <c r="B639" s="628"/>
      <c r="C639" s="626" t="s">
        <v>6260</v>
      </c>
      <c r="E639" s="625"/>
      <c r="F639" s="625"/>
      <c r="G639" s="625"/>
      <c r="H639" s="625"/>
      <c r="I639" s="625"/>
      <c r="J639" s="625"/>
      <c r="K639" s="625"/>
      <c r="L639" s="625"/>
      <c r="M639" s="629"/>
      <c r="N639" s="625"/>
      <c r="O639" s="626"/>
      <c r="P639" s="629"/>
      <c r="Q639" s="625"/>
      <c r="R639" s="626"/>
      <c r="S639" s="625"/>
      <c r="T639" s="626"/>
      <c r="U639" s="625"/>
      <c r="V639" s="638"/>
      <c r="W639" s="628"/>
      <c r="X639" s="625"/>
      <c r="Y639" s="625"/>
      <c r="Z639" s="625"/>
      <c r="AA639" s="628"/>
      <c r="AB639" s="625"/>
      <c r="AC639" s="626"/>
    </row>
    <row r="640" spans="1:35" x14ac:dyDescent="0.2">
      <c r="A640" s="628"/>
      <c r="B640" s="628" t="s">
        <v>1978</v>
      </c>
      <c r="C640" s="625" t="s">
        <v>3547</v>
      </c>
      <c r="D640" s="628" t="s">
        <v>2326</v>
      </c>
      <c r="E640" s="625">
        <v>135</v>
      </c>
      <c r="F640" s="625">
        <v>72</v>
      </c>
      <c r="G640" s="625"/>
      <c r="H640" s="625">
        <v>88</v>
      </c>
      <c r="I640" s="625"/>
      <c r="J640" s="625" t="s">
        <v>3854</v>
      </c>
      <c r="K640" s="625"/>
      <c r="L640" s="625" t="s">
        <v>6177</v>
      </c>
      <c r="M640" s="629" t="s">
        <v>5089</v>
      </c>
      <c r="N640" s="625"/>
      <c r="O640" s="626" t="s">
        <v>6178</v>
      </c>
      <c r="P640" s="629" t="s">
        <v>6178</v>
      </c>
      <c r="Q640" s="625"/>
      <c r="R640" s="626" t="s">
        <v>9991</v>
      </c>
      <c r="S640" s="625"/>
      <c r="T640" s="626" t="s">
        <v>6178</v>
      </c>
      <c r="U640" s="625"/>
      <c r="V640" s="638" t="s">
        <v>8801</v>
      </c>
      <c r="W640" s="628"/>
      <c r="X640" s="625" t="s">
        <v>6180</v>
      </c>
      <c r="Y640" s="625"/>
      <c r="Z640" s="625" t="s">
        <v>6180</v>
      </c>
      <c r="AA640" s="628"/>
      <c r="AB640" s="625" t="s">
        <v>8263</v>
      </c>
      <c r="AC640" s="626" t="str">
        <f t="shared" si="22"/>
        <v>367 mm</v>
      </c>
      <c r="AH640" s="623">
        <v>50</v>
      </c>
      <c r="AI640" s="623">
        <f t="shared" si="23"/>
        <v>367</v>
      </c>
    </row>
    <row r="641" spans="1:35" x14ac:dyDescent="0.2">
      <c r="A641" s="628" t="s">
        <v>12171</v>
      </c>
      <c r="B641" s="628" t="s">
        <v>8490</v>
      </c>
      <c r="C641" s="625" t="s">
        <v>3547</v>
      </c>
      <c r="D641" s="628" t="s">
        <v>12172</v>
      </c>
      <c r="E641" s="625">
        <v>101</v>
      </c>
      <c r="F641" s="625">
        <v>66</v>
      </c>
      <c r="G641" s="625"/>
      <c r="H641" s="625">
        <v>79</v>
      </c>
      <c r="I641" s="625"/>
      <c r="J641" s="625" t="s">
        <v>3854</v>
      </c>
      <c r="K641" s="625"/>
      <c r="L641" s="625" t="s">
        <v>6177</v>
      </c>
      <c r="M641" s="629" t="s">
        <v>5089</v>
      </c>
      <c r="N641" s="625"/>
      <c r="O641" s="626" t="s">
        <v>6178</v>
      </c>
      <c r="P641" s="629" t="s">
        <v>6178</v>
      </c>
      <c r="Q641" s="625"/>
      <c r="R641" s="626" t="s">
        <v>9991</v>
      </c>
      <c r="S641" s="625"/>
      <c r="T641" s="626" t="s">
        <v>6178</v>
      </c>
      <c r="U641" s="625"/>
      <c r="V641" s="638" t="s">
        <v>210</v>
      </c>
      <c r="W641" s="628"/>
      <c r="X641" s="625" t="s">
        <v>6180</v>
      </c>
      <c r="Y641" s="625"/>
      <c r="Z641" s="625" t="s">
        <v>5243</v>
      </c>
      <c r="AA641" s="628"/>
      <c r="AB641" s="625" t="s">
        <v>8263</v>
      </c>
      <c r="AC641" s="626" t="str">
        <f>AI641&amp; " mm"</f>
        <v>362 mm</v>
      </c>
      <c r="AD641" s="627" t="s">
        <v>12165</v>
      </c>
      <c r="AH641" s="623">
        <v>55</v>
      </c>
      <c r="AI641" s="623">
        <f t="shared" si="23"/>
        <v>362</v>
      </c>
    </row>
    <row r="642" spans="1:35" x14ac:dyDescent="0.2">
      <c r="A642" s="628"/>
      <c r="B642" s="628" t="s">
        <v>2785</v>
      </c>
      <c r="C642" s="625" t="s">
        <v>3547</v>
      </c>
      <c r="D642" s="628" t="s">
        <v>8620</v>
      </c>
      <c r="E642" s="625">
        <v>135</v>
      </c>
      <c r="F642" s="625">
        <v>71</v>
      </c>
      <c r="G642" s="625"/>
      <c r="H642" s="625">
        <v>88</v>
      </c>
      <c r="I642" s="625"/>
      <c r="J642" s="625" t="s">
        <v>3854</v>
      </c>
      <c r="K642" s="625"/>
      <c r="L642" s="625" t="s">
        <v>6177</v>
      </c>
      <c r="M642" s="629" t="s">
        <v>5089</v>
      </c>
      <c r="N642" s="625"/>
      <c r="O642" s="626" t="s">
        <v>6178</v>
      </c>
      <c r="P642" s="629" t="s">
        <v>6178</v>
      </c>
      <c r="Q642" s="625"/>
      <c r="R642" s="626" t="s">
        <v>9991</v>
      </c>
      <c r="S642" s="625"/>
      <c r="T642" s="626" t="s">
        <v>6178</v>
      </c>
      <c r="U642" s="625"/>
      <c r="V642" s="638" t="s">
        <v>8801</v>
      </c>
      <c r="W642" s="628"/>
      <c r="X642" s="625" t="s">
        <v>6180</v>
      </c>
      <c r="Y642" s="625"/>
      <c r="Z642" s="625" t="s">
        <v>6180</v>
      </c>
      <c r="AA642" s="628"/>
      <c r="AB642" s="625" t="s">
        <v>8263</v>
      </c>
      <c r="AC642" s="626" t="str">
        <f t="shared" si="22"/>
        <v>367 mm</v>
      </c>
      <c r="AH642" s="623">
        <v>50</v>
      </c>
      <c r="AI642" s="623">
        <f t="shared" si="23"/>
        <v>367</v>
      </c>
    </row>
    <row r="643" spans="1:35" x14ac:dyDescent="0.2">
      <c r="A643" s="628" t="s">
        <v>11802</v>
      </c>
      <c r="B643" s="628" t="s">
        <v>2785</v>
      </c>
      <c r="C643" s="625" t="s">
        <v>3547</v>
      </c>
      <c r="D643" s="628" t="s">
        <v>11803</v>
      </c>
      <c r="E643" s="625">
        <v>101</v>
      </c>
      <c r="F643" s="625">
        <v>67</v>
      </c>
      <c r="G643" s="625"/>
      <c r="H643" s="625">
        <v>79</v>
      </c>
      <c r="I643" s="625"/>
      <c r="J643" s="625" t="s">
        <v>3854</v>
      </c>
      <c r="K643" s="625"/>
      <c r="L643" s="625" t="s">
        <v>6177</v>
      </c>
      <c r="M643" s="629" t="s">
        <v>5089</v>
      </c>
      <c r="N643" s="625"/>
      <c r="O643" s="626" t="s">
        <v>6178</v>
      </c>
      <c r="P643" s="629" t="s">
        <v>6178</v>
      </c>
      <c r="Q643" s="625"/>
      <c r="R643" s="626" t="s">
        <v>9991</v>
      </c>
      <c r="S643" s="625"/>
      <c r="T643" s="626" t="s">
        <v>6178</v>
      </c>
      <c r="U643" s="625"/>
      <c r="V643" s="638" t="s">
        <v>538</v>
      </c>
      <c r="W643" s="628"/>
      <c r="X643" s="625" t="s">
        <v>211</v>
      </c>
      <c r="Y643" s="625"/>
      <c r="Z643" s="625" t="s">
        <v>5243</v>
      </c>
      <c r="AA643" s="628"/>
      <c r="AB643" s="625" t="s">
        <v>8263</v>
      </c>
      <c r="AC643" s="626" t="str">
        <f t="shared" si="22"/>
        <v>342 mm</v>
      </c>
      <c r="AD643" s="623" t="s">
        <v>11779</v>
      </c>
      <c r="AH643" s="623">
        <v>75</v>
      </c>
      <c r="AI643" s="623">
        <f t="shared" si="23"/>
        <v>342</v>
      </c>
    </row>
    <row r="644" spans="1:35" x14ac:dyDescent="0.2">
      <c r="A644" s="628"/>
      <c r="B644" s="628" t="s">
        <v>6331</v>
      </c>
      <c r="C644" s="625" t="s">
        <v>3547</v>
      </c>
      <c r="D644" s="628" t="s">
        <v>9070</v>
      </c>
      <c r="E644" s="625">
        <v>135</v>
      </c>
      <c r="F644" s="625">
        <v>71</v>
      </c>
      <c r="G644" s="625"/>
      <c r="H644" s="625">
        <v>88</v>
      </c>
      <c r="I644" s="625"/>
      <c r="J644" s="625" t="s">
        <v>3854</v>
      </c>
      <c r="K644" s="625"/>
      <c r="L644" s="625" t="s">
        <v>6177</v>
      </c>
      <c r="M644" s="629" t="s">
        <v>5089</v>
      </c>
      <c r="N644" s="625"/>
      <c r="O644" s="626" t="s">
        <v>6178</v>
      </c>
      <c r="P644" s="629" t="s">
        <v>6178</v>
      </c>
      <c r="Q644" s="625"/>
      <c r="R644" s="626" t="s">
        <v>9991</v>
      </c>
      <c r="S644" s="625"/>
      <c r="T644" s="626" t="s">
        <v>6178</v>
      </c>
      <c r="U644" s="625"/>
      <c r="V644" s="638" t="s">
        <v>210</v>
      </c>
      <c r="W644" s="628"/>
      <c r="X644" s="625" t="s">
        <v>211</v>
      </c>
      <c r="Y644" s="625"/>
      <c r="Z644" s="625" t="s">
        <v>6180</v>
      </c>
      <c r="AA644" s="628"/>
      <c r="AB644" s="625" t="s">
        <v>8263</v>
      </c>
      <c r="AC644" s="626" t="str">
        <f t="shared" si="22"/>
        <v>362 mm</v>
      </c>
      <c r="AH644" s="623">
        <v>55</v>
      </c>
      <c r="AI644" s="623">
        <f t="shared" si="23"/>
        <v>362</v>
      </c>
    </row>
    <row r="645" spans="1:35" x14ac:dyDescent="0.2">
      <c r="A645" s="628"/>
      <c r="B645" s="628"/>
      <c r="C645" s="626" t="s">
        <v>6260</v>
      </c>
      <c r="E645" s="625"/>
      <c r="F645" s="625"/>
      <c r="G645" s="625"/>
      <c r="H645" s="625"/>
      <c r="I645" s="625"/>
      <c r="J645" s="625"/>
      <c r="K645" s="625"/>
      <c r="L645" s="625"/>
      <c r="M645" s="629"/>
      <c r="N645" s="625"/>
      <c r="O645" s="626"/>
      <c r="P645" s="629"/>
      <c r="Q645" s="625"/>
      <c r="R645" s="626"/>
      <c r="S645" s="625"/>
      <c r="T645" s="626"/>
      <c r="U645" s="625"/>
      <c r="V645" s="638"/>
      <c r="W645" s="628"/>
      <c r="X645" s="625"/>
      <c r="Y645" s="625"/>
      <c r="Z645" s="625"/>
      <c r="AA645" s="628"/>
      <c r="AB645" s="625"/>
      <c r="AC645" s="626"/>
    </row>
    <row r="646" spans="1:35" x14ac:dyDescent="0.2">
      <c r="A646" s="628" t="s">
        <v>12240</v>
      </c>
      <c r="B646" s="628" t="s">
        <v>8490</v>
      </c>
      <c r="C646" s="625" t="s">
        <v>12243</v>
      </c>
      <c r="D646" s="632" t="s">
        <v>12242</v>
      </c>
      <c r="E646" s="625">
        <v>116</v>
      </c>
      <c r="F646" s="625">
        <v>68</v>
      </c>
      <c r="G646" s="625"/>
      <c r="H646" s="625">
        <v>79</v>
      </c>
      <c r="I646" s="625"/>
      <c r="J646" s="638" t="s">
        <v>3854</v>
      </c>
      <c r="K646" s="626"/>
      <c r="L646" s="626" t="s">
        <v>6177</v>
      </c>
      <c r="M646" s="629" t="s">
        <v>8671</v>
      </c>
      <c r="N646" s="626"/>
      <c r="O646" s="626" t="s">
        <v>6177</v>
      </c>
      <c r="P646" s="629" t="s">
        <v>8672</v>
      </c>
      <c r="Q646" s="625"/>
      <c r="R646" s="626" t="s">
        <v>9991</v>
      </c>
      <c r="S646" s="625"/>
      <c r="T646" s="626" t="s">
        <v>6178</v>
      </c>
      <c r="U646" s="625"/>
      <c r="V646" s="638" t="s">
        <v>18</v>
      </c>
      <c r="W646" s="628"/>
      <c r="X646" s="625" t="s">
        <v>6180</v>
      </c>
      <c r="Y646" s="625"/>
      <c r="Z646" s="625" t="s">
        <v>5243</v>
      </c>
      <c r="AA646" s="628"/>
      <c r="AB646" s="625" t="s">
        <v>8263</v>
      </c>
      <c r="AC646" s="626" t="str">
        <f>AI646&amp; " mm"</f>
        <v>347 mm</v>
      </c>
      <c r="AH646" s="623">
        <v>70</v>
      </c>
      <c r="AI646" s="623">
        <f>312-AH646-7+112</f>
        <v>347</v>
      </c>
    </row>
    <row r="647" spans="1:35" x14ac:dyDescent="0.2">
      <c r="A647" s="628"/>
      <c r="B647" s="628"/>
      <c r="C647" s="626" t="s">
        <v>6260</v>
      </c>
      <c r="E647" s="625"/>
      <c r="F647" s="625"/>
      <c r="G647" s="625"/>
      <c r="H647" s="625"/>
      <c r="I647" s="625"/>
      <c r="J647" s="625"/>
      <c r="K647" s="625"/>
      <c r="L647" s="625"/>
      <c r="M647" s="629"/>
      <c r="N647" s="625"/>
      <c r="O647" s="626"/>
      <c r="P647" s="629"/>
      <c r="Q647" s="625"/>
      <c r="R647" s="626"/>
      <c r="S647" s="625"/>
      <c r="T647" s="626"/>
      <c r="U647" s="625"/>
      <c r="V647" s="638"/>
      <c r="W647" s="628"/>
      <c r="X647" s="625"/>
      <c r="Y647" s="625"/>
      <c r="Z647" s="625"/>
      <c r="AA647" s="628"/>
      <c r="AB647" s="625"/>
      <c r="AC647" s="626"/>
    </row>
    <row r="648" spans="1:35" x14ac:dyDescent="0.2">
      <c r="A648" s="628"/>
      <c r="B648" s="628" t="s">
        <v>3365</v>
      </c>
      <c r="C648" s="625" t="s">
        <v>6512</v>
      </c>
      <c r="D648" s="628" t="s">
        <v>9234</v>
      </c>
      <c r="E648" s="625">
        <v>121</v>
      </c>
      <c r="F648" s="625">
        <v>72</v>
      </c>
      <c r="G648" s="625"/>
      <c r="H648" s="625">
        <v>88</v>
      </c>
      <c r="I648" s="625"/>
      <c r="J648" s="638" t="s">
        <v>3854</v>
      </c>
      <c r="K648" s="626"/>
      <c r="L648" s="626" t="s">
        <v>6177</v>
      </c>
      <c r="M648" s="629" t="s">
        <v>8671</v>
      </c>
      <c r="N648" s="626"/>
      <c r="O648" s="626" t="s">
        <v>6177</v>
      </c>
      <c r="P648" s="629" t="s">
        <v>8672</v>
      </c>
      <c r="Q648" s="625"/>
      <c r="R648" s="626" t="s">
        <v>9991</v>
      </c>
      <c r="S648" s="625"/>
      <c r="T648" s="626" t="s">
        <v>6178</v>
      </c>
      <c r="U648" s="625"/>
      <c r="V648" s="638" t="s">
        <v>1082</v>
      </c>
      <c r="W648" s="628"/>
      <c r="X648" s="625" t="s">
        <v>6180</v>
      </c>
      <c r="Y648" s="625"/>
      <c r="Z648" s="625" t="s">
        <v>6180</v>
      </c>
      <c r="AA648" s="628"/>
      <c r="AB648" s="625" t="s">
        <v>8263</v>
      </c>
      <c r="AC648" s="626" t="str">
        <f t="shared" si="22"/>
        <v>402 mm</v>
      </c>
      <c r="AH648" s="623">
        <v>15</v>
      </c>
      <c r="AI648" s="623">
        <f t="shared" si="23"/>
        <v>402</v>
      </c>
    </row>
    <row r="649" spans="1:35" x14ac:dyDescent="0.2">
      <c r="A649" s="628" t="s">
        <v>10628</v>
      </c>
      <c r="B649" s="628" t="s">
        <v>3365</v>
      </c>
      <c r="C649" s="625" t="s">
        <v>6512</v>
      </c>
      <c r="D649" s="628" t="s">
        <v>11046</v>
      </c>
      <c r="E649" s="625">
        <v>135</v>
      </c>
      <c r="F649" s="625">
        <v>74</v>
      </c>
      <c r="G649" s="625"/>
      <c r="H649" s="625">
        <v>88</v>
      </c>
      <c r="I649" s="625"/>
      <c r="J649" s="625" t="s">
        <v>3854</v>
      </c>
      <c r="K649" s="625"/>
      <c r="L649" s="625" t="s">
        <v>6177</v>
      </c>
      <c r="M649" s="629" t="s">
        <v>3817</v>
      </c>
      <c r="N649" s="625"/>
      <c r="O649" s="626" t="s">
        <v>6178</v>
      </c>
      <c r="P649" s="629" t="s">
        <v>6178</v>
      </c>
      <c r="Q649" s="625"/>
      <c r="R649" s="626" t="s">
        <v>9991</v>
      </c>
      <c r="S649" s="625"/>
      <c r="T649" s="626" t="s">
        <v>6178</v>
      </c>
      <c r="U649" s="625"/>
      <c r="V649" s="638" t="s">
        <v>8801</v>
      </c>
      <c r="W649" s="628"/>
      <c r="X649" s="625" t="s">
        <v>6180</v>
      </c>
      <c r="Y649" s="625"/>
      <c r="Z649" s="625" t="s">
        <v>220</v>
      </c>
      <c r="AA649" s="628"/>
      <c r="AB649" s="625" t="s">
        <v>8263</v>
      </c>
      <c r="AC649" s="626" t="str">
        <f t="shared" si="22"/>
        <v>367 mm</v>
      </c>
      <c r="AD649" s="627" t="s">
        <v>11027</v>
      </c>
      <c r="AH649" s="623">
        <v>50</v>
      </c>
      <c r="AI649" s="623">
        <f t="shared" si="23"/>
        <v>367</v>
      </c>
    </row>
    <row r="650" spans="1:35" x14ac:dyDescent="0.2">
      <c r="A650" s="628" t="s">
        <v>12016</v>
      </c>
      <c r="B650" s="628" t="s">
        <v>4892</v>
      </c>
      <c r="C650" s="625" t="s">
        <v>6512</v>
      </c>
      <c r="D650" s="628" t="s">
        <v>11667</v>
      </c>
      <c r="E650" s="625">
        <v>111</v>
      </c>
      <c r="F650" s="625">
        <v>70</v>
      </c>
      <c r="G650" s="625"/>
      <c r="H650" s="625">
        <v>83</v>
      </c>
      <c r="I650" s="625"/>
      <c r="J650" s="625" t="s">
        <v>3854</v>
      </c>
      <c r="K650" s="625"/>
      <c r="L650" s="625" t="s">
        <v>6177</v>
      </c>
      <c r="M650" s="629" t="s">
        <v>11913</v>
      </c>
      <c r="N650" s="625"/>
      <c r="O650" s="626" t="s">
        <v>6178</v>
      </c>
      <c r="P650" s="629" t="s">
        <v>6178</v>
      </c>
      <c r="Q650" s="625"/>
      <c r="R650" s="626" t="s">
        <v>9991</v>
      </c>
      <c r="S650" s="625"/>
      <c r="T650" s="626" t="s">
        <v>6178</v>
      </c>
      <c r="U650" s="625"/>
      <c r="V650" s="638" t="s">
        <v>4614</v>
      </c>
      <c r="W650" s="628"/>
      <c r="X650" s="636" t="s">
        <v>6180</v>
      </c>
      <c r="Y650" s="625"/>
      <c r="Z650" s="625" t="s">
        <v>5243</v>
      </c>
      <c r="AA650" s="628"/>
      <c r="AB650" s="625" t="s">
        <v>8263</v>
      </c>
      <c r="AC650" s="626" t="str">
        <f t="shared" si="22"/>
        <v>397 mm</v>
      </c>
      <c r="AD650" s="627" t="s">
        <v>12011</v>
      </c>
      <c r="AH650" s="623">
        <v>20</v>
      </c>
      <c r="AI650" s="623">
        <f t="shared" si="23"/>
        <v>397</v>
      </c>
    </row>
    <row r="651" spans="1:35" x14ac:dyDescent="0.2">
      <c r="A651" s="628" t="s">
        <v>8130</v>
      </c>
      <c r="B651" s="628" t="s">
        <v>8490</v>
      </c>
      <c r="C651" s="625" t="s">
        <v>6512</v>
      </c>
      <c r="D651" s="628" t="s">
        <v>1403</v>
      </c>
      <c r="E651" s="625">
        <v>121</v>
      </c>
      <c r="F651" s="625">
        <v>71</v>
      </c>
      <c r="G651" s="625"/>
      <c r="H651" s="625">
        <v>88</v>
      </c>
      <c r="I651" s="625"/>
      <c r="J651" s="638" t="s">
        <v>3854</v>
      </c>
      <c r="K651" s="626"/>
      <c r="L651" s="626" t="s">
        <v>6177</v>
      </c>
      <c r="M651" s="629" t="s">
        <v>8671</v>
      </c>
      <c r="N651" s="626"/>
      <c r="O651" s="626" t="s">
        <v>6177</v>
      </c>
      <c r="P651" s="629" t="s">
        <v>8672</v>
      </c>
      <c r="Q651" s="625"/>
      <c r="R651" s="626" t="s">
        <v>9991</v>
      </c>
      <c r="S651" s="625"/>
      <c r="T651" s="626" t="s">
        <v>6178</v>
      </c>
      <c r="U651" s="625"/>
      <c r="V651" s="638" t="s">
        <v>4614</v>
      </c>
      <c r="W651" s="628"/>
      <c r="X651" s="625" t="s">
        <v>6180</v>
      </c>
      <c r="Y651" s="625"/>
      <c r="Z651" s="625" t="s">
        <v>6180</v>
      </c>
      <c r="AA651" s="628"/>
      <c r="AB651" s="625" t="s">
        <v>8263</v>
      </c>
      <c r="AC651" s="626" t="str">
        <f t="shared" si="22"/>
        <v>397 mm</v>
      </c>
      <c r="AH651" s="623">
        <v>20</v>
      </c>
      <c r="AI651" s="623">
        <f t="shared" si="23"/>
        <v>397</v>
      </c>
    </row>
    <row r="652" spans="1:35" ht="25.5" x14ac:dyDescent="0.2">
      <c r="A652" s="628" t="s">
        <v>4007</v>
      </c>
      <c r="B652" s="628" t="s">
        <v>8490</v>
      </c>
      <c r="C652" s="625" t="s">
        <v>6512</v>
      </c>
      <c r="D652" s="632" t="s">
        <v>2976</v>
      </c>
      <c r="E652" s="625">
        <v>135</v>
      </c>
      <c r="F652" s="625">
        <v>71</v>
      </c>
      <c r="G652" s="625"/>
      <c r="H652" s="625">
        <v>88</v>
      </c>
      <c r="I652" s="625"/>
      <c r="J652" s="625" t="s">
        <v>3854</v>
      </c>
      <c r="K652" s="625"/>
      <c r="L652" s="625" t="s">
        <v>6177</v>
      </c>
      <c r="M652" s="629" t="s">
        <v>3817</v>
      </c>
      <c r="N652" s="625"/>
      <c r="O652" s="626" t="s">
        <v>6178</v>
      </c>
      <c r="P652" s="629" t="s">
        <v>6178</v>
      </c>
      <c r="Q652" s="625"/>
      <c r="R652" s="626" t="s">
        <v>9991</v>
      </c>
      <c r="S652" s="625"/>
      <c r="T652" s="626" t="s">
        <v>6178</v>
      </c>
      <c r="U652" s="625"/>
      <c r="V652" s="625" t="s">
        <v>5752</v>
      </c>
      <c r="W652" s="628"/>
      <c r="X652" s="625" t="s">
        <v>6180</v>
      </c>
      <c r="Y652" s="625"/>
      <c r="Z652" s="625" t="s">
        <v>6180</v>
      </c>
      <c r="AA652" s="628"/>
      <c r="AB652" s="625" t="s">
        <v>8263</v>
      </c>
      <c r="AC652" s="626" t="str">
        <f t="shared" si="22"/>
        <v>392 mm</v>
      </c>
      <c r="AH652" s="623">
        <v>25</v>
      </c>
      <c r="AI652" s="623">
        <f t="shared" si="23"/>
        <v>392</v>
      </c>
    </row>
    <row r="653" spans="1:35" x14ac:dyDescent="0.2">
      <c r="A653" s="628"/>
      <c r="B653" s="628" t="s">
        <v>8490</v>
      </c>
      <c r="C653" s="625" t="s">
        <v>6512</v>
      </c>
      <c r="D653" s="632" t="s">
        <v>9073</v>
      </c>
      <c r="E653" s="625">
        <v>121</v>
      </c>
      <c r="F653" s="625">
        <v>74</v>
      </c>
      <c r="G653" s="625"/>
      <c r="H653" s="625">
        <v>88</v>
      </c>
      <c r="I653" s="625"/>
      <c r="J653" s="625" t="s">
        <v>3854</v>
      </c>
      <c r="K653" s="625"/>
      <c r="L653" s="625" t="s">
        <v>6177</v>
      </c>
      <c r="M653" s="629" t="s">
        <v>8671</v>
      </c>
      <c r="N653" s="626"/>
      <c r="O653" s="626" t="s">
        <v>6177</v>
      </c>
      <c r="P653" s="629" t="s">
        <v>8672</v>
      </c>
      <c r="Q653" s="625"/>
      <c r="R653" s="626" t="s">
        <v>9991</v>
      </c>
      <c r="S653" s="625"/>
      <c r="T653" s="626" t="s">
        <v>6178</v>
      </c>
      <c r="U653" s="625"/>
      <c r="V653" s="625" t="s">
        <v>5752</v>
      </c>
      <c r="W653" s="628"/>
      <c r="X653" s="625" t="s">
        <v>211</v>
      </c>
      <c r="Y653" s="625"/>
      <c r="Z653" s="625" t="s">
        <v>6180</v>
      </c>
      <c r="AA653" s="628"/>
      <c r="AB653" s="625" t="s">
        <v>8263</v>
      </c>
      <c r="AC653" s="626" t="str">
        <f t="shared" si="22"/>
        <v>392 mm</v>
      </c>
      <c r="AH653" s="623">
        <v>25</v>
      </c>
      <c r="AI653" s="623">
        <f t="shared" si="23"/>
        <v>392</v>
      </c>
    </row>
    <row r="654" spans="1:35" x14ac:dyDescent="0.2">
      <c r="A654" s="628"/>
      <c r="B654" s="628" t="s">
        <v>8490</v>
      </c>
      <c r="C654" s="625" t="s">
        <v>6512</v>
      </c>
      <c r="D654" s="632" t="s">
        <v>9972</v>
      </c>
      <c r="E654" s="625">
        <v>111</v>
      </c>
      <c r="F654" s="625">
        <v>70</v>
      </c>
      <c r="G654" s="625"/>
      <c r="H654" s="625">
        <v>83</v>
      </c>
      <c r="I654" s="625"/>
      <c r="J654" s="625" t="s">
        <v>3854</v>
      </c>
      <c r="K654" s="625"/>
      <c r="L654" s="625" t="s">
        <v>6177</v>
      </c>
      <c r="M654" s="629" t="s">
        <v>3817</v>
      </c>
      <c r="N654" s="625"/>
      <c r="O654" s="626" t="s">
        <v>6178</v>
      </c>
      <c r="P654" s="629" t="s">
        <v>6178</v>
      </c>
      <c r="Q654" s="625"/>
      <c r="R654" s="626" t="s">
        <v>9991</v>
      </c>
      <c r="S654" s="625"/>
      <c r="T654" s="626" t="s">
        <v>6178</v>
      </c>
      <c r="U654" s="625"/>
      <c r="V654" s="638" t="s">
        <v>1082</v>
      </c>
      <c r="W654" s="628"/>
      <c r="X654" s="625" t="s">
        <v>211</v>
      </c>
      <c r="Y654" s="625"/>
      <c r="Z654" s="625" t="s">
        <v>6180</v>
      </c>
      <c r="AA654" s="628"/>
      <c r="AB654" s="625" t="s">
        <v>8263</v>
      </c>
      <c r="AC654" s="626" t="str">
        <f t="shared" si="22"/>
        <v>402 mm</v>
      </c>
      <c r="AH654" s="623">
        <v>15</v>
      </c>
      <c r="AI654" s="623">
        <f t="shared" si="23"/>
        <v>402</v>
      </c>
    </row>
    <row r="655" spans="1:35" ht="25.5" x14ac:dyDescent="0.2">
      <c r="A655" s="628" t="s">
        <v>8374</v>
      </c>
      <c r="B655" s="628" t="s">
        <v>8490</v>
      </c>
      <c r="C655" s="625" t="s">
        <v>4103</v>
      </c>
      <c r="D655" s="632" t="s">
        <v>4104</v>
      </c>
      <c r="E655" s="625">
        <v>131</v>
      </c>
      <c r="F655" s="625">
        <v>70</v>
      </c>
      <c r="G655" s="625"/>
      <c r="H655" s="625">
        <v>83</v>
      </c>
      <c r="I655" s="625"/>
      <c r="J655" s="625" t="s">
        <v>3854</v>
      </c>
      <c r="K655" s="625"/>
      <c r="L655" s="625" t="s">
        <v>6177</v>
      </c>
      <c r="M655" s="629" t="s">
        <v>8671</v>
      </c>
      <c r="N655" s="626"/>
      <c r="O655" s="626" t="s">
        <v>6177</v>
      </c>
      <c r="P655" s="629" t="s">
        <v>8672</v>
      </c>
      <c r="Q655" s="625"/>
      <c r="R655" s="626" t="s">
        <v>9991</v>
      </c>
      <c r="S655" s="625"/>
      <c r="T655" s="626" t="s">
        <v>6178</v>
      </c>
      <c r="U655" s="625"/>
      <c r="V655" s="638" t="s">
        <v>892</v>
      </c>
      <c r="W655" s="628"/>
      <c r="X655" s="625" t="s">
        <v>6180</v>
      </c>
      <c r="Y655" s="625"/>
      <c r="Z655" s="625" t="s">
        <v>6180</v>
      </c>
      <c r="AA655" s="628"/>
      <c r="AB655" s="625" t="s">
        <v>8263</v>
      </c>
      <c r="AC655" s="626" t="str">
        <f t="shared" si="22"/>
        <v>407 mm</v>
      </c>
      <c r="AH655" s="623">
        <v>10</v>
      </c>
      <c r="AI655" s="623">
        <f t="shared" si="23"/>
        <v>407</v>
      </c>
    </row>
    <row r="656" spans="1:35" ht="25.5" x14ac:dyDescent="0.2">
      <c r="A656" s="628" t="s">
        <v>12362</v>
      </c>
      <c r="B656" s="628" t="s">
        <v>8490</v>
      </c>
      <c r="C656" s="625" t="s">
        <v>4103</v>
      </c>
      <c r="D656" s="640" t="s">
        <v>12375</v>
      </c>
      <c r="E656" s="625">
        <v>139</v>
      </c>
      <c r="F656" s="625">
        <v>76</v>
      </c>
      <c r="G656" s="625"/>
      <c r="H656" s="625">
        <v>88</v>
      </c>
      <c r="I656" s="625"/>
      <c r="J656" s="625" t="s">
        <v>3854</v>
      </c>
      <c r="K656" s="625"/>
      <c r="L656" s="625" t="s">
        <v>6177</v>
      </c>
      <c r="M656" s="629" t="s">
        <v>12373</v>
      </c>
      <c r="N656" s="626"/>
      <c r="O656" s="761" t="s">
        <v>12374</v>
      </c>
      <c r="P656" s="762"/>
      <c r="Q656" s="625"/>
      <c r="R656" s="626" t="s">
        <v>9991</v>
      </c>
      <c r="S656" s="625"/>
      <c r="T656" s="626">
        <v>5</v>
      </c>
      <c r="U656" s="625"/>
      <c r="V656" s="638" t="s">
        <v>210</v>
      </c>
      <c r="W656" s="628"/>
      <c r="X656" s="625" t="s">
        <v>1434</v>
      </c>
      <c r="Y656" s="625"/>
      <c r="Z656" s="625" t="s">
        <v>1434</v>
      </c>
      <c r="AA656" s="628"/>
      <c r="AB656" s="625" t="s">
        <v>8263</v>
      </c>
      <c r="AC656" s="626" t="str">
        <f>AI656&amp; " mm"</f>
        <v>362 mm</v>
      </c>
      <c r="AD656" s="623" t="s">
        <v>12364</v>
      </c>
      <c r="AF656" s="628"/>
      <c r="AH656" s="623">
        <v>55</v>
      </c>
      <c r="AI656" s="623">
        <f>312-AH656-7+112</f>
        <v>362</v>
      </c>
    </row>
    <row r="657" spans="1:35" ht="13.5" thickBot="1" x14ac:dyDescent="0.25">
      <c r="A657" s="628"/>
      <c r="B657" s="628"/>
      <c r="C657" s="626" t="s">
        <v>6260</v>
      </c>
      <c r="E657" s="625"/>
      <c r="F657" s="625"/>
      <c r="G657" s="625"/>
      <c r="H657" s="625"/>
      <c r="I657" s="625"/>
      <c r="J657" s="625"/>
      <c r="K657" s="625"/>
      <c r="L657" s="625"/>
      <c r="M657" s="629"/>
      <c r="N657" s="625"/>
      <c r="O657" s="626"/>
      <c r="P657" s="629"/>
      <c r="Q657" s="625"/>
      <c r="R657" s="625"/>
      <c r="S657" s="625"/>
      <c r="T657" s="626"/>
      <c r="U657" s="625"/>
      <c r="V657" s="638"/>
      <c r="W657" s="628"/>
      <c r="X657" s="625"/>
      <c r="Y657" s="625"/>
      <c r="Z657" s="625"/>
      <c r="AA657" s="628"/>
      <c r="AB657" s="625"/>
      <c r="AC657" s="626"/>
    </row>
    <row r="658" spans="1:35" s="272" customFormat="1" ht="16.5" thickBot="1" x14ac:dyDescent="0.3">
      <c r="A658" s="333"/>
      <c r="B658" s="720" t="s">
        <v>7700</v>
      </c>
      <c r="C658" s="721"/>
      <c r="D658" s="453"/>
      <c r="E658" s="721"/>
      <c r="F658" s="722"/>
      <c r="G658" s="721"/>
      <c r="H658" s="721"/>
      <c r="I658" s="721"/>
      <c r="J658" s="721"/>
      <c r="K658" s="721"/>
      <c r="L658" s="721"/>
      <c r="M658" s="723"/>
      <c r="N658" s="721"/>
      <c r="O658" s="721"/>
      <c r="P658" s="721"/>
      <c r="Q658" s="721"/>
      <c r="R658" s="721"/>
      <c r="S658" s="721"/>
      <c r="T658" s="721"/>
      <c r="U658" s="721"/>
      <c r="V658" s="721"/>
      <c r="W658" s="453"/>
      <c r="X658" s="721"/>
      <c r="Y658" s="721"/>
      <c r="Z658" s="721"/>
      <c r="AA658" s="453"/>
      <c r="AB658" s="722"/>
      <c r="AC658" s="626"/>
      <c r="AI658" s="623"/>
    </row>
    <row r="659" spans="1:35" x14ac:dyDescent="0.2">
      <c r="A659" s="628" t="s">
        <v>2175</v>
      </c>
      <c r="B659" s="628" t="s">
        <v>3365</v>
      </c>
      <c r="C659" s="625" t="s">
        <v>2288</v>
      </c>
      <c r="D659" s="624" t="s">
        <v>3983</v>
      </c>
      <c r="E659" s="625">
        <v>203</v>
      </c>
      <c r="F659" s="625">
        <v>57</v>
      </c>
      <c r="G659" s="625"/>
      <c r="H659" s="625">
        <v>79</v>
      </c>
      <c r="I659" s="625"/>
      <c r="J659" s="625" t="s">
        <v>2289</v>
      </c>
      <c r="K659" s="625"/>
      <c r="L659" s="625" t="s">
        <v>6177</v>
      </c>
      <c r="M659" s="629" t="s">
        <v>8671</v>
      </c>
      <c r="N659" s="625"/>
      <c r="O659" s="625" t="s">
        <v>5003</v>
      </c>
      <c r="P659" s="629" t="s">
        <v>5035</v>
      </c>
      <c r="Q659" s="625"/>
      <c r="R659" s="626" t="s">
        <v>8263</v>
      </c>
      <c r="S659" s="625"/>
      <c r="T659" s="625" t="s">
        <v>6178</v>
      </c>
      <c r="U659" s="625"/>
      <c r="V659" s="638" t="s">
        <v>4614</v>
      </c>
      <c r="W659" s="628"/>
      <c r="X659" s="625" t="s">
        <v>1434</v>
      </c>
      <c r="Y659" s="625"/>
      <c r="Z659" s="625" t="s">
        <v>1434</v>
      </c>
      <c r="AA659" s="628"/>
      <c r="AB659" s="625" t="s">
        <v>8263</v>
      </c>
      <c r="AC659" s="626" t="str">
        <f t="shared" si="22"/>
        <v>397 mm</v>
      </c>
      <c r="AH659" s="623">
        <v>20</v>
      </c>
      <c r="AI659" s="623">
        <f t="shared" si="23"/>
        <v>397</v>
      </c>
    </row>
    <row r="660" spans="1:35" x14ac:dyDescent="0.2">
      <c r="A660" s="628"/>
      <c r="B660" s="628" t="s">
        <v>3365</v>
      </c>
      <c r="C660" s="625" t="s">
        <v>2288</v>
      </c>
      <c r="D660" s="624" t="s">
        <v>302</v>
      </c>
      <c r="E660" s="625">
        <v>203</v>
      </c>
      <c r="F660" s="625">
        <v>56</v>
      </c>
      <c r="G660" s="625"/>
      <c r="H660" s="625">
        <v>79</v>
      </c>
      <c r="I660" s="625"/>
      <c r="J660" s="625" t="s">
        <v>2289</v>
      </c>
      <c r="K660" s="625"/>
      <c r="L660" s="625" t="s">
        <v>6177</v>
      </c>
      <c r="M660" s="629" t="s">
        <v>8671</v>
      </c>
      <c r="N660" s="625"/>
      <c r="O660" s="625" t="s">
        <v>5003</v>
      </c>
      <c r="P660" s="629" t="s">
        <v>7991</v>
      </c>
      <c r="Q660" s="625"/>
      <c r="R660" s="626" t="s">
        <v>8263</v>
      </c>
      <c r="S660" s="625"/>
      <c r="T660" s="625" t="s">
        <v>6178</v>
      </c>
      <c r="U660" s="625"/>
      <c r="V660" s="638" t="s">
        <v>4304</v>
      </c>
      <c r="W660" s="628"/>
      <c r="X660" s="625" t="s">
        <v>1434</v>
      </c>
      <c r="Y660" s="625"/>
      <c r="Z660" s="625" t="s">
        <v>1434</v>
      </c>
      <c r="AA660" s="628"/>
      <c r="AB660" s="625" t="s">
        <v>8263</v>
      </c>
      <c r="AC660" s="626" t="str">
        <f t="shared" si="22"/>
        <v>412 mm</v>
      </c>
      <c r="AH660" s="623">
        <v>5</v>
      </c>
      <c r="AI660" s="623">
        <f t="shared" si="23"/>
        <v>412</v>
      </c>
    </row>
    <row r="661" spans="1:35" x14ac:dyDescent="0.2">
      <c r="A661" s="628"/>
      <c r="B661" s="628"/>
      <c r="C661" s="625" t="s">
        <v>2288</v>
      </c>
      <c r="D661" s="624" t="s">
        <v>2783</v>
      </c>
      <c r="E661" s="625">
        <v>202</v>
      </c>
      <c r="F661" s="625">
        <v>53</v>
      </c>
      <c r="G661" s="625"/>
      <c r="H661" s="625">
        <v>79</v>
      </c>
      <c r="I661" s="625"/>
      <c r="J661" s="625" t="s">
        <v>2572</v>
      </c>
      <c r="K661" s="625"/>
      <c r="L661" s="625" t="s">
        <v>8885</v>
      </c>
      <c r="M661" s="629" t="s">
        <v>8671</v>
      </c>
      <c r="N661" s="625"/>
      <c r="O661" s="625" t="s">
        <v>1081</v>
      </c>
      <c r="P661" s="625" t="s">
        <v>8672</v>
      </c>
      <c r="Q661" s="625"/>
      <c r="R661" s="625" t="s">
        <v>8263</v>
      </c>
      <c r="S661" s="625"/>
      <c r="T661" s="625" t="s">
        <v>6178</v>
      </c>
      <c r="U661" s="625"/>
      <c r="V661" s="638" t="s">
        <v>911</v>
      </c>
      <c r="W661" s="628"/>
      <c r="X661" s="625" t="s">
        <v>1434</v>
      </c>
      <c r="Y661" s="625"/>
      <c r="Z661" s="625" t="s">
        <v>1434</v>
      </c>
      <c r="AA661" s="628"/>
      <c r="AB661" s="625" t="s">
        <v>8263</v>
      </c>
      <c r="AC661" s="626" t="str">
        <f t="shared" si="22"/>
        <v>352 mm</v>
      </c>
      <c r="AH661" s="623">
        <v>65</v>
      </c>
      <c r="AI661" s="623">
        <f t="shared" si="23"/>
        <v>352</v>
      </c>
    </row>
    <row r="662" spans="1:35" x14ac:dyDescent="0.2">
      <c r="A662" s="628"/>
      <c r="B662" s="628"/>
      <c r="C662" s="626" t="s">
        <v>6260</v>
      </c>
      <c r="D662" s="624"/>
      <c r="E662" s="625"/>
      <c r="F662" s="625"/>
      <c r="G662" s="625"/>
      <c r="H662" s="625"/>
      <c r="I662" s="625"/>
      <c r="J662" s="625"/>
      <c r="K662" s="625"/>
      <c r="L662" s="625"/>
      <c r="M662" s="629"/>
      <c r="N662" s="625"/>
      <c r="O662" s="625"/>
      <c r="P662" s="625"/>
      <c r="Q662" s="625"/>
      <c r="R662" s="626"/>
      <c r="S662" s="625"/>
      <c r="T662" s="625"/>
      <c r="U662" s="625"/>
      <c r="V662" s="625"/>
      <c r="W662" s="628"/>
      <c r="X662" s="625"/>
      <c r="Y662" s="625"/>
      <c r="Z662" s="625"/>
      <c r="AA662" s="628"/>
      <c r="AB662" s="625"/>
      <c r="AC662" s="626"/>
    </row>
    <row r="663" spans="1:35" x14ac:dyDescent="0.2">
      <c r="A663" s="628"/>
      <c r="B663" s="628" t="s">
        <v>3365</v>
      </c>
      <c r="C663" s="625" t="s">
        <v>6393</v>
      </c>
      <c r="D663" s="624" t="s">
        <v>4054</v>
      </c>
      <c r="E663" s="625">
        <v>205</v>
      </c>
      <c r="F663" s="625">
        <v>63</v>
      </c>
      <c r="G663" s="625"/>
      <c r="H663" s="625">
        <v>79</v>
      </c>
      <c r="I663" s="625"/>
      <c r="J663" s="625" t="s">
        <v>3854</v>
      </c>
      <c r="K663" s="625"/>
      <c r="L663" s="625" t="s">
        <v>6177</v>
      </c>
      <c r="M663" s="629" t="s">
        <v>8671</v>
      </c>
      <c r="N663" s="625"/>
      <c r="O663" s="625" t="s">
        <v>5003</v>
      </c>
      <c r="P663" s="629" t="s">
        <v>5035</v>
      </c>
      <c r="Q663" s="625"/>
      <c r="R663" s="625" t="s">
        <v>6178</v>
      </c>
      <c r="S663" s="625"/>
      <c r="T663" s="625" t="s">
        <v>6178</v>
      </c>
      <c r="U663" s="625"/>
      <c r="V663" s="638" t="s">
        <v>2626</v>
      </c>
      <c r="W663" s="628"/>
      <c r="X663" s="625" t="s">
        <v>1434</v>
      </c>
      <c r="Y663" s="625"/>
      <c r="Z663" s="625" t="s">
        <v>1434</v>
      </c>
      <c r="AA663" s="628"/>
      <c r="AB663" s="625" t="s">
        <v>8263</v>
      </c>
      <c r="AC663" s="626" t="str">
        <f t="shared" si="22"/>
        <v>387 mm</v>
      </c>
      <c r="AH663" s="623">
        <v>30</v>
      </c>
      <c r="AI663" s="623">
        <f t="shared" si="23"/>
        <v>387</v>
      </c>
    </row>
    <row r="664" spans="1:35" x14ac:dyDescent="0.2">
      <c r="A664" s="628"/>
      <c r="B664" s="628" t="s">
        <v>3365</v>
      </c>
      <c r="C664" s="625" t="s">
        <v>6393</v>
      </c>
      <c r="D664" s="624" t="s">
        <v>3823</v>
      </c>
      <c r="E664" s="625">
        <v>205</v>
      </c>
      <c r="F664" s="625">
        <v>63</v>
      </c>
      <c r="G664" s="625"/>
      <c r="H664" s="625">
        <v>79</v>
      </c>
      <c r="I664" s="625"/>
      <c r="J664" s="625" t="s">
        <v>3854</v>
      </c>
      <c r="K664" s="625"/>
      <c r="L664" s="625" t="s">
        <v>6177</v>
      </c>
      <c r="M664" s="629" t="s">
        <v>8671</v>
      </c>
      <c r="N664" s="625"/>
      <c r="O664" s="625" t="s">
        <v>5003</v>
      </c>
      <c r="P664" s="629" t="s">
        <v>5035</v>
      </c>
      <c r="Q664" s="625"/>
      <c r="R664" s="625" t="s">
        <v>6178</v>
      </c>
      <c r="S664" s="625"/>
      <c r="T664" s="625" t="s">
        <v>6178</v>
      </c>
      <c r="U664" s="625"/>
      <c r="V664" s="638" t="s">
        <v>4614</v>
      </c>
      <c r="W664" s="628"/>
      <c r="X664" s="625" t="s">
        <v>1434</v>
      </c>
      <c r="Y664" s="625"/>
      <c r="Z664" s="625" t="s">
        <v>1434</v>
      </c>
      <c r="AA664" s="628"/>
      <c r="AB664" s="625" t="s">
        <v>8263</v>
      </c>
      <c r="AC664" s="626" t="str">
        <f t="shared" si="22"/>
        <v>397 mm</v>
      </c>
      <c r="AD664" s="641" t="s">
        <v>2995</v>
      </c>
      <c r="AH664" s="623">
        <v>20</v>
      </c>
      <c r="AI664" s="623">
        <f t="shared" si="23"/>
        <v>397</v>
      </c>
    </row>
    <row r="665" spans="1:35" x14ac:dyDescent="0.2">
      <c r="A665" s="628"/>
      <c r="B665" s="628" t="s">
        <v>3365</v>
      </c>
      <c r="C665" s="625" t="s">
        <v>6393</v>
      </c>
      <c r="D665" s="624" t="s">
        <v>8286</v>
      </c>
      <c r="E665" s="625">
        <v>205</v>
      </c>
      <c r="F665" s="625">
        <v>66</v>
      </c>
      <c r="G665" s="625"/>
      <c r="H665" s="625">
        <v>79</v>
      </c>
      <c r="I665" s="625"/>
      <c r="J665" s="625" t="s">
        <v>3854</v>
      </c>
      <c r="K665" s="625"/>
      <c r="L665" s="625" t="s">
        <v>6177</v>
      </c>
      <c r="M665" s="629" t="s">
        <v>8671</v>
      </c>
      <c r="N665" s="625"/>
      <c r="O665" s="625" t="s">
        <v>5003</v>
      </c>
      <c r="P665" s="625" t="s">
        <v>8672</v>
      </c>
      <c r="Q665" s="625"/>
      <c r="R665" s="625" t="s">
        <v>6178</v>
      </c>
      <c r="S665" s="625"/>
      <c r="T665" s="625" t="s">
        <v>6178</v>
      </c>
      <c r="U665" s="625"/>
      <c r="V665" s="638" t="s">
        <v>1259</v>
      </c>
      <c r="W665" s="628"/>
      <c r="X665" s="625" t="s">
        <v>1434</v>
      </c>
      <c r="Y665" s="625"/>
      <c r="Z665" s="625" t="s">
        <v>1434</v>
      </c>
      <c r="AA665" s="628"/>
      <c r="AB665" s="625" t="s">
        <v>8263</v>
      </c>
      <c r="AC665" s="626" t="str">
        <f t="shared" si="22"/>
        <v>312 mm</v>
      </c>
      <c r="AD665" s="641"/>
      <c r="AH665" s="623">
        <v>105</v>
      </c>
      <c r="AI665" s="623">
        <f t="shared" si="23"/>
        <v>312</v>
      </c>
    </row>
    <row r="666" spans="1:35" x14ac:dyDescent="0.2">
      <c r="A666" s="628"/>
      <c r="B666" s="628" t="s">
        <v>8490</v>
      </c>
      <c r="C666" s="625" t="s">
        <v>6393</v>
      </c>
      <c r="D666" s="628" t="s">
        <v>2465</v>
      </c>
      <c r="E666" s="625">
        <v>204</v>
      </c>
      <c r="F666" s="625">
        <v>61</v>
      </c>
      <c r="G666" s="625"/>
      <c r="H666" s="625">
        <v>79</v>
      </c>
      <c r="I666" s="625"/>
      <c r="J666" s="625" t="s">
        <v>6177</v>
      </c>
      <c r="K666" s="625"/>
      <c r="L666" s="625" t="s">
        <v>6177</v>
      </c>
      <c r="M666" s="629" t="s">
        <v>8671</v>
      </c>
      <c r="N666" s="625"/>
      <c r="O666" s="625" t="s">
        <v>5003</v>
      </c>
      <c r="P666" s="629" t="s">
        <v>7991</v>
      </c>
      <c r="Q666" s="625"/>
      <c r="R666" s="626" t="s">
        <v>8263</v>
      </c>
      <c r="S666" s="625"/>
      <c r="T666" s="625" t="s">
        <v>6178</v>
      </c>
      <c r="U666" s="625"/>
      <c r="V666" s="638" t="s">
        <v>892</v>
      </c>
      <c r="W666" s="628"/>
      <c r="X666" s="625" t="s">
        <v>1434</v>
      </c>
      <c r="Y666" s="625"/>
      <c r="Z666" s="625" t="s">
        <v>1434</v>
      </c>
      <c r="AA666" s="628"/>
      <c r="AB666" s="625" t="s">
        <v>8263</v>
      </c>
      <c r="AC666" s="626" t="str">
        <f t="shared" si="22"/>
        <v>407 mm</v>
      </c>
      <c r="AH666" s="623">
        <v>10</v>
      </c>
      <c r="AI666" s="623">
        <f t="shared" si="23"/>
        <v>407</v>
      </c>
    </row>
    <row r="667" spans="1:35" x14ac:dyDescent="0.2">
      <c r="A667" s="628"/>
      <c r="B667" s="628" t="s">
        <v>2785</v>
      </c>
      <c r="C667" s="625" t="s">
        <v>6393</v>
      </c>
      <c r="D667" s="639" t="s">
        <v>794</v>
      </c>
      <c r="E667" s="625">
        <v>205</v>
      </c>
      <c r="F667" s="625">
        <v>65</v>
      </c>
      <c r="G667" s="625"/>
      <c r="H667" s="625">
        <v>79</v>
      </c>
      <c r="I667" s="625"/>
      <c r="J667" s="625" t="s">
        <v>3854</v>
      </c>
      <c r="K667" s="625"/>
      <c r="L667" s="625" t="s">
        <v>6177</v>
      </c>
      <c r="M667" s="629" t="s">
        <v>8671</v>
      </c>
      <c r="N667" s="625"/>
      <c r="O667" s="625" t="s">
        <v>5003</v>
      </c>
      <c r="P667" s="625" t="s">
        <v>8672</v>
      </c>
      <c r="Q667" s="625"/>
      <c r="R667" s="625" t="s">
        <v>6178</v>
      </c>
      <c r="S667" s="625"/>
      <c r="T667" s="625" t="s">
        <v>6178</v>
      </c>
      <c r="U667" s="625"/>
      <c r="V667" s="638" t="s">
        <v>210</v>
      </c>
      <c r="W667" s="628"/>
      <c r="X667" s="625" t="s">
        <v>1434</v>
      </c>
      <c r="Y667" s="625"/>
      <c r="Z667" s="625" t="s">
        <v>1434</v>
      </c>
      <c r="AA667" s="628"/>
      <c r="AB667" s="625" t="s">
        <v>8263</v>
      </c>
      <c r="AC667" s="626" t="str">
        <f t="shared" si="22"/>
        <v>362 mm</v>
      </c>
      <c r="AH667" s="623">
        <v>55</v>
      </c>
      <c r="AI667" s="623">
        <f t="shared" si="23"/>
        <v>362</v>
      </c>
    </row>
    <row r="668" spans="1:35" x14ac:dyDescent="0.2">
      <c r="A668" s="628"/>
      <c r="B668" s="628"/>
      <c r="C668" s="625" t="s">
        <v>6393</v>
      </c>
      <c r="D668" s="628" t="s">
        <v>4790</v>
      </c>
      <c r="E668" s="625">
        <v>202</v>
      </c>
      <c r="F668" s="625">
        <v>53</v>
      </c>
      <c r="G668" s="625"/>
      <c r="H668" s="625">
        <v>79</v>
      </c>
      <c r="I668" s="625"/>
      <c r="J668" s="625" t="s">
        <v>2572</v>
      </c>
      <c r="K668" s="625"/>
      <c r="L668" s="625" t="s">
        <v>8885</v>
      </c>
      <c r="M668" s="629" t="s">
        <v>8671</v>
      </c>
      <c r="N668" s="625"/>
      <c r="O668" s="625" t="s">
        <v>1081</v>
      </c>
      <c r="P668" s="629" t="s">
        <v>7991</v>
      </c>
      <c r="Q668" s="625"/>
      <c r="R668" s="625" t="s">
        <v>8263</v>
      </c>
      <c r="S668" s="625"/>
      <c r="T668" s="625" t="s">
        <v>6178</v>
      </c>
      <c r="U668" s="625"/>
      <c r="V668" s="638" t="s">
        <v>1082</v>
      </c>
      <c r="W668" s="628"/>
      <c r="X668" s="625" t="s">
        <v>1434</v>
      </c>
      <c r="Y668" s="625"/>
      <c r="Z668" s="625" t="s">
        <v>1434</v>
      </c>
      <c r="AA668" s="628"/>
      <c r="AB668" s="625" t="s">
        <v>8263</v>
      </c>
      <c r="AC668" s="626" t="str">
        <f t="shared" si="22"/>
        <v>402 mm</v>
      </c>
      <c r="AH668" s="623">
        <v>15</v>
      </c>
      <c r="AI668" s="623">
        <f t="shared" si="23"/>
        <v>402</v>
      </c>
    </row>
    <row r="669" spans="1:35" x14ac:dyDescent="0.2">
      <c r="A669" s="628" t="s">
        <v>7731</v>
      </c>
      <c r="B669" s="628"/>
      <c r="C669" s="625" t="s">
        <v>6393</v>
      </c>
      <c r="D669" s="632" t="s">
        <v>3466</v>
      </c>
      <c r="E669" s="625">
        <v>206</v>
      </c>
      <c r="F669" s="625">
        <v>58</v>
      </c>
      <c r="G669" s="625"/>
      <c r="H669" s="625">
        <v>79</v>
      </c>
      <c r="I669" s="625"/>
      <c r="J669" s="625" t="s">
        <v>2289</v>
      </c>
      <c r="K669" s="625"/>
      <c r="L669" s="625" t="s">
        <v>8885</v>
      </c>
      <c r="M669" s="629" t="s">
        <v>8671</v>
      </c>
      <c r="N669" s="625"/>
      <c r="O669" s="625" t="s">
        <v>1081</v>
      </c>
      <c r="P669" s="625" t="s">
        <v>8672</v>
      </c>
      <c r="Q669" s="625"/>
      <c r="R669" s="625" t="s">
        <v>8263</v>
      </c>
      <c r="S669" s="625"/>
      <c r="T669" s="625" t="s">
        <v>6178</v>
      </c>
      <c r="U669" s="625"/>
      <c r="V669" s="638" t="s">
        <v>911</v>
      </c>
      <c r="W669" s="628"/>
      <c r="X669" s="625" t="s">
        <v>1434</v>
      </c>
      <c r="Y669" s="625"/>
      <c r="Z669" s="625" t="s">
        <v>1434</v>
      </c>
      <c r="AA669" s="628"/>
      <c r="AB669" s="625" t="s">
        <v>8263</v>
      </c>
      <c r="AC669" s="626" t="str">
        <f t="shared" si="22"/>
        <v>352 mm</v>
      </c>
      <c r="AD669" s="627" t="s">
        <v>1683</v>
      </c>
      <c r="AH669" s="623">
        <v>65</v>
      </c>
      <c r="AI669" s="623">
        <f t="shared" si="23"/>
        <v>352</v>
      </c>
    </row>
    <row r="670" spans="1:35" x14ac:dyDescent="0.2">
      <c r="A670" s="628"/>
      <c r="B670" s="628"/>
      <c r="C670" s="626" t="s">
        <v>6260</v>
      </c>
      <c r="E670" s="625"/>
      <c r="F670" s="625"/>
      <c r="G670" s="625"/>
      <c r="H670" s="625"/>
      <c r="I670" s="625"/>
      <c r="J670" s="625"/>
      <c r="K670" s="625"/>
      <c r="L670" s="625"/>
      <c r="M670" s="629"/>
      <c r="N670" s="625"/>
      <c r="O670" s="625"/>
      <c r="P670" s="629"/>
      <c r="Q670" s="625"/>
      <c r="R670" s="626"/>
      <c r="S670" s="625"/>
      <c r="T670" s="625"/>
      <c r="U670" s="625"/>
      <c r="V670" s="638"/>
      <c r="W670" s="628"/>
      <c r="X670" s="625"/>
      <c r="Y670" s="625"/>
      <c r="Z670" s="625"/>
      <c r="AA670" s="628"/>
      <c r="AB670" s="625"/>
      <c r="AC670" s="626"/>
    </row>
    <row r="671" spans="1:35" x14ac:dyDescent="0.2">
      <c r="A671" s="628"/>
      <c r="B671" s="628" t="s">
        <v>2125</v>
      </c>
      <c r="C671" s="625" t="s">
        <v>8322</v>
      </c>
      <c r="D671" s="639" t="s">
        <v>2011</v>
      </c>
      <c r="E671" s="625">
        <v>205</v>
      </c>
      <c r="F671" s="625">
        <v>67</v>
      </c>
      <c r="G671" s="625"/>
      <c r="H671" s="625">
        <v>79</v>
      </c>
      <c r="I671" s="625"/>
      <c r="J671" s="625" t="s">
        <v>3854</v>
      </c>
      <c r="K671" s="625"/>
      <c r="L671" s="625" t="s">
        <v>6177</v>
      </c>
      <c r="M671" s="629" t="s">
        <v>8671</v>
      </c>
      <c r="N671" s="625"/>
      <c r="O671" s="625" t="s">
        <v>5003</v>
      </c>
      <c r="P671" s="629" t="s">
        <v>7991</v>
      </c>
      <c r="Q671" s="625"/>
      <c r="R671" s="625" t="s">
        <v>6178</v>
      </c>
      <c r="S671" s="625"/>
      <c r="T671" s="625" t="s">
        <v>6178</v>
      </c>
      <c r="U671" s="625"/>
      <c r="V671" s="638" t="s">
        <v>892</v>
      </c>
      <c r="W671" s="628"/>
      <c r="X671" s="625" t="s">
        <v>1434</v>
      </c>
      <c r="Y671" s="625"/>
      <c r="Z671" s="625" t="s">
        <v>1434</v>
      </c>
      <c r="AA671" s="628"/>
      <c r="AB671" s="625" t="s">
        <v>8263</v>
      </c>
      <c r="AC671" s="626" t="str">
        <f t="shared" si="22"/>
        <v>407 mm</v>
      </c>
      <c r="AH671" s="623">
        <v>10</v>
      </c>
      <c r="AI671" s="623">
        <f t="shared" si="23"/>
        <v>407</v>
      </c>
    </row>
    <row r="672" spans="1:35" x14ac:dyDescent="0.2">
      <c r="A672" s="628"/>
      <c r="B672" s="628"/>
      <c r="C672" s="625" t="s">
        <v>8322</v>
      </c>
      <c r="D672" s="628" t="s">
        <v>4790</v>
      </c>
      <c r="E672" s="625">
        <v>201</v>
      </c>
      <c r="F672" s="625">
        <v>66</v>
      </c>
      <c r="G672" s="625"/>
      <c r="H672" s="625">
        <v>79</v>
      </c>
      <c r="I672" s="625"/>
      <c r="J672" s="625" t="s">
        <v>3854</v>
      </c>
      <c r="K672" s="625"/>
      <c r="L672" s="625" t="s">
        <v>5843</v>
      </c>
      <c r="M672" s="629" t="s">
        <v>8671</v>
      </c>
      <c r="N672" s="625"/>
      <c r="O672" s="625" t="s">
        <v>6177</v>
      </c>
      <c r="P672" s="625" t="s">
        <v>8672</v>
      </c>
      <c r="Q672" s="625"/>
      <c r="R672" s="626" t="s">
        <v>9991</v>
      </c>
      <c r="S672" s="625"/>
      <c r="T672" s="625" t="s">
        <v>6178</v>
      </c>
      <c r="U672" s="625"/>
      <c r="V672" s="638" t="s">
        <v>4424</v>
      </c>
      <c r="W672" s="628"/>
      <c r="X672" s="625" t="s">
        <v>1434</v>
      </c>
      <c r="Y672" s="625"/>
      <c r="Z672" s="625" t="s">
        <v>1434</v>
      </c>
      <c r="AA672" s="628"/>
      <c r="AB672" s="625"/>
      <c r="AC672" s="626" t="str">
        <f t="shared" si="22"/>
        <v>357 mm</v>
      </c>
      <c r="AD672" s="623" t="s">
        <v>5750</v>
      </c>
      <c r="AH672" s="623">
        <v>60</v>
      </c>
      <c r="AI672" s="623">
        <f t="shared" si="23"/>
        <v>357</v>
      </c>
    </row>
    <row r="673" spans="1:35" x14ac:dyDescent="0.2">
      <c r="A673" s="628"/>
      <c r="B673" s="628" t="s">
        <v>2138</v>
      </c>
      <c r="C673" s="625" t="s">
        <v>8322</v>
      </c>
      <c r="D673" s="628" t="s">
        <v>8447</v>
      </c>
      <c r="E673" s="625">
        <v>205</v>
      </c>
      <c r="F673" s="625">
        <v>66</v>
      </c>
      <c r="G673" s="625"/>
      <c r="H673" s="625">
        <v>79</v>
      </c>
      <c r="I673" s="625"/>
      <c r="J673" s="625" t="s">
        <v>3854</v>
      </c>
      <c r="K673" s="625"/>
      <c r="L673" s="625" t="s">
        <v>6177</v>
      </c>
      <c r="M673" s="629" t="s">
        <v>8671</v>
      </c>
      <c r="N673" s="625"/>
      <c r="O673" s="625" t="s">
        <v>5003</v>
      </c>
      <c r="P673" s="629" t="s">
        <v>7991</v>
      </c>
      <c r="Q673" s="625"/>
      <c r="R673" s="625" t="s">
        <v>6178</v>
      </c>
      <c r="S673" s="625"/>
      <c r="T673" s="625" t="s">
        <v>6178</v>
      </c>
      <c r="U673" s="625"/>
      <c r="V673" s="638" t="s">
        <v>892</v>
      </c>
      <c r="W673" s="628"/>
      <c r="X673" s="625" t="s">
        <v>1434</v>
      </c>
      <c r="Y673" s="625"/>
      <c r="Z673" s="625" t="s">
        <v>1434</v>
      </c>
      <c r="AA673" s="628"/>
      <c r="AB673" s="625"/>
      <c r="AC673" s="626" t="str">
        <f t="shared" si="22"/>
        <v>407 mm</v>
      </c>
      <c r="AH673" s="623">
        <v>10</v>
      </c>
      <c r="AI673" s="623">
        <f t="shared" si="23"/>
        <v>407</v>
      </c>
    </row>
    <row r="674" spans="1:35" x14ac:dyDescent="0.2">
      <c r="A674" s="628"/>
      <c r="B674" s="628"/>
      <c r="C674" s="626" t="s">
        <v>6260</v>
      </c>
      <c r="E674" s="625"/>
      <c r="F674" s="625"/>
      <c r="G674" s="625"/>
      <c r="H674" s="625"/>
      <c r="I674" s="625"/>
      <c r="J674" s="625"/>
      <c r="K674" s="625"/>
      <c r="L674" s="625"/>
      <c r="M674" s="625"/>
      <c r="N674" s="625"/>
      <c r="O674" s="625"/>
      <c r="P674" s="625"/>
      <c r="Q674" s="625"/>
      <c r="R674" s="625"/>
      <c r="S674" s="625"/>
      <c r="T674" s="625"/>
      <c r="U674" s="625"/>
      <c r="V674" s="625"/>
      <c r="W674" s="628"/>
      <c r="X674" s="625"/>
      <c r="Y674" s="625"/>
      <c r="Z674" s="625"/>
      <c r="AA674" s="628"/>
      <c r="AB674" s="625"/>
      <c r="AC674" s="626"/>
    </row>
    <row r="675" spans="1:35" x14ac:dyDescent="0.2">
      <c r="A675" s="628"/>
      <c r="B675" s="628"/>
      <c r="C675" s="628" t="s">
        <v>3807</v>
      </c>
      <c r="D675" s="628" t="s">
        <v>4790</v>
      </c>
      <c r="E675" s="625">
        <v>201</v>
      </c>
      <c r="F675" s="625">
        <v>66</v>
      </c>
      <c r="G675" s="625"/>
      <c r="H675" s="625">
        <v>79</v>
      </c>
      <c r="I675" s="625"/>
      <c r="J675" s="625" t="s">
        <v>3854</v>
      </c>
      <c r="K675" s="625"/>
      <c r="L675" s="625" t="s">
        <v>5843</v>
      </c>
      <c r="M675" s="629" t="s">
        <v>8671</v>
      </c>
      <c r="N675" s="625"/>
      <c r="O675" s="625" t="s">
        <v>6177</v>
      </c>
      <c r="P675" s="629" t="s">
        <v>5035</v>
      </c>
      <c r="Q675" s="625"/>
      <c r="R675" s="626" t="s">
        <v>9991</v>
      </c>
      <c r="S675" s="625"/>
      <c r="T675" s="625" t="s">
        <v>6178</v>
      </c>
      <c r="U675" s="625"/>
      <c r="V675" s="625" t="s">
        <v>6179</v>
      </c>
      <c r="W675" s="628"/>
      <c r="X675" s="625" t="s">
        <v>1434</v>
      </c>
      <c r="Y675" s="625"/>
      <c r="Z675" s="625" t="s">
        <v>1434</v>
      </c>
      <c r="AA675" s="628"/>
      <c r="AB675" s="625"/>
      <c r="AC675" s="626" t="str">
        <f t="shared" si="22"/>
        <v>372 mm</v>
      </c>
      <c r="AH675" s="623">
        <v>45</v>
      </c>
      <c r="AI675" s="623">
        <f t="shared" si="23"/>
        <v>372</v>
      </c>
    </row>
    <row r="676" spans="1:35" x14ac:dyDescent="0.2">
      <c r="A676" s="628"/>
      <c r="B676" s="628"/>
      <c r="C676" s="626" t="s">
        <v>6260</v>
      </c>
      <c r="E676" s="625"/>
      <c r="F676" s="625"/>
      <c r="G676" s="625"/>
      <c r="H676" s="625"/>
      <c r="I676" s="625"/>
      <c r="J676" s="625"/>
      <c r="K676" s="625"/>
      <c r="L676" s="625"/>
      <c r="M676" s="629"/>
      <c r="N676" s="625"/>
      <c r="O676" s="625"/>
      <c r="P676" s="629"/>
      <c r="Q676" s="625"/>
      <c r="R676" s="626"/>
      <c r="S676" s="625"/>
      <c r="T676" s="625"/>
      <c r="U676" s="625"/>
      <c r="V676" s="625"/>
      <c r="W676" s="628"/>
      <c r="X676" s="625"/>
      <c r="Y676" s="625"/>
      <c r="Z676" s="625"/>
      <c r="AA676" s="628"/>
      <c r="AB676" s="625"/>
      <c r="AC676" s="626"/>
    </row>
    <row r="677" spans="1:35" x14ac:dyDescent="0.2">
      <c r="A677" s="628"/>
      <c r="B677" s="628" t="s">
        <v>1978</v>
      </c>
      <c r="C677" s="625" t="s">
        <v>7869</v>
      </c>
      <c r="D677" s="628" t="s">
        <v>4790</v>
      </c>
      <c r="E677" s="625">
        <v>201</v>
      </c>
      <c r="F677" s="625">
        <v>66</v>
      </c>
      <c r="G677" s="625"/>
      <c r="H677" s="625">
        <v>79</v>
      </c>
      <c r="I677" s="625"/>
      <c r="J677" s="625" t="s">
        <v>3854</v>
      </c>
      <c r="K677" s="625"/>
      <c r="L677" s="625" t="s">
        <v>5843</v>
      </c>
      <c r="M677" s="629" t="s">
        <v>8671</v>
      </c>
      <c r="N677" s="625"/>
      <c r="O677" s="625" t="s">
        <v>6177</v>
      </c>
      <c r="P677" s="629" t="s">
        <v>7991</v>
      </c>
      <c r="Q677" s="625"/>
      <c r="R677" s="626" t="s">
        <v>9991</v>
      </c>
      <c r="S677" s="625"/>
      <c r="T677" s="625" t="s">
        <v>6178</v>
      </c>
      <c r="U677" s="625"/>
      <c r="V677" s="625" t="s">
        <v>5752</v>
      </c>
      <c r="W677" s="628"/>
      <c r="X677" s="625" t="s">
        <v>1434</v>
      </c>
      <c r="Y677" s="625"/>
      <c r="Z677" s="625" t="s">
        <v>1434</v>
      </c>
      <c r="AA677" s="628"/>
      <c r="AB677" s="625"/>
      <c r="AC677" s="626" t="str">
        <f t="shared" si="22"/>
        <v>392 mm</v>
      </c>
      <c r="AH677" s="623">
        <v>25</v>
      </c>
      <c r="AI677" s="623">
        <f t="shared" si="23"/>
        <v>392</v>
      </c>
    </row>
    <row r="678" spans="1:35" x14ac:dyDescent="0.2">
      <c r="A678" s="628"/>
      <c r="B678" s="628"/>
      <c r="C678" s="625"/>
      <c r="E678" s="625"/>
      <c r="F678" s="625"/>
      <c r="G678" s="625"/>
      <c r="H678" s="625"/>
      <c r="I678" s="625"/>
      <c r="J678" s="625"/>
      <c r="K678" s="625"/>
      <c r="L678" s="625"/>
      <c r="M678" s="629"/>
      <c r="N678" s="625"/>
      <c r="O678" s="625"/>
      <c r="P678" s="625"/>
      <c r="Q678" s="625"/>
      <c r="R678" s="625"/>
      <c r="S678" s="625"/>
      <c r="T678" s="625"/>
      <c r="U678" s="625"/>
      <c r="V678" s="625"/>
      <c r="W678" s="628"/>
      <c r="X678" s="625"/>
      <c r="Y678" s="625"/>
      <c r="Z678" s="625"/>
      <c r="AA678" s="628"/>
      <c r="AB678" s="625"/>
      <c r="AC678" s="625"/>
    </row>
    <row r="679" spans="1:35" s="272" customFormat="1" x14ac:dyDescent="0.2">
      <c r="A679" s="333"/>
      <c r="B679" s="333" t="s">
        <v>1008</v>
      </c>
      <c r="C679" s="339"/>
      <c r="D679" s="333"/>
      <c r="E679" s="339"/>
      <c r="F679" s="339"/>
      <c r="G679" s="339"/>
      <c r="H679" s="339"/>
      <c r="I679" s="339"/>
      <c r="J679" s="339"/>
      <c r="K679" s="339"/>
      <c r="L679" s="339"/>
      <c r="M679" s="443"/>
      <c r="N679" s="339"/>
      <c r="O679" s="339"/>
      <c r="P679" s="339"/>
      <c r="Q679" s="339"/>
      <c r="R679" s="339"/>
      <c r="S679" s="339"/>
      <c r="T679" s="339"/>
      <c r="U679" s="339"/>
      <c r="V679" s="339"/>
      <c r="W679" s="333"/>
      <c r="X679" s="339"/>
      <c r="Y679" s="339"/>
      <c r="Z679" s="339"/>
      <c r="AA679" s="333"/>
      <c r="AB679" s="339"/>
      <c r="AC679" s="339"/>
    </row>
    <row r="680" spans="1:35" s="272" customFormat="1" x14ac:dyDescent="0.2">
      <c r="A680" s="333"/>
      <c r="B680" s="420" t="s">
        <v>8660</v>
      </c>
      <c r="C680" s="339"/>
      <c r="D680" s="333"/>
      <c r="E680" s="339"/>
      <c r="F680" s="339"/>
      <c r="G680" s="339"/>
      <c r="H680" s="339"/>
      <c r="I680" s="339"/>
      <c r="J680" s="339"/>
      <c r="K680" s="339"/>
      <c r="L680" s="339"/>
      <c r="M680" s="443"/>
      <c r="N680" s="339"/>
      <c r="O680" s="339"/>
      <c r="P680" s="339"/>
      <c r="Q680" s="339"/>
      <c r="R680" s="339"/>
      <c r="S680" s="339"/>
      <c r="T680" s="339"/>
      <c r="U680" s="339"/>
      <c r="V680" s="339"/>
      <c r="W680" s="333"/>
      <c r="X680" s="339"/>
      <c r="Y680" s="339"/>
      <c r="Z680" s="339"/>
      <c r="AA680" s="333"/>
      <c r="AB680" s="339"/>
      <c r="AC680" s="339"/>
    </row>
    <row r="681" spans="1:35" s="272" customFormat="1" x14ac:dyDescent="0.2">
      <c r="A681" s="333"/>
      <c r="B681" s="724" t="s">
        <v>9690</v>
      </c>
      <c r="C681" s="339"/>
      <c r="D681" s="333"/>
      <c r="E681" s="339"/>
      <c r="F681" s="339"/>
      <c r="G681" s="339"/>
      <c r="H681" s="339"/>
      <c r="I681" s="339"/>
      <c r="J681" s="339"/>
      <c r="K681" s="339"/>
      <c r="L681" s="339"/>
      <c r="M681" s="443"/>
      <c r="N681" s="339"/>
      <c r="O681" s="339"/>
      <c r="P681" s="339"/>
      <c r="Q681" s="339"/>
      <c r="R681" s="339"/>
      <c r="S681" s="339"/>
      <c r="T681" s="339"/>
      <c r="U681" s="339"/>
      <c r="V681" s="339"/>
      <c r="W681" s="333"/>
      <c r="X681" s="339"/>
      <c r="Y681" s="339"/>
      <c r="Z681" s="339"/>
      <c r="AA681" s="333"/>
      <c r="AB681" s="339"/>
      <c r="AC681" s="339"/>
    </row>
    <row r="682" spans="1:35" s="272" customFormat="1" x14ac:dyDescent="0.2">
      <c r="A682" s="333"/>
      <c r="B682" s="724" t="s">
        <v>8993</v>
      </c>
      <c r="C682" s="339"/>
      <c r="D682" s="420" t="s">
        <v>6996</v>
      </c>
      <c r="E682" s="339"/>
      <c r="F682" s="339"/>
      <c r="G682" s="339"/>
      <c r="H682" s="339"/>
      <c r="I682" s="339"/>
      <c r="J682" s="339"/>
      <c r="K682" s="339"/>
      <c r="L682" s="339"/>
      <c r="M682" s="443"/>
      <c r="N682" s="339"/>
      <c r="O682" s="339"/>
      <c r="P682" s="339"/>
      <c r="Q682" s="339"/>
      <c r="R682" s="339"/>
      <c r="S682" s="339"/>
      <c r="T682" s="339"/>
      <c r="U682" s="339"/>
      <c r="V682" s="339"/>
      <c r="W682" s="333"/>
      <c r="X682" s="339"/>
      <c r="Y682" s="339"/>
      <c r="Z682" s="339"/>
      <c r="AA682" s="333"/>
      <c r="AB682" s="339"/>
      <c r="AC682" s="339"/>
    </row>
    <row r="683" spans="1:35" s="272" customFormat="1" x14ac:dyDescent="0.2">
      <c r="A683" s="333"/>
      <c r="B683" s="725" t="s">
        <v>2587</v>
      </c>
      <c r="C683" s="339"/>
      <c r="D683" s="333"/>
      <c r="E683" s="339"/>
      <c r="F683" s="339"/>
      <c r="G683" s="339"/>
      <c r="H683" s="339"/>
      <c r="I683" s="339"/>
      <c r="J683" s="339"/>
      <c r="K683" s="339"/>
      <c r="L683" s="339"/>
      <c r="M683" s="443"/>
      <c r="N683" s="339"/>
      <c r="O683" s="339"/>
      <c r="P683" s="339"/>
      <c r="Q683" s="339"/>
      <c r="R683" s="339"/>
      <c r="S683" s="339"/>
      <c r="T683" s="339"/>
      <c r="U683" s="339"/>
      <c r="V683" s="339"/>
      <c r="W683" s="333"/>
      <c r="X683" s="339"/>
      <c r="Y683" s="339"/>
      <c r="Z683" s="339"/>
      <c r="AA683" s="333"/>
      <c r="AB683" s="339"/>
      <c r="AC683" s="339"/>
    </row>
    <row r="684" spans="1:35" s="272" customFormat="1" x14ac:dyDescent="0.2">
      <c r="A684" s="333"/>
      <c r="B684" s="725" t="s">
        <v>5651</v>
      </c>
      <c r="C684" s="339"/>
      <c r="D684" s="333"/>
      <c r="E684" s="339"/>
      <c r="F684" s="339"/>
      <c r="G684" s="339"/>
      <c r="H684" s="339"/>
      <c r="I684" s="339"/>
      <c r="J684" s="339"/>
      <c r="K684" s="339"/>
      <c r="L684" s="339"/>
      <c r="M684" s="443"/>
      <c r="N684" s="339"/>
      <c r="O684" s="339"/>
      <c r="P684" s="339"/>
      <c r="Q684" s="339"/>
      <c r="R684" s="339"/>
      <c r="S684" s="339"/>
      <c r="T684" s="339"/>
      <c r="U684" s="339"/>
      <c r="V684" s="339"/>
      <c r="W684" s="333"/>
      <c r="X684" s="339"/>
      <c r="Y684" s="339"/>
      <c r="Z684" s="339"/>
      <c r="AA684" s="333"/>
      <c r="AB684" s="339"/>
      <c r="AC684" s="339"/>
    </row>
    <row r="685" spans="1:35" s="272" customFormat="1" x14ac:dyDescent="0.2">
      <c r="A685" s="333"/>
      <c r="B685" s="333"/>
      <c r="C685" s="339"/>
      <c r="D685" s="333"/>
      <c r="E685" s="339"/>
      <c r="F685" s="339"/>
      <c r="G685" s="339"/>
      <c r="H685" s="339"/>
      <c r="I685" s="339"/>
      <c r="J685" s="339"/>
      <c r="K685" s="339"/>
      <c r="L685" s="339"/>
      <c r="M685" s="443"/>
      <c r="N685" s="339"/>
      <c r="O685" s="339"/>
      <c r="P685" s="339"/>
      <c r="Q685" s="339"/>
      <c r="R685" s="339"/>
      <c r="S685" s="339"/>
      <c r="T685" s="339"/>
      <c r="U685" s="339"/>
      <c r="V685" s="339"/>
      <c r="W685" s="333"/>
      <c r="X685" s="339"/>
      <c r="Y685" s="339"/>
      <c r="Z685" s="339"/>
      <c r="AA685" s="333"/>
      <c r="AB685" s="339"/>
      <c r="AC685" s="339"/>
    </row>
    <row r="686" spans="1:35" s="272" customFormat="1" x14ac:dyDescent="0.2">
      <c r="A686" s="333"/>
      <c r="B686" s="420" t="s">
        <v>10456</v>
      </c>
      <c r="C686" s="339"/>
      <c r="D686" s="333"/>
      <c r="E686" s="339"/>
      <c r="F686" s="339"/>
      <c r="G686" s="339"/>
      <c r="H686" s="339"/>
      <c r="I686" s="339"/>
      <c r="J686" s="339"/>
      <c r="K686" s="339"/>
      <c r="L686" s="339"/>
      <c r="M686" s="443"/>
      <c r="N686" s="339"/>
      <c r="O686" s="339"/>
      <c r="P686" s="339"/>
      <c r="Q686" s="339"/>
      <c r="R686" s="339"/>
      <c r="S686" s="339"/>
      <c r="T686" s="339"/>
      <c r="U686" s="339"/>
      <c r="V686" s="339"/>
      <c r="W686" s="333"/>
      <c r="X686" s="339"/>
      <c r="Y686" s="339"/>
      <c r="Z686" s="339"/>
      <c r="AA686" s="333"/>
      <c r="AB686" s="339"/>
      <c r="AC686" s="339"/>
    </row>
    <row r="687" spans="1:35" s="272" customFormat="1" x14ac:dyDescent="0.2">
      <c r="A687" s="333"/>
      <c r="B687" s="724" t="s">
        <v>2281</v>
      </c>
      <c r="C687" s="339"/>
      <c r="D687" s="333"/>
      <c r="E687" s="339"/>
      <c r="F687" s="339"/>
      <c r="G687" s="339"/>
      <c r="H687" s="339"/>
      <c r="I687" s="339"/>
      <c r="J687" s="339"/>
      <c r="K687" s="339"/>
      <c r="L687" s="339"/>
      <c r="M687" s="443"/>
      <c r="N687" s="339"/>
      <c r="O687" s="339"/>
      <c r="P687" s="339"/>
      <c r="Q687" s="339"/>
      <c r="R687" s="339"/>
      <c r="S687" s="339"/>
      <c r="T687" s="339"/>
      <c r="U687" s="339"/>
      <c r="V687" s="339"/>
      <c r="W687" s="333"/>
      <c r="X687" s="339"/>
      <c r="Y687" s="339"/>
      <c r="Z687" s="339"/>
      <c r="AA687" s="333"/>
      <c r="AB687" s="339"/>
      <c r="AC687" s="339"/>
    </row>
    <row r="688" spans="1:35" s="272" customFormat="1" x14ac:dyDescent="0.2">
      <c r="A688" s="333"/>
      <c r="B688" s="725" t="s">
        <v>5628</v>
      </c>
      <c r="C688" s="339"/>
      <c r="D688" s="333"/>
      <c r="E688" s="339"/>
      <c r="F688" s="339"/>
      <c r="G688" s="339"/>
      <c r="H688" s="339"/>
      <c r="I688" s="339"/>
      <c r="J688" s="339"/>
      <c r="K688" s="339"/>
      <c r="L688" s="339"/>
      <c r="M688" s="443"/>
      <c r="N688" s="339"/>
      <c r="O688" s="339"/>
      <c r="P688" s="339"/>
      <c r="Q688" s="339"/>
      <c r="R688" s="339"/>
      <c r="S688" s="339"/>
      <c r="T688" s="339"/>
      <c r="U688" s="339"/>
      <c r="V688" s="339"/>
      <c r="W688" s="333"/>
      <c r="X688" s="339"/>
      <c r="Y688" s="339"/>
      <c r="Z688" s="339"/>
      <c r="AA688" s="333"/>
      <c r="AB688" s="339"/>
      <c r="AC688" s="339"/>
    </row>
    <row r="689" spans="1:29" s="272" customFormat="1" ht="18.75" x14ac:dyDescent="0.3">
      <c r="A689" s="333"/>
      <c r="B689" s="333"/>
      <c r="C689" s="339"/>
      <c r="D689" s="333"/>
      <c r="E689" s="339"/>
      <c r="F689" s="726" t="s">
        <v>4989</v>
      </c>
      <c r="G689" s="339"/>
      <c r="H689" s="339"/>
      <c r="I689" s="339"/>
      <c r="J689" s="339"/>
      <c r="K689" s="339"/>
      <c r="L689" s="339"/>
      <c r="M689" s="443"/>
      <c r="N689" s="339"/>
      <c r="O689" s="339"/>
      <c r="P689" s="339"/>
      <c r="Q689" s="339"/>
      <c r="R689" s="339"/>
      <c r="S689" s="339"/>
      <c r="T689" s="339"/>
      <c r="U689" s="339"/>
      <c r="V689" s="339"/>
      <c r="W689" s="333"/>
      <c r="X689" s="339"/>
      <c r="Y689" s="339"/>
      <c r="Z689" s="339"/>
      <c r="AA689" s="333"/>
      <c r="AB689" s="339"/>
      <c r="AC689" s="339"/>
    </row>
    <row r="690" spans="1:29" s="272" customFormat="1" ht="18.75" x14ac:dyDescent="0.3">
      <c r="A690" s="333"/>
      <c r="B690" s="333"/>
      <c r="C690" s="339"/>
      <c r="D690" s="333"/>
      <c r="E690" s="339"/>
      <c r="F690" s="727" t="s">
        <v>4486</v>
      </c>
      <c r="G690" s="339"/>
      <c r="H690" s="339"/>
      <c r="I690" s="339"/>
      <c r="J690" s="339"/>
      <c r="K690" s="339"/>
      <c r="L690" s="339"/>
      <c r="M690" s="443"/>
      <c r="N690" s="339"/>
      <c r="O690" s="339"/>
      <c r="P690" s="339"/>
      <c r="Q690" s="339"/>
      <c r="R690" s="339"/>
      <c r="S690" s="339"/>
      <c r="T690" s="339"/>
      <c r="U690" s="339"/>
      <c r="V690" s="339"/>
      <c r="W690" s="333"/>
      <c r="X690" s="339"/>
      <c r="Y690" s="339"/>
      <c r="Z690" s="339"/>
      <c r="AA690" s="333"/>
      <c r="AB690" s="339"/>
      <c r="AC690" s="339"/>
    </row>
    <row r="691" spans="1:29" s="272" customFormat="1" ht="18.75" x14ac:dyDescent="0.3">
      <c r="A691" s="333"/>
      <c r="B691" s="333"/>
      <c r="C691" s="339"/>
      <c r="D691" s="333"/>
      <c r="E691" s="339"/>
      <c r="F691" s="728" t="s">
        <v>6291</v>
      </c>
      <c r="G691" s="339"/>
      <c r="H691" s="339"/>
      <c r="I691" s="339"/>
      <c r="J691" s="339"/>
      <c r="K691" s="339"/>
      <c r="L691" s="339"/>
      <c r="M691" s="443"/>
      <c r="N691" s="339"/>
      <c r="O691" s="339"/>
      <c r="P691" s="339"/>
      <c r="Q691" s="339"/>
      <c r="R691" s="339"/>
      <c r="S691" s="339"/>
      <c r="T691" s="339"/>
      <c r="U691" s="339"/>
      <c r="V691" s="339"/>
      <c r="W691" s="333"/>
      <c r="X691" s="339"/>
      <c r="Y691" s="339"/>
      <c r="Z691" s="339"/>
      <c r="AA691" s="333"/>
      <c r="AB691" s="339"/>
      <c r="AC691" s="339"/>
    </row>
    <row r="692" spans="1:29" s="272" customFormat="1" x14ac:dyDescent="0.2">
      <c r="A692" s="333"/>
      <c r="B692" s="333"/>
      <c r="C692" s="339"/>
      <c r="D692" s="333"/>
      <c r="E692" s="339"/>
      <c r="F692" s="339"/>
      <c r="G692" s="339"/>
      <c r="H692" s="339"/>
      <c r="I692" s="339"/>
      <c r="J692" s="339"/>
      <c r="K692" s="339"/>
      <c r="L692" s="339"/>
      <c r="M692" s="443"/>
      <c r="N692" s="339"/>
      <c r="O692" s="339"/>
      <c r="P692" s="339"/>
      <c r="Q692" s="339"/>
      <c r="R692" s="339"/>
      <c r="S692" s="339"/>
      <c r="T692" s="339"/>
      <c r="U692" s="339"/>
      <c r="V692" s="339"/>
      <c r="W692" s="333"/>
      <c r="X692" s="339"/>
      <c r="Y692" s="339"/>
      <c r="Z692" s="339"/>
      <c r="AA692" s="333"/>
      <c r="AB692" s="339"/>
      <c r="AC692" s="339"/>
    </row>
    <row r="693" spans="1:29" s="272" customFormat="1" x14ac:dyDescent="0.2">
      <c r="A693" s="333"/>
      <c r="B693" s="729" t="s">
        <v>8360</v>
      </c>
      <c r="C693" s="339"/>
      <c r="D693" s="333"/>
      <c r="E693" s="339"/>
      <c r="F693" s="339"/>
      <c r="G693" s="339"/>
      <c r="H693" s="339"/>
      <c r="I693" s="339"/>
      <c r="J693" s="339"/>
      <c r="K693" s="339"/>
      <c r="L693" s="339"/>
      <c r="M693" s="443"/>
      <c r="N693" s="339"/>
      <c r="O693" s="339"/>
      <c r="P693" s="339"/>
      <c r="Q693" s="339"/>
      <c r="R693" s="339"/>
      <c r="S693" s="339"/>
      <c r="T693" s="339"/>
      <c r="U693" s="339"/>
      <c r="V693" s="339"/>
      <c r="W693" s="333"/>
      <c r="X693" s="339"/>
      <c r="Y693" s="339"/>
      <c r="Z693" s="339"/>
      <c r="AA693" s="333"/>
      <c r="AB693" s="339"/>
      <c r="AC693" s="339"/>
    </row>
    <row r="694" spans="1:29" s="272" customFormat="1" x14ac:dyDescent="0.2">
      <c r="A694" s="333"/>
      <c r="B694" s="724" t="s">
        <v>4071</v>
      </c>
      <c r="C694" s="339"/>
      <c r="D694" s="333"/>
      <c r="E694" s="339"/>
      <c r="F694" s="339"/>
      <c r="G694" s="339"/>
      <c r="H694" s="339"/>
      <c r="I694" s="339"/>
      <c r="J694" s="339"/>
      <c r="K694" s="339"/>
      <c r="L694" s="339"/>
      <c r="M694" s="443"/>
      <c r="N694" s="339"/>
      <c r="O694" s="339"/>
      <c r="P694" s="339"/>
      <c r="Q694" s="339"/>
      <c r="R694" s="339"/>
      <c r="S694" s="339"/>
      <c r="T694" s="339"/>
      <c r="U694" s="339"/>
      <c r="V694" s="339"/>
      <c r="W694" s="333"/>
      <c r="X694" s="339"/>
      <c r="Y694" s="339"/>
      <c r="Z694" s="339"/>
      <c r="AA694" s="333"/>
      <c r="AB694" s="339"/>
      <c r="AC694" s="339"/>
    </row>
    <row r="695" spans="1:29" s="272" customFormat="1" x14ac:dyDescent="0.2">
      <c r="A695" s="333"/>
      <c r="B695" s="725" t="s">
        <v>9760</v>
      </c>
      <c r="C695" s="339"/>
      <c r="D695" s="333"/>
      <c r="E695" s="339"/>
      <c r="F695" s="339"/>
      <c r="G695" s="339"/>
      <c r="H695" s="339"/>
      <c r="I695" s="339"/>
      <c r="J695" s="339"/>
      <c r="K695" s="339"/>
      <c r="L695" s="339"/>
      <c r="M695" s="443"/>
      <c r="N695" s="339"/>
      <c r="O695" s="339"/>
      <c r="P695" s="339"/>
      <c r="Q695" s="339"/>
      <c r="R695" s="339"/>
      <c r="S695" s="339"/>
      <c r="T695" s="339"/>
      <c r="U695" s="339"/>
      <c r="V695" s="339"/>
      <c r="W695" s="333"/>
      <c r="X695" s="339"/>
      <c r="Y695" s="339"/>
      <c r="Z695" s="339"/>
      <c r="AA695" s="333"/>
      <c r="AB695" s="339"/>
      <c r="AC695" s="339"/>
    </row>
    <row r="696" spans="1:29" x14ac:dyDescent="0.2">
      <c r="A696" s="628"/>
      <c r="B696" s="628"/>
      <c r="C696" s="625"/>
      <c r="E696" s="625"/>
      <c r="F696" s="625"/>
      <c r="G696" s="625"/>
      <c r="H696" s="625"/>
      <c r="I696" s="625"/>
      <c r="J696" s="625"/>
      <c r="K696" s="625"/>
      <c r="L696" s="625"/>
      <c r="M696" s="625"/>
      <c r="N696" s="625"/>
      <c r="O696" s="625"/>
      <c r="P696" s="625"/>
      <c r="Q696" s="625"/>
      <c r="R696" s="625"/>
      <c r="S696" s="625"/>
      <c r="T696" s="625"/>
      <c r="U696" s="625"/>
      <c r="V696" s="625"/>
      <c r="W696" s="628"/>
      <c r="X696" s="625"/>
      <c r="Y696" s="625"/>
      <c r="Z696" s="625"/>
      <c r="AA696" s="628"/>
      <c r="AB696" s="625"/>
      <c r="AC696" s="625"/>
    </row>
    <row r="697" spans="1:29" x14ac:dyDescent="0.2">
      <c r="A697" s="628"/>
      <c r="B697" s="628"/>
      <c r="C697" s="625"/>
      <c r="E697" s="625"/>
      <c r="F697" s="625"/>
      <c r="G697" s="625"/>
      <c r="H697" s="625"/>
      <c r="I697" s="625"/>
      <c r="J697" s="625"/>
      <c r="K697" s="625"/>
      <c r="L697" s="625"/>
      <c r="M697" s="625"/>
      <c r="N697" s="625"/>
      <c r="O697" s="625"/>
      <c r="P697" s="625"/>
      <c r="Q697" s="625"/>
      <c r="R697" s="625"/>
      <c r="S697" s="625"/>
      <c r="T697" s="625"/>
      <c r="U697" s="625"/>
      <c r="V697" s="625"/>
      <c r="W697" s="628"/>
      <c r="X697" s="625"/>
      <c r="Y697" s="625"/>
      <c r="Z697" s="625"/>
      <c r="AA697" s="628"/>
      <c r="AB697" s="625"/>
      <c r="AC697" s="625"/>
    </row>
    <row r="698" spans="1:29" x14ac:dyDescent="0.2">
      <c r="A698" s="628"/>
      <c r="B698" s="628"/>
      <c r="C698" s="625"/>
      <c r="E698" s="625"/>
      <c r="F698" s="625"/>
      <c r="G698" s="625"/>
      <c r="H698" s="625"/>
      <c r="I698" s="625"/>
      <c r="J698" s="625"/>
      <c r="K698" s="625"/>
      <c r="L698" s="625"/>
      <c r="M698" s="625"/>
      <c r="N698" s="625"/>
      <c r="O698" s="625"/>
      <c r="P698" s="625"/>
      <c r="Q698" s="625"/>
      <c r="R698" s="625"/>
      <c r="S698" s="625"/>
      <c r="T698" s="625"/>
      <c r="U698" s="625"/>
      <c r="V698" s="625"/>
      <c r="W698" s="628"/>
      <c r="X698" s="625"/>
      <c r="Y698" s="625"/>
      <c r="Z698" s="625"/>
      <c r="AA698" s="628"/>
      <c r="AB698" s="625"/>
      <c r="AC698" s="625"/>
    </row>
    <row r="699" spans="1:29" x14ac:dyDescent="0.2">
      <c r="A699" s="628"/>
      <c r="B699" s="628"/>
      <c r="C699" s="625"/>
      <c r="E699" s="625"/>
      <c r="F699" s="625"/>
      <c r="G699" s="625"/>
      <c r="H699" s="625"/>
      <c r="I699" s="625"/>
      <c r="J699" s="625"/>
      <c r="K699" s="625"/>
      <c r="L699" s="625"/>
      <c r="M699" s="625"/>
      <c r="N699" s="625"/>
      <c r="O699" s="625"/>
      <c r="P699" s="625"/>
      <c r="Q699" s="625"/>
      <c r="R699" s="625"/>
      <c r="S699" s="625"/>
      <c r="T699" s="625"/>
      <c r="U699" s="625"/>
      <c r="V699" s="625"/>
      <c r="W699" s="628"/>
      <c r="X699" s="625"/>
      <c r="Y699" s="625"/>
      <c r="Z699" s="625"/>
      <c r="AA699" s="628"/>
      <c r="AB699" s="625"/>
      <c r="AC699" s="625"/>
    </row>
    <row r="700" spans="1:29" x14ac:dyDescent="0.2">
      <c r="A700" s="628"/>
      <c r="B700" s="628"/>
      <c r="C700" s="625"/>
      <c r="E700" s="625"/>
      <c r="F700" s="625"/>
      <c r="G700" s="625"/>
      <c r="H700" s="625"/>
      <c r="I700" s="625"/>
      <c r="J700" s="625"/>
      <c r="K700" s="625"/>
      <c r="L700" s="625"/>
      <c r="M700" s="625"/>
      <c r="N700" s="625"/>
      <c r="O700" s="625"/>
      <c r="P700" s="625"/>
      <c r="Q700" s="625"/>
      <c r="R700" s="625"/>
      <c r="S700" s="625"/>
      <c r="T700" s="625"/>
      <c r="U700" s="625"/>
      <c r="V700" s="625"/>
      <c r="W700" s="628"/>
      <c r="X700" s="625"/>
      <c r="Y700" s="625"/>
      <c r="Z700" s="625"/>
      <c r="AA700" s="628"/>
      <c r="AB700" s="625"/>
      <c r="AC700" s="625"/>
    </row>
    <row r="701" spans="1:29" x14ac:dyDescent="0.2">
      <c r="A701" s="628"/>
      <c r="B701" s="628"/>
      <c r="C701" s="625"/>
      <c r="E701" s="625"/>
      <c r="F701" s="625"/>
      <c r="G701" s="625"/>
      <c r="H701" s="625"/>
      <c r="I701" s="625"/>
      <c r="J701" s="625"/>
      <c r="K701" s="625"/>
      <c r="L701" s="625"/>
      <c r="M701" s="625"/>
      <c r="N701" s="625"/>
      <c r="O701" s="625"/>
      <c r="P701" s="625"/>
      <c r="Q701" s="625"/>
      <c r="R701" s="625"/>
      <c r="S701" s="625"/>
      <c r="T701" s="625"/>
      <c r="U701" s="625"/>
      <c r="V701" s="625"/>
      <c r="W701" s="628"/>
      <c r="X701" s="625"/>
      <c r="Y701" s="625"/>
      <c r="Z701" s="625"/>
      <c r="AA701" s="628"/>
      <c r="AB701" s="625"/>
      <c r="AC701" s="625"/>
    </row>
    <row r="702" spans="1:29" x14ac:dyDescent="0.2">
      <c r="A702" s="628"/>
      <c r="B702" s="628"/>
      <c r="C702" s="625"/>
      <c r="E702" s="625"/>
      <c r="F702" s="625"/>
      <c r="G702" s="625"/>
      <c r="H702" s="625"/>
      <c r="I702" s="625"/>
      <c r="J702" s="625"/>
      <c r="K702" s="625"/>
      <c r="L702" s="625"/>
      <c r="M702" s="625"/>
      <c r="N702" s="625"/>
      <c r="O702" s="625"/>
      <c r="P702" s="625"/>
      <c r="Q702" s="625"/>
      <c r="R702" s="625"/>
      <c r="S702" s="625"/>
      <c r="T702" s="625"/>
      <c r="U702" s="625"/>
      <c r="V702" s="625"/>
      <c r="W702" s="628"/>
      <c r="X702" s="625"/>
      <c r="Y702" s="625"/>
      <c r="Z702" s="625"/>
      <c r="AA702" s="628"/>
      <c r="AB702" s="625"/>
      <c r="AC702" s="625"/>
    </row>
    <row r="703" spans="1:29" x14ac:dyDescent="0.2">
      <c r="A703" s="628"/>
      <c r="B703" s="628"/>
      <c r="C703" s="625"/>
      <c r="E703" s="625"/>
      <c r="F703" s="625"/>
      <c r="G703" s="625"/>
      <c r="H703" s="625"/>
      <c r="I703" s="625"/>
      <c r="J703" s="625"/>
      <c r="K703" s="625"/>
      <c r="L703" s="625"/>
      <c r="M703" s="625"/>
      <c r="N703" s="625"/>
      <c r="O703" s="625"/>
      <c r="P703" s="625"/>
      <c r="Q703" s="625"/>
      <c r="R703" s="625"/>
      <c r="S703" s="625"/>
      <c r="T703" s="625"/>
      <c r="U703" s="625"/>
      <c r="V703" s="625"/>
      <c r="W703" s="628"/>
      <c r="X703" s="625"/>
      <c r="Y703" s="625"/>
      <c r="Z703" s="625"/>
      <c r="AA703" s="628"/>
      <c r="AB703" s="625"/>
      <c r="AC703" s="625"/>
    </row>
    <row r="704" spans="1:29" x14ac:dyDescent="0.2">
      <c r="A704" s="628"/>
      <c r="B704" s="628"/>
      <c r="C704" s="625"/>
      <c r="E704" s="625"/>
      <c r="F704" s="625"/>
      <c r="G704" s="625"/>
      <c r="H704" s="625"/>
      <c r="I704" s="625"/>
      <c r="J704" s="625"/>
      <c r="K704" s="625"/>
      <c r="L704" s="625"/>
      <c r="M704" s="625"/>
      <c r="N704" s="625"/>
      <c r="O704" s="625"/>
      <c r="P704" s="625"/>
      <c r="Q704" s="625"/>
      <c r="R704" s="625"/>
      <c r="S704" s="625"/>
      <c r="T704" s="625"/>
      <c r="U704" s="625"/>
      <c r="V704" s="625"/>
      <c r="W704" s="628"/>
      <c r="X704" s="625"/>
      <c r="Y704" s="625"/>
      <c r="Z704" s="625"/>
      <c r="AA704" s="628"/>
      <c r="AB704" s="625"/>
      <c r="AC704" s="625"/>
    </row>
    <row r="705" spans="1:29" x14ac:dyDescent="0.2">
      <c r="A705" s="628"/>
      <c r="B705" s="628"/>
      <c r="C705" s="625"/>
      <c r="E705" s="625"/>
      <c r="F705" s="625"/>
      <c r="G705" s="625"/>
      <c r="H705" s="625"/>
      <c r="I705" s="625"/>
      <c r="J705" s="625"/>
      <c r="K705" s="625"/>
      <c r="L705" s="625"/>
      <c r="M705" s="625"/>
      <c r="N705" s="625"/>
      <c r="O705" s="625"/>
      <c r="P705" s="625"/>
      <c r="Q705" s="625"/>
      <c r="R705" s="625"/>
      <c r="S705" s="625"/>
      <c r="T705" s="625"/>
      <c r="U705" s="625"/>
      <c r="V705" s="625"/>
      <c r="W705" s="628"/>
      <c r="X705" s="625"/>
      <c r="Y705" s="625"/>
      <c r="Z705" s="625"/>
      <c r="AA705" s="628"/>
      <c r="AB705" s="625"/>
      <c r="AC705" s="625"/>
    </row>
    <row r="706" spans="1:29" x14ac:dyDescent="0.2">
      <c r="A706" s="628"/>
      <c r="B706" s="628"/>
      <c r="C706" s="625"/>
      <c r="E706" s="625"/>
      <c r="F706" s="625"/>
      <c r="G706" s="625"/>
      <c r="H706" s="625"/>
      <c r="I706" s="625"/>
      <c r="J706" s="625"/>
      <c r="K706" s="625"/>
      <c r="L706" s="625"/>
      <c r="M706" s="625"/>
      <c r="N706" s="625"/>
      <c r="O706" s="625"/>
      <c r="P706" s="625"/>
      <c r="Q706" s="625"/>
      <c r="R706" s="625"/>
      <c r="S706" s="625"/>
      <c r="T706" s="625"/>
      <c r="U706" s="625"/>
      <c r="V706" s="625"/>
      <c r="W706" s="628"/>
      <c r="X706" s="625"/>
      <c r="Y706" s="625"/>
      <c r="Z706" s="625"/>
      <c r="AA706" s="628"/>
      <c r="AB706" s="625"/>
      <c r="AC706" s="625"/>
    </row>
    <row r="707" spans="1:29" x14ac:dyDescent="0.2">
      <c r="A707" s="628"/>
      <c r="B707" s="628"/>
      <c r="C707" s="625"/>
      <c r="E707" s="625"/>
      <c r="F707" s="625"/>
      <c r="G707" s="625"/>
      <c r="H707" s="625"/>
      <c r="I707" s="625"/>
      <c r="J707" s="625"/>
      <c r="K707" s="625"/>
      <c r="L707" s="625"/>
      <c r="M707" s="625"/>
      <c r="N707" s="625"/>
      <c r="O707" s="625"/>
      <c r="P707" s="625"/>
      <c r="Q707" s="625"/>
      <c r="R707" s="625"/>
      <c r="S707" s="625"/>
      <c r="T707" s="625"/>
      <c r="U707" s="625"/>
      <c r="V707" s="625"/>
      <c r="W707" s="628"/>
      <c r="X707" s="625"/>
      <c r="Y707" s="625"/>
      <c r="Z707" s="625"/>
      <c r="AA707" s="628"/>
      <c r="AB707" s="625"/>
      <c r="AC707" s="625"/>
    </row>
    <row r="708" spans="1:29" x14ac:dyDescent="0.2">
      <c r="A708" s="628"/>
      <c r="B708" s="628"/>
      <c r="C708" s="625"/>
      <c r="E708" s="625"/>
      <c r="F708" s="625"/>
      <c r="G708" s="625"/>
      <c r="H708" s="625"/>
      <c r="I708" s="625"/>
      <c r="J708" s="625"/>
      <c r="K708" s="625"/>
      <c r="L708" s="625"/>
      <c r="M708" s="625"/>
      <c r="N708" s="625"/>
      <c r="O708" s="625"/>
      <c r="P708" s="625"/>
      <c r="Q708" s="625"/>
      <c r="R708" s="625"/>
      <c r="S708" s="625"/>
      <c r="T708" s="625"/>
      <c r="U708" s="625"/>
      <c r="V708" s="625"/>
      <c r="W708" s="628"/>
      <c r="X708" s="625"/>
      <c r="Y708" s="625"/>
      <c r="Z708" s="625"/>
      <c r="AA708" s="628"/>
      <c r="AB708" s="625"/>
      <c r="AC708" s="625"/>
    </row>
    <row r="709" spans="1:29" x14ac:dyDescent="0.2">
      <c r="A709" s="628"/>
      <c r="B709" s="628"/>
      <c r="C709" s="625"/>
      <c r="E709" s="625"/>
      <c r="F709" s="625"/>
      <c r="G709" s="625"/>
      <c r="H709" s="625"/>
      <c r="I709" s="625"/>
      <c r="J709" s="625"/>
      <c r="K709" s="625"/>
      <c r="L709" s="625"/>
      <c r="M709" s="625"/>
      <c r="N709" s="625"/>
      <c r="O709" s="625"/>
      <c r="P709" s="625"/>
      <c r="Q709" s="625"/>
      <c r="R709" s="625"/>
      <c r="S709" s="625"/>
      <c r="T709" s="625"/>
      <c r="U709" s="625"/>
      <c r="V709" s="625"/>
      <c r="W709" s="628"/>
      <c r="X709" s="625"/>
      <c r="Y709" s="625"/>
      <c r="Z709" s="625"/>
      <c r="AA709" s="628"/>
      <c r="AB709" s="625"/>
      <c r="AC709" s="625"/>
    </row>
    <row r="710" spans="1:29" x14ac:dyDescent="0.2">
      <c r="A710" s="628"/>
      <c r="B710" s="628"/>
      <c r="C710" s="625"/>
      <c r="E710" s="625"/>
      <c r="F710" s="625"/>
      <c r="G710" s="625"/>
      <c r="H710" s="625"/>
      <c r="I710" s="625"/>
      <c r="J710" s="625"/>
      <c r="K710" s="625"/>
      <c r="L710" s="625"/>
      <c r="M710" s="625"/>
      <c r="N710" s="625"/>
      <c r="O710" s="625"/>
      <c r="P710" s="625"/>
      <c r="Q710" s="625"/>
      <c r="R710" s="625"/>
      <c r="S710" s="625"/>
      <c r="T710" s="625"/>
      <c r="U710" s="625"/>
      <c r="V710" s="625"/>
      <c r="W710" s="628"/>
      <c r="X710" s="625"/>
      <c r="Y710" s="625"/>
      <c r="Z710" s="625"/>
      <c r="AA710" s="628"/>
      <c r="AB710" s="625"/>
      <c r="AC710" s="625"/>
    </row>
    <row r="711" spans="1:29" x14ac:dyDescent="0.2">
      <c r="A711" s="628"/>
      <c r="B711" s="628"/>
      <c r="C711" s="625"/>
      <c r="E711" s="625"/>
      <c r="F711" s="625"/>
      <c r="G711" s="625"/>
      <c r="H711" s="625"/>
      <c r="I711" s="625"/>
      <c r="J711" s="625"/>
      <c r="K711" s="625"/>
      <c r="L711" s="625"/>
      <c r="M711" s="625"/>
      <c r="N711" s="625"/>
      <c r="O711" s="625"/>
      <c r="P711" s="625"/>
      <c r="Q711" s="625"/>
      <c r="R711" s="625"/>
      <c r="S711" s="625"/>
      <c r="T711" s="625"/>
      <c r="U711" s="625"/>
      <c r="V711" s="625"/>
      <c r="W711" s="628"/>
      <c r="X711" s="625"/>
      <c r="Y711" s="625"/>
      <c r="Z711" s="625"/>
      <c r="AA711" s="628"/>
      <c r="AB711" s="625"/>
      <c r="AC711" s="625"/>
    </row>
    <row r="712" spans="1:29" x14ac:dyDescent="0.2">
      <c r="A712" s="628"/>
      <c r="B712" s="628"/>
      <c r="C712" s="625"/>
      <c r="E712" s="625"/>
      <c r="F712" s="625"/>
      <c r="G712" s="625"/>
      <c r="H712" s="625"/>
      <c r="I712" s="625"/>
      <c r="J712" s="625"/>
      <c r="K712" s="625"/>
      <c r="L712" s="625"/>
      <c r="M712" s="625"/>
      <c r="N712" s="625"/>
      <c r="O712" s="625"/>
      <c r="P712" s="625"/>
      <c r="Q712" s="625"/>
      <c r="R712" s="625"/>
      <c r="S712" s="625"/>
      <c r="T712" s="625"/>
      <c r="U712" s="625"/>
      <c r="V712" s="625"/>
      <c r="W712" s="628"/>
      <c r="X712" s="625"/>
      <c r="Y712" s="625"/>
      <c r="Z712" s="625"/>
      <c r="AA712" s="628"/>
      <c r="AB712" s="625"/>
      <c r="AC712" s="625"/>
    </row>
    <row r="713" spans="1:29" x14ac:dyDescent="0.2">
      <c r="A713" s="628"/>
      <c r="B713" s="628"/>
      <c r="C713" s="625"/>
      <c r="E713" s="625"/>
      <c r="F713" s="625"/>
      <c r="G713" s="625"/>
      <c r="H713" s="625"/>
      <c r="I713" s="625"/>
      <c r="J713" s="625"/>
      <c r="K713" s="625"/>
      <c r="L713" s="625"/>
      <c r="M713" s="625"/>
      <c r="N713" s="625"/>
      <c r="O713" s="625"/>
      <c r="P713" s="625"/>
      <c r="Q713" s="625"/>
      <c r="R713" s="625"/>
      <c r="S713" s="625"/>
      <c r="T713" s="625"/>
      <c r="U713" s="625"/>
      <c r="V713" s="625"/>
      <c r="W713" s="628"/>
      <c r="X713" s="625"/>
      <c r="Y713" s="625"/>
      <c r="Z713" s="625"/>
      <c r="AA713" s="628"/>
      <c r="AB713" s="625"/>
      <c r="AC713" s="625"/>
    </row>
    <row r="714" spans="1:29" x14ac:dyDescent="0.2">
      <c r="A714" s="628"/>
      <c r="B714" s="628"/>
      <c r="C714" s="625"/>
      <c r="E714" s="625"/>
      <c r="F714" s="625"/>
      <c r="G714" s="625"/>
      <c r="H714" s="625"/>
      <c r="I714" s="625"/>
      <c r="J714" s="625"/>
      <c r="K714" s="625"/>
      <c r="L714" s="625"/>
      <c r="M714" s="625"/>
      <c r="N714" s="625"/>
      <c r="O714" s="625"/>
      <c r="P714" s="625"/>
      <c r="Q714" s="625"/>
      <c r="R714" s="625"/>
      <c r="S714" s="625"/>
      <c r="T714" s="625"/>
      <c r="U714" s="625"/>
      <c r="V714" s="625"/>
      <c r="W714" s="628"/>
      <c r="X714" s="625"/>
      <c r="Y714" s="625"/>
      <c r="Z714" s="625"/>
      <c r="AA714" s="628"/>
      <c r="AB714" s="625"/>
      <c r="AC714" s="625"/>
    </row>
    <row r="715" spans="1:29" x14ac:dyDescent="0.2">
      <c r="A715" s="628"/>
      <c r="B715" s="628"/>
      <c r="C715" s="625"/>
      <c r="E715" s="625"/>
      <c r="F715" s="625"/>
      <c r="G715" s="625"/>
      <c r="H715" s="625"/>
      <c r="I715" s="625"/>
      <c r="J715" s="625"/>
      <c r="K715" s="625"/>
      <c r="L715" s="625"/>
      <c r="M715" s="625"/>
      <c r="N715" s="625"/>
      <c r="O715" s="625"/>
      <c r="P715" s="625"/>
      <c r="Q715" s="625"/>
      <c r="R715" s="625"/>
      <c r="S715" s="625"/>
      <c r="T715" s="625"/>
      <c r="U715" s="625"/>
      <c r="V715" s="625"/>
      <c r="W715" s="628"/>
      <c r="X715" s="625"/>
      <c r="Y715" s="625"/>
      <c r="Z715" s="625"/>
      <c r="AA715" s="628"/>
      <c r="AB715" s="625"/>
      <c r="AC715" s="625"/>
    </row>
    <row r="716" spans="1:29" x14ac:dyDescent="0.2">
      <c r="A716" s="628"/>
      <c r="B716" s="628"/>
      <c r="C716" s="625"/>
      <c r="E716" s="625"/>
      <c r="F716" s="625"/>
      <c r="G716" s="625"/>
      <c r="H716" s="625"/>
      <c r="I716" s="625"/>
      <c r="J716" s="625"/>
      <c r="K716" s="625"/>
      <c r="L716" s="625"/>
      <c r="M716" s="625"/>
      <c r="N716" s="625"/>
      <c r="O716" s="625"/>
      <c r="P716" s="625"/>
      <c r="Q716" s="625"/>
      <c r="R716" s="625"/>
      <c r="S716" s="625"/>
      <c r="T716" s="625"/>
      <c r="U716" s="625"/>
      <c r="V716" s="625"/>
      <c r="W716" s="628"/>
      <c r="X716" s="625"/>
      <c r="Y716" s="625"/>
      <c r="Z716" s="625"/>
      <c r="AA716" s="628"/>
      <c r="AB716" s="625"/>
      <c r="AC716" s="625"/>
    </row>
    <row r="717" spans="1:29" x14ac:dyDescent="0.2">
      <c r="A717" s="628"/>
      <c r="B717" s="628"/>
      <c r="C717" s="625"/>
      <c r="E717" s="625"/>
      <c r="F717" s="625"/>
      <c r="G717" s="625"/>
      <c r="H717" s="625"/>
      <c r="I717" s="625"/>
      <c r="J717" s="625"/>
      <c r="K717" s="625"/>
      <c r="L717" s="625"/>
      <c r="M717" s="625"/>
      <c r="N717" s="625"/>
      <c r="O717" s="625"/>
      <c r="P717" s="625"/>
      <c r="Q717" s="625"/>
      <c r="R717" s="625"/>
      <c r="S717" s="625"/>
      <c r="T717" s="625"/>
      <c r="U717" s="625"/>
      <c r="V717" s="625"/>
      <c r="W717" s="628"/>
      <c r="X717" s="625"/>
      <c r="Y717" s="625"/>
      <c r="Z717" s="625"/>
      <c r="AA717" s="628"/>
      <c r="AB717" s="625"/>
      <c r="AC717" s="625"/>
    </row>
    <row r="718" spans="1:29" x14ac:dyDescent="0.2">
      <c r="A718" s="628"/>
      <c r="B718" s="628"/>
      <c r="C718" s="625"/>
      <c r="E718" s="625"/>
      <c r="F718" s="625"/>
      <c r="G718" s="625"/>
      <c r="H718" s="625"/>
      <c r="I718" s="625"/>
      <c r="J718" s="625"/>
      <c r="K718" s="625"/>
      <c r="L718" s="625"/>
      <c r="M718" s="625"/>
      <c r="N718" s="625"/>
      <c r="O718" s="625"/>
      <c r="P718" s="625"/>
      <c r="Q718" s="625"/>
      <c r="R718" s="625"/>
      <c r="S718" s="625"/>
      <c r="T718" s="625"/>
      <c r="U718" s="625"/>
      <c r="V718" s="625"/>
      <c r="W718" s="628"/>
      <c r="X718" s="625"/>
      <c r="Y718" s="625"/>
      <c r="Z718" s="625"/>
      <c r="AA718" s="628"/>
      <c r="AB718" s="625"/>
      <c r="AC718" s="625"/>
    </row>
    <row r="719" spans="1:29" x14ac:dyDescent="0.2">
      <c r="A719" s="628"/>
      <c r="B719" s="628"/>
      <c r="C719" s="625"/>
      <c r="E719" s="625"/>
      <c r="F719" s="625"/>
      <c r="G719" s="625"/>
      <c r="H719" s="625"/>
      <c r="I719" s="625"/>
      <c r="J719" s="625"/>
      <c r="K719" s="625"/>
      <c r="L719" s="625"/>
      <c r="M719" s="625"/>
      <c r="N719" s="625"/>
      <c r="O719" s="625"/>
      <c r="P719" s="625"/>
      <c r="Q719" s="625"/>
      <c r="R719" s="625"/>
      <c r="S719" s="625"/>
      <c r="T719" s="625"/>
      <c r="U719" s="625"/>
      <c r="V719" s="625"/>
      <c r="W719" s="628"/>
      <c r="X719" s="625"/>
      <c r="Y719" s="625"/>
      <c r="Z719" s="625"/>
      <c r="AA719" s="628"/>
      <c r="AB719" s="625"/>
      <c r="AC719" s="625"/>
    </row>
    <row r="720" spans="1:29" x14ac:dyDescent="0.2">
      <c r="A720" s="628"/>
      <c r="B720" s="628"/>
      <c r="C720" s="625"/>
      <c r="E720" s="625"/>
      <c r="F720" s="625"/>
      <c r="G720" s="625"/>
      <c r="H720" s="625"/>
      <c r="I720" s="625"/>
      <c r="J720" s="625"/>
      <c r="K720" s="625"/>
      <c r="L720" s="625"/>
      <c r="M720" s="625"/>
      <c r="N720" s="625"/>
      <c r="O720" s="625"/>
      <c r="P720" s="625"/>
      <c r="Q720" s="625"/>
      <c r="R720" s="625"/>
      <c r="S720" s="625"/>
      <c r="T720" s="625"/>
      <c r="U720" s="625"/>
      <c r="V720" s="625"/>
      <c r="W720" s="628"/>
      <c r="X720" s="625"/>
      <c r="Y720" s="625"/>
      <c r="Z720" s="625"/>
      <c r="AA720" s="628"/>
      <c r="AB720" s="625"/>
      <c r="AC720" s="625"/>
    </row>
  </sheetData>
  <autoFilter ref="A61:AF677" xr:uid="{00000000-0009-0000-0000-000007000000}"/>
  <mergeCells count="9">
    <mergeCell ref="F60:G60"/>
    <mergeCell ref="L60:M60"/>
    <mergeCell ref="O60:P60"/>
    <mergeCell ref="H54:H55"/>
    <mergeCell ref="H56:H57"/>
    <mergeCell ref="L56:M56"/>
    <mergeCell ref="O56:P56"/>
    <mergeCell ref="L58:M58"/>
    <mergeCell ref="O58:P58"/>
  </mergeCells>
  <printOptions gridLines="1" gridLinesSet="0"/>
  <pageMargins left="0.78740157480314965" right="0.78740157480314965" top="0.98425196850393704" bottom="0.98425196850393704" header="0.51181102362204722" footer="0.51181102362204722"/>
  <pageSetup paperSize="9" scale="79" fitToHeight="0" orientation="landscape" r:id="rId1"/>
  <headerFooter alignWithMargins="0">
    <oddHeader>&amp;LStand : 08.05.2018&amp;C&amp;A</oddHeader>
    <oddFooter>&amp;L&amp;Z&amp;F
Ersteller : Stiepan Ralf&amp;CSeite &amp;P&amp;Rgedruckt am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AI2665"/>
  <sheetViews>
    <sheetView zoomScaleNormal="100" workbookViewId="0">
      <selection activeCell="D448" sqref="D448"/>
    </sheetView>
  </sheetViews>
  <sheetFormatPr baseColWidth="10" defaultColWidth="12" defaultRowHeight="12.75" x14ac:dyDescent="0.2"/>
  <cols>
    <col min="1" max="1" width="12" style="328"/>
    <col min="2" max="2" width="6" style="272" customWidth="1"/>
    <col min="3" max="3" width="6.1640625" style="332" customWidth="1"/>
    <col min="4" max="4" width="33" style="333" customWidth="1"/>
    <col min="5" max="5" width="14.83203125" style="271" customWidth="1"/>
    <col min="6" max="6" width="12" style="271"/>
    <col min="7" max="7" width="13.5" style="271" customWidth="1"/>
    <col min="8" max="8" width="23.83203125" style="272" customWidth="1"/>
    <col min="9" max="16384" width="12" style="272"/>
  </cols>
  <sheetData>
    <row r="1" spans="1:11" ht="39" thickBot="1" x14ac:dyDescent="0.25">
      <c r="A1" s="322" t="s">
        <v>6569</v>
      </c>
      <c r="B1" s="323" t="s">
        <v>4412</v>
      </c>
      <c r="C1" s="324" t="s">
        <v>5407</v>
      </c>
      <c r="D1" s="769" t="s">
        <v>6346</v>
      </c>
      <c r="E1" s="325" t="s">
        <v>1390</v>
      </c>
      <c r="F1" s="326" t="s">
        <v>5267</v>
      </c>
      <c r="G1" s="327" t="s">
        <v>10069</v>
      </c>
      <c r="H1" s="323"/>
      <c r="I1" s="495" t="s">
        <v>9097</v>
      </c>
      <c r="J1" s="327" t="s">
        <v>9099</v>
      </c>
      <c r="K1" s="327" t="s">
        <v>9100</v>
      </c>
    </row>
    <row r="2" spans="1:11" x14ac:dyDescent="0.2">
      <c r="A2" s="421" t="s">
        <v>7572</v>
      </c>
      <c r="B2" s="456" t="s">
        <v>8490</v>
      </c>
      <c r="C2" s="457" t="s">
        <v>7949</v>
      </c>
      <c r="D2" s="770" t="s">
        <v>7481</v>
      </c>
      <c r="E2" s="455">
        <v>66</v>
      </c>
      <c r="F2" s="455"/>
      <c r="G2" s="455">
        <v>89</v>
      </c>
      <c r="I2" s="338" t="s">
        <v>9098</v>
      </c>
      <c r="K2" s="272">
        <f>G2+17</f>
        <v>106</v>
      </c>
    </row>
    <row r="3" spans="1:11" x14ac:dyDescent="0.2">
      <c r="A3" s="337" t="s">
        <v>1138</v>
      </c>
      <c r="B3" s="329" t="s">
        <v>3365</v>
      </c>
      <c r="C3" s="330">
        <v>0.2</v>
      </c>
      <c r="D3" s="331" t="s">
        <v>8425</v>
      </c>
      <c r="E3" s="321">
        <v>55</v>
      </c>
      <c r="F3" s="271">
        <v>26</v>
      </c>
      <c r="G3" s="271">
        <v>162</v>
      </c>
      <c r="I3" s="338" t="s">
        <v>9098</v>
      </c>
      <c r="K3" s="272">
        <f t="shared" ref="K3:K69" si="0">G3+17</f>
        <v>179</v>
      </c>
    </row>
    <row r="4" spans="1:11" x14ac:dyDescent="0.2">
      <c r="A4" s="365" t="s">
        <v>2175</v>
      </c>
      <c r="B4" s="272" t="s">
        <v>3365</v>
      </c>
      <c r="C4" s="332">
        <v>0.2</v>
      </c>
      <c r="D4" s="333" t="s">
        <v>8425</v>
      </c>
      <c r="E4" s="271">
        <v>57</v>
      </c>
      <c r="F4" s="271" t="s">
        <v>387</v>
      </c>
      <c r="G4" s="271">
        <v>129</v>
      </c>
      <c r="I4" s="338" t="s">
        <v>9098</v>
      </c>
      <c r="K4" s="272">
        <f t="shared" si="0"/>
        <v>146</v>
      </c>
    </row>
    <row r="5" spans="1:11" x14ac:dyDescent="0.2">
      <c r="A5" s="365" t="s">
        <v>2327</v>
      </c>
      <c r="B5" s="338" t="s">
        <v>3365</v>
      </c>
      <c r="C5" s="332">
        <v>0.2</v>
      </c>
      <c r="D5" s="420" t="s">
        <v>2328</v>
      </c>
      <c r="E5" s="271">
        <v>55</v>
      </c>
      <c r="F5" s="271">
        <v>28</v>
      </c>
      <c r="G5" s="271">
        <v>210</v>
      </c>
      <c r="I5" s="338" t="s">
        <v>9098</v>
      </c>
      <c r="K5" s="272">
        <f t="shared" si="0"/>
        <v>227</v>
      </c>
    </row>
    <row r="6" spans="1:11" x14ac:dyDescent="0.2">
      <c r="A6" s="337" t="s">
        <v>2177</v>
      </c>
      <c r="B6" s="334" t="s">
        <v>3365</v>
      </c>
      <c r="C6" s="335">
        <v>0.2</v>
      </c>
      <c r="D6" s="334" t="s">
        <v>5525</v>
      </c>
      <c r="E6" s="271">
        <v>56</v>
      </c>
      <c r="F6" s="271">
        <v>42</v>
      </c>
      <c r="G6" s="271">
        <v>145</v>
      </c>
      <c r="I6" s="338" t="s">
        <v>9098</v>
      </c>
      <c r="K6" s="272">
        <f t="shared" si="0"/>
        <v>162</v>
      </c>
    </row>
    <row r="7" spans="1:11" x14ac:dyDescent="0.2">
      <c r="A7" s="483" t="s">
        <v>2176</v>
      </c>
      <c r="B7" s="615" t="s">
        <v>3365</v>
      </c>
      <c r="C7" s="616">
        <v>0.2</v>
      </c>
      <c r="D7" s="615" t="s">
        <v>6403</v>
      </c>
      <c r="E7" s="616">
        <v>58</v>
      </c>
      <c r="F7" s="486">
        <v>29</v>
      </c>
      <c r="G7" s="486">
        <v>170</v>
      </c>
      <c r="H7" s="491"/>
      <c r="I7" s="491" t="s">
        <v>9098</v>
      </c>
      <c r="J7" s="491"/>
      <c r="K7" s="491">
        <f t="shared" si="0"/>
        <v>187</v>
      </c>
    </row>
    <row r="8" spans="1:11" x14ac:dyDescent="0.2">
      <c r="A8" s="337" t="s">
        <v>1787</v>
      </c>
      <c r="B8" s="334" t="s">
        <v>3365</v>
      </c>
      <c r="C8" s="335">
        <v>0.2</v>
      </c>
      <c r="D8" s="334" t="s">
        <v>7921</v>
      </c>
      <c r="E8" s="335">
        <v>55</v>
      </c>
      <c r="F8" s="271">
        <v>26</v>
      </c>
      <c r="G8" s="271">
        <v>150</v>
      </c>
      <c r="I8" s="338" t="s">
        <v>9098</v>
      </c>
      <c r="K8" s="272">
        <f t="shared" si="0"/>
        <v>167</v>
      </c>
    </row>
    <row r="9" spans="1:11" x14ac:dyDescent="0.2">
      <c r="A9" s="337" t="s">
        <v>7292</v>
      </c>
      <c r="B9" s="334" t="s">
        <v>3365</v>
      </c>
      <c r="C9" s="335">
        <v>0.2</v>
      </c>
      <c r="D9" s="334" t="s">
        <v>556</v>
      </c>
      <c r="E9" s="271">
        <v>55</v>
      </c>
      <c r="F9" s="271">
        <v>25</v>
      </c>
      <c r="G9" s="271">
        <v>180</v>
      </c>
      <c r="I9" s="338" t="s">
        <v>9098</v>
      </c>
      <c r="K9" s="272">
        <f t="shared" si="0"/>
        <v>197</v>
      </c>
    </row>
    <row r="10" spans="1:11" x14ac:dyDescent="0.2">
      <c r="A10" s="337" t="s">
        <v>4296</v>
      </c>
      <c r="B10" s="336" t="s">
        <v>3365</v>
      </c>
      <c r="C10" s="332">
        <v>0.2</v>
      </c>
      <c r="D10" s="336" t="s">
        <v>6139</v>
      </c>
      <c r="E10" s="271">
        <v>54</v>
      </c>
      <c r="F10" s="271">
        <v>26</v>
      </c>
      <c r="G10" s="271">
        <v>193</v>
      </c>
      <c r="I10" s="338" t="s">
        <v>9098</v>
      </c>
      <c r="K10" s="272">
        <f t="shared" si="0"/>
        <v>210</v>
      </c>
    </row>
    <row r="11" spans="1:11" x14ac:dyDescent="0.2">
      <c r="A11" s="337" t="s">
        <v>5266</v>
      </c>
      <c r="B11" s="336" t="s">
        <v>3365</v>
      </c>
      <c r="C11" s="332">
        <v>0.2</v>
      </c>
      <c r="D11" s="336" t="s">
        <v>6537</v>
      </c>
      <c r="E11" s="271">
        <v>58</v>
      </c>
      <c r="F11" s="271">
        <v>26</v>
      </c>
      <c r="G11" s="271">
        <v>198</v>
      </c>
      <c r="I11" s="338" t="s">
        <v>9098</v>
      </c>
      <c r="K11" s="272">
        <f t="shared" si="0"/>
        <v>215</v>
      </c>
    </row>
    <row r="12" spans="1:11" x14ac:dyDescent="0.2">
      <c r="A12" s="337"/>
      <c r="B12" s="336" t="s">
        <v>3365</v>
      </c>
      <c r="C12" s="332">
        <v>0.2</v>
      </c>
      <c r="D12" s="336" t="s">
        <v>7861</v>
      </c>
      <c r="E12" s="271">
        <v>56</v>
      </c>
      <c r="F12" s="271">
        <v>26</v>
      </c>
      <c r="G12" s="271">
        <v>200</v>
      </c>
      <c r="I12" s="338" t="s">
        <v>9098</v>
      </c>
      <c r="K12" s="272">
        <f t="shared" si="0"/>
        <v>217</v>
      </c>
    </row>
    <row r="13" spans="1:11" x14ac:dyDescent="0.2">
      <c r="A13" s="337" t="s">
        <v>10556</v>
      </c>
      <c r="B13" s="334" t="s">
        <v>3365</v>
      </c>
      <c r="C13" s="335">
        <v>0.2</v>
      </c>
      <c r="D13" s="334" t="s">
        <v>6894</v>
      </c>
      <c r="E13" s="335">
        <v>55</v>
      </c>
      <c r="F13" s="271">
        <v>25</v>
      </c>
      <c r="G13" s="271">
        <v>200</v>
      </c>
      <c r="I13" s="338" t="s">
        <v>9098</v>
      </c>
      <c r="K13" s="272">
        <f t="shared" si="0"/>
        <v>217</v>
      </c>
    </row>
    <row r="14" spans="1:11" x14ac:dyDescent="0.2">
      <c r="A14" s="337" t="s">
        <v>9707</v>
      </c>
      <c r="B14" s="338" t="s">
        <v>4416</v>
      </c>
      <c r="C14" s="332">
        <v>0.2</v>
      </c>
      <c r="D14" s="420" t="s">
        <v>1440</v>
      </c>
      <c r="E14" s="271">
        <v>54</v>
      </c>
      <c r="F14" s="271">
        <v>25</v>
      </c>
      <c r="G14" s="271">
        <v>196</v>
      </c>
      <c r="I14" s="338" t="s">
        <v>9098</v>
      </c>
      <c r="K14" s="272">
        <f t="shared" si="0"/>
        <v>213</v>
      </c>
    </row>
    <row r="15" spans="1:11" x14ac:dyDescent="0.2">
      <c r="A15" s="337" t="s">
        <v>9708</v>
      </c>
      <c r="B15" s="329" t="s">
        <v>4416</v>
      </c>
      <c r="C15" s="330">
        <v>0.2</v>
      </c>
      <c r="D15" s="331" t="s">
        <v>4417</v>
      </c>
      <c r="E15" s="321">
        <v>59</v>
      </c>
      <c r="I15" s="338" t="s">
        <v>9098</v>
      </c>
      <c r="K15" s="272">
        <f t="shared" si="0"/>
        <v>17</v>
      </c>
    </row>
    <row r="16" spans="1:11" x14ac:dyDescent="0.2">
      <c r="A16" s="337" t="s">
        <v>10239</v>
      </c>
      <c r="B16" s="329" t="s">
        <v>4416</v>
      </c>
      <c r="C16" s="330">
        <v>0.2</v>
      </c>
      <c r="D16" s="331" t="s">
        <v>9262</v>
      </c>
      <c r="E16" s="321">
        <v>54</v>
      </c>
      <c r="I16" s="338" t="s">
        <v>9098</v>
      </c>
      <c r="K16" s="272">
        <f t="shared" si="0"/>
        <v>17</v>
      </c>
    </row>
    <row r="17" spans="1:11" x14ac:dyDescent="0.2">
      <c r="A17" s="337" t="s">
        <v>4315</v>
      </c>
      <c r="B17" s="338" t="s">
        <v>4416</v>
      </c>
      <c r="C17" s="332">
        <v>0.2</v>
      </c>
      <c r="D17" s="420" t="s">
        <v>1441</v>
      </c>
      <c r="E17" s="271">
        <v>54</v>
      </c>
      <c r="F17" s="271">
        <v>26</v>
      </c>
      <c r="G17" s="271">
        <v>198</v>
      </c>
      <c r="I17" s="338" t="s">
        <v>9098</v>
      </c>
      <c r="K17" s="272">
        <f t="shared" si="0"/>
        <v>215</v>
      </c>
    </row>
    <row r="18" spans="1:11" x14ac:dyDescent="0.2">
      <c r="A18" s="365" t="s">
        <v>4474</v>
      </c>
      <c r="B18" s="272" t="s">
        <v>4416</v>
      </c>
      <c r="C18" s="332">
        <v>0.2</v>
      </c>
      <c r="D18" s="333" t="s">
        <v>386</v>
      </c>
      <c r="E18" s="271">
        <v>59</v>
      </c>
      <c r="F18" s="271">
        <v>25</v>
      </c>
      <c r="G18" s="271">
        <v>200</v>
      </c>
      <c r="I18" s="338" t="s">
        <v>9098</v>
      </c>
      <c r="K18" s="272">
        <f t="shared" si="0"/>
        <v>217</v>
      </c>
    </row>
    <row r="19" spans="1:11" x14ac:dyDescent="0.2">
      <c r="A19" s="365" t="s">
        <v>4474</v>
      </c>
      <c r="B19" s="272" t="s">
        <v>4416</v>
      </c>
      <c r="C19" s="332">
        <v>0.2</v>
      </c>
      <c r="D19" s="420" t="s">
        <v>9965</v>
      </c>
      <c r="E19" s="271">
        <v>59</v>
      </c>
      <c r="F19" s="271">
        <v>25</v>
      </c>
      <c r="G19" s="271">
        <v>197</v>
      </c>
      <c r="H19" s="338" t="s">
        <v>8201</v>
      </c>
      <c r="I19" s="338" t="s">
        <v>9098</v>
      </c>
      <c r="K19" s="272">
        <f t="shared" si="0"/>
        <v>214</v>
      </c>
    </row>
    <row r="20" spans="1:11" x14ac:dyDescent="0.2">
      <c r="A20" s="337" t="s">
        <v>8159</v>
      </c>
      <c r="B20" s="338" t="s">
        <v>4416</v>
      </c>
      <c r="C20" s="332">
        <v>0.2</v>
      </c>
      <c r="D20" s="420" t="s">
        <v>1442</v>
      </c>
      <c r="E20" s="271">
        <v>59</v>
      </c>
      <c r="F20" s="271">
        <v>25</v>
      </c>
      <c r="G20" s="271">
        <v>198</v>
      </c>
      <c r="I20" s="338" t="s">
        <v>9098</v>
      </c>
      <c r="K20" s="272">
        <f t="shared" si="0"/>
        <v>215</v>
      </c>
    </row>
    <row r="21" spans="1:11" x14ac:dyDescent="0.2">
      <c r="A21" s="337" t="s">
        <v>10176</v>
      </c>
      <c r="B21" s="329" t="s">
        <v>4416</v>
      </c>
      <c r="C21" s="330">
        <v>0.2</v>
      </c>
      <c r="D21" s="331" t="s">
        <v>7270</v>
      </c>
      <c r="E21" s="321">
        <v>58</v>
      </c>
      <c r="F21" s="271">
        <v>26</v>
      </c>
      <c r="G21" s="271">
        <v>182</v>
      </c>
      <c r="I21" s="338" t="s">
        <v>9098</v>
      </c>
      <c r="K21" s="272">
        <f t="shared" si="0"/>
        <v>199</v>
      </c>
    </row>
    <row r="22" spans="1:11" x14ac:dyDescent="0.2">
      <c r="A22" s="337" t="s">
        <v>3549</v>
      </c>
      <c r="B22" s="329" t="s">
        <v>4416</v>
      </c>
      <c r="C22" s="330">
        <v>0.2</v>
      </c>
      <c r="D22" s="331" t="s">
        <v>5735</v>
      </c>
      <c r="E22" s="321">
        <v>54</v>
      </c>
      <c r="F22" s="271">
        <v>25</v>
      </c>
      <c r="G22" s="271">
        <v>160</v>
      </c>
      <c r="I22" s="338" t="s">
        <v>9098</v>
      </c>
      <c r="K22" s="272">
        <f t="shared" si="0"/>
        <v>177</v>
      </c>
    </row>
    <row r="23" spans="1:11" x14ac:dyDescent="0.2">
      <c r="A23" s="337" t="s">
        <v>4275</v>
      </c>
      <c r="B23" s="329" t="s">
        <v>4416</v>
      </c>
      <c r="C23" s="330">
        <v>0.2</v>
      </c>
      <c r="D23" s="331" t="s">
        <v>7271</v>
      </c>
      <c r="E23" s="321">
        <v>57</v>
      </c>
      <c r="I23" s="338" t="s">
        <v>9098</v>
      </c>
      <c r="K23" s="272">
        <f t="shared" si="0"/>
        <v>17</v>
      </c>
    </row>
    <row r="24" spans="1:11" x14ac:dyDescent="0.2">
      <c r="A24" s="337" t="s">
        <v>7134</v>
      </c>
      <c r="B24" s="329" t="s">
        <v>4416</v>
      </c>
      <c r="C24" s="321">
        <v>0.2</v>
      </c>
      <c r="D24" s="331" t="s">
        <v>6240</v>
      </c>
      <c r="E24" s="321">
        <v>59</v>
      </c>
      <c r="F24" s="271">
        <v>25</v>
      </c>
      <c r="G24" s="271">
        <v>185</v>
      </c>
      <c r="I24" s="338" t="s">
        <v>9098</v>
      </c>
      <c r="K24" s="272">
        <f t="shared" si="0"/>
        <v>202</v>
      </c>
    </row>
    <row r="25" spans="1:11" x14ac:dyDescent="0.2">
      <c r="A25" s="337" t="s">
        <v>3998</v>
      </c>
      <c r="B25" s="329" t="s">
        <v>4416</v>
      </c>
      <c r="C25" s="330">
        <v>0.2</v>
      </c>
      <c r="D25" s="331" t="s">
        <v>4385</v>
      </c>
      <c r="E25" s="321">
        <v>54</v>
      </c>
      <c r="I25" s="338" t="s">
        <v>9098</v>
      </c>
      <c r="K25" s="272">
        <f t="shared" si="0"/>
        <v>17</v>
      </c>
    </row>
    <row r="26" spans="1:11" x14ac:dyDescent="0.2">
      <c r="A26" s="337" t="s">
        <v>10240</v>
      </c>
      <c r="B26" s="329" t="s">
        <v>4416</v>
      </c>
      <c r="C26" s="330">
        <v>0.2</v>
      </c>
      <c r="D26" s="331" t="s">
        <v>4386</v>
      </c>
      <c r="E26" s="321">
        <v>58</v>
      </c>
      <c r="I26" s="338" t="s">
        <v>9098</v>
      </c>
      <c r="K26" s="272">
        <f t="shared" si="0"/>
        <v>17</v>
      </c>
    </row>
    <row r="27" spans="1:11" x14ac:dyDescent="0.2">
      <c r="A27" s="365" t="s">
        <v>3355</v>
      </c>
      <c r="B27" s="272" t="s">
        <v>4416</v>
      </c>
      <c r="C27" s="332">
        <v>0.2</v>
      </c>
      <c r="D27" s="420" t="s">
        <v>9185</v>
      </c>
      <c r="E27" s="271">
        <v>57</v>
      </c>
      <c r="F27" s="271">
        <v>25</v>
      </c>
      <c r="G27" s="271">
        <v>186</v>
      </c>
      <c r="H27" s="338" t="s">
        <v>9130</v>
      </c>
      <c r="I27" s="338" t="s">
        <v>9098</v>
      </c>
      <c r="K27" s="272">
        <f t="shared" si="0"/>
        <v>203</v>
      </c>
    </row>
    <row r="28" spans="1:11" x14ac:dyDescent="0.2">
      <c r="A28" s="337" t="s">
        <v>3356</v>
      </c>
      <c r="B28" s="329" t="s">
        <v>4416</v>
      </c>
      <c r="C28" s="330">
        <v>0.2</v>
      </c>
      <c r="D28" s="331" t="s">
        <v>5157</v>
      </c>
      <c r="E28" s="321">
        <v>57</v>
      </c>
      <c r="F28" s="271">
        <v>25</v>
      </c>
      <c r="G28" s="271">
        <v>186</v>
      </c>
      <c r="I28" s="338" t="s">
        <v>9098</v>
      </c>
      <c r="K28" s="272">
        <f t="shared" si="0"/>
        <v>203</v>
      </c>
    </row>
    <row r="29" spans="1:11" x14ac:dyDescent="0.2">
      <c r="A29" s="337" t="s">
        <v>3354</v>
      </c>
      <c r="B29" s="329" t="s">
        <v>4416</v>
      </c>
      <c r="C29" s="330">
        <v>0.2</v>
      </c>
      <c r="D29" s="331" t="s">
        <v>2140</v>
      </c>
      <c r="E29" s="321">
        <v>59</v>
      </c>
      <c r="F29" s="271">
        <v>26</v>
      </c>
      <c r="G29" s="271">
        <v>173</v>
      </c>
      <c r="I29" s="338" t="s">
        <v>9098</v>
      </c>
      <c r="K29" s="272">
        <f t="shared" si="0"/>
        <v>190</v>
      </c>
    </row>
    <row r="30" spans="1:11" x14ac:dyDescent="0.2">
      <c r="A30" s="365" t="s">
        <v>3343</v>
      </c>
      <c r="B30" s="272" t="s">
        <v>4416</v>
      </c>
      <c r="C30" s="332">
        <v>0.2</v>
      </c>
      <c r="D30" s="420" t="s">
        <v>3310</v>
      </c>
      <c r="E30" s="271">
        <v>54</v>
      </c>
      <c r="F30" s="271">
        <v>25</v>
      </c>
      <c r="G30" s="271">
        <v>199</v>
      </c>
      <c r="I30" s="338" t="s">
        <v>9098</v>
      </c>
      <c r="K30" s="272">
        <f t="shared" si="0"/>
        <v>216</v>
      </c>
    </row>
    <row r="31" spans="1:11" x14ac:dyDescent="0.2">
      <c r="A31" s="365" t="s">
        <v>3311</v>
      </c>
      <c r="B31" s="338" t="s">
        <v>4416</v>
      </c>
      <c r="C31" s="332">
        <v>0.2</v>
      </c>
      <c r="D31" s="420" t="s">
        <v>6989</v>
      </c>
      <c r="E31" s="271">
        <v>59</v>
      </c>
      <c r="F31" s="271">
        <v>25</v>
      </c>
      <c r="G31" s="271">
        <v>198</v>
      </c>
      <c r="I31" s="338" t="s">
        <v>9098</v>
      </c>
      <c r="K31" s="272">
        <f t="shared" si="0"/>
        <v>215</v>
      </c>
    </row>
    <row r="32" spans="1:11" x14ac:dyDescent="0.2">
      <c r="A32" s="337" t="s">
        <v>7135</v>
      </c>
      <c r="B32" s="329" t="s">
        <v>4416</v>
      </c>
      <c r="C32" s="321">
        <v>0.2</v>
      </c>
      <c r="D32" s="331" t="s">
        <v>3563</v>
      </c>
      <c r="E32" s="321">
        <v>59</v>
      </c>
      <c r="F32" s="271">
        <v>25</v>
      </c>
      <c r="G32" s="271">
        <v>173</v>
      </c>
      <c r="I32" s="338" t="s">
        <v>9098</v>
      </c>
      <c r="K32" s="272">
        <f t="shared" si="0"/>
        <v>190</v>
      </c>
    </row>
    <row r="33" spans="1:11" x14ac:dyDescent="0.2">
      <c r="A33" s="337" t="s">
        <v>9715</v>
      </c>
      <c r="B33" s="329" t="s">
        <v>4416</v>
      </c>
      <c r="C33" s="321">
        <v>0.2</v>
      </c>
      <c r="D33" s="331" t="s">
        <v>98</v>
      </c>
      <c r="E33" s="321">
        <v>54</v>
      </c>
      <c r="F33" s="271">
        <v>26</v>
      </c>
      <c r="G33" s="271">
        <v>162</v>
      </c>
      <c r="I33" s="338" t="s">
        <v>9098</v>
      </c>
      <c r="K33" s="272">
        <f t="shared" si="0"/>
        <v>179</v>
      </c>
    </row>
    <row r="34" spans="1:11" x14ac:dyDescent="0.2">
      <c r="A34" s="337" t="s">
        <v>9282</v>
      </c>
      <c r="B34" s="329" t="s">
        <v>4416</v>
      </c>
      <c r="C34" s="321">
        <v>0.2</v>
      </c>
      <c r="D34" s="331" t="s">
        <v>9608</v>
      </c>
      <c r="E34" s="321">
        <v>57</v>
      </c>
      <c r="F34" s="271">
        <v>25</v>
      </c>
      <c r="G34" s="271">
        <v>186</v>
      </c>
      <c r="H34" s="338" t="s">
        <v>9279</v>
      </c>
      <c r="I34" s="338" t="s">
        <v>9098</v>
      </c>
      <c r="K34" s="272">
        <f t="shared" si="0"/>
        <v>203</v>
      </c>
    </row>
    <row r="35" spans="1:11" x14ac:dyDescent="0.2">
      <c r="A35" s="337" t="s">
        <v>9609</v>
      </c>
      <c r="B35" s="329" t="s">
        <v>4416</v>
      </c>
      <c r="C35" s="321">
        <v>0.2</v>
      </c>
      <c r="D35" s="331" t="s">
        <v>8012</v>
      </c>
      <c r="E35" s="321">
        <v>55</v>
      </c>
      <c r="F35" s="271">
        <v>36</v>
      </c>
      <c r="G35" s="271">
        <v>143</v>
      </c>
      <c r="H35" s="338" t="s">
        <v>9279</v>
      </c>
      <c r="I35" s="338" t="s">
        <v>9098</v>
      </c>
      <c r="K35" s="272">
        <f t="shared" si="0"/>
        <v>160</v>
      </c>
    </row>
    <row r="36" spans="1:11" x14ac:dyDescent="0.2">
      <c r="A36" s="337" t="s">
        <v>4274</v>
      </c>
      <c r="B36" s="329" t="s">
        <v>4416</v>
      </c>
      <c r="C36" s="330">
        <v>0.2</v>
      </c>
      <c r="D36" s="331" t="s">
        <v>8125</v>
      </c>
      <c r="E36" s="321">
        <v>54</v>
      </c>
      <c r="I36" s="338" t="s">
        <v>9098</v>
      </c>
      <c r="K36" s="272">
        <f t="shared" si="0"/>
        <v>17</v>
      </c>
    </row>
    <row r="37" spans="1:11" x14ac:dyDescent="0.2">
      <c r="A37" s="337" t="s">
        <v>3090</v>
      </c>
      <c r="B37" s="338" t="s">
        <v>4416</v>
      </c>
      <c r="C37" s="332">
        <v>0.2</v>
      </c>
      <c r="D37" s="420" t="s">
        <v>6934</v>
      </c>
      <c r="E37" s="271">
        <v>55</v>
      </c>
      <c r="F37" s="271">
        <v>25</v>
      </c>
      <c r="G37" s="271">
        <v>196</v>
      </c>
      <c r="H37" s="338" t="s">
        <v>6601</v>
      </c>
      <c r="I37" s="338" t="s">
        <v>9098</v>
      </c>
      <c r="K37" s="272">
        <f t="shared" si="0"/>
        <v>213</v>
      </c>
    </row>
    <row r="38" spans="1:11" x14ac:dyDescent="0.2">
      <c r="A38" s="337" t="s">
        <v>6602</v>
      </c>
      <c r="B38" s="338" t="s">
        <v>4416</v>
      </c>
      <c r="C38" s="332">
        <v>0.2</v>
      </c>
      <c r="D38" s="420" t="s">
        <v>9812</v>
      </c>
      <c r="E38" s="271">
        <v>54</v>
      </c>
      <c r="F38" s="271">
        <v>25</v>
      </c>
      <c r="G38" s="271">
        <v>200</v>
      </c>
      <c r="H38" s="338" t="s">
        <v>9813</v>
      </c>
      <c r="I38" s="338" t="s">
        <v>9098</v>
      </c>
      <c r="K38" s="272">
        <f t="shared" si="0"/>
        <v>217</v>
      </c>
    </row>
    <row r="39" spans="1:11" x14ac:dyDescent="0.2">
      <c r="A39" s="337" t="s">
        <v>8233</v>
      </c>
      <c r="B39" s="272" t="s">
        <v>4416</v>
      </c>
      <c r="C39" s="332">
        <v>0.2</v>
      </c>
      <c r="D39" s="333" t="s">
        <v>4322</v>
      </c>
      <c r="E39" s="271">
        <v>57</v>
      </c>
      <c r="F39" s="271">
        <v>25</v>
      </c>
      <c r="G39" s="271">
        <v>170</v>
      </c>
      <c r="I39" s="338" t="s">
        <v>9098</v>
      </c>
      <c r="K39" s="272">
        <f t="shared" si="0"/>
        <v>187</v>
      </c>
    </row>
    <row r="40" spans="1:11" x14ac:dyDescent="0.2">
      <c r="A40" s="365" t="s">
        <v>3344</v>
      </c>
      <c r="B40" s="272" t="s">
        <v>4416</v>
      </c>
      <c r="C40" s="332">
        <v>0.2</v>
      </c>
      <c r="D40" s="333" t="s">
        <v>4209</v>
      </c>
      <c r="E40" s="271">
        <v>58</v>
      </c>
      <c r="F40" s="271">
        <v>25</v>
      </c>
      <c r="G40" s="271">
        <v>188</v>
      </c>
      <c r="I40" s="338" t="s">
        <v>9098</v>
      </c>
      <c r="K40" s="272">
        <f t="shared" si="0"/>
        <v>205</v>
      </c>
    </row>
    <row r="41" spans="1:11" x14ac:dyDescent="0.2">
      <c r="A41" s="337" t="s">
        <v>6208</v>
      </c>
      <c r="B41" s="338" t="s">
        <v>4416</v>
      </c>
      <c r="C41" s="332">
        <v>0.2</v>
      </c>
      <c r="D41" s="420" t="s">
        <v>9253</v>
      </c>
      <c r="E41" s="271">
        <v>59</v>
      </c>
      <c r="F41" s="271">
        <v>30</v>
      </c>
      <c r="G41" s="271">
        <v>154</v>
      </c>
      <c r="I41" s="338" t="s">
        <v>9098</v>
      </c>
      <c r="K41" s="272">
        <f t="shared" si="0"/>
        <v>171</v>
      </c>
    </row>
    <row r="42" spans="1:11" x14ac:dyDescent="0.2">
      <c r="A42" s="337" t="s">
        <v>8980</v>
      </c>
      <c r="B42" s="329" t="s">
        <v>4416</v>
      </c>
      <c r="C42" s="321">
        <v>0.2</v>
      </c>
      <c r="D42" s="331" t="s">
        <v>8981</v>
      </c>
      <c r="E42" s="321">
        <v>57</v>
      </c>
      <c r="F42" s="271">
        <v>25</v>
      </c>
      <c r="G42" s="271">
        <v>186</v>
      </c>
      <c r="H42" s="338" t="s">
        <v>9939</v>
      </c>
      <c r="I42" s="338" t="s">
        <v>9098</v>
      </c>
      <c r="K42" s="272">
        <f t="shared" si="0"/>
        <v>203</v>
      </c>
    </row>
    <row r="43" spans="1:11" x14ac:dyDescent="0.2">
      <c r="A43" s="337" t="s">
        <v>9153</v>
      </c>
      <c r="B43" s="329" t="s">
        <v>8490</v>
      </c>
      <c r="C43" s="330">
        <v>0.2</v>
      </c>
      <c r="D43" s="331" t="s">
        <v>5019</v>
      </c>
      <c r="E43" s="321">
        <v>55</v>
      </c>
      <c r="F43" s="271">
        <v>25</v>
      </c>
      <c r="G43" s="271">
        <v>182</v>
      </c>
      <c r="I43" s="338" t="s">
        <v>9098</v>
      </c>
      <c r="K43" s="272">
        <f t="shared" si="0"/>
        <v>199</v>
      </c>
    </row>
    <row r="44" spans="1:11" x14ac:dyDescent="0.2">
      <c r="A44" s="337" t="s">
        <v>9154</v>
      </c>
      <c r="B44" s="334" t="s">
        <v>8490</v>
      </c>
      <c r="C44" s="335">
        <v>0.2</v>
      </c>
      <c r="D44" s="334" t="s">
        <v>628</v>
      </c>
      <c r="E44" s="335">
        <v>55</v>
      </c>
      <c r="F44" s="271">
        <v>26</v>
      </c>
      <c r="G44" s="271">
        <v>180</v>
      </c>
      <c r="I44" s="338" t="s">
        <v>9098</v>
      </c>
      <c r="K44" s="272">
        <f t="shared" si="0"/>
        <v>197</v>
      </c>
    </row>
    <row r="45" spans="1:11" x14ac:dyDescent="0.2">
      <c r="A45" s="337" t="s">
        <v>5414</v>
      </c>
      <c r="B45" s="336" t="s">
        <v>8490</v>
      </c>
      <c r="C45" s="332">
        <v>0.2</v>
      </c>
      <c r="D45" s="336" t="s">
        <v>2286</v>
      </c>
      <c r="E45" s="271">
        <v>57</v>
      </c>
      <c r="F45" s="271">
        <v>25</v>
      </c>
      <c r="G45" s="271">
        <v>198</v>
      </c>
      <c r="I45" s="338" t="s">
        <v>9098</v>
      </c>
      <c r="K45" s="272">
        <f t="shared" si="0"/>
        <v>215</v>
      </c>
    </row>
    <row r="46" spans="1:11" x14ac:dyDescent="0.2">
      <c r="A46" s="337" t="s">
        <v>428</v>
      </c>
      <c r="B46" s="329" t="s">
        <v>8490</v>
      </c>
      <c r="C46" s="330">
        <v>0.2</v>
      </c>
      <c r="D46" s="331" t="s">
        <v>10002</v>
      </c>
      <c r="E46" s="321">
        <v>55</v>
      </c>
      <c r="F46" s="271" t="s">
        <v>3484</v>
      </c>
      <c r="G46" s="271">
        <v>169</v>
      </c>
      <c r="I46" s="338" t="s">
        <v>9098</v>
      </c>
      <c r="K46" s="272">
        <f t="shared" si="0"/>
        <v>186</v>
      </c>
    </row>
    <row r="47" spans="1:11" x14ac:dyDescent="0.2">
      <c r="A47" s="337" t="s">
        <v>9669</v>
      </c>
      <c r="B47" s="329" t="s">
        <v>8490</v>
      </c>
      <c r="C47" s="330">
        <v>0.2</v>
      </c>
      <c r="D47" s="331" t="s">
        <v>9031</v>
      </c>
      <c r="E47" s="321">
        <v>54</v>
      </c>
      <c r="F47" s="271">
        <v>30</v>
      </c>
      <c r="G47" s="271">
        <v>160</v>
      </c>
      <c r="I47" s="338" t="s">
        <v>9098</v>
      </c>
      <c r="K47" s="272">
        <f t="shared" si="0"/>
        <v>177</v>
      </c>
    </row>
    <row r="48" spans="1:11" x14ac:dyDescent="0.2">
      <c r="A48" s="337" t="s">
        <v>684</v>
      </c>
      <c r="B48" s="329" t="s">
        <v>8490</v>
      </c>
      <c r="C48" s="321">
        <v>0.2</v>
      </c>
      <c r="D48" s="331" t="s">
        <v>10003</v>
      </c>
      <c r="E48" s="321">
        <v>57</v>
      </c>
      <c r="F48" s="271">
        <v>25</v>
      </c>
      <c r="G48" s="271">
        <v>212</v>
      </c>
      <c r="I48" s="338" t="s">
        <v>9098</v>
      </c>
      <c r="K48" s="272">
        <f t="shared" si="0"/>
        <v>229</v>
      </c>
    </row>
    <row r="49" spans="1:11" x14ac:dyDescent="0.2">
      <c r="A49" s="337" t="s">
        <v>1672</v>
      </c>
      <c r="B49" s="336" t="s">
        <v>8490</v>
      </c>
      <c r="C49" s="332">
        <v>0.2</v>
      </c>
      <c r="D49" s="336" t="s">
        <v>5326</v>
      </c>
      <c r="E49" s="271">
        <v>62</v>
      </c>
      <c r="F49" s="271">
        <v>25</v>
      </c>
      <c r="G49" s="271">
        <v>165</v>
      </c>
      <c r="I49" s="338" t="s">
        <v>9098</v>
      </c>
      <c r="K49" s="272">
        <f t="shared" si="0"/>
        <v>182</v>
      </c>
    </row>
    <row r="50" spans="1:11" x14ac:dyDescent="0.2">
      <c r="A50" s="337" t="s">
        <v>1816</v>
      </c>
      <c r="B50" s="336" t="s">
        <v>8490</v>
      </c>
      <c r="C50" s="332">
        <v>0.2</v>
      </c>
      <c r="D50" s="336" t="s">
        <v>732</v>
      </c>
      <c r="E50" s="271">
        <v>57</v>
      </c>
      <c r="F50" s="271">
        <v>25</v>
      </c>
      <c r="G50" s="271">
        <v>195</v>
      </c>
      <c r="I50" s="338" t="s">
        <v>9098</v>
      </c>
      <c r="K50" s="272">
        <f t="shared" si="0"/>
        <v>212</v>
      </c>
    </row>
    <row r="51" spans="1:11" x14ac:dyDescent="0.2">
      <c r="A51" s="337" t="s">
        <v>5415</v>
      </c>
      <c r="B51" s="331" t="s">
        <v>8490</v>
      </c>
      <c r="C51" s="321">
        <v>0.2</v>
      </c>
      <c r="D51" s="331" t="s">
        <v>10070</v>
      </c>
      <c r="E51" s="321">
        <v>59</v>
      </c>
      <c r="F51" s="271">
        <v>25</v>
      </c>
      <c r="G51" s="271">
        <v>197</v>
      </c>
      <c r="I51" s="338" t="s">
        <v>9098</v>
      </c>
      <c r="K51" s="272">
        <f t="shared" si="0"/>
        <v>214</v>
      </c>
    </row>
    <row r="52" spans="1:11" x14ac:dyDescent="0.2">
      <c r="A52" s="337" t="s">
        <v>6006</v>
      </c>
      <c r="B52" s="331" t="s">
        <v>8490</v>
      </c>
      <c r="C52" s="330">
        <v>0.2</v>
      </c>
      <c r="D52" s="331" t="s">
        <v>7943</v>
      </c>
      <c r="E52" s="330">
        <v>59</v>
      </c>
      <c r="F52" s="339">
        <v>25</v>
      </c>
      <c r="G52" s="339">
        <v>197</v>
      </c>
      <c r="I52" s="338" t="s">
        <v>9098</v>
      </c>
      <c r="K52" s="272">
        <f t="shared" si="0"/>
        <v>214</v>
      </c>
    </row>
    <row r="53" spans="1:11" x14ac:dyDescent="0.2">
      <c r="A53" s="337" t="s">
        <v>3118</v>
      </c>
      <c r="B53" s="329" t="s">
        <v>8490</v>
      </c>
      <c r="C53" s="321">
        <v>0.2</v>
      </c>
      <c r="D53" s="331" t="s">
        <v>2468</v>
      </c>
      <c r="E53" s="321">
        <v>55</v>
      </c>
      <c r="I53" s="338" t="s">
        <v>9098</v>
      </c>
      <c r="K53" s="272">
        <f t="shared" si="0"/>
        <v>17</v>
      </c>
    </row>
    <row r="54" spans="1:11" x14ac:dyDescent="0.2">
      <c r="A54" s="337" t="s">
        <v>8446</v>
      </c>
      <c r="B54" s="329" t="s">
        <v>8490</v>
      </c>
      <c r="C54" s="321">
        <v>0.2</v>
      </c>
      <c r="D54" s="331" t="s">
        <v>1048</v>
      </c>
      <c r="E54" s="321">
        <v>58</v>
      </c>
      <c r="F54" s="271">
        <v>26</v>
      </c>
      <c r="G54" s="271">
        <v>152</v>
      </c>
      <c r="I54" s="338" t="s">
        <v>9098</v>
      </c>
      <c r="K54" s="272">
        <f t="shared" si="0"/>
        <v>169</v>
      </c>
    </row>
    <row r="55" spans="1:11" x14ac:dyDescent="0.2">
      <c r="A55" s="337" t="s">
        <v>10842</v>
      </c>
      <c r="B55" s="573" t="s">
        <v>8490</v>
      </c>
      <c r="C55" s="321">
        <v>0.2</v>
      </c>
      <c r="D55" s="518" t="s">
        <v>10843</v>
      </c>
      <c r="E55" s="321">
        <v>57</v>
      </c>
      <c r="F55" s="271">
        <v>25</v>
      </c>
      <c r="G55" s="271">
        <v>197</v>
      </c>
      <c r="H55" s="272" t="s">
        <v>10830</v>
      </c>
      <c r="I55" s="338" t="s">
        <v>9098</v>
      </c>
      <c r="K55" s="272">
        <f t="shared" si="0"/>
        <v>214</v>
      </c>
    </row>
    <row r="56" spans="1:11" x14ac:dyDescent="0.2">
      <c r="A56" s="337" t="s">
        <v>111</v>
      </c>
      <c r="B56" s="329" t="s">
        <v>8490</v>
      </c>
      <c r="C56" s="321">
        <v>0.2</v>
      </c>
      <c r="D56" s="331" t="s">
        <v>489</v>
      </c>
      <c r="E56" s="321">
        <v>57</v>
      </c>
      <c r="F56" s="271">
        <v>25</v>
      </c>
      <c r="G56" s="271">
        <v>186</v>
      </c>
      <c r="I56" s="338" t="s">
        <v>9098</v>
      </c>
      <c r="K56" s="272">
        <f t="shared" si="0"/>
        <v>203</v>
      </c>
    </row>
    <row r="57" spans="1:11" x14ac:dyDescent="0.2">
      <c r="A57" s="337" t="s">
        <v>12151</v>
      </c>
      <c r="B57" s="573" t="s">
        <v>8490</v>
      </c>
      <c r="C57" s="321">
        <v>0.2</v>
      </c>
      <c r="D57" s="518" t="s">
        <v>12152</v>
      </c>
      <c r="E57" s="321">
        <v>57</v>
      </c>
      <c r="F57" s="271">
        <v>27</v>
      </c>
      <c r="G57" s="271">
        <v>169</v>
      </c>
      <c r="H57" s="272" t="s">
        <v>12144</v>
      </c>
      <c r="I57" s="338" t="s">
        <v>9098</v>
      </c>
      <c r="K57" s="272">
        <f t="shared" si="0"/>
        <v>186</v>
      </c>
    </row>
    <row r="58" spans="1:11" x14ac:dyDescent="0.2">
      <c r="A58" s="337" t="s">
        <v>8235</v>
      </c>
      <c r="B58" s="329" t="s">
        <v>8490</v>
      </c>
      <c r="C58" s="330">
        <v>0.2</v>
      </c>
      <c r="D58" s="331" t="s">
        <v>3483</v>
      </c>
      <c r="E58" s="321">
        <v>59</v>
      </c>
      <c r="F58" s="271">
        <v>30</v>
      </c>
      <c r="G58" s="271">
        <v>154</v>
      </c>
      <c r="I58" s="338" t="s">
        <v>9098</v>
      </c>
      <c r="K58" s="272">
        <f t="shared" si="0"/>
        <v>171</v>
      </c>
    </row>
    <row r="59" spans="1:11" x14ac:dyDescent="0.2">
      <c r="A59" s="337" t="s">
        <v>7133</v>
      </c>
      <c r="B59" s="329" t="s">
        <v>8490</v>
      </c>
      <c r="C59" s="321">
        <v>0.2</v>
      </c>
      <c r="D59" s="331" t="s">
        <v>2600</v>
      </c>
      <c r="E59" s="321">
        <v>55</v>
      </c>
      <c r="F59" s="271">
        <v>25</v>
      </c>
      <c r="G59" s="271">
        <v>186</v>
      </c>
      <c r="I59" s="338" t="s">
        <v>9098</v>
      </c>
      <c r="K59" s="272">
        <f t="shared" si="0"/>
        <v>203</v>
      </c>
    </row>
    <row r="60" spans="1:11" x14ac:dyDescent="0.2">
      <c r="A60" s="337" t="s">
        <v>8234</v>
      </c>
      <c r="B60" s="329" t="s">
        <v>8490</v>
      </c>
      <c r="C60" s="321">
        <v>0.2</v>
      </c>
      <c r="D60" s="331" t="s">
        <v>4745</v>
      </c>
      <c r="E60" s="321">
        <v>63</v>
      </c>
      <c r="I60" s="338" t="s">
        <v>9098</v>
      </c>
      <c r="K60" s="272">
        <f t="shared" si="0"/>
        <v>17</v>
      </c>
    </row>
    <row r="61" spans="1:11" x14ac:dyDescent="0.2">
      <c r="A61" s="337" t="s">
        <v>3116</v>
      </c>
      <c r="B61" s="329" t="s">
        <v>8490</v>
      </c>
      <c r="C61" s="321">
        <v>0.2</v>
      </c>
      <c r="D61" s="331" t="s">
        <v>908</v>
      </c>
      <c r="E61" s="321">
        <v>58</v>
      </c>
      <c r="F61" s="271">
        <v>25</v>
      </c>
      <c r="G61" s="271">
        <v>195</v>
      </c>
      <c r="I61" s="338" t="s">
        <v>9098</v>
      </c>
      <c r="K61" s="272">
        <f t="shared" si="0"/>
        <v>212</v>
      </c>
    </row>
    <row r="62" spans="1:11" x14ac:dyDescent="0.2">
      <c r="A62" s="337" t="s">
        <v>3942</v>
      </c>
      <c r="B62" s="329" t="s">
        <v>8490</v>
      </c>
      <c r="C62" s="321">
        <v>0.2</v>
      </c>
      <c r="D62" s="331" t="s">
        <v>3941</v>
      </c>
      <c r="E62" s="321">
        <v>57</v>
      </c>
      <c r="F62" s="271">
        <v>36</v>
      </c>
      <c r="G62" s="271">
        <v>168</v>
      </c>
      <c r="H62" s="338" t="s">
        <v>2224</v>
      </c>
      <c r="I62" s="338" t="s">
        <v>9098</v>
      </c>
      <c r="K62" s="272">
        <f t="shared" si="0"/>
        <v>185</v>
      </c>
    </row>
    <row r="63" spans="1:11" x14ac:dyDescent="0.2">
      <c r="A63" s="337" t="s">
        <v>12552</v>
      </c>
      <c r="B63" s="573" t="s">
        <v>8490</v>
      </c>
      <c r="C63" s="321">
        <v>0.2</v>
      </c>
      <c r="D63" s="518" t="s">
        <v>12553</v>
      </c>
      <c r="E63" s="321">
        <v>53</v>
      </c>
      <c r="F63" s="271">
        <v>26</v>
      </c>
      <c r="G63" s="271">
        <v>189</v>
      </c>
      <c r="H63" s="338" t="s">
        <v>12543</v>
      </c>
      <c r="I63" s="338" t="s">
        <v>9098</v>
      </c>
      <c r="K63" s="272">
        <f t="shared" si="0"/>
        <v>206</v>
      </c>
    </row>
    <row r="64" spans="1:11" x14ac:dyDescent="0.2">
      <c r="A64" s="365" t="s">
        <v>9086</v>
      </c>
      <c r="B64" s="272" t="s">
        <v>8490</v>
      </c>
      <c r="C64" s="332">
        <v>0.2</v>
      </c>
      <c r="D64" s="333" t="s">
        <v>10210</v>
      </c>
      <c r="E64" s="271">
        <v>55</v>
      </c>
      <c r="F64" s="271">
        <v>25</v>
      </c>
      <c r="G64" s="271">
        <v>181</v>
      </c>
      <c r="I64" s="338" t="s">
        <v>9098</v>
      </c>
      <c r="K64" s="272">
        <f t="shared" si="0"/>
        <v>198</v>
      </c>
    </row>
    <row r="65" spans="1:11" x14ac:dyDescent="0.2">
      <c r="A65" s="337" t="s">
        <v>4473</v>
      </c>
      <c r="B65" s="329" t="s">
        <v>8490</v>
      </c>
      <c r="C65" s="321">
        <v>0.2</v>
      </c>
      <c r="D65" s="331" t="s">
        <v>9291</v>
      </c>
      <c r="E65" s="321">
        <v>56</v>
      </c>
      <c r="F65" s="271">
        <v>25</v>
      </c>
      <c r="G65" s="271">
        <v>170</v>
      </c>
      <c r="I65" s="338" t="s">
        <v>9098</v>
      </c>
      <c r="K65" s="272">
        <f t="shared" si="0"/>
        <v>187</v>
      </c>
    </row>
    <row r="66" spans="1:11" x14ac:dyDescent="0.2">
      <c r="A66" s="340" t="s">
        <v>10150</v>
      </c>
      <c r="B66" s="329" t="s">
        <v>8490</v>
      </c>
      <c r="C66" s="330">
        <v>0.2</v>
      </c>
      <c r="D66" s="331" t="s">
        <v>6110</v>
      </c>
      <c r="E66" s="321">
        <v>53</v>
      </c>
      <c r="F66" s="271">
        <v>25</v>
      </c>
      <c r="G66" s="271">
        <v>180</v>
      </c>
      <c r="I66" s="338" t="s">
        <v>9098</v>
      </c>
      <c r="K66" s="272">
        <f t="shared" si="0"/>
        <v>197</v>
      </c>
    </row>
    <row r="67" spans="1:11" x14ac:dyDescent="0.2">
      <c r="A67" s="365" t="s">
        <v>9087</v>
      </c>
      <c r="B67" s="331" t="s">
        <v>8490</v>
      </c>
      <c r="C67" s="332">
        <v>0.2</v>
      </c>
      <c r="D67" s="333" t="s">
        <v>4684</v>
      </c>
      <c r="E67" s="271">
        <v>59</v>
      </c>
      <c r="F67" s="271">
        <v>25</v>
      </c>
      <c r="G67" s="271">
        <v>139</v>
      </c>
      <c r="I67" s="338" t="s">
        <v>9098</v>
      </c>
      <c r="K67" s="272">
        <f t="shared" si="0"/>
        <v>156</v>
      </c>
    </row>
    <row r="68" spans="1:11" x14ac:dyDescent="0.2">
      <c r="A68" s="337" t="s">
        <v>9152</v>
      </c>
      <c r="B68" s="329" t="s">
        <v>8490</v>
      </c>
      <c r="C68" s="330">
        <v>0.2</v>
      </c>
      <c r="D68" s="331" t="s">
        <v>9806</v>
      </c>
      <c r="E68" s="321">
        <v>55</v>
      </c>
      <c r="I68" s="338" t="s">
        <v>9098</v>
      </c>
      <c r="K68" s="272">
        <f t="shared" si="0"/>
        <v>17</v>
      </c>
    </row>
    <row r="69" spans="1:11" x14ac:dyDescent="0.2">
      <c r="A69" s="337" t="s">
        <v>3993</v>
      </c>
      <c r="B69" s="272" t="s">
        <v>8490</v>
      </c>
      <c r="C69" s="332">
        <v>0.2</v>
      </c>
      <c r="D69" s="333" t="s">
        <v>6767</v>
      </c>
      <c r="E69" s="271">
        <v>57</v>
      </c>
      <c r="F69" s="271">
        <v>25</v>
      </c>
      <c r="G69" s="271">
        <v>210</v>
      </c>
      <c r="I69" s="338" t="s">
        <v>9098</v>
      </c>
      <c r="K69" s="272">
        <f t="shared" si="0"/>
        <v>227</v>
      </c>
    </row>
    <row r="70" spans="1:11" x14ac:dyDescent="0.2">
      <c r="A70" s="483" t="s">
        <v>6200</v>
      </c>
      <c r="B70" s="491" t="s">
        <v>8490</v>
      </c>
      <c r="C70" s="485">
        <v>0.2</v>
      </c>
      <c r="D70" s="622" t="s">
        <v>5049</v>
      </c>
      <c r="E70" s="486">
        <v>53</v>
      </c>
      <c r="F70" s="486">
        <v>25</v>
      </c>
      <c r="G70" s="486">
        <v>165</v>
      </c>
      <c r="H70" s="491"/>
      <c r="I70" s="491" t="s">
        <v>9098</v>
      </c>
      <c r="J70" s="491"/>
      <c r="K70" s="491">
        <f t="shared" ref="K70:K141" si="1">G70+17</f>
        <v>182</v>
      </c>
    </row>
    <row r="71" spans="1:11" x14ac:dyDescent="0.2">
      <c r="A71" s="337" t="s">
        <v>3994</v>
      </c>
      <c r="B71" s="329" t="s">
        <v>8490</v>
      </c>
      <c r="C71" s="330">
        <v>0.2</v>
      </c>
      <c r="D71" s="331" t="s">
        <v>1540</v>
      </c>
      <c r="E71" s="321">
        <v>57</v>
      </c>
      <c r="F71" s="271">
        <v>25</v>
      </c>
      <c r="G71" s="271">
        <v>210</v>
      </c>
      <c r="I71" s="338" t="s">
        <v>9098</v>
      </c>
      <c r="K71" s="272">
        <f t="shared" si="1"/>
        <v>227</v>
      </c>
    </row>
    <row r="72" spans="1:11" x14ac:dyDescent="0.2">
      <c r="A72" s="337" t="s">
        <v>8539</v>
      </c>
      <c r="B72" s="329" t="s">
        <v>8490</v>
      </c>
      <c r="C72" s="330">
        <v>0.2</v>
      </c>
      <c r="D72" s="331" t="s">
        <v>4099</v>
      </c>
      <c r="E72" s="321">
        <v>56</v>
      </c>
      <c r="F72" s="271">
        <v>27</v>
      </c>
      <c r="G72" s="271">
        <v>200</v>
      </c>
      <c r="H72" s="338" t="s">
        <v>10109</v>
      </c>
      <c r="I72" s="338" t="s">
        <v>9098</v>
      </c>
      <c r="K72" s="272">
        <f t="shared" si="1"/>
        <v>217</v>
      </c>
    </row>
    <row r="73" spans="1:11" x14ac:dyDescent="0.2">
      <c r="A73" s="337" t="s">
        <v>429</v>
      </c>
      <c r="B73" s="329" t="s">
        <v>8490</v>
      </c>
      <c r="C73" s="330">
        <v>0.2</v>
      </c>
      <c r="D73" s="331" t="s">
        <v>8735</v>
      </c>
      <c r="E73" s="321">
        <v>68</v>
      </c>
      <c r="I73" s="338" t="s">
        <v>9098</v>
      </c>
      <c r="K73" s="272">
        <f t="shared" si="1"/>
        <v>17</v>
      </c>
    </row>
    <row r="74" spans="1:11" x14ac:dyDescent="0.2">
      <c r="A74" s="337" t="s">
        <v>3996</v>
      </c>
      <c r="B74" s="342" t="s">
        <v>8490</v>
      </c>
      <c r="C74" s="330">
        <v>0.2</v>
      </c>
      <c r="D74" s="343" t="s">
        <v>6112</v>
      </c>
      <c r="E74" s="344">
        <v>58</v>
      </c>
      <c r="I74" s="338" t="s">
        <v>9098</v>
      </c>
      <c r="K74" s="272">
        <f t="shared" si="1"/>
        <v>17</v>
      </c>
    </row>
    <row r="75" spans="1:11" x14ac:dyDescent="0.2">
      <c r="A75" s="337" t="s">
        <v>1602</v>
      </c>
      <c r="B75" s="342" t="s">
        <v>8490</v>
      </c>
      <c r="C75" s="330">
        <v>0.2</v>
      </c>
      <c r="D75" s="343" t="s">
        <v>5954</v>
      </c>
      <c r="E75" s="344">
        <v>56</v>
      </c>
      <c r="F75" s="271">
        <v>33</v>
      </c>
      <c r="G75" s="271">
        <v>204</v>
      </c>
      <c r="I75" s="338" t="s">
        <v>9098</v>
      </c>
      <c r="K75" s="272">
        <f t="shared" si="1"/>
        <v>221</v>
      </c>
    </row>
    <row r="76" spans="1:11" x14ac:dyDescent="0.2">
      <c r="A76" s="337" t="s">
        <v>7878</v>
      </c>
      <c r="B76" s="272" t="s">
        <v>8490</v>
      </c>
      <c r="C76" s="332">
        <v>0.2</v>
      </c>
      <c r="D76" s="333" t="s">
        <v>2531</v>
      </c>
      <c r="E76" s="271">
        <v>55</v>
      </c>
      <c r="F76" s="271">
        <v>25</v>
      </c>
      <c r="G76" s="271">
        <v>210</v>
      </c>
      <c r="I76" s="338" t="s">
        <v>9098</v>
      </c>
      <c r="K76" s="272">
        <f t="shared" si="1"/>
        <v>227</v>
      </c>
    </row>
    <row r="77" spans="1:11" x14ac:dyDescent="0.2">
      <c r="A77" s="337" t="s">
        <v>2749</v>
      </c>
      <c r="B77" s="338" t="s">
        <v>8490</v>
      </c>
      <c r="C77" s="332">
        <v>0.2</v>
      </c>
      <c r="D77" s="420" t="s">
        <v>9249</v>
      </c>
      <c r="E77" s="271">
        <v>56</v>
      </c>
      <c r="F77" s="271">
        <v>25</v>
      </c>
      <c r="G77" s="271">
        <v>197</v>
      </c>
      <c r="H77" s="338" t="s">
        <v>2748</v>
      </c>
      <c r="I77" s="338" t="s">
        <v>9098</v>
      </c>
      <c r="K77" s="272">
        <f t="shared" si="1"/>
        <v>214</v>
      </c>
    </row>
    <row r="78" spans="1:11" x14ac:dyDescent="0.2">
      <c r="A78" s="337" t="s">
        <v>8336</v>
      </c>
      <c r="B78" s="338" t="s">
        <v>8490</v>
      </c>
      <c r="C78" s="332">
        <v>0.2</v>
      </c>
      <c r="D78" s="420" t="s">
        <v>6607</v>
      </c>
      <c r="E78" s="271">
        <v>55</v>
      </c>
      <c r="F78" s="271">
        <v>25</v>
      </c>
      <c r="G78" s="271">
        <v>180</v>
      </c>
      <c r="I78" s="338" t="s">
        <v>9098</v>
      </c>
      <c r="K78" s="272">
        <f t="shared" si="1"/>
        <v>197</v>
      </c>
    </row>
    <row r="79" spans="1:11" x14ac:dyDescent="0.2">
      <c r="A79" s="337" t="s">
        <v>555</v>
      </c>
      <c r="B79" s="338" t="s">
        <v>8490</v>
      </c>
      <c r="C79" s="332">
        <v>0.2</v>
      </c>
      <c r="D79" s="420" t="s">
        <v>1364</v>
      </c>
      <c r="E79" s="271">
        <v>55</v>
      </c>
      <c r="F79" s="271">
        <v>25</v>
      </c>
      <c r="G79" s="271">
        <v>180</v>
      </c>
      <c r="I79" s="338" t="s">
        <v>9098</v>
      </c>
      <c r="K79" s="272">
        <f t="shared" si="1"/>
        <v>197</v>
      </c>
    </row>
    <row r="80" spans="1:11" x14ac:dyDescent="0.2">
      <c r="A80" s="337" t="s">
        <v>7699</v>
      </c>
      <c r="B80" s="338" t="s">
        <v>8490</v>
      </c>
      <c r="C80" s="332">
        <v>0.2</v>
      </c>
      <c r="D80" s="420" t="s">
        <v>5477</v>
      </c>
      <c r="E80" s="271">
        <v>60</v>
      </c>
      <c r="F80" s="271">
        <v>25</v>
      </c>
      <c r="G80" s="271">
        <v>185</v>
      </c>
      <c r="I80" s="338" t="s">
        <v>9098</v>
      </c>
      <c r="K80" s="272">
        <f t="shared" si="1"/>
        <v>202</v>
      </c>
    </row>
    <row r="81" spans="1:11" x14ac:dyDescent="0.2">
      <c r="A81" s="365" t="s">
        <v>8783</v>
      </c>
      <c r="B81" s="338" t="s">
        <v>8490</v>
      </c>
      <c r="C81" s="332">
        <v>0.2</v>
      </c>
      <c r="D81" s="420" t="s">
        <v>7290</v>
      </c>
      <c r="E81" s="271">
        <v>55</v>
      </c>
      <c r="F81" s="271">
        <v>25</v>
      </c>
      <c r="G81" s="271">
        <v>180</v>
      </c>
      <c r="I81" s="338" t="s">
        <v>9098</v>
      </c>
      <c r="K81" s="272">
        <f t="shared" si="1"/>
        <v>197</v>
      </c>
    </row>
    <row r="82" spans="1:11" x14ac:dyDescent="0.2">
      <c r="A82" s="365" t="s">
        <v>643</v>
      </c>
      <c r="B82" s="331" t="s">
        <v>8490</v>
      </c>
      <c r="C82" s="332">
        <v>0.2</v>
      </c>
      <c r="D82" s="333" t="s">
        <v>9209</v>
      </c>
      <c r="E82" s="271">
        <v>55</v>
      </c>
      <c r="F82" s="271">
        <v>25</v>
      </c>
      <c r="G82" s="271">
        <v>180</v>
      </c>
      <c r="I82" s="338" t="s">
        <v>9098</v>
      </c>
      <c r="K82" s="272">
        <f t="shared" si="1"/>
        <v>197</v>
      </c>
    </row>
    <row r="83" spans="1:11" x14ac:dyDescent="0.2">
      <c r="A83" s="337" t="s">
        <v>1673</v>
      </c>
      <c r="B83" s="336" t="s">
        <v>8490</v>
      </c>
      <c r="C83" s="332">
        <v>0.2</v>
      </c>
      <c r="D83" s="336" t="s">
        <v>6337</v>
      </c>
      <c r="E83" s="271">
        <v>60</v>
      </c>
      <c r="F83" s="271">
        <v>26</v>
      </c>
      <c r="G83" s="271">
        <v>173</v>
      </c>
      <c r="I83" s="338" t="s">
        <v>9098</v>
      </c>
      <c r="K83" s="272">
        <f t="shared" si="1"/>
        <v>190</v>
      </c>
    </row>
    <row r="84" spans="1:11" x14ac:dyDescent="0.2">
      <c r="A84" s="337" t="s">
        <v>3606</v>
      </c>
      <c r="B84" s="331" t="s">
        <v>8490</v>
      </c>
      <c r="C84" s="321">
        <v>0.2</v>
      </c>
      <c r="D84" s="331" t="s">
        <v>39</v>
      </c>
      <c r="E84" s="321">
        <v>55</v>
      </c>
      <c r="F84" s="271">
        <v>25</v>
      </c>
      <c r="G84" s="271">
        <v>180</v>
      </c>
      <c r="I84" s="338" t="s">
        <v>9098</v>
      </c>
      <c r="K84" s="272">
        <f t="shared" si="1"/>
        <v>197</v>
      </c>
    </row>
    <row r="85" spans="1:11" x14ac:dyDescent="0.2">
      <c r="A85" s="337" t="s">
        <v>642</v>
      </c>
      <c r="B85" s="336" t="s">
        <v>8490</v>
      </c>
      <c r="C85" s="332">
        <v>0.2</v>
      </c>
      <c r="D85" s="336" t="s">
        <v>4108</v>
      </c>
      <c r="E85" s="271">
        <v>55</v>
      </c>
      <c r="F85" s="271">
        <v>25</v>
      </c>
      <c r="G85" s="271">
        <v>180</v>
      </c>
      <c r="I85" s="338" t="s">
        <v>9098</v>
      </c>
      <c r="K85" s="272">
        <f t="shared" si="1"/>
        <v>197</v>
      </c>
    </row>
    <row r="86" spans="1:11" x14ac:dyDescent="0.2">
      <c r="A86" s="337" t="s">
        <v>7877</v>
      </c>
      <c r="B86" s="336" t="s">
        <v>8490</v>
      </c>
      <c r="C86" s="332">
        <v>0.2</v>
      </c>
      <c r="D86" s="336" t="s">
        <v>10467</v>
      </c>
      <c r="E86" s="271">
        <v>55</v>
      </c>
      <c r="F86" s="271">
        <v>25</v>
      </c>
      <c r="G86" s="271">
        <v>196</v>
      </c>
      <c r="I86" s="338" t="s">
        <v>9098</v>
      </c>
      <c r="K86" s="272">
        <f t="shared" si="1"/>
        <v>213</v>
      </c>
    </row>
    <row r="87" spans="1:11" x14ac:dyDescent="0.2">
      <c r="A87" s="483" t="s">
        <v>8336</v>
      </c>
      <c r="B87" s="484" t="s">
        <v>8490</v>
      </c>
      <c r="C87" s="485">
        <v>0.2</v>
      </c>
      <c r="D87" s="484" t="s">
        <v>7337</v>
      </c>
      <c r="E87" s="486">
        <v>55</v>
      </c>
      <c r="F87" s="486">
        <v>25</v>
      </c>
      <c r="G87" s="486">
        <v>180</v>
      </c>
      <c r="H87" s="491"/>
      <c r="I87" s="491" t="s">
        <v>9098</v>
      </c>
      <c r="J87" s="491"/>
      <c r="K87" s="491">
        <f t="shared" si="1"/>
        <v>197</v>
      </c>
    </row>
    <row r="88" spans="1:11" x14ac:dyDescent="0.2">
      <c r="A88" s="337" t="s">
        <v>6209</v>
      </c>
      <c r="B88" s="329" t="s">
        <v>8490</v>
      </c>
      <c r="C88" s="330">
        <v>0.2</v>
      </c>
      <c r="D88" s="518" t="s">
        <v>11720</v>
      </c>
      <c r="E88" s="321">
        <v>59</v>
      </c>
      <c r="F88" s="271">
        <v>30</v>
      </c>
      <c r="G88" s="271">
        <v>154</v>
      </c>
      <c r="I88" s="338" t="s">
        <v>9098</v>
      </c>
      <c r="K88" s="272">
        <f t="shared" si="1"/>
        <v>171</v>
      </c>
    </row>
    <row r="89" spans="1:11" x14ac:dyDescent="0.2">
      <c r="A89" s="337" t="s">
        <v>10376</v>
      </c>
      <c r="B89" s="336" t="s">
        <v>8490</v>
      </c>
      <c r="C89" s="332">
        <v>0.2</v>
      </c>
      <c r="D89" s="336" t="s">
        <v>1272</v>
      </c>
      <c r="E89" s="271">
        <v>55</v>
      </c>
      <c r="F89" s="271">
        <v>25</v>
      </c>
      <c r="G89" s="271">
        <v>180</v>
      </c>
      <c r="I89" s="338" t="s">
        <v>9098</v>
      </c>
      <c r="K89" s="272">
        <f t="shared" si="1"/>
        <v>197</v>
      </c>
    </row>
    <row r="90" spans="1:11" x14ac:dyDescent="0.2">
      <c r="A90" s="337" t="s">
        <v>7136</v>
      </c>
      <c r="B90" s="329" t="s">
        <v>8490</v>
      </c>
      <c r="C90" s="321">
        <v>0.2</v>
      </c>
      <c r="D90" s="331" t="s">
        <v>5018</v>
      </c>
      <c r="E90" s="321">
        <v>55</v>
      </c>
      <c r="F90" s="271">
        <v>35</v>
      </c>
      <c r="G90" s="271">
        <v>152</v>
      </c>
      <c r="I90" s="338" t="s">
        <v>9098</v>
      </c>
      <c r="K90" s="272">
        <f t="shared" si="1"/>
        <v>169</v>
      </c>
    </row>
    <row r="91" spans="1:11" x14ac:dyDescent="0.2">
      <c r="A91" s="337" t="s">
        <v>10377</v>
      </c>
      <c r="B91" s="336" t="s">
        <v>8490</v>
      </c>
      <c r="C91" s="332">
        <v>0.2</v>
      </c>
      <c r="D91" s="336" t="s">
        <v>3537</v>
      </c>
      <c r="E91" s="271">
        <v>55</v>
      </c>
      <c r="F91" s="271">
        <v>26</v>
      </c>
      <c r="G91" s="271">
        <v>180</v>
      </c>
      <c r="I91" s="338" t="s">
        <v>9098</v>
      </c>
      <c r="K91" s="272">
        <f t="shared" si="1"/>
        <v>197</v>
      </c>
    </row>
    <row r="92" spans="1:11" x14ac:dyDescent="0.2">
      <c r="A92" s="337" t="s">
        <v>8005</v>
      </c>
      <c r="B92" s="331" t="s">
        <v>8490</v>
      </c>
      <c r="C92" s="321">
        <v>0.2</v>
      </c>
      <c r="D92" s="331" t="s">
        <v>2201</v>
      </c>
      <c r="E92" s="321">
        <v>58</v>
      </c>
      <c r="F92" s="271">
        <v>26</v>
      </c>
      <c r="G92" s="271">
        <v>180</v>
      </c>
      <c r="I92" s="338" t="s">
        <v>9098</v>
      </c>
      <c r="K92" s="272">
        <f t="shared" si="1"/>
        <v>197</v>
      </c>
    </row>
    <row r="93" spans="1:11" x14ac:dyDescent="0.2">
      <c r="A93" s="365" t="s">
        <v>10184</v>
      </c>
      <c r="B93" s="272" t="s">
        <v>8490</v>
      </c>
      <c r="C93" s="332">
        <v>0.2</v>
      </c>
      <c r="D93" s="333" t="s">
        <v>936</v>
      </c>
      <c r="E93" s="271">
        <v>62</v>
      </c>
      <c r="F93" s="271">
        <v>27</v>
      </c>
      <c r="G93" s="271">
        <v>130</v>
      </c>
      <c r="I93" s="338" t="s">
        <v>9098</v>
      </c>
      <c r="K93" s="272">
        <f t="shared" si="1"/>
        <v>147</v>
      </c>
    </row>
    <row r="94" spans="1:11" x14ac:dyDescent="0.2">
      <c r="A94" s="337" t="s">
        <v>3117</v>
      </c>
      <c r="B94" s="329" t="s">
        <v>8490</v>
      </c>
      <c r="C94" s="330">
        <v>0.2</v>
      </c>
      <c r="D94" s="331" t="s">
        <v>6139</v>
      </c>
      <c r="E94" s="321">
        <v>54</v>
      </c>
      <c r="F94" s="271">
        <v>26</v>
      </c>
      <c r="G94" s="271">
        <v>194</v>
      </c>
      <c r="I94" s="338" t="s">
        <v>9098</v>
      </c>
      <c r="K94" s="272">
        <f t="shared" si="1"/>
        <v>211</v>
      </c>
    </row>
    <row r="95" spans="1:11" x14ac:dyDescent="0.2">
      <c r="A95" s="337" t="s">
        <v>7799</v>
      </c>
      <c r="B95" s="329" t="s">
        <v>8490</v>
      </c>
      <c r="C95" s="330">
        <v>0.2</v>
      </c>
      <c r="D95" s="331" t="s">
        <v>4783</v>
      </c>
      <c r="E95" s="321">
        <v>54</v>
      </c>
      <c r="F95" s="271">
        <v>27</v>
      </c>
      <c r="G95" s="271">
        <v>192</v>
      </c>
      <c r="I95" s="338" t="s">
        <v>9098</v>
      </c>
      <c r="K95" s="272">
        <f t="shared" si="1"/>
        <v>209</v>
      </c>
    </row>
    <row r="96" spans="1:11" x14ac:dyDescent="0.2">
      <c r="A96" s="337" t="s">
        <v>5416</v>
      </c>
      <c r="B96" s="331" t="s">
        <v>8490</v>
      </c>
      <c r="C96" s="332">
        <v>0.2</v>
      </c>
      <c r="D96" s="333" t="s">
        <v>3332</v>
      </c>
      <c r="E96" s="271">
        <v>53</v>
      </c>
      <c r="F96" s="271">
        <v>26</v>
      </c>
      <c r="G96" s="271">
        <v>158</v>
      </c>
      <c r="I96" s="338" t="s">
        <v>9098</v>
      </c>
      <c r="K96" s="272">
        <f t="shared" si="1"/>
        <v>175</v>
      </c>
    </row>
    <row r="97" spans="1:11" x14ac:dyDescent="0.2">
      <c r="A97" s="337" t="s">
        <v>3218</v>
      </c>
      <c r="B97" s="331" t="s">
        <v>8490</v>
      </c>
      <c r="C97" s="332">
        <v>0.2</v>
      </c>
      <c r="D97" s="420" t="s">
        <v>3219</v>
      </c>
      <c r="E97" s="271">
        <v>56</v>
      </c>
      <c r="F97" s="271">
        <v>30</v>
      </c>
      <c r="G97" s="271">
        <v>208</v>
      </c>
      <c r="I97" s="338" t="s">
        <v>9098</v>
      </c>
      <c r="K97" s="272">
        <f t="shared" si="1"/>
        <v>225</v>
      </c>
    </row>
    <row r="98" spans="1:11" x14ac:dyDescent="0.2">
      <c r="A98" s="337" t="s">
        <v>3995</v>
      </c>
      <c r="B98" s="329" t="s">
        <v>8490</v>
      </c>
      <c r="C98" s="330">
        <v>0.2</v>
      </c>
      <c r="D98" s="331" t="s">
        <v>8681</v>
      </c>
      <c r="E98" s="321">
        <v>56</v>
      </c>
      <c r="F98" s="271">
        <v>25</v>
      </c>
      <c r="G98" s="271">
        <v>192</v>
      </c>
      <c r="I98" s="338" t="s">
        <v>9098</v>
      </c>
      <c r="K98" s="272">
        <f t="shared" si="1"/>
        <v>209</v>
      </c>
    </row>
    <row r="99" spans="1:11" x14ac:dyDescent="0.2">
      <c r="A99" s="340" t="s">
        <v>9696</v>
      </c>
      <c r="B99" s="329" t="s">
        <v>8490</v>
      </c>
      <c r="C99" s="330">
        <v>0.2</v>
      </c>
      <c r="D99" s="331" t="s">
        <v>4640</v>
      </c>
      <c r="E99" s="321">
        <v>57</v>
      </c>
      <c r="F99" s="271">
        <v>25</v>
      </c>
      <c r="G99" s="271">
        <v>191</v>
      </c>
      <c r="I99" s="338" t="s">
        <v>9098</v>
      </c>
      <c r="K99" s="272">
        <f t="shared" si="1"/>
        <v>208</v>
      </c>
    </row>
    <row r="100" spans="1:11" x14ac:dyDescent="0.2">
      <c r="A100" s="337" t="s">
        <v>3505</v>
      </c>
      <c r="B100" s="272" t="s">
        <v>8490</v>
      </c>
      <c r="C100" s="332">
        <v>0.2</v>
      </c>
      <c r="D100" s="333" t="s">
        <v>8305</v>
      </c>
      <c r="E100" s="271">
        <v>56</v>
      </c>
      <c r="F100" s="271">
        <v>25</v>
      </c>
      <c r="G100" s="271">
        <v>198</v>
      </c>
      <c r="I100" s="338" t="s">
        <v>9098</v>
      </c>
      <c r="K100" s="272">
        <f t="shared" si="1"/>
        <v>215</v>
      </c>
    </row>
    <row r="101" spans="1:11" x14ac:dyDescent="0.2">
      <c r="A101" s="337" t="s">
        <v>6819</v>
      </c>
      <c r="B101" s="338" t="s">
        <v>8490</v>
      </c>
      <c r="C101" s="332">
        <v>0.2</v>
      </c>
      <c r="D101" s="420" t="s">
        <v>6818</v>
      </c>
      <c r="E101" s="271">
        <v>58</v>
      </c>
      <c r="F101" s="271">
        <v>25</v>
      </c>
      <c r="G101" s="271">
        <v>190</v>
      </c>
      <c r="I101" s="338" t="s">
        <v>9098</v>
      </c>
      <c r="K101" s="272">
        <f t="shared" si="1"/>
        <v>207</v>
      </c>
    </row>
    <row r="102" spans="1:11" x14ac:dyDescent="0.2">
      <c r="A102" s="337" t="s">
        <v>3612</v>
      </c>
      <c r="B102" s="334" t="s">
        <v>8490</v>
      </c>
      <c r="C102" s="335">
        <v>0.2</v>
      </c>
      <c r="D102" s="334" t="s">
        <v>8598</v>
      </c>
      <c r="E102" s="335">
        <v>55</v>
      </c>
      <c r="F102" s="271">
        <v>25</v>
      </c>
      <c r="G102" s="271">
        <v>200</v>
      </c>
      <c r="I102" s="338" t="s">
        <v>9098</v>
      </c>
      <c r="K102" s="272">
        <f t="shared" si="1"/>
        <v>217</v>
      </c>
    </row>
    <row r="103" spans="1:11" x14ac:dyDescent="0.2">
      <c r="A103" s="365" t="s">
        <v>9114</v>
      </c>
      <c r="B103" s="331" t="s">
        <v>8490</v>
      </c>
      <c r="C103" s="332">
        <v>0.2</v>
      </c>
      <c r="D103" s="333" t="s">
        <v>973</v>
      </c>
      <c r="E103" s="271">
        <v>57</v>
      </c>
      <c r="F103" s="271">
        <v>25</v>
      </c>
      <c r="G103" s="271">
        <v>192</v>
      </c>
      <c r="I103" s="338" t="s">
        <v>9098</v>
      </c>
      <c r="K103" s="272">
        <f t="shared" si="1"/>
        <v>209</v>
      </c>
    </row>
    <row r="104" spans="1:11" x14ac:dyDescent="0.2">
      <c r="A104" s="337" t="s">
        <v>3989</v>
      </c>
      <c r="B104" s="334" t="s">
        <v>8490</v>
      </c>
      <c r="C104" s="335">
        <v>0.2</v>
      </c>
      <c r="D104" s="334" t="s">
        <v>5698</v>
      </c>
      <c r="E104" s="335">
        <v>57</v>
      </c>
      <c r="F104" s="271">
        <v>34</v>
      </c>
      <c r="G104" s="271">
        <v>196</v>
      </c>
      <c r="I104" s="338" t="s">
        <v>9098</v>
      </c>
      <c r="K104" s="272">
        <f t="shared" si="1"/>
        <v>213</v>
      </c>
    </row>
    <row r="105" spans="1:11" x14ac:dyDescent="0.2">
      <c r="A105" s="337" t="s">
        <v>2665</v>
      </c>
      <c r="B105" s="272" t="s">
        <v>8490</v>
      </c>
      <c r="C105" s="332">
        <v>0.2</v>
      </c>
      <c r="D105" s="333" t="s">
        <v>209</v>
      </c>
      <c r="E105" s="271">
        <v>57</v>
      </c>
      <c r="F105" s="271">
        <v>25</v>
      </c>
      <c r="G105" s="271">
        <v>193</v>
      </c>
      <c r="I105" s="338" t="s">
        <v>9098</v>
      </c>
      <c r="K105" s="272">
        <f t="shared" si="1"/>
        <v>210</v>
      </c>
    </row>
    <row r="106" spans="1:11" x14ac:dyDescent="0.2">
      <c r="A106" s="337" t="s">
        <v>11458</v>
      </c>
      <c r="B106" s="272" t="s">
        <v>8490</v>
      </c>
      <c r="C106" s="332">
        <v>0.2</v>
      </c>
      <c r="D106" s="333" t="s">
        <v>11454</v>
      </c>
      <c r="E106" s="271">
        <v>57</v>
      </c>
      <c r="F106" s="271">
        <v>25</v>
      </c>
      <c r="G106" s="271">
        <v>190</v>
      </c>
      <c r="H106" s="272" t="s">
        <v>11453</v>
      </c>
      <c r="I106" s="338" t="s">
        <v>9098</v>
      </c>
      <c r="K106" s="272">
        <f t="shared" si="1"/>
        <v>207</v>
      </c>
    </row>
    <row r="107" spans="1:11" x14ac:dyDescent="0.2">
      <c r="A107" s="337" t="s">
        <v>9872</v>
      </c>
      <c r="B107" s="338" t="s">
        <v>8490</v>
      </c>
      <c r="C107" s="332">
        <v>0.2</v>
      </c>
      <c r="D107" s="420" t="s">
        <v>30</v>
      </c>
      <c r="E107" s="271">
        <v>56</v>
      </c>
      <c r="F107" s="271">
        <v>25</v>
      </c>
      <c r="G107" s="271">
        <v>200</v>
      </c>
      <c r="I107" s="338" t="s">
        <v>9098</v>
      </c>
      <c r="K107" s="272">
        <f t="shared" si="1"/>
        <v>217</v>
      </c>
    </row>
    <row r="108" spans="1:11" x14ac:dyDescent="0.2">
      <c r="A108" s="365" t="s">
        <v>8786</v>
      </c>
      <c r="B108" s="272" t="s">
        <v>8490</v>
      </c>
      <c r="C108" s="332">
        <v>0.2</v>
      </c>
      <c r="D108" s="333" t="s">
        <v>2850</v>
      </c>
      <c r="E108" s="271">
        <v>58</v>
      </c>
      <c r="F108" s="271">
        <v>26</v>
      </c>
      <c r="G108" s="271">
        <v>190</v>
      </c>
      <c r="I108" s="338" t="s">
        <v>9098</v>
      </c>
      <c r="K108" s="272">
        <f t="shared" si="1"/>
        <v>207</v>
      </c>
    </row>
    <row r="109" spans="1:11" x14ac:dyDescent="0.2">
      <c r="A109" s="365" t="s">
        <v>7546</v>
      </c>
      <c r="B109" s="338" t="s">
        <v>8490</v>
      </c>
      <c r="C109" s="332">
        <v>0.2</v>
      </c>
      <c r="D109" s="420" t="s">
        <v>7725</v>
      </c>
      <c r="E109" s="271">
        <v>56</v>
      </c>
      <c r="F109" s="271">
        <v>25</v>
      </c>
      <c r="G109" s="271">
        <v>198</v>
      </c>
      <c r="H109" s="338" t="s">
        <v>2748</v>
      </c>
      <c r="I109" s="338" t="s">
        <v>9098</v>
      </c>
      <c r="K109" s="272">
        <f t="shared" si="1"/>
        <v>215</v>
      </c>
    </row>
    <row r="110" spans="1:11" x14ac:dyDescent="0.2">
      <c r="A110" s="337" t="s">
        <v>10555</v>
      </c>
      <c r="B110" s="272" t="s">
        <v>8490</v>
      </c>
      <c r="C110" s="332">
        <v>0.2</v>
      </c>
      <c r="D110" s="333" t="s">
        <v>6645</v>
      </c>
      <c r="E110" s="271">
        <v>56</v>
      </c>
      <c r="F110" s="271">
        <v>26</v>
      </c>
      <c r="G110" s="271">
        <v>201</v>
      </c>
      <c r="I110" s="338" t="s">
        <v>9098</v>
      </c>
      <c r="K110" s="272">
        <f t="shared" si="1"/>
        <v>218</v>
      </c>
    </row>
    <row r="111" spans="1:11" x14ac:dyDescent="0.2">
      <c r="A111" s="365" t="s">
        <v>12418</v>
      </c>
      <c r="B111" s="272" t="s">
        <v>8490</v>
      </c>
      <c r="C111" s="332">
        <v>0.2</v>
      </c>
      <c r="D111" s="333" t="s">
        <v>12417</v>
      </c>
      <c r="E111" s="271">
        <v>57</v>
      </c>
      <c r="F111" s="271">
        <v>24</v>
      </c>
      <c r="G111" s="271">
        <v>198</v>
      </c>
      <c r="I111" s="338" t="s">
        <v>9098</v>
      </c>
      <c r="K111" s="272">
        <f>G111+17</f>
        <v>215</v>
      </c>
    </row>
    <row r="112" spans="1:11" x14ac:dyDescent="0.2">
      <c r="A112" s="365" t="s">
        <v>5296</v>
      </c>
      <c r="B112" s="272" t="s">
        <v>8490</v>
      </c>
      <c r="C112" s="332">
        <v>0.2</v>
      </c>
      <c r="D112" s="333" t="s">
        <v>8175</v>
      </c>
      <c r="E112" s="271">
        <v>57</v>
      </c>
      <c r="F112" s="271">
        <v>24</v>
      </c>
      <c r="G112" s="271">
        <v>198</v>
      </c>
      <c r="I112" s="338" t="s">
        <v>9098</v>
      </c>
      <c r="K112" s="272">
        <f t="shared" si="1"/>
        <v>215</v>
      </c>
    </row>
    <row r="113" spans="1:11" x14ac:dyDescent="0.2">
      <c r="A113" s="337" t="s">
        <v>3634</v>
      </c>
      <c r="B113" s="272" t="s">
        <v>8490</v>
      </c>
      <c r="C113" s="332">
        <v>0.2</v>
      </c>
      <c r="D113" s="333" t="s">
        <v>8306</v>
      </c>
      <c r="E113" s="271">
        <v>56</v>
      </c>
      <c r="F113" s="271">
        <v>25</v>
      </c>
      <c r="G113" s="271">
        <v>200</v>
      </c>
      <c r="I113" s="338" t="s">
        <v>9098</v>
      </c>
      <c r="K113" s="272">
        <f t="shared" si="1"/>
        <v>217</v>
      </c>
    </row>
    <row r="114" spans="1:11" x14ac:dyDescent="0.2">
      <c r="A114" s="337" t="s">
        <v>9968</v>
      </c>
      <c r="B114" s="329" t="s">
        <v>8490</v>
      </c>
      <c r="C114" s="330">
        <v>0.2</v>
      </c>
      <c r="D114" s="331" t="s">
        <v>2699</v>
      </c>
      <c r="E114" s="321">
        <v>56</v>
      </c>
      <c r="I114" s="338" t="s">
        <v>9098</v>
      </c>
      <c r="K114" s="272">
        <f t="shared" si="1"/>
        <v>17</v>
      </c>
    </row>
    <row r="115" spans="1:11" x14ac:dyDescent="0.2">
      <c r="A115" s="337" t="s">
        <v>322</v>
      </c>
      <c r="B115" s="272" t="s">
        <v>8490</v>
      </c>
      <c r="C115" s="332">
        <v>0.2</v>
      </c>
      <c r="D115" s="731" t="s">
        <v>3641</v>
      </c>
      <c r="E115" s="271">
        <v>59</v>
      </c>
      <c r="F115" s="271">
        <v>25</v>
      </c>
      <c r="G115" s="271">
        <v>208</v>
      </c>
      <c r="I115" s="338" t="s">
        <v>9098</v>
      </c>
      <c r="K115" s="272">
        <f t="shared" si="1"/>
        <v>225</v>
      </c>
    </row>
    <row r="116" spans="1:11" x14ac:dyDescent="0.2">
      <c r="A116" s="337" t="s">
        <v>3990</v>
      </c>
      <c r="B116" s="272" t="s">
        <v>8490</v>
      </c>
      <c r="C116" s="332">
        <v>0.2</v>
      </c>
      <c r="D116" s="333" t="s">
        <v>9947</v>
      </c>
      <c r="E116" s="271">
        <v>57</v>
      </c>
      <c r="F116" s="271">
        <v>34</v>
      </c>
      <c r="G116" s="271">
        <v>196</v>
      </c>
      <c r="I116" s="338" t="s">
        <v>9098</v>
      </c>
      <c r="K116" s="272">
        <f t="shared" si="1"/>
        <v>213</v>
      </c>
    </row>
    <row r="117" spans="1:11" x14ac:dyDescent="0.2">
      <c r="A117" s="337" t="s">
        <v>9870</v>
      </c>
      <c r="B117" s="338" t="s">
        <v>8490</v>
      </c>
      <c r="C117" s="332">
        <v>0.2</v>
      </c>
      <c r="D117" s="420" t="s">
        <v>9871</v>
      </c>
      <c r="E117" s="271">
        <v>56</v>
      </c>
      <c r="F117" s="271">
        <v>25</v>
      </c>
      <c r="G117" s="271">
        <v>198</v>
      </c>
      <c r="I117" s="338" t="s">
        <v>9098</v>
      </c>
      <c r="K117" s="272">
        <f t="shared" si="1"/>
        <v>215</v>
      </c>
    </row>
    <row r="118" spans="1:11" x14ac:dyDescent="0.2">
      <c r="A118" s="337" t="s">
        <v>1811</v>
      </c>
      <c r="B118" s="329" t="s">
        <v>8490</v>
      </c>
      <c r="C118" s="330">
        <v>0.2</v>
      </c>
      <c r="D118" s="331" t="s">
        <v>3828</v>
      </c>
      <c r="E118" s="321">
        <v>56</v>
      </c>
      <c r="F118" s="271">
        <v>25</v>
      </c>
      <c r="G118" s="271">
        <v>198</v>
      </c>
      <c r="I118" s="338" t="s">
        <v>9098</v>
      </c>
      <c r="K118" s="272">
        <f t="shared" si="1"/>
        <v>215</v>
      </c>
    </row>
    <row r="119" spans="1:11" x14ac:dyDescent="0.2">
      <c r="A119" s="337" t="s">
        <v>7300</v>
      </c>
      <c r="B119" s="329" t="s">
        <v>8490</v>
      </c>
      <c r="C119" s="330">
        <v>0.2</v>
      </c>
      <c r="D119" s="331" t="s">
        <v>10159</v>
      </c>
      <c r="E119" s="321">
        <v>56</v>
      </c>
      <c r="F119" s="271">
        <v>25</v>
      </c>
      <c r="G119" s="271">
        <v>198</v>
      </c>
      <c r="I119" s="338" t="s">
        <v>9098</v>
      </c>
      <c r="K119" s="272">
        <f t="shared" si="1"/>
        <v>215</v>
      </c>
    </row>
    <row r="120" spans="1:11" x14ac:dyDescent="0.2">
      <c r="A120" s="365" t="s">
        <v>3342</v>
      </c>
      <c r="B120" s="331" t="s">
        <v>8490</v>
      </c>
      <c r="C120" s="332">
        <v>0.2</v>
      </c>
      <c r="D120" s="333" t="s">
        <v>2012</v>
      </c>
      <c r="E120" s="271">
        <v>57</v>
      </c>
      <c r="G120" s="271">
        <v>208</v>
      </c>
      <c r="I120" s="338" t="s">
        <v>9098</v>
      </c>
      <c r="K120" s="272">
        <f t="shared" si="1"/>
        <v>225</v>
      </c>
    </row>
    <row r="121" spans="1:11" x14ac:dyDescent="0.2">
      <c r="A121" s="340" t="s">
        <v>9380</v>
      </c>
      <c r="B121" s="329" t="s">
        <v>8490</v>
      </c>
      <c r="C121" s="330">
        <v>0.2</v>
      </c>
      <c r="D121" s="331" t="s">
        <v>2307</v>
      </c>
      <c r="E121" s="321">
        <v>56</v>
      </c>
      <c r="F121" s="271">
        <v>25</v>
      </c>
      <c r="G121" s="271">
        <v>198</v>
      </c>
      <c r="H121" s="338"/>
      <c r="I121" s="338" t="s">
        <v>9098</v>
      </c>
      <c r="K121" s="272">
        <f t="shared" si="1"/>
        <v>215</v>
      </c>
    </row>
    <row r="122" spans="1:11" x14ac:dyDescent="0.2">
      <c r="A122" s="337" t="s">
        <v>3991</v>
      </c>
      <c r="B122" s="329" t="s">
        <v>8490</v>
      </c>
      <c r="C122" s="330">
        <v>0.2</v>
      </c>
      <c r="D122" s="331" t="s">
        <v>9055</v>
      </c>
      <c r="E122" s="321">
        <v>58</v>
      </c>
      <c r="F122" s="271">
        <v>34</v>
      </c>
      <c r="G122" s="271">
        <v>196</v>
      </c>
      <c r="I122" s="338" t="s">
        <v>9098</v>
      </c>
      <c r="K122" s="272">
        <f t="shared" si="1"/>
        <v>213</v>
      </c>
    </row>
    <row r="123" spans="1:11" x14ac:dyDescent="0.2">
      <c r="A123" s="539" t="s">
        <v>10670</v>
      </c>
      <c r="B123" s="329" t="s">
        <v>8490</v>
      </c>
      <c r="C123" s="330">
        <v>0.2</v>
      </c>
      <c r="D123" s="331" t="s">
        <v>10671</v>
      </c>
      <c r="E123" s="321">
        <v>56</v>
      </c>
      <c r="F123" s="271">
        <v>25</v>
      </c>
      <c r="G123" s="271">
        <v>200</v>
      </c>
      <c r="I123" s="540" t="s">
        <v>9098</v>
      </c>
      <c r="K123" s="272">
        <f t="shared" si="1"/>
        <v>217</v>
      </c>
    </row>
    <row r="124" spans="1:11" x14ac:dyDescent="0.2">
      <c r="A124" s="337" t="s">
        <v>9969</v>
      </c>
      <c r="B124" s="329" t="s">
        <v>8490</v>
      </c>
      <c r="C124" s="330">
        <v>0.2</v>
      </c>
      <c r="D124" s="331" t="s">
        <v>3759</v>
      </c>
      <c r="E124" s="321">
        <v>56</v>
      </c>
      <c r="F124" s="271">
        <v>25</v>
      </c>
      <c r="G124" s="271">
        <v>186</v>
      </c>
      <c r="I124" s="338" t="s">
        <v>9098</v>
      </c>
      <c r="K124" s="272">
        <f t="shared" si="1"/>
        <v>203</v>
      </c>
    </row>
    <row r="125" spans="1:11" x14ac:dyDescent="0.2">
      <c r="A125" s="365" t="s">
        <v>2666</v>
      </c>
      <c r="B125" s="331" t="s">
        <v>8490</v>
      </c>
      <c r="C125" s="332">
        <v>0.2</v>
      </c>
      <c r="D125" s="333" t="s">
        <v>7635</v>
      </c>
      <c r="E125" s="271">
        <v>58</v>
      </c>
      <c r="F125" s="271">
        <v>26</v>
      </c>
      <c r="G125" s="271">
        <v>193</v>
      </c>
      <c r="I125" s="338" t="s">
        <v>9098</v>
      </c>
      <c r="K125" s="272">
        <f t="shared" si="1"/>
        <v>210</v>
      </c>
    </row>
    <row r="126" spans="1:11" x14ac:dyDescent="0.2">
      <c r="A126" s="365" t="s">
        <v>5825</v>
      </c>
      <c r="B126" s="272" t="s">
        <v>8490</v>
      </c>
      <c r="C126" s="332">
        <v>0.2</v>
      </c>
      <c r="D126" s="333" t="s">
        <v>439</v>
      </c>
      <c r="E126" s="271">
        <v>56</v>
      </c>
      <c r="F126" s="271">
        <v>25</v>
      </c>
      <c r="G126" s="271">
        <v>198</v>
      </c>
      <c r="I126" s="338" t="s">
        <v>9098</v>
      </c>
      <c r="K126" s="272">
        <f t="shared" si="1"/>
        <v>215</v>
      </c>
    </row>
    <row r="127" spans="1:11" x14ac:dyDescent="0.2">
      <c r="A127" s="365" t="s">
        <v>9695</v>
      </c>
      <c r="B127" s="272" t="s">
        <v>8490</v>
      </c>
      <c r="C127" s="332">
        <v>0.2</v>
      </c>
      <c r="D127" s="333" t="s">
        <v>9557</v>
      </c>
      <c r="E127" s="271">
        <v>56</v>
      </c>
      <c r="F127" s="271">
        <v>25</v>
      </c>
      <c r="G127" s="271">
        <v>200</v>
      </c>
      <c r="I127" s="338" t="s">
        <v>9098</v>
      </c>
      <c r="K127" s="272">
        <f t="shared" si="1"/>
        <v>217</v>
      </c>
    </row>
    <row r="128" spans="1:11" x14ac:dyDescent="0.2">
      <c r="A128" s="337" t="s">
        <v>9509</v>
      </c>
      <c r="B128" s="272" t="s">
        <v>8490</v>
      </c>
      <c r="C128" s="332">
        <v>0.2</v>
      </c>
      <c r="D128" s="333" t="s">
        <v>4812</v>
      </c>
      <c r="E128" s="271">
        <v>59</v>
      </c>
      <c r="F128" s="271">
        <v>26</v>
      </c>
      <c r="G128" s="271">
        <v>191</v>
      </c>
      <c r="H128" s="338"/>
      <c r="I128" s="338" t="s">
        <v>9098</v>
      </c>
      <c r="K128" s="272">
        <f t="shared" si="1"/>
        <v>208</v>
      </c>
    </row>
    <row r="129" spans="1:11" x14ac:dyDescent="0.2">
      <c r="A129" s="337" t="s">
        <v>5827</v>
      </c>
      <c r="B129" s="272" t="s">
        <v>8490</v>
      </c>
      <c r="C129" s="332">
        <v>0.2</v>
      </c>
      <c r="D129" s="731" t="s">
        <v>9558</v>
      </c>
      <c r="E129" s="271">
        <v>56</v>
      </c>
      <c r="F129" s="271">
        <v>25</v>
      </c>
      <c r="G129" s="271">
        <v>197</v>
      </c>
      <c r="I129" s="338" t="s">
        <v>9098</v>
      </c>
      <c r="K129" s="272">
        <f t="shared" si="1"/>
        <v>214</v>
      </c>
    </row>
    <row r="130" spans="1:11" x14ac:dyDescent="0.2">
      <c r="A130" s="337" t="s">
        <v>2724</v>
      </c>
      <c r="B130" s="272" t="s">
        <v>8490</v>
      </c>
      <c r="C130" s="332">
        <v>0.2</v>
      </c>
      <c r="D130" s="578" t="s">
        <v>2725</v>
      </c>
      <c r="E130" s="271">
        <v>56</v>
      </c>
      <c r="F130" s="271">
        <v>25</v>
      </c>
      <c r="G130" s="271">
        <v>199</v>
      </c>
      <c r="I130" s="338" t="s">
        <v>9098</v>
      </c>
      <c r="K130" s="272">
        <f t="shared" si="1"/>
        <v>216</v>
      </c>
    </row>
    <row r="131" spans="1:11" s="333" customFormat="1" x14ac:dyDescent="0.2">
      <c r="A131" s="423" t="s">
        <v>10554</v>
      </c>
      <c r="B131" s="331" t="s">
        <v>8490</v>
      </c>
      <c r="C131" s="345">
        <v>0.2</v>
      </c>
      <c r="D131" s="333" t="s">
        <v>2577</v>
      </c>
      <c r="E131" s="339">
        <v>58</v>
      </c>
      <c r="F131" s="339">
        <v>26</v>
      </c>
      <c r="G131" s="339">
        <v>192</v>
      </c>
      <c r="I131" s="338" t="s">
        <v>9098</v>
      </c>
      <c r="K131" s="272">
        <f t="shared" si="1"/>
        <v>209</v>
      </c>
    </row>
    <row r="132" spans="1:11" x14ac:dyDescent="0.2">
      <c r="A132" s="365" t="s">
        <v>9970</v>
      </c>
      <c r="B132" s="331" t="s">
        <v>8490</v>
      </c>
      <c r="C132" s="332">
        <v>0.2</v>
      </c>
      <c r="D132" s="333" t="s">
        <v>1419</v>
      </c>
      <c r="E132" s="271">
        <v>56</v>
      </c>
      <c r="F132" s="271">
        <v>25</v>
      </c>
      <c r="G132" s="271">
        <v>200</v>
      </c>
      <c r="I132" s="338" t="s">
        <v>9098</v>
      </c>
      <c r="K132" s="272">
        <f t="shared" si="1"/>
        <v>217</v>
      </c>
    </row>
    <row r="133" spans="1:11" x14ac:dyDescent="0.2">
      <c r="A133" s="365" t="s">
        <v>1815</v>
      </c>
      <c r="B133" s="331" t="s">
        <v>8490</v>
      </c>
      <c r="C133" s="332">
        <v>0.2</v>
      </c>
      <c r="D133" s="331" t="s">
        <v>10470</v>
      </c>
      <c r="E133" s="339">
        <v>56</v>
      </c>
      <c r="F133" s="271">
        <v>25</v>
      </c>
      <c r="G133" s="271">
        <v>200</v>
      </c>
      <c r="I133" s="338" t="s">
        <v>9098</v>
      </c>
      <c r="K133" s="272">
        <f t="shared" si="1"/>
        <v>217</v>
      </c>
    </row>
    <row r="134" spans="1:11" x14ac:dyDescent="0.2">
      <c r="A134" s="337" t="s">
        <v>9911</v>
      </c>
      <c r="B134" s="336" t="s">
        <v>8490</v>
      </c>
      <c r="C134" s="332">
        <v>0.2</v>
      </c>
      <c r="D134" s="336" t="s">
        <v>3829</v>
      </c>
      <c r="E134" s="271">
        <v>57</v>
      </c>
      <c r="F134" s="271">
        <v>25</v>
      </c>
      <c r="G134" s="271">
        <v>190</v>
      </c>
      <c r="I134" s="338" t="s">
        <v>9098</v>
      </c>
      <c r="K134" s="272">
        <f t="shared" si="1"/>
        <v>207</v>
      </c>
    </row>
    <row r="135" spans="1:11" x14ac:dyDescent="0.2">
      <c r="A135" s="337" t="s">
        <v>8677</v>
      </c>
      <c r="B135" s="338" t="s">
        <v>8490</v>
      </c>
      <c r="C135" s="332">
        <v>0.2</v>
      </c>
      <c r="D135" s="420" t="s">
        <v>7669</v>
      </c>
      <c r="E135" s="271">
        <v>58</v>
      </c>
      <c r="F135" s="271">
        <v>25</v>
      </c>
      <c r="G135" s="271">
        <v>190</v>
      </c>
      <c r="I135" s="338" t="s">
        <v>9098</v>
      </c>
      <c r="K135" s="272">
        <f t="shared" si="1"/>
        <v>207</v>
      </c>
    </row>
    <row r="136" spans="1:11" x14ac:dyDescent="0.2">
      <c r="A136" s="337" t="s">
        <v>11363</v>
      </c>
      <c r="B136" s="338" t="s">
        <v>8490</v>
      </c>
      <c r="C136" s="332">
        <v>0.2</v>
      </c>
      <c r="D136" s="420" t="s">
        <v>11364</v>
      </c>
      <c r="E136" s="271">
        <v>56</v>
      </c>
      <c r="F136" s="271">
        <v>25</v>
      </c>
      <c r="G136" s="271">
        <v>198</v>
      </c>
      <c r="H136" s="272" t="s">
        <v>11365</v>
      </c>
      <c r="I136" s="338" t="s">
        <v>9098</v>
      </c>
      <c r="K136" s="272">
        <f t="shared" si="1"/>
        <v>215</v>
      </c>
    </row>
    <row r="137" spans="1:11" x14ac:dyDescent="0.2">
      <c r="A137" s="337" t="s">
        <v>5585</v>
      </c>
      <c r="B137" s="272" t="s">
        <v>8490</v>
      </c>
      <c r="C137" s="332">
        <v>0.2</v>
      </c>
      <c r="D137" s="333" t="s">
        <v>2227</v>
      </c>
      <c r="E137" s="271">
        <v>56</v>
      </c>
      <c r="F137" s="271">
        <v>25</v>
      </c>
      <c r="G137" s="271">
        <v>198</v>
      </c>
      <c r="I137" s="338" t="s">
        <v>9098</v>
      </c>
      <c r="K137" s="272">
        <f t="shared" si="1"/>
        <v>215</v>
      </c>
    </row>
    <row r="138" spans="1:11" x14ac:dyDescent="0.2">
      <c r="A138" s="539" t="s">
        <v>10728</v>
      </c>
      <c r="B138" s="540" t="s">
        <v>8490</v>
      </c>
      <c r="C138" s="332">
        <v>0.2</v>
      </c>
      <c r="D138" s="771" t="s">
        <v>10729</v>
      </c>
      <c r="E138" s="271">
        <v>56</v>
      </c>
      <c r="F138" s="271">
        <v>25</v>
      </c>
      <c r="G138" s="271">
        <v>200</v>
      </c>
      <c r="I138" s="540" t="s">
        <v>9098</v>
      </c>
      <c r="K138" s="272">
        <f t="shared" si="1"/>
        <v>217</v>
      </c>
    </row>
    <row r="139" spans="1:11" x14ac:dyDescent="0.2">
      <c r="A139" s="337" t="s">
        <v>3506</v>
      </c>
      <c r="B139" s="336" t="s">
        <v>8490</v>
      </c>
      <c r="C139" s="332">
        <v>0.2</v>
      </c>
      <c r="D139" s="336" t="s">
        <v>4109</v>
      </c>
      <c r="E139" s="271">
        <v>56</v>
      </c>
      <c r="F139" s="271">
        <v>25</v>
      </c>
      <c r="G139" s="271">
        <v>198</v>
      </c>
      <c r="I139" s="338" t="s">
        <v>9098</v>
      </c>
      <c r="K139" s="272">
        <f t="shared" si="1"/>
        <v>215</v>
      </c>
    </row>
    <row r="140" spans="1:11" x14ac:dyDescent="0.2">
      <c r="A140" s="337" t="s">
        <v>4200</v>
      </c>
      <c r="B140" s="336" t="s">
        <v>8490</v>
      </c>
      <c r="C140" s="332">
        <v>0.2</v>
      </c>
      <c r="D140" s="336" t="s">
        <v>4201</v>
      </c>
      <c r="E140" s="271">
        <v>56</v>
      </c>
      <c r="F140" s="271">
        <v>32</v>
      </c>
      <c r="G140" s="271">
        <v>215</v>
      </c>
      <c r="I140" s="338" t="s">
        <v>9098</v>
      </c>
      <c r="K140" s="272">
        <f t="shared" si="1"/>
        <v>232</v>
      </c>
    </row>
    <row r="141" spans="1:11" x14ac:dyDescent="0.2">
      <c r="A141" s="337" t="s">
        <v>7508</v>
      </c>
      <c r="B141" s="329" t="s">
        <v>8490</v>
      </c>
      <c r="C141" s="330">
        <v>0.2</v>
      </c>
      <c r="D141" s="331" t="s">
        <v>1494</v>
      </c>
      <c r="E141" s="321">
        <v>61</v>
      </c>
      <c r="F141" s="271">
        <v>32</v>
      </c>
      <c r="G141" s="271">
        <v>210</v>
      </c>
      <c r="I141" s="338" t="s">
        <v>9098</v>
      </c>
      <c r="K141" s="272">
        <f t="shared" si="1"/>
        <v>227</v>
      </c>
    </row>
    <row r="142" spans="1:11" x14ac:dyDescent="0.2">
      <c r="A142" s="337" t="s">
        <v>4680</v>
      </c>
      <c r="B142" s="329" t="s">
        <v>8490</v>
      </c>
      <c r="C142" s="330">
        <v>0.2</v>
      </c>
      <c r="D142" s="331" t="s">
        <v>6537</v>
      </c>
      <c r="E142" s="321">
        <v>58</v>
      </c>
      <c r="F142" s="271">
        <v>30</v>
      </c>
      <c r="G142" s="271">
        <v>200</v>
      </c>
      <c r="H142" s="338" t="s">
        <v>6109</v>
      </c>
      <c r="I142" s="338" t="s">
        <v>9098</v>
      </c>
      <c r="K142" s="272">
        <f t="shared" ref="K142:K169" si="2">G142+17</f>
        <v>217</v>
      </c>
    </row>
    <row r="143" spans="1:11" x14ac:dyDescent="0.2">
      <c r="A143" s="337" t="s">
        <v>3997</v>
      </c>
      <c r="B143" s="329" t="s">
        <v>8490</v>
      </c>
      <c r="C143" s="330">
        <v>0.2</v>
      </c>
      <c r="D143" s="331" t="s">
        <v>2675</v>
      </c>
      <c r="E143" s="321">
        <v>56</v>
      </c>
      <c r="I143" s="338" t="s">
        <v>9098</v>
      </c>
      <c r="K143" s="272">
        <f t="shared" si="2"/>
        <v>17</v>
      </c>
    </row>
    <row r="144" spans="1:11" x14ac:dyDescent="0.2">
      <c r="A144" s="365" t="s">
        <v>5297</v>
      </c>
      <c r="B144" s="272" t="s">
        <v>8490</v>
      </c>
      <c r="C144" s="332">
        <v>0.2</v>
      </c>
      <c r="D144" s="333" t="s">
        <v>1865</v>
      </c>
      <c r="E144" s="271">
        <v>59</v>
      </c>
      <c r="F144" s="271">
        <v>32</v>
      </c>
      <c r="G144" s="271">
        <v>208</v>
      </c>
      <c r="I144" s="338" t="s">
        <v>9098</v>
      </c>
      <c r="K144" s="272">
        <f t="shared" si="2"/>
        <v>225</v>
      </c>
    </row>
    <row r="145" spans="1:11" x14ac:dyDescent="0.2">
      <c r="A145" s="365" t="s">
        <v>9380</v>
      </c>
      <c r="B145" s="331" t="s">
        <v>8490</v>
      </c>
      <c r="C145" s="332">
        <v>0.2</v>
      </c>
      <c r="D145" s="333" t="s">
        <v>5155</v>
      </c>
      <c r="E145" s="271">
        <v>56</v>
      </c>
      <c r="F145" s="271">
        <v>25</v>
      </c>
      <c r="G145" s="271">
        <v>200</v>
      </c>
      <c r="H145" s="338"/>
      <c r="I145" s="338" t="s">
        <v>9098</v>
      </c>
      <c r="K145" s="272">
        <f t="shared" si="2"/>
        <v>217</v>
      </c>
    </row>
    <row r="146" spans="1:11" x14ac:dyDescent="0.2">
      <c r="A146" s="337" t="s">
        <v>9382</v>
      </c>
      <c r="B146" s="331" t="s">
        <v>8490</v>
      </c>
      <c r="C146" s="321">
        <v>0.2</v>
      </c>
      <c r="D146" s="331" t="s">
        <v>9088</v>
      </c>
      <c r="E146" s="321">
        <v>56</v>
      </c>
      <c r="F146" s="271">
        <v>25</v>
      </c>
      <c r="G146" s="271">
        <v>196</v>
      </c>
      <c r="I146" s="338" t="s">
        <v>9098</v>
      </c>
      <c r="K146" s="272">
        <f t="shared" si="2"/>
        <v>213</v>
      </c>
    </row>
    <row r="147" spans="1:11" x14ac:dyDescent="0.2">
      <c r="A147" s="337" t="s">
        <v>3921</v>
      </c>
      <c r="B147" s="272" t="s">
        <v>8490</v>
      </c>
      <c r="C147" s="332">
        <v>0.2</v>
      </c>
      <c r="D147" s="333" t="s">
        <v>1800</v>
      </c>
      <c r="E147" s="271">
        <v>56</v>
      </c>
      <c r="F147" s="271">
        <v>25</v>
      </c>
      <c r="G147" s="271">
        <v>200</v>
      </c>
      <c r="I147" s="338" t="s">
        <v>9098</v>
      </c>
      <c r="K147" s="272">
        <f t="shared" si="2"/>
        <v>217</v>
      </c>
    </row>
    <row r="148" spans="1:11" x14ac:dyDescent="0.2">
      <c r="A148" s="337" t="s">
        <v>9383</v>
      </c>
      <c r="B148" s="329" t="s">
        <v>8490</v>
      </c>
      <c r="C148" s="330">
        <v>0.2</v>
      </c>
      <c r="D148" s="331" t="s">
        <v>8460</v>
      </c>
      <c r="E148" s="321">
        <v>56</v>
      </c>
      <c r="F148" s="271">
        <v>25</v>
      </c>
      <c r="G148" s="271">
        <v>200</v>
      </c>
      <c r="I148" s="338" t="s">
        <v>9098</v>
      </c>
      <c r="K148" s="272">
        <f t="shared" si="2"/>
        <v>217</v>
      </c>
    </row>
    <row r="149" spans="1:11" x14ac:dyDescent="0.2">
      <c r="A149" s="337" t="s">
        <v>1940</v>
      </c>
      <c r="B149" s="329" t="s">
        <v>8490</v>
      </c>
      <c r="C149" s="330">
        <v>0.2</v>
      </c>
      <c r="D149" s="331" t="s">
        <v>5240</v>
      </c>
      <c r="E149" s="321">
        <v>56</v>
      </c>
      <c r="F149" s="271">
        <v>32</v>
      </c>
      <c r="G149" s="271">
        <v>206</v>
      </c>
      <c r="I149" s="338" t="s">
        <v>9098</v>
      </c>
      <c r="K149" s="272">
        <f t="shared" si="2"/>
        <v>223</v>
      </c>
    </row>
    <row r="150" spans="1:11" x14ac:dyDescent="0.2">
      <c r="A150" s="337" t="s">
        <v>5196</v>
      </c>
      <c r="B150" s="329" t="s">
        <v>8490</v>
      </c>
      <c r="C150" s="330">
        <v>0.2</v>
      </c>
      <c r="D150" s="331" t="s">
        <v>8453</v>
      </c>
      <c r="E150" s="321">
        <v>56</v>
      </c>
      <c r="F150" s="271">
        <v>25</v>
      </c>
      <c r="G150" s="271">
        <v>195</v>
      </c>
      <c r="I150" s="338" t="s">
        <v>9098</v>
      </c>
      <c r="K150" s="272">
        <f t="shared" si="2"/>
        <v>212</v>
      </c>
    </row>
    <row r="151" spans="1:11" x14ac:dyDescent="0.2">
      <c r="A151" s="539" t="s">
        <v>10732</v>
      </c>
      <c r="B151" s="329" t="s">
        <v>8490</v>
      </c>
      <c r="C151" s="330">
        <v>0.2</v>
      </c>
      <c r="D151" s="331" t="s">
        <v>10735</v>
      </c>
      <c r="E151" s="321">
        <v>56</v>
      </c>
      <c r="F151" s="271">
        <v>25</v>
      </c>
      <c r="G151" s="271">
        <v>198</v>
      </c>
      <c r="H151" s="540" t="s">
        <v>10683</v>
      </c>
      <c r="I151" s="540" t="s">
        <v>9098</v>
      </c>
      <c r="K151" s="272">
        <f t="shared" si="2"/>
        <v>215</v>
      </c>
    </row>
    <row r="152" spans="1:11" x14ac:dyDescent="0.2">
      <c r="A152" s="337" t="s">
        <v>3922</v>
      </c>
      <c r="B152" s="338" t="s">
        <v>8490</v>
      </c>
      <c r="C152" s="332">
        <v>0.2</v>
      </c>
      <c r="D152" s="420" t="s">
        <v>7336</v>
      </c>
      <c r="E152" s="271">
        <v>56</v>
      </c>
      <c r="F152" s="271">
        <v>34</v>
      </c>
      <c r="G152" s="271">
        <v>195</v>
      </c>
      <c r="I152" s="338" t="s">
        <v>9098</v>
      </c>
      <c r="K152" s="272">
        <f t="shared" si="2"/>
        <v>212</v>
      </c>
    </row>
    <row r="153" spans="1:11" x14ac:dyDescent="0.2">
      <c r="A153" s="337" t="s">
        <v>1674</v>
      </c>
      <c r="B153" s="336" t="s">
        <v>8490</v>
      </c>
      <c r="C153" s="332">
        <v>0.2</v>
      </c>
      <c r="D153" s="336" t="s">
        <v>3366</v>
      </c>
      <c r="E153" s="271">
        <v>56</v>
      </c>
      <c r="F153" s="271">
        <v>25</v>
      </c>
      <c r="G153" s="271">
        <v>198</v>
      </c>
      <c r="H153" s="338" t="s">
        <v>9131</v>
      </c>
      <c r="I153" s="338" t="s">
        <v>9098</v>
      </c>
      <c r="K153" s="272">
        <f t="shared" si="2"/>
        <v>215</v>
      </c>
    </row>
    <row r="154" spans="1:11" x14ac:dyDescent="0.2">
      <c r="A154" s="337" t="s">
        <v>4695</v>
      </c>
      <c r="B154" s="336" t="s">
        <v>8490</v>
      </c>
      <c r="C154" s="332">
        <v>0.2</v>
      </c>
      <c r="D154" s="336" t="s">
        <v>3366</v>
      </c>
      <c r="E154" s="271">
        <v>56</v>
      </c>
      <c r="F154" s="271">
        <v>25</v>
      </c>
      <c r="G154" s="271">
        <v>198</v>
      </c>
      <c r="H154" s="338" t="s">
        <v>4696</v>
      </c>
      <c r="I154" s="338" t="s">
        <v>9098</v>
      </c>
      <c r="K154" s="272">
        <f t="shared" si="2"/>
        <v>215</v>
      </c>
    </row>
    <row r="155" spans="1:11" x14ac:dyDescent="0.2">
      <c r="A155" s="365" t="s">
        <v>5826</v>
      </c>
      <c r="B155" s="331" t="s">
        <v>8490</v>
      </c>
      <c r="C155" s="332">
        <v>0.2</v>
      </c>
      <c r="D155" s="331" t="s">
        <v>2481</v>
      </c>
      <c r="E155" s="339">
        <v>56</v>
      </c>
      <c r="F155" s="271">
        <v>25</v>
      </c>
      <c r="G155" s="271">
        <v>198</v>
      </c>
      <c r="I155" s="338" t="s">
        <v>9098</v>
      </c>
      <c r="K155" s="272">
        <f t="shared" si="2"/>
        <v>215</v>
      </c>
    </row>
    <row r="156" spans="1:11" x14ac:dyDescent="0.2">
      <c r="A156" s="365" t="s">
        <v>276</v>
      </c>
      <c r="B156" s="331" t="s">
        <v>8490</v>
      </c>
      <c r="C156" s="332">
        <v>0.2</v>
      </c>
      <c r="D156" s="333" t="s">
        <v>7689</v>
      </c>
      <c r="E156" s="271">
        <v>56</v>
      </c>
      <c r="F156" s="271">
        <v>25</v>
      </c>
      <c r="G156" s="271">
        <v>200</v>
      </c>
      <c r="I156" s="338" t="s">
        <v>9098</v>
      </c>
      <c r="K156" s="272">
        <f t="shared" si="2"/>
        <v>217</v>
      </c>
    </row>
    <row r="157" spans="1:11" x14ac:dyDescent="0.2">
      <c r="A157" s="365" t="s">
        <v>3504</v>
      </c>
      <c r="B157" s="272" t="s">
        <v>8490</v>
      </c>
      <c r="C157" s="332">
        <v>0.2</v>
      </c>
      <c r="D157" s="333" t="s">
        <v>1866</v>
      </c>
      <c r="E157" s="271">
        <v>56</v>
      </c>
      <c r="F157" s="271">
        <v>25</v>
      </c>
      <c r="G157" s="271">
        <v>197</v>
      </c>
      <c r="I157" s="338" t="s">
        <v>9098</v>
      </c>
      <c r="K157" s="272">
        <f t="shared" si="2"/>
        <v>214</v>
      </c>
    </row>
    <row r="158" spans="1:11" s="333" customFormat="1" x14ac:dyDescent="0.2">
      <c r="A158" s="423" t="s">
        <v>8004</v>
      </c>
      <c r="B158" s="331" t="s">
        <v>8490</v>
      </c>
      <c r="C158" s="345">
        <v>0.2</v>
      </c>
      <c r="D158" s="333" t="s">
        <v>4148</v>
      </c>
      <c r="E158" s="339">
        <v>54</v>
      </c>
      <c r="F158" s="339">
        <v>25</v>
      </c>
      <c r="G158" s="339">
        <v>205</v>
      </c>
      <c r="I158" s="338" t="s">
        <v>9098</v>
      </c>
      <c r="K158" s="272">
        <f t="shared" si="2"/>
        <v>222</v>
      </c>
    </row>
    <row r="159" spans="1:11" x14ac:dyDescent="0.2">
      <c r="A159" s="337" t="s">
        <v>3115</v>
      </c>
      <c r="B159" s="329" t="s">
        <v>8490</v>
      </c>
      <c r="C159" s="321">
        <v>0.2</v>
      </c>
      <c r="D159" s="331" t="s">
        <v>6511</v>
      </c>
      <c r="E159" s="321">
        <v>58</v>
      </c>
      <c r="F159" s="271">
        <v>26</v>
      </c>
      <c r="G159" s="271">
        <v>183</v>
      </c>
      <c r="I159" s="338" t="s">
        <v>9098</v>
      </c>
      <c r="K159" s="272">
        <f t="shared" si="2"/>
        <v>200</v>
      </c>
    </row>
    <row r="160" spans="1:11" x14ac:dyDescent="0.2">
      <c r="A160" s="337" t="s">
        <v>3988</v>
      </c>
      <c r="B160" s="329" t="s">
        <v>8490</v>
      </c>
      <c r="C160" s="330">
        <v>0.2</v>
      </c>
      <c r="D160" s="331" t="s">
        <v>6407</v>
      </c>
      <c r="E160" s="321">
        <v>57</v>
      </c>
      <c r="F160" s="271">
        <v>26</v>
      </c>
      <c r="G160" s="271">
        <v>210</v>
      </c>
      <c r="I160" s="338" t="s">
        <v>9098</v>
      </c>
      <c r="K160" s="272">
        <f t="shared" si="2"/>
        <v>227</v>
      </c>
    </row>
    <row r="161" spans="1:11" x14ac:dyDescent="0.2">
      <c r="A161" s="337" t="s">
        <v>3114</v>
      </c>
      <c r="B161" s="346" t="s">
        <v>8490</v>
      </c>
      <c r="C161" s="321">
        <v>0.2</v>
      </c>
      <c r="D161" s="331" t="s">
        <v>2122</v>
      </c>
      <c r="E161" s="321">
        <v>58</v>
      </c>
      <c r="F161" s="271">
        <v>25</v>
      </c>
      <c r="G161" s="271">
        <v>183</v>
      </c>
      <c r="I161" s="338" t="s">
        <v>9098</v>
      </c>
      <c r="K161" s="272">
        <f t="shared" si="2"/>
        <v>200</v>
      </c>
    </row>
    <row r="162" spans="1:11" x14ac:dyDescent="0.2">
      <c r="A162" s="337" t="s">
        <v>10157</v>
      </c>
      <c r="B162" s="346" t="s">
        <v>8490</v>
      </c>
      <c r="C162" s="321">
        <v>0.2</v>
      </c>
      <c r="D162" s="331" t="s">
        <v>9132</v>
      </c>
      <c r="E162" s="321">
        <v>54</v>
      </c>
      <c r="F162" s="271">
        <v>42</v>
      </c>
      <c r="G162" s="271">
        <v>148</v>
      </c>
      <c r="I162" s="338" t="s">
        <v>9098</v>
      </c>
      <c r="K162" s="272">
        <f t="shared" si="2"/>
        <v>165</v>
      </c>
    </row>
    <row r="163" spans="1:11" x14ac:dyDescent="0.2">
      <c r="A163" s="337" t="s">
        <v>11714</v>
      </c>
      <c r="B163" s="338" t="s">
        <v>11715</v>
      </c>
      <c r="C163" s="321">
        <v>0.2</v>
      </c>
      <c r="D163" s="518" t="s">
        <v>11716</v>
      </c>
      <c r="E163" s="321">
        <v>58</v>
      </c>
      <c r="F163" s="271">
        <v>26</v>
      </c>
      <c r="G163" s="271">
        <v>198</v>
      </c>
      <c r="H163" s="272" t="s">
        <v>11717</v>
      </c>
      <c r="I163" s="338" t="s">
        <v>9098</v>
      </c>
      <c r="K163" s="272">
        <f t="shared" si="2"/>
        <v>215</v>
      </c>
    </row>
    <row r="164" spans="1:11" x14ac:dyDescent="0.2">
      <c r="A164" s="337" t="s">
        <v>5380</v>
      </c>
      <c r="B164" s="331" t="s">
        <v>2123</v>
      </c>
      <c r="C164" s="330">
        <v>0.2</v>
      </c>
      <c r="D164" s="331" t="s">
        <v>2124</v>
      </c>
      <c r="E164" s="330">
        <v>54</v>
      </c>
      <c r="F164" s="339">
        <v>25</v>
      </c>
      <c r="G164" s="339">
        <v>183</v>
      </c>
      <c r="I164" s="338" t="s">
        <v>9098</v>
      </c>
      <c r="K164" s="272">
        <f t="shared" si="2"/>
        <v>200</v>
      </c>
    </row>
    <row r="165" spans="1:11" x14ac:dyDescent="0.2">
      <c r="A165" s="365" t="s">
        <v>1814</v>
      </c>
      <c r="B165" s="331" t="s">
        <v>1539</v>
      </c>
      <c r="C165" s="332">
        <v>0.2</v>
      </c>
      <c r="D165" s="331" t="s">
        <v>6005</v>
      </c>
      <c r="E165" s="339">
        <v>59</v>
      </c>
      <c r="F165" s="271">
        <v>25</v>
      </c>
      <c r="G165" s="271">
        <v>195</v>
      </c>
      <c r="I165" s="338" t="s">
        <v>9098</v>
      </c>
      <c r="K165" s="272">
        <f t="shared" si="2"/>
        <v>212</v>
      </c>
    </row>
    <row r="166" spans="1:11" x14ac:dyDescent="0.2">
      <c r="A166" s="365" t="s">
        <v>4250</v>
      </c>
      <c r="B166" s="272" t="s">
        <v>1539</v>
      </c>
      <c r="C166" s="332">
        <v>0.2</v>
      </c>
      <c r="D166" s="333" t="s">
        <v>4115</v>
      </c>
      <c r="E166" s="339">
        <v>58</v>
      </c>
      <c r="F166" s="271">
        <v>25</v>
      </c>
      <c r="G166" s="271">
        <v>198</v>
      </c>
      <c r="I166" s="338" t="s">
        <v>9098</v>
      </c>
      <c r="K166" s="272">
        <f t="shared" si="2"/>
        <v>215</v>
      </c>
    </row>
    <row r="167" spans="1:11" x14ac:dyDescent="0.2">
      <c r="A167" s="365" t="s">
        <v>4252</v>
      </c>
      <c r="B167" s="338" t="s">
        <v>1019</v>
      </c>
      <c r="C167" s="335">
        <v>0.2</v>
      </c>
      <c r="D167" s="334" t="s">
        <v>4251</v>
      </c>
      <c r="E167" s="335">
        <v>54</v>
      </c>
      <c r="F167" s="271">
        <v>27</v>
      </c>
      <c r="G167" s="271">
        <v>182</v>
      </c>
      <c r="H167" s="338" t="s">
        <v>7523</v>
      </c>
      <c r="I167" s="338" t="s">
        <v>9098</v>
      </c>
      <c r="K167" s="272">
        <f t="shared" si="2"/>
        <v>199</v>
      </c>
    </row>
    <row r="168" spans="1:11" x14ac:dyDescent="0.2">
      <c r="A168" s="337" t="s">
        <v>4475</v>
      </c>
      <c r="B168" s="272" t="s">
        <v>5948</v>
      </c>
      <c r="C168" s="332">
        <v>0.2</v>
      </c>
      <c r="D168" s="336" t="s">
        <v>7943</v>
      </c>
      <c r="E168" s="271">
        <v>59</v>
      </c>
      <c r="F168" s="271">
        <v>25</v>
      </c>
      <c r="G168" s="271">
        <v>197</v>
      </c>
      <c r="I168" s="338" t="s">
        <v>9098</v>
      </c>
      <c r="K168" s="272">
        <f t="shared" si="2"/>
        <v>214</v>
      </c>
    </row>
    <row r="169" spans="1:11" x14ac:dyDescent="0.2">
      <c r="A169" s="337" t="s">
        <v>2949</v>
      </c>
      <c r="B169" s="338" t="s">
        <v>5948</v>
      </c>
      <c r="C169" s="332">
        <v>0.2</v>
      </c>
      <c r="D169" s="336" t="s">
        <v>3875</v>
      </c>
      <c r="E169" s="271">
        <v>54</v>
      </c>
      <c r="F169" s="271">
        <v>26</v>
      </c>
      <c r="G169" s="271">
        <v>190</v>
      </c>
      <c r="I169" s="338" t="s">
        <v>9098</v>
      </c>
      <c r="K169" s="272">
        <f t="shared" si="2"/>
        <v>207</v>
      </c>
    </row>
    <row r="170" spans="1:11" x14ac:dyDescent="0.2">
      <c r="A170" s="337" t="s">
        <v>1828</v>
      </c>
      <c r="B170" s="338"/>
      <c r="C170" s="332">
        <v>0.2</v>
      </c>
      <c r="D170" s="336" t="s">
        <v>2234</v>
      </c>
      <c r="E170" s="271">
        <v>53</v>
      </c>
      <c r="G170" s="271">
        <v>111</v>
      </c>
      <c r="I170" s="338" t="s">
        <v>2234</v>
      </c>
    </row>
    <row r="171" spans="1:11" x14ac:dyDescent="0.2">
      <c r="A171" s="337" t="s">
        <v>11918</v>
      </c>
      <c r="B171" s="338" t="s">
        <v>8490</v>
      </c>
      <c r="C171" s="332">
        <v>0.245</v>
      </c>
      <c r="D171" s="572" t="s">
        <v>11919</v>
      </c>
      <c r="E171" s="271">
        <v>58</v>
      </c>
      <c r="F171" s="271">
        <v>27</v>
      </c>
      <c r="G171" s="271">
        <v>185</v>
      </c>
      <c r="H171" s="272" t="s">
        <v>11840</v>
      </c>
      <c r="I171" s="338" t="s">
        <v>9098</v>
      </c>
      <c r="K171" s="272">
        <v>202</v>
      </c>
    </row>
    <row r="172" spans="1:11" x14ac:dyDescent="0.2">
      <c r="A172" s="337" t="s">
        <v>2376</v>
      </c>
      <c r="B172" s="336" t="s">
        <v>3365</v>
      </c>
      <c r="C172" s="332">
        <v>0.25</v>
      </c>
      <c r="D172" s="336" t="s">
        <v>17</v>
      </c>
      <c r="E172" s="271">
        <v>58</v>
      </c>
      <c r="F172" s="271">
        <v>25</v>
      </c>
      <c r="G172" s="271">
        <v>211</v>
      </c>
      <c r="I172" s="338" t="s">
        <v>9098</v>
      </c>
      <c r="K172" s="272">
        <f t="shared" ref="K172:K194" si="3">G172+17</f>
        <v>228</v>
      </c>
    </row>
    <row r="173" spans="1:11" x14ac:dyDescent="0.2">
      <c r="A173" s="337" t="s">
        <v>2376</v>
      </c>
      <c r="B173" s="329" t="s">
        <v>3365</v>
      </c>
      <c r="C173" s="330">
        <v>0.25</v>
      </c>
      <c r="D173" s="331" t="s">
        <v>17</v>
      </c>
      <c r="E173" s="321">
        <v>58</v>
      </c>
      <c r="F173" s="271">
        <v>25</v>
      </c>
      <c r="G173" s="271">
        <v>210</v>
      </c>
      <c r="I173" s="338" t="s">
        <v>9098</v>
      </c>
      <c r="K173" s="272">
        <f t="shared" si="3"/>
        <v>227</v>
      </c>
    </row>
    <row r="174" spans="1:11" x14ac:dyDescent="0.2">
      <c r="A174" s="337" t="s">
        <v>2677</v>
      </c>
      <c r="B174" s="336" t="s">
        <v>3365</v>
      </c>
      <c r="C174" s="332">
        <v>0.25</v>
      </c>
      <c r="D174" s="336" t="s">
        <v>2086</v>
      </c>
      <c r="E174" s="271">
        <v>59</v>
      </c>
      <c r="F174" s="271">
        <v>25</v>
      </c>
      <c r="G174" s="271">
        <v>191</v>
      </c>
      <c r="I174" s="338" t="s">
        <v>9098</v>
      </c>
      <c r="K174" s="272">
        <f t="shared" si="3"/>
        <v>208</v>
      </c>
    </row>
    <row r="175" spans="1:11" x14ac:dyDescent="0.2">
      <c r="A175" s="580" t="s">
        <v>11709</v>
      </c>
      <c r="B175" s="518" t="s">
        <v>3365</v>
      </c>
      <c r="C175" s="330">
        <v>0.25</v>
      </c>
      <c r="D175" s="518" t="s">
        <v>11710</v>
      </c>
      <c r="E175" s="321">
        <v>58</v>
      </c>
      <c r="F175" s="271">
        <v>25</v>
      </c>
      <c r="G175" s="271">
        <v>188</v>
      </c>
      <c r="H175" s="272" t="s">
        <v>11700</v>
      </c>
      <c r="I175" s="338" t="s">
        <v>9098</v>
      </c>
      <c r="K175" s="272">
        <f>G175+17</f>
        <v>205</v>
      </c>
    </row>
    <row r="176" spans="1:11" x14ac:dyDescent="0.2">
      <c r="A176" s="337" t="s">
        <v>554</v>
      </c>
      <c r="B176" s="336" t="s">
        <v>3365</v>
      </c>
      <c r="C176" s="332">
        <v>0.25</v>
      </c>
      <c r="D176" s="336" t="s">
        <v>553</v>
      </c>
      <c r="E176" s="271">
        <v>60</v>
      </c>
      <c r="F176" s="271">
        <v>25</v>
      </c>
      <c r="G176" s="271">
        <v>206</v>
      </c>
      <c r="I176" s="338" t="s">
        <v>9098</v>
      </c>
      <c r="K176" s="272">
        <f t="shared" si="3"/>
        <v>223</v>
      </c>
    </row>
    <row r="177" spans="1:11" x14ac:dyDescent="0.2">
      <c r="A177" s="337" t="s">
        <v>4053</v>
      </c>
      <c r="B177" s="336" t="s">
        <v>3365</v>
      </c>
      <c r="C177" s="332">
        <v>0.25</v>
      </c>
      <c r="D177" s="336" t="s">
        <v>4054</v>
      </c>
      <c r="E177" s="271">
        <v>63</v>
      </c>
      <c r="F177" s="271">
        <v>57</v>
      </c>
      <c r="G177" s="271">
        <v>129</v>
      </c>
      <c r="I177" s="338" t="s">
        <v>9098</v>
      </c>
      <c r="K177" s="272">
        <f t="shared" si="3"/>
        <v>146</v>
      </c>
    </row>
    <row r="178" spans="1:11" x14ac:dyDescent="0.2">
      <c r="A178" s="337" t="s">
        <v>7671</v>
      </c>
      <c r="B178" s="338" t="s">
        <v>3365</v>
      </c>
      <c r="C178" s="332">
        <v>0.25</v>
      </c>
      <c r="D178" s="420" t="s">
        <v>7338</v>
      </c>
      <c r="E178" s="271">
        <v>63</v>
      </c>
      <c r="G178" s="271">
        <v>128</v>
      </c>
      <c r="I178" s="338" t="s">
        <v>9098</v>
      </c>
      <c r="K178" s="272">
        <f t="shared" si="3"/>
        <v>145</v>
      </c>
    </row>
    <row r="179" spans="1:11" x14ac:dyDescent="0.2">
      <c r="A179" s="337" t="s">
        <v>5351</v>
      </c>
      <c r="B179" s="336" t="s">
        <v>3365</v>
      </c>
      <c r="C179" s="332">
        <v>0.25</v>
      </c>
      <c r="D179" s="336" t="s">
        <v>9074</v>
      </c>
      <c r="E179" s="271">
        <v>56</v>
      </c>
      <c r="F179" s="271">
        <v>25</v>
      </c>
      <c r="G179" s="271">
        <v>215</v>
      </c>
      <c r="I179" s="338" t="s">
        <v>9098</v>
      </c>
      <c r="K179" s="272">
        <f t="shared" si="3"/>
        <v>232</v>
      </c>
    </row>
    <row r="180" spans="1:11" x14ac:dyDescent="0.2">
      <c r="A180" s="337" t="s">
        <v>3131</v>
      </c>
      <c r="B180" s="336" t="s">
        <v>3365</v>
      </c>
      <c r="C180" s="332">
        <v>0.25</v>
      </c>
      <c r="D180" s="336" t="s">
        <v>4573</v>
      </c>
      <c r="E180" s="271">
        <v>57</v>
      </c>
      <c r="F180" s="271">
        <v>28</v>
      </c>
      <c r="G180" s="271">
        <v>178</v>
      </c>
      <c r="I180" s="338" t="s">
        <v>9098</v>
      </c>
      <c r="K180" s="272">
        <f t="shared" si="3"/>
        <v>195</v>
      </c>
    </row>
    <row r="181" spans="1:11" x14ac:dyDescent="0.2">
      <c r="A181" s="337" t="s">
        <v>1785</v>
      </c>
      <c r="B181" s="336" t="s">
        <v>3365</v>
      </c>
      <c r="C181" s="332">
        <v>0.25</v>
      </c>
      <c r="D181" s="336" t="s">
        <v>1786</v>
      </c>
      <c r="E181" s="271">
        <v>61</v>
      </c>
      <c r="F181" s="271">
        <v>25</v>
      </c>
      <c r="G181" s="271">
        <v>154</v>
      </c>
      <c r="I181" s="338" t="s">
        <v>9098</v>
      </c>
      <c r="K181" s="272">
        <f t="shared" si="3"/>
        <v>171</v>
      </c>
    </row>
    <row r="182" spans="1:11" x14ac:dyDescent="0.2">
      <c r="A182" s="337" t="s">
        <v>5100</v>
      </c>
      <c r="B182" s="336" t="s">
        <v>3365</v>
      </c>
      <c r="C182" s="332">
        <v>0.25</v>
      </c>
      <c r="D182" s="336" t="s">
        <v>9962</v>
      </c>
      <c r="E182" s="271">
        <v>54</v>
      </c>
      <c r="F182" s="271">
        <v>26</v>
      </c>
      <c r="G182" s="271">
        <v>190</v>
      </c>
      <c r="I182" s="338" t="s">
        <v>9098</v>
      </c>
      <c r="K182" s="272">
        <f t="shared" si="3"/>
        <v>207</v>
      </c>
    </row>
    <row r="183" spans="1:11" x14ac:dyDescent="0.2">
      <c r="A183" s="340" t="s">
        <v>4526</v>
      </c>
      <c r="B183" s="331" t="s">
        <v>3365</v>
      </c>
      <c r="C183" s="330">
        <v>0.25</v>
      </c>
      <c r="D183" s="331" t="s">
        <v>1075</v>
      </c>
      <c r="E183" s="321">
        <v>58</v>
      </c>
      <c r="F183" s="271">
        <v>25</v>
      </c>
      <c r="G183" s="271">
        <v>190</v>
      </c>
      <c r="I183" s="338" t="s">
        <v>9098</v>
      </c>
      <c r="K183" s="272">
        <f t="shared" si="3"/>
        <v>207</v>
      </c>
    </row>
    <row r="184" spans="1:11" x14ac:dyDescent="0.2">
      <c r="A184" s="340" t="s">
        <v>3316</v>
      </c>
      <c r="B184" s="331" t="s">
        <v>3365</v>
      </c>
      <c r="C184" s="330">
        <v>0.25</v>
      </c>
      <c r="D184" s="331" t="s">
        <v>9374</v>
      </c>
      <c r="E184" s="321">
        <v>58</v>
      </c>
      <c r="F184" s="271">
        <v>25</v>
      </c>
      <c r="G184" s="271">
        <v>190</v>
      </c>
      <c r="I184" s="338" t="s">
        <v>9098</v>
      </c>
      <c r="K184" s="272">
        <f t="shared" si="3"/>
        <v>207</v>
      </c>
    </row>
    <row r="185" spans="1:11" x14ac:dyDescent="0.2">
      <c r="A185" s="340" t="s">
        <v>5238</v>
      </c>
      <c r="B185" s="331" t="s">
        <v>3365</v>
      </c>
      <c r="C185" s="330">
        <v>0.25</v>
      </c>
      <c r="D185" s="331" t="s">
        <v>5237</v>
      </c>
      <c r="E185" s="321">
        <v>59</v>
      </c>
      <c r="F185" s="271">
        <v>35</v>
      </c>
      <c r="G185" s="271">
        <v>177</v>
      </c>
      <c r="I185" s="338" t="s">
        <v>9098</v>
      </c>
      <c r="K185" s="272">
        <f t="shared" si="3"/>
        <v>194</v>
      </c>
    </row>
    <row r="186" spans="1:11" x14ac:dyDescent="0.2">
      <c r="A186" s="337" t="s">
        <v>9800</v>
      </c>
      <c r="B186" s="329" t="s">
        <v>4416</v>
      </c>
      <c r="C186" s="330">
        <v>0.25</v>
      </c>
      <c r="D186" s="331" t="s">
        <v>7436</v>
      </c>
      <c r="E186" s="321">
        <v>62</v>
      </c>
      <c r="F186" s="271">
        <v>25</v>
      </c>
      <c r="G186" s="271">
        <v>189</v>
      </c>
      <c r="I186" s="338" t="s">
        <v>9098</v>
      </c>
      <c r="K186" s="272">
        <f t="shared" si="3"/>
        <v>206</v>
      </c>
    </row>
    <row r="187" spans="1:11" x14ac:dyDescent="0.2">
      <c r="A187" s="337" t="s">
        <v>9904</v>
      </c>
      <c r="B187" s="329" t="s">
        <v>4416</v>
      </c>
      <c r="C187" s="330">
        <v>0.25</v>
      </c>
      <c r="D187" s="331" t="s">
        <v>9903</v>
      </c>
      <c r="E187" s="321">
        <v>57</v>
      </c>
      <c r="F187" s="271">
        <v>215</v>
      </c>
      <c r="I187" s="338" t="s">
        <v>9098</v>
      </c>
      <c r="K187" s="272">
        <f t="shared" si="3"/>
        <v>17</v>
      </c>
    </row>
    <row r="188" spans="1:11" x14ac:dyDescent="0.2">
      <c r="A188" s="337" t="s">
        <v>9235</v>
      </c>
      <c r="B188" s="329" t="s">
        <v>4416</v>
      </c>
      <c r="C188" s="330">
        <v>0.25</v>
      </c>
      <c r="D188" s="331" t="s">
        <v>7499</v>
      </c>
      <c r="E188" s="321">
        <v>60</v>
      </c>
      <c r="F188" s="271">
        <v>25</v>
      </c>
      <c r="G188" s="271">
        <v>189</v>
      </c>
      <c r="I188" s="338" t="s">
        <v>9098</v>
      </c>
      <c r="K188" s="272">
        <f t="shared" si="3"/>
        <v>206</v>
      </c>
    </row>
    <row r="189" spans="1:11" x14ac:dyDescent="0.2">
      <c r="A189" s="337" t="s">
        <v>895</v>
      </c>
      <c r="B189" s="329" t="s">
        <v>4416</v>
      </c>
      <c r="C189" s="330">
        <v>0.25</v>
      </c>
      <c r="D189" s="331" t="s">
        <v>1762</v>
      </c>
      <c r="E189" s="321">
        <v>61</v>
      </c>
      <c r="F189" s="271">
        <v>26</v>
      </c>
      <c r="G189" s="271">
        <v>173</v>
      </c>
      <c r="I189" s="338" t="s">
        <v>9098</v>
      </c>
      <c r="K189" s="272">
        <f t="shared" si="3"/>
        <v>190</v>
      </c>
    </row>
    <row r="190" spans="1:11" x14ac:dyDescent="0.2">
      <c r="A190" s="337" t="s">
        <v>9801</v>
      </c>
      <c r="B190" s="329" t="s">
        <v>4416</v>
      </c>
      <c r="C190" s="330">
        <v>0.25</v>
      </c>
      <c r="D190" s="331" t="s">
        <v>1763</v>
      </c>
      <c r="E190" s="321">
        <v>58</v>
      </c>
      <c r="F190" s="271">
        <v>25</v>
      </c>
      <c r="G190" s="271">
        <v>213</v>
      </c>
      <c r="I190" s="338" t="s">
        <v>9098</v>
      </c>
      <c r="K190" s="272">
        <f t="shared" si="3"/>
        <v>230</v>
      </c>
    </row>
    <row r="191" spans="1:11" x14ac:dyDescent="0.2">
      <c r="A191" s="337" t="s">
        <v>4529</v>
      </c>
      <c r="B191" s="338" t="s">
        <v>4416</v>
      </c>
      <c r="C191" s="332">
        <v>0.25</v>
      </c>
      <c r="D191" s="420" t="s">
        <v>468</v>
      </c>
      <c r="E191" s="271">
        <v>60</v>
      </c>
      <c r="F191" s="271">
        <v>27</v>
      </c>
      <c r="G191" s="271">
        <v>155</v>
      </c>
      <c r="I191" s="338" t="s">
        <v>9098</v>
      </c>
      <c r="K191" s="272">
        <f t="shared" si="3"/>
        <v>172</v>
      </c>
    </row>
    <row r="192" spans="1:11" x14ac:dyDescent="0.2">
      <c r="A192" s="337" t="s">
        <v>11573</v>
      </c>
      <c r="B192" s="338" t="s">
        <v>4416</v>
      </c>
      <c r="C192" s="332">
        <v>0.25</v>
      </c>
      <c r="D192" s="420" t="s">
        <v>1297</v>
      </c>
      <c r="E192" s="271">
        <v>57</v>
      </c>
      <c r="F192" s="271">
        <v>25</v>
      </c>
      <c r="G192" s="271">
        <v>215</v>
      </c>
      <c r="I192" s="338" t="s">
        <v>9098</v>
      </c>
      <c r="K192" s="272">
        <f t="shared" si="3"/>
        <v>232</v>
      </c>
    </row>
    <row r="193" spans="1:12" x14ac:dyDescent="0.2">
      <c r="A193" s="337" t="s">
        <v>9802</v>
      </c>
      <c r="B193" s="329" t="s">
        <v>4416</v>
      </c>
      <c r="C193" s="330">
        <v>0.25</v>
      </c>
      <c r="D193" s="331" t="s">
        <v>1764</v>
      </c>
      <c r="E193" s="321">
        <v>57</v>
      </c>
      <c r="F193" s="271">
        <v>25</v>
      </c>
      <c r="G193" s="271">
        <v>211</v>
      </c>
      <c r="I193" s="338" t="s">
        <v>9098</v>
      </c>
      <c r="K193" s="272">
        <f t="shared" si="3"/>
        <v>228</v>
      </c>
    </row>
    <row r="194" spans="1:12" x14ac:dyDescent="0.2">
      <c r="A194" s="337" t="s">
        <v>10297</v>
      </c>
      <c r="B194" s="329" t="s">
        <v>4416</v>
      </c>
      <c r="C194" s="330">
        <v>0.25</v>
      </c>
      <c r="D194" s="331" t="s">
        <v>6789</v>
      </c>
      <c r="E194" s="321">
        <v>56</v>
      </c>
      <c r="F194" s="271">
        <v>25</v>
      </c>
      <c r="G194" s="271">
        <v>199</v>
      </c>
      <c r="I194" s="338" t="s">
        <v>9098</v>
      </c>
      <c r="K194" s="272">
        <f t="shared" si="3"/>
        <v>216</v>
      </c>
    </row>
    <row r="195" spans="1:12" x14ac:dyDescent="0.2">
      <c r="A195" s="337" t="s">
        <v>7192</v>
      </c>
      <c r="B195" s="329" t="s">
        <v>4416</v>
      </c>
      <c r="C195" s="330">
        <v>0.25</v>
      </c>
      <c r="D195" s="331" t="s">
        <v>3912</v>
      </c>
      <c r="E195" s="321">
        <v>56</v>
      </c>
      <c r="F195" s="271">
        <v>43</v>
      </c>
      <c r="G195" s="271">
        <v>148</v>
      </c>
      <c r="H195" s="338" t="s">
        <v>131</v>
      </c>
      <c r="I195" s="338" t="s">
        <v>9147</v>
      </c>
      <c r="J195" s="272">
        <f>G195+15</f>
        <v>163</v>
      </c>
    </row>
    <row r="196" spans="1:12" x14ac:dyDescent="0.2">
      <c r="A196" s="337" t="s">
        <v>10089</v>
      </c>
      <c r="B196" s="329" t="s">
        <v>4416</v>
      </c>
      <c r="C196" s="330">
        <v>0.25</v>
      </c>
      <c r="D196" s="331" t="s">
        <v>1765</v>
      </c>
      <c r="E196" s="321">
        <v>58</v>
      </c>
      <c r="F196" s="271">
        <v>25</v>
      </c>
      <c r="G196" s="271">
        <v>213</v>
      </c>
      <c r="I196" s="338" t="s">
        <v>9098</v>
      </c>
      <c r="K196" s="272">
        <f t="shared" ref="K196:K226" si="4">G196+17</f>
        <v>230</v>
      </c>
    </row>
    <row r="197" spans="1:12" x14ac:dyDescent="0.2">
      <c r="A197" s="483" t="s">
        <v>3570</v>
      </c>
      <c r="B197" s="579" t="s">
        <v>4416</v>
      </c>
      <c r="C197" s="489">
        <v>0.25</v>
      </c>
      <c r="D197" s="488" t="s">
        <v>3571</v>
      </c>
      <c r="E197" s="485">
        <v>57</v>
      </c>
      <c r="F197" s="486">
        <v>25</v>
      </c>
      <c r="G197" s="486">
        <v>204</v>
      </c>
      <c r="H197" s="491"/>
      <c r="I197" s="491" t="s">
        <v>9098</v>
      </c>
      <c r="J197" s="491"/>
      <c r="K197" s="491">
        <f t="shared" si="4"/>
        <v>221</v>
      </c>
    </row>
    <row r="198" spans="1:12" x14ac:dyDescent="0.2">
      <c r="A198" s="337" t="s">
        <v>10827</v>
      </c>
      <c r="B198" s="573" t="s">
        <v>4416</v>
      </c>
      <c r="C198" s="330">
        <v>0.25</v>
      </c>
      <c r="D198" s="518" t="s">
        <v>3571</v>
      </c>
      <c r="E198" s="321">
        <v>57</v>
      </c>
      <c r="F198" s="271">
        <v>26</v>
      </c>
      <c r="G198" s="271">
        <v>200</v>
      </c>
      <c r="I198" s="338" t="s">
        <v>9098</v>
      </c>
      <c r="K198" s="272">
        <f t="shared" si="4"/>
        <v>217</v>
      </c>
    </row>
    <row r="199" spans="1:12" x14ac:dyDescent="0.2">
      <c r="A199" s="337" t="s">
        <v>9471</v>
      </c>
      <c r="B199" s="329" t="s">
        <v>4416</v>
      </c>
      <c r="C199" s="330">
        <v>0.25</v>
      </c>
      <c r="D199" s="331" t="s">
        <v>10299</v>
      </c>
      <c r="E199" s="321">
        <v>58</v>
      </c>
      <c r="F199" s="271">
        <v>25</v>
      </c>
      <c r="G199" s="271">
        <v>207</v>
      </c>
      <c r="I199" s="338" t="s">
        <v>9098</v>
      </c>
      <c r="K199" s="272">
        <f t="shared" si="4"/>
        <v>224</v>
      </c>
    </row>
    <row r="200" spans="1:12" x14ac:dyDescent="0.2">
      <c r="A200" s="337" t="s">
        <v>3569</v>
      </c>
      <c r="B200" s="329" t="s">
        <v>4416</v>
      </c>
      <c r="C200" s="330">
        <v>0.25</v>
      </c>
      <c r="D200" s="331" t="s">
        <v>3568</v>
      </c>
      <c r="E200" s="321">
        <v>53</v>
      </c>
      <c r="F200" s="271">
        <v>25</v>
      </c>
      <c r="G200" s="271">
        <v>200</v>
      </c>
      <c r="I200" s="338" t="s">
        <v>9098</v>
      </c>
      <c r="K200" s="272">
        <f t="shared" si="4"/>
        <v>217</v>
      </c>
    </row>
    <row r="201" spans="1:12" x14ac:dyDescent="0.2">
      <c r="A201" s="340" t="s">
        <v>4523</v>
      </c>
      <c r="B201" s="331" t="s">
        <v>8490</v>
      </c>
      <c r="C201" s="330">
        <v>0.25</v>
      </c>
      <c r="D201" s="331" t="s">
        <v>8697</v>
      </c>
      <c r="E201" s="321">
        <v>63</v>
      </c>
      <c r="F201" s="271">
        <v>35</v>
      </c>
      <c r="G201" s="271">
        <v>137</v>
      </c>
      <c r="I201" s="338" t="s">
        <v>9098</v>
      </c>
      <c r="K201" s="272">
        <f t="shared" si="4"/>
        <v>154</v>
      </c>
    </row>
    <row r="202" spans="1:12" x14ac:dyDescent="0.2">
      <c r="A202" s="340" t="s">
        <v>4524</v>
      </c>
      <c r="B202" s="331" t="s">
        <v>8490</v>
      </c>
      <c r="C202" s="330">
        <v>0.25</v>
      </c>
      <c r="D202" s="331" t="s">
        <v>6405</v>
      </c>
      <c r="E202" s="321">
        <v>64</v>
      </c>
      <c r="I202" s="338" t="s">
        <v>9098</v>
      </c>
      <c r="K202" s="272">
        <f t="shared" si="4"/>
        <v>17</v>
      </c>
    </row>
    <row r="203" spans="1:12" x14ac:dyDescent="0.2">
      <c r="A203" s="337" t="s">
        <v>865</v>
      </c>
      <c r="B203" s="329" t="s">
        <v>8490</v>
      </c>
      <c r="C203" s="321">
        <v>0.25</v>
      </c>
      <c r="D203" s="518" t="s">
        <v>11571</v>
      </c>
      <c r="E203" s="321">
        <v>57</v>
      </c>
      <c r="F203" s="271">
        <v>25</v>
      </c>
      <c r="G203" s="271">
        <v>215</v>
      </c>
      <c r="H203" s="272" t="s">
        <v>11551</v>
      </c>
      <c r="I203" s="338" t="s">
        <v>9098</v>
      </c>
      <c r="K203" s="272">
        <f t="shared" si="4"/>
        <v>232</v>
      </c>
      <c r="L203" s="272" t="s">
        <v>11572</v>
      </c>
    </row>
    <row r="204" spans="1:12" x14ac:dyDescent="0.2">
      <c r="A204" s="337" t="s">
        <v>6088</v>
      </c>
      <c r="B204" s="272" t="s">
        <v>8490</v>
      </c>
      <c r="C204" s="332">
        <v>0.25</v>
      </c>
      <c r="D204" s="420" t="s">
        <v>6610</v>
      </c>
      <c r="E204" s="271">
        <v>58</v>
      </c>
      <c r="F204" s="271">
        <v>25</v>
      </c>
      <c r="G204" s="271">
        <v>215</v>
      </c>
      <c r="I204" s="338" t="s">
        <v>9098</v>
      </c>
      <c r="K204" s="272">
        <f t="shared" si="4"/>
        <v>232</v>
      </c>
    </row>
    <row r="205" spans="1:12" x14ac:dyDescent="0.2">
      <c r="A205" s="337" t="s">
        <v>443</v>
      </c>
      <c r="B205" s="338" t="s">
        <v>8490</v>
      </c>
      <c r="C205" s="332">
        <v>0.25</v>
      </c>
      <c r="D205" s="420" t="s">
        <v>8678</v>
      </c>
      <c r="E205" s="271">
        <v>57</v>
      </c>
      <c r="F205" s="271">
        <v>28</v>
      </c>
      <c r="G205" s="271">
        <v>209</v>
      </c>
      <c r="I205" s="338" t="s">
        <v>9098</v>
      </c>
      <c r="K205" s="272">
        <f t="shared" si="4"/>
        <v>226</v>
      </c>
    </row>
    <row r="206" spans="1:12" x14ac:dyDescent="0.2">
      <c r="A206" s="340" t="s">
        <v>4210</v>
      </c>
      <c r="B206" s="331" t="s">
        <v>8490</v>
      </c>
      <c r="C206" s="330">
        <v>0.25</v>
      </c>
      <c r="D206" s="331" t="s">
        <v>1445</v>
      </c>
      <c r="E206" s="321">
        <v>57</v>
      </c>
      <c r="F206" s="271">
        <v>25</v>
      </c>
      <c r="G206" s="271">
        <v>203</v>
      </c>
      <c r="I206" s="338" t="s">
        <v>9098</v>
      </c>
      <c r="K206" s="272">
        <f t="shared" si="4"/>
        <v>220</v>
      </c>
    </row>
    <row r="207" spans="1:12" x14ac:dyDescent="0.2">
      <c r="A207" s="580" t="s">
        <v>12602</v>
      </c>
      <c r="B207" s="518" t="s">
        <v>8490</v>
      </c>
      <c r="C207" s="330">
        <v>0.25</v>
      </c>
      <c r="D207" s="518" t="s">
        <v>12603</v>
      </c>
      <c r="E207" s="321">
        <v>59</v>
      </c>
      <c r="F207" s="271">
        <v>25</v>
      </c>
      <c r="G207" s="271">
        <v>196</v>
      </c>
      <c r="I207" s="338" t="s">
        <v>9098</v>
      </c>
      <c r="K207" s="272">
        <f t="shared" si="4"/>
        <v>213</v>
      </c>
    </row>
    <row r="208" spans="1:12" x14ac:dyDescent="0.2">
      <c r="A208" s="337" t="s">
        <v>7051</v>
      </c>
      <c r="B208" s="272" t="s">
        <v>8490</v>
      </c>
      <c r="C208" s="332">
        <v>0.25</v>
      </c>
      <c r="D208" s="333" t="s">
        <v>1890</v>
      </c>
      <c r="E208" s="271">
        <v>57</v>
      </c>
      <c r="F208" s="271">
        <v>25</v>
      </c>
      <c r="G208" s="271">
        <v>215</v>
      </c>
      <c r="I208" s="338" t="s">
        <v>9098</v>
      </c>
      <c r="K208" s="272">
        <f t="shared" si="4"/>
        <v>232</v>
      </c>
    </row>
    <row r="209" spans="1:11" x14ac:dyDescent="0.2">
      <c r="A209" s="337" t="s">
        <v>8956</v>
      </c>
      <c r="B209" s="336" t="s">
        <v>8490</v>
      </c>
      <c r="C209" s="332">
        <v>0.25</v>
      </c>
      <c r="D209" s="336" t="s">
        <v>119</v>
      </c>
      <c r="E209" s="271">
        <v>55</v>
      </c>
      <c r="F209" s="271">
        <v>25</v>
      </c>
      <c r="G209" s="271">
        <v>226</v>
      </c>
      <c r="I209" s="338" t="s">
        <v>9098</v>
      </c>
      <c r="K209" s="272">
        <f t="shared" si="4"/>
        <v>243</v>
      </c>
    </row>
    <row r="210" spans="1:11" x14ac:dyDescent="0.2">
      <c r="A210" s="340" t="s">
        <v>147</v>
      </c>
      <c r="B210" s="331" t="s">
        <v>8490</v>
      </c>
      <c r="C210" s="330">
        <v>0.25</v>
      </c>
      <c r="D210" s="331" t="s">
        <v>6551</v>
      </c>
      <c r="E210" s="321">
        <v>56</v>
      </c>
      <c r="F210" s="271">
        <v>25</v>
      </c>
      <c r="G210" s="271">
        <v>218</v>
      </c>
      <c r="H210" s="338"/>
      <c r="I210" s="338" t="s">
        <v>9098</v>
      </c>
      <c r="K210" s="272">
        <f t="shared" si="4"/>
        <v>235</v>
      </c>
    </row>
    <row r="211" spans="1:11" x14ac:dyDescent="0.2">
      <c r="A211" s="340" t="s">
        <v>6888</v>
      </c>
      <c r="B211" s="331" t="s">
        <v>8490</v>
      </c>
      <c r="C211" s="330">
        <v>0.25</v>
      </c>
      <c r="D211" s="331" t="s">
        <v>3775</v>
      </c>
      <c r="E211" s="321">
        <v>57</v>
      </c>
      <c r="F211" s="271">
        <v>25</v>
      </c>
      <c r="G211" s="271">
        <v>207</v>
      </c>
      <c r="I211" s="338" t="s">
        <v>9098</v>
      </c>
      <c r="K211" s="272">
        <f t="shared" si="4"/>
        <v>224</v>
      </c>
    </row>
    <row r="212" spans="1:11" x14ac:dyDescent="0.2">
      <c r="A212" s="580" t="s">
        <v>11450</v>
      </c>
      <c r="B212" s="518" t="s">
        <v>8490</v>
      </c>
      <c r="C212" s="330">
        <v>0.25</v>
      </c>
      <c r="D212" s="518" t="s">
        <v>11451</v>
      </c>
      <c r="E212" s="321">
        <v>57</v>
      </c>
      <c r="F212" s="271">
        <v>25</v>
      </c>
      <c r="G212" s="271">
        <v>204</v>
      </c>
      <c r="H212" s="272" t="s">
        <v>11399</v>
      </c>
      <c r="I212" s="338" t="s">
        <v>9098</v>
      </c>
      <c r="K212" s="272">
        <f t="shared" si="4"/>
        <v>221</v>
      </c>
    </row>
    <row r="213" spans="1:11" x14ac:dyDescent="0.2">
      <c r="A213" s="580" t="s">
        <v>12446</v>
      </c>
      <c r="B213" s="518" t="s">
        <v>8490</v>
      </c>
      <c r="C213" s="330">
        <v>0.25</v>
      </c>
      <c r="D213" s="518" t="s">
        <v>12447</v>
      </c>
      <c r="E213" s="321">
        <v>56</v>
      </c>
      <c r="F213" s="271">
        <v>26</v>
      </c>
      <c r="G213" s="271">
        <v>204</v>
      </c>
      <c r="I213" s="338" t="s">
        <v>9098</v>
      </c>
      <c r="K213" s="272">
        <f t="shared" si="4"/>
        <v>221</v>
      </c>
    </row>
    <row r="214" spans="1:11" x14ac:dyDescent="0.2">
      <c r="A214" s="340" t="s">
        <v>10320</v>
      </c>
      <c r="B214" s="331" t="s">
        <v>8490</v>
      </c>
      <c r="C214" s="330">
        <v>0.25</v>
      </c>
      <c r="D214" s="331" t="s">
        <v>5249</v>
      </c>
      <c r="E214" s="321">
        <v>55</v>
      </c>
      <c r="F214" s="271">
        <v>25</v>
      </c>
      <c r="G214" s="271">
        <v>220</v>
      </c>
      <c r="I214" s="338" t="s">
        <v>9098</v>
      </c>
      <c r="K214" s="272">
        <f t="shared" si="4"/>
        <v>237</v>
      </c>
    </row>
    <row r="215" spans="1:11" x14ac:dyDescent="0.2">
      <c r="A215" s="340" t="s">
        <v>10443</v>
      </c>
      <c r="B215" s="331" t="s">
        <v>8490</v>
      </c>
      <c r="C215" s="330">
        <v>0.25</v>
      </c>
      <c r="D215" s="331" t="s">
        <v>10444</v>
      </c>
      <c r="E215" s="321">
        <v>57</v>
      </c>
      <c r="F215" s="271">
        <v>25</v>
      </c>
      <c r="G215" s="271">
        <v>217</v>
      </c>
      <c r="I215" s="338" t="s">
        <v>9098</v>
      </c>
      <c r="K215" s="272">
        <f t="shared" si="4"/>
        <v>234</v>
      </c>
    </row>
    <row r="216" spans="1:11" x14ac:dyDescent="0.2">
      <c r="A216" s="337" t="s">
        <v>5614</v>
      </c>
      <c r="B216" s="329" t="s">
        <v>8490</v>
      </c>
      <c r="C216" s="321">
        <v>0.25</v>
      </c>
      <c r="D216" s="331" t="s">
        <v>5893</v>
      </c>
      <c r="E216" s="321">
        <v>59</v>
      </c>
      <c r="F216" s="271">
        <v>25</v>
      </c>
      <c r="G216" s="271">
        <v>210</v>
      </c>
      <c r="I216" s="338" t="s">
        <v>9098</v>
      </c>
      <c r="K216" s="272">
        <f t="shared" si="4"/>
        <v>227</v>
      </c>
    </row>
    <row r="217" spans="1:11" x14ac:dyDescent="0.2">
      <c r="A217" s="337" t="s">
        <v>9296</v>
      </c>
      <c r="B217" s="329" t="s">
        <v>8490</v>
      </c>
      <c r="C217" s="321">
        <v>0.25</v>
      </c>
      <c r="D217" s="331" t="s">
        <v>6869</v>
      </c>
      <c r="E217" s="321">
        <v>56</v>
      </c>
      <c r="F217" s="271">
        <v>25</v>
      </c>
      <c r="G217" s="271">
        <v>213</v>
      </c>
      <c r="I217" s="338" t="s">
        <v>9098</v>
      </c>
      <c r="K217" s="272">
        <f t="shared" si="4"/>
        <v>230</v>
      </c>
    </row>
    <row r="218" spans="1:11" x14ac:dyDescent="0.2">
      <c r="A218" s="337" t="s">
        <v>4462</v>
      </c>
      <c r="B218" s="329" t="s">
        <v>8490</v>
      </c>
      <c r="C218" s="330">
        <v>0.25</v>
      </c>
      <c r="D218" s="331" t="s">
        <v>5894</v>
      </c>
      <c r="E218" s="321">
        <v>60</v>
      </c>
      <c r="F218" s="271">
        <v>26</v>
      </c>
      <c r="G218" s="271">
        <v>201</v>
      </c>
      <c r="I218" s="338" t="s">
        <v>9098</v>
      </c>
      <c r="K218" s="272">
        <f t="shared" si="4"/>
        <v>218</v>
      </c>
    </row>
    <row r="219" spans="1:11" x14ac:dyDescent="0.2">
      <c r="A219" s="580" t="s">
        <v>11229</v>
      </c>
      <c r="B219" s="331" t="s">
        <v>8490</v>
      </c>
      <c r="C219" s="330">
        <v>0.25</v>
      </c>
      <c r="D219" s="518" t="s">
        <v>11230</v>
      </c>
      <c r="E219" s="321">
        <v>56</v>
      </c>
      <c r="F219" s="271">
        <v>25</v>
      </c>
      <c r="G219" s="271">
        <v>218</v>
      </c>
      <c r="H219" s="272" t="s">
        <v>11198</v>
      </c>
      <c r="I219" s="338" t="s">
        <v>9098</v>
      </c>
      <c r="K219" s="272">
        <f t="shared" si="4"/>
        <v>235</v>
      </c>
    </row>
    <row r="220" spans="1:11" x14ac:dyDescent="0.2">
      <c r="A220" s="337" t="s">
        <v>5247</v>
      </c>
      <c r="B220" s="329" t="s">
        <v>8490</v>
      </c>
      <c r="C220" s="330">
        <v>0.25</v>
      </c>
      <c r="D220" s="331" t="s">
        <v>5248</v>
      </c>
      <c r="E220" s="321">
        <v>57</v>
      </c>
      <c r="F220" s="271">
        <v>25</v>
      </c>
      <c r="G220" s="271">
        <v>218</v>
      </c>
      <c r="I220" s="338" t="s">
        <v>9098</v>
      </c>
      <c r="K220" s="272">
        <f t="shared" si="4"/>
        <v>235</v>
      </c>
    </row>
    <row r="221" spans="1:11" x14ac:dyDescent="0.2">
      <c r="A221" s="337" t="s">
        <v>4855</v>
      </c>
      <c r="B221" s="329" t="s">
        <v>8490</v>
      </c>
      <c r="C221" s="321">
        <v>0.25</v>
      </c>
      <c r="D221" s="331" t="s">
        <v>732</v>
      </c>
      <c r="E221" s="321">
        <v>62</v>
      </c>
      <c r="F221" s="271">
        <v>26</v>
      </c>
      <c r="G221" s="271">
        <v>210</v>
      </c>
      <c r="I221" s="338" t="s">
        <v>9098</v>
      </c>
      <c r="K221" s="272">
        <f t="shared" si="4"/>
        <v>227</v>
      </c>
    </row>
    <row r="222" spans="1:11" x14ac:dyDescent="0.2">
      <c r="A222" s="337" t="s">
        <v>5098</v>
      </c>
      <c r="B222" s="331" t="s">
        <v>8490</v>
      </c>
      <c r="C222" s="330">
        <v>0.25</v>
      </c>
      <c r="D222" s="331" t="s">
        <v>7333</v>
      </c>
      <c r="E222" s="321">
        <v>56</v>
      </c>
      <c r="F222" s="271">
        <v>25</v>
      </c>
      <c r="G222" s="271">
        <v>200</v>
      </c>
      <c r="I222" s="338" t="s">
        <v>9098</v>
      </c>
      <c r="K222" s="272">
        <f t="shared" si="4"/>
        <v>217</v>
      </c>
    </row>
    <row r="223" spans="1:11" x14ac:dyDescent="0.2">
      <c r="A223" s="337" t="s">
        <v>9278</v>
      </c>
      <c r="B223" s="331" t="s">
        <v>8490</v>
      </c>
      <c r="C223" s="330">
        <v>0.25</v>
      </c>
      <c r="D223" s="331" t="s">
        <v>9409</v>
      </c>
      <c r="E223" s="321">
        <v>59</v>
      </c>
      <c r="I223" s="338" t="s">
        <v>9098</v>
      </c>
      <c r="K223" s="272">
        <f t="shared" si="4"/>
        <v>17</v>
      </c>
    </row>
    <row r="224" spans="1:11" x14ac:dyDescent="0.2">
      <c r="A224" s="337" t="s">
        <v>5099</v>
      </c>
      <c r="B224" s="336" t="s">
        <v>8490</v>
      </c>
      <c r="C224" s="332">
        <v>0.25</v>
      </c>
      <c r="D224" s="336" t="s">
        <v>120</v>
      </c>
      <c r="E224" s="271">
        <v>56</v>
      </c>
      <c r="F224" s="271">
        <v>25</v>
      </c>
      <c r="G224" s="271">
        <v>212</v>
      </c>
      <c r="I224" s="338" t="s">
        <v>9098</v>
      </c>
      <c r="K224" s="272">
        <f t="shared" si="4"/>
        <v>229</v>
      </c>
    </row>
    <row r="225" spans="1:11" x14ac:dyDescent="0.2">
      <c r="A225" s="337" t="s">
        <v>7629</v>
      </c>
      <c r="B225" s="331" t="s">
        <v>8490</v>
      </c>
      <c r="C225" s="330">
        <v>0.25</v>
      </c>
      <c r="D225" s="331" t="s">
        <v>1488</v>
      </c>
      <c r="E225" s="330">
        <v>59</v>
      </c>
      <c r="F225" s="339">
        <v>25</v>
      </c>
      <c r="G225" s="339">
        <v>198</v>
      </c>
      <c r="I225" s="338" t="s">
        <v>9098</v>
      </c>
      <c r="K225" s="272">
        <f t="shared" si="4"/>
        <v>215</v>
      </c>
    </row>
    <row r="226" spans="1:11" x14ac:dyDescent="0.2">
      <c r="A226" s="337" t="s">
        <v>2546</v>
      </c>
      <c r="B226" s="331" t="s">
        <v>8490</v>
      </c>
      <c r="C226" s="330">
        <v>0.25</v>
      </c>
      <c r="D226" s="331" t="s">
        <v>5558</v>
      </c>
      <c r="E226" s="330">
        <v>57</v>
      </c>
      <c r="F226" s="339">
        <v>25</v>
      </c>
      <c r="G226" s="339">
        <v>205</v>
      </c>
      <c r="I226" s="338" t="s">
        <v>9098</v>
      </c>
      <c r="K226" s="272">
        <f t="shared" si="4"/>
        <v>222</v>
      </c>
    </row>
    <row r="227" spans="1:11" x14ac:dyDescent="0.2">
      <c r="A227" s="337" t="s">
        <v>7321</v>
      </c>
      <c r="B227" s="338" t="s">
        <v>8490</v>
      </c>
      <c r="C227" s="332">
        <v>0.25</v>
      </c>
      <c r="D227" s="420" t="s">
        <v>7211</v>
      </c>
      <c r="E227" s="271">
        <v>55</v>
      </c>
      <c r="F227" s="339">
        <v>39</v>
      </c>
      <c r="G227" s="339">
        <v>182</v>
      </c>
      <c r="I227" s="338" t="s">
        <v>9147</v>
      </c>
      <c r="J227" s="272">
        <f>G227+15</f>
        <v>197</v>
      </c>
    </row>
    <row r="228" spans="1:11" x14ac:dyDescent="0.2">
      <c r="A228" s="337" t="s">
        <v>1773</v>
      </c>
      <c r="B228" s="338" t="s">
        <v>8490</v>
      </c>
      <c r="C228" s="332">
        <v>0.25</v>
      </c>
      <c r="D228" s="420" t="s">
        <v>1774</v>
      </c>
      <c r="E228" s="321">
        <v>64</v>
      </c>
      <c r="F228" s="271">
        <v>25</v>
      </c>
      <c r="G228" s="271">
        <v>193</v>
      </c>
      <c r="H228" s="338" t="s">
        <v>6268</v>
      </c>
      <c r="I228" s="338" t="s">
        <v>9098</v>
      </c>
      <c r="K228" s="272">
        <f t="shared" ref="K228:K234" si="5">G228+17</f>
        <v>210</v>
      </c>
    </row>
    <row r="229" spans="1:11" x14ac:dyDescent="0.2">
      <c r="A229" s="337" t="s">
        <v>1573</v>
      </c>
      <c r="B229" s="331" t="s">
        <v>8490</v>
      </c>
      <c r="C229" s="330">
        <v>0.25</v>
      </c>
      <c r="D229" s="331" t="s">
        <v>7974</v>
      </c>
      <c r="E229" s="330">
        <v>56</v>
      </c>
      <c r="F229" s="339">
        <v>25</v>
      </c>
      <c r="G229" s="339">
        <v>215</v>
      </c>
      <c r="I229" s="338" t="s">
        <v>9098</v>
      </c>
      <c r="K229" s="272">
        <f t="shared" si="5"/>
        <v>232</v>
      </c>
    </row>
    <row r="230" spans="1:11" x14ac:dyDescent="0.2">
      <c r="A230" s="337" t="s">
        <v>2676</v>
      </c>
      <c r="B230" s="336" t="s">
        <v>8490</v>
      </c>
      <c r="C230" s="332">
        <v>0.25</v>
      </c>
      <c r="D230" s="336" t="s">
        <v>8356</v>
      </c>
      <c r="E230" s="271">
        <v>58</v>
      </c>
      <c r="F230" s="271">
        <v>25</v>
      </c>
      <c r="G230" s="271">
        <v>193</v>
      </c>
      <c r="I230" s="338" t="s">
        <v>9098</v>
      </c>
      <c r="K230" s="272">
        <f t="shared" si="5"/>
        <v>210</v>
      </c>
    </row>
    <row r="231" spans="1:11" x14ac:dyDescent="0.2">
      <c r="A231" s="340" t="s">
        <v>1334</v>
      </c>
      <c r="B231" s="331" t="s">
        <v>8490</v>
      </c>
      <c r="C231" s="330">
        <v>0.25</v>
      </c>
      <c r="D231" s="331" t="s">
        <v>9151</v>
      </c>
      <c r="E231" s="321">
        <v>61</v>
      </c>
      <c r="F231" s="271">
        <v>26</v>
      </c>
      <c r="G231" s="271">
        <v>225</v>
      </c>
      <c r="I231" s="338" t="s">
        <v>9098</v>
      </c>
      <c r="K231" s="272">
        <f t="shared" si="5"/>
        <v>242</v>
      </c>
    </row>
    <row r="232" spans="1:11" x14ac:dyDescent="0.2">
      <c r="A232" s="340" t="s">
        <v>5032</v>
      </c>
      <c r="B232" s="331" t="s">
        <v>8490</v>
      </c>
      <c r="C232" s="330">
        <v>0.25</v>
      </c>
      <c r="D232" s="331" t="s">
        <v>682</v>
      </c>
      <c r="E232" s="321">
        <v>56</v>
      </c>
      <c r="F232" s="271">
        <v>30</v>
      </c>
      <c r="G232" s="271">
        <v>204</v>
      </c>
      <c r="I232" s="338" t="s">
        <v>9098</v>
      </c>
      <c r="K232" s="272">
        <f t="shared" si="5"/>
        <v>221</v>
      </c>
    </row>
    <row r="233" spans="1:11" x14ac:dyDescent="0.2">
      <c r="A233" s="424"/>
      <c r="B233" s="336" t="s">
        <v>8490</v>
      </c>
      <c r="C233" s="332">
        <v>0.25</v>
      </c>
      <c r="D233" s="336" t="s">
        <v>2226</v>
      </c>
      <c r="E233" s="271">
        <v>61</v>
      </c>
      <c r="F233" s="271">
        <v>43</v>
      </c>
      <c r="G233" s="271">
        <v>140</v>
      </c>
      <c r="I233" s="338" t="s">
        <v>9098</v>
      </c>
      <c r="K233" s="272">
        <f t="shared" si="5"/>
        <v>157</v>
      </c>
    </row>
    <row r="234" spans="1:11" x14ac:dyDescent="0.2">
      <c r="A234" s="424" t="s">
        <v>5438</v>
      </c>
      <c r="B234" s="336" t="s">
        <v>8490</v>
      </c>
      <c r="C234" s="332">
        <v>0.25</v>
      </c>
      <c r="D234" s="336" t="s">
        <v>6237</v>
      </c>
      <c r="E234" s="271">
        <v>54</v>
      </c>
      <c r="F234" s="271">
        <v>30</v>
      </c>
      <c r="G234" s="271">
        <v>190</v>
      </c>
      <c r="H234" s="338" t="s">
        <v>5484</v>
      </c>
      <c r="I234" s="338" t="s">
        <v>9147</v>
      </c>
      <c r="K234" s="272">
        <f t="shared" si="5"/>
        <v>207</v>
      </c>
    </row>
    <row r="235" spans="1:11" x14ac:dyDescent="0.2">
      <c r="A235" s="424" t="s">
        <v>8899</v>
      </c>
      <c r="B235" s="336" t="s">
        <v>8490</v>
      </c>
      <c r="C235" s="332">
        <v>0.25</v>
      </c>
      <c r="D235" s="336" t="s">
        <v>6206</v>
      </c>
      <c r="E235" s="271">
        <v>57</v>
      </c>
      <c r="F235" s="271">
        <v>41</v>
      </c>
      <c r="G235" s="271">
        <v>153</v>
      </c>
      <c r="I235" s="338" t="s">
        <v>9147</v>
      </c>
      <c r="J235" s="272">
        <f>G235+15</f>
        <v>168</v>
      </c>
    </row>
    <row r="236" spans="1:11" x14ac:dyDescent="0.2">
      <c r="A236" s="340" t="s">
        <v>9140</v>
      </c>
      <c r="B236" s="331" t="s">
        <v>8490</v>
      </c>
      <c r="C236" s="330">
        <v>0.25</v>
      </c>
      <c r="D236" s="331" t="s">
        <v>6264</v>
      </c>
      <c r="E236" s="321">
        <v>59</v>
      </c>
      <c r="F236" s="271">
        <v>25</v>
      </c>
      <c r="G236" s="271">
        <v>228</v>
      </c>
      <c r="I236" s="338" t="s">
        <v>9098</v>
      </c>
      <c r="K236" s="272">
        <f t="shared" ref="K236:K254" si="6">G236+17</f>
        <v>245</v>
      </c>
    </row>
    <row r="237" spans="1:11" x14ac:dyDescent="0.2">
      <c r="A237" s="340" t="s">
        <v>1349</v>
      </c>
      <c r="B237" s="331" t="s">
        <v>8490</v>
      </c>
      <c r="C237" s="330">
        <v>0.25</v>
      </c>
      <c r="D237" s="331" t="s">
        <v>5126</v>
      </c>
      <c r="E237" s="321">
        <v>63</v>
      </c>
      <c r="I237" s="338" t="s">
        <v>9098</v>
      </c>
      <c r="K237" s="272">
        <f t="shared" si="6"/>
        <v>17</v>
      </c>
    </row>
    <row r="238" spans="1:11" x14ac:dyDescent="0.2">
      <c r="A238" s="337" t="s">
        <v>7303</v>
      </c>
      <c r="B238" s="336" t="s">
        <v>8490</v>
      </c>
      <c r="C238" s="332">
        <v>0.25</v>
      </c>
      <c r="D238" s="336" t="s">
        <v>4586</v>
      </c>
      <c r="E238" s="271">
        <v>57</v>
      </c>
      <c r="F238" s="271">
        <v>25</v>
      </c>
      <c r="G238" s="271">
        <v>215</v>
      </c>
      <c r="I238" s="338" t="s">
        <v>9098</v>
      </c>
      <c r="K238" s="272">
        <f t="shared" si="6"/>
        <v>232</v>
      </c>
    </row>
    <row r="239" spans="1:11" x14ac:dyDescent="0.2">
      <c r="A239" s="340" t="s">
        <v>2168</v>
      </c>
      <c r="B239" s="331" t="s">
        <v>8490</v>
      </c>
      <c r="C239" s="330">
        <v>0.25</v>
      </c>
      <c r="D239" s="331" t="s">
        <v>2836</v>
      </c>
      <c r="E239" s="321">
        <v>62</v>
      </c>
      <c r="F239" s="271">
        <v>25</v>
      </c>
      <c r="G239" s="271">
        <v>221</v>
      </c>
      <c r="I239" s="338" t="s">
        <v>9098</v>
      </c>
      <c r="K239" s="272">
        <f t="shared" si="6"/>
        <v>238</v>
      </c>
    </row>
    <row r="240" spans="1:11" x14ac:dyDescent="0.2">
      <c r="A240" s="337" t="s">
        <v>6942</v>
      </c>
      <c r="B240" s="331" t="s">
        <v>8490</v>
      </c>
      <c r="C240" s="330">
        <v>0.25</v>
      </c>
      <c r="D240" s="331" t="s">
        <v>1487</v>
      </c>
      <c r="E240" s="330">
        <v>56</v>
      </c>
      <c r="F240" s="271">
        <v>26</v>
      </c>
      <c r="G240" s="271">
        <v>228</v>
      </c>
      <c r="I240" s="338" t="s">
        <v>9098</v>
      </c>
      <c r="K240" s="272">
        <f t="shared" si="6"/>
        <v>245</v>
      </c>
    </row>
    <row r="241" spans="1:11" x14ac:dyDescent="0.2">
      <c r="A241" s="340" t="s">
        <v>10321</v>
      </c>
      <c r="B241" s="331" t="s">
        <v>8490</v>
      </c>
      <c r="C241" s="330">
        <v>0.25</v>
      </c>
      <c r="D241" s="331" t="s">
        <v>5127</v>
      </c>
      <c r="E241" s="321">
        <v>55</v>
      </c>
      <c r="I241" s="338" t="s">
        <v>9098</v>
      </c>
      <c r="K241" s="272">
        <f t="shared" si="6"/>
        <v>17</v>
      </c>
    </row>
    <row r="242" spans="1:11" x14ac:dyDescent="0.2">
      <c r="A242" s="340" t="s">
        <v>4525</v>
      </c>
      <c r="B242" s="331" t="s">
        <v>8490</v>
      </c>
      <c r="C242" s="330">
        <v>0.25</v>
      </c>
      <c r="D242" s="331" t="s">
        <v>2809</v>
      </c>
      <c r="E242" s="321">
        <v>64</v>
      </c>
      <c r="F242" s="271">
        <v>25</v>
      </c>
      <c r="G242" s="271">
        <v>193</v>
      </c>
      <c r="I242" s="338" t="s">
        <v>9098</v>
      </c>
      <c r="K242" s="272">
        <f t="shared" si="6"/>
        <v>210</v>
      </c>
    </row>
    <row r="243" spans="1:11" x14ac:dyDescent="0.2">
      <c r="A243" s="340" t="s">
        <v>5411</v>
      </c>
      <c r="B243" s="331" t="s">
        <v>8490</v>
      </c>
      <c r="C243" s="330">
        <v>0.25</v>
      </c>
      <c r="D243" s="331" t="s">
        <v>4331</v>
      </c>
      <c r="E243" s="321">
        <v>57</v>
      </c>
      <c r="F243" s="271">
        <v>25</v>
      </c>
      <c r="G243" s="271">
        <v>215</v>
      </c>
      <c r="I243" s="338" t="s">
        <v>9098</v>
      </c>
      <c r="K243" s="272">
        <f t="shared" si="6"/>
        <v>232</v>
      </c>
    </row>
    <row r="244" spans="1:11" x14ac:dyDescent="0.2">
      <c r="A244" s="340" t="s">
        <v>5488</v>
      </c>
      <c r="B244" s="331" t="s">
        <v>8490</v>
      </c>
      <c r="C244" s="330">
        <v>0.25</v>
      </c>
      <c r="D244" s="331" t="s">
        <v>5489</v>
      </c>
      <c r="E244" s="321">
        <v>57</v>
      </c>
      <c r="F244" s="271">
        <v>25</v>
      </c>
      <c r="G244" s="271">
        <v>195</v>
      </c>
      <c r="I244" s="338" t="s">
        <v>9098</v>
      </c>
      <c r="K244" s="272">
        <f t="shared" si="6"/>
        <v>212</v>
      </c>
    </row>
    <row r="245" spans="1:11" x14ac:dyDescent="0.2">
      <c r="A245" s="337" t="s">
        <v>8914</v>
      </c>
      <c r="B245" s="331" t="s">
        <v>8490</v>
      </c>
      <c r="C245" s="330">
        <v>0.25</v>
      </c>
      <c r="D245" s="331" t="s">
        <v>10366</v>
      </c>
      <c r="E245" s="330">
        <v>59</v>
      </c>
      <c r="F245" s="271">
        <v>26</v>
      </c>
      <c r="G245" s="271">
        <v>182</v>
      </c>
      <c r="I245" s="338" t="s">
        <v>9098</v>
      </c>
      <c r="K245" s="272">
        <f t="shared" si="6"/>
        <v>199</v>
      </c>
    </row>
    <row r="246" spans="1:11" x14ac:dyDescent="0.2">
      <c r="A246" s="337" t="s">
        <v>7630</v>
      </c>
      <c r="B246" s="329" t="s">
        <v>8490</v>
      </c>
      <c r="C246" s="330">
        <v>0.25</v>
      </c>
      <c r="D246" s="331" t="s">
        <v>5324</v>
      </c>
      <c r="E246" s="321">
        <v>56</v>
      </c>
      <c r="F246" s="271">
        <v>26</v>
      </c>
      <c r="G246" s="271">
        <v>188</v>
      </c>
      <c r="I246" s="338" t="s">
        <v>9098</v>
      </c>
      <c r="K246" s="272">
        <f t="shared" si="6"/>
        <v>205</v>
      </c>
    </row>
    <row r="247" spans="1:11" x14ac:dyDescent="0.2">
      <c r="A247" s="337" t="s">
        <v>9032</v>
      </c>
      <c r="B247" s="329" t="s">
        <v>8490</v>
      </c>
      <c r="C247" s="330">
        <v>0.25</v>
      </c>
      <c r="D247" s="331" t="s">
        <v>508</v>
      </c>
      <c r="E247" s="321">
        <v>56</v>
      </c>
      <c r="F247" s="271">
        <v>25</v>
      </c>
      <c r="G247" s="271">
        <v>188</v>
      </c>
      <c r="I247" s="338" t="s">
        <v>9098</v>
      </c>
      <c r="K247" s="272">
        <f t="shared" si="6"/>
        <v>205</v>
      </c>
    </row>
    <row r="248" spans="1:11" x14ac:dyDescent="0.2">
      <c r="A248" s="337" t="s">
        <v>11651</v>
      </c>
      <c r="B248" s="573" t="s">
        <v>8490</v>
      </c>
      <c r="C248" s="330">
        <v>0.25</v>
      </c>
      <c r="D248" s="518" t="s">
        <v>11652</v>
      </c>
      <c r="E248" s="321">
        <v>54</v>
      </c>
      <c r="F248" s="271">
        <v>41</v>
      </c>
      <c r="G248" s="271">
        <v>153</v>
      </c>
      <c r="H248" s="272" t="s">
        <v>11611</v>
      </c>
      <c r="I248" s="338" t="s">
        <v>9147</v>
      </c>
      <c r="J248" s="272">
        <f>G248+15</f>
        <v>168</v>
      </c>
    </row>
    <row r="249" spans="1:11" x14ac:dyDescent="0.2">
      <c r="A249" s="337" t="s">
        <v>4528</v>
      </c>
      <c r="B249" s="338" t="s">
        <v>8490</v>
      </c>
      <c r="C249" s="332">
        <v>0.25</v>
      </c>
      <c r="D249" s="420" t="s">
        <v>6135</v>
      </c>
      <c r="E249" s="271">
        <v>53</v>
      </c>
      <c r="F249" s="271">
        <v>26</v>
      </c>
      <c r="G249" s="271">
        <v>189</v>
      </c>
      <c r="I249" s="338" t="s">
        <v>9098</v>
      </c>
      <c r="K249" s="272">
        <f t="shared" si="6"/>
        <v>206</v>
      </c>
    </row>
    <row r="250" spans="1:11" x14ac:dyDescent="0.2">
      <c r="A250" s="337" t="s">
        <v>6247</v>
      </c>
      <c r="B250" s="338" t="s">
        <v>8490</v>
      </c>
      <c r="C250" s="332">
        <v>0.25</v>
      </c>
      <c r="D250" s="420" t="s">
        <v>5788</v>
      </c>
      <c r="E250" s="271">
        <v>58</v>
      </c>
      <c r="F250" s="271">
        <v>25</v>
      </c>
      <c r="G250" s="271">
        <v>224</v>
      </c>
      <c r="I250" s="338" t="s">
        <v>9098</v>
      </c>
      <c r="K250" s="272">
        <f t="shared" si="6"/>
        <v>241</v>
      </c>
    </row>
    <row r="251" spans="1:11" x14ac:dyDescent="0.2">
      <c r="A251" s="337" t="s">
        <v>1608</v>
      </c>
      <c r="B251" s="331" t="s">
        <v>8490</v>
      </c>
      <c r="C251" s="330">
        <v>0.25</v>
      </c>
      <c r="D251" s="331" t="s">
        <v>1764</v>
      </c>
      <c r="E251" s="330">
        <v>59</v>
      </c>
      <c r="F251" s="271">
        <v>28</v>
      </c>
      <c r="G251" s="271">
        <v>158</v>
      </c>
      <c r="I251" s="338" t="s">
        <v>9098</v>
      </c>
      <c r="K251" s="272">
        <f t="shared" si="6"/>
        <v>175</v>
      </c>
    </row>
    <row r="252" spans="1:11" x14ac:dyDescent="0.2">
      <c r="A252" s="337" t="s">
        <v>977</v>
      </c>
      <c r="B252" s="329" t="s">
        <v>8490</v>
      </c>
      <c r="C252" s="330">
        <v>0.25</v>
      </c>
      <c r="D252" s="331" t="s">
        <v>344</v>
      </c>
      <c r="E252" s="321">
        <v>62</v>
      </c>
      <c r="F252" s="271">
        <v>43</v>
      </c>
      <c r="G252" s="271">
        <v>143</v>
      </c>
      <c r="I252" s="338" t="s">
        <v>9098</v>
      </c>
      <c r="K252" s="272">
        <f t="shared" si="6"/>
        <v>160</v>
      </c>
    </row>
    <row r="253" spans="1:11" x14ac:dyDescent="0.2">
      <c r="A253" s="337" t="s">
        <v>5069</v>
      </c>
      <c r="B253" s="329" t="s">
        <v>8490</v>
      </c>
      <c r="C253" s="330">
        <v>0.25</v>
      </c>
      <c r="D253" s="331" t="s">
        <v>5068</v>
      </c>
      <c r="E253" s="321">
        <v>64</v>
      </c>
      <c r="F253" s="271">
        <v>25</v>
      </c>
      <c r="G253" s="271">
        <v>193</v>
      </c>
      <c r="I253" s="338" t="s">
        <v>9098</v>
      </c>
      <c r="K253" s="272">
        <f t="shared" si="6"/>
        <v>210</v>
      </c>
    </row>
    <row r="254" spans="1:11" x14ac:dyDescent="0.2">
      <c r="A254" s="337" t="s">
        <v>6813</v>
      </c>
      <c r="B254" s="329" t="s">
        <v>8490</v>
      </c>
      <c r="C254" s="330">
        <v>0.25</v>
      </c>
      <c r="D254" s="331" t="s">
        <v>310</v>
      </c>
      <c r="E254" s="321">
        <v>62</v>
      </c>
      <c r="F254" s="271">
        <v>25</v>
      </c>
      <c r="G254" s="271">
        <v>225</v>
      </c>
      <c r="I254" s="338" t="s">
        <v>9098</v>
      </c>
      <c r="K254" s="272">
        <f t="shared" si="6"/>
        <v>242</v>
      </c>
    </row>
    <row r="255" spans="1:11" x14ac:dyDescent="0.2">
      <c r="A255" s="337" t="s">
        <v>5973</v>
      </c>
      <c r="B255" s="329" t="s">
        <v>8490</v>
      </c>
      <c r="C255" s="330">
        <v>0.25</v>
      </c>
      <c r="D255" s="331" t="s">
        <v>1930</v>
      </c>
      <c r="E255" s="321">
        <v>60</v>
      </c>
      <c r="F255" s="271">
        <v>32</v>
      </c>
      <c r="G255" s="271">
        <v>145</v>
      </c>
      <c r="I255" s="338" t="s">
        <v>9147</v>
      </c>
      <c r="J255" s="272">
        <f>G255+15</f>
        <v>160</v>
      </c>
    </row>
    <row r="256" spans="1:11" x14ac:dyDescent="0.2">
      <c r="A256" s="337" t="s">
        <v>8742</v>
      </c>
      <c r="B256" s="329" t="s">
        <v>8490</v>
      </c>
      <c r="C256" s="330">
        <v>0.25</v>
      </c>
      <c r="D256" s="331" t="s">
        <v>8743</v>
      </c>
      <c r="E256" s="321">
        <v>55</v>
      </c>
      <c r="F256" s="271">
        <v>45</v>
      </c>
      <c r="G256" s="271">
        <v>156</v>
      </c>
      <c r="H256" s="338" t="s">
        <v>9488</v>
      </c>
      <c r="I256" s="338" t="s">
        <v>9147</v>
      </c>
      <c r="J256" s="272">
        <f>G256+15</f>
        <v>171</v>
      </c>
    </row>
    <row r="257" spans="1:11" x14ac:dyDescent="0.2">
      <c r="A257" s="337" t="s">
        <v>4266</v>
      </c>
      <c r="B257" s="329" t="s">
        <v>8490</v>
      </c>
      <c r="C257" s="321">
        <v>0.25</v>
      </c>
      <c r="D257" s="331" t="s">
        <v>8220</v>
      </c>
      <c r="E257" s="321">
        <v>60</v>
      </c>
      <c r="I257" s="338" t="s">
        <v>9098</v>
      </c>
      <c r="K257" s="272">
        <f t="shared" ref="K257:K336" si="7">G257+17</f>
        <v>17</v>
      </c>
    </row>
    <row r="258" spans="1:11" x14ac:dyDescent="0.2">
      <c r="A258" s="337" t="s">
        <v>3198</v>
      </c>
      <c r="B258" s="329" t="s">
        <v>8490</v>
      </c>
      <c r="C258" s="321">
        <v>0.25</v>
      </c>
      <c r="D258" s="331" t="s">
        <v>6189</v>
      </c>
      <c r="E258" s="321">
        <v>59</v>
      </c>
      <c r="F258" s="271">
        <v>25</v>
      </c>
      <c r="G258" s="271">
        <v>215</v>
      </c>
      <c r="I258" s="338" t="s">
        <v>9098</v>
      </c>
      <c r="K258" s="272">
        <f t="shared" si="7"/>
        <v>232</v>
      </c>
    </row>
    <row r="259" spans="1:11" x14ac:dyDescent="0.2">
      <c r="A259" s="337" t="s">
        <v>8761</v>
      </c>
      <c r="B259" s="329" t="s">
        <v>8490</v>
      </c>
      <c r="C259" s="321">
        <v>0.25</v>
      </c>
      <c r="D259" s="331" t="s">
        <v>6989</v>
      </c>
      <c r="E259" s="321">
        <v>59</v>
      </c>
      <c r="F259" s="271">
        <v>25</v>
      </c>
      <c r="G259" s="271">
        <v>198</v>
      </c>
      <c r="I259" s="338" t="s">
        <v>9098</v>
      </c>
      <c r="K259" s="272">
        <f t="shared" si="7"/>
        <v>215</v>
      </c>
    </row>
    <row r="260" spans="1:11" x14ac:dyDescent="0.2">
      <c r="A260" s="337" t="s">
        <v>8959</v>
      </c>
      <c r="B260" s="329" t="s">
        <v>8490</v>
      </c>
      <c r="C260" s="330">
        <v>0.25</v>
      </c>
      <c r="D260" s="331" t="s">
        <v>7918</v>
      </c>
      <c r="E260" s="321">
        <v>59</v>
      </c>
      <c r="F260" s="271">
        <v>25</v>
      </c>
      <c r="G260" s="271">
        <v>182</v>
      </c>
      <c r="I260" s="338" t="s">
        <v>9098</v>
      </c>
      <c r="K260" s="272">
        <f t="shared" si="7"/>
        <v>199</v>
      </c>
    </row>
    <row r="261" spans="1:11" x14ac:dyDescent="0.2">
      <c r="A261" s="337" t="s">
        <v>9996</v>
      </c>
      <c r="B261" s="331" t="s">
        <v>8490</v>
      </c>
      <c r="C261" s="332">
        <v>0.25</v>
      </c>
      <c r="D261" s="333" t="s">
        <v>7899</v>
      </c>
      <c r="E261" s="271">
        <v>54</v>
      </c>
      <c r="F261" s="271">
        <v>26</v>
      </c>
      <c r="G261" s="271">
        <v>188</v>
      </c>
      <c r="I261" s="338" t="s">
        <v>9098</v>
      </c>
      <c r="K261" s="272">
        <f t="shared" si="7"/>
        <v>205</v>
      </c>
    </row>
    <row r="262" spans="1:11" x14ac:dyDescent="0.2">
      <c r="A262" s="340" t="s">
        <v>8960</v>
      </c>
      <c r="B262" s="331" t="s">
        <v>8490</v>
      </c>
      <c r="C262" s="330">
        <v>0.25</v>
      </c>
      <c r="D262" s="331" t="s">
        <v>7580</v>
      </c>
      <c r="E262" s="321">
        <v>59</v>
      </c>
      <c r="F262" s="271">
        <v>27</v>
      </c>
      <c r="G262" s="271">
        <v>184</v>
      </c>
      <c r="I262" s="338" t="s">
        <v>9098</v>
      </c>
      <c r="K262" s="272">
        <f t="shared" si="7"/>
        <v>201</v>
      </c>
    </row>
    <row r="263" spans="1:11" x14ac:dyDescent="0.2">
      <c r="A263" s="337" t="s">
        <v>5033</v>
      </c>
      <c r="B263" s="336" t="s">
        <v>8490</v>
      </c>
      <c r="C263" s="332">
        <v>0.25</v>
      </c>
      <c r="D263" s="336" t="s">
        <v>121</v>
      </c>
      <c r="E263" s="271">
        <v>56</v>
      </c>
      <c r="F263" s="271">
        <v>25</v>
      </c>
      <c r="G263" s="271">
        <v>218</v>
      </c>
      <c r="I263" s="338" t="s">
        <v>9098</v>
      </c>
      <c r="K263" s="272">
        <f t="shared" si="7"/>
        <v>235</v>
      </c>
    </row>
    <row r="264" spans="1:11" x14ac:dyDescent="0.2">
      <c r="A264" s="337" t="s">
        <v>6248</v>
      </c>
      <c r="B264" s="338" t="s">
        <v>8490</v>
      </c>
      <c r="C264" s="332">
        <v>0.25</v>
      </c>
      <c r="D264" s="420" t="s">
        <v>8313</v>
      </c>
      <c r="E264" s="271">
        <v>56</v>
      </c>
      <c r="F264" s="271">
        <v>25</v>
      </c>
      <c r="G264" s="271">
        <v>215</v>
      </c>
      <c r="I264" s="338" t="s">
        <v>9098</v>
      </c>
      <c r="K264" s="272">
        <f t="shared" si="7"/>
        <v>232</v>
      </c>
    </row>
    <row r="265" spans="1:11" x14ac:dyDescent="0.2">
      <c r="A265" s="337" t="s">
        <v>1174</v>
      </c>
      <c r="B265" s="338" t="s">
        <v>8490</v>
      </c>
      <c r="C265" s="332">
        <v>0.25</v>
      </c>
      <c r="D265" s="420" t="s">
        <v>9822</v>
      </c>
      <c r="E265" s="271">
        <v>60</v>
      </c>
      <c r="F265" s="271">
        <v>27</v>
      </c>
      <c r="G265" s="271">
        <v>222</v>
      </c>
      <c r="I265" s="338" t="s">
        <v>9098</v>
      </c>
      <c r="K265" s="272">
        <f t="shared" si="7"/>
        <v>239</v>
      </c>
    </row>
    <row r="266" spans="1:11" x14ac:dyDescent="0.2">
      <c r="A266" s="337" t="s">
        <v>1556</v>
      </c>
      <c r="B266" s="338" t="s">
        <v>8490</v>
      </c>
      <c r="C266" s="332">
        <v>0.25</v>
      </c>
      <c r="D266" s="420" t="s">
        <v>186</v>
      </c>
      <c r="E266" s="271">
        <v>57</v>
      </c>
      <c r="F266" s="271">
        <v>25</v>
      </c>
      <c r="G266" s="271">
        <v>215</v>
      </c>
      <c r="I266" s="338" t="s">
        <v>9098</v>
      </c>
      <c r="K266" s="272">
        <f t="shared" si="7"/>
        <v>232</v>
      </c>
    </row>
    <row r="267" spans="1:11" x14ac:dyDescent="0.2">
      <c r="A267" s="337" t="s">
        <v>7672</v>
      </c>
      <c r="B267" s="272" t="s">
        <v>8490</v>
      </c>
      <c r="C267" s="332">
        <v>0.25</v>
      </c>
      <c r="D267" s="333" t="s">
        <v>2464</v>
      </c>
      <c r="E267" s="271">
        <v>57</v>
      </c>
      <c r="F267" s="271">
        <v>25</v>
      </c>
      <c r="G267" s="271">
        <v>215</v>
      </c>
      <c r="I267" s="338" t="s">
        <v>9098</v>
      </c>
      <c r="K267" s="272">
        <f t="shared" si="7"/>
        <v>232</v>
      </c>
    </row>
    <row r="268" spans="1:11" x14ac:dyDescent="0.2">
      <c r="A268" s="337" t="s">
        <v>978</v>
      </c>
      <c r="B268" s="329" t="s">
        <v>8490</v>
      </c>
      <c r="C268" s="330">
        <v>0.25</v>
      </c>
      <c r="D268" s="331" t="s">
        <v>7920</v>
      </c>
      <c r="E268" s="321">
        <v>58</v>
      </c>
      <c r="I268" s="338" t="s">
        <v>9098</v>
      </c>
      <c r="K268" s="272">
        <f t="shared" si="7"/>
        <v>17</v>
      </c>
    </row>
    <row r="269" spans="1:11" x14ac:dyDescent="0.2">
      <c r="A269" s="337" t="s">
        <v>8534</v>
      </c>
      <c r="B269" s="331" t="s">
        <v>8490</v>
      </c>
      <c r="C269" s="330">
        <v>0.25</v>
      </c>
      <c r="D269" s="331" t="s">
        <v>7921</v>
      </c>
      <c r="E269" s="321">
        <v>55</v>
      </c>
      <c r="F269" s="271">
        <v>28</v>
      </c>
      <c r="G269" s="271">
        <v>193</v>
      </c>
      <c r="I269" s="338" t="s">
        <v>9098</v>
      </c>
      <c r="K269" s="272">
        <f t="shared" si="7"/>
        <v>210</v>
      </c>
    </row>
    <row r="270" spans="1:11" x14ac:dyDescent="0.2">
      <c r="A270" s="337" t="s">
        <v>964</v>
      </c>
      <c r="B270" s="331" t="s">
        <v>8490</v>
      </c>
      <c r="C270" s="330">
        <v>0.25</v>
      </c>
      <c r="D270" s="331" t="s">
        <v>1508</v>
      </c>
      <c r="E270" s="321">
        <v>57</v>
      </c>
      <c r="F270" s="271">
        <v>25</v>
      </c>
      <c r="G270" s="271">
        <v>215</v>
      </c>
      <c r="I270" s="338" t="s">
        <v>9098</v>
      </c>
      <c r="K270" s="272">
        <f t="shared" si="7"/>
        <v>232</v>
      </c>
    </row>
    <row r="271" spans="1:11" x14ac:dyDescent="0.2">
      <c r="A271" s="337" t="s">
        <v>9141</v>
      </c>
      <c r="B271" s="331" t="s">
        <v>8490</v>
      </c>
      <c r="C271" s="330">
        <v>0.25</v>
      </c>
      <c r="D271" s="331" t="s">
        <v>9142</v>
      </c>
      <c r="E271" s="321">
        <v>56</v>
      </c>
      <c r="F271" s="271">
        <v>25</v>
      </c>
      <c r="G271" s="271">
        <v>195</v>
      </c>
      <c r="I271" s="338" t="s">
        <v>9098</v>
      </c>
      <c r="K271" s="272">
        <f t="shared" si="7"/>
        <v>212</v>
      </c>
    </row>
    <row r="272" spans="1:11" x14ac:dyDescent="0.2">
      <c r="A272" s="337" t="s">
        <v>5034</v>
      </c>
      <c r="B272" s="331" t="s">
        <v>8490</v>
      </c>
      <c r="C272" s="330">
        <v>0.25</v>
      </c>
      <c r="D272" s="331" t="s">
        <v>1363</v>
      </c>
      <c r="E272" s="330">
        <v>56</v>
      </c>
      <c r="F272" s="271">
        <v>30</v>
      </c>
      <c r="G272" s="271">
        <v>204</v>
      </c>
      <c r="I272" s="338" t="s">
        <v>9098</v>
      </c>
      <c r="K272" s="272">
        <f t="shared" si="7"/>
        <v>221</v>
      </c>
    </row>
    <row r="273" spans="1:11" x14ac:dyDescent="0.2">
      <c r="A273" s="340" t="s">
        <v>4211</v>
      </c>
      <c r="B273" s="331" t="s">
        <v>8490</v>
      </c>
      <c r="C273" s="330">
        <v>0.25</v>
      </c>
      <c r="D273" s="331" t="s">
        <v>2551</v>
      </c>
      <c r="E273" s="321">
        <v>56</v>
      </c>
      <c r="F273" s="271">
        <v>25</v>
      </c>
      <c r="G273" s="271">
        <v>218</v>
      </c>
      <c r="I273" s="338" t="s">
        <v>9098</v>
      </c>
      <c r="K273" s="272">
        <f t="shared" si="7"/>
        <v>235</v>
      </c>
    </row>
    <row r="274" spans="1:11" x14ac:dyDescent="0.2">
      <c r="A274" s="337" t="s">
        <v>8119</v>
      </c>
      <c r="B274" s="272" t="s">
        <v>8490</v>
      </c>
      <c r="C274" s="332">
        <v>0.25</v>
      </c>
      <c r="D274" s="336" t="s">
        <v>6468</v>
      </c>
      <c r="E274" s="271">
        <v>62</v>
      </c>
      <c r="F274" s="271">
        <v>25</v>
      </c>
      <c r="G274" s="271">
        <v>212</v>
      </c>
      <c r="I274" s="338" t="s">
        <v>9098</v>
      </c>
      <c r="K274" s="272">
        <f t="shared" si="7"/>
        <v>229</v>
      </c>
    </row>
    <row r="275" spans="1:11" x14ac:dyDescent="0.2">
      <c r="A275" s="337" t="s">
        <v>9047</v>
      </c>
      <c r="B275" s="338" t="s">
        <v>8490</v>
      </c>
      <c r="C275" s="332">
        <v>0.25</v>
      </c>
      <c r="D275" s="336" t="s">
        <v>9046</v>
      </c>
      <c r="E275" s="271">
        <v>55</v>
      </c>
      <c r="F275" s="271">
        <v>25</v>
      </c>
      <c r="G275" s="271">
        <v>215</v>
      </c>
      <c r="I275" s="338" t="s">
        <v>9098</v>
      </c>
      <c r="K275" s="272">
        <f t="shared" si="7"/>
        <v>232</v>
      </c>
    </row>
    <row r="276" spans="1:11" x14ac:dyDescent="0.2">
      <c r="A276" s="337" t="s">
        <v>148</v>
      </c>
      <c r="B276" s="272" t="s">
        <v>8490</v>
      </c>
      <c r="C276" s="332">
        <v>0.25</v>
      </c>
      <c r="D276" s="333" t="s">
        <v>9108</v>
      </c>
      <c r="E276" s="271">
        <v>56</v>
      </c>
      <c r="F276" s="271">
        <v>25</v>
      </c>
      <c r="G276" s="271">
        <v>217</v>
      </c>
      <c r="I276" s="338" t="s">
        <v>9098</v>
      </c>
      <c r="K276" s="272">
        <f t="shared" si="7"/>
        <v>234</v>
      </c>
    </row>
    <row r="277" spans="1:11" x14ac:dyDescent="0.2">
      <c r="A277" s="337" t="s">
        <v>976</v>
      </c>
      <c r="B277" s="329" t="s">
        <v>8490</v>
      </c>
      <c r="C277" s="330">
        <v>0.25</v>
      </c>
      <c r="D277" s="331" t="s">
        <v>9074</v>
      </c>
      <c r="E277" s="321">
        <v>57</v>
      </c>
      <c r="F277" s="271">
        <v>25</v>
      </c>
      <c r="G277" s="271">
        <v>216</v>
      </c>
      <c r="I277" s="338" t="s">
        <v>9098</v>
      </c>
      <c r="K277" s="272">
        <f t="shared" si="7"/>
        <v>233</v>
      </c>
    </row>
    <row r="278" spans="1:11" x14ac:dyDescent="0.2">
      <c r="A278" s="340" t="s">
        <v>7590</v>
      </c>
      <c r="B278" s="331" t="s">
        <v>8490</v>
      </c>
      <c r="C278" s="330">
        <v>0.25</v>
      </c>
      <c r="D278" s="331" t="s">
        <v>5704</v>
      </c>
      <c r="E278" s="321">
        <v>55</v>
      </c>
      <c r="F278" s="271">
        <v>27</v>
      </c>
      <c r="G278" s="271">
        <v>195</v>
      </c>
      <c r="I278" s="338" t="s">
        <v>9098</v>
      </c>
      <c r="K278" s="272">
        <f t="shared" si="7"/>
        <v>212</v>
      </c>
    </row>
    <row r="279" spans="1:11" x14ac:dyDescent="0.2">
      <c r="A279" s="337" t="s">
        <v>1128</v>
      </c>
      <c r="B279" s="331" t="s">
        <v>8490</v>
      </c>
      <c r="C279" s="330">
        <v>0.25</v>
      </c>
      <c r="D279" s="331" t="s">
        <v>8457</v>
      </c>
      <c r="E279" s="330">
        <v>61</v>
      </c>
      <c r="F279" s="271">
        <v>25</v>
      </c>
      <c r="G279" s="271">
        <v>155</v>
      </c>
      <c r="I279" s="338" t="s">
        <v>9098</v>
      </c>
      <c r="K279" s="272">
        <f t="shared" si="7"/>
        <v>172</v>
      </c>
    </row>
    <row r="280" spans="1:11" x14ac:dyDescent="0.2">
      <c r="A280" s="365" t="s">
        <v>4877</v>
      </c>
      <c r="B280" s="338" t="s">
        <v>8490</v>
      </c>
      <c r="C280" s="332">
        <v>0.25</v>
      </c>
      <c r="D280" s="420" t="s">
        <v>4710</v>
      </c>
      <c r="E280" s="271">
        <v>55</v>
      </c>
      <c r="F280" s="271">
        <v>27</v>
      </c>
      <c r="G280" s="271">
        <v>193</v>
      </c>
      <c r="I280" s="338" t="s">
        <v>9098</v>
      </c>
      <c r="K280" s="272">
        <f t="shared" si="7"/>
        <v>210</v>
      </c>
    </row>
    <row r="281" spans="1:11" x14ac:dyDescent="0.2">
      <c r="A281" s="365" t="s">
        <v>11081</v>
      </c>
      <c r="B281" s="338" t="s">
        <v>8490</v>
      </c>
      <c r="C281" s="332">
        <v>0.25</v>
      </c>
      <c r="D281" s="420" t="s">
        <v>11082</v>
      </c>
      <c r="E281" s="271">
        <v>57</v>
      </c>
      <c r="F281" s="271">
        <v>25</v>
      </c>
      <c r="G281" s="271">
        <v>213</v>
      </c>
      <c r="H281" s="272" t="s">
        <v>11061</v>
      </c>
      <c r="I281" s="338" t="s">
        <v>9098</v>
      </c>
      <c r="K281" s="272">
        <f t="shared" si="7"/>
        <v>230</v>
      </c>
    </row>
    <row r="282" spans="1:11" x14ac:dyDescent="0.2">
      <c r="A282" s="340" t="s">
        <v>7052</v>
      </c>
      <c r="B282" s="331" t="s">
        <v>8490</v>
      </c>
      <c r="C282" s="330">
        <v>0.25</v>
      </c>
      <c r="D282" s="331" t="s">
        <v>6419</v>
      </c>
      <c r="E282" s="321">
        <v>57</v>
      </c>
      <c r="F282" s="271">
        <v>25</v>
      </c>
      <c r="G282" s="271">
        <v>217</v>
      </c>
      <c r="I282" s="338" t="s">
        <v>9098</v>
      </c>
      <c r="K282" s="272">
        <f t="shared" si="7"/>
        <v>234</v>
      </c>
    </row>
    <row r="283" spans="1:11" x14ac:dyDescent="0.2">
      <c r="A283" s="340" t="s">
        <v>2171</v>
      </c>
      <c r="B283" s="331" t="s">
        <v>8490</v>
      </c>
      <c r="C283" s="330">
        <v>0.25</v>
      </c>
      <c r="D283" s="331" t="s">
        <v>6418</v>
      </c>
      <c r="E283" s="321">
        <v>57</v>
      </c>
      <c r="F283" s="271">
        <v>25</v>
      </c>
      <c r="G283" s="271">
        <v>204</v>
      </c>
      <c r="I283" s="338" t="s">
        <v>9098</v>
      </c>
      <c r="K283" s="272">
        <f t="shared" si="7"/>
        <v>221</v>
      </c>
    </row>
    <row r="284" spans="1:11" x14ac:dyDescent="0.2">
      <c r="A284" s="340" t="s">
        <v>5546</v>
      </c>
      <c r="B284" s="331" t="s">
        <v>8490</v>
      </c>
      <c r="C284" s="330">
        <v>0.25</v>
      </c>
      <c r="D284" s="331" t="s">
        <v>2571</v>
      </c>
      <c r="E284" s="321">
        <v>56</v>
      </c>
      <c r="F284" s="271">
        <v>25</v>
      </c>
      <c r="G284" s="271">
        <v>210</v>
      </c>
      <c r="I284" s="338" t="s">
        <v>9098</v>
      </c>
      <c r="K284" s="272">
        <f t="shared" si="7"/>
        <v>227</v>
      </c>
    </row>
    <row r="285" spans="1:11" x14ac:dyDescent="0.2">
      <c r="A285" s="340" t="s">
        <v>2403</v>
      </c>
      <c r="B285" s="331" t="s">
        <v>8490</v>
      </c>
      <c r="C285" s="330">
        <v>0.25</v>
      </c>
      <c r="D285" s="331" t="s">
        <v>2402</v>
      </c>
      <c r="E285" s="321">
        <v>55</v>
      </c>
      <c r="F285" s="271">
        <v>25</v>
      </c>
      <c r="G285" s="271">
        <v>226</v>
      </c>
      <c r="I285" s="338" t="s">
        <v>9098</v>
      </c>
      <c r="K285" s="272">
        <f t="shared" si="7"/>
        <v>243</v>
      </c>
    </row>
    <row r="286" spans="1:11" x14ac:dyDescent="0.2">
      <c r="A286" s="340" t="s">
        <v>5200</v>
      </c>
      <c r="B286" s="331" t="s">
        <v>8490</v>
      </c>
      <c r="C286" s="330">
        <v>0.25</v>
      </c>
      <c r="D286" s="331" t="s">
        <v>2865</v>
      </c>
      <c r="E286" s="321">
        <v>57</v>
      </c>
      <c r="F286" s="271">
        <v>26</v>
      </c>
      <c r="G286" s="271">
        <v>208</v>
      </c>
      <c r="I286" s="338" t="s">
        <v>9098</v>
      </c>
      <c r="K286" s="272">
        <f t="shared" si="7"/>
        <v>225</v>
      </c>
    </row>
    <row r="287" spans="1:11" x14ac:dyDescent="0.2">
      <c r="A287" s="580" t="s">
        <v>11943</v>
      </c>
      <c r="B287" s="518" t="s">
        <v>8490</v>
      </c>
      <c r="C287" s="330">
        <v>0.25</v>
      </c>
      <c r="D287" s="518" t="s">
        <v>11944</v>
      </c>
      <c r="E287" s="321">
        <v>57</v>
      </c>
      <c r="F287" s="271">
        <v>26</v>
      </c>
      <c r="G287" s="271">
        <v>215</v>
      </c>
      <c r="I287" s="338" t="s">
        <v>9098</v>
      </c>
      <c r="K287" s="272">
        <f t="shared" si="7"/>
        <v>232</v>
      </c>
    </row>
    <row r="288" spans="1:11" x14ac:dyDescent="0.2">
      <c r="A288" s="337" t="s">
        <v>3923</v>
      </c>
      <c r="B288" s="331" t="s">
        <v>8490</v>
      </c>
      <c r="C288" s="330">
        <v>0.25</v>
      </c>
      <c r="D288" s="331" t="s">
        <v>10367</v>
      </c>
      <c r="E288" s="330">
        <v>59</v>
      </c>
      <c r="F288" s="271">
        <v>26</v>
      </c>
      <c r="G288" s="271">
        <v>182</v>
      </c>
      <c r="I288" s="338" t="s">
        <v>9098</v>
      </c>
      <c r="K288" s="272">
        <f t="shared" si="7"/>
        <v>199</v>
      </c>
    </row>
    <row r="289" spans="1:11" x14ac:dyDescent="0.2">
      <c r="A289" s="337" t="s">
        <v>8533</v>
      </c>
      <c r="B289" s="329" t="s">
        <v>8490</v>
      </c>
      <c r="C289" s="330">
        <v>0.25</v>
      </c>
      <c r="D289" s="331" t="s">
        <v>2754</v>
      </c>
      <c r="E289" s="321">
        <v>57</v>
      </c>
      <c r="F289" s="271">
        <v>25</v>
      </c>
      <c r="G289" s="271">
        <v>212</v>
      </c>
      <c r="I289" s="338" t="s">
        <v>9098</v>
      </c>
      <c r="K289" s="272">
        <f t="shared" si="7"/>
        <v>229</v>
      </c>
    </row>
    <row r="290" spans="1:11" x14ac:dyDescent="0.2">
      <c r="A290" s="337" t="s">
        <v>11525</v>
      </c>
      <c r="B290" s="573" t="s">
        <v>8490</v>
      </c>
      <c r="C290" s="330">
        <v>0.25</v>
      </c>
      <c r="D290" s="518" t="s">
        <v>11526</v>
      </c>
      <c r="E290" s="321">
        <v>57</v>
      </c>
      <c r="F290" s="271">
        <v>25</v>
      </c>
      <c r="G290" s="271">
        <v>222</v>
      </c>
      <c r="H290" s="272" t="s">
        <v>11511</v>
      </c>
      <c r="I290" s="338" t="s">
        <v>9098</v>
      </c>
      <c r="K290" s="272">
        <f t="shared" si="7"/>
        <v>239</v>
      </c>
    </row>
    <row r="291" spans="1:11" x14ac:dyDescent="0.2">
      <c r="A291" s="337" t="s">
        <v>1606</v>
      </c>
      <c r="B291" s="329" t="s">
        <v>8490</v>
      </c>
      <c r="C291" s="330">
        <v>0.25</v>
      </c>
      <c r="D291" s="331" t="s">
        <v>9539</v>
      </c>
      <c r="E291" s="321">
        <v>58</v>
      </c>
      <c r="F291" s="271">
        <v>25</v>
      </c>
      <c r="G291" s="271">
        <v>215</v>
      </c>
      <c r="I291" s="338" t="s">
        <v>9098</v>
      </c>
      <c r="K291" s="272">
        <f t="shared" si="7"/>
        <v>232</v>
      </c>
    </row>
    <row r="292" spans="1:11" x14ac:dyDescent="0.2">
      <c r="A292" s="337" t="s">
        <v>7304</v>
      </c>
      <c r="B292" s="336" t="s">
        <v>8490</v>
      </c>
      <c r="C292" s="332">
        <v>0.25</v>
      </c>
      <c r="D292" s="336" t="s">
        <v>876</v>
      </c>
      <c r="E292" s="271">
        <v>57</v>
      </c>
      <c r="F292" s="271">
        <v>25</v>
      </c>
      <c r="G292" s="271">
        <v>218</v>
      </c>
      <c r="I292" s="338" t="s">
        <v>9098</v>
      </c>
      <c r="K292" s="272">
        <f t="shared" si="7"/>
        <v>235</v>
      </c>
    </row>
    <row r="293" spans="1:11" x14ac:dyDescent="0.2">
      <c r="A293" s="337" t="s">
        <v>776</v>
      </c>
      <c r="B293" s="336" t="s">
        <v>8490</v>
      </c>
      <c r="C293" s="332">
        <v>0.25</v>
      </c>
      <c r="D293" s="336" t="s">
        <v>3978</v>
      </c>
      <c r="E293" s="271">
        <v>68</v>
      </c>
      <c r="F293" s="271">
        <v>25</v>
      </c>
      <c r="G293" s="271">
        <v>200</v>
      </c>
      <c r="I293" s="338" t="s">
        <v>9098</v>
      </c>
      <c r="K293" s="272">
        <f t="shared" si="7"/>
        <v>217</v>
      </c>
    </row>
    <row r="294" spans="1:11" x14ac:dyDescent="0.2">
      <c r="A294" s="337" t="s">
        <v>10481</v>
      </c>
      <c r="B294" s="336" t="s">
        <v>8490</v>
      </c>
      <c r="C294" s="332">
        <v>0.25</v>
      </c>
      <c r="D294" s="572" t="s">
        <v>11177</v>
      </c>
      <c r="E294" s="271">
        <v>57</v>
      </c>
      <c r="F294" s="271">
        <v>25</v>
      </c>
      <c r="G294" s="271">
        <v>205</v>
      </c>
      <c r="I294" s="338" t="s">
        <v>9098</v>
      </c>
      <c r="K294" s="272">
        <f t="shared" si="7"/>
        <v>222</v>
      </c>
    </row>
    <row r="295" spans="1:11" x14ac:dyDescent="0.2">
      <c r="A295" s="337" t="s">
        <v>8961</v>
      </c>
      <c r="B295" s="329" t="s">
        <v>8490</v>
      </c>
      <c r="C295" s="330">
        <v>0.25</v>
      </c>
      <c r="D295" s="331" t="s">
        <v>1059</v>
      </c>
      <c r="E295" s="321">
        <v>59</v>
      </c>
      <c r="F295" s="271">
        <v>25</v>
      </c>
      <c r="G295" s="271">
        <v>230</v>
      </c>
      <c r="I295" s="338" t="s">
        <v>9098</v>
      </c>
      <c r="K295" s="272">
        <f t="shared" si="7"/>
        <v>247</v>
      </c>
    </row>
    <row r="296" spans="1:11" x14ac:dyDescent="0.2">
      <c r="A296" s="337" t="s">
        <v>1607</v>
      </c>
      <c r="B296" s="331" t="s">
        <v>8490</v>
      </c>
      <c r="C296" s="330">
        <v>0.25</v>
      </c>
      <c r="D296" s="331" t="s">
        <v>6380</v>
      </c>
      <c r="E296" s="330">
        <v>59</v>
      </c>
      <c r="F296" s="271">
        <v>28</v>
      </c>
      <c r="G296" s="271">
        <v>185</v>
      </c>
      <c r="I296" s="338" t="s">
        <v>9098</v>
      </c>
      <c r="K296" s="272">
        <f t="shared" si="7"/>
        <v>202</v>
      </c>
    </row>
    <row r="297" spans="1:11" x14ac:dyDescent="0.2">
      <c r="A297" s="337" t="s">
        <v>9472</v>
      </c>
      <c r="B297" s="331" t="s">
        <v>8490</v>
      </c>
      <c r="C297" s="330">
        <v>0.25</v>
      </c>
      <c r="D297" s="331" t="s">
        <v>1416</v>
      </c>
      <c r="E297" s="330">
        <v>57</v>
      </c>
      <c r="F297" s="271">
        <v>25</v>
      </c>
      <c r="G297" s="271">
        <v>215</v>
      </c>
      <c r="I297" s="338" t="s">
        <v>9098</v>
      </c>
      <c r="K297" s="272">
        <f t="shared" si="7"/>
        <v>232</v>
      </c>
    </row>
    <row r="298" spans="1:11" x14ac:dyDescent="0.2">
      <c r="A298" s="340" t="s">
        <v>2450</v>
      </c>
      <c r="B298" s="331" t="s">
        <v>8490</v>
      </c>
      <c r="C298" s="330">
        <v>0.25</v>
      </c>
      <c r="D298" s="331" t="s">
        <v>1274</v>
      </c>
      <c r="E298" s="321">
        <v>55</v>
      </c>
      <c r="F298" s="271">
        <v>25</v>
      </c>
      <c r="G298" s="271">
        <v>222</v>
      </c>
      <c r="I298" s="338" t="s">
        <v>9098</v>
      </c>
      <c r="K298" s="272">
        <f t="shared" si="7"/>
        <v>239</v>
      </c>
    </row>
    <row r="299" spans="1:11" x14ac:dyDescent="0.2">
      <c r="A299" s="337" t="s">
        <v>7053</v>
      </c>
      <c r="B299" s="329" t="s">
        <v>8490</v>
      </c>
      <c r="C299" s="321">
        <v>0.25</v>
      </c>
      <c r="D299" s="331" t="s">
        <v>5726</v>
      </c>
      <c r="E299" s="321">
        <v>57</v>
      </c>
      <c r="F299" s="271">
        <v>25</v>
      </c>
      <c r="G299" s="271">
        <v>215</v>
      </c>
      <c r="I299" s="338" t="s">
        <v>9098</v>
      </c>
      <c r="K299" s="272">
        <f t="shared" si="7"/>
        <v>232</v>
      </c>
    </row>
    <row r="300" spans="1:11" x14ac:dyDescent="0.2">
      <c r="A300" s="337" t="s">
        <v>8028</v>
      </c>
      <c r="B300" s="272" t="s">
        <v>8490</v>
      </c>
      <c r="C300" s="332">
        <v>0.25</v>
      </c>
      <c r="D300" s="333" t="s">
        <v>7565</v>
      </c>
      <c r="E300" s="271">
        <v>56</v>
      </c>
      <c r="F300" s="271">
        <v>25</v>
      </c>
      <c r="G300" s="271">
        <v>214</v>
      </c>
      <c r="I300" s="338" t="s">
        <v>9098</v>
      </c>
      <c r="K300" s="272">
        <f t="shared" si="7"/>
        <v>231</v>
      </c>
    </row>
    <row r="301" spans="1:11" x14ac:dyDescent="0.2">
      <c r="A301" s="337" t="s">
        <v>8078</v>
      </c>
      <c r="B301" s="338" t="s">
        <v>8490</v>
      </c>
      <c r="C301" s="332">
        <v>0.25</v>
      </c>
      <c r="D301" s="420" t="s">
        <v>8076</v>
      </c>
      <c r="E301" s="271">
        <v>56</v>
      </c>
      <c r="F301" s="271">
        <v>25</v>
      </c>
      <c r="G301" s="271">
        <v>198</v>
      </c>
      <c r="I301" s="338" t="s">
        <v>9098</v>
      </c>
      <c r="K301" s="272">
        <f t="shared" si="7"/>
        <v>215</v>
      </c>
    </row>
    <row r="302" spans="1:11" x14ac:dyDescent="0.2">
      <c r="A302" s="337" t="s">
        <v>3882</v>
      </c>
      <c r="B302" s="338" t="s">
        <v>8490</v>
      </c>
      <c r="C302" s="332">
        <v>0.25</v>
      </c>
      <c r="D302" s="420" t="s">
        <v>3881</v>
      </c>
      <c r="E302" s="271">
        <v>56</v>
      </c>
      <c r="F302" s="271">
        <v>25</v>
      </c>
      <c r="G302" s="271">
        <v>198</v>
      </c>
      <c r="I302" s="338" t="s">
        <v>9098</v>
      </c>
      <c r="K302" s="272">
        <f t="shared" si="7"/>
        <v>215</v>
      </c>
    </row>
    <row r="303" spans="1:11" x14ac:dyDescent="0.2">
      <c r="A303" s="337" t="s">
        <v>1609</v>
      </c>
      <c r="B303" s="338" t="s">
        <v>8490</v>
      </c>
      <c r="C303" s="332">
        <v>0.25</v>
      </c>
      <c r="D303" s="420" t="s">
        <v>2023</v>
      </c>
      <c r="E303" s="271">
        <v>56</v>
      </c>
      <c r="F303" s="271">
        <v>25</v>
      </c>
      <c r="G303" s="271">
        <v>198</v>
      </c>
      <c r="I303" s="338" t="s">
        <v>9098</v>
      </c>
      <c r="K303" s="272">
        <f t="shared" si="7"/>
        <v>215</v>
      </c>
    </row>
    <row r="304" spans="1:11" x14ac:dyDescent="0.2">
      <c r="A304" s="337" t="s">
        <v>1767</v>
      </c>
      <c r="B304" s="331" t="s">
        <v>8490</v>
      </c>
      <c r="C304" s="330">
        <v>0.25</v>
      </c>
      <c r="D304" s="331" t="s">
        <v>335</v>
      </c>
      <c r="E304" s="330">
        <v>68</v>
      </c>
      <c r="F304" s="271">
        <v>25</v>
      </c>
      <c r="G304" s="339">
        <v>180</v>
      </c>
      <c r="I304" s="338" t="s">
        <v>9098</v>
      </c>
      <c r="K304" s="272">
        <f t="shared" si="7"/>
        <v>197</v>
      </c>
    </row>
    <row r="305" spans="1:11" x14ac:dyDescent="0.2">
      <c r="A305" s="337" t="s">
        <v>10322</v>
      </c>
      <c r="B305" s="331" t="s">
        <v>8490</v>
      </c>
      <c r="C305" s="330">
        <v>0.25</v>
      </c>
      <c r="D305" s="331" t="s">
        <v>5770</v>
      </c>
      <c r="E305" s="330">
        <v>58</v>
      </c>
      <c r="G305" s="339"/>
      <c r="I305" s="338" t="s">
        <v>9098</v>
      </c>
      <c r="K305" s="272">
        <f t="shared" si="7"/>
        <v>17</v>
      </c>
    </row>
    <row r="306" spans="1:11" x14ac:dyDescent="0.2">
      <c r="A306" s="337" t="s">
        <v>7849</v>
      </c>
      <c r="B306" s="331" t="s">
        <v>8490</v>
      </c>
      <c r="C306" s="330">
        <v>0.25</v>
      </c>
      <c r="D306" s="331" t="s">
        <v>7850</v>
      </c>
      <c r="E306" s="330">
        <v>56</v>
      </c>
      <c r="F306" s="271">
        <v>25</v>
      </c>
      <c r="G306" s="339">
        <v>198</v>
      </c>
      <c r="I306" s="338" t="s">
        <v>9098</v>
      </c>
      <c r="K306" s="272">
        <f t="shared" si="7"/>
        <v>215</v>
      </c>
    </row>
    <row r="307" spans="1:11" x14ac:dyDescent="0.2">
      <c r="A307" s="340" t="s">
        <v>10319</v>
      </c>
      <c r="B307" s="331" t="s">
        <v>8490</v>
      </c>
      <c r="C307" s="330">
        <v>0.25</v>
      </c>
      <c r="D307" s="331" t="s">
        <v>336</v>
      </c>
      <c r="E307" s="321">
        <v>58</v>
      </c>
      <c r="F307" s="271">
        <v>25</v>
      </c>
      <c r="G307" s="271">
        <v>188</v>
      </c>
      <c r="I307" s="338" t="s">
        <v>9098</v>
      </c>
      <c r="K307" s="272">
        <f t="shared" si="7"/>
        <v>205</v>
      </c>
    </row>
    <row r="308" spans="1:11" x14ac:dyDescent="0.2">
      <c r="A308" s="340" t="s">
        <v>4349</v>
      </c>
      <c r="B308" s="331" t="s">
        <v>8490</v>
      </c>
      <c r="C308" s="330">
        <v>0.25</v>
      </c>
      <c r="D308" s="331" t="s">
        <v>4350</v>
      </c>
      <c r="E308" s="321">
        <v>54</v>
      </c>
      <c r="F308" s="271">
        <v>25</v>
      </c>
      <c r="G308" s="271">
        <v>212</v>
      </c>
      <c r="I308" s="338" t="s">
        <v>9098</v>
      </c>
      <c r="K308" s="272">
        <f t="shared" si="7"/>
        <v>229</v>
      </c>
    </row>
    <row r="309" spans="1:11" x14ac:dyDescent="0.2">
      <c r="A309" s="340" t="s">
        <v>7159</v>
      </c>
      <c r="B309" s="331" t="s">
        <v>8490</v>
      </c>
      <c r="C309" s="330">
        <v>0.25</v>
      </c>
      <c r="D309" s="331" t="s">
        <v>4905</v>
      </c>
      <c r="E309" s="321">
        <v>53</v>
      </c>
      <c r="F309" s="271">
        <v>25</v>
      </c>
      <c r="G309" s="271">
        <v>222</v>
      </c>
      <c r="I309" s="338" t="s">
        <v>9098</v>
      </c>
      <c r="K309" s="272">
        <f t="shared" si="7"/>
        <v>239</v>
      </c>
    </row>
    <row r="310" spans="1:11" x14ac:dyDescent="0.2">
      <c r="A310" s="580" t="s">
        <v>11981</v>
      </c>
      <c r="B310" s="518" t="s">
        <v>8490</v>
      </c>
      <c r="C310" s="330">
        <v>0.25</v>
      </c>
      <c r="D310" s="518" t="s">
        <v>11980</v>
      </c>
      <c r="E310" s="321">
        <v>56</v>
      </c>
      <c r="F310" s="271">
        <v>25</v>
      </c>
      <c r="G310" s="271">
        <v>198</v>
      </c>
      <c r="I310" s="338" t="s">
        <v>9098</v>
      </c>
      <c r="K310" s="272">
        <f>G310+17</f>
        <v>215</v>
      </c>
    </row>
    <row r="311" spans="1:11" x14ac:dyDescent="0.2">
      <c r="A311" s="337" t="s">
        <v>3924</v>
      </c>
      <c r="B311" s="331" t="s">
        <v>8490</v>
      </c>
      <c r="C311" s="330">
        <v>0.25</v>
      </c>
      <c r="D311" s="331" t="s">
        <v>2543</v>
      </c>
      <c r="E311" s="330">
        <v>58</v>
      </c>
      <c r="F311" s="271">
        <v>25</v>
      </c>
      <c r="G311" s="271">
        <v>187</v>
      </c>
      <c r="I311" s="338" t="s">
        <v>9098</v>
      </c>
      <c r="K311" s="272">
        <f t="shared" si="7"/>
        <v>204</v>
      </c>
    </row>
    <row r="312" spans="1:11" x14ac:dyDescent="0.2">
      <c r="A312" s="337" t="s">
        <v>2277</v>
      </c>
      <c r="B312" s="331" t="s">
        <v>8490</v>
      </c>
      <c r="C312" s="330">
        <v>0.25</v>
      </c>
      <c r="D312" s="331" t="s">
        <v>1823</v>
      </c>
      <c r="E312" s="330">
        <v>56</v>
      </c>
      <c r="F312" s="271">
        <v>26</v>
      </c>
      <c r="G312" s="271">
        <v>198</v>
      </c>
      <c r="H312" s="338" t="s">
        <v>9177</v>
      </c>
      <c r="I312" s="338" t="s">
        <v>9098</v>
      </c>
      <c r="K312" s="272">
        <f t="shared" si="7"/>
        <v>215</v>
      </c>
    </row>
    <row r="313" spans="1:11" x14ac:dyDescent="0.2">
      <c r="A313" s="340" t="s">
        <v>1775</v>
      </c>
      <c r="B313" s="331" t="s">
        <v>8490</v>
      </c>
      <c r="C313" s="330">
        <v>0.25</v>
      </c>
      <c r="D313" s="331" t="s">
        <v>4097</v>
      </c>
      <c r="E313" s="321">
        <v>58</v>
      </c>
      <c r="F313" s="271">
        <v>25</v>
      </c>
      <c r="G313" s="271">
        <v>206</v>
      </c>
      <c r="I313" s="338" t="s">
        <v>9098</v>
      </c>
      <c r="K313" s="272">
        <f t="shared" si="7"/>
        <v>223</v>
      </c>
    </row>
    <row r="314" spans="1:11" x14ac:dyDescent="0.2">
      <c r="A314" s="337" t="s">
        <v>6941</v>
      </c>
      <c r="B314" s="331" t="s">
        <v>8490</v>
      </c>
      <c r="C314" s="330">
        <v>0.25</v>
      </c>
      <c r="D314" s="331" t="s">
        <v>2544</v>
      </c>
      <c r="E314" s="330">
        <v>58</v>
      </c>
      <c r="F314" s="271">
        <v>26</v>
      </c>
      <c r="G314" s="271">
        <v>208</v>
      </c>
      <c r="I314" s="338" t="s">
        <v>9098</v>
      </c>
      <c r="K314" s="272">
        <f t="shared" si="7"/>
        <v>225</v>
      </c>
    </row>
    <row r="315" spans="1:11" x14ac:dyDescent="0.2">
      <c r="A315" s="337" t="s">
        <v>5450</v>
      </c>
      <c r="B315" s="331" t="s">
        <v>8490</v>
      </c>
      <c r="C315" s="330">
        <v>0.25</v>
      </c>
      <c r="D315" s="331" t="s">
        <v>1404</v>
      </c>
      <c r="E315" s="330">
        <v>58</v>
      </c>
      <c r="F315" s="271">
        <v>25</v>
      </c>
      <c r="G315" s="271">
        <v>208</v>
      </c>
      <c r="I315" s="338" t="s">
        <v>9098</v>
      </c>
      <c r="K315" s="272">
        <f t="shared" si="7"/>
        <v>225</v>
      </c>
    </row>
    <row r="316" spans="1:11" x14ac:dyDescent="0.2">
      <c r="A316" s="337" t="s">
        <v>10873</v>
      </c>
      <c r="B316" s="518" t="s">
        <v>8490</v>
      </c>
      <c r="C316" s="330">
        <v>0.25</v>
      </c>
      <c r="D316" s="518" t="s">
        <v>10872</v>
      </c>
      <c r="E316" s="330">
        <v>57</v>
      </c>
      <c r="F316" s="271">
        <v>25</v>
      </c>
      <c r="G316" s="271">
        <v>200</v>
      </c>
      <c r="H316" s="272" t="s">
        <v>10860</v>
      </c>
      <c r="I316" s="338" t="s">
        <v>9098</v>
      </c>
      <c r="K316" s="272">
        <f t="shared" si="7"/>
        <v>217</v>
      </c>
    </row>
    <row r="317" spans="1:11" x14ac:dyDescent="0.2">
      <c r="A317" s="337" t="s">
        <v>10548</v>
      </c>
      <c r="B317" s="331" t="s">
        <v>8490</v>
      </c>
      <c r="C317" s="330">
        <v>0.25</v>
      </c>
      <c r="D317" s="331" t="s">
        <v>3216</v>
      </c>
      <c r="E317" s="330">
        <v>58</v>
      </c>
      <c r="F317" s="271">
        <v>25</v>
      </c>
      <c r="G317" s="271">
        <v>209</v>
      </c>
      <c r="I317" s="338" t="s">
        <v>9098</v>
      </c>
      <c r="K317" s="272">
        <f t="shared" si="7"/>
        <v>226</v>
      </c>
    </row>
    <row r="318" spans="1:11" x14ac:dyDescent="0.2">
      <c r="A318" s="340" t="s">
        <v>10550</v>
      </c>
      <c r="B318" s="331" t="s">
        <v>8490</v>
      </c>
      <c r="C318" s="330">
        <v>0.25</v>
      </c>
      <c r="D318" s="331" t="s">
        <v>2357</v>
      </c>
      <c r="E318" s="321">
        <v>58</v>
      </c>
      <c r="F318" s="271">
        <v>25</v>
      </c>
      <c r="G318" s="271">
        <v>215</v>
      </c>
      <c r="I318" s="338" t="s">
        <v>9098</v>
      </c>
      <c r="K318" s="272">
        <f t="shared" si="7"/>
        <v>232</v>
      </c>
    </row>
    <row r="319" spans="1:11" x14ac:dyDescent="0.2">
      <c r="A319" s="340" t="s">
        <v>5257</v>
      </c>
      <c r="B319" s="331" t="s">
        <v>8490</v>
      </c>
      <c r="C319" s="330">
        <v>0.25</v>
      </c>
      <c r="D319" s="331" t="s">
        <v>4222</v>
      </c>
      <c r="E319" s="321">
        <v>56</v>
      </c>
      <c r="F319" s="271">
        <v>25</v>
      </c>
      <c r="G319" s="271">
        <v>198</v>
      </c>
      <c r="I319" s="338" t="s">
        <v>9098</v>
      </c>
      <c r="K319" s="272">
        <f t="shared" si="7"/>
        <v>215</v>
      </c>
    </row>
    <row r="320" spans="1:11" x14ac:dyDescent="0.2">
      <c r="A320" s="337" t="s">
        <v>12202</v>
      </c>
      <c r="B320" s="573" t="s">
        <v>8490</v>
      </c>
      <c r="C320" s="330">
        <v>0.25</v>
      </c>
      <c r="D320" s="518" t="s">
        <v>12203</v>
      </c>
      <c r="E320" s="321">
        <v>56</v>
      </c>
      <c r="F320" s="271">
        <v>25</v>
      </c>
      <c r="G320" s="271">
        <v>198</v>
      </c>
      <c r="I320" s="338" t="s">
        <v>9098</v>
      </c>
      <c r="K320" s="272">
        <f t="shared" si="7"/>
        <v>215</v>
      </c>
    </row>
    <row r="321" spans="1:11" x14ac:dyDescent="0.2">
      <c r="A321" s="340" t="s">
        <v>2169</v>
      </c>
      <c r="B321" s="331" t="s">
        <v>8490</v>
      </c>
      <c r="C321" s="330">
        <v>0.25</v>
      </c>
      <c r="D321" s="331" t="s">
        <v>78</v>
      </c>
      <c r="E321" s="321">
        <v>57</v>
      </c>
      <c r="F321" s="271">
        <v>23</v>
      </c>
      <c r="G321" s="271">
        <v>200</v>
      </c>
      <c r="I321" s="338" t="s">
        <v>9098</v>
      </c>
      <c r="K321" s="272">
        <f t="shared" si="7"/>
        <v>217</v>
      </c>
    </row>
    <row r="322" spans="1:11" x14ac:dyDescent="0.2">
      <c r="A322" s="580" t="s">
        <v>10970</v>
      </c>
      <c r="B322" s="518" t="s">
        <v>8490</v>
      </c>
      <c r="C322" s="330">
        <v>0.25</v>
      </c>
      <c r="D322" s="518" t="s">
        <v>10971</v>
      </c>
      <c r="E322" s="321">
        <v>56</v>
      </c>
      <c r="F322" s="271">
        <v>22</v>
      </c>
      <c r="G322" s="271">
        <v>211</v>
      </c>
      <c r="H322" s="272" t="s">
        <v>10957</v>
      </c>
      <c r="I322" s="338" t="s">
        <v>9098</v>
      </c>
      <c r="K322" s="272">
        <f t="shared" si="7"/>
        <v>228</v>
      </c>
    </row>
    <row r="323" spans="1:11" x14ac:dyDescent="0.2">
      <c r="A323" s="337" t="s">
        <v>8594</v>
      </c>
      <c r="B323" s="338" t="s">
        <v>8490</v>
      </c>
      <c r="C323" s="332">
        <v>0.25</v>
      </c>
      <c r="D323" s="420" t="s">
        <v>3367</v>
      </c>
      <c r="E323" s="271">
        <v>68</v>
      </c>
      <c r="F323" s="271">
        <v>25</v>
      </c>
      <c r="G323" s="271">
        <v>180</v>
      </c>
      <c r="I323" s="338" t="s">
        <v>9098</v>
      </c>
      <c r="K323" s="272">
        <f t="shared" si="7"/>
        <v>197</v>
      </c>
    </row>
    <row r="324" spans="1:11" x14ac:dyDescent="0.2">
      <c r="A324" s="340" t="s">
        <v>9373</v>
      </c>
      <c r="B324" s="331" t="s">
        <v>8490</v>
      </c>
      <c r="C324" s="330">
        <v>0.25</v>
      </c>
      <c r="D324" s="331" t="s">
        <v>4351</v>
      </c>
      <c r="E324" s="321">
        <v>54</v>
      </c>
      <c r="F324" s="271">
        <v>25</v>
      </c>
      <c r="G324" s="271">
        <v>212</v>
      </c>
      <c r="I324" s="338" t="s">
        <v>9098</v>
      </c>
      <c r="K324" s="272">
        <f t="shared" si="7"/>
        <v>229</v>
      </c>
    </row>
    <row r="325" spans="1:11" x14ac:dyDescent="0.2">
      <c r="A325" s="483" t="s">
        <v>187</v>
      </c>
      <c r="B325" s="579" t="s">
        <v>8490</v>
      </c>
      <c r="C325" s="489">
        <v>0.25</v>
      </c>
      <c r="D325" s="488" t="s">
        <v>6214</v>
      </c>
      <c r="E325" s="485">
        <v>58</v>
      </c>
      <c r="F325" s="486">
        <v>25</v>
      </c>
      <c r="G325" s="486">
        <v>208</v>
      </c>
      <c r="H325" s="491"/>
      <c r="I325" s="491" t="s">
        <v>9098</v>
      </c>
      <c r="J325" s="491"/>
      <c r="K325" s="491">
        <f t="shared" si="7"/>
        <v>225</v>
      </c>
    </row>
    <row r="326" spans="1:11" x14ac:dyDescent="0.2">
      <c r="A326" s="340" t="s">
        <v>6923</v>
      </c>
      <c r="B326" s="331" t="s">
        <v>8490</v>
      </c>
      <c r="C326" s="330">
        <v>0.25</v>
      </c>
      <c r="D326" s="331" t="s">
        <v>6794</v>
      </c>
      <c r="E326" s="321">
        <v>58</v>
      </c>
      <c r="F326" s="271">
        <v>25</v>
      </c>
      <c r="G326" s="271">
        <v>206</v>
      </c>
      <c r="I326" s="338" t="s">
        <v>9098</v>
      </c>
      <c r="K326" s="272">
        <f t="shared" si="7"/>
        <v>223</v>
      </c>
    </row>
    <row r="327" spans="1:11" x14ac:dyDescent="0.2">
      <c r="A327" s="337" t="s">
        <v>6797</v>
      </c>
      <c r="B327" s="272" t="s">
        <v>8490</v>
      </c>
      <c r="C327" s="332">
        <v>0.25</v>
      </c>
      <c r="D327" s="420" t="s">
        <v>8396</v>
      </c>
      <c r="E327" s="271">
        <v>57</v>
      </c>
      <c r="F327" s="271">
        <v>25</v>
      </c>
      <c r="G327" s="271">
        <v>198</v>
      </c>
      <c r="H327" s="338" t="s">
        <v>8397</v>
      </c>
      <c r="I327" s="338" t="s">
        <v>9098</v>
      </c>
      <c r="K327" s="272">
        <f t="shared" si="7"/>
        <v>215</v>
      </c>
    </row>
    <row r="328" spans="1:11" x14ac:dyDescent="0.2">
      <c r="A328" s="539" t="s">
        <v>10694</v>
      </c>
      <c r="B328" s="540" t="s">
        <v>8490</v>
      </c>
      <c r="C328" s="332">
        <v>0.25</v>
      </c>
      <c r="D328" s="420" t="s">
        <v>8396</v>
      </c>
      <c r="E328" s="271">
        <v>56</v>
      </c>
      <c r="F328" s="271">
        <v>25</v>
      </c>
      <c r="G328" s="271">
        <v>201</v>
      </c>
      <c r="H328" s="540" t="s">
        <v>10683</v>
      </c>
      <c r="I328" s="540" t="s">
        <v>9098</v>
      </c>
      <c r="K328" s="272">
        <f t="shared" si="7"/>
        <v>218</v>
      </c>
    </row>
    <row r="329" spans="1:11" x14ac:dyDescent="0.2">
      <c r="A329" s="337" t="s">
        <v>10551</v>
      </c>
      <c r="B329" s="331" t="s">
        <v>8490</v>
      </c>
      <c r="C329" s="330">
        <v>0.25</v>
      </c>
      <c r="D329" s="331" t="s">
        <v>8302</v>
      </c>
      <c r="E329" s="330">
        <v>58</v>
      </c>
      <c r="F329" s="271">
        <v>25</v>
      </c>
      <c r="G329" s="271">
        <v>213</v>
      </c>
      <c r="I329" s="338" t="s">
        <v>9098</v>
      </c>
      <c r="K329" s="272">
        <f t="shared" si="7"/>
        <v>230</v>
      </c>
    </row>
    <row r="330" spans="1:11" x14ac:dyDescent="0.2">
      <c r="A330" s="337" t="s">
        <v>3296</v>
      </c>
      <c r="B330" s="336" t="s">
        <v>8490</v>
      </c>
      <c r="C330" s="332">
        <v>0.25</v>
      </c>
      <c r="D330" s="336" t="s">
        <v>1658</v>
      </c>
      <c r="E330" s="271">
        <v>58</v>
      </c>
      <c r="F330" s="271">
        <v>25</v>
      </c>
      <c r="G330" s="271">
        <v>186</v>
      </c>
      <c r="I330" s="338" t="s">
        <v>9098</v>
      </c>
      <c r="K330" s="272">
        <f t="shared" si="7"/>
        <v>203</v>
      </c>
    </row>
    <row r="331" spans="1:11" x14ac:dyDescent="0.2">
      <c r="A331" s="337" t="s">
        <v>11190</v>
      </c>
      <c r="B331" s="572" t="s">
        <v>8490</v>
      </c>
      <c r="C331" s="332">
        <v>0.25</v>
      </c>
      <c r="D331" s="572" t="s">
        <v>11191</v>
      </c>
      <c r="E331" s="271">
        <v>56</v>
      </c>
      <c r="F331" s="271">
        <v>22</v>
      </c>
      <c r="G331" s="271">
        <v>211</v>
      </c>
      <c r="H331" s="272" t="s">
        <v>11175</v>
      </c>
      <c r="I331" s="338" t="s">
        <v>9098</v>
      </c>
      <c r="K331" s="272">
        <f t="shared" si="7"/>
        <v>228</v>
      </c>
    </row>
    <row r="332" spans="1:11" x14ac:dyDescent="0.2">
      <c r="A332" s="337" t="s">
        <v>1137</v>
      </c>
      <c r="B332" s="331" t="s">
        <v>8490</v>
      </c>
      <c r="C332" s="330">
        <v>0.25</v>
      </c>
      <c r="D332" s="331" t="s">
        <v>5493</v>
      </c>
      <c r="E332" s="330">
        <v>57</v>
      </c>
      <c r="F332" s="271">
        <v>26</v>
      </c>
      <c r="G332" s="271">
        <v>210</v>
      </c>
      <c r="I332" s="338" t="s">
        <v>9098</v>
      </c>
      <c r="K332" s="272">
        <f t="shared" si="7"/>
        <v>227</v>
      </c>
    </row>
    <row r="333" spans="1:11" x14ac:dyDescent="0.2">
      <c r="A333" s="337" t="s">
        <v>11156</v>
      </c>
      <c r="B333" s="518" t="s">
        <v>8490</v>
      </c>
      <c r="C333" s="330">
        <v>0.25</v>
      </c>
      <c r="D333" s="518" t="s">
        <v>11157</v>
      </c>
      <c r="E333" s="330">
        <v>56</v>
      </c>
      <c r="F333" s="271">
        <v>28</v>
      </c>
      <c r="G333" s="271">
        <v>198</v>
      </c>
      <c r="H333" s="272" t="s">
        <v>11128</v>
      </c>
      <c r="I333" s="338" t="s">
        <v>9098</v>
      </c>
      <c r="K333" s="272">
        <f t="shared" si="7"/>
        <v>215</v>
      </c>
    </row>
    <row r="334" spans="1:11" x14ac:dyDescent="0.2">
      <c r="A334" s="340" t="s">
        <v>4526</v>
      </c>
      <c r="B334" s="331" t="s">
        <v>8490</v>
      </c>
      <c r="C334" s="330">
        <v>0.25</v>
      </c>
      <c r="D334" s="331" t="s">
        <v>4335</v>
      </c>
      <c r="E334" s="321">
        <v>58</v>
      </c>
      <c r="F334" s="271">
        <v>25</v>
      </c>
      <c r="G334" s="271">
        <v>194</v>
      </c>
      <c r="I334" s="338" t="s">
        <v>9098</v>
      </c>
      <c r="K334" s="272">
        <f t="shared" si="7"/>
        <v>211</v>
      </c>
    </row>
    <row r="335" spans="1:11" x14ac:dyDescent="0.2">
      <c r="A335" s="580" t="s">
        <v>11817</v>
      </c>
      <c r="B335" s="518" t="s">
        <v>8490</v>
      </c>
      <c r="C335" s="330">
        <v>0.25</v>
      </c>
      <c r="D335" s="518" t="s">
        <v>11818</v>
      </c>
      <c r="E335" s="321">
        <v>56</v>
      </c>
      <c r="F335" s="271">
        <v>26</v>
      </c>
      <c r="G335" s="271">
        <v>198</v>
      </c>
      <c r="I335" s="338" t="s">
        <v>9098</v>
      </c>
      <c r="K335" s="272">
        <f t="shared" si="7"/>
        <v>215</v>
      </c>
    </row>
    <row r="336" spans="1:11" x14ac:dyDescent="0.2">
      <c r="A336" s="337" t="s">
        <v>10552</v>
      </c>
      <c r="B336" s="331" t="s">
        <v>8490</v>
      </c>
      <c r="C336" s="330">
        <v>0.25</v>
      </c>
      <c r="D336" s="331" t="s">
        <v>4685</v>
      </c>
      <c r="E336" s="330">
        <v>58</v>
      </c>
      <c r="F336" s="271">
        <v>25</v>
      </c>
      <c r="G336" s="271">
        <v>213</v>
      </c>
      <c r="I336" s="338" t="s">
        <v>9098</v>
      </c>
      <c r="K336" s="272">
        <f t="shared" si="7"/>
        <v>230</v>
      </c>
    </row>
    <row r="337" spans="1:11" x14ac:dyDescent="0.2">
      <c r="A337" s="340" t="s">
        <v>653</v>
      </c>
      <c r="B337" s="331" t="s">
        <v>8490</v>
      </c>
      <c r="C337" s="330">
        <v>0.25</v>
      </c>
      <c r="D337" s="331" t="s">
        <v>4729</v>
      </c>
      <c r="E337" s="321">
        <v>56</v>
      </c>
      <c r="F337" s="271">
        <v>25</v>
      </c>
      <c r="G337" s="271">
        <v>201</v>
      </c>
      <c r="I337" s="338" t="s">
        <v>9098</v>
      </c>
      <c r="K337" s="272">
        <f t="shared" ref="K337:K393" si="8">G337+17</f>
        <v>218</v>
      </c>
    </row>
    <row r="338" spans="1:11" x14ac:dyDescent="0.2">
      <c r="A338" s="337" t="s">
        <v>1149</v>
      </c>
      <c r="B338" s="272" t="s">
        <v>8490</v>
      </c>
      <c r="C338" s="332">
        <v>0.25</v>
      </c>
      <c r="D338" s="333" t="s">
        <v>3108</v>
      </c>
      <c r="E338" s="271">
        <v>58</v>
      </c>
      <c r="F338" s="271">
        <v>25</v>
      </c>
      <c r="G338" s="271">
        <v>207</v>
      </c>
      <c r="I338" s="338" t="s">
        <v>9098</v>
      </c>
      <c r="K338" s="272">
        <f t="shared" si="8"/>
        <v>224</v>
      </c>
    </row>
    <row r="339" spans="1:11" x14ac:dyDescent="0.2">
      <c r="A339" s="337" t="s">
        <v>1768</v>
      </c>
      <c r="B339" s="329" t="s">
        <v>8490</v>
      </c>
      <c r="C339" s="330">
        <v>0.25</v>
      </c>
      <c r="D339" s="331" t="s">
        <v>10043</v>
      </c>
      <c r="E339" s="321">
        <v>68</v>
      </c>
      <c r="F339" s="271">
        <v>25</v>
      </c>
      <c r="G339" s="271">
        <v>180</v>
      </c>
      <c r="I339" s="338" t="s">
        <v>9098</v>
      </c>
      <c r="K339" s="272">
        <f t="shared" si="8"/>
        <v>197</v>
      </c>
    </row>
    <row r="340" spans="1:11" x14ac:dyDescent="0.2">
      <c r="A340" s="337" t="s">
        <v>1129</v>
      </c>
      <c r="B340" s="336" t="s">
        <v>8490</v>
      </c>
      <c r="C340" s="332">
        <v>0.25</v>
      </c>
      <c r="D340" s="336" t="s">
        <v>10227</v>
      </c>
      <c r="E340" s="271">
        <v>56</v>
      </c>
      <c r="F340" s="271">
        <v>25</v>
      </c>
      <c r="G340" s="271">
        <v>198</v>
      </c>
      <c r="I340" s="338" t="s">
        <v>9098</v>
      </c>
      <c r="K340" s="272">
        <f t="shared" si="8"/>
        <v>215</v>
      </c>
    </row>
    <row r="341" spans="1:11" x14ac:dyDescent="0.2">
      <c r="A341" s="347" t="s">
        <v>5449</v>
      </c>
      <c r="B341" s="331" t="s">
        <v>8490</v>
      </c>
      <c r="C341" s="330">
        <v>0.25</v>
      </c>
      <c r="D341" s="331" t="s">
        <v>1420</v>
      </c>
      <c r="E341" s="321">
        <v>58</v>
      </c>
      <c r="F341" s="271">
        <v>25</v>
      </c>
      <c r="G341" s="271">
        <v>207</v>
      </c>
      <c r="I341" s="338" t="s">
        <v>9098</v>
      </c>
      <c r="K341" s="272">
        <f t="shared" si="8"/>
        <v>224</v>
      </c>
    </row>
    <row r="342" spans="1:11" x14ac:dyDescent="0.2">
      <c r="A342" s="337" t="s">
        <v>2228</v>
      </c>
      <c r="B342" s="336" t="s">
        <v>8490</v>
      </c>
      <c r="C342" s="332">
        <v>0.25</v>
      </c>
      <c r="D342" s="336" t="s">
        <v>3502</v>
      </c>
      <c r="E342" s="271">
        <v>58</v>
      </c>
      <c r="F342" s="271">
        <v>25</v>
      </c>
      <c r="G342" s="271">
        <v>188</v>
      </c>
      <c r="I342" s="338" t="s">
        <v>9098</v>
      </c>
      <c r="K342" s="272">
        <f t="shared" si="8"/>
        <v>205</v>
      </c>
    </row>
    <row r="343" spans="1:11" x14ac:dyDescent="0.2">
      <c r="A343" s="337" t="s">
        <v>6087</v>
      </c>
      <c r="B343" s="272" t="s">
        <v>8490</v>
      </c>
      <c r="C343" s="332">
        <v>0.25</v>
      </c>
      <c r="D343" s="333" t="s">
        <v>5880</v>
      </c>
      <c r="E343" s="271">
        <v>67</v>
      </c>
      <c r="F343" s="271">
        <v>22</v>
      </c>
      <c r="G343" s="271">
        <v>170</v>
      </c>
      <c r="I343" s="338" t="s">
        <v>9098</v>
      </c>
      <c r="K343" s="272">
        <f t="shared" si="8"/>
        <v>187</v>
      </c>
    </row>
    <row r="344" spans="1:11" x14ac:dyDescent="0.2">
      <c r="A344" s="337" t="s">
        <v>5406</v>
      </c>
      <c r="B344" s="338" t="s">
        <v>8490</v>
      </c>
      <c r="C344" s="332">
        <v>0.25</v>
      </c>
      <c r="D344" s="420" t="s">
        <v>8315</v>
      </c>
      <c r="E344" s="271">
        <v>57</v>
      </c>
      <c r="F344" s="271">
        <v>25</v>
      </c>
      <c r="G344" s="271">
        <v>214</v>
      </c>
      <c r="I344" s="338" t="s">
        <v>9098</v>
      </c>
      <c r="K344" s="272">
        <f t="shared" si="8"/>
        <v>231</v>
      </c>
    </row>
    <row r="345" spans="1:11" x14ac:dyDescent="0.2">
      <c r="A345" s="340" t="s">
        <v>145</v>
      </c>
      <c r="B345" s="331" t="s">
        <v>8490</v>
      </c>
      <c r="C345" s="330">
        <v>0.25</v>
      </c>
      <c r="D345" s="331" t="s">
        <v>7900</v>
      </c>
      <c r="E345" s="321">
        <v>56</v>
      </c>
      <c r="F345" s="271">
        <v>27</v>
      </c>
      <c r="G345" s="271">
        <v>215</v>
      </c>
      <c r="I345" s="338" t="s">
        <v>9098</v>
      </c>
      <c r="K345" s="272">
        <f t="shared" si="8"/>
        <v>232</v>
      </c>
    </row>
    <row r="346" spans="1:11" x14ac:dyDescent="0.2">
      <c r="A346" s="337" t="s">
        <v>5137</v>
      </c>
      <c r="B346" s="272" t="s">
        <v>8490</v>
      </c>
      <c r="C346" s="332">
        <v>0.25</v>
      </c>
      <c r="D346" s="333" t="s">
        <v>6768</v>
      </c>
      <c r="E346" s="271">
        <v>58</v>
      </c>
      <c r="F346" s="271">
        <v>25</v>
      </c>
      <c r="G346" s="271">
        <v>186</v>
      </c>
      <c r="I346" s="338" t="s">
        <v>9098</v>
      </c>
      <c r="K346" s="272">
        <f t="shared" si="8"/>
        <v>203</v>
      </c>
    </row>
    <row r="347" spans="1:11" x14ac:dyDescent="0.2">
      <c r="A347" s="337" t="s">
        <v>1775</v>
      </c>
      <c r="B347" s="336" t="s">
        <v>8490</v>
      </c>
      <c r="C347" s="332">
        <v>0.25</v>
      </c>
      <c r="D347" s="336" t="s">
        <v>1892</v>
      </c>
      <c r="E347" s="271">
        <v>57</v>
      </c>
      <c r="F347" s="271">
        <v>25</v>
      </c>
      <c r="G347" s="271">
        <v>210</v>
      </c>
      <c r="I347" s="338" t="s">
        <v>9098</v>
      </c>
      <c r="K347" s="272">
        <f t="shared" si="8"/>
        <v>227</v>
      </c>
    </row>
    <row r="348" spans="1:11" x14ac:dyDescent="0.2">
      <c r="A348" s="337" t="s">
        <v>8153</v>
      </c>
      <c r="B348" s="336" t="s">
        <v>8490</v>
      </c>
      <c r="C348" s="332">
        <v>0.25</v>
      </c>
      <c r="D348" s="336" t="s">
        <v>3153</v>
      </c>
      <c r="E348" s="271">
        <v>58</v>
      </c>
      <c r="F348" s="271">
        <v>26</v>
      </c>
      <c r="G348" s="271">
        <v>190</v>
      </c>
      <c r="I348" s="338" t="s">
        <v>9098</v>
      </c>
      <c r="K348" s="272">
        <f t="shared" si="8"/>
        <v>207</v>
      </c>
    </row>
    <row r="349" spans="1:11" x14ac:dyDescent="0.2">
      <c r="A349" s="483" t="s">
        <v>2166</v>
      </c>
      <c r="B349" s="491" t="s">
        <v>8490</v>
      </c>
      <c r="C349" s="485">
        <v>0.25</v>
      </c>
      <c r="D349" s="538" t="s">
        <v>7563</v>
      </c>
      <c r="E349" s="486">
        <v>57</v>
      </c>
      <c r="F349" s="486">
        <v>25</v>
      </c>
      <c r="G349" s="486">
        <v>198</v>
      </c>
      <c r="H349" s="491"/>
      <c r="I349" s="491" t="s">
        <v>9098</v>
      </c>
      <c r="J349" s="491"/>
      <c r="K349" s="491">
        <f t="shared" si="8"/>
        <v>215</v>
      </c>
    </row>
    <row r="350" spans="1:11" x14ac:dyDescent="0.2">
      <c r="A350" s="337" t="s">
        <v>11281</v>
      </c>
      <c r="B350" s="272" t="s">
        <v>8490</v>
      </c>
      <c r="C350" s="332">
        <v>0.25</v>
      </c>
      <c r="D350" s="333" t="s">
        <v>11280</v>
      </c>
      <c r="E350" s="271">
        <v>56</v>
      </c>
      <c r="F350" s="271">
        <v>25</v>
      </c>
      <c r="G350" s="271">
        <v>198</v>
      </c>
      <c r="H350" s="272" t="s">
        <v>11263</v>
      </c>
      <c r="I350" s="338" t="s">
        <v>9098</v>
      </c>
      <c r="K350" s="272">
        <f t="shared" si="8"/>
        <v>215</v>
      </c>
    </row>
    <row r="351" spans="1:11" x14ac:dyDescent="0.2">
      <c r="A351" s="337" t="s">
        <v>2712</v>
      </c>
      <c r="B351" s="329" t="s">
        <v>8490</v>
      </c>
      <c r="C351" s="330">
        <v>0.25</v>
      </c>
      <c r="D351" s="331" t="s">
        <v>9906</v>
      </c>
      <c r="E351" s="321">
        <v>58</v>
      </c>
      <c r="F351" s="271">
        <v>25</v>
      </c>
      <c r="G351" s="271">
        <v>208</v>
      </c>
      <c r="I351" s="338" t="s">
        <v>9098</v>
      </c>
      <c r="K351" s="272">
        <f t="shared" si="8"/>
        <v>225</v>
      </c>
    </row>
    <row r="352" spans="1:11" x14ac:dyDescent="0.2">
      <c r="A352" s="337" t="s">
        <v>5138</v>
      </c>
      <c r="B352" s="272" t="s">
        <v>8490</v>
      </c>
      <c r="C352" s="332">
        <v>0.25</v>
      </c>
      <c r="D352" s="333" t="s">
        <v>2065</v>
      </c>
      <c r="E352" s="271">
        <v>58</v>
      </c>
      <c r="F352" s="271">
        <v>25</v>
      </c>
      <c r="G352" s="271">
        <v>185</v>
      </c>
      <c r="I352" s="338" t="s">
        <v>9098</v>
      </c>
      <c r="K352" s="272">
        <f t="shared" si="8"/>
        <v>202</v>
      </c>
    </row>
    <row r="353" spans="1:11" x14ac:dyDescent="0.2">
      <c r="A353" s="337" t="s">
        <v>4309</v>
      </c>
      <c r="B353" s="336" t="s">
        <v>8490</v>
      </c>
      <c r="C353" s="332">
        <v>0.25</v>
      </c>
      <c r="D353" s="336" t="s">
        <v>1510</v>
      </c>
      <c r="E353" s="271">
        <v>56</v>
      </c>
      <c r="F353" s="271">
        <v>25</v>
      </c>
      <c r="G353" s="271">
        <v>198</v>
      </c>
      <c r="I353" s="338" t="s">
        <v>9098</v>
      </c>
      <c r="K353" s="272">
        <f t="shared" si="8"/>
        <v>215</v>
      </c>
    </row>
    <row r="354" spans="1:11" x14ac:dyDescent="0.2">
      <c r="A354" s="337" t="s">
        <v>4310</v>
      </c>
      <c r="B354" s="272" t="s">
        <v>8490</v>
      </c>
      <c r="C354" s="332">
        <v>0.25</v>
      </c>
      <c r="D354" s="333" t="s">
        <v>6004</v>
      </c>
      <c r="E354" s="271">
        <v>56</v>
      </c>
      <c r="F354" s="271">
        <v>25</v>
      </c>
      <c r="G354" s="271">
        <v>198</v>
      </c>
      <c r="I354" s="338" t="s">
        <v>9098</v>
      </c>
      <c r="K354" s="272">
        <f t="shared" si="8"/>
        <v>215</v>
      </c>
    </row>
    <row r="355" spans="1:11" x14ac:dyDescent="0.2">
      <c r="A355" s="337" t="s">
        <v>9238</v>
      </c>
      <c r="B355" s="336" t="s">
        <v>8490</v>
      </c>
      <c r="C355" s="332">
        <v>0.25</v>
      </c>
      <c r="D355" s="336" t="s">
        <v>1766</v>
      </c>
      <c r="E355" s="271">
        <v>58</v>
      </c>
      <c r="F355" s="271">
        <v>25</v>
      </c>
      <c r="G355" s="271">
        <v>186</v>
      </c>
      <c r="I355" s="338" t="s">
        <v>9098</v>
      </c>
      <c r="K355" s="272">
        <f t="shared" si="8"/>
        <v>203</v>
      </c>
    </row>
    <row r="356" spans="1:11" x14ac:dyDescent="0.2">
      <c r="A356" s="337" t="s">
        <v>650</v>
      </c>
      <c r="B356" s="272" t="s">
        <v>8490</v>
      </c>
      <c r="C356" s="332">
        <v>0.25</v>
      </c>
      <c r="D356" s="333" t="s">
        <v>5527</v>
      </c>
      <c r="E356" s="271">
        <v>56</v>
      </c>
      <c r="F356" s="271">
        <v>25</v>
      </c>
      <c r="G356" s="271">
        <v>198</v>
      </c>
      <c r="I356" s="338" t="s">
        <v>9098</v>
      </c>
      <c r="K356" s="272">
        <f t="shared" si="8"/>
        <v>215</v>
      </c>
    </row>
    <row r="357" spans="1:11" x14ac:dyDescent="0.2">
      <c r="A357" s="337" t="s">
        <v>11483</v>
      </c>
      <c r="B357" s="272" t="s">
        <v>8490</v>
      </c>
      <c r="C357" s="332">
        <v>0.25</v>
      </c>
      <c r="D357" s="333" t="s">
        <v>11484</v>
      </c>
      <c r="E357" s="271">
        <v>56</v>
      </c>
      <c r="F357" s="271">
        <v>25</v>
      </c>
      <c r="G357" s="271">
        <v>198</v>
      </c>
      <c r="H357" s="272" t="s">
        <v>11471</v>
      </c>
      <c r="I357" s="338" t="s">
        <v>9098</v>
      </c>
      <c r="K357" s="272">
        <f t="shared" si="8"/>
        <v>215</v>
      </c>
    </row>
    <row r="358" spans="1:11" x14ac:dyDescent="0.2">
      <c r="A358" s="337" t="s">
        <v>11485</v>
      </c>
      <c r="B358" s="272" t="s">
        <v>8490</v>
      </c>
      <c r="C358" s="332">
        <v>0.25</v>
      </c>
      <c r="D358" s="333" t="s">
        <v>11486</v>
      </c>
      <c r="E358" s="271">
        <v>56</v>
      </c>
      <c r="F358" s="271">
        <v>25</v>
      </c>
      <c r="G358" s="271">
        <v>198</v>
      </c>
      <c r="H358" s="272" t="s">
        <v>11471</v>
      </c>
      <c r="I358" s="338" t="s">
        <v>9098</v>
      </c>
      <c r="K358" s="272">
        <f>G358+17</f>
        <v>215</v>
      </c>
    </row>
    <row r="359" spans="1:11" x14ac:dyDescent="0.2">
      <c r="A359" s="337" t="s">
        <v>11258</v>
      </c>
      <c r="B359" s="272" t="s">
        <v>8490</v>
      </c>
      <c r="C359" s="332">
        <v>0.25</v>
      </c>
      <c r="D359" s="333" t="s">
        <v>11255</v>
      </c>
      <c r="E359" s="271">
        <v>56</v>
      </c>
      <c r="F359" s="271">
        <v>25</v>
      </c>
      <c r="G359" s="271">
        <v>198</v>
      </c>
      <c r="I359" s="338" t="s">
        <v>9098</v>
      </c>
      <c r="K359" s="272">
        <f t="shared" si="8"/>
        <v>215</v>
      </c>
    </row>
    <row r="360" spans="1:11" x14ac:dyDescent="0.2">
      <c r="A360" s="337" t="s">
        <v>651</v>
      </c>
      <c r="B360" s="336" t="s">
        <v>8490</v>
      </c>
      <c r="C360" s="332">
        <v>0.25</v>
      </c>
      <c r="D360" s="336" t="s">
        <v>2397</v>
      </c>
      <c r="E360" s="271">
        <v>56</v>
      </c>
      <c r="F360" s="271">
        <v>25</v>
      </c>
      <c r="G360" s="271">
        <v>198</v>
      </c>
      <c r="I360" s="338" t="s">
        <v>9098</v>
      </c>
      <c r="K360" s="272">
        <f t="shared" si="8"/>
        <v>215</v>
      </c>
    </row>
    <row r="361" spans="1:11" x14ac:dyDescent="0.2">
      <c r="A361" s="337" t="s">
        <v>3885</v>
      </c>
      <c r="B361" s="336" t="s">
        <v>8490</v>
      </c>
      <c r="C361" s="332">
        <v>0.25</v>
      </c>
      <c r="D361" s="336" t="s">
        <v>3886</v>
      </c>
      <c r="E361" s="271">
        <v>57</v>
      </c>
      <c r="F361" s="271">
        <v>28</v>
      </c>
      <c r="G361" s="271">
        <v>198</v>
      </c>
      <c r="I361" s="338" t="s">
        <v>9098</v>
      </c>
      <c r="K361" s="272">
        <f t="shared" si="8"/>
        <v>215</v>
      </c>
    </row>
    <row r="362" spans="1:11" x14ac:dyDescent="0.2">
      <c r="A362" s="337" t="s">
        <v>7306</v>
      </c>
      <c r="B362" s="272" t="s">
        <v>8490</v>
      </c>
      <c r="C362" s="332">
        <v>0.25</v>
      </c>
      <c r="D362" s="336" t="s">
        <v>1855</v>
      </c>
      <c r="E362" s="271">
        <v>58</v>
      </c>
      <c r="F362" s="271">
        <v>25</v>
      </c>
      <c r="G362" s="271">
        <v>210</v>
      </c>
      <c r="I362" s="338" t="s">
        <v>9098</v>
      </c>
      <c r="K362" s="272">
        <f t="shared" si="8"/>
        <v>227</v>
      </c>
    </row>
    <row r="363" spans="1:11" x14ac:dyDescent="0.2">
      <c r="A363" s="337" t="s">
        <v>10429</v>
      </c>
      <c r="B363" s="338" t="s">
        <v>8490</v>
      </c>
      <c r="C363" s="332">
        <v>0.25</v>
      </c>
      <c r="D363" s="336" t="s">
        <v>2683</v>
      </c>
      <c r="E363" s="271">
        <v>58</v>
      </c>
      <c r="F363" s="271">
        <v>25</v>
      </c>
      <c r="G363" s="271">
        <v>186</v>
      </c>
      <c r="I363" s="338" t="s">
        <v>9098</v>
      </c>
      <c r="K363" s="272">
        <f t="shared" si="8"/>
        <v>203</v>
      </c>
    </row>
    <row r="364" spans="1:11" x14ac:dyDescent="0.2">
      <c r="A364" s="337" t="s">
        <v>5031</v>
      </c>
      <c r="B364" s="336" t="s">
        <v>8490</v>
      </c>
      <c r="C364" s="332">
        <v>0.25</v>
      </c>
      <c r="D364" s="336" t="s">
        <v>9622</v>
      </c>
      <c r="E364" s="271">
        <v>57</v>
      </c>
      <c r="F364" s="271">
        <v>25</v>
      </c>
      <c r="G364" s="271">
        <v>212</v>
      </c>
      <c r="I364" s="338" t="s">
        <v>9098</v>
      </c>
      <c r="K364" s="272">
        <f t="shared" si="8"/>
        <v>229</v>
      </c>
    </row>
    <row r="365" spans="1:11" x14ac:dyDescent="0.2">
      <c r="A365" s="340" t="s">
        <v>146</v>
      </c>
      <c r="B365" s="331" t="s">
        <v>8490</v>
      </c>
      <c r="C365" s="330">
        <v>0.25</v>
      </c>
      <c r="D365" s="331" t="s">
        <v>2498</v>
      </c>
      <c r="E365" s="321">
        <v>56</v>
      </c>
      <c r="F365" s="271">
        <v>27</v>
      </c>
      <c r="G365" s="271">
        <v>215</v>
      </c>
      <c r="I365" s="338" t="s">
        <v>9098</v>
      </c>
      <c r="K365" s="272">
        <f t="shared" si="8"/>
        <v>232</v>
      </c>
    </row>
    <row r="366" spans="1:11" x14ac:dyDescent="0.2">
      <c r="A366" s="340" t="s">
        <v>77</v>
      </c>
      <c r="B366" s="331" t="s">
        <v>8490</v>
      </c>
      <c r="C366" s="330">
        <v>0.25</v>
      </c>
      <c r="D366" s="331" t="s">
        <v>76</v>
      </c>
      <c r="E366" s="321">
        <v>54</v>
      </c>
      <c r="F366" s="271">
        <v>30</v>
      </c>
      <c r="G366" s="271">
        <v>244</v>
      </c>
      <c r="I366" s="338" t="s">
        <v>9098</v>
      </c>
      <c r="K366" s="272">
        <f t="shared" si="8"/>
        <v>261</v>
      </c>
    </row>
    <row r="367" spans="1:11" x14ac:dyDescent="0.2">
      <c r="A367" s="337" t="s">
        <v>10503</v>
      </c>
      <c r="B367" s="272" t="s">
        <v>8490</v>
      </c>
      <c r="C367" s="332">
        <v>0.25</v>
      </c>
      <c r="D367" s="336" t="s">
        <v>5431</v>
      </c>
      <c r="E367" s="271">
        <v>58</v>
      </c>
      <c r="F367" s="271">
        <v>25</v>
      </c>
      <c r="G367" s="271">
        <v>207</v>
      </c>
      <c r="I367" s="338" t="s">
        <v>9098</v>
      </c>
      <c r="K367" s="272">
        <f t="shared" si="8"/>
        <v>224</v>
      </c>
    </row>
    <row r="368" spans="1:11" x14ac:dyDescent="0.2">
      <c r="A368" s="340" t="s">
        <v>1350</v>
      </c>
      <c r="B368" s="331" t="s">
        <v>8490</v>
      </c>
      <c r="C368" s="330">
        <v>0.25</v>
      </c>
      <c r="D368" s="331" t="s">
        <v>10137</v>
      </c>
      <c r="E368" s="321">
        <v>55</v>
      </c>
      <c r="F368" s="271">
        <v>25</v>
      </c>
      <c r="G368" s="271">
        <v>210</v>
      </c>
      <c r="I368" s="338" t="s">
        <v>9098</v>
      </c>
      <c r="K368" s="272">
        <f t="shared" si="8"/>
        <v>227</v>
      </c>
    </row>
    <row r="369" spans="1:11" x14ac:dyDescent="0.2">
      <c r="A369" s="580" t="s">
        <v>10736</v>
      </c>
      <c r="B369" s="518" t="s">
        <v>8490</v>
      </c>
      <c r="C369" s="330">
        <v>0.25</v>
      </c>
      <c r="D369" s="518" t="s">
        <v>10825</v>
      </c>
      <c r="E369" s="321">
        <v>55</v>
      </c>
      <c r="F369" s="271">
        <v>22</v>
      </c>
      <c r="G369" s="271">
        <v>210</v>
      </c>
      <c r="H369" s="272" t="s">
        <v>10826</v>
      </c>
      <c r="I369" s="338" t="s">
        <v>9098</v>
      </c>
      <c r="K369" s="272">
        <f t="shared" si="8"/>
        <v>227</v>
      </c>
    </row>
    <row r="370" spans="1:11" x14ac:dyDescent="0.2">
      <c r="A370" s="337" t="s">
        <v>654</v>
      </c>
      <c r="B370" s="336" t="s">
        <v>8490</v>
      </c>
      <c r="C370" s="332">
        <v>0.25</v>
      </c>
      <c r="D370" s="336" t="s">
        <v>9621</v>
      </c>
      <c r="E370" s="271">
        <v>56</v>
      </c>
      <c r="F370" s="271">
        <v>25</v>
      </c>
      <c r="G370" s="271">
        <v>198</v>
      </c>
      <c r="I370" s="338" t="s">
        <v>9098</v>
      </c>
      <c r="K370" s="272">
        <f t="shared" si="8"/>
        <v>215</v>
      </c>
    </row>
    <row r="371" spans="1:11" x14ac:dyDescent="0.2">
      <c r="A371" s="337" t="s">
        <v>4461</v>
      </c>
      <c r="B371" s="329" t="s">
        <v>8490</v>
      </c>
      <c r="C371" s="330">
        <v>0.25</v>
      </c>
      <c r="D371" s="331" t="s">
        <v>8932</v>
      </c>
      <c r="E371" s="321">
        <v>68</v>
      </c>
      <c r="F371" s="271">
        <v>25</v>
      </c>
      <c r="G371" s="271">
        <v>180</v>
      </c>
      <c r="I371" s="338" t="s">
        <v>9098</v>
      </c>
      <c r="K371" s="272">
        <f t="shared" si="8"/>
        <v>197</v>
      </c>
    </row>
    <row r="372" spans="1:11" x14ac:dyDescent="0.2">
      <c r="A372" s="605" t="s">
        <v>10386</v>
      </c>
      <c r="B372" s="488" t="s">
        <v>8490</v>
      </c>
      <c r="C372" s="489">
        <v>0.25</v>
      </c>
      <c r="D372" s="488" t="s">
        <v>7952</v>
      </c>
      <c r="E372" s="485">
        <v>58</v>
      </c>
      <c r="F372" s="486">
        <v>25</v>
      </c>
      <c r="G372" s="486">
        <v>212</v>
      </c>
      <c r="H372" s="491"/>
      <c r="I372" s="491" t="s">
        <v>9098</v>
      </c>
      <c r="J372" s="491"/>
      <c r="K372" s="491">
        <f t="shared" si="8"/>
        <v>229</v>
      </c>
    </row>
    <row r="373" spans="1:11" x14ac:dyDescent="0.2">
      <c r="A373" s="580" t="s">
        <v>11366</v>
      </c>
      <c r="B373" s="518" t="s">
        <v>8490</v>
      </c>
      <c r="C373" s="330">
        <v>0.25</v>
      </c>
      <c r="D373" s="518" t="s">
        <v>11367</v>
      </c>
      <c r="E373" s="321">
        <v>56</v>
      </c>
      <c r="F373" s="271">
        <v>25</v>
      </c>
      <c r="G373" s="271">
        <v>198</v>
      </c>
      <c r="H373" s="272" t="s">
        <v>11365</v>
      </c>
      <c r="I373" s="338" t="s">
        <v>9098</v>
      </c>
      <c r="K373" s="272">
        <f t="shared" si="8"/>
        <v>215</v>
      </c>
    </row>
    <row r="374" spans="1:11" x14ac:dyDescent="0.2">
      <c r="A374" s="337" t="s">
        <v>3064</v>
      </c>
      <c r="B374" s="329" t="s">
        <v>8490</v>
      </c>
      <c r="C374" s="330">
        <v>0.25</v>
      </c>
      <c r="D374" s="331" t="s">
        <v>1572</v>
      </c>
      <c r="E374" s="321">
        <v>68</v>
      </c>
      <c r="F374" s="271">
        <v>25</v>
      </c>
      <c r="G374" s="271">
        <v>180</v>
      </c>
      <c r="I374" s="338" t="s">
        <v>9098</v>
      </c>
      <c r="K374" s="272">
        <f t="shared" si="8"/>
        <v>197</v>
      </c>
    </row>
    <row r="375" spans="1:11" x14ac:dyDescent="0.2">
      <c r="A375" s="340" t="s">
        <v>10549</v>
      </c>
      <c r="B375" s="331" t="s">
        <v>8490</v>
      </c>
      <c r="C375" s="330">
        <v>0.25</v>
      </c>
      <c r="D375" s="331" t="s">
        <v>7953</v>
      </c>
      <c r="E375" s="321">
        <v>58</v>
      </c>
      <c r="F375" s="271">
        <v>25</v>
      </c>
      <c r="G375" s="271">
        <v>208</v>
      </c>
      <c r="I375" s="338" t="s">
        <v>9098</v>
      </c>
      <c r="K375" s="272">
        <f t="shared" si="8"/>
        <v>225</v>
      </c>
    </row>
    <row r="376" spans="1:11" x14ac:dyDescent="0.2">
      <c r="A376" s="337" t="s">
        <v>5863</v>
      </c>
      <c r="B376" s="331" t="s">
        <v>8490</v>
      </c>
      <c r="C376" s="332">
        <v>0.25</v>
      </c>
      <c r="D376" s="333" t="s">
        <v>5377</v>
      </c>
      <c r="E376" s="271">
        <v>57</v>
      </c>
      <c r="F376" s="271">
        <v>25</v>
      </c>
      <c r="G376" s="271">
        <v>210</v>
      </c>
      <c r="I376" s="338" t="s">
        <v>9098</v>
      </c>
      <c r="K376" s="272">
        <f t="shared" si="8"/>
        <v>227</v>
      </c>
    </row>
    <row r="377" spans="1:11" x14ac:dyDescent="0.2">
      <c r="A377" s="340" t="s">
        <v>652</v>
      </c>
      <c r="B377" s="331" t="s">
        <v>8490</v>
      </c>
      <c r="C377" s="330">
        <v>0.25</v>
      </c>
      <c r="D377" s="331" t="s">
        <v>2814</v>
      </c>
      <c r="E377" s="321">
        <v>56</v>
      </c>
      <c r="F377" s="271">
        <v>25</v>
      </c>
      <c r="G377" s="271">
        <v>198</v>
      </c>
      <c r="I377" s="338" t="s">
        <v>9098</v>
      </c>
      <c r="K377" s="272">
        <f t="shared" si="8"/>
        <v>215</v>
      </c>
    </row>
    <row r="378" spans="1:11" x14ac:dyDescent="0.2">
      <c r="A378" s="340" t="s">
        <v>7042</v>
      </c>
      <c r="B378" s="331" t="s">
        <v>8490</v>
      </c>
      <c r="C378" s="330">
        <v>0.25</v>
      </c>
      <c r="D378" s="331" t="s">
        <v>7041</v>
      </c>
      <c r="E378" s="321">
        <v>56</v>
      </c>
      <c r="F378" s="271">
        <v>26</v>
      </c>
      <c r="G378" s="271">
        <v>198</v>
      </c>
      <c r="I378" s="338" t="s">
        <v>9098</v>
      </c>
      <c r="K378" s="272">
        <f t="shared" si="8"/>
        <v>215</v>
      </c>
    </row>
    <row r="379" spans="1:11" x14ac:dyDescent="0.2">
      <c r="A379" s="340" t="s">
        <v>3900</v>
      </c>
      <c r="B379" s="331" t="s">
        <v>8490</v>
      </c>
      <c r="C379" s="330">
        <v>0.25</v>
      </c>
      <c r="D379" s="331" t="s">
        <v>3901</v>
      </c>
      <c r="E379" s="321">
        <v>56</v>
      </c>
      <c r="F379" s="271">
        <v>26</v>
      </c>
      <c r="G379" s="271">
        <v>198</v>
      </c>
      <c r="H379" s="338" t="s">
        <v>604</v>
      </c>
      <c r="I379" s="338" t="s">
        <v>9098</v>
      </c>
      <c r="K379" s="272">
        <f t="shared" si="8"/>
        <v>215</v>
      </c>
    </row>
    <row r="380" spans="1:11" x14ac:dyDescent="0.2">
      <c r="A380" s="340" t="s">
        <v>2167</v>
      </c>
      <c r="B380" s="331" t="s">
        <v>8490</v>
      </c>
      <c r="C380" s="330">
        <v>0.25</v>
      </c>
      <c r="D380" s="331" t="s">
        <v>5303</v>
      </c>
      <c r="E380" s="321">
        <v>57</v>
      </c>
      <c r="F380" s="271">
        <v>25</v>
      </c>
      <c r="G380" s="271">
        <v>198</v>
      </c>
      <c r="I380" s="338" t="s">
        <v>9098</v>
      </c>
      <c r="K380" s="272">
        <f t="shared" si="8"/>
        <v>215</v>
      </c>
    </row>
    <row r="381" spans="1:11" x14ac:dyDescent="0.2">
      <c r="A381" s="580" t="s">
        <v>11374</v>
      </c>
      <c r="B381" s="518" t="s">
        <v>8490</v>
      </c>
      <c r="C381" s="330">
        <v>0.25</v>
      </c>
      <c r="D381" s="518" t="s">
        <v>11375</v>
      </c>
      <c r="E381" s="321">
        <v>56</v>
      </c>
      <c r="F381" s="271">
        <v>25</v>
      </c>
      <c r="G381" s="271">
        <v>198</v>
      </c>
      <c r="H381" s="272" t="s">
        <v>11365</v>
      </c>
      <c r="I381" s="338" t="s">
        <v>9098</v>
      </c>
      <c r="K381" s="272">
        <f t="shared" si="8"/>
        <v>215</v>
      </c>
    </row>
    <row r="382" spans="1:11" x14ac:dyDescent="0.2">
      <c r="A382" s="340" t="s">
        <v>246</v>
      </c>
      <c r="B382" s="331" t="s">
        <v>8490</v>
      </c>
      <c r="C382" s="330">
        <v>0.25</v>
      </c>
      <c r="D382" s="331" t="s">
        <v>4949</v>
      </c>
      <c r="E382" s="321">
        <v>56</v>
      </c>
      <c r="F382" s="271">
        <v>25</v>
      </c>
      <c r="G382" s="271">
        <v>198</v>
      </c>
      <c r="I382" s="338" t="s">
        <v>9098</v>
      </c>
      <c r="K382" s="272">
        <f t="shared" si="8"/>
        <v>215</v>
      </c>
    </row>
    <row r="383" spans="1:11" x14ac:dyDescent="0.2">
      <c r="A383" s="340" t="s">
        <v>2276</v>
      </c>
      <c r="B383" s="331" t="s">
        <v>8490</v>
      </c>
      <c r="C383" s="330">
        <v>0.25</v>
      </c>
      <c r="D383" s="331" t="s">
        <v>2275</v>
      </c>
      <c r="E383" s="321">
        <v>56</v>
      </c>
      <c r="F383" s="271">
        <v>26</v>
      </c>
      <c r="G383" s="271">
        <v>198</v>
      </c>
      <c r="H383" s="338" t="s">
        <v>9177</v>
      </c>
      <c r="I383" s="338" t="s">
        <v>9098</v>
      </c>
      <c r="K383" s="272">
        <f t="shared" si="8"/>
        <v>215</v>
      </c>
    </row>
    <row r="384" spans="1:11" x14ac:dyDescent="0.2">
      <c r="A384" s="580" t="s">
        <v>11647</v>
      </c>
      <c r="B384" s="518" t="s">
        <v>8490</v>
      </c>
      <c r="C384" s="330">
        <v>0.25</v>
      </c>
      <c r="D384" s="518" t="s">
        <v>11648</v>
      </c>
      <c r="E384" s="321">
        <v>56</v>
      </c>
      <c r="F384" s="271">
        <v>25</v>
      </c>
      <c r="G384" s="271">
        <v>198</v>
      </c>
      <c r="H384" s="338" t="s">
        <v>11611</v>
      </c>
      <c r="I384" s="338" t="s">
        <v>9098</v>
      </c>
      <c r="K384" s="272">
        <f t="shared" si="8"/>
        <v>215</v>
      </c>
    </row>
    <row r="385" spans="1:11" x14ac:dyDescent="0.2">
      <c r="A385" s="337" t="s">
        <v>649</v>
      </c>
      <c r="B385" s="331" t="s">
        <v>5305</v>
      </c>
      <c r="C385" s="330">
        <v>0.25</v>
      </c>
      <c r="D385" s="331" t="s">
        <v>5500</v>
      </c>
      <c r="E385" s="330">
        <v>60</v>
      </c>
      <c r="F385" s="271">
        <v>26</v>
      </c>
      <c r="G385" s="271">
        <v>224</v>
      </c>
      <c r="I385" s="338" t="s">
        <v>9098</v>
      </c>
      <c r="K385" s="272">
        <f t="shared" si="8"/>
        <v>241</v>
      </c>
    </row>
    <row r="386" spans="1:11" x14ac:dyDescent="0.2">
      <c r="A386" s="337" t="s">
        <v>5180</v>
      </c>
      <c r="B386" s="329" t="s">
        <v>5305</v>
      </c>
      <c r="C386" s="330">
        <v>0.25</v>
      </c>
      <c r="D386" s="331" t="s">
        <v>4047</v>
      </c>
      <c r="E386" s="321">
        <v>59</v>
      </c>
      <c r="F386" s="271">
        <v>26</v>
      </c>
      <c r="G386" s="271">
        <v>224</v>
      </c>
      <c r="I386" s="338" t="s">
        <v>9098</v>
      </c>
      <c r="K386" s="272">
        <f t="shared" si="8"/>
        <v>241</v>
      </c>
    </row>
    <row r="387" spans="1:11" x14ac:dyDescent="0.2">
      <c r="A387" s="337" t="s">
        <v>1150</v>
      </c>
      <c r="B387" s="331" t="s">
        <v>5305</v>
      </c>
      <c r="C387" s="330">
        <v>0.25</v>
      </c>
      <c r="D387" s="331" t="s">
        <v>4048</v>
      </c>
      <c r="E387" s="330">
        <v>59</v>
      </c>
      <c r="F387" s="271">
        <v>25</v>
      </c>
      <c r="G387" s="271">
        <v>224</v>
      </c>
      <c r="I387" s="338" t="s">
        <v>9098</v>
      </c>
      <c r="K387" s="272">
        <f t="shared" si="8"/>
        <v>241</v>
      </c>
    </row>
    <row r="388" spans="1:11" x14ac:dyDescent="0.2">
      <c r="A388" s="340" t="s">
        <v>2170</v>
      </c>
      <c r="B388" s="331" t="s">
        <v>5305</v>
      </c>
      <c r="C388" s="330">
        <v>0.25</v>
      </c>
      <c r="D388" s="331" t="s">
        <v>345</v>
      </c>
      <c r="E388" s="321">
        <v>60</v>
      </c>
      <c r="F388" s="271">
        <v>26</v>
      </c>
      <c r="G388" s="271">
        <v>223</v>
      </c>
      <c r="I388" s="338" t="s">
        <v>9098</v>
      </c>
      <c r="K388" s="272">
        <f t="shared" si="8"/>
        <v>240</v>
      </c>
    </row>
    <row r="389" spans="1:11" x14ac:dyDescent="0.2">
      <c r="A389" s="337" t="s">
        <v>5181</v>
      </c>
      <c r="B389" s="329" t="s">
        <v>5305</v>
      </c>
      <c r="C389" s="330">
        <v>0.25</v>
      </c>
      <c r="D389" s="331" t="s">
        <v>2952</v>
      </c>
      <c r="E389" s="321">
        <v>60</v>
      </c>
      <c r="F389" s="271">
        <v>26</v>
      </c>
      <c r="G389" s="271">
        <v>202</v>
      </c>
      <c r="I389" s="338" t="s">
        <v>9098</v>
      </c>
      <c r="K389" s="272">
        <f t="shared" si="8"/>
        <v>219</v>
      </c>
    </row>
    <row r="390" spans="1:11" x14ac:dyDescent="0.2">
      <c r="A390" s="337" t="s">
        <v>2813</v>
      </c>
      <c r="B390" s="331" t="s">
        <v>5305</v>
      </c>
      <c r="C390" s="330">
        <v>0.25</v>
      </c>
      <c r="D390" s="331" t="s">
        <v>66</v>
      </c>
      <c r="E390" s="330">
        <v>60</v>
      </c>
      <c r="F390" s="271">
        <v>25</v>
      </c>
      <c r="G390" s="271">
        <v>203</v>
      </c>
      <c r="I390" s="338" t="s">
        <v>9098</v>
      </c>
      <c r="K390" s="272">
        <f t="shared" si="8"/>
        <v>220</v>
      </c>
    </row>
    <row r="391" spans="1:11" x14ac:dyDescent="0.2">
      <c r="A391" s="337" t="s">
        <v>11739</v>
      </c>
      <c r="B391" s="518" t="s">
        <v>4957</v>
      </c>
      <c r="C391" s="330">
        <v>0.25</v>
      </c>
      <c r="D391" s="518" t="s">
        <v>11740</v>
      </c>
      <c r="E391" s="330">
        <v>55</v>
      </c>
      <c r="F391" s="271">
        <v>42</v>
      </c>
      <c r="G391" s="271">
        <v>158</v>
      </c>
      <c r="H391" s="272" t="s">
        <v>11723</v>
      </c>
      <c r="I391" s="338" t="s">
        <v>9147</v>
      </c>
      <c r="K391" s="272">
        <f t="shared" si="8"/>
        <v>175</v>
      </c>
    </row>
    <row r="392" spans="1:11" x14ac:dyDescent="0.2">
      <c r="A392" s="337" t="s">
        <v>6889</v>
      </c>
      <c r="B392" s="272" t="s">
        <v>2125</v>
      </c>
      <c r="C392" s="332">
        <v>0.25</v>
      </c>
      <c r="D392" s="333" t="s">
        <v>8297</v>
      </c>
      <c r="E392" s="271">
        <v>57</v>
      </c>
      <c r="F392" s="271">
        <v>30</v>
      </c>
      <c r="G392" s="271">
        <v>182</v>
      </c>
      <c r="I392" s="338" t="s">
        <v>9098</v>
      </c>
      <c r="K392" s="272">
        <f t="shared" si="8"/>
        <v>199</v>
      </c>
    </row>
    <row r="393" spans="1:11" x14ac:dyDescent="0.2">
      <c r="A393" s="337" t="s">
        <v>2800</v>
      </c>
      <c r="B393" s="338" t="s">
        <v>2125</v>
      </c>
      <c r="C393" s="332">
        <v>0.25</v>
      </c>
      <c r="D393" s="420" t="s">
        <v>8356</v>
      </c>
      <c r="E393" s="271">
        <v>57</v>
      </c>
      <c r="I393" s="338" t="s">
        <v>9098</v>
      </c>
      <c r="K393" s="272">
        <f t="shared" si="8"/>
        <v>17</v>
      </c>
    </row>
    <row r="394" spans="1:11" x14ac:dyDescent="0.2">
      <c r="A394" s="337" t="s">
        <v>6637</v>
      </c>
      <c r="B394" s="338" t="s">
        <v>2125</v>
      </c>
      <c r="C394" s="332">
        <v>0.25</v>
      </c>
      <c r="D394" s="420" t="s">
        <v>7704</v>
      </c>
      <c r="E394" s="271">
        <v>55</v>
      </c>
      <c r="F394" s="271">
        <v>33</v>
      </c>
      <c r="G394" s="271">
        <v>175</v>
      </c>
      <c r="I394" s="338" t="s">
        <v>9147</v>
      </c>
      <c r="J394" s="272">
        <f>G394+15</f>
        <v>190</v>
      </c>
    </row>
    <row r="395" spans="1:11" x14ac:dyDescent="0.2">
      <c r="A395" s="424"/>
      <c r="B395" s="272" t="s">
        <v>2125</v>
      </c>
      <c r="C395" s="332">
        <v>0.25</v>
      </c>
      <c r="D395" s="333" t="s">
        <v>2951</v>
      </c>
      <c r="E395" s="271">
        <v>54</v>
      </c>
      <c r="F395" s="271">
        <v>42</v>
      </c>
      <c r="G395" s="271">
        <v>152</v>
      </c>
      <c r="I395" s="338" t="s">
        <v>9147</v>
      </c>
      <c r="J395" s="272">
        <f>G395+15</f>
        <v>167</v>
      </c>
    </row>
    <row r="396" spans="1:11" x14ac:dyDescent="0.2">
      <c r="A396" s="337" t="s">
        <v>2135</v>
      </c>
      <c r="B396" s="331" t="s">
        <v>2125</v>
      </c>
      <c r="C396" s="330">
        <v>0.25</v>
      </c>
      <c r="D396" s="331" t="s">
        <v>67</v>
      </c>
      <c r="E396" s="330">
        <v>58</v>
      </c>
      <c r="F396" s="271">
        <v>26</v>
      </c>
      <c r="G396" s="271">
        <v>208</v>
      </c>
      <c r="I396" s="338" t="s">
        <v>9098</v>
      </c>
      <c r="K396" s="272">
        <f>G396+17</f>
        <v>225</v>
      </c>
    </row>
    <row r="397" spans="1:11" x14ac:dyDescent="0.2">
      <c r="A397" s="337" t="s">
        <v>6190</v>
      </c>
      <c r="B397" s="331" t="s">
        <v>2785</v>
      </c>
      <c r="C397" s="330">
        <v>0.25</v>
      </c>
      <c r="D397" s="331" t="s">
        <v>3321</v>
      </c>
      <c r="E397" s="330">
        <v>65</v>
      </c>
      <c r="F397" s="271">
        <v>33</v>
      </c>
      <c r="G397" s="271">
        <v>118</v>
      </c>
      <c r="I397" s="338" t="s">
        <v>9147</v>
      </c>
      <c r="J397" s="272">
        <f>G397+15</f>
        <v>133</v>
      </c>
    </row>
    <row r="398" spans="1:11" x14ac:dyDescent="0.2">
      <c r="A398" s="348" t="s">
        <v>9577</v>
      </c>
      <c r="B398" s="331" t="s">
        <v>1539</v>
      </c>
      <c r="C398" s="330">
        <v>0.25</v>
      </c>
      <c r="D398" s="331" t="s">
        <v>9638</v>
      </c>
      <c r="E398" s="321">
        <v>60</v>
      </c>
      <c r="F398" s="271">
        <v>25</v>
      </c>
      <c r="G398" s="271">
        <v>157</v>
      </c>
      <c r="I398" s="338" t="s">
        <v>9098</v>
      </c>
      <c r="K398" s="272">
        <f t="shared" ref="K398:K403" si="9">G398+17</f>
        <v>174</v>
      </c>
    </row>
    <row r="399" spans="1:11" x14ac:dyDescent="0.2">
      <c r="A399" s="337" t="s">
        <v>9997</v>
      </c>
      <c r="B399" s="331" t="s">
        <v>1539</v>
      </c>
      <c r="C399" s="332">
        <v>0.25</v>
      </c>
      <c r="D399" s="333" t="s">
        <v>9089</v>
      </c>
      <c r="E399" s="271">
        <v>56</v>
      </c>
      <c r="F399" s="271">
        <v>25</v>
      </c>
      <c r="G399" s="271">
        <v>236</v>
      </c>
      <c r="I399" s="338" t="s">
        <v>9098</v>
      </c>
      <c r="K399" s="272">
        <f t="shared" si="9"/>
        <v>253</v>
      </c>
    </row>
    <row r="400" spans="1:11" x14ac:dyDescent="0.2">
      <c r="A400" s="337" t="s">
        <v>9998</v>
      </c>
      <c r="B400" s="331" t="s">
        <v>1539</v>
      </c>
      <c r="C400" s="332">
        <v>0.25</v>
      </c>
      <c r="D400" s="333" t="s">
        <v>6139</v>
      </c>
      <c r="E400" s="271">
        <v>56</v>
      </c>
      <c r="F400" s="271">
        <v>25</v>
      </c>
      <c r="G400" s="271">
        <v>236</v>
      </c>
      <c r="I400" s="338" t="s">
        <v>9098</v>
      </c>
      <c r="K400" s="272">
        <f t="shared" si="9"/>
        <v>253</v>
      </c>
    </row>
    <row r="401" spans="1:11" x14ac:dyDescent="0.2">
      <c r="A401" s="340" t="s">
        <v>9576</v>
      </c>
      <c r="B401" s="331" t="s">
        <v>1539</v>
      </c>
      <c r="C401" s="330">
        <v>0.25</v>
      </c>
      <c r="D401" s="331" t="s">
        <v>6482</v>
      </c>
      <c r="E401" s="321">
        <v>61</v>
      </c>
      <c r="F401" s="271">
        <v>26</v>
      </c>
      <c r="G401" s="271">
        <v>200</v>
      </c>
      <c r="I401" s="338" t="s">
        <v>9098</v>
      </c>
      <c r="K401" s="272">
        <f t="shared" si="9"/>
        <v>217</v>
      </c>
    </row>
    <row r="402" spans="1:11" x14ac:dyDescent="0.2">
      <c r="A402" s="580" t="s">
        <v>12005</v>
      </c>
      <c r="B402" s="518" t="s">
        <v>1019</v>
      </c>
      <c r="C402" s="330">
        <v>0.25</v>
      </c>
      <c r="D402" s="518" t="s">
        <v>12006</v>
      </c>
      <c r="E402" s="321">
        <v>57</v>
      </c>
      <c r="F402" s="271">
        <v>25</v>
      </c>
      <c r="G402" s="271">
        <v>216</v>
      </c>
      <c r="I402" s="338" t="s">
        <v>9098</v>
      </c>
      <c r="K402" s="272">
        <f t="shared" si="9"/>
        <v>233</v>
      </c>
    </row>
    <row r="403" spans="1:11" x14ac:dyDescent="0.2">
      <c r="A403" s="580" t="s">
        <v>10824</v>
      </c>
      <c r="B403" s="518" t="s">
        <v>6096</v>
      </c>
      <c r="C403" s="330">
        <v>0.25</v>
      </c>
      <c r="D403" s="518" t="s">
        <v>3571</v>
      </c>
      <c r="E403" s="321">
        <v>57</v>
      </c>
      <c r="F403" s="271">
        <v>26</v>
      </c>
      <c r="G403" s="271">
        <v>200</v>
      </c>
      <c r="H403" s="272" t="s">
        <v>10807</v>
      </c>
      <c r="I403" s="338" t="s">
        <v>9098</v>
      </c>
      <c r="K403" s="272">
        <f t="shared" si="9"/>
        <v>217</v>
      </c>
    </row>
    <row r="404" spans="1:11" x14ac:dyDescent="0.2">
      <c r="A404" s="340" t="s">
        <v>1278</v>
      </c>
      <c r="B404" s="331" t="s">
        <v>5948</v>
      </c>
      <c r="C404" s="330">
        <v>0.25</v>
      </c>
      <c r="D404" s="331" t="s">
        <v>1279</v>
      </c>
      <c r="E404" s="321">
        <v>56</v>
      </c>
      <c r="F404" s="271">
        <v>44</v>
      </c>
      <c r="G404" s="271">
        <v>148</v>
      </c>
      <c r="I404" s="338" t="s">
        <v>9147</v>
      </c>
      <c r="J404" s="272">
        <f>G404+15</f>
        <v>163</v>
      </c>
    </row>
    <row r="405" spans="1:11" x14ac:dyDescent="0.2">
      <c r="A405" s="337" t="s">
        <v>7305</v>
      </c>
      <c r="B405" s="336" t="s">
        <v>5948</v>
      </c>
      <c r="C405" s="332">
        <v>0.25</v>
      </c>
      <c r="D405" s="336" t="s">
        <v>5113</v>
      </c>
      <c r="E405" s="271">
        <v>58</v>
      </c>
      <c r="F405" s="271">
        <v>25</v>
      </c>
      <c r="G405" s="271">
        <v>200</v>
      </c>
      <c r="I405" s="338" t="s">
        <v>9098</v>
      </c>
      <c r="K405" s="272">
        <f t="shared" ref="K405:K414" si="10">G405+17</f>
        <v>217</v>
      </c>
    </row>
    <row r="406" spans="1:11" x14ac:dyDescent="0.2">
      <c r="A406" s="337" t="s">
        <v>4280</v>
      </c>
      <c r="B406" s="331" t="s">
        <v>68</v>
      </c>
      <c r="C406" s="330">
        <v>0.25</v>
      </c>
      <c r="D406" s="331" t="s">
        <v>2563</v>
      </c>
      <c r="E406" s="330">
        <v>57</v>
      </c>
      <c r="F406" s="271">
        <v>25</v>
      </c>
      <c r="G406" s="271">
        <v>239</v>
      </c>
      <c r="I406" s="338" t="s">
        <v>9098</v>
      </c>
      <c r="K406" s="272">
        <f t="shared" si="10"/>
        <v>256</v>
      </c>
    </row>
    <row r="407" spans="1:11" x14ac:dyDescent="0.2">
      <c r="A407" s="337" t="s">
        <v>6943</v>
      </c>
      <c r="B407" s="331" t="s">
        <v>68</v>
      </c>
      <c r="C407" s="330">
        <v>0.25</v>
      </c>
      <c r="D407" s="331" t="s">
        <v>6673</v>
      </c>
      <c r="E407" s="330">
        <v>58</v>
      </c>
      <c r="F407" s="271">
        <v>25</v>
      </c>
      <c r="G407" s="271">
        <v>238</v>
      </c>
      <c r="I407" s="338" t="s">
        <v>9098</v>
      </c>
      <c r="K407" s="272">
        <f t="shared" si="10"/>
        <v>255</v>
      </c>
    </row>
    <row r="408" spans="1:11" x14ac:dyDescent="0.2">
      <c r="A408" s="337" t="s">
        <v>5801</v>
      </c>
      <c r="B408" s="331" t="s">
        <v>68</v>
      </c>
      <c r="C408" s="330">
        <v>0.25</v>
      </c>
      <c r="D408" s="331" t="s">
        <v>5690</v>
      </c>
      <c r="E408" s="330">
        <v>58</v>
      </c>
      <c r="F408" s="271">
        <v>25</v>
      </c>
      <c r="G408" s="271">
        <v>238</v>
      </c>
      <c r="I408" s="338" t="s">
        <v>9098</v>
      </c>
      <c r="K408" s="272">
        <f t="shared" si="10"/>
        <v>255</v>
      </c>
    </row>
    <row r="409" spans="1:11" x14ac:dyDescent="0.2">
      <c r="A409" s="424"/>
      <c r="B409" s="336" t="s">
        <v>68</v>
      </c>
      <c r="C409" s="332">
        <v>0.25</v>
      </c>
      <c r="D409" s="336" t="s">
        <v>1633</v>
      </c>
      <c r="E409" s="271">
        <v>55</v>
      </c>
      <c r="F409" s="271">
        <v>25</v>
      </c>
      <c r="G409" s="271">
        <v>178</v>
      </c>
      <c r="I409" s="338" t="s">
        <v>9098</v>
      </c>
      <c r="K409" s="272">
        <f t="shared" si="10"/>
        <v>195</v>
      </c>
    </row>
    <row r="410" spans="1:11" x14ac:dyDescent="0.2">
      <c r="A410" s="340" t="s">
        <v>1351</v>
      </c>
      <c r="B410" s="331" t="s">
        <v>5995</v>
      </c>
      <c r="C410" s="330">
        <v>0.25</v>
      </c>
      <c r="D410" s="331" t="s">
        <v>1314</v>
      </c>
      <c r="E410" s="321">
        <v>58</v>
      </c>
      <c r="F410" s="271">
        <v>25</v>
      </c>
      <c r="G410" s="271">
        <v>233</v>
      </c>
      <c r="I410" s="338" t="s">
        <v>9098</v>
      </c>
      <c r="K410" s="272">
        <f t="shared" si="10"/>
        <v>250</v>
      </c>
    </row>
    <row r="411" spans="1:11" x14ac:dyDescent="0.2">
      <c r="A411" s="340" t="s">
        <v>1352</v>
      </c>
      <c r="B411" s="331" t="s">
        <v>5995</v>
      </c>
      <c r="C411" s="330">
        <v>0.25</v>
      </c>
      <c r="D411" s="331" t="s">
        <v>5960</v>
      </c>
      <c r="E411" s="321">
        <v>58</v>
      </c>
      <c r="F411" s="271">
        <v>25</v>
      </c>
      <c r="G411" s="271">
        <v>233</v>
      </c>
      <c r="I411" s="338" t="s">
        <v>9098</v>
      </c>
      <c r="K411" s="272">
        <f t="shared" si="10"/>
        <v>250</v>
      </c>
    </row>
    <row r="412" spans="1:11" x14ac:dyDescent="0.2">
      <c r="A412" s="340" t="s">
        <v>6221</v>
      </c>
      <c r="B412" s="331" t="s">
        <v>5995</v>
      </c>
      <c r="C412" s="330">
        <v>0.25</v>
      </c>
      <c r="D412" s="331" t="s">
        <v>2552</v>
      </c>
      <c r="E412" s="321">
        <v>58</v>
      </c>
      <c r="F412" s="271">
        <v>25</v>
      </c>
      <c r="G412" s="271">
        <v>233</v>
      </c>
      <c r="I412" s="338" t="s">
        <v>9098</v>
      </c>
      <c r="K412" s="272">
        <f t="shared" si="10"/>
        <v>250</v>
      </c>
    </row>
    <row r="413" spans="1:11" x14ac:dyDescent="0.2">
      <c r="A413" s="340" t="s">
        <v>281</v>
      </c>
      <c r="B413" s="331" t="s">
        <v>6437</v>
      </c>
      <c r="C413" s="330">
        <v>0.25</v>
      </c>
      <c r="D413" s="331" t="s">
        <v>282</v>
      </c>
      <c r="E413" s="321">
        <v>56</v>
      </c>
      <c r="F413" s="271">
        <v>25</v>
      </c>
      <c r="G413" s="271">
        <v>204</v>
      </c>
      <c r="I413" s="338" t="s">
        <v>9098</v>
      </c>
      <c r="K413" s="272">
        <f t="shared" si="10"/>
        <v>221</v>
      </c>
    </row>
    <row r="414" spans="1:11" x14ac:dyDescent="0.2">
      <c r="A414" s="337" t="s">
        <v>8029</v>
      </c>
      <c r="B414" s="338" t="s">
        <v>6437</v>
      </c>
      <c r="C414" s="332">
        <v>0.25</v>
      </c>
      <c r="D414" s="420" t="s">
        <v>8314</v>
      </c>
      <c r="E414" s="271">
        <v>54</v>
      </c>
      <c r="F414" s="271">
        <v>26</v>
      </c>
      <c r="G414" s="271">
        <v>198</v>
      </c>
      <c r="I414" s="338" t="s">
        <v>9098</v>
      </c>
      <c r="K414" s="272">
        <f t="shared" si="10"/>
        <v>215</v>
      </c>
    </row>
    <row r="415" spans="1:11" x14ac:dyDescent="0.2">
      <c r="A415" s="337" t="s">
        <v>4854</v>
      </c>
      <c r="B415" s="331"/>
      <c r="C415" s="330">
        <v>0.25</v>
      </c>
      <c r="D415" s="331" t="s">
        <v>2234</v>
      </c>
      <c r="E415" s="330">
        <v>53</v>
      </c>
      <c r="F415" s="339">
        <v>53</v>
      </c>
      <c r="G415" s="339">
        <v>134</v>
      </c>
      <c r="I415" s="338" t="s">
        <v>2234</v>
      </c>
    </row>
    <row r="416" spans="1:11" x14ac:dyDescent="0.2">
      <c r="A416" s="337" t="s">
        <v>8285</v>
      </c>
      <c r="B416" s="331"/>
      <c r="C416" s="330">
        <v>0.25</v>
      </c>
      <c r="D416" s="331" t="s">
        <v>8286</v>
      </c>
      <c r="E416" s="330">
        <v>66</v>
      </c>
      <c r="F416" s="339">
        <v>66</v>
      </c>
      <c r="G416" s="339">
        <v>92</v>
      </c>
      <c r="I416" s="338" t="s">
        <v>2234</v>
      </c>
    </row>
    <row r="417" spans="1:11" x14ac:dyDescent="0.2">
      <c r="A417" s="337" t="s">
        <v>7731</v>
      </c>
      <c r="B417" s="331"/>
      <c r="C417" s="330">
        <v>0.25</v>
      </c>
      <c r="D417" s="331" t="s">
        <v>928</v>
      </c>
      <c r="E417" s="330">
        <v>58</v>
      </c>
      <c r="F417" s="339">
        <v>58</v>
      </c>
      <c r="G417" s="339">
        <v>114</v>
      </c>
      <c r="I417" s="338" t="s">
        <v>2234</v>
      </c>
    </row>
    <row r="418" spans="1:11" x14ac:dyDescent="0.2">
      <c r="A418" s="337" t="s">
        <v>1665</v>
      </c>
      <c r="B418" s="272" t="s">
        <v>8490</v>
      </c>
      <c r="C418" s="332">
        <v>0.27500000000000002</v>
      </c>
      <c r="D418" s="333" t="s">
        <v>4572</v>
      </c>
      <c r="E418" s="271">
        <v>57</v>
      </c>
      <c r="F418" s="271">
        <v>25</v>
      </c>
      <c r="G418" s="271">
        <v>222</v>
      </c>
      <c r="I418" s="338" t="s">
        <v>9098</v>
      </c>
      <c r="K418" s="272">
        <f t="shared" ref="K418:K444" si="11">G418+17</f>
        <v>239</v>
      </c>
    </row>
    <row r="419" spans="1:11" x14ac:dyDescent="0.2">
      <c r="A419" s="337" t="s">
        <v>5423</v>
      </c>
      <c r="B419" s="338" t="s">
        <v>8490</v>
      </c>
      <c r="C419" s="332">
        <v>0.27500000000000002</v>
      </c>
      <c r="D419" s="420" t="s">
        <v>5424</v>
      </c>
      <c r="E419" s="271">
        <v>57</v>
      </c>
      <c r="F419" s="271">
        <v>26</v>
      </c>
      <c r="G419" s="271">
        <v>215</v>
      </c>
      <c r="I419" s="338" t="s">
        <v>9098</v>
      </c>
      <c r="K419" s="272">
        <f t="shared" si="11"/>
        <v>232</v>
      </c>
    </row>
    <row r="420" spans="1:11" x14ac:dyDescent="0.2">
      <c r="A420" s="337" t="s">
        <v>8150</v>
      </c>
      <c r="B420" s="338" t="s">
        <v>8490</v>
      </c>
      <c r="C420" s="332">
        <v>0.27500000000000002</v>
      </c>
      <c r="D420" s="420" t="s">
        <v>7759</v>
      </c>
      <c r="E420" s="271">
        <v>57</v>
      </c>
      <c r="F420" s="271">
        <v>25</v>
      </c>
      <c r="G420" s="271">
        <v>218</v>
      </c>
      <c r="I420" s="338" t="s">
        <v>9098</v>
      </c>
      <c r="K420" s="272">
        <f t="shared" si="11"/>
        <v>235</v>
      </c>
    </row>
    <row r="421" spans="1:11" x14ac:dyDescent="0.2">
      <c r="A421" s="337" t="s">
        <v>9213</v>
      </c>
      <c r="B421" s="338" t="s">
        <v>8490</v>
      </c>
      <c r="C421" s="332">
        <v>0.27500000000000002</v>
      </c>
      <c r="D421" s="420" t="s">
        <v>6015</v>
      </c>
      <c r="E421" s="271">
        <v>57</v>
      </c>
      <c r="F421" s="271">
        <v>28</v>
      </c>
      <c r="G421" s="271">
        <v>234</v>
      </c>
      <c r="I421" s="338" t="s">
        <v>9098</v>
      </c>
      <c r="K421" s="272">
        <f t="shared" si="11"/>
        <v>251</v>
      </c>
    </row>
    <row r="422" spans="1:11" x14ac:dyDescent="0.2">
      <c r="A422" s="337" t="s">
        <v>1666</v>
      </c>
      <c r="B422" s="272" t="s">
        <v>8490</v>
      </c>
      <c r="C422" s="332">
        <v>0.27500000000000002</v>
      </c>
      <c r="D422" s="333" t="s">
        <v>5771</v>
      </c>
      <c r="E422" s="271">
        <v>58</v>
      </c>
      <c r="F422" s="271">
        <v>25</v>
      </c>
      <c r="G422" s="271">
        <v>220</v>
      </c>
      <c r="I422" s="338" t="s">
        <v>9098</v>
      </c>
      <c r="K422" s="272">
        <f t="shared" si="11"/>
        <v>237</v>
      </c>
    </row>
    <row r="423" spans="1:11" x14ac:dyDescent="0.2">
      <c r="A423" s="337" t="s">
        <v>1664</v>
      </c>
      <c r="B423" s="272" t="s">
        <v>8490</v>
      </c>
      <c r="C423" s="332">
        <v>0.27500000000000002</v>
      </c>
      <c r="D423" s="420" t="s">
        <v>574</v>
      </c>
      <c r="E423" s="271">
        <v>57</v>
      </c>
      <c r="F423" s="271">
        <v>25</v>
      </c>
      <c r="G423" s="271">
        <v>210</v>
      </c>
      <c r="I423" s="338" t="s">
        <v>9098</v>
      </c>
      <c r="K423" s="272">
        <f t="shared" si="11"/>
        <v>227</v>
      </c>
    </row>
    <row r="424" spans="1:11" x14ac:dyDescent="0.2">
      <c r="A424" s="337" t="s">
        <v>10437</v>
      </c>
      <c r="B424" s="338" t="s">
        <v>8490</v>
      </c>
      <c r="C424" s="332">
        <v>0.27500000000000002</v>
      </c>
      <c r="D424" s="420" t="s">
        <v>9358</v>
      </c>
      <c r="E424" s="271">
        <v>58</v>
      </c>
      <c r="F424" s="271">
        <v>25</v>
      </c>
      <c r="G424" s="271">
        <v>216</v>
      </c>
      <c r="I424" s="338" t="s">
        <v>9098</v>
      </c>
      <c r="K424" s="272">
        <f t="shared" si="11"/>
        <v>233</v>
      </c>
    </row>
    <row r="425" spans="1:11" x14ac:dyDescent="0.2">
      <c r="A425" s="337" t="s">
        <v>1662</v>
      </c>
      <c r="B425" s="329" t="s">
        <v>2785</v>
      </c>
      <c r="C425" s="330">
        <v>0.27500000000000002</v>
      </c>
      <c r="D425" s="331" t="s">
        <v>2786</v>
      </c>
      <c r="E425" s="321">
        <v>59</v>
      </c>
      <c r="F425" s="271">
        <v>25</v>
      </c>
      <c r="G425" s="271">
        <v>215</v>
      </c>
      <c r="I425" s="338" t="s">
        <v>9098</v>
      </c>
      <c r="K425" s="272">
        <f t="shared" si="11"/>
        <v>232</v>
      </c>
    </row>
    <row r="426" spans="1:11" x14ac:dyDescent="0.2">
      <c r="A426" s="337" t="s">
        <v>1663</v>
      </c>
      <c r="B426" s="329" t="s">
        <v>2785</v>
      </c>
      <c r="C426" s="330">
        <v>0.27500000000000002</v>
      </c>
      <c r="D426" s="331" t="s">
        <v>6431</v>
      </c>
      <c r="E426" s="321">
        <v>60</v>
      </c>
      <c r="F426" s="271">
        <v>25</v>
      </c>
      <c r="G426" s="271">
        <v>212</v>
      </c>
      <c r="I426" s="338" t="s">
        <v>9098</v>
      </c>
      <c r="K426" s="272">
        <f t="shared" si="11"/>
        <v>229</v>
      </c>
    </row>
    <row r="427" spans="1:11" x14ac:dyDescent="0.2">
      <c r="A427" s="337" t="s">
        <v>7676</v>
      </c>
      <c r="B427" s="329" t="s">
        <v>7677</v>
      </c>
      <c r="C427" s="330">
        <v>0.27500000000000002</v>
      </c>
      <c r="D427" s="331" t="s">
        <v>7678</v>
      </c>
      <c r="E427" s="321">
        <v>57</v>
      </c>
      <c r="F427" s="271">
        <v>26</v>
      </c>
      <c r="G427" s="271">
        <v>215</v>
      </c>
      <c r="I427" s="338" t="s">
        <v>9098</v>
      </c>
      <c r="K427" s="272">
        <f t="shared" si="11"/>
        <v>232</v>
      </c>
    </row>
    <row r="428" spans="1:11" x14ac:dyDescent="0.2">
      <c r="A428" s="337" t="s">
        <v>4265</v>
      </c>
      <c r="B428" s="329" t="s">
        <v>1423</v>
      </c>
      <c r="C428" s="321">
        <v>0.3</v>
      </c>
      <c r="D428" s="331" t="s">
        <v>1424</v>
      </c>
      <c r="E428" s="321">
        <v>62</v>
      </c>
      <c r="F428" s="339">
        <v>25</v>
      </c>
      <c r="G428" s="339">
        <v>225</v>
      </c>
      <c r="I428" s="338" t="s">
        <v>9098</v>
      </c>
      <c r="K428" s="272">
        <f t="shared" si="11"/>
        <v>242</v>
      </c>
    </row>
    <row r="429" spans="1:11" x14ac:dyDescent="0.2">
      <c r="A429" s="337" t="s">
        <v>9121</v>
      </c>
      <c r="B429" s="331" t="s">
        <v>1423</v>
      </c>
      <c r="C429" s="330">
        <v>0.3</v>
      </c>
      <c r="D429" s="331" t="s">
        <v>1425</v>
      </c>
      <c r="E429" s="330">
        <v>61</v>
      </c>
      <c r="I429" s="338" t="s">
        <v>9098</v>
      </c>
      <c r="K429" s="272">
        <f t="shared" si="11"/>
        <v>17</v>
      </c>
    </row>
    <row r="430" spans="1:11" x14ac:dyDescent="0.2">
      <c r="A430" s="337" t="s">
        <v>4768</v>
      </c>
      <c r="B430" s="331" t="s">
        <v>1423</v>
      </c>
      <c r="C430" s="330">
        <v>0.3</v>
      </c>
      <c r="D430" s="331" t="s">
        <v>4769</v>
      </c>
      <c r="E430" s="330">
        <v>61</v>
      </c>
      <c r="F430" s="271">
        <v>25</v>
      </c>
      <c r="G430" s="271">
        <v>226</v>
      </c>
      <c r="I430" s="338" t="s">
        <v>9098</v>
      </c>
      <c r="K430" s="272">
        <f t="shared" si="11"/>
        <v>243</v>
      </c>
    </row>
    <row r="431" spans="1:11" x14ac:dyDescent="0.2">
      <c r="A431" s="337" t="s">
        <v>2993</v>
      </c>
      <c r="B431" s="329" t="s">
        <v>1423</v>
      </c>
      <c r="C431" s="321">
        <v>0.3</v>
      </c>
      <c r="D431" s="331" t="s">
        <v>1426</v>
      </c>
      <c r="E431" s="321">
        <v>72</v>
      </c>
      <c r="F431" s="271">
        <v>25</v>
      </c>
      <c r="G431" s="271">
        <v>166</v>
      </c>
      <c r="I431" s="338" t="s">
        <v>9098</v>
      </c>
      <c r="K431" s="272">
        <f t="shared" si="11"/>
        <v>183</v>
      </c>
    </row>
    <row r="432" spans="1:11" x14ac:dyDescent="0.2">
      <c r="A432" s="337" t="s">
        <v>2992</v>
      </c>
      <c r="B432" s="329" t="s">
        <v>1423</v>
      </c>
      <c r="C432" s="321">
        <v>0.3</v>
      </c>
      <c r="D432" s="331" t="s">
        <v>10005</v>
      </c>
      <c r="E432" s="321">
        <v>60</v>
      </c>
      <c r="F432" s="271">
        <v>25</v>
      </c>
      <c r="G432" s="271">
        <v>250</v>
      </c>
      <c r="I432" s="338" t="s">
        <v>9098</v>
      </c>
      <c r="K432" s="272">
        <f t="shared" si="11"/>
        <v>267</v>
      </c>
    </row>
    <row r="433" spans="1:11" x14ac:dyDescent="0.2">
      <c r="A433" s="337" t="s">
        <v>8806</v>
      </c>
      <c r="B433" s="329" t="s">
        <v>1423</v>
      </c>
      <c r="C433" s="321">
        <v>0.3</v>
      </c>
      <c r="D433" s="331" t="s">
        <v>8807</v>
      </c>
      <c r="E433" s="321">
        <v>60</v>
      </c>
      <c r="F433" s="271">
        <v>25</v>
      </c>
      <c r="G433" s="271">
        <v>225</v>
      </c>
      <c r="I433" s="338" t="s">
        <v>9098</v>
      </c>
      <c r="K433" s="272">
        <f t="shared" si="11"/>
        <v>242</v>
      </c>
    </row>
    <row r="434" spans="1:11" x14ac:dyDescent="0.2">
      <c r="A434" s="337" t="s">
        <v>4711</v>
      </c>
      <c r="B434" s="329" t="s">
        <v>1423</v>
      </c>
      <c r="C434" s="321">
        <v>0.3</v>
      </c>
      <c r="D434" s="331" t="s">
        <v>4148</v>
      </c>
      <c r="E434" s="321">
        <v>60</v>
      </c>
      <c r="F434" s="339">
        <v>25</v>
      </c>
      <c r="G434" s="339">
        <v>225</v>
      </c>
      <c r="H434" s="338"/>
      <c r="I434" s="338" t="s">
        <v>9098</v>
      </c>
      <c r="K434" s="272">
        <f t="shared" si="11"/>
        <v>242</v>
      </c>
    </row>
    <row r="435" spans="1:11" x14ac:dyDescent="0.2">
      <c r="A435" s="337" t="s">
        <v>2991</v>
      </c>
      <c r="B435" s="329" t="s">
        <v>1423</v>
      </c>
      <c r="C435" s="321">
        <v>0.3</v>
      </c>
      <c r="D435" s="331" t="s">
        <v>3411</v>
      </c>
      <c r="E435" s="321">
        <v>61</v>
      </c>
      <c r="F435" s="271">
        <v>25</v>
      </c>
      <c r="G435" s="271">
        <v>225</v>
      </c>
      <c r="I435" s="338" t="s">
        <v>9098</v>
      </c>
      <c r="K435" s="272">
        <f t="shared" si="11"/>
        <v>242</v>
      </c>
    </row>
    <row r="436" spans="1:11" x14ac:dyDescent="0.2">
      <c r="A436" s="337" t="s">
        <v>11359</v>
      </c>
      <c r="B436" s="572" t="s">
        <v>8490</v>
      </c>
      <c r="C436" s="332">
        <v>0.3</v>
      </c>
      <c r="D436" s="572" t="s">
        <v>11092</v>
      </c>
      <c r="E436" s="271">
        <v>60</v>
      </c>
      <c r="F436" s="271">
        <v>25</v>
      </c>
      <c r="G436" s="271">
        <v>222</v>
      </c>
      <c r="H436" s="272" t="s">
        <v>11085</v>
      </c>
      <c r="I436" s="338" t="s">
        <v>9098</v>
      </c>
      <c r="K436" s="272">
        <f t="shared" si="11"/>
        <v>239</v>
      </c>
    </row>
    <row r="437" spans="1:11" x14ac:dyDescent="0.2">
      <c r="A437" s="337" t="s">
        <v>2989</v>
      </c>
      <c r="B437" s="329" t="s">
        <v>8490</v>
      </c>
      <c r="C437" s="321">
        <v>0.3</v>
      </c>
      <c r="D437" s="331" t="s">
        <v>8226</v>
      </c>
      <c r="E437" s="321">
        <v>61</v>
      </c>
      <c r="I437" s="338" t="s">
        <v>9098</v>
      </c>
      <c r="K437" s="272">
        <f t="shared" si="11"/>
        <v>17</v>
      </c>
    </row>
    <row r="438" spans="1:11" x14ac:dyDescent="0.2">
      <c r="A438" s="337" t="s">
        <v>9122</v>
      </c>
      <c r="B438" s="329" t="s">
        <v>8490</v>
      </c>
      <c r="C438" s="321">
        <v>0.3</v>
      </c>
      <c r="D438" s="331" t="s">
        <v>659</v>
      </c>
      <c r="E438" s="321">
        <v>61</v>
      </c>
      <c r="I438" s="338" t="s">
        <v>9098</v>
      </c>
      <c r="K438" s="272">
        <f t="shared" si="11"/>
        <v>17</v>
      </c>
    </row>
    <row r="439" spans="1:11" x14ac:dyDescent="0.2">
      <c r="A439" s="337" t="s">
        <v>12437</v>
      </c>
      <c r="B439" s="573" t="s">
        <v>8490</v>
      </c>
      <c r="C439" s="321">
        <v>0.3</v>
      </c>
      <c r="D439" s="518" t="s">
        <v>12438</v>
      </c>
      <c r="E439" s="321">
        <v>60</v>
      </c>
      <c r="F439" s="271">
        <v>25</v>
      </c>
      <c r="G439" s="271">
        <v>222</v>
      </c>
      <c r="I439" s="338" t="s">
        <v>9098</v>
      </c>
      <c r="K439" s="272">
        <v>239</v>
      </c>
    </row>
    <row r="440" spans="1:11" x14ac:dyDescent="0.2">
      <c r="A440" s="337" t="s">
        <v>2990</v>
      </c>
      <c r="B440" s="329" t="s">
        <v>8490</v>
      </c>
      <c r="C440" s="321">
        <v>0.3</v>
      </c>
      <c r="D440" s="331" t="s">
        <v>3269</v>
      </c>
      <c r="E440" s="321">
        <v>61</v>
      </c>
      <c r="F440" s="271">
        <v>25</v>
      </c>
      <c r="G440" s="271">
        <v>225</v>
      </c>
      <c r="I440" s="338" t="s">
        <v>9098</v>
      </c>
      <c r="K440" s="272">
        <f t="shared" si="11"/>
        <v>242</v>
      </c>
    </row>
    <row r="441" spans="1:11" x14ac:dyDescent="0.2">
      <c r="A441" s="337" t="s">
        <v>10295</v>
      </c>
      <c r="B441" s="329" t="s">
        <v>6479</v>
      </c>
      <c r="C441" s="321">
        <v>0.3</v>
      </c>
      <c r="D441" s="331" t="s">
        <v>5500</v>
      </c>
      <c r="E441" s="321">
        <v>61</v>
      </c>
      <c r="F441" s="339">
        <v>26</v>
      </c>
      <c r="G441" s="339">
        <v>245</v>
      </c>
      <c r="I441" s="338" t="s">
        <v>9098</v>
      </c>
      <c r="K441" s="272">
        <f t="shared" si="11"/>
        <v>262</v>
      </c>
    </row>
    <row r="442" spans="1:11" x14ac:dyDescent="0.2">
      <c r="A442" s="337" t="s">
        <v>2994</v>
      </c>
      <c r="B442" s="329" t="s">
        <v>6479</v>
      </c>
      <c r="C442" s="321">
        <v>0.3</v>
      </c>
      <c r="D442" s="331" t="s">
        <v>10005</v>
      </c>
      <c r="E442" s="321">
        <v>59</v>
      </c>
      <c r="F442" s="339">
        <v>25</v>
      </c>
      <c r="G442" s="339">
        <v>248</v>
      </c>
      <c r="I442" s="338" t="s">
        <v>9098</v>
      </c>
      <c r="K442" s="272">
        <f t="shared" si="11"/>
        <v>265</v>
      </c>
    </row>
    <row r="443" spans="1:11" x14ac:dyDescent="0.2">
      <c r="A443" s="337" t="s">
        <v>4712</v>
      </c>
      <c r="B443" s="336" t="s">
        <v>5948</v>
      </c>
      <c r="C443" s="332">
        <v>0.3</v>
      </c>
      <c r="D443" s="336" t="s">
        <v>4965</v>
      </c>
      <c r="E443" s="271">
        <v>60</v>
      </c>
      <c r="F443" s="271">
        <v>27</v>
      </c>
      <c r="G443" s="271">
        <v>208</v>
      </c>
      <c r="I443" s="338" t="s">
        <v>9098</v>
      </c>
      <c r="K443" s="272">
        <f t="shared" si="11"/>
        <v>225</v>
      </c>
    </row>
    <row r="444" spans="1:11" x14ac:dyDescent="0.2">
      <c r="A444" s="337" t="s">
        <v>4713</v>
      </c>
      <c r="B444" s="336" t="s">
        <v>5948</v>
      </c>
      <c r="C444" s="332">
        <v>0.3</v>
      </c>
      <c r="D444" s="336" t="s">
        <v>1089</v>
      </c>
      <c r="E444" s="271">
        <v>60</v>
      </c>
      <c r="F444" s="271">
        <v>26</v>
      </c>
      <c r="G444" s="271">
        <v>208</v>
      </c>
      <c r="I444" s="338" t="s">
        <v>9098</v>
      </c>
      <c r="K444" s="272">
        <f t="shared" si="11"/>
        <v>225</v>
      </c>
    </row>
    <row r="445" spans="1:11" x14ac:dyDescent="0.2">
      <c r="A445" s="656" t="s">
        <v>4575</v>
      </c>
      <c r="B445" s="329" t="s">
        <v>8194</v>
      </c>
      <c r="C445" s="321">
        <v>0.3</v>
      </c>
      <c r="D445" s="331" t="s">
        <v>2234</v>
      </c>
      <c r="E445" s="321">
        <v>66</v>
      </c>
      <c r="F445" s="339">
        <v>66</v>
      </c>
      <c r="G445" s="339">
        <v>107</v>
      </c>
      <c r="I445" s="338" t="s">
        <v>2234</v>
      </c>
    </row>
    <row r="446" spans="1:11" x14ac:dyDescent="0.2">
      <c r="A446" s="656" t="s">
        <v>11830</v>
      </c>
      <c r="B446" s="573" t="s">
        <v>3365</v>
      </c>
      <c r="C446" s="321">
        <v>0.32</v>
      </c>
      <c r="D446" s="518" t="s">
        <v>11831</v>
      </c>
      <c r="E446" s="321">
        <v>63</v>
      </c>
      <c r="F446" s="339">
        <v>26</v>
      </c>
      <c r="G446" s="339">
        <v>215</v>
      </c>
      <c r="I446" s="338" t="s">
        <v>9098</v>
      </c>
      <c r="K446" s="272">
        <v>232</v>
      </c>
    </row>
    <row r="447" spans="1:11" x14ac:dyDescent="0.2">
      <c r="A447" s="656" t="s">
        <v>11832</v>
      </c>
      <c r="B447" s="573" t="s">
        <v>3365</v>
      </c>
      <c r="C447" s="321">
        <v>0.33</v>
      </c>
      <c r="D447" s="518" t="s">
        <v>11833</v>
      </c>
      <c r="E447" s="321">
        <v>63</v>
      </c>
      <c r="F447" s="339">
        <v>26</v>
      </c>
      <c r="G447" s="339">
        <v>215</v>
      </c>
      <c r="I447" s="338" t="s">
        <v>9098</v>
      </c>
      <c r="K447" s="272">
        <v>232</v>
      </c>
    </row>
    <row r="448" spans="1:11" x14ac:dyDescent="0.2">
      <c r="A448" s="656" t="s">
        <v>12614</v>
      </c>
      <c r="B448" s="573" t="s">
        <v>3365</v>
      </c>
      <c r="C448" s="321">
        <v>0.33</v>
      </c>
      <c r="D448" s="518" t="s">
        <v>12615</v>
      </c>
      <c r="E448" s="321">
        <v>60</v>
      </c>
      <c r="F448" s="339">
        <v>26</v>
      </c>
      <c r="G448" s="339">
        <v>213</v>
      </c>
      <c r="I448" s="338" t="s">
        <v>9098</v>
      </c>
      <c r="K448" s="272">
        <v>230</v>
      </c>
    </row>
    <row r="449" spans="1:11" x14ac:dyDescent="0.2">
      <c r="A449" s="337" t="s">
        <v>3576</v>
      </c>
      <c r="B449" s="336" t="s">
        <v>3365</v>
      </c>
      <c r="C449" s="332">
        <v>0.33</v>
      </c>
      <c r="D449" s="336" t="s">
        <v>7275</v>
      </c>
      <c r="E449" s="271">
        <v>61</v>
      </c>
      <c r="F449" s="271">
        <v>25</v>
      </c>
      <c r="G449" s="271">
        <v>238</v>
      </c>
      <c r="I449" s="338" t="s">
        <v>9098</v>
      </c>
      <c r="K449" s="272">
        <f>G449+17</f>
        <v>255</v>
      </c>
    </row>
    <row r="450" spans="1:11" x14ac:dyDescent="0.2">
      <c r="A450" s="337" t="s">
        <v>4832</v>
      </c>
      <c r="B450" s="336" t="s">
        <v>3365</v>
      </c>
      <c r="C450" s="332">
        <v>0.33</v>
      </c>
      <c r="D450" s="336" t="s">
        <v>1122</v>
      </c>
      <c r="E450" s="271">
        <v>62</v>
      </c>
      <c r="G450" s="271">
        <v>238</v>
      </c>
      <c r="I450" s="338" t="s">
        <v>9098</v>
      </c>
      <c r="K450" s="272">
        <f>G450+17</f>
        <v>255</v>
      </c>
    </row>
    <row r="451" spans="1:11" x14ac:dyDescent="0.2">
      <c r="A451" s="337" t="s">
        <v>5261</v>
      </c>
      <c r="B451" s="331" t="s">
        <v>3365</v>
      </c>
      <c r="C451" s="330">
        <v>0.33</v>
      </c>
      <c r="D451" s="331" t="s">
        <v>5854</v>
      </c>
      <c r="E451" s="330">
        <v>63</v>
      </c>
      <c r="F451" s="271" t="s">
        <v>9205</v>
      </c>
      <c r="G451" s="271">
        <v>200</v>
      </c>
      <c r="I451" s="338" t="s">
        <v>9098</v>
      </c>
      <c r="K451" s="272">
        <f>G451+17</f>
        <v>217</v>
      </c>
    </row>
    <row r="452" spans="1:11" x14ac:dyDescent="0.2">
      <c r="A452" s="337" t="s">
        <v>841</v>
      </c>
      <c r="B452" s="331" t="s">
        <v>3365</v>
      </c>
      <c r="C452" s="330">
        <v>0.33</v>
      </c>
      <c r="D452" s="331" t="s">
        <v>7943</v>
      </c>
      <c r="E452" s="330">
        <v>63</v>
      </c>
      <c r="F452" s="271">
        <v>25</v>
      </c>
      <c r="G452" s="271">
        <v>226</v>
      </c>
      <c r="I452" s="338" t="s">
        <v>9098</v>
      </c>
      <c r="K452" s="272">
        <f>G452+17</f>
        <v>243</v>
      </c>
    </row>
    <row r="453" spans="1:11" x14ac:dyDescent="0.2">
      <c r="A453" s="337" t="s">
        <v>4077</v>
      </c>
      <c r="B453" s="331" t="s">
        <v>3365</v>
      </c>
      <c r="C453" s="330">
        <v>0.33</v>
      </c>
      <c r="D453" s="331" t="s">
        <v>7568</v>
      </c>
      <c r="E453" s="330">
        <v>57</v>
      </c>
      <c r="F453" s="271">
        <v>43</v>
      </c>
      <c r="G453" s="271">
        <v>190</v>
      </c>
      <c r="I453" s="338" t="s">
        <v>9147</v>
      </c>
      <c r="J453" s="272">
        <f>G453+15</f>
        <v>205</v>
      </c>
    </row>
    <row r="454" spans="1:11" x14ac:dyDescent="0.2">
      <c r="A454" s="348" t="s">
        <v>1972</v>
      </c>
      <c r="B454" s="331" t="s">
        <v>3365</v>
      </c>
      <c r="C454" s="330">
        <v>0.33</v>
      </c>
      <c r="D454" s="331" t="s">
        <v>8934</v>
      </c>
      <c r="E454" s="330">
        <v>64</v>
      </c>
      <c r="F454" s="271" t="s">
        <v>8935</v>
      </c>
      <c r="G454" s="271">
        <v>160</v>
      </c>
      <c r="I454" s="338" t="s">
        <v>9098</v>
      </c>
      <c r="K454" s="272">
        <f t="shared" ref="K454:K471" si="12">G454+17</f>
        <v>177</v>
      </c>
    </row>
    <row r="455" spans="1:11" x14ac:dyDescent="0.2">
      <c r="A455" s="348" t="s">
        <v>2731</v>
      </c>
      <c r="B455" s="331" t="s">
        <v>3365</v>
      </c>
      <c r="C455" s="330">
        <v>0.33</v>
      </c>
      <c r="D455" s="331" t="s">
        <v>7664</v>
      </c>
      <c r="E455" s="330">
        <v>61</v>
      </c>
      <c r="I455" s="338" t="s">
        <v>9098</v>
      </c>
      <c r="K455" s="272">
        <f t="shared" si="12"/>
        <v>17</v>
      </c>
    </row>
    <row r="456" spans="1:11" x14ac:dyDescent="0.2">
      <c r="A456" s="348" t="s">
        <v>8497</v>
      </c>
      <c r="B456" s="331" t="s">
        <v>3365</v>
      </c>
      <c r="C456" s="330">
        <v>0.33</v>
      </c>
      <c r="D456" s="331" t="s">
        <v>8496</v>
      </c>
      <c r="E456" s="330">
        <v>62</v>
      </c>
      <c r="F456" s="271">
        <v>25</v>
      </c>
      <c r="G456" s="271">
        <v>238</v>
      </c>
      <c r="H456" s="338" t="s">
        <v>9725</v>
      </c>
      <c r="I456" s="338" t="s">
        <v>9098</v>
      </c>
      <c r="K456" s="272">
        <f t="shared" si="12"/>
        <v>255</v>
      </c>
    </row>
    <row r="457" spans="1:11" x14ac:dyDescent="0.2">
      <c r="A457" s="348" t="s">
        <v>3279</v>
      </c>
      <c r="B457" s="331" t="s">
        <v>3365</v>
      </c>
      <c r="C457" s="330">
        <v>0.33</v>
      </c>
      <c r="D457" s="331" t="s">
        <v>4357</v>
      </c>
      <c r="E457" s="330">
        <v>61</v>
      </c>
      <c r="I457" s="338" t="s">
        <v>9098</v>
      </c>
      <c r="K457" s="272">
        <f t="shared" si="12"/>
        <v>17</v>
      </c>
    </row>
    <row r="458" spans="1:11" x14ac:dyDescent="0.2">
      <c r="A458" s="577" t="s">
        <v>11321</v>
      </c>
      <c r="B458" s="518" t="s">
        <v>3365</v>
      </c>
      <c r="C458" s="330">
        <v>0.33</v>
      </c>
      <c r="D458" s="518" t="s">
        <v>11322</v>
      </c>
      <c r="E458" s="330">
        <v>60</v>
      </c>
      <c r="F458" s="271">
        <v>25</v>
      </c>
      <c r="G458" s="271">
        <v>215</v>
      </c>
      <c r="H458" s="272" t="s">
        <v>11323</v>
      </c>
      <c r="I458" s="338" t="s">
        <v>9098</v>
      </c>
      <c r="K458" s="272">
        <f t="shared" si="12"/>
        <v>232</v>
      </c>
    </row>
    <row r="459" spans="1:11" x14ac:dyDescent="0.2">
      <c r="A459" s="337" t="s">
        <v>7357</v>
      </c>
      <c r="B459" s="331" t="s">
        <v>3365</v>
      </c>
      <c r="C459" s="330">
        <v>0.33</v>
      </c>
      <c r="D459" s="331" t="s">
        <v>524</v>
      </c>
      <c r="E459" s="330">
        <v>62</v>
      </c>
      <c r="F459" s="271">
        <v>25</v>
      </c>
      <c r="G459" s="271">
        <v>220</v>
      </c>
      <c r="I459" s="338" t="s">
        <v>9098</v>
      </c>
      <c r="K459" s="272">
        <f t="shared" si="12"/>
        <v>237</v>
      </c>
    </row>
    <row r="460" spans="1:11" x14ac:dyDescent="0.2">
      <c r="A460" s="337" t="s">
        <v>9677</v>
      </c>
      <c r="B460" s="331" t="s">
        <v>3365</v>
      </c>
      <c r="C460" s="330">
        <v>0.33</v>
      </c>
      <c r="D460" s="331" t="s">
        <v>2954</v>
      </c>
      <c r="E460" s="330">
        <v>62</v>
      </c>
      <c r="F460" s="271">
        <v>26</v>
      </c>
      <c r="G460" s="271">
        <v>217</v>
      </c>
      <c r="H460" s="338" t="s">
        <v>3928</v>
      </c>
      <c r="I460" s="338" t="s">
        <v>9098</v>
      </c>
      <c r="K460" s="272">
        <f t="shared" si="12"/>
        <v>234</v>
      </c>
    </row>
    <row r="461" spans="1:11" x14ac:dyDescent="0.2">
      <c r="A461" s="337" t="s">
        <v>5678</v>
      </c>
      <c r="B461" s="331" t="s">
        <v>3365</v>
      </c>
      <c r="C461" s="330">
        <v>0.33</v>
      </c>
      <c r="D461" s="331" t="s">
        <v>9890</v>
      </c>
      <c r="E461" s="330">
        <v>65</v>
      </c>
      <c r="F461" s="271">
        <v>33</v>
      </c>
      <c r="G461" s="271">
        <v>165</v>
      </c>
      <c r="I461" s="338" t="s">
        <v>9098</v>
      </c>
      <c r="K461" s="272">
        <f t="shared" si="12"/>
        <v>182</v>
      </c>
    </row>
    <row r="462" spans="1:11" x14ac:dyDescent="0.2">
      <c r="A462" s="337" t="s">
        <v>1210</v>
      </c>
      <c r="B462" s="329" t="s">
        <v>3365</v>
      </c>
      <c r="C462" s="330">
        <v>0.33</v>
      </c>
      <c r="D462" s="331" t="s">
        <v>3499</v>
      </c>
      <c r="E462" s="321">
        <v>66</v>
      </c>
      <c r="I462" s="338" t="s">
        <v>9098</v>
      </c>
      <c r="K462" s="272">
        <f t="shared" si="12"/>
        <v>17</v>
      </c>
    </row>
    <row r="463" spans="1:11" x14ac:dyDescent="0.2">
      <c r="A463" s="337" t="s">
        <v>9285</v>
      </c>
      <c r="B463" s="329" t="s">
        <v>3365</v>
      </c>
      <c r="C463" s="330">
        <v>0.33</v>
      </c>
      <c r="D463" s="331" t="s">
        <v>9286</v>
      </c>
      <c r="E463" s="330">
        <v>61</v>
      </c>
      <c r="F463" s="271">
        <v>26</v>
      </c>
      <c r="G463" s="271">
        <v>210</v>
      </c>
      <c r="I463" s="338" t="s">
        <v>9098</v>
      </c>
      <c r="K463" s="272">
        <f t="shared" si="12"/>
        <v>227</v>
      </c>
    </row>
    <row r="464" spans="1:11" x14ac:dyDescent="0.2">
      <c r="A464" s="337" t="s">
        <v>10931</v>
      </c>
      <c r="B464" s="573" t="s">
        <v>3365</v>
      </c>
      <c r="C464" s="330">
        <v>0.33</v>
      </c>
      <c r="D464" s="518" t="s">
        <v>10930</v>
      </c>
      <c r="E464" s="330">
        <v>61</v>
      </c>
      <c r="F464" s="271">
        <v>25</v>
      </c>
      <c r="G464" s="271">
        <v>219</v>
      </c>
      <c r="H464" s="272" t="s">
        <v>10910</v>
      </c>
      <c r="I464" s="338" t="s">
        <v>9098</v>
      </c>
      <c r="K464" s="272">
        <f t="shared" si="12"/>
        <v>236</v>
      </c>
    </row>
    <row r="465" spans="1:11" x14ac:dyDescent="0.2">
      <c r="A465" s="337" t="s">
        <v>11793</v>
      </c>
      <c r="B465" s="573" t="s">
        <v>3365</v>
      </c>
      <c r="C465" s="330">
        <v>0.33</v>
      </c>
      <c r="D465" s="518" t="s">
        <v>11794</v>
      </c>
      <c r="E465" s="330">
        <v>61</v>
      </c>
      <c r="F465" s="271">
        <v>26</v>
      </c>
      <c r="G465" s="271">
        <v>238</v>
      </c>
      <c r="H465" s="272" t="s">
        <v>11779</v>
      </c>
      <c r="I465" s="338" t="s">
        <v>9098</v>
      </c>
      <c r="K465" s="272">
        <f t="shared" si="12"/>
        <v>255</v>
      </c>
    </row>
    <row r="466" spans="1:11" x14ac:dyDescent="0.2">
      <c r="A466" s="337" t="s">
        <v>3280</v>
      </c>
      <c r="B466" s="336" t="s">
        <v>3365</v>
      </c>
      <c r="C466" s="332">
        <v>0.33</v>
      </c>
      <c r="D466" s="336" t="s">
        <v>8854</v>
      </c>
      <c r="E466" s="271">
        <v>61</v>
      </c>
      <c r="F466" s="271">
        <v>25</v>
      </c>
      <c r="G466" s="271">
        <v>233</v>
      </c>
      <c r="I466" s="338" t="s">
        <v>9098</v>
      </c>
      <c r="K466" s="272">
        <f t="shared" si="12"/>
        <v>250</v>
      </c>
    </row>
    <row r="467" spans="1:11" x14ac:dyDescent="0.2">
      <c r="A467" s="337" t="s">
        <v>557</v>
      </c>
      <c r="B467" s="336" t="s">
        <v>3365</v>
      </c>
      <c r="C467" s="332">
        <v>0.33</v>
      </c>
      <c r="D467" s="336" t="s">
        <v>558</v>
      </c>
      <c r="E467" s="271">
        <v>60</v>
      </c>
      <c r="F467" s="271">
        <v>27</v>
      </c>
      <c r="G467" s="271">
        <v>210</v>
      </c>
      <c r="I467" s="338" t="s">
        <v>9098</v>
      </c>
      <c r="K467" s="272">
        <f t="shared" si="12"/>
        <v>227</v>
      </c>
    </row>
    <row r="468" spans="1:11" x14ac:dyDescent="0.2">
      <c r="A468" s="337" t="s">
        <v>5580</v>
      </c>
      <c r="B468" s="336" t="s">
        <v>3365</v>
      </c>
      <c r="C468" s="332">
        <v>0.33</v>
      </c>
      <c r="D468" s="336" t="s">
        <v>553</v>
      </c>
      <c r="E468" s="271">
        <v>60</v>
      </c>
      <c r="F468" s="271">
        <v>25</v>
      </c>
      <c r="G468" s="271">
        <v>237</v>
      </c>
      <c r="H468" s="338" t="s">
        <v>5581</v>
      </c>
      <c r="I468" s="338" t="s">
        <v>9098</v>
      </c>
      <c r="K468" s="272">
        <f t="shared" si="12"/>
        <v>254</v>
      </c>
    </row>
    <row r="469" spans="1:11" x14ac:dyDescent="0.2">
      <c r="A469" s="337" t="s">
        <v>11072</v>
      </c>
      <c r="B469" s="572" t="s">
        <v>3365</v>
      </c>
      <c r="C469" s="332">
        <v>0.33</v>
      </c>
      <c r="D469" s="572" t="s">
        <v>11073</v>
      </c>
      <c r="E469" s="271">
        <v>60</v>
      </c>
      <c r="F469" s="271">
        <v>25</v>
      </c>
      <c r="G469" s="271">
        <v>203</v>
      </c>
      <c r="H469" s="338" t="s">
        <v>11074</v>
      </c>
      <c r="I469" s="338" t="s">
        <v>9098</v>
      </c>
      <c r="K469" s="272">
        <f t="shared" si="12"/>
        <v>220</v>
      </c>
    </row>
    <row r="470" spans="1:11" x14ac:dyDescent="0.2">
      <c r="A470" s="337" t="s">
        <v>9958</v>
      </c>
      <c r="B470" s="336" t="s">
        <v>3365</v>
      </c>
      <c r="C470" s="332">
        <v>0.33</v>
      </c>
      <c r="D470" s="336" t="s">
        <v>3222</v>
      </c>
      <c r="E470" s="271">
        <v>61</v>
      </c>
      <c r="F470" s="271">
        <v>25</v>
      </c>
      <c r="G470" s="271">
        <v>210</v>
      </c>
      <c r="I470" s="338" t="s">
        <v>9098</v>
      </c>
      <c r="K470" s="272">
        <f t="shared" si="12"/>
        <v>227</v>
      </c>
    </row>
    <row r="471" spans="1:11" x14ac:dyDescent="0.2">
      <c r="A471" s="337" t="s">
        <v>6241</v>
      </c>
      <c r="B471" s="329" t="s">
        <v>3365</v>
      </c>
      <c r="C471" s="330">
        <v>0.33</v>
      </c>
      <c r="D471" s="331" t="s">
        <v>7955</v>
      </c>
      <c r="E471" s="321">
        <v>69</v>
      </c>
      <c r="F471" s="271">
        <v>34</v>
      </c>
      <c r="G471" s="271">
        <v>152</v>
      </c>
      <c r="H471" s="338"/>
      <c r="I471" s="338" t="s">
        <v>9098</v>
      </c>
      <c r="K471" s="272">
        <f t="shared" si="12"/>
        <v>169</v>
      </c>
    </row>
    <row r="472" spans="1:11" x14ac:dyDescent="0.2">
      <c r="A472" s="337" t="s">
        <v>712</v>
      </c>
      <c r="B472" s="329" t="s">
        <v>3365</v>
      </c>
      <c r="C472" s="330">
        <v>0.33</v>
      </c>
      <c r="D472" s="331" t="s">
        <v>711</v>
      </c>
      <c r="E472" s="321">
        <v>64</v>
      </c>
      <c r="F472" s="271">
        <v>42</v>
      </c>
      <c r="G472" s="271">
        <v>165</v>
      </c>
      <c r="H472" s="338" t="s">
        <v>1020</v>
      </c>
      <c r="I472" s="338" t="s">
        <v>9147</v>
      </c>
      <c r="J472" s="272">
        <f>G472+15</f>
        <v>180</v>
      </c>
    </row>
    <row r="473" spans="1:11" x14ac:dyDescent="0.2">
      <c r="A473" s="337" t="s">
        <v>8593</v>
      </c>
      <c r="B473" s="329" t="s">
        <v>3365</v>
      </c>
      <c r="C473" s="330">
        <v>0.33</v>
      </c>
      <c r="D473" s="331" t="s">
        <v>6079</v>
      </c>
      <c r="E473" s="321">
        <v>60</v>
      </c>
      <c r="F473" s="271">
        <v>42</v>
      </c>
      <c r="G473" s="271">
        <v>180</v>
      </c>
      <c r="H473" s="338" t="s">
        <v>1881</v>
      </c>
      <c r="I473" s="338" t="s">
        <v>9147</v>
      </c>
      <c r="J473" s="272">
        <f>G473+15</f>
        <v>195</v>
      </c>
    </row>
    <row r="474" spans="1:11" x14ac:dyDescent="0.2">
      <c r="A474" s="337" t="s">
        <v>3260</v>
      </c>
      <c r="B474" s="329" t="s">
        <v>3365</v>
      </c>
      <c r="C474" s="330">
        <v>0.33</v>
      </c>
      <c r="D474" s="331" t="s">
        <v>711</v>
      </c>
      <c r="E474" s="321">
        <v>60</v>
      </c>
      <c r="F474" s="271">
        <v>42</v>
      </c>
      <c r="G474" s="271">
        <v>190</v>
      </c>
      <c r="H474" s="338" t="s">
        <v>3378</v>
      </c>
      <c r="I474" s="338" t="s">
        <v>9147</v>
      </c>
      <c r="J474" s="272">
        <f>G474+15</f>
        <v>205</v>
      </c>
    </row>
    <row r="475" spans="1:11" x14ac:dyDescent="0.2">
      <c r="A475" s="577" t="s">
        <v>11324</v>
      </c>
      <c r="B475" s="518" t="s">
        <v>3365</v>
      </c>
      <c r="C475" s="330">
        <v>0.33</v>
      </c>
      <c r="D475" s="518" t="s">
        <v>11325</v>
      </c>
      <c r="E475" s="330">
        <v>60</v>
      </c>
      <c r="F475" s="271">
        <v>25</v>
      </c>
      <c r="G475" s="271">
        <v>215</v>
      </c>
      <c r="H475" s="272" t="s">
        <v>11323</v>
      </c>
      <c r="I475" s="338" t="s">
        <v>9098</v>
      </c>
      <c r="K475" s="272">
        <f>G475+17</f>
        <v>232</v>
      </c>
    </row>
    <row r="476" spans="1:11" x14ac:dyDescent="0.2">
      <c r="A476" s="337" t="s">
        <v>1012</v>
      </c>
      <c r="B476" s="329" t="s">
        <v>3365</v>
      </c>
      <c r="C476" s="330">
        <v>0.33</v>
      </c>
      <c r="D476" s="331" t="s">
        <v>5083</v>
      </c>
      <c r="E476" s="321">
        <v>62</v>
      </c>
      <c r="F476" s="271">
        <v>35</v>
      </c>
      <c r="G476" s="271">
        <v>183</v>
      </c>
      <c r="H476" s="338"/>
      <c r="I476" s="338" t="s">
        <v>9098</v>
      </c>
      <c r="K476" s="272">
        <f t="shared" ref="K476:K483" si="13">G476+17</f>
        <v>200</v>
      </c>
    </row>
    <row r="477" spans="1:11" x14ac:dyDescent="0.2">
      <c r="A477" s="337" t="s">
        <v>12369</v>
      </c>
      <c r="B477" s="573" t="s">
        <v>3365</v>
      </c>
      <c r="C477" s="330">
        <v>0.33</v>
      </c>
      <c r="D477" s="518" t="s">
        <v>12370</v>
      </c>
      <c r="E477" s="321">
        <v>61</v>
      </c>
      <c r="F477" s="271">
        <v>25</v>
      </c>
      <c r="G477" s="271">
        <v>238</v>
      </c>
      <c r="H477" s="338"/>
      <c r="I477" s="338" t="s">
        <v>9098</v>
      </c>
      <c r="K477" s="272">
        <v>255</v>
      </c>
    </row>
    <row r="478" spans="1:11" x14ac:dyDescent="0.2">
      <c r="A478" s="337" t="s">
        <v>4962</v>
      </c>
      <c r="B478" s="338" t="s">
        <v>3365</v>
      </c>
      <c r="C478" s="332">
        <v>0.33</v>
      </c>
      <c r="D478" s="420" t="s">
        <v>9074</v>
      </c>
      <c r="E478" s="271">
        <v>59</v>
      </c>
      <c r="F478" s="271">
        <v>26</v>
      </c>
      <c r="G478" s="271">
        <v>238</v>
      </c>
      <c r="H478" s="338" t="s">
        <v>6967</v>
      </c>
      <c r="I478" s="338" t="s">
        <v>9098</v>
      </c>
      <c r="K478" s="272">
        <f t="shared" si="13"/>
        <v>255</v>
      </c>
    </row>
    <row r="479" spans="1:11" x14ac:dyDescent="0.2">
      <c r="A479" s="337" t="s">
        <v>6969</v>
      </c>
      <c r="B479" s="338" t="s">
        <v>3365</v>
      </c>
      <c r="C479" s="449">
        <v>0.33</v>
      </c>
      <c r="D479" s="420" t="s">
        <v>6966</v>
      </c>
      <c r="E479" s="271">
        <v>61</v>
      </c>
      <c r="F479" s="271">
        <v>39</v>
      </c>
      <c r="G479" s="271">
        <v>227</v>
      </c>
      <c r="H479" s="338" t="s">
        <v>6968</v>
      </c>
      <c r="I479" s="338" t="s">
        <v>9098</v>
      </c>
      <c r="K479" s="272">
        <f t="shared" si="13"/>
        <v>244</v>
      </c>
    </row>
    <row r="480" spans="1:11" x14ac:dyDescent="0.2">
      <c r="A480" s="337" t="s">
        <v>3214</v>
      </c>
      <c r="B480" s="272" t="s">
        <v>3365</v>
      </c>
      <c r="C480" s="332">
        <v>0.33</v>
      </c>
      <c r="D480" s="420" t="s">
        <v>10492</v>
      </c>
      <c r="E480" s="271">
        <v>61</v>
      </c>
      <c r="F480" s="271">
        <v>26</v>
      </c>
      <c r="G480" s="271">
        <v>217</v>
      </c>
      <c r="I480" s="338" t="s">
        <v>9098</v>
      </c>
      <c r="K480" s="272">
        <f t="shared" si="13"/>
        <v>234</v>
      </c>
    </row>
    <row r="481" spans="1:11" x14ac:dyDescent="0.2">
      <c r="A481" s="337" t="s">
        <v>10493</v>
      </c>
      <c r="B481" s="338" t="s">
        <v>3365</v>
      </c>
      <c r="C481" s="449">
        <v>0.33</v>
      </c>
      <c r="D481" s="420" t="s">
        <v>4537</v>
      </c>
      <c r="E481" s="271">
        <v>62</v>
      </c>
      <c r="F481" s="271">
        <v>25</v>
      </c>
      <c r="G481" s="271">
        <v>218</v>
      </c>
      <c r="I481" s="338" t="s">
        <v>9098</v>
      </c>
      <c r="K481" s="272">
        <f t="shared" si="13"/>
        <v>235</v>
      </c>
    </row>
    <row r="482" spans="1:11" x14ac:dyDescent="0.2">
      <c r="A482" s="337" t="s">
        <v>4565</v>
      </c>
      <c r="B482" s="338" t="s">
        <v>3365</v>
      </c>
      <c r="C482" s="449">
        <v>0.33</v>
      </c>
      <c r="D482" s="420" t="s">
        <v>4566</v>
      </c>
      <c r="E482" s="271">
        <v>61</v>
      </c>
      <c r="F482" s="271">
        <v>25</v>
      </c>
      <c r="G482" s="271">
        <v>220</v>
      </c>
      <c r="H482" s="338" t="s">
        <v>4567</v>
      </c>
      <c r="I482" s="338" t="s">
        <v>9098</v>
      </c>
      <c r="K482" s="272">
        <f t="shared" si="13"/>
        <v>237</v>
      </c>
    </row>
    <row r="483" spans="1:11" x14ac:dyDescent="0.2">
      <c r="A483" s="337" t="s">
        <v>8762</v>
      </c>
      <c r="B483" s="338" t="s">
        <v>3365</v>
      </c>
      <c r="C483" s="332">
        <v>0.33</v>
      </c>
      <c r="D483" s="420" t="s">
        <v>9962</v>
      </c>
      <c r="E483" s="271">
        <v>58</v>
      </c>
      <c r="F483" s="271">
        <v>25</v>
      </c>
      <c r="G483" s="271">
        <v>205</v>
      </c>
      <c r="I483" s="338" t="s">
        <v>9098</v>
      </c>
      <c r="K483" s="272">
        <f t="shared" si="13"/>
        <v>222</v>
      </c>
    </row>
    <row r="484" spans="1:11" x14ac:dyDescent="0.2">
      <c r="A484" s="337" t="s">
        <v>9681</v>
      </c>
      <c r="B484" s="338" t="s">
        <v>3365</v>
      </c>
      <c r="C484" s="332">
        <v>0.33</v>
      </c>
      <c r="D484" s="420" t="s">
        <v>6389</v>
      </c>
      <c r="E484" s="271">
        <v>58</v>
      </c>
      <c r="F484" s="271">
        <v>33</v>
      </c>
      <c r="G484" s="271">
        <v>208</v>
      </c>
      <c r="I484" s="338" t="s">
        <v>9147</v>
      </c>
      <c r="J484" s="272">
        <f>G484+15</f>
        <v>223</v>
      </c>
    </row>
    <row r="485" spans="1:11" x14ac:dyDescent="0.2">
      <c r="A485" s="337" t="s">
        <v>2917</v>
      </c>
      <c r="B485" s="338" t="s">
        <v>3365</v>
      </c>
      <c r="C485" s="332">
        <v>0.33</v>
      </c>
      <c r="D485" s="420" t="s">
        <v>8754</v>
      </c>
      <c r="E485" s="271">
        <v>62</v>
      </c>
      <c r="F485" s="425" t="s">
        <v>9187</v>
      </c>
      <c r="G485" s="271">
        <v>248</v>
      </c>
      <c r="I485" s="338" t="s">
        <v>9098</v>
      </c>
      <c r="K485" s="272">
        <f>G485+17</f>
        <v>265</v>
      </c>
    </row>
    <row r="486" spans="1:11" x14ac:dyDescent="0.2">
      <c r="A486" s="337" t="s">
        <v>9273</v>
      </c>
      <c r="B486" s="338" t="s">
        <v>3365</v>
      </c>
      <c r="C486" s="332">
        <v>0.33</v>
      </c>
      <c r="D486" s="420" t="s">
        <v>9272</v>
      </c>
      <c r="E486" s="271">
        <v>59</v>
      </c>
      <c r="F486" s="425">
        <v>30</v>
      </c>
      <c r="G486" s="271">
        <v>223</v>
      </c>
      <c r="I486" s="338" t="s">
        <v>9098</v>
      </c>
      <c r="K486" s="272">
        <f>G486+17</f>
        <v>240</v>
      </c>
    </row>
    <row r="487" spans="1:11" x14ac:dyDescent="0.2">
      <c r="A487" s="337" t="s">
        <v>6653</v>
      </c>
      <c r="B487" s="338" t="s">
        <v>2193</v>
      </c>
      <c r="C487" s="332">
        <v>0.33</v>
      </c>
      <c r="D487" s="420" t="s">
        <v>287</v>
      </c>
      <c r="E487" s="271">
        <v>60</v>
      </c>
      <c r="F487" s="425">
        <v>34</v>
      </c>
      <c r="G487" s="271">
        <v>160</v>
      </c>
      <c r="I487" s="338" t="s">
        <v>9147</v>
      </c>
      <c r="J487" s="272">
        <f>G487+15</f>
        <v>175</v>
      </c>
    </row>
    <row r="488" spans="1:11" x14ac:dyDescent="0.2">
      <c r="A488" s="348" t="s">
        <v>1969</v>
      </c>
      <c r="B488" s="331" t="s">
        <v>4416</v>
      </c>
      <c r="C488" s="330">
        <v>0.33</v>
      </c>
      <c r="D488" s="331" t="s">
        <v>7912</v>
      </c>
      <c r="E488" s="330">
        <v>65</v>
      </c>
      <c r="F488" s="271">
        <v>35</v>
      </c>
      <c r="G488" s="271">
        <v>172</v>
      </c>
      <c r="H488" s="338"/>
      <c r="I488" s="338" t="s">
        <v>9098</v>
      </c>
      <c r="K488" s="272">
        <f>G488+17</f>
        <v>189</v>
      </c>
    </row>
    <row r="489" spans="1:11" x14ac:dyDescent="0.2">
      <c r="A489" s="348" t="s">
        <v>8800</v>
      </c>
      <c r="B489" s="331" t="s">
        <v>4416</v>
      </c>
      <c r="C489" s="330">
        <v>0.33</v>
      </c>
      <c r="D489" s="331" t="s">
        <v>6816</v>
      </c>
      <c r="E489" s="330">
        <v>60</v>
      </c>
      <c r="F489" s="271">
        <v>26</v>
      </c>
      <c r="G489" s="271">
        <v>228</v>
      </c>
      <c r="H489" s="338"/>
      <c r="I489" s="338" t="s">
        <v>9098</v>
      </c>
      <c r="K489" s="272">
        <f>G489+17</f>
        <v>245</v>
      </c>
    </row>
    <row r="490" spans="1:11" x14ac:dyDescent="0.2">
      <c r="A490" s="348" t="s">
        <v>6812</v>
      </c>
      <c r="B490" s="331" t="s">
        <v>4416</v>
      </c>
      <c r="C490" s="330">
        <v>0.33</v>
      </c>
      <c r="D490" s="331" t="s">
        <v>3422</v>
      </c>
      <c r="E490" s="330">
        <v>65</v>
      </c>
      <c r="F490" s="339">
        <v>33</v>
      </c>
      <c r="G490" s="339">
        <v>153</v>
      </c>
      <c r="H490" s="338"/>
      <c r="I490" s="338" t="s">
        <v>9147</v>
      </c>
      <c r="J490" s="272">
        <f>G490+15</f>
        <v>168</v>
      </c>
    </row>
    <row r="491" spans="1:11" x14ac:dyDescent="0.2">
      <c r="A491" s="348" t="s">
        <v>2344</v>
      </c>
      <c r="B491" s="331" t="s">
        <v>4416</v>
      </c>
      <c r="C491" s="330">
        <v>0.33</v>
      </c>
      <c r="D491" s="331" t="s">
        <v>1384</v>
      </c>
      <c r="E491" s="330">
        <v>64</v>
      </c>
      <c r="F491" s="339">
        <v>30</v>
      </c>
      <c r="G491" s="339">
        <v>192</v>
      </c>
      <c r="H491" s="338"/>
      <c r="I491" s="338" t="s">
        <v>9098</v>
      </c>
      <c r="K491" s="272">
        <f>G491+17</f>
        <v>209</v>
      </c>
    </row>
    <row r="492" spans="1:11" x14ac:dyDescent="0.2">
      <c r="A492" s="348" t="s">
        <v>4563</v>
      </c>
      <c r="B492" s="331" t="s">
        <v>4416</v>
      </c>
      <c r="C492" s="330">
        <v>0.33</v>
      </c>
      <c r="D492" s="331" t="s">
        <v>3912</v>
      </c>
      <c r="E492" s="330">
        <v>56</v>
      </c>
      <c r="F492" s="339">
        <v>43</v>
      </c>
      <c r="G492" s="339">
        <v>180</v>
      </c>
      <c r="H492" s="338" t="s">
        <v>3622</v>
      </c>
      <c r="I492" s="338" t="s">
        <v>9147</v>
      </c>
      <c r="J492" s="272">
        <f>G492+15</f>
        <v>195</v>
      </c>
    </row>
    <row r="493" spans="1:11" x14ac:dyDescent="0.2">
      <c r="A493" s="348" t="s">
        <v>4593</v>
      </c>
      <c r="B493" s="331" t="s">
        <v>4416</v>
      </c>
      <c r="C493" s="330">
        <v>0.33</v>
      </c>
      <c r="D493" s="331" t="s">
        <v>4592</v>
      </c>
      <c r="E493" s="330">
        <v>64</v>
      </c>
      <c r="F493" s="271">
        <v>42</v>
      </c>
      <c r="G493" s="271">
        <v>158</v>
      </c>
      <c r="H493" s="338"/>
      <c r="I493" s="338" t="s">
        <v>9147</v>
      </c>
      <c r="J493" s="272">
        <f>G493+15</f>
        <v>173</v>
      </c>
    </row>
    <row r="494" spans="1:11" x14ac:dyDescent="0.2">
      <c r="A494" s="348" t="s">
        <v>444</v>
      </c>
      <c r="B494" s="331" t="s">
        <v>4416</v>
      </c>
      <c r="C494" s="330">
        <v>0.33</v>
      </c>
      <c r="D494" s="331" t="s">
        <v>445</v>
      </c>
      <c r="E494" s="330">
        <v>60</v>
      </c>
      <c r="F494" s="271">
        <v>26</v>
      </c>
      <c r="G494" s="271">
        <v>228</v>
      </c>
      <c r="H494" s="338"/>
      <c r="I494" s="338" t="s">
        <v>9098</v>
      </c>
      <c r="K494" s="272">
        <f>G494+17</f>
        <v>245</v>
      </c>
    </row>
    <row r="495" spans="1:11" x14ac:dyDescent="0.2">
      <c r="A495" s="496" t="s">
        <v>3693</v>
      </c>
      <c r="B495" s="487" t="s">
        <v>4416</v>
      </c>
      <c r="C495" s="497">
        <v>0.33</v>
      </c>
      <c r="D495" s="487" t="s">
        <v>7782</v>
      </c>
      <c r="E495" s="497">
        <v>60</v>
      </c>
      <c r="F495" s="498">
        <v>34</v>
      </c>
      <c r="G495" s="498">
        <v>171</v>
      </c>
      <c r="H495" s="499"/>
      <c r="I495" s="499" t="s">
        <v>9147</v>
      </c>
      <c r="J495" s="499">
        <f>G495+15</f>
        <v>186</v>
      </c>
    </row>
    <row r="496" spans="1:11" x14ac:dyDescent="0.2">
      <c r="A496" s="348" t="s">
        <v>4539</v>
      </c>
      <c r="B496" s="331" t="s">
        <v>4416</v>
      </c>
      <c r="C496" s="330">
        <v>0.33</v>
      </c>
      <c r="D496" s="331" t="s">
        <v>7782</v>
      </c>
      <c r="E496" s="330">
        <v>61</v>
      </c>
      <c r="F496" s="271">
        <v>34</v>
      </c>
      <c r="G496" s="271">
        <v>182</v>
      </c>
      <c r="H496" s="338" t="s">
        <v>4540</v>
      </c>
      <c r="I496" s="338" t="s">
        <v>9147</v>
      </c>
      <c r="J496" s="272">
        <f>G496+15</f>
        <v>197</v>
      </c>
    </row>
    <row r="497" spans="1:11" x14ac:dyDescent="0.2">
      <c r="A497" s="577" t="s">
        <v>11624</v>
      </c>
      <c r="B497" s="518" t="s">
        <v>4416</v>
      </c>
      <c r="C497" s="330">
        <v>0.33</v>
      </c>
      <c r="D497" s="518" t="s">
        <v>11837</v>
      </c>
      <c r="E497" s="330">
        <v>65</v>
      </c>
      <c r="F497" s="271">
        <v>33</v>
      </c>
      <c r="G497" s="271">
        <v>158</v>
      </c>
      <c r="H497" s="338" t="s">
        <v>11788</v>
      </c>
      <c r="I497" s="338" t="s">
        <v>9147</v>
      </c>
      <c r="J497" s="272">
        <f>G497+15</f>
        <v>173</v>
      </c>
    </row>
    <row r="498" spans="1:11" x14ac:dyDescent="0.2">
      <c r="A498" s="348" t="s">
        <v>10651</v>
      </c>
      <c r="B498" s="331" t="s">
        <v>4416</v>
      </c>
      <c r="C498" s="330">
        <v>0.33</v>
      </c>
      <c r="D498" s="331" t="s">
        <v>10652</v>
      </c>
      <c r="E498" s="330">
        <v>61</v>
      </c>
      <c r="F498" s="271">
        <v>32</v>
      </c>
      <c r="G498" s="271">
        <v>181</v>
      </c>
      <c r="H498" s="346" t="s">
        <v>10626</v>
      </c>
      <c r="I498" s="346" t="s">
        <v>9147</v>
      </c>
      <c r="J498" s="272">
        <f>G498+15</f>
        <v>196</v>
      </c>
    </row>
    <row r="499" spans="1:11" x14ac:dyDescent="0.2">
      <c r="A499" s="348" t="s">
        <v>4358</v>
      </c>
      <c r="B499" s="331" t="s">
        <v>4416</v>
      </c>
      <c r="C499" s="330">
        <v>0.33</v>
      </c>
      <c r="D499" s="331" t="s">
        <v>8523</v>
      </c>
      <c r="E499" s="330">
        <v>65</v>
      </c>
      <c r="F499" s="271">
        <v>35</v>
      </c>
      <c r="G499" s="271">
        <v>172</v>
      </c>
      <c r="H499" s="338"/>
      <c r="I499" s="338" t="s">
        <v>9098</v>
      </c>
      <c r="K499" s="272">
        <f t="shared" ref="K499:K506" si="14">G499+17</f>
        <v>189</v>
      </c>
    </row>
    <row r="500" spans="1:11" x14ac:dyDescent="0.2">
      <c r="A500" s="424"/>
      <c r="B500" s="336" t="s">
        <v>2787</v>
      </c>
      <c r="C500" s="332">
        <v>0.33</v>
      </c>
      <c r="D500" s="336" t="s">
        <v>2788</v>
      </c>
      <c r="E500" s="271">
        <v>68</v>
      </c>
      <c r="F500" s="271">
        <v>28</v>
      </c>
      <c r="G500" s="271">
        <v>170</v>
      </c>
      <c r="I500" s="338" t="s">
        <v>9098</v>
      </c>
      <c r="K500" s="272">
        <f t="shared" si="14"/>
        <v>187</v>
      </c>
    </row>
    <row r="501" spans="1:11" x14ac:dyDescent="0.2">
      <c r="A501" s="424" t="s">
        <v>9478</v>
      </c>
      <c r="B501" s="336" t="s">
        <v>1423</v>
      </c>
      <c r="C501" s="332">
        <v>0.33</v>
      </c>
      <c r="D501" s="336" t="s">
        <v>7109</v>
      </c>
      <c r="E501" s="271">
        <v>61</v>
      </c>
      <c r="F501" s="271">
        <v>26</v>
      </c>
      <c r="G501" s="271">
        <v>200</v>
      </c>
      <c r="H501" s="338" t="s">
        <v>2305</v>
      </c>
      <c r="I501" s="338" t="s">
        <v>9098</v>
      </c>
      <c r="K501" s="272">
        <f t="shared" si="14"/>
        <v>217</v>
      </c>
    </row>
    <row r="502" spans="1:11" x14ac:dyDescent="0.2">
      <c r="A502" s="424" t="s">
        <v>8730</v>
      </c>
      <c r="B502" s="336" t="s">
        <v>1423</v>
      </c>
      <c r="C502" s="332">
        <v>0.33</v>
      </c>
      <c r="D502" s="336" t="s">
        <v>7110</v>
      </c>
      <c r="E502" s="271">
        <v>61</v>
      </c>
      <c r="F502" s="271">
        <v>26</v>
      </c>
      <c r="G502" s="271">
        <v>230</v>
      </c>
      <c r="H502" s="338" t="s">
        <v>2305</v>
      </c>
      <c r="I502" s="338" t="s">
        <v>9098</v>
      </c>
      <c r="K502" s="272">
        <f t="shared" si="14"/>
        <v>247</v>
      </c>
    </row>
    <row r="503" spans="1:11" x14ac:dyDescent="0.2">
      <c r="A503" s="424" t="s">
        <v>4979</v>
      </c>
      <c r="B503" s="336" t="s">
        <v>1423</v>
      </c>
      <c r="C503" s="332">
        <v>0.33</v>
      </c>
      <c r="D503" s="336" t="s">
        <v>4291</v>
      </c>
      <c r="E503" s="271">
        <v>64</v>
      </c>
      <c r="F503" s="271">
        <v>26</v>
      </c>
      <c r="G503" s="271">
        <v>200</v>
      </c>
      <c r="I503" s="338" t="s">
        <v>9098</v>
      </c>
      <c r="K503" s="272">
        <f t="shared" si="14"/>
        <v>217</v>
      </c>
    </row>
    <row r="504" spans="1:11" x14ac:dyDescent="0.2">
      <c r="A504" s="424" t="s">
        <v>4292</v>
      </c>
      <c r="B504" s="336" t="s">
        <v>1423</v>
      </c>
      <c r="C504" s="332">
        <v>0.33</v>
      </c>
      <c r="D504" s="336" t="s">
        <v>5284</v>
      </c>
      <c r="E504" s="271">
        <v>61</v>
      </c>
      <c r="F504" s="271">
        <v>26</v>
      </c>
      <c r="G504" s="271">
        <v>225</v>
      </c>
      <c r="I504" s="338" t="s">
        <v>9098</v>
      </c>
      <c r="K504" s="272">
        <f t="shared" si="14"/>
        <v>242</v>
      </c>
    </row>
    <row r="505" spans="1:11" x14ac:dyDescent="0.2">
      <c r="A505" s="424" t="s">
        <v>2058</v>
      </c>
      <c r="B505" s="336" t="s">
        <v>1423</v>
      </c>
      <c r="C505" s="332">
        <v>0.33</v>
      </c>
      <c r="D505" s="336" t="s">
        <v>2056</v>
      </c>
      <c r="E505" s="271">
        <v>61</v>
      </c>
      <c r="F505" s="271">
        <v>26</v>
      </c>
      <c r="G505" s="271">
        <v>225</v>
      </c>
      <c r="I505" s="338" t="s">
        <v>9098</v>
      </c>
      <c r="K505" s="272">
        <f t="shared" si="14"/>
        <v>242</v>
      </c>
    </row>
    <row r="506" spans="1:11" x14ac:dyDescent="0.2">
      <c r="A506" s="348" t="s">
        <v>7946</v>
      </c>
      <c r="B506" s="331" t="s">
        <v>1423</v>
      </c>
      <c r="C506" s="330">
        <v>0.33</v>
      </c>
      <c r="D506" s="331" t="s">
        <v>1314</v>
      </c>
      <c r="E506" s="330">
        <v>61</v>
      </c>
      <c r="F506" s="271">
        <v>25</v>
      </c>
      <c r="G506" s="271">
        <v>246</v>
      </c>
      <c r="H506" s="338"/>
      <c r="I506" s="338" t="s">
        <v>9098</v>
      </c>
      <c r="K506" s="272">
        <f t="shared" si="14"/>
        <v>263</v>
      </c>
    </row>
    <row r="507" spans="1:11" x14ac:dyDescent="0.2">
      <c r="A507" s="337" t="s">
        <v>10473</v>
      </c>
      <c r="B507" s="331" t="s">
        <v>1423</v>
      </c>
      <c r="C507" s="330">
        <v>0.33</v>
      </c>
      <c r="D507" s="331" t="s">
        <v>5576</v>
      </c>
      <c r="E507" s="330">
        <v>62</v>
      </c>
      <c r="F507" s="271">
        <v>33</v>
      </c>
      <c r="G507" s="271">
        <v>172</v>
      </c>
      <c r="I507" s="338" t="s">
        <v>9147</v>
      </c>
      <c r="J507" s="272">
        <f>G507+15</f>
        <v>187</v>
      </c>
    </row>
    <row r="508" spans="1:11" x14ac:dyDescent="0.2">
      <c r="A508" s="337" t="s">
        <v>1730</v>
      </c>
      <c r="B508" s="331" t="s">
        <v>1423</v>
      </c>
      <c r="C508" s="330">
        <v>0.33</v>
      </c>
      <c r="D508" s="331" t="s">
        <v>1731</v>
      </c>
      <c r="E508" s="330">
        <v>61</v>
      </c>
      <c r="F508" s="271">
        <v>26</v>
      </c>
      <c r="G508" s="271">
        <v>226</v>
      </c>
      <c r="I508" s="338" t="s">
        <v>9098</v>
      </c>
      <c r="K508" s="272">
        <f t="shared" ref="K508:K515" si="15">G508+17</f>
        <v>243</v>
      </c>
    </row>
    <row r="509" spans="1:11" x14ac:dyDescent="0.2">
      <c r="A509" s="337" t="s">
        <v>7655</v>
      </c>
      <c r="B509" s="331" t="s">
        <v>1423</v>
      </c>
      <c r="C509" s="330">
        <v>0.33</v>
      </c>
      <c r="D509" s="331" t="s">
        <v>7656</v>
      </c>
      <c r="E509" s="330">
        <v>61</v>
      </c>
      <c r="F509" s="271">
        <v>26</v>
      </c>
      <c r="G509" s="271">
        <v>202</v>
      </c>
      <c r="H509" s="338" t="s">
        <v>7341</v>
      </c>
      <c r="I509" s="338" t="s">
        <v>9098</v>
      </c>
      <c r="K509" s="272">
        <f t="shared" si="15"/>
        <v>219</v>
      </c>
    </row>
    <row r="510" spans="1:11" x14ac:dyDescent="0.2">
      <c r="A510" s="337" t="s">
        <v>1110</v>
      </c>
      <c r="B510" s="331" t="s">
        <v>1423</v>
      </c>
      <c r="C510" s="330">
        <v>0.33</v>
      </c>
      <c r="D510" s="331" t="s">
        <v>6409</v>
      </c>
      <c r="E510" s="330">
        <v>60</v>
      </c>
      <c r="F510" s="271">
        <v>26</v>
      </c>
      <c r="G510" s="271">
        <v>225</v>
      </c>
      <c r="I510" s="338" t="s">
        <v>9098</v>
      </c>
      <c r="K510" s="272">
        <f t="shared" si="15"/>
        <v>242</v>
      </c>
    </row>
    <row r="511" spans="1:11" x14ac:dyDescent="0.2">
      <c r="A511" s="337" t="s">
        <v>11052</v>
      </c>
      <c r="B511" s="518" t="s">
        <v>1423</v>
      </c>
      <c r="C511" s="330">
        <v>0.33</v>
      </c>
      <c r="D511" s="518" t="s">
        <v>11053</v>
      </c>
      <c r="E511" s="330">
        <v>62</v>
      </c>
      <c r="F511" s="271">
        <v>26</v>
      </c>
      <c r="G511" s="271">
        <v>227</v>
      </c>
      <c r="H511" s="272" t="s">
        <v>11027</v>
      </c>
      <c r="I511" s="338" t="s">
        <v>9098</v>
      </c>
      <c r="K511" s="272">
        <f t="shared" si="15"/>
        <v>244</v>
      </c>
    </row>
    <row r="512" spans="1:11" x14ac:dyDescent="0.2">
      <c r="A512" s="337" t="s">
        <v>4037</v>
      </c>
      <c r="B512" s="331" t="s">
        <v>1423</v>
      </c>
      <c r="C512" s="330">
        <v>0.33</v>
      </c>
      <c r="D512" s="331" t="s">
        <v>1108</v>
      </c>
      <c r="E512" s="330">
        <v>61</v>
      </c>
      <c r="F512" s="271">
        <v>25</v>
      </c>
      <c r="G512" s="271">
        <v>235</v>
      </c>
      <c r="I512" s="338" t="s">
        <v>9098</v>
      </c>
      <c r="K512" s="272">
        <f t="shared" si="15"/>
        <v>252</v>
      </c>
    </row>
    <row r="513" spans="1:11" x14ac:dyDescent="0.2">
      <c r="A513" s="337" t="s">
        <v>4978</v>
      </c>
      <c r="B513" s="331" t="s">
        <v>1423</v>
      </c>
      <c r="C513" s="330">
        <v>0.33</v>
      </c>
      <c r="D513" s="331" t="s">
        <v>2646</v>
      </c>
      <c r="E513" s="330">
        <v>62</v>
      </c>
      <c r="F513" s="271">
        <v>25</v>
      </c>
      <c r="G513" s="271">
        <v>239</v>
      </c>
      <c r="I513" s="338" t="s">
        <v>9098</v>
      </c>
      <c r="K513" s="272">
        <f t="shared" si="15"/>
        <v>256</v>
      </c>
    </row>
    <row r="514" spans="1:11" x14ac:dyDescent="0.2">
      <c r="A514" s="337" t="s">
        <v>11549</v>
      </c>
      <c r="B514" s="518" t="s">
        <v>1423</v>
      </c>
      <c r="C514" s="330">
        <v>0.33</v>
      </c>
      <c r="D514" s="518" t="s">
        <v>11550</v>
      </c>
      <c r="E514" s="330">
        <v>64</v>
      </c>
      <c r="F514" s="271">
        <v>27</v>
      </c>
      <c r="G514" s="271">
        <v>201</v>
      </c>
      <c r="H514" s="272" t="s">
        <v>11551</v>
      </c>
      <c r="I514" s="338" t="s">
        <v>9098</v>
      </c>
      <c r="K514" s="272">
        <f t="shared" si="15"/>
        <v>218</v>
      </c>
    </row>
    <row r="515" spans="1:11" x14ac:dyDescent="0.2">
      <c r="A515" s="337" t="s">
        <v>7745</v>
      </c>
      <c r="B515" s="331" t="s">
        <v>1423</v>
      </c>
      <c r="C515" s="332">
        <v>0.33</v>
      </c>
      <c r="D515" s="731" t="s">
        <v>5102</v>
      </c>
      <c r="E515" s="271">
        <v>61</v>
      </c>
      <c r="F515" s="271">
        <v>26</v>
      </c>
      <c r="G515" s="271">
        <v>225</v>
      </c>
      <c r="I515" s="338" t="s">
        <v>9098</v>
      </c>
      <c r="K515" s="272">
        <f t="shared" si="15"/>
        <v>242</v>
      </c>
    </row>
    <row r="516" spans="1:11" x14ac:dyDescent="0.2">
      <c r="A516" s="337" t="s">
        <v>5474</v>
      </c>
      <c r="B516" s="331" t="s">
        <v>1423</v>
      </c>
      <c r="C516" s="332">
        <v>0.33</v>
      </c>
      <c r="D516" s="578" t="s">
        <v>749</v>
      </c>
      <c r="E516" s="271">
        <v>62</v>
      </c>
      <c r="I516" s="338" t="s">
        <v>9147</v>
      </c>
      <c r="J516" s="272">
        <f>G516+15</f>
        <v>15</v>
      </c>
    </row>
    <row r="517" spans="1:11" x14ac:dyDescent="0.2">
      <c r="A517" s="337" t="s">
        <v>7744</v>
      </c>
      <c r="B517" s="331" t="s">
        <v>1423</v>
      </c>
      <c r="C517" s="332">
        <v>0.33</v>
      </c>
      <c r="D517" s="731" t="s">
        <v>5960</v>
      </c>
      <c r="E517" s="271">
        <v>61</v>
      </c>
      <c r="F517" s="271">
        <v>25</v>
      </c>
      <c r="G517" s="271">
        <v>247</v>
      </c>
      <c r="I517" s="338" t="s">
        <v>9098</v>
      </c>
      <c r="K517" s="272">
        <f>G517+17</f>
        <v>264</v>
      </c>
    </row>
    <row r="518" spans="1:11" x14ac:dyDescent="0.2">
      <c r="A518" s="337" t="s">
        <v>4488</v>
      </c>
      <c r="B518" s="331" t="s">
        <v>1423</v>
      </c>
      <c r="C518" s="332">
        <v>0.33</v>
      </c>
      <c r="D518" s="578" t="s">
        <v>4487</v>
      </c>
      <c r="E518" s="271">
        <v>59</v>
      </c>
      <c r="F518" s="271">
        <v>42</v>
      </c>
      <c r="G518" s="271">
        <v>180</v>
      </c>
      <c r="I518" s="338" t="s">
        <v>9147</v>
      </c>
      <c r="J518" s="272">
        <f>G518+15</f>
        <v>195</v>
      </c>
    </row>
    <row r="519" spans="1:11" x14ac:dyDescent="0.2">
      <c r="A519" s="337" t="s">
        <v>2113</v>
      </c>
      <c r="B519" s="331" t="s">
        <v>1423</v>
      </c>
      <c r="C519" s="330">
        <v>0.33</v>
      </c>
      <c r="D519" s="331" t="s">
        <v>7142</v>
      </c>
      <c r="E519" s="330">
        <v>57</v>
      </c>
      <c r="F519" s="271">
        <v>43</v>
      </c>
      <c r="G519" s="271">
        <v>190</v>
      </c>
      <c r="I519" s="338" t="s">
        <v>9147</v>
      </c>
      <c r="J519" s="272">
        <f>G519+15</f>
        <v>205</v>
      </c>
    </row>
    <row r="520" spans="1:11" x14ac:dyDescent="0.2">
      <c r="A520" s="337" t="s">
        <v>7742</v>
      </c>
      <c r="B520" s="331" t="s">
        <v>1423</v>
      </c>
      <c r="C520" s="332">
        <v>0.33</v>
      </c>
      <c r="D520" s="731" t="s">
        <v>2104</v>
      </c>
      <c r="E520" s="271">
        <v>62</v>
      </c>
      <c r="F520" s="271">
        <v>33</v>
      </c>
      <c r="G520" s="271">
        <v>170</v>
      </c>
      <c r="I520" s="338" t="s">
        <v>9147</v>
      </c>
      <c r="J520" s="272">
        <f>G520+15</f>
        <v>185</v>
      </c>
    </row>
    <row r="521" spans="1:11" x14ac:dyDescent="0.2">
      <c r="A521" s="337" t="s">
        <v>3650</v>
      </c>
      <c r="B521" s="331" t="s">
        <v>1423</v>
      </c>
      <c r="C521" s="332">
        <v>0.33</v>
      </c>
      <c r="D521" s="731" t="s">
        <v>519</v>
      </c>
      <c r="E521" s="271">
        <v>60</v>
      </c>
      <c r="F521" s="271">
        <v>26</v>
      </c>
      <c r="G521" s="271">
        <v>225</v>
      </c>
      <c r="I521" s="338" t="s">
        <v>9098</v>
      </c>
      <c r="K521" s="272">
        <f>G521+17</f>
        <v>242</v>
      </c>
    </row>
    <row r="522" spans="1:11" x14ac:dyDescent="0.2">
      <c r="A522" s="337" t="s">
        <v>1728</v>
      </c>
      <c r="B522" s="331" t="s">
        <v>1423</v>
      </c>
      <c r="C522" s="332">
        <v>0.33</v>
      </c>
      <c r="D522" s="578" t="s">
        <v>1729</v>
      </c>
      <c r="E522" s="271">
        <v>61</v>
      </c>
      <c r="F522" s="271">
        <v>26</v>
      </c>
      <c r="G522" s="271">
        <v>212</v>
      </c>
      <c r="I522" s="338" t="s">
        <v>9098</v>
      </c>
      <c r="K522" s="272">
        <f>G522+17</f>
        <v>229</v>
      </c>
    </row>
    <row r="523" spans="1:11" x14ac:dyDescent="0.2">
      <c r="A523" s="337" t="s">
        <v>5472</v>
      </c>
      <c r="B523" s="331" t="s">
        <v>1423</v>
      </c>
      <c r="C523" s="332">
        <v>0.33</v>
      </c>
      <c r="D523" s="731" t="s">
        <v>5187</v>
      </c>
      <c r="E523" s="271">
        <v>61</v>
      </c>
      <c r="F523" s="271">
        <v>33</v>
      </c>
      <c r="G523" s="271">
        <v>170</v>
      </c>
      <c r="I523" s="338" t="s">
        <v>9147</v>
      </c>
      <c r="J523" s="272">
        <f>G523+15</f>
        <v>185</v>
      </c>
    </row>
    <row r="524" spans="1:11" x14ac:dyDescent="0.2">
      <c r="A524" s="337" t="s">
        <v>1732</v>
      </c>
      <c r="B524" s="331" t="s">
        <v>1423</v>
      </c>
      <c r="C524" s="332">
        <v>0.33</v>
      </c>
      <c r="D524" s="578" t="s">
        <v>1733</v>
      </c>
      <c r="E524" s="271">
        <v>61</v>
      </c>
      <c r="F524" s="271">
        <v>26</v>
      </c>
      <c r="G524" s="271">
        <v>225</v>
      </c>
      <c r="I524" s="338" t="s">
        <v>9098</v>
      </c>
      <c r="J524" s="338"/>
      <c r="K524" s="272">
        <f>G524+17</f>
        <v>242</v>
      </c>
    </row>
    <row r="525" spans="1:11" x14ac:dyDescent="0.2">
      <c r="A525" s="337" t="s">
        <v>5473</v>
      </c>
      <c r="B525" s="331" t="s">
        <v>1423</v>
      </c>
      <c r="C525" s="332">
        <v>0.33</v>
      </c>
      <c r="D525" s="731" t="s">
        <v>2105</v>
      </c>
      <c r="E525" s="271">
        <v>62</v>
      </c>
      <c r="F525" s="271">
        <v>33</v>
      </c>
      <c r="G525" s="271">
        <v>170</v>
      </c>
      <c r="I525" s="338" t="s">
        <v>9147</v>
      </c>
      <c r="J525" s="272">
        <f>G525+15</f>
        <v>185</v>
      </c>
    </row>
    <row r="526" spans="1:11" x14ac:dyDescent="0.2">
      <c r="A526" s="337" t="s">
        <v>6583</v>
      </c>
      <c r="B526" s="331" t="s">
        <v>4892</v>
      </c>
      <c r="C526" s="332">
        <v>0.33</v>
      </c>
      <c r="D526" s="578" t="s">
        <v>6584</v>
      </c>
      <c r="E526" s="271">
        <v>63</v>
      </c>
      <c r="F526" s="271">
        <v>26</v>
      </c>
      <c r="G526" s="271">
        <v>220</v>
      </c>
      <c r="H526" s="338" t="s">
        <v>2305</v>
      </c>
      <c r="I526" s="338" t="s">
        <v>9098</v>
      </c>
      <c r="K526" s="272">
        <f>G526+17</f>
        <v>237</v>
      </c>
    </row>
    <row r="527" spans="1:11" x14ac:dyDescent="0.2">
      <c r="A527" s="337" t="s">
        <v>9379</v>
      </c>
      <c r="B527" s="331" t="s">
        <v>4892</v>
      </c>
      <c r="C527" s="330">
        <v>0.33</v>
      </c>
      <c r="D527" s="331" t="s">
        <v>7956</v>
      </c>
      <c r="E527" s="330">
        <v>66</v>
      </c>
      <c r="F527" s="339">
        <v>25</v>
      </c>
      <c r="G527" s="339">
        <v>216</v>
      </c>
      <c r="I527" s="338" t="s">
        <v>9098</v>
      </c>
      <c r="K527" s="272">
        <f>G527+17</f>
        <v>233</v>
      </c>
    </row>
    <row r="528" spans="1:11" x14ac:dyDescent="0.2">
      <c r="A528" s="337" t="s">
        <v>360</v>
      </c>
      <c r="B528" s="331" t="s">
        <v>8490</v>
      </c>
      <c r="C528" s="330">
        <v>0.33</v>
      </c>
      <c r="D528" s="331" t="s">
        <v>5850</v>
      </c>
      <c r="E528" s="330">
        <v>62</v>
      </c>
      <c r="F528" s="271">
        <v>27</v>
      </c>
      <c r="G528" s="271">
        <v>193</v>
      </c>
      <c r="I528" s="338" t="s">
        <v>9098</v>
      </c>
      <c r="K528" s="272">
        <f>G528+17</f>
        <v>210</v>
      </c>
    </row>
    <row r="529" spans="1:11" x14ac:dyDescent="0.2">
      <c r="A529" s="348" t="s">
        <v>1970</v>
      </c>
      <c r="B529" s="331" t="s">
        <v>8490</v>
      </c>
      <c r="C529" s="330">
        <v>0.33</v>
      </c>
      <c r="D529" s="331" t="s">
        <v>8107</v>
      </c>
      <c r="E529" s="330">
        <v>61</v>
      </c>
      <c r="F529" s="271">
        <v>25</v>
      </c>
      <c r="G529" s="271">
        <v>235</v>
      </c>
      <c r="I529" s="338" t="s">
        <v>9098</v>
      </c>
      <c r="K529" s="272">
        <f>G529+17</f>
        <v>252</v>
      </c>
    </row>
    <row r="530" spans="1:11" x14ac:dyDescent="0.2">
      <c r="A530" s="337" t="s">
        <v>7151</v>
      </c>
      <c r="B530" s="272" t="s">
        <v>8490</v>
      </c>
      <c r="C530" s="332">
        <v>0.33</v>
      </c>
      <c r="D530" s="731" t="s">
        <v>2221</v>
      </c>
      <c r="E530" s="271">
        <v>69</v>
      </c>
      <c r="F530" s="271">
        <v>26</v>
      </c>
      <c r="G530" s="271">
        <v>224</v>
      </c>
      <c r="I530" s="338" t="s">
        <v>9098</v>
      </c>
      <c r="K530" s="272">
        <f>G530+17</f>
        <v>241</v>
      </c>
    </row>
    <row r="531" spans="1:11" x14ac:dyDescent="0.2">
      <c r="A531" s="337" t="s">
        <v>2881</v>
      </c>
      <c r="B531" s="331" t="s">
        <v>8490</v>
      </c>
      <c r="C531" s="332">
        <v>0.33</v>
      </c>
      <c r="D531" s="333" t="s">
        <v>1489</v>
      </c>
      <c r="E531" s="271">
        <v>62</v>
      </c>
      <c r="F531" s="271">
        <v>34</v>
      </c>
      <c r="G531" s="271">
        <v>160</v>
      </c>
      <c r="I531" s="338" t="s">
        <v>9147</v>
      </c>
      <c r="J531" s="272">
        <f>G531+15</f>
        <v>175</v>
      </c>
    </row>
    <row r="532" spans="1:11" x14ac:dyDescent="0.2">
      <c r="A532" s="337" t="s">
        <v>12466</v>
      </c>
      <c r="B532" s="518" t="s">
        <v>8490</v>
      </c>
      <c r="C532" s="332">
        <v>0.33</v>
      </c>
      <c r="D532" s="333" t="s">
        <v>6624</v>
      </c>
      <c r="E532" s="271">
        <v>60</v>
      </c>
      <c r="F532" s="271">
        <v>25</v>
      </c>
      <c r="G532" s="271">
        <v>213</v>
      </c>
      <c r="I532" s="338" t="s">
        <v>9098</v>
      </c>
      <c r="K532" s="272">
        <v>230</v>
      </c>
    </row>
    <row r="533" spans="1:11" x14ac:dyDescent="0.2">
      <c r="A533" s="337" t="s">
        <v>2730</v>
      </c>
      <c r="B533" s="329" t="s">
        <v>8490</v>
      </c>
      <c r="C533" s="321">
        <v>0.33</v>
      </c>
      <c r="D533" s="331" t="s">
        <v>2766</v>
      </c>
      <c r="E533" s="321">
        <v>61</v>
      </c>
      <c r="F533" s="271">
        <v>25</v>
      </c>
      <c r="G533" s="271">
        <v>241</v>
      </c>
      <c r="I533" s="338" t="s">
        <v>9098</v>
      </c>
      <c r="K533" s="272">
        <f t="shared" ref="K533:K583" si="16">G533+17</f>
        <v>258</v>
      </c>
    </row>
    <row r="534" spans="1:11" x14ac:dyDescent="0.2">
      <c r="A534" s="337" t="s">
        <v>11292</v>
      </c>
      <c r="B534" s="573" t="s">
        <v>8490</v>
      </c>
      <c r="C534" s="321">
        <v>0.33</v>
      </c>
      <c r="D534" s="518" t="s">
        <v>11050</v>
      </c>
      <c r="E534" s="321">
        <v>61</v>
      </c>
      <c r="F534" s="271">
        <v>25</v>
      </c>
      <c r="G534" s="271">
        <v>225</v>
      </c>
      <c r="H534" s="272" t="s">
        <v>11027</v>
      </c>
      <c r="I534" s="338" t="s">
        <v>9098</v>
      </c>
      <c r="K534" s="272">
        <f t="shared" si="16"/>
        <v>242</v>
      </c>
    </row>
    <row r="535" spans="1:11" x14ac:dyDescent="0.2">
      <c r="A535" s="337" t="s">
        <v>1220</v>
      </c>
      <c r="B535" s="336" t="s">
        <v>8490</v>
      </c>
      <c r="C535" s="332">
        <v>0.33</v>
      </c>
      <c r="D535" s="336" t="s">
        <v>5504</v>
      </c>
      <c r="E535" s="271">
        <v>60</v>
      </c>
      <c r="F535" s="271">
        <v>25</v>
      </c>
      <c r="G535" s="271">
        <v>238</v>
      </c>
      <c r="I535" s="338" t="s">
        <v>9098</v>
      </c>
      <c r="K535" s="272">
        <f t="shared" si="16"/>
        <v>255</v>
      </c>
    </row>
    <row r="536" spans="1:11" x14ac:dyDescent="0.2">
      <c r="A536" s="424" t="s">
        <v>2344</v>
      </c>
      <c r="B536" s="329" t="s">
        <v>8490</v>
      </c>
      <c r="C536" s="321">
        <v>0.33</v>
      </c>
      <c r="D536" s="331" t="s">
        <v>8373</v>
      </c>
      <c r="E536" s="321">
        <v>60</v>
      </c>
      <c r="F536" s="339">
        <v>26</v>
      </c>
      <c r="G536" s="339">
        <v>224</v>
      </c>
      <c r="I536" s="338" t="s">
        <v>9098</v>
      </c>
      <c r="K536" s="272">
        <f t="shared" si="16"/>
        <v>241</v>
      </c>
    </row>
    <row r="537" spans="1:11" x14ac:dyDescent="0.2">
      <c r="A537" s="337" t="s">
        <v>3577</v>
      </c>
      <c r="B537" s="336" t="s">
        <v>8490</v>
      </c>
      <c r="C537" s="332">
        <v>0.33</v>
      </c>
      <c r="D537" s="336" t="s">
        <v>5062</v>
      </c>
      <c r="E537" s="271">
        <v>61</v>
      </c>
      <c r="F537" s="271">
        <v>25</v>
      </c>
      <c r="G537" s="271">
        <v>238</v>
      </c>
      <c r="I537" s="338" t="s">
        <v>9098</v>
      </c>
      <c r="K537" s="272">
        <f t="shared" si="16"/>
        <v>255</v>
      </c>
    </row>
    <row r="538" spans="1:11" x14ac:dyDescent="0.2">
      <c r="A538" s="337" t="s">
        <v>1584</v>
      </c>
      <c r="B538" s="272" t="s">
        <v>8490</v>
      </c>
      <c r="C538" s="332">
        <v>0.33</v>
      </c>
      <c r="D538" s="731" t="s">
        <v>2767</v>
      </c>
      <c r="E538" s="271">
        <v>62</v>
      </c>
      <c r="F538" s="271">
        <v>25</v>
      </c>
      <c r="G538" s="271">
        <v>247</v>
      </c>
      <c r="I538" s="338" t="s">
        <v>9098</v>
      </c>
      <c r="K538" s="272">
        <f t="shared" si="16"/>
        <v>264</v>
      </c>
    </row>
    <row r="539" spans="1:11" x14ac:dyDescent="0.2">
      <c r="A539" s="337" t="s">
        <v>7960</v>
      </c>
      <c r="B539" s="331" t="s">
        <v>8490</v>
      </c>
      <c r="C539" s="330">
        <v>0.33</v>
      </c>
      <c r="D539" s="331" t="s">
        <v>4410</v>
      </c>
      <c r="E539" s="321">
        <v>71</v>
      </c>
      <c r="F539" s="271">
        <v>32</v>
      </c>
      <c r="G539" s="271">
        <v>203</v>
      </c>
      <c r="I539" s="338" t="s">
        <v>9098</v>
      </c>
      <c r="K539" s="272">
        <f t="shared" si="16"/>
        <v>220</v>
      </c>
    </row>
    <row r="540" spans="1:11" x14ac:dyDescent="0.2">
      <c r="A540" s="348" t="s">
        <v>7947</v>
      </c>
      <c r="B540" s="331" t="s">
        <v>8490</v>
      </c>
      <c r="C540" s="330">
        <v>0.33</v>
      </c>
      <c r="D540" s="331" t="s">
        <v>5648</v>
      </c>
      <c r="E540" s="330">
        <v>64</v>
      </c>
      <c r="F540" s="271">
        <v>26</v>
      </c>
      <c r="G540" s="271">
        <v>168</v>
      </c>
      <c r="I540" s="338" t="s">
        <v>9098</v>
      </c>
      <c r="K540" s="272">
        <f t="shared" si="16"/>
        <v>185</v>
      </c>
    </row>
    <row r="541" spans="1:11" x14ac:dyDescent="0.2">
      <c r="A541" s="348" t="s">
        <v>1257</v>
      </c>
      <c r="B541" s="331" t="s">
        <v>8490</v>
      </c>
      <c r="C541" s="330">
        <v>0.33</v>
      </c>
      <c r="D541" s="331" t="s">
        <v>2693</v>
      </c>
      <c r="E541" s="271">
        <v>61</v>
      </c>
      <c r="F541" s="271">
        <v>25</v>
      </c>
      <c r="G541" s="271">
        <v>238</v>
      </c>
      <c r="H541" s="338" t="s">
        <v>2694</v>
      </c>
      <c r="I541" s="338" t="s">
        <v>9098</v>
      </c>
      <c r="K541" s="272">
        <f t="shared" si="16"/>
        <v>255</v>
      </c>
    </row>
    <row r="542" spans="1:11" x14ac:dyDescent="0.2">
      <c r="A542" s="337" t="s">
        <v>9742</v>
      </c>
      <c r="B542" s="329" t="s">
        <v>8490</v>
      </c>
      <c r="C542" s="321">
        <v>0.33</v>
      </c>
      <c r="D542" s="331" t="s">
        <v>10003</v>
      </c>
      <c r="E542" s="321">
        <v>62</v>
      </c>
      <c r="I542" s="338" t="s">
        <v>9098</v>
      </c>
      <c r="K542" s="272">
        <f t="shared" si="16"/>
        <v>17</v>
      </c>
    </row>
    <row r="543" spans="1:11" x14ac:dyDescent="0.2">
      <c r="A543" s="337" t="s">
        <v>1023</v>
      </c>
      <c r="B543" s="336" t="s">
        <v>8490</v>
      </c>
      <c r="C543" s="332">
        <v>0.33</v>
      </c>
      <c r="D543" s="336" t="s">
        <v>5841</v>
      </c>
      <c r="E543" s="271">
        <v>69</v>
      </c>
      <c r="F543" s="271">
        <v>25</v>
      </c>
      <c r="G543" s="271">
        <v>226</v>
      </c>
      <c r="I543" s="338" t="s">
        <v>9098</v>
      </c>
      <c r="K543" s="272">
        <f t="shared" si="16"/>
        <v>243</v>
      </c>
    </row>
    <row r="544" spans="1:11" x14ac:dyDescent="0.2">
      <c r="A544" s="337" t="s">
        <v>1209</v>
      </c>
      <c r="B544" s="329" t="s">
        <v>8490</v>
      </c>
      <c r="C544" s="321">
        <v>0.33</v>
      </c>
      <c r="D544" s="331" t="s">
        <v>4360</v>
      </c>
      <c r="E544" s="321">
        <v>71</v>
      </c>
      <c r="F544" s="339">
        <v>25</v>
      </c>
      <c r="G544" s="339">
        <v>175</v>
      </c>
      <c r="I544" s="338" t="s">
        <v>9098</v>
      </c>
      <c r="K544" s="272">
        <f t="shared" si="16"/>
        <v>192</v>
      </c>
    </row>
    <row r="545" spans="1:11" x14ac:dyDescent="0.2">
      <c r="A545" s="337" t="s">
        <v>1222</v>
      </c>
      <c r="B545" s="336" t="s">
        <v>8490</v>
      </c>
      <c r="C545" s="332">
        <v>0.33</v>
      </c>
      <c r="D545" s="336" t="s">
        <v>9639</v>
      </c>
      <c r="E545" s="271">
        <v>63</v>
      </c>
      <c r="F545" s="271">
        <v>25</v>
      </c>
      <c r="G545" s="271">
        <v>190</v>
      </c>
      <c r="I545" s="338" t="s">
        <v>9098</v>
      </c>
      <c r="K545" s="272">
        <f t="shared" si="16"/>
        <v>207</v>
      </c>
    </row>
    <row r="546" spans="1:11" x14ac:dyDescent="0.2">
      <c r="A546" s="337" t="s">
        <v>9069</v>
      </c>
      <c r="B546" s="336" t="s">
        <v>8490</v>
      </c>
      <c r="C546" s="332">
        <v>0.33</v>
      </c>
      <c r="D546" s="336" t="s">
        <v>3453</v>
      </c>
      <c r="E546" s="271">
        <v>69</v>
      </c>
      <c r="F546" s="271">
        <v>25</v>
      </c>
      <c r="G546" s="271">
        <v>175</v>
      </c>
      <c r="I546" s="338" t="s">
        <v>9098</v>
      </c>
      <c r="K546" s="272">
        <f t="shared" si="16"/>
        <v>192</v>
      </c>
    </row>
    <row r="547" spans="1:11" x14ac:dyDescent="0.2">
      <c r="A547" s="337" t="s">
        <v>11768</v>
      </c>
      <c r="B547" s="572" t="s">
        <v>8490</v>
      </c>
      <c r="C547" s="332">
        <v>0.33</v>
      </c>
      <c r="D547" s="572" t="s">
        <v>11785</v>
      </c>
      <c r="E547" s="271">
        <v>69</v>
      </c>
      <c r="F547" s="271">
        <v>25</v>
      </c>
      <c r="G547" s="271">
        <v>225</v>
      </c>
      <c r="H547" s="272" t="s">
        <v>11723</v>
      </c>
      <c r="I547" s="338" t="s">
        <v>9098</v>
      </c>
      <c r="K547" s="272">
        <f t="shared" si="16"/>
        <v>242</v>
      </c>
    </row>
    <row r="548" spans="1:11" x14ac:dyDescent="0.2">
      <c r="A548" s="337" t="s">
        <v>11316</v>
      </c>
      <c r="B548" s="572" t="s">
        <v>8490</v>
      </c>
      <c r="C548" s="332">
        <v>0.33</v>
      </c>
      <c r="D548" s="572" t="s">
        <v>11317</v>
      </c>
      <c r="E548" s="271">
        <v>60</v>
      </c>
      <c r="F548" s="271">
        <v>25</v>
      </c>
      <c r="G548" s="271">
        <v>235</v>
      </c>
      <c r="H548" s="272" t="s">
        <v>11318</v>
      </c>
      <c r="I548" s="338" t="s">
        <v>9098</v>
      </c>
      <c r="K548" s="272">
        <f t="shared" si="16"/>
        <v>252</v>
      </c>
    </row>
    <row r="549" spans="1:11" x14ac:dyDescent="0.2">
      <c r="A549" s="337" t="s">
        <v>12507</v>
      </c>
      <c r="B549" s="572" t="s">
        <v>8490</v>
      </c>
      <c r="C549" s="332">
        <v>0.33</v>
      </c>
      <c r="D549" s="572" t="s">
        <v>12504</v>
      </c>
      <c r="E549" s="271">
        <v>61</v>
      </c>
      <c r="F549" s="271">
        <v>26</v>
      </c>
      <c r="G549" s="271">
        <v>198</v>
      </c>
      <c r="H549" s="272" t="s">
        <v>12505</v>
      </c>
      <c r="I549" s="338" t="s">
        <v>9098</v>
      </c>
      <c r="K549" s="272">
        <f t="shared" si="16"/>
        <v>215</v>
      </c>
    </row>
    <row r="550" spans="1:11" x14ac:dyDescent="0.2">
      <c r="A550" s="337" t="s">
        <v>3651</v>
      </c>
      <c r="B550" s="336" t="s">
        <v>8490</v>
      </c>
      <c r="C550" s="332">
        <v>0.33</v>
      </c>
      <c r="D550" s="336" t="s">
        <v>4897</v>
      </c>
      <c r="E550" s="271">
        <v>61</v>
      </c>
      <c r="F550" s="271">
        <v>28</v>
      </c>
      <c r="G550" s="271">
        <v>233</v>
      </c>
      <c r="I550" s="338" t="s">
        <v>9098</v>
      </c>
      <c r="K550" s="272">
        <f t="shared" si="16"/>
        <v>250</v>
      </c>
    </row>
    <row r="551" spans="1:11" x14ac:dyDescent="0.2">
      <c r="A551" s="337" t="s">
        <v>6242</v>
      </c>
      <c r="B551" s="329" t="s">
        <v>8490</v>
      </c>
      <c r="C551" s="321">
        <v>0.33</v>
      </c>
      <c r="D551" s="331" t="s">
        <v>8565</v>
      </c>
      <c r="E551" s="321">
        <v>61</v>
      </c>
      <c r="I551" s="338" t="s">
        <v>9098</v>
      </c>
      <c r="K551" s="272">
        <f t="shared" si="16"/>
        <v>17</v>
      </c>
    </row>
    <row r="552" spans="1:11" x14ac:dyDescent="0.2">
      <c r="A552" s="337" t="s">
        <v>4836</v>
      </c>
      <c r="B552" s="336" t="s">
        <v>8490</v>
      </c>
      <c r="C552" s="332">
        <v>0.33</v>
      </c>
      <c r="D552" s="336" t="s">
        <v>9148</v>
      </c>
      <c r="E552" s="271">
        <v>62</v>
      </c>
      <c r="F552" s="271">
        <v>26</v>
      </c>
      <c r="G552" s="271">
        <v>240</v>
      </c>
      <c r="I552" s="338" t="s">
        <v>9098</v>
      </c>
      <c r="K552" s="272">
        <f t="shared" si="16"/>
        <v>257</v>
      </c>
    </row>
    <row r="553" spans="1:11" x14ac:dyDescent="0.2">
      <c r="A553" s="337" t="s">
        <v>2091</v>
      </c>
      <c r="B553" s="336" t="s">
        <v>8490</v>
      </c>
      <c r="C553" s="332">
        <v>0.33</v>
      </c>
      <c r="D553" s="336" t="s">
        <v>8566</v>
      </c>
      <c r="E553" s="271">
        <v>62</v>
      </c>
      <c r="F553" s="271">
        <v>25</v>
      </c>
      <c r="G553" s="271">
        <v>240</v>
      </c>
      <c r="I553" s="338" t="s">
        <v>9098</v>
      </c>
      <c r="K553" s="272">
        <f t="shared" si="16"/>
        <v>257</v>
      </c>
    </row>
    <row r="554" spans="1:11" x14ac:dyDescent="0.2">
      <c r="A554" s="338" t="s">
        <v>2690</v>
      </c>
      <c r="B554" s="329" t="s">
        <v>8490</v>
      </c>
      <c r="C554" s="330">
        <v>0.33</v>
      </c>
      <c r="D554" s="331" t="s">
        <v>2691</v>
      </c>
      <c r="E554" s="321">
        <v>61</v>
      </c>
      <c r="F554" s="271">
        <v>25</v>
      </c>
      <c r="G554" s="271">
        <v>238</v>
      </c>
      <c r="H554" s="338" t="s">
        <v>1393</v>
      </c>
      <c r="I554" s="338" t="s">
        <v>9098</v>
      </c>
      <c r="K554" s="272">
        <f t="shared" si="16"/>
        <v>255</v>
      </c>
    </row>
    <row r="555" spans="1:11" x14ac:dyDescent="0.2">
      <c r="A555" s="337" t="s">
        <v>7709</v>
      </c>
      <c r="B555" s="272" t="s">
        <v>8490</v>
      </c>
      <c r="C555" s="332">
        <v>0.33</v>
      </c>
      <c r="D555" s="731" t="s">
        <v>10477</v>
      </c>
      <c r="E555" s="271">
        <v>62</v>
      </c>
      <c r="F555" s="271">
        <v>25</v>
      </c>
      <c r="G555" s="271">
        <v>240</v>
      </c>
      <c r="I555" s="338" t="s">
        <v>9098</v>
      </c>
      <c r="K555" s="272">
        <f t="shared" si="16"/>
        <v>257</v>
      </c>
    </row>
    <row r="556" spans="1:11" x14ac:dyDescent="0.2">
      <c r="A556" s="337" t="s">
        <v>3890</v>
      </c>
      <c r="B556" s="338" t="s">
        <v>8490</v>
      </c>
      <c r="C556" s="332">
        <v>0.33</v>
      </c>
      <c r="D556" s="578" t="s">
        <v>3891</v>
      </c>
      <c r="E556" s="271">
        <v>69</v>
      </c>
      <c r="F556" s="271">
        <v>25</v>
      </c>
      <c r="G556" s="271">
        <v>225</v>
      </c>
      <c r="H556" s="338" t="s">
        <v>604</v>
      </c>
      <c r="I556" s="338" t="s">
        <v>9098</v>
      </c>
      <c r="K556" s="272">
        <f t="shared" si="16"/>
        <v>242</v>
      </c>
    </row>
    <row r="557" spans="1:11" x14ac:dyDescent="0.2">
      <c r="A557" s="337" t="s">
        <v>5758</v>
      </c>
      <c r="B557" s="338" t="s">
        <v>8490</v>
      </c>
      <c r="C557" s="332">
        <v>0.33</v>
      </c>
      <c r="D557" s="420" t="s">
        <v>5759</v>
      </c>
      <c r="E557" s="271">
        <v>70</v>
      </c>
      <c r="F557" s="425" t="s">
        <v>716</v>
      </c>
      <c r="G557" s="271">
        <v>230</v>
      </c>
      <c r="I557" s="338" t="s">
        <v>9098</v>
      </c>
      <c r="K557" s="272">
        <f t="shared" si="16"/>
        <v>247</v>
      </c>
    </row>
    <row r="558" spans="1:11" x14ac:dyDescent="0.2">
      <c r="A558" s="337" t="s">
        <v>3671</v>
      </c>
      <c r="B558" s="338" t="s">
        <v>8490</v>
      </c>
      <c r="C558" s="332">
        <v>0.33</v>
      </c>
      <c r="D558" s="420" t="s">
        <v>3670</v>
      </c>
      <c r="E558" s="271">
        <v>61</v>
      </c>
      <c r="F558" s="425">
        <v>25</v>
      </c>
      <c r="G558" s="271">
        <v>238</v>
      </c>
      <c r="H558" s="338" t="s">
        <v>8502</v>
      </c>
      <c r="I558" s="338" t="s">
        <v>9098</v>
      </c>
      <c r="K558" s="272">
        <f t="shared" si="16"/>
        <v>255</v>
      </c>
    </row>
    <row r="559" spans="1:11" x14ac:dyDescent="0.2">
      <c r="A559" s="337" t="s">
        <v>6880</v>
      </c>
      <c r="B559" s="338" t="s">
        <v>8490</v>
      </c>
      <c r="C559" s="332">
        <v>0.33</v>
      </c>
      <c r="D559" s="420" t="s">
        <v>6881</v>
      </c>
      <c r="E559" s="271">
        <v>71</v>
      </c>
      <c r="F559" s="425"/>
      <c r="G559" s="271">
        <v>202</v>
      </c>
      <c r="H559" s="338" t="s">
        <v>131</v>
      </c>
      <c r="I559" s="338" t="s">
        <v>9098</v>
      </c>
      <c r="K559" s="272">
        <f t="shared" si="16"/>
        <v>219</v>
      </c>
    </row>
    <row r="560" spans="1:11" x14ac:dyDescent="0.2">
      <c r="A560" s="337" t="s">
        <v>10225</v>
      </c>
      <c r="B560" s="336" t="s">
        <v>8490</v>
      </c>
      <c r="C560" s="332">
        <v>0.33</v>
      </c>
      <c r="D560" s="336" t="s">
        <v>3876</v>
      </c>
      <c r="E560" s="271">
        <v>61</v>
      </c>
      <c r="F560" s="271">
        <v>25</v>
      </c>
      <c r="G560" s="271">
        <v>238</v>
      </c>
      <c r="I560" s="338" t="s">
        <v>9098</v>
      </c>
      <c r="K560" s="272">
        <f t="shared" si="16"/>
        <v>255</v>
      </c>
    </row>
    <row r="561" spans="1:11" x14ac:dyDescent="0.2">
      <c r="A561" s="337" t="s">
        <v>7710</v>
      </c>
      <c r="B561" s="336" t="s">
        <v>8490</v>
      </c>
      <c r="C561" s="332">
        <v>0.33</v>
      </c>
      <c r="D561" s="336" t="s">
        <v>6916</v>
      </c>
      <c r="E561" s="271">
        <v>62</v>
      </c>
      <c r="F561" s="271">
        <v>25</v>
      </c>
      <c r="G561" s="271">
        <v>238</v>
      </c>
      <c r="I561" s="338" t="s">
        <v>9098</v>
      </c>
      <c r="K561" s="272">
        <f t="shared" si="16"/>
        <v>255</v>
      </c>
    </row>
    <row r="562" spans="1:11" x14ac:dyDescent="0.2">
      <c r="A562" s="349" t="s">
        <v>2420</v>
      </c>
      <c r="B562" s="331" t="s">
        <v>8490</v>
      </c>
      <c r="C562" s="332">
        <v>0.33</v>
      </c>
      <c r="D562" s="334" t="s">
        <v>3107</v>
      </c>
      <c r="E562" s="271">
        <v>61</v>
      </c>
      <c r="F562" s="271">
        <v>25</v>
      </c>
      <c r="G562" s="271">
        <v>238</v>
      </c>
      <c r="I562" s="338" t="s">
        <v>9098</v>
      </c>
      <c r="K562" s="272">
        <f t="shared" si="16"/>
        <v>255</v>
      </c>
    </row>
    <row r="563" spans="1:11" x14ac:dyDescent="0.2">
      <c r="A563" s="348" t="s">
        <v>3831</v>
      </c>
      <c r="B563" s="331" t="s">
        <v>8490</v>
      </c>
      <c r="C563" s="330">
        <v>0.33</v>
      </c>
      <c r="D563" s="331" t="s">
        <v>3060</v>
      </c>
      <c r="E563" s="330">
        <v>62</v>
      </c>
      <c r="F563" s="271">
        <v>26</v>
      </c>
      <c r="G563" s="271">
        <v>240</v>
      </c>
      <c r="I563" s="338" t="s">
        <v>9098</v>
      </c>
      <c r="K563" s="272">
        <f t="shared" si="16"/>
        <v>257</v>
      </c>
    </row>
    <row r="564" spans="1:11" x14ac:dyDescent="0.2">
      <c r="A564" s="483" t="s">
        <v>379</v>
      </c>
      <c r="B564" s="488" t="s">
        <v>8490</v>
      </c>
      <c r="C564" s="485">
        <v>0.33</v>
      </c>
      <c r="D564" s="622" t="s">
        <v>3877</v>
      </c>
      <c r="E564" s="486">
        <v>61</v>
      </c>
      <c r="F564" s="486"/>
      <c r="G564" s="486"/>
      <c r="H564" s="491"/>
      <c r="I564" s="491" t="s">
        <v>9098</v>
      </c>
      <c r="J564" s="491"/>
      <c r="K564" s="491">
        <f t="shared" si="16"/>
        <v>17</v>
      </c>
    </row>
    <row r="565" spans="1:11" x14ac:dyDescent="0.2">
      <c r="A565" s="483" t="s">
        <v>380</v>
      </c>
      <c r="B565" s="488" t="s">
        <v>8490</v>
      </c>
      <c r="C565" s="485">
        <v>0.33</v>
      </c>
      <c r="D565" s="622" t="s">
        <v>2112</v>
      </c>
      <c r="E565" s="486">
        <v>61</v>
      </c>
      <c r="F565" s="486">
        <v>26</v>
      </c>
      <c r="G565" s="486">
        <v>239</v>
      </c>
      <c r="H565" s="491"/>
      <c r="I565" s="491" t="s">
        <v>9098</v>
      </c>
      <c r="J565" s="491"/>
      <c r="K565" s="491">
        <f t="shared" si="16"/>
        <v>256</v>
      </c>
    </row>
    <row r="566" spans="1:11" x14ac:dyDescent="0.2">
      <c r="A566" s="337" t="s">
        <v>6914</v>
      </c>
      <c r="B566" s="518" t="s">
        <v>8490</v>
      </c>
      <c r="C566" s="449">
        <v>0.33</v>
      </c>
      <c r="D566" s="578" t="s">
        <v>6913</v>
      </c>
      <c r="E566" s="330">
        <v>61</v>
      </c>
      <c r="F566" s="271">
        <v>25</v>
      </c>
      <c r="G566" s="271">
        <v>238</v>
      </c>
      <c r="I566" s="338" t="s">
        <v>9098</v>
      </c>
      <c r="K566" s="272">
        <f t="shared" si="16"/>
        <v>255</v>
      </c>
    </row>
    <row r="567" spans="1:11" x14ac:dyDescent="0.2">
      <c r="A567" s="337" t="s">
        <v>8429</v>
      </c>
      <c r="B567" s="331" t="s">
        <v>8490</v>
      </c>
      <c r="C567" s="330">
        <v>0.33</v>
      </c>
      <c r="D567" s="331" t="s">
        <v>7228</v>
      </c>
      <c r="E567" s="330">
        <v>66</v>
      </c>
      <c r="F567" s="271">
        <v>26</v>
      </c>
      <c r="G567" s="271">
        <v>169</v>
      </c>
      <c r="I567" s="338" t="s">
        <v>9098</v>
      </c>
      <c r="K567" s="272">
        <f t="shared" si="16"/>
        <v>186</v>
      </c>
    </row>
    <row r="568" spans="1:11" x14ac:dyDescent="0.2">
      <c r="A568" s="337" t="s">
        <v>7351</v>
      </c>
      <c r="B568" s="331" t="s">
        <v>8490</v>
      </c>
      <c r="C568" s="330">
        <v>0.33</v>
      </c>
      <c r="D568" s="331" t="s">
        <v>7350</v>
      </c>
      <c r="E568" s="330">
        <v>61</v>
      </c>
      <c r="F568" s="271">
        <v>25</v>
      </c>
      <c r="G568" s="271">
        <v>238</v>
      </c>
      <c r="I568" s="338" t="s">
        <v>9098</v>
      </c>
      <c r="K568" s="272">
        <f t="shared" si="16"/>
        <v>255</v>
      </c>
    </row>
    <row r="569" spans="1:11" x14ac:dyDescent="0.2">
      <c r="A569" s="337" t="s">
        <v>1868</v>
      </c>
      <c r="B569" s="331" t="s">
        <v>8490</v>
      </c>
      <c r="C569" s="330">
        <v>0.33</v>
      </c>
      <c r="D569" s="331" t="s">
        <v>5010</v>
      </c>
      <c r="E569" s="321">
        <v>60</v>
      </c>
      <c r="F569" s="271">
        <v>25</v>
      </c>
      <c r="G569" s="271">
        <v>240</v>
      </c>
      <c r="I569" s="338" t="s">
        <v>9098</v>
      </c>
      <c r="K569" s="272">
        <f t="shared" si="16"/>
        <v>257</v>
      </c>
    </row>
    <row r="570" spans="1:11" x14ac:dyDescent="0.2">
      <c r="A570" s="337" t="s">
        <v>2145</v>
      </c>
      <c r="B570" s="331" t="s">
        <v>8490</v>
      </c>
      <c r="C570" s="330">
        <v>0.33</v>
      </c>
      <c r="D570" s="331" t="s">
        <v>2146</v>
      </c>
      <c r="E570" s="321">
        <v>61</v>
      </c>
      <c r="F570" s="271">
        <v>25</v>
      </c>
      <c r="G570" s="271">
        <v>238</v>
      </c>
      <c r="H570" s="338" t="s">
        <v>2147</v>
      </c>
      <c r="I570" s="338" t="s">
        <v>9098</v>
      </c>
      <c r="K570" s="272">
        <f t="shared" si="16"/>
        <v>255</v>
      </c>
    </row>
    <row r="571" spans="1:11" x14ac:dyDescent="0.2">
      <c r="A571" s="348" t="s">
        <v>4261</v>
      </c>
      <c r="B571" s="331" t="s">
        <v>8490</v>
      </c>
      <c r="C571" s="330">
        <v>0.33</v>
      </c>
      <c r="D571" s="331" t="s">
        <v>5011</v>
      </c>
      <c r="E571" s="330">
        <v>61</v>
      </c>
      <c r="F571" s="271">
        <v>26</v>
      </c>
      <c r="G571" s="271">
        <v>240</v>
      </c>
      <c r="I571" s="338" t="s">
        <v>9098</v>
      </c>
      <c r="K571" s="272">
        <f t="shared" si="16"/>
        <v>257</v>
      </c>
    </row>
    <row r="572" spans="1:11" x14ac:dyDescent="0.2">
      <c r="A572" s="337" t="s">
        <v>6271</v>
      </c>
      <c r="B572" s="272" t="s">
        <v>8490</v>
      </c>
      <c r="C572" s="332">
        <v>0.33</v>
      </c>
      <c r="D572" s="731" t="s">
        <v>2902</v>
      </c>
      <c r="E572" s="271">
        <v>62</v>
      </c>
      <c r="F572" s="271">
        <v>25</v>
      </c>
      <c r="G572" s="271">
        <v>215</v>
      </c>
      <c r="I572" s="338" t="s">
        <v>9098</v>
      </c>
      <c r="K572" s="272">
        <f t="shared" si="16"/>
        <v>232</v>
      </c>
    </row>
    <row r="573" spans="1:11" x14ac:dyDescent="0.2">
      <c r="A573" s="337" t="s">
        <v>5065</v>
      </c>
      <c r="B573" s="336" t="s">
        <v>8490</v>
      </c>
      <c r="C573" s="332">
        <v>0.33</v>
      </c>
      <c r="D573" s="336" t="s">
        <v>945</v>
      </c>
      <c r="E573" s="271">
        <v>61</v>
      </c>
      <c r="F573" s="271">
        <v>25</v>
      </c>
      <c r="G573" s="271">
        <v>238</v>
      </c>
      <c r="I573" s="338" t="s">
        <v>9098</v>
      </c>
      <c r="K573" s="272">
        <f t="shared" si="16"/>
        <v>255</v>
      </c>
    </row>
    <row r="574" spans="1:11" x14ac:dyDescent="0.2">
      <c r="A574" s="337" t="s">
        <v>8359</v>
      </c>
      <c r="B574" s="272" t="s">
        <v>8490</v>
      </c>
      <c r="C574" s="332">
        <v>0.33</v>
      </c>
      <c r="D574" s="731" t="s">
        <v>8370</v>
      </c>
      <c r="E574" s="271">
        <v>60</v>
      </c>
      <c r="F574" s="271">
        <v>26</v>
      </c>
      <c r="G574" s="339">
        <v>225</v>
      </c>
      <c r="I574" s="338" t="s">
        <v>9098</v>
      </c>
      <c r="K574" s="272">
        <f t="shared" si="16"/>
        <v>242</v>
      </c>
    </row>
    <row r="575" spans="1:11" x14ac:dyDescent="0.2">
      <c r="A575" s="337" t="s">
        <v>3663</v>
      </c>
      <c r="B575" s="329" t="s">
        <v>8490</v>
      </c>
      <c r="C575" s="330">
        <v>0.33</v>
      </c>
      <c r="D575" s="331" t="s">
        <v>3056</v>
      </c>
      <c r="E575" s="321">
        <v>71</v>
      </c>
      <c r="I575" s="338" t="s">
        <v>9098</v>
      </c>
      <c r="K575" s="272">
        <f t="shared" si="16"/>
        <v>17</v>
      </c>
    </row>
    <row r="576" spans="1:11" x14ac:dyDescent="0.2">
      <c r="A576" s="337" t="s">
        <v>871</v>
      </c>
      <c r="B576" s="329" t="s">
        <v>8490</v>
      </c>
      <c r="C576" s="330">
        <v>0.33</v>
      </c>
      <c r="D576" s="331" t="s">
        <v>3558</v>
      </c>
      <c r="E576" s="321">
        <v>61</v>
      </c>
      <c r="F576" s="271">
        <v>25</v>
      </c>
      <c r="G576" s="271">
        <v>238</v>
      </c>
      <c r="I576" s="338" t="s">
        <v>9098</v>
      </c>
      <c r="K576" s="272">
        <f t="shared" si="16"/>
        <v>255</v>
      </c>
    </row>
    <row r="577" spans="1:11" x14ac:dyDescent="0.2">
      <c r="A577" s="483" t="s">
        <v>2780</v>
      </c>
      <c r="B577" s="579" t="s">
        <v>8490</v>
      </c>
      <c r="C577" s="485">
        <v>0.33</v>
      </c>
      <c r="D577" s="488" t="s">
        <v>732</v>
      </c>
      <c r="E577" s="485">
        <v>64</v>
      </c>
      <c r="F577" s="490">
        <v>25</v>
      </c>
      <c r="G577" s="490">
        <v>240</v>
      </c>
      <c r="H577" s="491"/>
      <c r="I577" s="491" t="s">
        <v>9098</v>
      </c>
      <c r="J577" s="491"/>
      <c r="K577" s="491">
        <f t="shared" si="16"/>
        <v>257</v>
      </c>
    </row>
    <row r="578" spans="1:11" s="338" customFormat="1" x14ac:dyDescent="0.2">
      <c r="A578" s="337" t="s">
        <v>11433</v>
      </c>
      <c r="B578" s="573" t="s">
        <v>8490</v>
      </c>
      <c r="C578" s="449">
        <v>0.33</v>
      </c>
      <c r="D578" s="518" t="s">
        <v>11434</v>
      </c>
      <c r="E578" s="449">
        <v>61</v>
      </c>
      <c r="F578" s="422">
        <v>34</v>
      </c>
      <c r="G578" s="422">
        <v>202</v>
      </c>
      <c r="H578" s="338" t="s">
        <v>11399</v>
      </c>
      <c r="I578" s="338" t="s">
        <v>9098</v>
      </c>
      <c r="K578" s="338">
        <f t="shared" si="16"/>
        <v>219</v>
      </c>
    </row>
    <row r="579" spans="1:11" x14ac:dyDescent="0.2">
      <c r="A579" s="337" t="s">
        <v>11048</v>
      </c>
      <c r="B579" s="573" t="s">
        <v>8490</v>
      </c>
      <c r="C579" s="321">
        <v>0.33</v>
      </c>
      <c r="D579" s="518" t="s">
        <v>11049</v>
      </c>
      <c r="E579" s="321">
        <v>61</v>
      </c>
      <c r="F579" s="339">
        <v>25</v>
      </c>
      <c r="G579" s="339">
        <v>225</v>
      </c>
      <c r="H579" s="272" t="s">
        <v>11027</v>
      </c>
      <c r="I579" s="338" t="s">
        <v>9098</v>
      </c>
      <c r="K579" s="272">
        <f t="shared" si="16"/>
        <v>242</v>
      </c>
    </row>
    <row r="580" spans="1:11" x14ac:dyDescent="0.2">
      <c r="A580" s="348" t="s">
        <v>8573</v>
      </c>
      <c r="B580" s="331" t="s">
        <v>8490</v>
      </c>
      <c r="C580" s="330">
        <v>0.33</v>
      </c>
      <c r="D580" s="331" t="s">
        <v>7435</v>
      </c>
      <c r="E580" s="330">
        <v>61</v>
      </c>
      <c r="F580" s="271">
        <v>26</v>
      </c>
      <c r="G580" s="271">
        <v>237</v>
      </c>
      <c r="I580" s="338" t="s">
        <v>9098</v>
      </c>
      <c r="K580" s="272">
        <f t="shared" si="16"/>
        <v>254</v>
      </c>
    </row>
    <row r="581" spans="1:11" x14ac:dyDescent="0.2">
      <c r="A581" s="337" t="s">
        <v>3282</v>
      </c>
      <c r="B581" s="329" t="s">
        <v>8490</v>
      </c>
      <c r="C581" s="321">
        <v>0.33</v>
      </c>
      <c r="D581" s="331" t="s">
        <v>3057</v>
      </c>
      <c r="E581" s="321">
        <v>64</v>
      </c>
      <c r="I581" s="338" t="s">
        <v>9098</v>
      </c>
      <c r="K581" s="272">
        <f t="shared" si="16"/>
        <v>17</v>
      </c>
    </row>
    <row r="582" spans="1:11" x14ac:dyDescent="0.2">
      <c r="A582" s="337" t="s">
        <v>9378</v>
      </c>
      <c r="B582" s="331" t="s">
        <v>8490</v>
      </c>
      <c r="C582" s="330">
        <v>0.33</v>
      </c>
      <c r="D582" s="331" t="s">
        <v>6049</v>
      </c>
      <c r="E582" s="330">
        <v>63</v>
      </c>
      <c r="F582" s="339">
        <v>27</v>
      </c>
      <c r="G582" s="339">
        <v>203</v>
      </c>
      <c r="I582" s="338" t="s">
        <v>9098</v>
      </c>
      <c r="K582" s="272">
        <f t="shared" si="16"/>
        <v>220</v>
      </c>
    </row>
    <row r="583" spans="1:11" x14ac:dyDescent="0.2">
      <c r="A583" s="337" t="s">
        <v>2883</v>
      </c>
      <c r="B583" s="272" t="s">
        <v>8490</v>
      </c>
      <c r="C583" s="332">
        <v>0.33</v>
      </c>
      <c r="D583" s="333" t="s">
        <v>5772</v>
      </c>
      <c r="E583" s="271">
        <v>61</v>
      </c>
      <c r="F583" s="271">
        <v>25</v>
      </c>
      <c r="G583" s="271">
        <v>238</v>
      </c>
      <c r="I583" s="338" t="s">
        <v>9098</v>
      </c>
      <c r="K583" s="272">
        <f t="shared" si="16"/>
        <v>255</v>
      </c>
    </row>
    <row r="584" spans="1:11" x14ac:dyDescent="0.2">
      <c r="A584" s="337" t="s">
        <v>8814</v>
      </c>
      <c r="B584" s="338" t="s">
        <v>8490</v>
      </c>
      <c r="C584" s="332">
        <v>0.33</v>
      </c>
      <c r="D584" s="420" t="s">
        <v>8813</v>
      </c>
      <c r="E584" s="271">
        <v>65</v>
      </c>
      <c r="F584" s="271">
        <v>42</v>
      </c>
      <c r="G584" s="271">
        <v>172</v>
      </c>
      <c r="I584" s="338" t="s">
        <v>9147</v>
      </c>
      <c r="J584" s="272">
        <f>G584+15</f>
        <v>187</v>
      </c>
    </row>
    <row r="585" spans="1:11" x14ac:dyDescent="0.2">
      <c r="A585" s="337" t="s">
        <v>9456</v>
      </c>
      <c r="B585" s="338" t="s">
        <v>8490</v>
      </c>
      <c r="C585" s="332">
        <v>0.33</v>
      </c>
      <c r="D585" s="420" t="s">
        <v>9457</v>
      </c>
      <c r="E585" s="271">
        <v>60</v>
      </c>
      <c r="F585" s="271">
        <v>28</v>
      </c>
      <c r="G585" s="271">
        <v>240</v>
      </c>
      <c r="I585" s="338" t="s">
        <v>9098</v>
      </c>
      <c r="K585" s="272">
        <f t="shared" ref="K585:K595" si="17">G585+17</f>
        <v>257</v>
      </c>
    </row>
    <row r="586" spans="1:11" x14ac:dyDescent="0.2">
      <c r="A586" s="337" t="s">
        <v>7153</v>
      </c>
      <c r="B586" s="331" t="s">
        <v>8490</v>
      </c>
      <c r="C586" s="330">
        <v>0.33</v>
      </c>
      <c r="D586" s="331" t="s">
        <v>6054</v>
      </c>
      <c r="E586" s="330">
        <v>69</v>
      </c>
      <c r="F586" s="271">
        <v>25</v>
      </c>
      <c r="G586" s="271">
        <v>225</v>
      </c>
      <c r="I586" s="338" t="s">
        <v>9098</v>
      </c>
      <c r="K586" s="272">
        <f t="shared" si="17"/>
        <v>242</v>
      </c>
    </row>
    <row r="587" spans="1:11" x14ac:dyDescent="0.2">
      <c r="A587" s="337" t="s">
        <v>9899</v>
      </c>
      <c r="B587" s="329" t="s">
        <v>8490</v>
      </c>
      <c r="C587" s="321">
        <v>0.33</v>
      </c>
      <c r="D587" s="331" t="s">
        <v>4699</v>
      </c>
      <c r="E587" s="321">
        <v>65</v>
      </c>
      <c r="I587" s="338" t="s">
        <v>9098</v>
      </c>
      <c r="K587" s="272">
        <f t="shared" si="17"/>
        <v>17</v>
      </c>
    </row>
    <row r="588" spans="1:11" x14ac:dyDescent="0.2">
      <c r="A588" s="337" t="s">
        <v>11730</v>
      </c>
      <c r="B588" s="573" t="s">
        <v>8490</v>
      </c>
      <c r="C588" s="321">
        <v>0.33</v>
      </c>
      <c r="D588" s="518" t="s">
        <v>11731</v>
      </c>
      <c r="E588" s="321">
        <v>69</v>
      </c>
      <c r="F588" s="271">
        <v>26</v>
      </c>
      <c r="G588" s="271">
        <v>226</v>
      </c>
      <c r="H588" s="272" t="s">
        <v>11723</v>
      </c>
      <c r="I588" s="338" t="s">
        <v>9098</v>
      </c>
      <c r="K588" s="272">
        <v>243</v>
      </c>
    </row>
    <row r="589" spans="1:11" x14ac:dyDescent="0.2">
      <c r="A589" s="337" t="s">
        <v>7862</v>
      </c>
      <c r="B589" s="336" t="s">
        <v>8490</v>
      </c>
      <c r="C589" s="332">
        <v>0.33</v>
      </c>
      <c r="D589" s="336" t="s">
        <v>6501</v>
      </c>
      <c r="E589" s="271">
        <v>65</v>
      </c>
      <c r="F589" s="271">
        <v>25</v>
      </c>
      <c r="G589" s="271">
        <v>165</v>
      </c>
      <c r="I589" s="338" t="s">
        <v>9098</v>
      </c>
      <c r="K589" s="272">
        <f t="shared" si="17"/>
        <v>182</v>
      </c>
    </row>
    <row r="590" spans="1:11" x14ac:dyDescent="0.2">
      <c r="A590" s="337" t="s">
        <v>10497</v>
      </c>
      <c r="B590" s="329" t="s">
        <v>8490</v>
      </c>
      <c r="C590" s="321">
        <v>0.33</v>
      </c>
      <c r="D590" s="331" t="s">
        <v>10213</v>
      </c>
      <c r="E590" s="321">
        <v>62</v>
      </c>
      <c r="F590" s="271">
        <v>26</v>
      </c>
      <c r="G590" s="271">
        <v>243</v>
      </c>
      <c r="I590" s="338" t="s">
        <v>9098</v>
      </c>
      <c r="K590" s="272">
        <f t="shared" si="17"/>
        <v>260</v>
      </c>
    </row>
    <row r="591" spans="1:11" x14ac:dyDescent="0.2">
      <c r="A591" s="337" t="s">
        <v>11468</v>
      </c>
      <c r="B591" s="573" t="s">
        <v>8490</v>
      </c>
      <c r="C591" s="321">
        <v>0.33</v>
      </c>
      <c r="D591" s="518" t="s">
        <v>11469</v>
      </c>
      <c r="E591" s="321">
        <v>67</v>
      </c>
      <c r="F591" s="271">
        <v>26</v>
      </c>
      <c r="G591" s="271">
        <v>165</v>
      </c>
      <c r="H591" s="272" t="s">
        <v>11453</v>
      </c>
      <c r="I591" s="338" t="s">
        <v>9098</v>
      </c>
      <c r="K591" s="272">
        <f t="shared" si="17"/>
        <v>182</v>
      </c>
    </row>
    <row r="592" spans="1:11" x14ac:dyDescent="0.2">
      <c r="A592" s="337" t="s">
        <v>1760</v>
      </c>
      <c r="B592" s="329" t="s">
        <v>8490</v>
      </c>
      <c r="C592" s="321">
        <v>0.33</v>
      </c>
      <c r="D592" s="331" t="s">
        <v>1761</v>
      </c>
      <c r="E592" s="321">
        <v>61</v>
      </c>
      <c r="F592" s="271">
        <v>25</v>
      </c>
      <c r="G592" s="271">
        <v>238</v>
      </c>
      <c r="I592" s="338" t="s">
        <v>9098</v>
      </c>
      <c r="K592" s="272">
        <f t="shared" si="17"/>
        <v>255</v>
      </c>
    </row>
    <row r="593" spans="1:11" x14ac:dyDescent="0.2">
      <c r="A593" s="337" t="s">
        <v>3666</v>
      </c>
      <c r="B593" s="331" t="s">
        <v>8490</v>
      </c>
      <c r="C593" s="330">
        <v>0.33</v>
      </c>
      <c r="D593" s="331" t="s">
        <v>663</v>
      </c>
      <c r="E593" s="330">
        <v>63</v>
      </c>
      <c r="F593" s="271">
        <v>27</v>
      </c>
      <c r="G593" s="271">
        <v>203</v>
      </c>
      <c r="I593" s="338" t="s">
        <v>9098</v>
      </c>
      <c r="K593" s="272">
        <f t="shared" si="17"/>
        <v>220</v>
      </c>
    </row>
    <row r="594" spans="1:11" x14ac:dyDescent="0.2">
      <c r="A594" s="337" t="s">
        <v>10498</v>
      </c>
      <c r="B594" s="331" t="s">
        <v>8490</v>
      </c>
      <c r="C594" s="330">
        <v>0.33</v>
      </c>
      <c r="D594" s="331" t="s">
        <v>6697</v>
      </c>
      <c r="E594" s="330">
        <v>66</v>
      </c>
      <c r="F594" s="271">
        <v>26</v>
      </c>
      <c r="G594" s="271">
        <v>169</v>
      </c>
      <c r="I594" s="338" t="s">
        <v>9098</v>
      </c>
      <c r="K594" s="272">
        <f t="shared" si="17"/>
        <v>186</v>
      </c>
    </row>
    <row r="595" spans="1:11" x14ac:dyDescent="0.2">
      <c r="A595" s="337" t="s">
        <v>4645</v>
      </c>
      <c r="B595" s="331" t="s">
        <v>8490</v>
      </c>
      <c r="C595" s="330">
        <v>0.33</v>
      </c>
      <c r="D595" s="331" t="s">
        <v>9965</v>
      </c>
      <c r="E595" s="330">
        <v>63</v>
      </c>
      <c r="F595" s="271">
        <v>25</v>
      </c>
      <c r="G595" s="271">
        <v>247</v>
      </c>
      <c r="I595" s="338" t="s">
        <v>9098</v>
      </c>
      <c r="K595" s="272">
        <f t="shared" si="17"/>
        <v>264</v>
      </c>
    </row>
    <row r="596" spans="1:11" x14ac:dyDescent="0.2">
      <c r="A596" s="542" t="s">
        <v>4019</v>
      </c>
      <c r="B596" s="499" t="s">
        <v>8490</v>
      </c>
      <c r="C596" s="536">
        <v>0.33</v>
      </c>
      <c r="D596" s="552" t="s">
        <v>2711</v>
      </c>
      <c r="E596" s="498">
        <v>59</v>
      </c>
      <c r="F596" s="498">
        <v>33</v>
      </c>
      <c r="G596" s="498">
        <v>210</v>
      </c>
      <c r="H596" s="499"/>
      <c r="I596" s="499" t="s">
        <v>9147</v>
      </c>
      <c r="J596" s="499">
        <f>G596+15</f>
        <v>225</v>
      </c>
    </row>
    <row r="597" spans="1:11" s="346" customFormat="1" x14ac:dyDescent="0.2">
      <c r="A597" s="544" t="s">
        <v>10700</v>
      </c>
      <c r="B597" s="346" t="s">
        <v>8490</v>
      </c>
      <c r="C597" s="321">
        <v>0.33</v>
      </c>
      <c r="D597" s="350" t="s">
        <v>9843</v>
      </c>
      <c r="E597" s="353">
        <v>58</v>
      </c>
      <c r="F597" s="353">
        <v>33</v>
      </c>
      <c r="G597" s="353">
        <v>203</v>
      </c>
      <c r="H597" s="346" t="s">
        <v>10683</v>
      </c>
      <c r="I597" s="346" t="s">
        <v>9147</v>
      </c>
      <c r="J597" s="346">
        <f>G597+15</f>
        <v>218</v>
      </c>
    </row>
    <row r="598" spans="1:11" x14ac:dyDescent="0.2">
      <c r="A598" s="337" t="s">
        <v>69</v>
      </c>
      <c r="B598" s="338" t="s">
        <v>8490</v>
      </c>
      <c r="C598" s="332">
        <v>0.33</v>
      </c>
      <c r="D598" s="420" t="s">
        <v>4590</v>
      </c>
      <c r="E598" s="271">
        <v>60</v>
      </c>
      <c r="F598" s="271">
        <v>26</v>
      </c>
      <c r="G598" s="271">
        <v>240</v>
      </c>
      <c r="I598" s="338" t="s">
        <v>9098</v>
      </c>
      <c r="K598" s="272">
        <f t="shared" ref="K598:K609" si="18">G598+17</f>
        <v>257</v>
      </c>
    </row>
    <row r="599" spans="1:11" x14ac:dyDescent="0.2">
      <c r="A599" s="348" t="s">
        <v>2884</v>
      </c>
      <c r="B599" s="331" t="s">
        <v>8490</v>
      </c>
      <c r="C599" s="330">
        <v>0.33</v>
      </c>
      <c r="D599" s="331" t="s">
        <v>9597</v>
      </c>
      <c r="E599" s="330">
        <v>61</v>
      </c>
      <c r="F599" s="271">
        <v>25</v>
      </c>
      <c r="G599" s="271">
        <v>237</v>
      </c>
      <c r="I599" s="338" t="s">
        <v>9098</v>
      </c>
      <c r="K599" s="272">
        <f t="shared" si="18"/>
        <v>254</v>
      </c>
    </row>
    <row r="600" spans="1:11" x14ac:dyDescent="0.2">
      <c r="A600" s="337" t="s">
        <v>5066</v>
      </c>
      <c r="B600" s="338" t="s">
        <v>8490</v>
      </c>
      <c r="C600" s="332">
        <v>0.33</v>
      </c>
      <c r="D600" s="420" t="s">
        <v>5252</v>
      </c>
      <c r="E600" s="271">
        <v>61</v>
      </c>
      <c r="F600" s="271">
        <v>25</v>
      </c>
      <c r="G600" s="271">
        <v>238</v>
      </c>
      <c r="I600" s="338" t="s">
        <v>9098</v>
      </c>
      <c r="K600" s="272">
        <f t="shared" si="18"/>
        <v>255</v>
      </c>
    </row>
    <row r="601" spans="1:11" x14ac:dyDescent="0.2">
      <c r="A601" s="348" t="s">
        <v>10419</v>
      </c>
      <c r="B601" s="331" t="s">
        <v>8490</v>
      </c>
      <c r="C601" s="330">
        <v>0.33</v>
      </c>
      <c r="D601" s="331" t="s">
        <v>9439</v>
      </c>
      <c r="E601" s="330">
        <v>63</v>
      </c>
      <c r="F601" s="271">
        <v>29</v>
      </c>
      <c r="G601" s="271">
        <v>245</v>
      </c>
      <c r="I601" s="338" t="s">
        <v>9098</v>
      </c>
      <c r="K601" s="272">
        <f t="shared" si="18"/>
        <v>262</v>
      </c>
    </row>
    <row r="602" spans="1:11" x14ac:dyDescent="0.2">
      <c r="A602" s="337" t="s">
        <v>8745</v>
      </c>
      <c r="B602" s="331" t="s">
        <v>8490</v>
      </c>
      <c r="C602" s="332">
        <v>0.33</v>
      </c>
      <c r="D602" s="333" t="s">
        <v>8969</v>
      </c>
      <c r="E602" s="271">
        <v>67</v>
      </c>
      <c r="F602" s="271">
        <v>26</v>
      </c>
      <c r="G602" s="271">
        <v>260</v>
      </c>
      <c r="I602" s="338" t="s">
        <v>9098</v>
      </c>
      <c r="K602" s="272">
        <f t="shared" si="18"/>
        <v>277</v>
      </c>
    </row>
    <row r="603" spans="1:11" x14ac:dyDescent="0.2">
      <c r="A603" s="348" t="s">
        <v>7948</v>
      </c>
      <c r="B603" s="331" t="s">
        <v>8490</v>
      </c>
      <c r="C603" s="330">
        <v>0.33</v>
      </c>
      <c r="D603" s="331" t="s">
        <v>5458</v>
      </c>
      <c r="E603" s="330">
        <v>61</v>
      </c>
      <c r="F603" s="271">
        <v>25</v>
      </c>
      <c r="G603" s="271">
        <v>238</v>
      </c>
      <c r="I603" s="338" t="s">
        <v>9098</v>
      </c>
      <c r="K603" s="272">
        <f t="shared" si="18"/>
        <v>255</v>
      </c>
    </row>
    <row r="604" spans="1:11" x14ac:dyDescent="0.2">
      <c r="A604" s="337" t="s">
        <v>7961</v>
      </c>
      <c r="B604" s="336" t="s">
        <v>8490</v>
      </c>
      <c r="C604" s="332">
        <v>0.33</v>
      </c>
      <c r="D604" s="336" t="s">
        <v>5919</v>
      </c>
      <c r="E604" s="271">
        <v>71</v>
      </c>
      <c r="G604" s="271">
        <v>202</v>
      </c>
      <c r="I604" s="338" t="s">
        <v>9098</v>
      </c>
      <c r="K604" s="272">
        <f t="shared" si="18"/>
        <v>219</v>
      </c>
    </row>
    <row r="605" spans="1:11" x14ac:dyDescent="0.2">
      <c r="A605" s="337" t="s">
        <v>2672</v>
      </c>
      <c r="B605" s="272" t="s">
        <v>8490</v>
      </c>
      <c r="C605" s="332">
        <v>0.33</v>
      </c>
      <c r="D605" s="336" t="s">
        <v>1280</v>
      </c>
      <c r="E605" s="271">
        <v>61</v>
      </c>
      <c r="F605" s="271">
        <v>26</v>
      </c>
      <c r="G605" s="271">
        <v>225</v>
      </c>
      <c r="I605" s="338" t="s">
        <v>9098</v>
      </c>
      <c r="K605" s="272">
        <f t="shared" si="18"/>
        <v>242</v>
      </c>
    </row>
    <row r="606" spans="1:11" x14ac:dyDescent="0.2">
      <c r="A606" s="337" t="s">
        <v>5067</v>
      </c>
      <c r="B606" s="272" t="s">
        <v>8490</v>
      </c>
      <c r="C606" s="332">
        <v>0.33</v>
      </c>
      <c r="D606" s="420" t="s">
        <v>2210</v>
      </c>
      <c r="E606" s="271">
        <v>61</v>
      </c>
      <c r="F606" s="271">
        <v>25</v>
      </c>
      <c r="G606" s="271">
        <v>238</v>
      </c>
      <c r="H606" s="338" t="s">
        <v>2212</v>
      </c>
      <c r="I606" s="338" t="s">
        <v>9098</v>
      </c>
      <c r="K606" s="272">
        <f t="shared" si="18"/>
        <v>255</v>
      </c>
    </row>
    <row r="607" spans="1:11" x14ac:dyDescent="0.2">
      <c r="A607" s="337" t="s">
        <v>6576</v>
      </c>
      <c r="B607" s="338" t="s">
        <v>8490</v>
      </c>
      <c r="C607" s="332">
        <v>0.33</v>
      </c>
      <c r="D607" s="420" t="s">
        <v>6577</v>
      </c>
      <c r="E607" s="271">
        <v>61</v>
      </c>
      <c r="F607" s="271">
        <v>25</v>
      </c>
      <c r="G607" s="271">
        <v>238</v>
      </c>
      <c r="I607" s="338" t="s">
        <v>9098</v>
      </c>
      <c r="K607" s="272">
        <f t="shared" si="18"/>
        <v>255</v>
      </c>
    </row>
    <row r="608" spans="1:11" x14ac:dyDescent="0.2">
      <c r="A608" s="348" t="s">
        <v>7554</v>
      </c>
      <c r="B608" s="331" t="s">
        <v>8490</v>
      </c>
      <c r="C608" s="330">
        <v>0.33</v>
      </c>
      <c r="D608" s="331" t="s">
        <v>7555</v>
      </c>
      <c r="E608" s="330">
        <v>61</v>
      </c>
      <c r="F608" s="271">
        <v>25</v>
      </c>
      <c r="G608" s="271">
        <v>238</v>
      </c>
      <c r="H608" s="338" t="s">
        <v>7556</v>
      </c>
      <c r="I608" s="338" t="s">
        <v>9098</v>
      </c>
      <c r="K608" s="272">
        <f t="shared" si="18"/>
        <v>255</v>
      </c>
    </row>
    <row r="609" spans="1:11" x14ac:dyDescent="0.2">
      <c r="A609" s="348" t="s">
        <v>8572</v>
      </c>
      <c r="B609" s="331" t="s">
        <v>8490</v>
      </c>
      <c r="C609" s="330">
        <v>0.33</v>
      </c>
      <c r="D609" s="331" t="s">
        <v>6993</v>
      </c>
      <c r="E609" s="330">
        <v>63</v>
      </c>
      <c r="G609" s="271">
        <v>255</v>
      </c>
      <c r="I609" s="338" t="s">
        <v>9098</v>
      </c>
      <c r="K609" s="272">
        <f t="shared" si="18"/>
        <v>272</v>
      </c>
    </row>
    <row r="610" spans="1:11" x14ac:dyDescent="0.2">
      <c r="A610" s="348" t="s">
        <v>4688</v>
      </c>
      <c r="B610" s="331" t="s">
        <v>8490</v>
      </c>
      <c r="C610" s="330">
        <v>0.33</v>
      </c>
      <c r="D610" s="331" t="s">
        <v>2996</v>
      </c>
      <c r="E610" s="330">
        <v>62</v>
      </c>
      <c r="F610" s="271">
        <v>37</v>
      </c>
      <c r="G610" s="271">
        <v>170</v>
      </c>
      <c r="H610" s="338" t="s">
        <v>6853</v>
      </c>
      <c r="I610" s="338" t="s">
        <v>9147</v>
      </c>
    </row>
    <row r="611" spans="1:11" x14ac:dyDescent="0.2">
      <c r="A611" s="348" t="s">
        <v>966</v>
      </c>
      <c r="B611" s="331" t="s">
        <v>8490</v>
      </c>
      <c r="C611" s="330">
        <v>0.33</v>
      </c>
      <c r="D611" s="331" t="s">
        <v>967</v>
      </c>
      <c r="E611" s="330">
        <v>64</v>
      </c>
      <c r="F611" s="271">
        <v>33</v>
      </c>
      <c r="G611" s="271">
        <v>170</v>
      </c>
      <c r="I611" s="338" t="s">
        <v>9098</v>
      </c>
      <c r="K611" s="272">
        <f t="shared" ref="K611:K623" si="19">G611+17</f>
        <v>187</v>
      </c>
    </row>
    <row r="612" spans="1:11" x14ac:dyDescent="0.2">
      <c r="A612" s="337" t="s">
        <v>7356</v>
      </c>
      <c r="B612" s="331" t="s">
        <v>8490</v>
      </c>
      <c r="C612" s="330">
        <v>0.33</v>
      </c>
      <c r="D612" s="331" t="s">
        <v>2439</v>
      </c>
      <c r="E612" s="330">
        <v>61</v>
      </c>
      <c r="F612" s="271">
        <v>26</v>
      </c>
      <c r="G612" s="271">
        <v>235</v>
      </c>
      <c r="I612" s="338" t="s">
        <v>9098</v>
      </c>
      <c r="K612" s="272">
        <f t="shared" si="19"/>
        <v>252</v>
      </c>
    </row>
    <row r="613" spans="1:11" x14ac:dyDescent="0.2">
      <c r="A613" s="337" t="s">
        <v>7154</v>
      </c>
      <c r="B613" s="331" t="s">
        <v>8490</v>
      </c>
      <c r="C613" s="330">
        <v>0.33</v>
      </c>
      <c r="D613" s="331" t="s">
        <v>2440</v>
      </c>
      <c r="E613" s="330">
        <v>69</v>
      </c>
      <c r="F613" s="271">
        <v>25</v>
      </c>
      <c r="G613" s="271">
        <v>225</v>
      </c>
      <c r="I613" s="338" t="s">
        <v>9098</v>
      </c>
      <c r="K613" s="272">
        <f t="shared" si="19"/>
        <v>242</v>
      </c>
    </row>
    <row r="614" spans="1:11" x14ac:dyDescent="0.2">
      <c r="A614" s="483" t="s">
        <v>2815</v>
      </c>
      <c r="B614" s="579" t="s">
        <v>8490</v>
      </c>
      <c r="C614" s="485">
        <v>0.33</v>
      </c>
      <c r="D614" s="488" t="s">
        <v>7373</v>
      </c>
      <c r="E614" s="485">
        <v>71</v>
      </c>
      <c r="F614" s="486">
        <v>26</v>
      </c>
      <c r="G614" s="486">
        <v>210</v>
      </c>
      <c r="H614" s="491"/>
      <c r="I614" s="491" t="s">
        <v>9098</v>
      </c>
      <c r="J614" s="491"/>
      <c r="K614" s="491">
        <f t="shared" si="19"/>
        <v>227</v>
      </c>
    </row>
    <row r="615" spans="1:11" x14ac:dyDescent="0.2">
      <c r="A615" s="337" t="s">
        <v>10815</v>
      </c>
      <c r="B615" s="573" t="s">
        <v>8490</v>
      </c>
      <c r="C615" s="321">
        <v>0.33</v>
      </c>
      <c r="D615" s="518" t="s">
        <v>10814</v>
      </c>
      <c r="E615" s="321">
        <v>69</v>
      </c>
      <c r="F615" s="271">
        <v>25</v>
      </c>
      <c r="G615" s="271">
        <v>205</v>
      </c>
      <c r="H615" s="272" t="s">
        <v>10807</v>
      </c>
      <c r="I615" s="338" t="s">
        <v>9098</v>
      </c>
      <c r="K615" s="272">
        <f t="shared" si="19"/>
        <v>222</v>
      </c>
    </row>
    <row r="616" spans="1:11" x14ac:dyDescent="0.2">
      <c r="A616" s="337" t="s">
        <v>625</v>
      </c>
      <c r="B616" s="329" t="s">
        <v>8490</v>
      </c>
      <c r="C616" s="321">
        <v>0.33</v>
      </c>
      <c r="D616" s="331" t="s">
        <v>1306</v>
      </c>
      <c r="E616" s="321">
        <v>69</v>
      </c>
      <c r="F616" s="271">
        <v>25</v>
      </c>
      <c r="G616" s="271">
        <v>226</v>
      </c>
      <c r="H616" s="338" t="s">
        <v>626</v>
      </c>
      <c r="I616" s="338" t="s">
        <v>9098</v>
      </c>
      <c r="K616" s="272">
        <f t="shared" si="19"/>
        <v>243</v>
      </c>
    </row>
    <row r="617" spans="1:11" x14ac:dyDescent="0.2">
      <c r="A617" s="337" t="s">
        <v>3649</v>
      </c>
      <c r="B617" s="331" t="s">
        <v>8490</v>
      </c>
      <c r="C617" s="332">
        <v>0.33</v>
      </c>
      <c r="D617" s="622" t="s">
        <v>520</v>
      </c>
      <c r="E617" s="271">
        <v>64</v>
      </c>
      <c r="F617" s="271">
        <v>25</v>
      </c>
      <c r="G617" s="271">
        <v>235</v>
      </c>
      <c r="H617" s="338" t="s">
        <v>5398</v>
      </c>
      <c r="I617" s="338" t="s">
        <v>9098</v>
      </c>
      <c r="K617" s="272">
        <f t="shared" si="19"/>
        <v>252</v>
      </c>
    </row>
    <row r="618" spans="1:11" x14ac:dyDescent="0.2">
      <c r="A618" s="348" t="s">
        <v>3832</v>
      </c>
      <c r="B618" s="331" t="s">
        <v>8490</v>
      </c>
      <c r="C618" s="330">
        <v>0.33</v>
      </c>
      <c r="D618" s="331" t="s">
        <v>2932</v>
      </c>
      <c r="E618" s="330">
        <v>64</v>
      </c>
      <c r="F618" s="271">
        <v>34</v>
      </c>
      <c r="G618" s="271">
        <v>162</v>
      </c>
      <c r="I618" s="338" t="s">
        <v>9098</v>
      </c>
      <c r="K618" s="272">
        <f t="shared" si="19"/>
        <v>179</v>
      </c>
    </row>
    <row r="619" spans="1:11" x14ac:dyDescent="0.2">
      <c r="A619" s="577" t="s">
        <v>12029</v>
      </c>
      <c r="B619" s="518" t="s">
        <v>8490</v>
      </c>
      <c r="C619" s="330">
        <v>0.33</v>
      </c>
      <c r="D619" s="518" t="s">
        <v>12032</v>
      </c>
      <c r="E619" s="330">
        <v>63</v>
      </c>
      <c r="F619" s="271">
        <v>25</v>
      </c>
      <c r="G619" s="271">
        <v>190</v>
      </c>
      <c r="H619" s="272" t="s">
        <v>12011</v>
      </c>
      <c r="I619" s="338" t="s">
        <v>9098</v>
      </c>
      <c r="K619" s="272">
        <f t="shared" si="19"/>
        <v>207</v>
      </c>
    </row>
    <row r="620" spans="1:11" x14ac:dyDescent="0.2">
      <c r="A620" s="348" t="s">
        <v>3166</v>
      </c>
      <c r="B620" s="331" t="s">
        <v>8490</v>
      </c>
      <c r="C620" s="330">
        <v>0.33</v>
      </c>
      <c r="D620" s="331" t="s">
        <v>724</v>
      </c>
      <c r="E620" s="330">
        <v>63</v>
      </c>
      <c r="F620" s="271">
        <v>26</v>
      </c>
      <c r="G620" s="271">
        <v>256</v>
      </c>
      <c r="I620" s="338" t="s">
        <v>9098</v>
      </c>
      <c r="K620" s="272">
        <f t="shared" si="19"/>
        <v>273</v>
      </c>
    </row>
    <row r="621" spans="1:11" x14ac:dyDescent="0.2">
      <c r="A621" s="337" t="s">
        <v>4833</v>
      </c>
      <c r="B621" s="336" t="s">
        <v>8490</v>
      </c>
      <c r="C621" s="332">
        <v>0.33</v>
      </c>
      <c r="D621" s="336" t="s">
        <v>4845</v>
      </c>
      <c r="E621" s="271">
        <v>62</v>
      </c>
      <c r="F621" s="271">
        <v>26</v>
      </c>
      <c r="G621" s="271">
        <v>238</v>
      </c>
      <c r="I621" s="338" t="s">
        <v>9098</v>
      </c>
      <c r="K621" s="272">
        <f t="shared" si="19"/>
        <v>255</v>
      </c>
    </row>
    <row r="622" spans="1:11" x14ac:dyDescent="0.2">
      <c r="A622" s="337" t="s">
        <v>1199</v>
      </c>
      <c r="B622" s="336" t="s">
        <v>8490</v>
      </c>
      <c r="C622" s="332">
        <v>0.33</v>
      </c>
      <c r="D622" s="336" t="s">
        <v>1200</v>
      </c>
      <c r="E622" s="271">
        <v>61</v>
      </c>
      <c r="F622" s="271">
        <v>25</v>
      </c>
      <c r="G622" s="271">
        <v>238</v>
      </c>
      <c r="H622" s="338" t="s">
        <v>131</v>
      </c>
      <c r="I622" s="338" t="s">
        <v>9098</v>
      </c>
      <c r="K622" s="272">
        <f t="shared" si="19"/>
        <v>255</v>
      </c>
    </row>
    <row r="623" spans="1:11" x14ac:dyDescent="0.2">
      <c r="A623" s="337" t="s">
        <v>5251</v>
      </c>
      <c r="B623" s="336" t="s">
        <v>8490</v>
      </c>
      <c r="C623" s="332">
        <v>0.33</v>
      </c>
      <c r="D623" s="336" t="s">
        <v>4268</v>
      </c>
      <c r="E623" s="271">
        <v>63</v>
      </c>
      <c r="F623" s="425" t="s">
        <v>9991</v>
      </c>
      <c r="G623" s="271">
        <v>239</v>
      </c>
      <c r="I623" s="338" t="s">
        <v>9098</v>
      </c>
      <c r="K623" s="272">
        <f t="shared" si="19"/>
        <v>256</v>
      </c>
    </row>
    <row r="624" spans="1:11" x14ac:dyDescent="0.2">
      <c r="A624" s="337" t="s">
        <v>1223</v>
      </c>
      <c r="B624" s="272" t="s">
        <v>8490</v>
      </c>
      <c r="C624" s="332">
        <v>0.33</v>
      </c>
      <c r="D624" s="420" t="s">
        <v>2623</v>
      </c>
      <c r="E624" s="271">
        <v>59</v>
      </c>
      <c r="F624" s="271">
        <v>33</v>
      </c>
      <c r="G624" s="271">
        <v>174</v>
      </c>
      <c r="I624" s="338" t="s">
        <v>9147</v>
      </c>
      <c r="J624" s="272">
        <f>G624+15</f>
        <v>189</v>
      </c>
    </row>
    <row r="625" spans="1:11" x14ac:dyDescent="0.2">
      <c r="A625" s="337" t="s">
        <v>1585</v>
      </c>
      <c r="B625" s="272" t="s">
        <v>8490</v>
      </c>
      <c r="C625" s="332">
        <v>0.33</v>
      </c>
      <c r="D625" s="731" t="s">
        <v>4594</v>
      </c>
      <c r="E625" s="271">
        <v>70</v>
      </c>
      <c r="F625" s="271" t="s">
        <v>9205</v>
      </c>
      <c r="G625" s="271">
        <v>199</v>
      </c>
      <c r="I625" s="338" t="s">
        <v>9098</v>
      </c>
      <c r="K625" s="272">
        <f>G625+17</f>
        <v>216</v>
      </c>
    </row>
    <row r="626" spans="1:11" x14ac:dyDescent="0.2">
      <c r="A626" s="337" t="s">
        <v>2459</v>
      </c>
      <c r="B626" s="336" t="s">
        <v>8490</v>
      </c>
      <c r="C626" s="332">
        <v>0.33</v>
      </c>
      <c r="D626" s="336" t="s">
        <v>6698</v>
      </c>
      <c r="E626" s="271">
        <v>61</v>
      </c>
      <c r="F626" s="271">
        <v>25</v>
      </c>
      <c r="G626" s="271">
        <v>238</v>
      </c>
      <c r="I626" s="338" t="s">
        <v>9098</v>
      </c>
      <c r="K626" s="272">
        <f>G626+17</f>
        <v>255</v>
      </c>
    </row>
    <row r="627" spans="1:11" x14ac:dyDescent="0.2">
      <c r="A627" s="337" t="s">
        <v>6922</v>
      </c>
      <c r="B627" s="336" t="s">
        <v>8490</v>
      </c>
      <c r="C627" s="332">
        <v>0.33</v>
      </c>
      <c r="D627" s="336" t="s">
        <v>5920</v>
      </c>
      <c r="E627" s="271">
        <v>61</v>
      </c>
      <c r="F627" s="271">
        <v>25</v>
      </c>
      <c r="G627" s="271">
        <v>238</v>
      </c>
      <c r="I627" s="338" t="s">
        <v>9098</v>
      </c>
      <c r="K627" s="272">
        <f>G627+17</f>
        <v>255</v>
      </c>
    </row>
    <row r="628" spans="1:11" x14ac:dyDescent="0.2">
      <c r="A628" s="337" t="s">
        <v>996</v>
      </c>
      <c r="B628" s="336" t="s">
        <v>8490</v>
      </c>
      <c r="C628" s="332">
        <v>0.33</v>
      </c>
      <c r="D628" s="336" t="s">
        <v>2473</v>
      </c>
      <c r="E628" s="271">
        <v>61</v>
      </c>
      <c r="F628" s="271">
        <v>25</v>
      </c>
      <c r="G628" s="271">
        <v>238</v>
      </c>
      <c r="H628" s="338" t="s">
        <v>131</v>
      </c>
      <c r="I628" s="338" t="s">
        <v>9098</v>
      </c>
      <c r="K628" s="272">
        <f>G628+17</f>
        <v>255</v>
      </c>
    </row>
    <row r="629" spans="1:11" x14ac:dyDescent="0.2">
      <c r="A629" s="337" t="s">
        <v>236</v>
      </c>
      <c r="B629" s="331" t="s">
        <v>8490</v>
      </c>
      <c r="C629" s="330">
        <v>0.33</v>
      </c>
      <c r="D629" s="331" t="s">
        <v>4595</v>
      </c>
      <c r="E629" s="330">
        <v>62</v>
      </c>
      <c r="F629" s="271">
        <v>25</v>
      </c>
      <c r="G629" s="271">
        <v>232</v>
      </c>
      <c r="I629" s="338" t="s">
        <v>9098</v>
      </c>
      <c r="K629" s="272">
        <f>G629+17</f>
        <v>249</v>
      </c>
    </row>
    <row r="630" spans="1:11" x14ac:dyDescent="0.2">
      <c r="A630" s="337" t="s">
        <v>9013</v>
      </c>
      <c r="B630" s="331" t="s">
        <v>8490</v>
      </c>
      <c r="C630" s="330">
        <v>0.33</v>
      </c>
      <c r="D630" s="331" t="s">
        <v>4654</v>
      </c>
      <c r="E630" s="330">
        <v>56</v>
      </c>
      <c r="F630" s="271">
        <v>41</v>
      </c>
      <c r="G630" s="271">
        <v>185</v>
      </c>
      <c r="I630" s="338" t="s">
        <v>9147</v>
      </c>
      <c r="J630" s="272">
        <f>G630+15</f>
        <v>200</v>
      </c>
    </row>
    <row r="631" spans="1:11" x14ac:dyDescent="0.2">
      <c r="A631" s="337" t="s">
        <v>4348</v>
      </c>
      <c r="B631" s="331" t="s">
        <v>8490</v>
      </c>
      <c r="C631" s="330">
        <v>0.33</v>
      </c>
      <c r="D631" s="331" t="s">
        <v>5747</v>
      </c>
      <c r="E631" s="330">
        <v>61</v>
      </c>
      <c r="F631" s="271">
        <v>25</v>
      </c>
      <c r="G631" s="271">
        <v>238</v>
      </c>
      <c r="I631" s="338" t="s">
        <v>9098</v>
      </c>
      <c r="K631" s="272">
        <f t="shared" ref="K631:K642" si="20">G631+17</f>
        <v>255</v>
      </c>
    </row>
    <row r="632" spans="1:11" x14ac:dyDescent="0.2">
      <c r="A632" s="349" t="s">
        <v>2460</v>
      </c>
      <c r="B632" s="331" t="s">
        <v>8490</v>
      </c>
      <c r="C632" s="332">
        <v>0.33</v>
      </c>
      <c r="D632" s="331" t="s">
        <v>527</v>
      </c>
      <c r="E632" s="271">
        <v>61</v>
      </c>
      <c r="F632" s="271">
        <v>25</v>
      </c>
      <c r="G632" s="271">
        <v>238</v>
      </c>
      <c r="I632" s="338" t="s">
        <v>9098</v>
      </c>
      <c r="K632" s="272">
        <f t="shared" si="20"/>
        <v>255</v>
      </c>
    </row>
    <row r="633" spans="1:11" x14ac:dyDescent="0.2">
      <c r="A633" s="337" t="s">
        <v>5601</v>
      </c>
      <c r="B633" s="272" t="s">
        <v>8490</v>
      </c>
      <c r="C633" s="332">
        <v>0.33</v>
      </c>
      <c r="D633" s="731" t="s">
        <v>7352</v>
      </c>
      <c r="E633" s="271">
        <v>65</v>
      </c>
      <c r="F633" s="271">
        <v>28</v>
      </c>
      <c r="I633" s="338" t="s">
        <v>9098</v>
      </c>
      <c r="K633" s="272">
        <f t="shared" si="20"/>
        <v>17</v>
      </c>
    </row>
    <row r="634" spans="1:11" x14ac:dyDescent="0.2">
      <c r="A634" s="337" t="s">
        <v>4482</v>
      </c>
      <c r="B634" s="331" t="s">
        <v>8490</v>
      </c>
      <c r="C634" s="330">
        <v>0.33</v>
      </c>
      <c r="D634" s="331" t="s">
        <v>8580</v>
      </c>
      <c r="E634" s="321">
        <v>61</v>
      </c>
      <c r="F634" s="271">
        <v>26</v>
      </c>
      <c r="G634" s="271">
        <v>240</v>
      </c>
      <c r="I634" s="338" t="s">
        <v>9098</v>
      </c>
      <c r="K634" s="272">
        <f t="shared" si="20"/>
        <v>257</v>
      </c>
    </row>
    <row r="635" spans="1:11" x14ac:dyDescent="0.2">
      <c r="A635" s="337" t="s">
        <v>4060</v>
      </c>
      <c r="B635" s="331" t="s">
        <v>8490</v>
      </c>
      <c r="C635" s="330">
        <v>0.33</v>
      </c>
      <c r="D635" s="331" t="s">
        <v>4061</v>
      </c>
      <c r="E635" s="321">
        <v>68</v>
      </c>
      <c r="F635" s="271">
        <v>25</v>
      </c>
      <c r="G635" s="271">
        <v>212</v>
      </c>
      <c r="I635" s="338" t="s">
        <v>9098</v>
      </c>
      <c r="K635" s="272">
        <f t="shared" si="20"/>
        <v>229</v>
      </c>
    </row>
    <row r="636" spans="1:11" x14ac:dyDescent="0.2">
      <c r="A636" s="337" t="s">
        <v>5299</v>
      </c>
      <c r="B636" s="331" t="s">
        <v>8490</v>
      </c>
      <c r="C636" s="330">
        <v>0.33</v>
      </c>
      <c r="D636" s="331" t="s">
        <v>3743</v>
      </c>
      <c r="E636" s="321">
        <v>63</v>
      </c>
      <c r="F636" s="271">
        <v>25</v>
      </c>
      <c r="G636" s="271">
        <v>225</v>
      </c>
      <c r="I636" s="338" t="s">
        <v>9098</v>
      </c>
      <c r="K636" s="272">
        <f t="shared" si="20"/>
        <v>242</v>
      </c>
    </row>
    <row r="637" spans="1:11" x14ac:dyDescent="0.2">
      <c r="A637" s="337" t="s">
        <v>9850</v>
      </c>
      <c r="B637" s="331" t="s">
        <v>8490</v>
      </c>
      <c r="C637" s="330">
        <v>0.33</v>
      </c>
      <c r="D637" s="331" t="s">
        <v>9849</v>
      </c>
      <c r="E637" s="321">
        <v>68</v>
      </c>
      <c r="F637" s="271">
        <v>25</v>
      </c>
      <c r="G637" s="271">
        <v>210</v>
      </c>
      <c r="H637" s="338" t="s">
        <v>4567</v>
      </c>
      <c r="I637" s="338" t="s">
        <v>9098</v>
      </c>
      <c r="K637" s="272">
        <f t="shared" si="20"/>
        <v>227</v>
      </c>
    </row>
    <row r="638" spans="1:11" x14ac:dyDescent="0.2">
      <c r="A638" s="337" t="s">
        <v>7712</v>
      </c>
      <c r="B638" s="331" t="s">
        <v>8490</v>
      </c>
      <c r="C638" s="330">
        <v>0.33</v>
      </c>
      <c r="D638" s="331" t="s">
        <v>7713</v>
      </c>
      <c r="E638" s="321">
        <v>70</v>
      </c>
      <c r="F638" s="425" t="s">
        <v>7714</v>
      </c>
      <c r="G638" s="271">
        <v>200</v>
      </c>
      <c r="I638" s="338" t="s">
        <v>9098</v>
      </c>
      <c r="K638" s="272">
        <f t="shared" si="20"/>
        <v>217</v>
      </c>
    </row>
    <row r="639" spans="1:11" x14ac:dyDescent="0.2">
      <c r="A639" s="337" t="s">
        <v>7150</v>
      </c>
      <c r="B639" s="331" t="s">
        <v>8490</v>
      </c>
      <c r="C639" s="330">
        <v>0.33</v>
      </c>
      <c r="D639" s="518" t="s">
        <v>11041</v>
      </c>
      <c r="E639" s="321">
        <v>69</v>
      </c>
      <c r="F639" s="271">
        <v>25</v>
      </c>
      <c r="G639" s="271">
        <v>226</v>
      </c>
      <c r="I639" s="338" t="s">
        <v>9098</v>
      </c>
      <c r="K639" s="272">
        <f t="shared" si="20"/>
        <v>243</v>
      </c>
    </row>
    <row r="640" spans="1:11" x14ac:dyDescent="0.2">
      <c r="A640" s="348" t="s">
        <v>3384</v>
      </c>
      <c r="B640" s="331" t="s">
        <v>8490</v>
      </c>
      <c r="C640" s="330">
        <v>0.33</v>
      </c>
      <c r="D640" s="331" t="s">
        <v>2202</v>
      </c>
      <c r="E640" s="330">
        <v>61</v>
      </c>
      <c r="F640" s="271">
        <v>25</v>
      </c>
      <c r="G640" s="271">
        <v>235</v>
      </c>
      <c r="I640" s="338" t="s">
        <v>9098</v>
      </c>
      <c r="K640" s="272">
        <f t="shared" si="20"/>
        <v>252</v>
      </c>
    </row>
    <row r="641" spans="1:11" x14ac:dyDescent="0.2">
      <c r="A641" s="337" t="s">
        <v>9042</v>
      </c>
      <c r="B641" s="336" t="s">
        <v>8490</v>
      </c>
      <c r="C641" s="332">
        <v>0.33</v>
      </c>
      <c r="D641" s="336" t="s">
        <v>356</v>
      </c>
      <c r="E641" s="271">
        <v>61</v>
      </c>
      <c r="F641" s="271">
        <v>25</v>
      </c>
      <c r="G641" s="271">
        <v>240</v>
      </c>
      <c r="I641" s="338" t="s">
        <v>9098</v>
      </c>
      <c r="K641" s="272">
        <f t="shared" si="20"/>
        <v>257</v>
      </c>
    </row>
    <row r="642" spans="1:11" x14ac:dyDescent="0.2">
      <c r="A642" s="337" t="s">
        <v>129</v>
      </c>
      <c r="B642" s="336" t="s">
        <v>8490</v>
      </c>
      <c r="C642" s="332">
        <v>0.33</v>
      </c>
      <c r="D642" s="336" t="s">
        <v>975</v>
      </c>
      <c r="E642" s="271">
        <v>61</v>
      </c>
      <c r="F642" s="271">
        <v>26</v>
      </c>
      <c r="G642" s="271">
        <v>240</v>
      </c>
      <c r="I642" s="338" t="s">
        <v>9098</v>
      </c>
      <c r="K642" s="272">
        <f t="shared" si="20"/>
        <v>257</v>
      </c>
    </row>
    <row r="643" spans="1:11" x14ac:dyDescent="0.2">
      <c r="A643" s="337" t="s">
        <v>3024</v>
      </c>
      <c r="B643" s="336" t="s">
        <v>8490</v>
      </c>
      <c r="C643" s="332">
        <v>0.33</v>
      </c>
      <c r="D643" s="336" t="s">
        <v>3986</v>
      </c>
      <c r="E643" s="271">
        <v>65</v>
      </c>
      <c r="F643" s="271">
        <v>43</v>
      </c>
      <c r="G643" s="271">
        <v>180</v>
      </c>
      <c r="I643" s="338" t="s">
        <v>9147</v>
      </c>
      <c r="J643" s="272">
        <f>G643+15</f>
        <v>195</v>
      </c>
    </row>
    <row r="644" spans="1:11" x14ac:dyDescent="0.2">
      <c r="A644" s="337" t="s">
        <v>7359</v>
      </c>
      <c r="B644" s="331" t="s">
        <v>8490</v>
      </c>
      <c r="C644" s="330">
        <v>0.33</v>
      </c>
      <c r="D644" s="331" t="s">
        <v>1317</v>
      </c>
      <c r="E644" s="330">
        <v>66</v>
      </c>
      <c r="F644" s="271">
        <v>25</v>
      </c>
      <c r="G644" s="271">
        <v>168</v>
      </c>
      <c r="I644" s="338" t="s">
        <v>9098</v>
      </c>
      <c r="K644" s="272">
        <f t="shared" ref="K644:K659" si="21">G644+17</f>
        <v>185</v>
      </c>
    </row>
    <row r="645" spans="1:11" x14ac:dyDescent="0.2">
      <c r="A645" s="337" t="s">
        <v>3664</v>
      </c>
      <c r="B645" s="329" t="s">
        <v>8490</v>
      </c>
      <c r="C645" s="330">
        <v>0.33</v>
      </c>
      <c r="D645" s="331" t="s">
        <v>6404</v>
      </c>
      <c r="E645" s="321">
        <v>66</v>
      </c>
      <c r="I645" s="338" t="s">
        <v>9098</v>
      </c>
      <c r="K645" s="272">
        <f t="shared" si="21"/>
        <v>17</v>
      </c>
    </row>
    <row r="646" spans="1:11" x14ac:dyDescent="0.2">
      <c r="A646" s="337" t="s">
        <v>10398</v>
      </c>
      <c r="B646" s="329" t="s">
        <v>8490</v>
      </c>
      <c r="C646" s="330">
        <v>0.33</v>
      </c>
      <c r="D646" s="331" t="s">
        <v>9054</v>
      </c>
      <c r="E646" s="321">
        <v>68</v>
      </c>
      <c r="F646" s="425" t="s">
        <v>7714</v>
      </c>
      <c r="G646" s="271">
        <v>212</v>
      </c>
      <c r="H646" s="338" t="s">
        <v>10395</v>
      </c>
      <c r="I646" s="338" t="s">
        <v>9098</v>
      </c>
      <c r="K646" s="272">
        <f t="shared" si="21"/>
        <v>229</v>
      </c>
    </row>
    <row r="647" spans="1:11" x14ac:dyDescent="0.2">
      <c r="A647" s="337" t="s">
        <v>4558</v>
      </c>
      <c r="B647" s="329" t="s">
        <v>8490</v>
      </c>
      <c r="C647" s="330">
        <v>0.33</v>
      </c>
      <c r="D647" s="331" t="s">
        <v>7578</v>
      </c>
      <c r="E647" s="321">
        <v>61</v>
      </c>
      <c r="F647" s="271">
        <v>25</v>
      </c>
      <c r="G647" s="271">
        <v>238</v>
      </c>
      <c r="I647" s="338" t="s">
        <v>9098</v>
      </c>
      <c r="K647" s="272">
        <f t="shared" si="21"/>
        <v>255</v>
      </c>
    </row>
    <row r="648" spans="1:11" x14ac:dyDescent="0.2">
      <c r="A648" s="337" t="s">
        <v>7579</v>
      </c>
      <c r="B648" s="329" t="s">
        <v>8490</v>
      </c>
      <c r="C648" s="330">
        <v>0.33</v>
      </c>
      <c r="D648" s="331" t="s">
        <v>10242</v>
      </c>
      <c r="E648" s="321">
        <v>61</v>
      </c>
      <c r="G648" s="271">
        <v>238</v>
      </c>
      <c r="I648" s="338" t="s">
        <v>9098</v>
      </c>
      <c r="K648" s="272">
        <f t="shared" si="21"/>
        <v>255</v>
      </c>
    </row>
    <row r="649" spans="1:11" x14ac:dyDescent="0.2">
      <c r="A649" s="337" t="s">
        <v>9043</v>
      </c>
      <c r="B649" s="336" t="s">
        <v>8490</v>
      </c>
      <c r="C649" s="332">
        <v>0.33</v>
      </c>
      <c r="D649" s="336" t="s">
        <v>7911</v>
      </c>
      <c r="E649" s="271">
        <v>61</v>
      </c>
      <c r="F649" s="271">
        <v>25</v>
      </c>
      <c r="G649" s="271">
        <v>238</v>
      </c>
      <c r="I649" s="338" t="s">
        <v>9098</v>
      </c>
      <c r="K649" s="272">
        <f t="shared" si="21"/>
        <v>255</v>
      </c>
    </row>
    <row r="650" spans="1:11" x14ac:dyDescent="0.2">
      <c r="A650" s="337" t="s">
        <v>6810</v>
      </c>
      <c r="B650" s="336" t="s">
        <v>8490</v>
      </c>
      <c r="C650" s="332">
        <v>0.33</v>
      </c>
      <c r="D650" s="336" t="s">
        <v>6809</v>
      </c>
      <c r="E650" s="271">
        <v>61</v>
      </c>
      <c r="F650" s="271">
        <v>25</v>
      </c>
      <c r="G650" s="271">
        <v>238</v>
      </c>
      <c r="I650" s="338" t="s">
        <v>9098</v>
      </c>
      <c r="K650" s="272">
        <f t="shared" si="21"/>
        <v>255</v>
      </c>
    </row>
    <row r="651" spans="1:11" x14ac:dyDescent="0.2">
      <c r="A651" s="337" t="s">
        <v>10155</v>
      </c>
      <c r="B651" s="331" t="s">
        <v>8490</v>
      </c>
      <c r="C651" s="330">
        <v>0.33</v>
      </c>
      <c r="D651" s="331" t="s">
        <v>780</v>
      </c>
      <c r="E651" s="330">
        <v>61</v>
      </c>
      <c r="F651" s="271">
        <v>26</v>
      </c>
      <c r="G651" s="271">
        <v>210</v>
      </c>
      <c r="I651" s="338" t="s">
        <v>9098</v>
      </c>
      <c r="K651" s="272">
        <f t="shared" si="21"/>
        <v>227</v>
      </c>
    </row>
    <row r="652" spans="1:11" x14ac:dyDescent="0.2">
      <c r="A652" s="337" t="s">
        <v>6656</v>
      </c>
      <c r="B652" s="331" t="s">
        <v>8490</v>
      </c>
      <c r="C652" s="332">
        <v>0.33</v>
      </c>
      <c r="D652" s="731" t="s">
        <v>1889</v>
      </c>
      <c r="E652" s="271">
        <v>61</v>
      </c>
      <c r="F652" s="271">
        <v>27</v>
      </c>
      <c r="G652" s="271">
        <v>210</v>
      </c>
      <c r="I652" s="338" t="s">
        <v>9098</v>
      </c>
      <c r="K652" s="272">
        <f t="shared" si="21"/>
        <v>227</v>
      </c>
    </row>
    <row r="653" spans="1:11" x14ac:dyDescent="0.2">
      <c r="A653" s="337" t="s">
        <v>7155</v>
      </c>
      <c r="B653" s="272" t="s">
        <v>8490</v>
      </c>
      <c r="C653" s="332">
        <v>0.33</v>
      </c>
      <c r="D653" s="731" t="s">
        <v>10265</v>
      </c>
      <c r="E653" s="271">
        <v>67</v>
      </c>
      <c r="F653" s="271">
        <v>28</v>
      </c>
      <c r="G653" s="271">
        <v>165</v>
      </c>
      <c r="I653" s="338" t="s">
        <v>9098</v>
      </c>
      <c r="K653" s="272">
        <f t="shared" si="21"/>
        <v>182</v>
      </c>
    </row>
    <row r="654" spans="1:11" x14ac:dyDescent="0.2">
      <c r="A654" s="337" t="s">
        <v>1091</v>
      </c>
      <c r="B654" s="272" t="s">
        <v>8490</v>
      </c>
      <c r="C654" s="332">
        <v>0.33</v>
      </c>
      <c r="D654" s="333" t="s">
        <v>899</v>
      </c>
      <c r="E654" s="271">
        <v>61</v>
      </c>
      <c r="G654" s="271">
        <v>238</v>
      </c>
      <c r="I654" s="338" t="s">
        <v>9098</v>
      </c>
      <c r="K654" s="272">
        <f t="shared" si="21"/>
        <v>255</v>
      </c>
    </row>
    <row r="655" spans="1:11" x14ac:dyDescent="0.2">
      <c r="A655" s="337" t="s">
        <v>9044</v>
      </c>
      <c r="B655" s="272" t="s">
        <v>8490</v>
      </c>
      <c r="C655" s="332">
        <v>0.33</v>
      </c>
      <c r="D655" s="333" t="s">
        <v>5985</v>
      </c>
      <c r="E655" s="271">
        <v>61</v>
      </c>
      <c r="F655" s="271">
        <v>25</v>
      </c>
      <c r="G655" s="271">
        <v>238</v>
      </c>
      <c r="I655" s="338" t="s">
        <v>9098</v>
      </c>
      <c r="K655" s="272">
        <f t="shared" si="21"/>
        <v>255</v>
      </c>
    </row>
    <row r="656" spans="1:11" x14ac:dyDescent="0.2">
      <c r="A656" s="337" t="s">
        <v>2199</v>
      </c>
      <c r="B656" s="338" t="s">
        <v>8490</v>
      </c>
      <c r="C656" s="332">
        <v>0.33</v>
      </c>
      <c r="D656" s="420" t="s">
        <v>2200</v>
      </c>
      <c r="E656" s="271">
        <v>63</v>
      </c>
      <c r="G656" s="271">
        <v>245</v>
      </c>
      <c r="I656" s="338" t="s">
        <v>9098</v>
      </c>
      <c r="K656" s="272">
        <f t="shared" si="21"/>
        <v>262</v>
      </c>
    </row>
    <row r="657" spans="1:11" x14ac:dyDescent="0.2">
      <c r="A657" s="337" t="s">
        <v>2331</v>
      </c>
      <c r="B657" s="338" t="s">
        <v>8490</v>
      </c>
      <c r="C657" s="332">
        <v>0.33</v>
      </c>
      <c r="D657" s="420" t="s">
        <v>2231</v>
      </c>
      <c r="E657" s="271">
        <v>69</v>
      </c>
      <c r="F657" s="271">
        <v>25</v>
      </c>
      <c r="G657" s="271">
        <v>175</v>
      </c>
      <c r="I657" s="338" t="s">
        <v>9098</v>
      </c>
      <c r="K657" s="272">
        <f t="shared" si="21"/>
        <v>192</v>
      </c>
    </row>
    <row r="658" spans="1:11" x14ac:dyDescent="0.2">
      <c r="A658" s="337" t="s">
        <v>10851</v>
      </c>
      <c r="B658" s="338" t="s">
        <v>8490</v>
      </c>
      <c r="C658" s="332">
        <v>0.33</v>
      </c>
      <c r="D658" s="420" t="s">
        <v>10852</v>
      </c>
      <c r="E658" s="271">
        <v>63</v>
      </c>
      <c r="G658" s="271">
        <v>238</v>
      </c>
      <c r="H658" s="272" t="s">
        <v>10853</v>
      </c>
      <c r="I658" s="338" t="s">
        <v>9098</v>
      </c>
      <c r="K658" s="272">
        <f t="shared" si="21"/>
        <v>255</v>
      </c>
    </row>
    <row r="659" spans="1:11" x14ac:dyDescent="0.2">
      <c r="A659" s="337" t="s">
        <v>7081</v>
      </c>
      <c r="B659" s="272" t="s">
        <v>8490</v>
      </c>
      <c r="C659" s="332">
        <v>0.33</v>
      </c>
      <c r="D659" s="731" t="s">
        <v>5947</v>
      </c>
      <c r="E659" s="271">
        <v>63</v>
      </c>
      <c r="F659" s="271">
        <v>26</v>
      </c>
      <c r="G659" s="271">
        <v>186</v>
      </c>
      <c r="I659" s="338" t="s">
        <v>9098</v>
      </c>
      <c r="K659" s="272">
        <f t="shared" si="21"/>
        <v>203</v>
      </c>
    </row>
    <row r="660" spans="1:11" x14ac:dyDescent="0.2">
      <c r="A660" s="337" t="s">
        <v>7210</v>
      </c>
      <c r="B660" s="338" t="s">
        <v>8490</v>
      </c>
      <c r="C660" s="332">
        <v>0.33</v>
      </c>
      <c r="D660" s="420" t="s">
        <v>7209</v>
      </c>
      <c r="E660" s="271">
        <v>60</v>
      </c>
      <c r="F660" s="271">
        <v>33</v>
      </c>
      <c r="G660" s="271">
        <v>187</v>
      </c>
      <c r="I660" s="338" t="s">
        <v>9147</v>
      </c>
      <c r="J660" s="272">
        <f>G660+15</f>
        <v>202</v>
      </c>
    </row>
    <row r="661" spans="1:11" x14ac:dyDescent="0.2">
      <c r="A661" s="337" t="s">
        <v>12097</v>
      </c>
      <c r="B661" s="338" t="s">
        <v>8490</v>
      </c>
      <c r="C661" s="332">
        <v>0.33</v>
      </c>
      <c r="D661" s="420" t="s">
        <v>12100</v>
      </c>
      <c r="E661" s="271">
        <v>59</v>
      </c>
      <c r="F661" s="271">
        <v>35</v>
      </c>
      <c r="G661" s="271">
        <v>196</v>
      </c>
      <c r="H661" s="272" t="s">
        <v>12079</v>
      </c>
      <c r="I661" s="338" t="s">
        <v>9098</v>
      </c>
      <c r="K661" s="272">
        <v>213</v>
      </c>
    </row>
    <row r="662" spans="1:11" x14ac:dyDescent="0.2">
      <c r="A662" s="337" t="s">
        <v>5209</v>
      </c>
      <c r="B662" s="336" t="s">
        <v>8490</v>
      </c>
      <c r="C662" s="332">
        <v>0.33</v>
      </c>
      <c r="D662" s="336" t="s">
        <v>8881</v>
      </c>
      <c r="E662" s="271">
        <v>61</v>
      </c>
      <c r="F662" s="271">
        <v>25</v>
      </c>
      <c r="G662" s="271">
        <v>240</v>
      </c>
      <c r="I662" s="338" t="s">
        <v>9098</v>
      </c>
      <c r="K662" s="272">
        <f t="shared" ref="K662:K667" si="22">G662+17</f>
        <v>257</v>
      </c>
    </row>
    <row r="663" spans="1:11" x14ac:dyDescent="0.2">
      <c r="A663" s="337" t="s">
        <v>2885</v>
      </c>
      <c r="B663" s="331" t="s">
        <v>8490</v>
      </c>
      <c r="C663" s="332">
        <v>0.33</v>
      </c>
      <c r="D663" s="333" t="s">
        <v>528</v>
      </c>
      <c r="E663" s="271">
        <v>61</v>
      </c>
      <c r="F663" s="271">
        <v>25</v>
      </c>
      <c r="G663" s="271">
        <v>240</v>
      </c>
      <c r="I663" s="338" t="s">
        <v>9098</v>
      </c>
      <c r="K663" s="272">
        <f t="shared" si="22"/>
        <v>257</v>
      </c>
    </row>
    <row r="664" spans="1:11" x14ac:dyDescent="0.2">
      <c r="A664" s="337" t="s">
        <v>4423</v>
      </c>
      <c r="B664" s="331" t="s">
        <v>8490</v>
      </c>
      <c r="C664" s="332">
        <v>0.33</v>
      </c>
      <c r="D664" s="420" t="s">
        <v>6646</v>
      </c>
      <c r="E664" s="271">
        <v>61</v>
      </c>
      <c r="F664" s="271">
        <v>25</v>
      </c>
      <c r="G664" s="271">
        <v>238</v>
      </c>
      <c r="I664" s="338" t="s">
        <v>9098</v>
      </c>
      <c r="K664" s="272">
        <f t="shared" si="22"/>
        <v>255</v>
      </c>
    </row>
    <row r="665" spans="1:11" x14ac:dyDescent="0.2">
      <c r="A665" s="337" t="s">
        <v>2728</v>
      </c>
      <c r="B665" s="336" t="s">
        <v>8490</v>
      </c>
      <c r="C665" s="332">
        <v>0.33</v>
      </c>
      <c r="D665" s="336" t="s">
        <v>357</v>
      </c>
      <c r="E665" s="271">
        <v>61</v>
      </c>
      <c r="F665" s="271">
        <v>25</v>
      </c>
      <c r="G665" s="271">
        <v>240</v>
      </c>
      <c r="I665" s="338" t="s">
        <v>9098</v>
      </c>
      <c r="K665" s="272">
        <f t="shared" si="22"/>
        <v>257</v>
      </c>
    </row>
    <row r="666" spans="1:11" x14ac:dyDescent="0.2">
      <c r="A666" s="337" t="s">
        <v>2729</v>
      </c>
      <c r="B666" s="272" t="s">
        <v>8490</v>
      </c>
      <c r="C666" s="332">
        <v>0.33</v>
      </c>
      <c r="D666" s="333" t="s">
        <v>2463</v>
      </c>
      <c r="E666" s="271">
        <v>61</v>
      </c>
      <c r="F666" s="271">
        <v>25</v>
      </c>
      <c r="G666" s="271">
        <v>238</v>
      </c>
      <c r="I666" s="338" t="s">
        <v>9098</v>
      </c>
      <c r="K666" s="272">
        <f t="shared" si="22"/>
        <v>255</v>
      </c>
    </row>
    <row r="667" spans="1:11" x14ac:dyDescent="0.2">
      <c r="A667" s="337" t="s">
        <v>2322</v>
      </c>
      <c r="B667" s="338" t="s">
        <v>8490</v>
      </c>
      <c r="C667" s="332">
        <v>0.33</v>
      </c>
      <c r="D667" s="420" t="s">
        <v>4287</v>
      </c>
      <c r="E667" s="271">
        <v>69</v>
      </c>
      <c r="F667" s="271">
        <v>25</v>
      </c>
      <c r="G667" s="271">
        <v>225</v>
      </c>
      <c r="I667" s="338" t="s">
        <v>9098</v>
      </c>
      <c r="K667" s="272">
        <f t="shared" si="22"/>
        <v>242</v>
      </c>
    </row>
    <row r="668" spans="1:11" x14ac:dyDescent="0.2">
      <c r="A668" s="337" t="s">
        <v>7992</v>
      </c>
      <c r="B668" s="338" t="s">
        <v>8490</v>
      </c>
      <c r="C668" s="332">
        <v>0.33</v>
      </c>
      <c r="D668" s="420" t="s">
        <v>6826</v>
      </c>
      <c r="E668" s="271">
        <v>61</v>
      </c>
      <c r="F668" s="271">
        <v>33</v>
      </c>
      <c r="G668" s="271">
        <v>180</v>
      </c>
      <c r="I668" s="338" t="s">
        <v>9147</v>
      </c>
      <c r="J668" s="272">
        <f>G668+15</f>
        <v>195</v>
      </c>
    </row>
    <row r="669" spans="1:11" x14ac:dyDescent="0.2">
      <c r="A669" s="337" t="s">
        <v>6717</v>
      </c>
      <c r="B669" s="338" t="s">
        <v>8490</v>
      </c>
      <c r="C669" s="332">
        <v>0.33</v>
      </c>
      <c r="D669" s="420" t="s">
        <v>6718</v>
      </c>
      <c r="E669" s="271">
        <v>60</v>
      </c>
      <c r="F669" s="271">
        <v>25</v>
      </c>
      <c r="G669" s="271">
        <v>235</v>
      </c>
      <c r="I669" s="338" t="s">
        <v>9098</v>
      </c>
      <c r="K669" s="272">
        <f t="shared" ref="K669:K691" si="23">G669+17</f>
        <v>252</v>
      </c>
    </row>
    <row r="670" spans="1:11" x14ac:dyDescent="0.2">
      <c r="A670" s="483" t="s">
        <v>10217</v>
      </c>
      <c r="B670" s="491" t="s">
        <v>8490</v>
      </c>
      <c r="C670" s="485">
        <v>0.33</v>
      </c>
      <c r="D670" s="538" t="s">
        <v>890</v>
      </c>
      <c r="E670" s="486">
        <v>61</v>
      </c>
      <c r="F670" s="486">
        <v>25</v>
      </c>
      <c r="G670" s="486">
        <v>238</v>
      </c>
      <c r="H670" s="491"/>
      <c r="I670" s="491" t="s">
        <v>9098</v>
      </c>
      <c r="J670" s="491"/>
      <c r="K670" s="491">
        <f t="shared" si="23"/>
        <v>255</v>
      </c>
    </row>
    <row r="671" spans="1:11" x14ac:dyDescent="0.2">
      <c r="A671" s="337" t="s">
        <v>4718</v>
      </c>
      <c r="B671" s="338" t="s">
        <v>8490</v>
      </c>
      <c r="C671" s="332">
        <v>0.33</v>
      </c>
      <c r="D671" s="420" t="s">
        <v>4719</v>
      </c>
      <c r="E671" s="271">
        <v>61</v>
      </c>
      <c r="F671" s="271">
        <v>25</v>
      </c>
      <c r="G671" s="271">
        <v>238</v>
      </c>
      <c r="H671" s="338" t="s">
        <v>9177</v>
      </c>
      <c r="I671" s="338" t="s">
        <v>9098</v>
      </c>
      <c r="K671" s="272">
        <f t="shared" si="23"/>
        <v>255</v>
      </c>
    </row>
    <row r="672" spans="1:11" x14ac:dyDescent="0.2">
      <c r="A672" s="337" t="s">
        <v>9045</v>
      </c>
      <c r="B672" s="329" t="s">
        <v>8490</v>
      </c>
      <c r="C672" s="330">
        <v>0.33</v>
      </c>
      <c r="D672" s="331" t="s">
        <v>5244</v>
      </c>
      <c r="E672" s="321">
        <v>61</v>
      </c>
      <c r="F672" s="271">
        <v>25</v>
      </c>
      <c r="G672" s="271">
        <v>238</v>
      </c>
      <c r="I672" s="338" t="s">
        <v>9098</v>
      </c>
      <c r="K672" s="272">
        <f t="shared" si="23"/>
        <v>255</v>
      </c>
    </row>
    <row r="673" spans="1:11" x14ac:dyDescent="0.2">
      <c r="A673" s="337" t="s">
        <v>7743</v>
      </c>
      <c r="B673" s="331" t="s">
        <v>8490</v>
      </c>
      <c r="C673" s="332">
        <v>0.33</v>
      </c>
      <c r="D673" s="731" t="s">
        <v>2570</v>
      </c>
      <c r="E673" s="271">
        <v>61</v>
      </c>
      <c r="F673" s="271">
        <v>25</v>
      </c>
      <c r="G673" s="271">
        <v>237</v>
      </c>
      <c r="I673" s="338" t="s">
        <v>9098</v>
      </c>
      <c r="K673" s="272">
        <f t="shared" si="23"/>
        <v>254</v>
      </c>
    </row>
    <row r="674" spans="1:11" x14ac:dyDescent="0.2">
      <c r="A674" s="348" t="s">
        <v>464</v>
      </c>
      <c r="B674" s="331" t="s">
        <v>8490</v>
      </c>
      <c r="C674" s="330">
        <v>0.33</v>
      </c>
      <c r="D674" s="331" t="s">
        <v>2837</v>
      </c>
      <c r="E674" s="330">
        <v>59</v>
      </c>
      <c r="F674" s="271">
        <v>25</v>
      </c>
      <c r="G674" s="271">
        <v>214</v>
      </c>
      <c r="I674" s="338" t="s">
        <v>9098</v>
      </c>
      <c r="K674" s="272">
        <f t="shared" si="23"/>
        <v>231</v>
      </c>
    </row>
    <row r="675" spans="1:11" x14ac:dyDescent="0.2">
      <c r="A675" s="496" t="s">
        <v>8252</v>
      </c>
      <c r="B675" s="487" t="s">
        <v>8490</v>
      </c>
      <c r="C675" s="497">
        <v>0.33</v>
      </c>
      <c r="D675" s="487" t="s">
        <v>5519</v>
      </c>
      <c r="E675" s="497">
        <v>65</v>
      </c>
      <c r="F675" s="498">
        <v>27</v>
      </c>
      <c r="G675" s="498">
        <v>165</v>
      </c>
      <c r="H675" s="499"/>
      <c r="I675" s="499" t="s">
        <v>9098</v>
      </c>
      <c r="J675" s="499"/>
      <c r="K675" s="499">
        <f t="shared" si="23"/>
        <v>182</v>
      </c>
    </row>
    <row r="676" spans="1:11" x14ac:dyDescent="0.2">
      <c r="A676" s="348" t="s">
        <v>10173</v>
      </c>
      <c r="B676" s="331" t="s">
        <v>8490</v>
      </c>
      <c r="C676" s="330">
        <v>0.33</v>
      </c>
      <c r="D676" s="331" t="s">
        <v>2941</v>
      </c>
      <c r="E676" s="271">
        <v>61</v>
      </c>
      <c r="F676" s="271">
        <v>25</v>
      </c>
      <c r="G676" s="271">
        <v>238</v>
      </c>
      <c r="H676" s="338" t="s">
        <v>10172</v>
      </c>
      <c r="I676" s="338" t="s">
        <v>9098</v>
      </c>
      <c r="K676" s="272">
        <f t="shared" si="23"/>
        <v>255</v>
      </c>
    </row>
    <row r="677" spans="1:11" x14ac:dyDescent="0.2">
      <c r="A677" s="337" t="s">
        <v>6935</v>
      </c>
      <c r="B677" s="336" t="s">
        <v>8490</v>
      </c>
      <c r="C677" s="332">
        <v>0.33</v>
      </c>
      <c r="D677" s="336" t="s">
        <v>9694</v>
      </c>
      <c r="E677" s="271">
        <v>61</v>
      </c>
      <c r="F677" s="271">
        <v>25</v>
      </c>
      <c r="G677" s="271">
        <v>238</v>
      </c>
      <c r="I677" s="338" t="s">
        <v>9098</v>
      </c>
      <c r="K677" s="272">
        <f t="shared" si="23"/>
        <v>255</v>
      </c>
    </row>
    <row r="678" spans="1:11" x14ac:dyDescent="0.2">
      <c r="A678" s="337" t="s">
        <v>7084</v>
      </c>
      <c r="B678" s="272" t="s">
        <v>8490</v>
      </c>
      <c r="C678" s="332">
        <v>0.33</v>
      </c>
      <c r="D678" s="731" t="s">
        <v>5562</v>
      </c>
      <c r="E678" s="271">
        <v>59</v>
      </c>
      <c r="F678" s="271">
        <v>25</v>
      </c>
      <c r="G678" s="271">
        <v>214</v>
      </c>
      <c r="I678" s="338" t="s">
        <v>9098</v>
      </c>
      <c r="K678" s="272">
        <f t="shared" si="23"/>
        <v>231</v>
      </c>
    </row>
    <row r="679" spans="1:11" x14ac:dyDescent="0.2">
      <c r="A679" s="337" t="s">
        <v>3082</v>
      </c>
      <c r="B679" s="336" t="s">
        <v>8490</v>
      </c>
      <c r="C679" s="332">
        <v>0.33</v>
      </c>
      <c r="D679" s="336" t="s">
        <v>7297</v>
      </c>
      <c r="E679" s="271">
        <v>71</v>
      </c>
      <c r="F679" s="425" t="s">
        <v>852</v>
      </c>
      <c r="G679" s="271">
        <v>202</v>
      </c>
      <c r="I679" s="338" t="s">
        <v>9098</v>
      </c>
      <c r="K679" s="272">
        <f t="shared" si="23"/>
        <v>219</v>
      </c>
    </row>
    <row r="680" spans="1:11" x14ac:dyDescent="0.2">
      <c r="A680" s="337" t="s">
        <v>11494</v>
      </c>
      <c r="B680" s="572" t="s">
        <v>8490</v>
      </c>
      <c r="C680" s="332">
        <v>0.33</v>
      </c>
      <c r="D680" s="572" t="s">
        <v>11495</v>
      </c>
      <c r="E680" s="271">
        <v>61</v>
      </c>
      <c r="F680" s="425">
        <v>25</v>
      </c>
      <c r="G680" s="271">
        <v>200</v>
      </c>
      <c r="H680" s="272" t="s">
        <v>11471</v>
      </c>
      <c r="I680" s="338" t="s">
        <v>9098</v>
      </c>
      <c r="K680" s="272">
        <f t="shared" si="23"/>
        <v>217</v>
      </c>
    </row>
    <row r="681" spans="1:11" x14ac:dyDescent="0.2">
      <c r="A681" s="337" t="s">
        <v>851</v>
      </c>
      <c r="B681" s="336" t="s">
        <v>8490</v>
      </c>
      <c r="C681" s="332">
        <v>0.33</v>
      </c>
      <c r="D681" s="336" t="s">
        <v>2695</v>
      </c>
      <c r="E681" s="271">
        <v>70</v>
      </c>
      <c r="F681" s="425" t="s">
        <v>369</v>
      </c>
      <c r="G681" s="271">
        <v>201</v>
      </c>
      <c r="H681" s="338" t="s">
        <v>2694</v>
      </c>
      <c r="I681" s="338" t="s">
        <v>9098</v>
      </c>
      <c r="K681" s="272">
        <f t="shared" si="23"/>
        <v>218</v>
      </c>
    </row>
    <row r="682" spans="1:11" x14ac:dyDescent="0.2">
      <c r="A682" s="337" t="s">
        <v>6193</v>
      </c>
      <c r="B682" s="331" t="s">
        <v>8490</v>
      </c>
      <c r="C682" s="330">
        <v>0.33</v>
      </c>
      <c r="D682" s="331" t="s">
        <v>5960</v>
      </c>
      <c r="E682" s="330">
        <v>63</v>
      </c>
      <c r="F682" s="271">
        <v>25</v>
      </c>
      <c r="G682" s="271">
        <v>247</v>
      </c>
      <c r="I682" s="338" t="s">
        <v>9098</v>
      </c>
      <c r="K682" s="272">
        <f t="shared" si="23"/>
        <v>264</v>
      </c>
    </row>
    <row r="683" spans="1:11" x14ac:dyDescent="0.2">
      <c r="A683" s="337" t="s">
        <v>5331</v>
      </c>
      <c r="B683" s="331" t="s">
        <v>8490</v>
      </c>
      <c r="C683" s="330">
        <v>0.33</v>
      </c>
      <c r="D683" s="331" t="s">
        <v>1928</v>
      </c>
      <c r="E683" s="330">
        <v>63</v>
      </c>
      <c r="F683" s="271">
        <v>27</v>
      </c>
      <c r="G683" s="271">
        <v>203</v>
      </c>
      <c r="I683" s="338" t="s">
        <v>9098</v>
      </c>
      <c r="K683" s="272">
        <f t="shared" si="23"/>
        <v>220</v>
      </c>
    </row>
    <row r="684" spans="1:11" x14ac:dyDescent="0.2">
      <c r="A684" s="337" t="s">
        <v>801</v>
      </c>
      <c r="B684" s="331" t="s">
        <v>8490</v>
      </c>
      <c r="C684" s="330">
        <v>0.33</v>
      </c>
      <c r="D684" s="331" t="s">
        <v>802</v>
      </c>
      <c r="E684" s="271">
        <v>61</v>
      </c>
      <c r="F684" s="271">
        <v>25</v>
      </c>
      <c r="G684" s="271">
        <v>238</v>
      </c>
      <c r="I684" s="338" t="s">
        <v>9098</v>
      </c>
      <c r="K684" s="272">
        <f t="shared" si="23"/>
        <v>255</v>
      </c>
    </row>
    <row r="685" spans="1:11" x14ac:dyDescent="0.2">
      <c r="A685" s="337" t="s">
        <v>800</v>
      </c>
      <c r="B685" s="331" t="s">
        <v>8490</v>
      </c>
      <c r="C685" s="330">
        <v>0.33</v>
      </c>
      <c r="D685" s="331" t="s">
        <v>10177</v>
      </c>
      <c r="E685" s="271">
        <v>61</v>
      </c>
      <c r="F685" s="271">
        <v>25</v>
      </c>
      <c r="G685" s="271">
        <v>238</v>
      </c>
      <c r="I685" s="338" t="s">
        <v>9098</v>
      </c>
      <c r="K685" s="272">
        <f t="shared" si="23"/>
        <v>255</v>
      </c>
    </row>
    <row r="686" spans="1:11" x14ac:dyDescent="0.2">
      <c r="A686" s="337" t="s">
        <v>6936</v>
      </c>
      <c r="B686" s="331" t="s">
        <v>8490</v>
      </c>
      <c r="C686" s="332">
        <v>0.33</v>
      </c>
      <c r="D686" s="731" t="s">
        <v>7334</v>
      </c>
      <c r="E686" s="271">
        <v>61</v>
      </c>
      <c r="F686" s="271">
        <v>25</v>
      </c>
      <c r="G686" s="271">
        <v>238</v>
      </c>
      <c r="I686" s="338" t="s">
        <v>9098</v>
      </c>
      <c r="K686" s="272">
        <f t="shared" si="23"/>
        <v>255</v>
      </c>
    </row>
    <row r="687" spans="1:11" x14ac:dyDescent="0.2">
      <c r="A687" s="337" t="s">
        <v>7236</v>
      </c>
      <c r="B687" s="331" t="s">
        <v>8490</v>
      </c>
      <c r="C687" s="332">
        <v>0.33</v>
      </c>
      <c r="D687" s="578" t="s">
        <v>2545</v>
      </c>
      <c r="E687" s="271">
        <v>61</v>
      </c>
      <c r="F687" s="271">
        <v>25</v>
      </c>
      <c r="G687" s="271">
        <v>238</v>
      </c>
      <c r="I687" s="338" t="s">
        <v>9098</v>
      </c>
      <c r="K687" s="272">
        <f t="shared" si="23"/>
        <v>255</v>
      </c>
    </row>
    <row r="688" spans="1:11" x14ac:dyDescent="0.2">
      <c r="A688" s="337" t="s">
        <v>1221</v>
      </c>
      <c r="B688" s="338" t="s">
        <v>8490</v>
      </c>
      <c r="C688" s="332">
        <v>0.33</v>
      </c>
      <c r="D688" s="420" t="s">
        <v>2232</v>
      </c>
      <c r="E688" s="271">
        <v>60</v>
      </c>
      <c r="F688" s="271">
        <v>25</v>
      </c>
      <c r="G688" s="271">
        <v>238</v>
      </c>
      <c r="I688" s="338" t="s">
        <v>9098</v>
      </c>
      <c r="K688" s="272">
        <f t="shared" si="23"/>
        <v>255</v>
      </c>
    </row>
    <row r="689" spans="1:11" x14ac:dyDescent="0.2">
      <c r="A689" s="337"/>
      <c r="B689" s="346" t="s">
        <v>8490</v>
      </c>
      <c r="C689" s="332">
        <v>0.33</v>
      </c>
      <c r="D689" s="350" t="s">
        <v>10571</v>
      </c>
      <c r="I689" s="338"/>
    </row>
    <row r="690" spans="1:11" x14ac:dyDescent="0.2">
      <c r="A690" s="337" t="s">
        <v>3593</v>
      </c>
      <c r="B690" s="338" t="s">
        <v>8490</v>
      </c>
      <c r="C690" s="449">
        <v>0.33</v>
      </c>
      <c r="D690" s="420" t="s">
        <v>3594</v>
      </c>
      <c r="E690" s="271">
        <v>69</v>
      </c>
      <c r="F690" s="271">
        <v>25</v>
      </c>
      <c r="G690" s="271">
        <v>225</v>
      </c>
      <c r="I690" s="338" t="s">
        <v>9098</v>
      </c>
      <c r="K690" s="272">
        <f t="shared" si="23"/>
        <v>242</v>
      </c>
    </row>
    <row r="691" spans="1:11" x14ac:dyDescent="0.2">
      <c r="A691" s="337" t="s">
        <v>9705</v>
      </c>
      <c r="B691" s="338" t="s">
        <v>8490</v>
      </c>
      <c r="C691" s="332">
        <v>0.33</v>
      </c>
      <c r="D691" s="420" t="s">
        <v>1292</v>
      </c>
      <c r="E691" s="271">
        <v>61</v>
      </c>
      <c r="F691" s="271">
        <v>25</v>
      </c>
      <c r="G691" s="271">
        <v>238</v>
      </c>
      <c r="I691" s="338" t="s">
        <v>9098</v>
      </c>
      <c r="K691" s="272">
        <f t="shared" si="23"/>
        <v>255</v>
      </c>
    </row>
    <row r="692" spans="1:11" x14ac:dyDescent="0.2">
      <c r="A692" s="337" t="s">
        <v>1224</v>
      </c>
      <c r="B692" s="336" t="s">
        <v>8490</v>
      </c>
      <c r="C692" s="332">
        <v>0.33</v>
      </c>
      <c r="D692" s="336" t="s">
        <v>660</v>
      </c>
      <c r="E692" s="271">
        <v>59</v>
      </c>
      <c r="F692" s="271">
        <v>33</v>
      </c>
      <c r="G692" s="271">
        <v>175</v>
      </c>
      <c r="I692" s="338" t="s">
        <v>9147</v>
      </c>
      <c r="J692" s="272">
        <f>G692+15</f>
        <v>190</v>
      </c>
    </row>
    <row r="693" spans="1:11" x14ac:dyDescent="0.2">
      <c r="A693" s="337" t="s">
        <v>2313</v>
      </c>
      <c r="B693" s="336" t="s">
        <v>8490</v>
      </c>
      <c r="C693" s="332">
        <v>0.33</v>
      </c>
      <c r="D693" s="336" t="s">
        <v>7224</v>
      </c>
      <c r="E693" s="271">
        <v>65</v>
      </c>
      <c r="F693" s="271">
        <v>42</v>
      </c>
      <c r="G693" s="271">
        <v>172</v>
      </c>
      <c r="I693" s="338" t="s">
        <v>9098</v>
      </c>
      <c r="K693" s="272">
        <f t="shared" ref="K693:K718" si="24">G693+17</f>
        <v>189</v>
      </c>
    </row>
    <row r="694" spans="1:11" x14ac:dyDescent="0.2">
      <c r="A694" s="337" t="s">
        <v>2944</v>
      </c>
      <c r="B694" s="336" t="s">
        <v>8490</v>
      </c>
      <c r="C694" s="332">
        <v>0.33</v>
      </c>
      <c r="D694" s="336" t="s">
        <v>5300</v>
      </c>
      <c r="E694" s="271">
        <v>69</v>
      </c>
      <c r="F694" s="271">
        <v>25</v>
      </c>
      <c r="G694" s="271">
        <v>225</v>
      </c>
      <c r="I694" s="338" t="s">
        <v>9098</v>
      </c>
      <c r="K694" s="272">
        <f t="shared" si="24"/>
        <v>242</v>
      </c>
    </row>
    <row r="695" spans="1:11" x14ac:dyDescent="0.2">
      <c r="A695" s="337" t="s">
        <v>7083</v>
      </c>
      <c r="B695" s="272" t="s">
        <v>8490</v>
      </c>
      <c r="C695" s="332">
        <v>0.33</v>
      </c>
      <c r="D695" s="731" t="s">
        <v>949</v>
      </c>
      <c r="E695" s="271">
        <v>62</v>
      </c>
      <c r="F695" s="271">
        <v>25</v>
      </c>
      <c r="G695" s="271">
        <v>238</v>
      </c>
      <c r="I695" s="338" t="s">
        <v>9098</v>
      </c>
      <c r="K695" s="272">
        <f t="shared" si="24"/>
        <v>255</v>
      </c>
    </row>
    <row r="696" spans="1:11" x14ac:dyDescent="0.2">
      <c r="A696" s="337" t="s">
        <v>4835</v>
      </c>
      <c r="B696" s="336" t="s">
        <v>8490</v>
      </c>
      <c r="C696" s="332">
        <v>0.33</v>
      </c>
      <c r="D696" s="336" t="s">
        <v>5139</v>
      </c>
      <c r="E696" s="271">
        <v>62</v>
      </c>
      <c r="F696" s="271">
        <v>26</v>
      </c>
      <c r="G696" s="271">
        <v>228</v>
      </c>
      <c r="I696" s="338" t="s">
        <v>9098</v>
      </c>
      <c r="K696" s="272">
        <f t="shared" si="24"/>
        <v>245</v>
      </c>
    </row>
    <row r="697" spans="1:11" x14ac:dyDescent="0.2">
      <c r="A697" s="337" t="s">
        <v>4519</v>
      </c>
      <c r="B697" s="336" t="s">
        <v>8490</v>
      </c>
      <c r="C697" s="332">
        <v>0.33</v>
      </c>
      <c r="D697" s="336" t="s">
        <v>9993</v>
      </c>
      <c r="E697" s="271">
        <v>62</v>
      </c>
      <c r="F697" s="271">
        <v>26</v>
      </c>
      <c r="G697" s="271">
        <v>228</v>
      </c>
      <c r="I697" s="338" t="s">
        <v>9098</v>
      </c>
      <c r="K697" s="272">
        <f t="shared" si="24"/>
        <v>245</v>
      </c>
    </row>
    <row r="698" spans="1:11" x14ac:dyDescent="0.2">
      <c r="A698" s="337" t="s">
        <v>4834</v>
      </c>
      <c r="B698" s="336" t="s">
        <v>8490</v>
      </c>
      <c r="C698" s="332">
        <v>0.33</v>
      </c>
      <c r="D698" s="336" t="s">
        <v>4607</v>
      </c>
      <c r="E698" s="271">
        <v>62</v>
      </c>
      <c r="F698" s="271">
        <v>26</v>
      </c>
      <c r="G698" s="271">
        <v>226</v>
      </c>
      <c r="I698" s="338" t="s">
        <v>9098</v>
      </c>
      <c r="K698" s="272">
        <f t="shared" si="24"/>
        <v>243</v>
      </c>
    </row>
    <row r="699" spans="1:11" x14ac:dyDescent="0.2">
      <c r="A699" s="337" t="s">
        <v>1620</v>
      </c>
      <c r="B699" s="272" t="s">
        <v>8490</v>
      </c>
      <c r="C699" s="332">
        <v>0.33</v>
      </c>
      <c r="D699" s="333" t="s">
        <v>6769</v>
      </c>
      <c r="E699" s="271">
        <v>62</v>
      </c>
      <c r="G699" s="271">
        <v>235</v>
      </c>
      <c r="I699" s="338" t="s">
        <v>9098</v>
      </c>
      <c r="K699" s="272">
        <f t="shared" si="24"/>
        <v>252</v>
      </c>
    </row>
    <row r="700" spans="1:11" x14ac:dyDescent="0.2">
      <c r="A700" s="337" t="s">
        <v>3486</v>
      </c>
      <c r="B700" s="338" t="s">
        <v>8490</v>
      </c>
      <c r="C700" s="332">
        <v>0.33</v>
      </c>
      <c r="D700" s="420" t="s">
        <v>3487</v>
      </c>
      <c r="E700" s="271">
        <v>65</v>
      </c>
      <c r="F700" s="271">
        <v>25</v>
      </c>
      <c r="G700" s="271">
        <v>167</v>
      </c>
      <c r="H700" s="338" t="s">
        <v>2763</v>
      </c>
      <c r="I700" s="338" t="s">
        <v>9098</v>
      </c>
      <c r="K700" s="272">
        <f t="shared" si="24"/>
        <v>184</v>
      </c>
    </row>
    <row r="701" spans="1:11" x14ac:dyDescent="0.2">
      <c r="A701" s="337" t="s">
        <v>6699</v>
      </c>
      <c r="B701" s="338" t="s">
        <v>8490</v>
      </c>
      <c r="C701" s="332">
        <v>0.33</v>
      </c>
      <c r="D701" s="420" t="s">
        <v>10190</v>
      </c>
      <c r="E701" s="271">
        <v>61</v>
      </c>
      <c r="F701" s="271">
        <v>25</v>
      </c>
      <c r="G701" s="271">
        <v>238</v>
      </c>
      <c r="I701" s="338" t="s">
        <v>9098</v>
      </c>
      <c r="K701" s="272">
        <f t="shared" si="24"/>
        <v>255</v>
      </c>
    </row>
    <row r="702" spans="1:11" x14ac:dyDescent="0.2">
      <c r="A702" s="337" t="s">
        <v>7195</v>
      </c>
      <c r="B702" s="272" t="s">
        <v>8490</v>
      </c>
      <c r="C702" s="332">
        <v>0.33</v>
      </c>
      <c r="D702" s="333" t="s">
        <v>11459</v>
      </c>
      <c r="E702" s="271">
        <v>60</v>
      </c>
      <c r="F702" s="271">
        <v>25</v>
      </c>
      <c r="G702" s="271">
        <v>225</v>
      </c>
      <c r="H702" s="272" t="s">
        <v>11460</v>
      </c>
      <c r="I702" s="338" t="s">
        <v>9098</v>
      </c>
      <c r="K702" s="272">
        <f t="shared" si="24"/>
        <v>242</v>
      </c>
    </row>
    <row r="703" spans="1:11" x14ac:dyDescent="0.2">
      <c r="A703" s="483" t="s">
        <v>7151</v>
      </c>
      <c r="B703" s="488" t="s">
        <v>8490</v>
      </c>
      <c r="C703" s="489">
        <v>0.33</v>
      </c>
      <c r="D703" s="488" t="s">
        <v>1449</v>
      </c>
      <c r="E703" s="489">
        <v>69</v>
      </c>
      <c r="F703" s="486">
        <v>25</v>
      </c>
      <c r="G703" s="486">
        <v>230</v>
      </c>
      <c r="H703" s="491"/>
      <c r="I703" s="491" t="s">
        <v>9098</v>
      </c>
      <c r="J703" s="491"/>
      <c r="K703" s="491">
        <f t="shared" si="24"/>
        <v>247</v>
      </c>
    </row>
    <row r="704" spans="1:11" s="338" customFormat="1" x14ac:dyDescent="0.2">
      <c r="A704" s="337" t="s">
        <v>2258</v>
      </c>
      <c r="B704" s="518" t="s">
        <v>8490</v>
      </c>
      <c r="C704" s="524">
        <v>0.33</v>
      </c>
      <c r="D704" s="518" t="s">
        <v>8551</v>
      </c>
      <c r="E704" s="524">
        <v>61</v>
      </c>
      <c r="F704" s="425">
        <v>25</v>
      </c>
      <c r="G704" s="425">
        <v>238</v>
      </c>
      <c r="H704" s="338" t="s">
        <v>2763</v>
      </c>
      <c r="I704" s="338" t="s">
        <v>9098</v>
      </c>
      <c r="K704" s="338">
        <f t="shared" si="24"/>
        <v>255</v>
      </c>
    </row>
    <row r="705" spans="1:11" x14ac:dyDescent="0.2">
      <c r="A705" s="337" t="s">
        <v>6701</v>
      </c>
      <c r="B705" s="272" t="s">
        <v>8490</v>
      </c>
      <c r="C705" s="332">
        <v>0.33</v>
      </c>
      <c r="D705" s="731" t="s">
        <v>9274</v>
      </c>
      <c r="E705" s="271">
        <v>63</v>
      </c>
      <c r="F705" s="271">
        <v>26</v>
      </c>
      <c r="G705" s="271">
        <v>229</v>
      </c>
      <c r="I705" s="338" t="s">
        <v>9098</v>
      </c>
      <c r="K705" s="272">
        <f t="shared" si="24"/>
        <v>246</v>
      </c>
    </row>
    <row r="706" spans="1:11" x14ac:dyDescent="0.2">
      <c r="A706" s="348" t="s">
        <v>6700</v>
      </c>
      <c r="B706" s="331" t="s">
        <v>8490</v>
      </c>
      <c r="C706" s="330">
        <v>0.33</v>
      </c>
      <c r="D706" s="331" t="s">
        <v>8604</v>
      </c>
      <c r="E706" s="330">
        <v>61</v>
      </c>
      <c r="F706" s="271">
        <v>25</v>
      </c>
      <c r="G706" s="271">
        <v>236</v>
      </c>
      <c r="I706" s="338" t="s">
        <v>9098</v>
      </c>
      <c r="K706" s="272">
        <f t="shared" si="24"/>
        <v>253</v>
      </c>
    </row>
    <row r="707" spans="1:11" x14ac:dyDescent="0.2">
      <c r="A707" s="348" t="s">
        <v>6937</v>
      </c>
      <c r="B707" s="331" t="s">
        <v>8490</v>
      </c>
      <c r="C707" s="330">
        <v>0.33</v>
      </c>
      <c r="D707" s="331" t="s">
        <v>5858</v>
      </c>
      <c r="E707" s="330">
        <v>61</v>
      </c>
      <c r="F707" s="271">
        <v>25</v>
      </c>
      <c r="G707" s="271">
        <v>240</v>
      </c>
      <c r="I707" s="338" t="s">
        <v>9098</v>
      </c>
      <c r="K707" s="272">
        <f t="shared" si="24"/>
        <v>257</v>
      </c>
    </row>
    <row r="708" spans="1:11" x14ac:dyDescent="0.2">
      <c r="A708" s="348" t="s">
        <v>6937</v>
      </c>
      <c r="B708" s="331" t="s">
        <v>8490</v>
      </c>
      <c r="C708" s="330">
        <v>0.33</v>
      </c>
      <c r="D708" s="331" t="s">
        <v>2206</v>
      </c>
      <c r="E708" s="330">
        <v>61</v>
      </c>
      <c r="F708" s="271">
        <v>25</v>
      </c>
      <c r="G708" s="271">
        <v>238</v>
      </c>
      <c r="I708" s="338" t="s">
        <v>9098</v>
      </c>
      <c r="K708" s="272">
        <f t="shared" si="24"/>
        <v>255</v>
      </c>
    </row>
    <row r="709" spans="1:11" x14ac:dyDescent="0.2">
      <c r="A709" s="337" t="s">
        <v>6194</v>
      </c>
      <c r="B709" s="329" t="s">
        <v>8490</v>
      </c>
      <c r="C709" s="321">
        <v>0.33</v>
      </c>
      <c r="D709" s="331" t="s">
        <v>100</v>
      </c>
      <c r="E709" s="321">
        <v>63</v>
      </c>
      <c r="I709" s="338" t="s">
        <v>9098</v>
      </c>
      <c r="K709" s="272">
        <f t="shared" si="24"/>
        <v>17</v>
      </c>
    </row>
    <row r="710" spans="1:11" x14ac:dyDescent="0.2">
      <c r="A710" s="337" t="s">
        <v>5356</v>
      </c>
      <c r="B710" s="272" t="s">
        <v>8490</v>
      </c>
      <c r="C710" s="332">
        <v>0.33</v>
      </c>
      <c r="D710" s="578" t="s">
        <v>7325</v>
      </c>
      <c r="E710" s="271">
        <v>61</v>
      </c>
      <c r="F710" s="271">
        <v>25</v>
      </c>
      <c r="G710" s="271">
        <v>240</v>
      </c>
      <c r="I710" s="338" t="s">
        <v>9098</v>
      </c>
      <c r="K710" s="272">
        <f t="shared" si="24"/>
        <v>257</v>
      </c>
    </row>
    <row r="711" spans="1:11" x14ac:dyDescent="0.2">
      <c r="A711" s="337" t="s">
        <v>9036</v>
      </c>
      <c r="B711" s="336" t="s">
        <v>8490</v>
      </c>
      <c r="C711" s="332">
        <v>0.33</v>
      </c>
      <c r="D711" s="336" t="s">
        <v>1094</v>
      </c>
      <c r="E711" s="271">
        <v>61</v>
      </c>
      <c r="F711" s="271">
        <v>25</v>
      </c>
      <c r="G711" s="271">
        <v>238</v>
      </c>
      <c r="I711" s="338" t="s">
        <v>9098</v>
      </c>
      <c r="K711" s="272">
        <f t="shared" si="24"/>
        <v>255</v>
      </c>
    </row>
    <row r="712" spans="1:11" x14ac:dyDescent="0.2">
      <c r="A712" s="337" t="s">
        <v>2818</v>
      </c>
      <c r="B712" s="331" t="s">
        <v>8490</v>
      </c>
      <c r="C712" s="330">
        <v>0.33</v>
      </c>
      <c r="D712" s="331" t="s">
        <v>7380</v>
      </c>
      <c r="E712" s="330">
        <v>71</v>
      </c>
      <c r="F712" s="271">
        <v>25</v>
      </c>
      <c r="G712" s="271">
        <v>175</v>
      </c>
      <c r="I712" s="338" t="s">
        <v>9098</v>
      </c>
      <c r="K712" s="272">
        <f t="shared" si="24"/>
        <v>192</v>
      </c>
    </row>
    <row r="713" spans="1:11" x14ac:dyDescent="0.2">
      <c r="A713" s="483" t="s">
        <v>3618</v>
      </c>
      <c r="B713" s="484" t="s">
        <v>8490</v>
      </c>
      <c r="C713" s="485">
        <v>0.33</v>
      </c>
      <c r="D713" s="484" t="s">
        <v>2457</v>
      </c>
      <c r="E713" s="486">
        <v>62</v>
      </c>
      <c r="F713" s="486">
        <v>25</v>
      </c>
      <c r="G713" s="486">
        <v>250</v>
      </c>
      <c r="H713" s="491"/>
      <c r="I713" s="491" t="s">
        <v>9098</v>
      </c>
      <c r="J713" s="491"/>
      <c r="K713" s="491">
        <f t="shared" si="24"/>
        <v>267</v>
      </c>
    </row>
    <row r="714" spans="1:11" x14ac:dyDescent="0.2">
      <c r="A714" s="337" t="s">
        <v>3618</v>
      </c>
      <c r="B714" s="336" t="s">
        <v>8490</v>
      </c>
      <c r="C714" s="332">
        <v>0.33</v>
      </c>
      <c r="D714" s="572" t="s">
        <v>11299</v>
      </c>
      <c r="E714" s="271">
        <v>62</v>
      </c>
      <c r="F714" s="271">
        <v>25</v>
      </c>
      <c r="G714" s="271">
        <v>250</v>
      </c>
      <c r="H714" s="272" t="s">
        <v>11297</v>
      </c>
      <c r="I714" s="338" t="s">
        <v>9098</v>
      </c>
      <c r="K714" s="272">
        <f>G714+17</f>
        <v>267</v>
      </c>
    </row>
    <row r="715" spans="1:11" x14ac:dyDescent="0.2">
      <c r="A715" s="337" t="s">
        <v>84</v>
      </c>
      <c r="B715" s="331" t="s">
        <v>8490</v>
      </c>
      <c r="C715" s="332">
        <v>0.33</v>
      </c>
      <c r="D715" s="578" t="s">
        <v>83</v>
      </c>
      <c r="E715" s="271">
        <v>61</v>
      </c>
      <c r="F715" s="271">
        <v>25</v>
      </c>
      <c r="G715" s="271">
        <v>238</v>
      </c>
      <c r="I715" s="338" t="s">
        <v>9098</v>
      </c>
      <c r="K715" s="272">
        <f t="shared" si="24"/>
        <v>255</v>
      </c>
    </row>
    <row r="716" spans="1:11" x14ac:dyDescent="0.2">
      <c r="A716" s="337" t="s">
        <v>9037</v>
      </c>
      <c r="B716" s="338" t="s">
        <v>8490</v>
      </c>
      <c r="C716" s="332">
        <v>0.33</v>
      </c>
      <c r="D716" s="420" t="s">
        <v>9703</v>
      </c>
      <c r="E716" s="271">
        <v>61</v>
      </c>
      <c r="F716" s="271">
        <v>25</v>
      </c>
      <c r="G716" s="271">
        <v>238</v>
      </c>
      <c r="I716" s="338" t="s">
        <v>9098</v>
      </c>
      <c r="K716" s="272">
        <f t="shared" si="24"/>
        <v>255</v>
      </c>
    </row>
    <row r="717" spans="1:11" x14ac:dyDescent="0.2">
      <c r="A717" s="337" t="s">
        <v>3665</v>
      </c>
      <c r="B717" s="331" t="s">
        <v>8490</v>
      </c>
      <c r="C717" s="330">
        <v>0.33</v>
      </c>
      <c r="D717" s="331" t="s">
        <v>2511</v>
      </c>
      <c r="E717" s="321">
        <v>63</v>
      </c>
      <c r="I717" s="338" t="s">
        <v>9098</v>
      </c>
      <c r="K717" s="272">
        <f t="shared" si="24"/>
        <v>17</v>
      </c>
    </row>
    <row r="718" spans="1:11" x14ac:dyDescent="0.2">
      <c r="A718" s="348" t="s">
        <v>7023</v>
      </c>
      <c r="B718" s="331" t="s">
        <v>8490</v>
      </c>
      <c r="C718" s="330">
        <v>0.33</v>
      </c>
      <c r="D718" s="331" t="s">
        <v>1406</v>
      </c>
      <c r="E718" s="330">
        <v>62</v>
      </c>
      <c r="F718" s="271">
        <v>25</v>
      </c>
      <c r="G718" s="271">
        <v>230</v>
      </c>
      <c r="I718" s="338" t="s">
        <v>9098</v>
      </c>
      <c r="K718" s="272">
        <f t="shared" si="24"/>
        <v>247</v>
      </c>
    </row>
    <row r="719" spans="1:11" x14ac:dyDescent="0.2">
      <c r="A719" s="348" t="s">
        <v>491</v>
      </c>
      <c r="B719" s="331" t="s">
        <v>8490</v>
      </c>
      <c r="C719" s="330">
        <v>0.33</v>
      </c>
      <c r="D719" s="331" t="s">
        <v>492</v>
      </c>
      <c r="E719" s="330">
        <v>64</v>
      </c>
      <c r="F719" s="271">
        <v>33</v>
      </c>
      <c r="G719" s="271">
        <v>172</v>
      </c>
      <c r="H719" s="338" t="s">
        <v>6853</v>
      </c>
      <c r="I719" s="338" t="s">
        <v>9147</v>
      </c>
      <c r="J719" s="272">
        <f>G719+15</f>
        <v>187</v>
      </c>
    </row>
    <row r="720" spans="1:11" x14ac:dyDescent="0.2">
      <c r="A720" s="348" t="s">
        <v>3776</v>
      </c>
      <c r="B720" s="331" t="s">
        <v>8490</v>
      </c>
      <c r="C720" s="330">
        <v>0.33</v>
      </c>
      <c r="D720" s="331" t="s">
        <v>6617</v>
      </c>
      <c r="E720" s="330">
        <v>61</v>
      </c>
      <c r="F720" s="271">
        <v>25</v>
      </c>
      <c r="G720" s="271">
        <v>238</v>
      </c>
      <c r="I720" s="338" t="s">
        <v>9098</v>
      </c>
      <c r="K720" s="272">
        <f t="shared" ref="K720:K739" si="25">G720+17</f>
        <v>255</v>
      </c>
    </row>
    <row r="721" spans="1:12" x14ac:dyDescent="0.2">
      <c r="A721" s="348" t="s">
        <v>7369</v>
      </c>
      <c r="B721" s="331" t="s">
        <v>8490</v>
      </c>
      <c r="C721" s="330">
        <v>0.33</v>
      </c>
      <c r="D721" s="331" t="s">
        <v>3514</v>
      </c>
      <c r="E721" s="330">
        <v>69</v>
      </c>
      <c r="F721" s="271">
        <v>25</v>
      </c>
      <c r="G721" s="271">
        <v>225</v>
      </c>
      <c r="I721" s="338" t="s">
        <v>9098</v>
      </c>
      <c r="K721" s="272">
        <f t="shared" si="25"/>
        <v>242</v>
      </c>
    </row>
    <row r="722" spans="1:12" x14ac:dyDescent="0.2">
      <c r="A722" s="337" t="s">
        <v>9550</v>
      </c>
      <c r="B722" s="331" t="s">
        <v>8490</v>
      </c>
      <c r="C722" s="330">
        <v>0.33</v>
      </c>
      <c r="D722" s="331" t="s">
        <v>4394</v>
      </c>
      <c r="E722" s="330">
        <v>69</v>
      </c>
      <c r="F722" s="271">
        <v>25</v>
      </c>
      <c r="G722" s="271">
        <v>225</v>
      </c>
      <c r="I722" s="338" t="s">
        <v>9098</v>
      </c>
      <c r="K722" s="272">
        <f t="shared" si="25"/>
        <v>242</v>
      </c>
    </row>
    <row r="723" spans="1:12" x14ac:dyDescent="0.2">
      <c r="A723" s="337" t="s">
        <v>12265</v>
      </c>
      <c r="B723" s="518" t="s">
        <v>8490</v>
      </c>
      <c r="C723" s="330">
        <v>0.33</v>
      </c>
      <c r="D723" s="518" t="s">
        <v>12264</v>
      </c>
      <c r="E723" s="330">
        <v>69</v>
      </c>
      <c r="F723" s="271">
        <v>25</v>
      </c>
      <c r="G723" s="271">
        <v>225</v>
      </c>
      <c r="I723" s="338" t="s">
        <v>9098</v>
      </c>
      <c r="K723" s="272">
        <f>G723+17</f>
        <v>242</v>
      </c>
    </row>
    <row r="724" spans="1:12" x14ac:dyDescent="0.2">
      <c r="A724" s="337" t="s">
        <v>9551</v>
      </c>
      <c r="B724" s="331" t="s">
        <v>8490</v>
      </c>
      <c r="C724" s="330">
        <v>0.33</v>
      </c>
      <c r="D724" s="331" t="s">
        <v>3485</v>
      </c>
      <c r="E724" s="330">
        <v>69</v>
      </c>
      <c r="F724" s="271">
        <v>25</v>
      </c>
      <c r="G724" s="271">
        <v>225</v>
      </c>
      <c r="H724" s="338" t="s">
        <v>2763</v>
      </c>
      <c r="I724" s="338" t="s">
        <v>9098</v>
      </c>
      <c r="K724" s="272">
        <f t="shared" si="25"/>
        <v>242</v>
      </c>
    </row>
    <row r="725" spans="1:12" x14ac:dyDescent="0.2">
      <c r="A725" s="337" t="s">
        <v>939</v>
      </c>
      <c r="B725" s="331" t="s">
        <v>8490</v>
      </c>
      <c r="C725" s="330">
        <v>0.33</v>
      </c>
      <c r="D725" s="331" t="s">
        <v>940</v>
      </c>
      <c r="E725" s="330">
        <v>70</v>
      </c>
      <c r="F725" s="271">
        <v>25</v>
      </c>
      <c r="G725" s="271">
        <v>228</v>
      </c>
      <c r="H725" s="338" t="s">
        <v>4226</v>
      </c>
      <c r="I725" s="338" t="s">
        <v>9098</v>
      </c>
      <c r="K725" s="272">
        <f t="shared" si="25"/>
        <v>245</v>
      </c>
      <c r="L725" s="338" t="s">
        <v>8263</v>
      </c>
    </row>
    <row r="726" spans="1:12" x14ac:dyDescent="0.2">
      <c r="A726" s="337" t="s">
        <v>4714</v>
      </c>
      <c r="B726" s="331" t="s">
        <v>8490</v>
      </c>
      <c r="C726" s="330">
        <v>0.33</v>
      </c>
      <c r="D726" s="331" t="s">
        <v>4715</v>
      </c>
      <c r="E726" s="330">
        <v>61</v>
      </c>
      <c r="F726" s="271">
        <v>25</v>
      </c>
      <c r="G726" s="271">
        <v>238</v>
      </c>
      <c r="H726" s="338" t="s">
        <v>9177</v>
      </c>
      <c r="I726" s="338" t="s">
        <v>9098</v>
      </c>
      <c r="K726" s="272">
        <f t="shared" si="25"/>
        <v>255</v>
      </c>
    </row>
    <row r="727" spans="1:12" x14ac:dyDescent="0.2">
      <c r="A727" s="337" t="s">
        <v>12404</v>
      </c>
      <c r="B727" s="518" t="s">
        <v>8490</v>
      </c>
      <c r="C727" s="330">
        <v>0.33</v>
      </c>
      <c r="D727" s="518" t="s">
        <v>12405</v>
      </c>
      <c r="E727" s="330">
        <v>61</v>
      </c>
      <c r="F727" s="271">
        <v>25</v>
      </c>
      <c r="G727" s="271">
        <v>200</v>
      </c>
      <c r="H727" s="338" t="s">
        <v>12406</v>
      </c>
      <c r="I727" s="338" t="s">
        <v>9098</v>
      </c>
      <c r="K727" s="272">
        <f t="shared" si="25"/>
        <v>217</v>
      </c>
    </row>
    <row r="728" spans="1:12" x14ac:dyDescent="0.2">
      <c r="A728" s="337" t="s">
        <v>3166</v>
      </c>
      <c r="B728" s="331" t="s">
        <v>8490</v>
      </c>
      <c r="C728" s="332">
        <v>0.33</v>
      </c>
      <c r="D728" s="731" t="s">
        <v>7492</v>
      </c>
      <c r="E728" s="271">
        <v>63</v>
      </c>
      <c r="F728" s="271">
        <v>25</v>
      </c>
      <c r="G728" s="271">
        <v>255</v>
      </c>
      <c r="I728" s="338" t="s">
        <v>9098</v>
      </c>
      <c r="K728" s="272">
        <f t="shared" si="25"/>
        <v>272</v>
      </c>
    </row>
    <row r="729" spans="1:12" x14ac:dyDescent="0.2">
      <c r="A729" s="337" t="s">
        <v>9596</v>
      </c>
      <c r="B729" s="331" t="s">
        <v>8490</v>
      </c>
      <c r="C729" s="332">
        <v>0.33</v>
      </c>
      <c r="D729" s="578" t="s">
        <v>958</v>
      </c>
      <c r="E729" s="271">
        <v>71</v>
      </c>
      <c r="F729" s="425" t="s">
        <v>9187</v>
      </c>
      <c r="G729" s="271">
        <v>201</v>
      </c>
      <c r="I729" s="338" t="s">
        <v>9098</v>
      </c>
      <c r="K729" s="272">
        <f t="shared" si="25"/>
        <v>218</v>
      </c>
    </row>
    <row r="730" spans="1:12" x14ac:dyDescent="0.2">
      <c r="A730" s="337" t="s">
        <v>7379</v>
      </c>
      <c r="B730" s="331" t="s">
        <v>8490</v>
      </c>
      <c r="C730" s="321">
        <v>0.33</v>
      </c>
      <c r="D730" s="331" t="s">
        <v>2282</v>
      </c>
      <c r="E730" s="321">
        <v>62</v>
      </c>
      <c r="F730" s="271">
        <v>26</v>
      </c>
      <c r="G730" s="271">
        <v>238</v>
      </c>
      <c r="I730" s="338" t="s">
        <v>9098</v>
      </c>
      <c r="K730" s="272">
        <f t="shared" si="25"/>
        <v>255</v>
      </c>
    </row>
    <row r="731" spans="1:12" x14ac:dyDescent="0.2">
      <c r="A731" s="337" t="s">
        <v>1190</v>
      </c>
      <c r="B731" s="331" t="s">
        <v>8490</v>
      </c>
      <c r="C731" s="321">
        <v>0.33</v>
      </c>
      <c r="D731" s="331" t="s">
        <v>4099</v>
      </c>
      <c r="E731" s="321">
        <v>61</v>
      </c>
      <c r="F731" s="271">
        <v>25</v>
      </c>
      <c r="G731" s="271">
        <v>232</v>
      </c>
      <c r="H731" s="338" t="s">
        <v>1191</v>
      </c>
      <c r="I731" s="338" t="s">
        <v>9098</v>
      </c>
      <c r="K731" s="272">
        <f t="shared" si="25"/>
        <v>249</v>
      </c>
    </row>
    <row r="732" spans="1:12" x14ac:dyDescent="0.2">
      <c r="A732" s="337" t="s">
        <v>2055</v>
      </c>
      <c r="B732" s="338" t="s">
        <v>8490</v>
      </c>
      <c r="C732" s="332">
        <v>0.33</v>
      </c>
      <c r="D732" s="420" t="s">
        <v>4557</v>
      </c>
      <c r="E732" s="271">
        <v>69</v>
      </c>
      <c r="F732" s="271">
        <v>25</v>
      </c>
      <c r="G732" s="271">
        <v>225</v>
      </c>
      <c r="I732" s="338" t="s">
        <v>9098</v>
      </c>
      <c r="K732" s="272">
        <f t="shared" si="25"/>
        <v>242</v>
      </c>
    </row>
    <row r="733" spans="1:12" x14ac:dyDescent="0.2">
      <c r="A733" s="337" t="s">
        <v>7358</v>
      </c>
      <c r="B733" s="331" t="s">
        <v>8490</v>
      </c>
      <c r="C733" s="330">
        <v>0.33</v>
      </c>
      <c r="D733" s="331" t="s">
        <v>10234</v>
      </c>
      <c r="E733" s="330">
        <v>62</v>
      </c>
      <c r="F733" s="271">
        <v>25</v>
      </c>
      <c r="G733" s="271">
        <v>222</v>
      </c>
      <c r="I733" s="338" t="s">
        <v>9098</v>
      </c>
      <c r="K733" s="272">
        <f t="shared" si="25"/>
        <v>239</v>
      </c>
    </row>
    <row r="734" spans="1:12" x14ac:dyDescent="0.2">
      <c r="A734" s="337" t="s">
        <v>2474</v>
      </c>
      <c r="B734" s="331" t="s">
        <v>8490</v>
      </c>
      <c r="C734" s="330">
        <v>0.33</v>
      </c>
      <c r="D734" s="331" t="s">
        <v>4406</v>
      </c>
      <c r="E734" s="330">
        <v>61</v>
      </c>
      <c r="F734" s="271">
        <v>25</v>
      </c>
      <c r="G734" s="271">
        <v>238</v>
      </c>
      <c r="H734" s="338" t="s">
        <v>4407</v>
      </c>
      <c r="I734" s="338" t="s">
        <v>9098</v>
      </c>
      <c r="K734" s="272">
        <f t="shared" si="25"/>
        <v>255</v>
      </c>
    </row>
    <row r="735" spans="1:12" x14ac:dyDescent="0.2">
      <c r="A735" s="337" t="s">
        <v>12391</v>
      </c>
      <c r="B735" s="518" t="s">
        <v>8490</v>
      </c>
      <c r="C735" s="330">
        <v>0.33</v>
      </c>
      <c r="D735" s="518" t="s">
        <v>12392</v>
      </c>
      <c r="E735" s="271">
        <v>61</v>
      </c>
      <c r="F735" s="425">
        <v>25</v>
      </c>
      <c r="G735" s="271">
        <v>200</v>
      </c>
      <c r="H735" s="272" t="s">
        <v>12393</v>
      </c>
      <c r="I735" s="338" t="s">
        <v>9098</v>
      </c>
      <c r="K735" s="272">
        <f t="shared" si="25"/>
        <v>217</v>
      </c>
    </row>
    <row r="736" spans="1:12" x14ac:dyDescent="0.2">
      <c r="A736" s="337" t="s">
        <v>3952</v>
      </c>
      <c r="B736" s="331" t="s">
        <v>8490</v>
      </c>
      <c r="C736" s="330">
        <v>0.33</v>
      </c>
      <c r="D736" s="331" t="s">
        <v>3953</v>
      </c>
      <c r="E736" s="330">
        <v>61</v>
      </c>
      <c r="F736" s="271">
        <v>25</v>
      </c>
      <c r="G736" s="271">
        <v>238</v>
      </c>
      <c r="H736" s="338" t="s">
        <v>2005</v>
      </c>
      <c r="I736" s="338" t="s">
        <v>9098</v>
      </c>
      <c r="K736" s="272">
        <f t="shared" si="25"/>
        <v>255</v>
      </c>
    </row>
    <row r="737" spans="1:11" x14ac:dyDescent="0.2">
      <c r="A737" s="337" t="s">
        <v>7576</v>
      </c>
      <c r="B737" s="331" t="s">
        <v>8490</v>
      </c>
      <c r="C737" s="330">
        <v>0.33</v>
      </c>
      <c r="D737" s="331" t="s">
        <v>3648</v>
      </c>
      <c r="E737" s="330">
        <v>69</v>
      </c>
      <c r="F737" s="271">
        <v>25</v>
      </c>
      <c r="G737" s="271">
        <v>226</v>
      </c>
      <c r="I737" s="338" t="s">
        <v>9098</v>
      </c>
      <c r="K737" s="272">
        <f t="shared" si="25"/>
        <v>243</v>
      </c>
    </row>
    <row r="738" spans="1:11" x14ac:dyDescent="0.2">
      <c r="A738" s="424"/>
      <c r="B738" s="331" t="s">
        <v>8490</v>
      </c>
      <c r="C738" s="330">
        <v>0.33</v>
      </c>
      <c r="D738" s="331" t="s">
        <v>7295</v>
      </c>
      <c r="E738" s="330">
        <v>68</v>
      </c>
      <c r="F738" s="271">
        <v>68</v>
      </c>
      <c r="G738" s="271">
        <v>114</v>
      </c>
      <c r="I738" s="338" t="s">
        <v>9098</v>
      </c>
      <c r="K738" s="272">
        <f t="shared" si="25"/>
        <v>131</v>
      </c>
    </row>
    <row r="739" spans="1:11" x14ac:dyDescent="0.2">
      <c r="A739" s="337" t="s">
        <v>2321</v>
      </c>
      <c r="B739" s="331" t="s">
        <v>8490</v>
      </c>
      <c r="C739" s="330">
        <v>0.33</v>
      </c>
      <c r="D739" s="331" t="s">
        <v>7957</v>
      </c>
      <c r="E739" s="330">
        <v>65</v>
      </c>
      <c r="F739" s="271">
        <v>35</v>
      </c>
      <c r="G739" s="271">
        <v>163</v>
      </c>
      <c r="I739" s="338" t="s">
        <v>9098</v>
      </c>
      <c r="K739" s="272">
        <f t="shared" si="25"/>
        <v>180</v>
      </c>
    </row>
    <row r="740" spans="1:11" x14ac:dyDescent="0.2">
      <c r="A740" s="337" t="s">
        <v>6143</v>
      </c>
      <c r="B740" s="272" t="s">
        <v>8490</v>
      </c>
      <c r="C740" s="332">
        <v>0.33</v>
      </c>
      <c r="D740" s="350" t="s">
        <v>1927</v>
      </c>
      <c r="E740" s="271">
        <v>65</v>
      </c>
      <c r="F740" s="271">
        <v>40</v>
      </c>
      <c r="G740" s="271">
        <v>150</v>
      </c>
      <c r="I740" s="338" t="s">
        <v>9147</v>
      </c>
      <c r="J740" s="272">
        <f>G740+15</f>
        <v>165</v>
      </c>
    </row>
    <row r="741" spans="1:11" x14ac:dyDescent="0.2">
      <c r="A741" s="337" t="s">
        <v>10420</v>
      </c>
      <c r="B741" s="272" t="s">
        <v>8490</v>
      </c>
      <c r="C741" s="332">
        <v>0.33</v>
      </c>
      <c r="D741" s="333" t="s">
        <v>5984</v>
      </c>
      <c r="E741" s="271">
        <v>61</v>
      </c>
      <c r="F741" s="271">
        <v>25</v>
      </c>
      <c r="G741" s="271">
        <v>238</v>
      </c>
      <c r="I741" s="338" t="s">
        <v>9098</v>
      </c>
      <c r="K741" s="272">
        <f>G741+17</f>
        <v>255</v>
      </c>
    </row>
    <row r="742" spans="1:11" x14ac:dyDescent="0.2">
      <c r="A742" s="337" t="s">
        <v>3385</v>
      </c>
      <c r="B742" s="336" t="s">
        <v>8490</v>
      </c>
      <c r="C742" s="332">
        <v>0.33</v>
      </c>
      <c r="D742" s="336" t="s">
        <v>5998</v>
      </c>
      <c r="E742" s="271">
        <v>61</v>
      </c>
      <c r="F742" s="271">
        <v>25</v>
      </c>
      <c r="G742" s="271">
        <v>235</v>
      </c>
      <c r="I742" s="338" t="s">
        <v>9098</v>
      </c>
      <c r="K742" s="272">
        <f>G742+17</f>
        <v>252</v>
      </c>
    </row>
    <row r="743" spans="1:11" x14ac:dyDescent="0.2">
      <c r="A743" s="337" t="s">
        <v>8064</v>
      </c>
      <c r="B743" s="336" t="s">
        <v>8490</v>
      </c>
      <c r="C743" s="332">
        <v>0.33</v>
      </c>
      <c r="D743" s="336" t="s">
        <v>8063</v>
      </c>
      <c r="E743" s="330">
        <v>61</v>
      </c>
      <c r="F743" s="271">
        <v>25</v>
      </c>
      <c r="G743" s="271">
        <v>238</v>
      </c>
      <c r="I743" s="338" t="s">
        <v>9098</v>
      </c>
      <c r="K743" s="272">
        <f>G743+17</f>
        <v>255</v>
      </c>
    </row>
    <row r="744" spans="1:11" x14ac:dyDescent="0.2">
      <c r="A744" s="337" t="s">
        <v>2779</v>
      </c>
      <c r="B744" s="329" t="s">
        <v>8490</v>
      </c>
      <c r="C744" s="321">
        <v>0.33</v>
      </c>
      <c r="D744" s="331" t="s">
        <v>4020</v>
      </c>
      <c r="E744" s="321">
        <v>62</v>
      </c>
      <c r="F744" s="271">
        <v>26</v>
      </c>
      <c r="G744" s="271">
        <v>228</v>
      </c>
      <c r="I744" s="338" t="s">
        <v>9098</v>
      </c>
      <c r="K744" s="272">
        <f>G744+17</f>
        <v>245</v>
      </c>
    </row>
    <row r="745" spans="1:11" x14ac:dyDescent="0.2">
      <c r="A745" s="337" t="s">
        <v>5774</v>
      </c>
      <c r="B745" s="329" t="s">
        <v>8490</v>
      </c>
      <c r="C745" s="321">
        <v>0.33</v>
      </c>
      <c r="D745" s="331" t="s">
        <v>5775</v>
      </c>
      <c r="E745" s="321">
        <v>60</v>
      </c>
      <c r="F745" s="271">
        <v>33</v>
      </c>
      <c r="G745" s="271">
        <v>180</v>
      </c>
      <c r="H745" s="338" t="s">
        <v>695</v>
      </c>
      <c r="I745" s="338" t="s">
        <v>9147</v>
      </c>
      <c r="J745" s="272">
        <f>G745+15</f>
        <v>195</v>
      </c>
    </row>
    <row r="746" spans="1:11" x14ac:dyDescent="0.2">
      <c r="A746" s="337" t="s">
        <v>1163</v>
      </c>
      <c r="B746" s="331" t="s">
        <v>8490</v>
      </c>
      <c r="C746" s="330">
        <v>0.33</v>
      </c>
      <c r="D746" s="331" t="s">
        <v>4021</v>
      </c>
      <c r="E746" s="330">
        <v>63</v>
      </c>
      <c r="F746" s="271">
        <v>25</v>
      </c>
      <c r="G746" s="271">
        <v>230</v>
      </c>
      <c r="I746" s="338" t="s">
        <v>9098</v>
      </c>
      <c r="K746" s="272">
        <f>G746+17</f>
        <v>247</v>
      </c>
    </row>
    <row r="747" spans="1:11" x14ac:dyDescent="0.2">
      <c r="A747" s="337" t="s">
        <v>5999</v>
      </c>
      <c r="B747" s="336" t="s">
        <v>8490</v>
      </c>
      <c r="C747" s="332">
        <v>0.33</v>
      </c>
      <c r="D747" s="336" t="s">
        <v>1454</v>
      </c>
      <c r="E747" s="271">
        <v>59</v>
      </c>
      <c r="F747" s="271">
        <v>33</v>
      </c>
      <c r="G747" s="271">
        <v>174</v>
      </c>
      <c r="H747" s="338" t="s">
        <v>8263</v>
      </c>
      <c r="I747" s="338" t="s">
        <v>9147</v>
      </c>
      <c r="J747" s="272">
        <f>G747+15</f>
        <v>189</v>
      </c>
    </row>
    <row r="748" spans="1:11" x14ac:dyDescent="0.2">
      <c r="A748" s="348" t="s">
        <v>8254</v>
      </c>
      <c r="B748" s="331" t="s">
        <v>8490</v>
      </c>
      <c r="C748" s="330">
        <v>0.33</v>
      </c>
      <c r="D748" s="331" t="s">
        <v>5859</v>
      </c>
      <c r="E748" s="330">
        <v>63</v>
      </c>
      <c r="F748" s="271">
        <v>25</v>
      </c>
      <c r="G748" s="271">
        <v>190</v>
      </c>
      <c r="I748" s="338" t="s">
        <v>9098</v>
      </c>
      <c r="K748" s="272">
        <f t="shared" ref="K748:K787" si="26">G748+17</f>
        <v>207</v>
      </c>
    </row>
    <row r="749" spans="1:11" x14ac:dyDescent="0.2">
      <c r="A749" s="577" t="s">
        <v>12064</v>
      </c>
      <c r="B749" s="518" t="s">
        <v>8490</v>
      </c>
      <c r="C749" s="330">
        <v>0.33</v>
      </c>
      <c r="D749" s="518" t="s">
        <v>12065</v>
      </c>
      <c r="E749" s="330">
        <v>61</v>
      </c>
      <c r="F749" s="271">
        <v>25</v>
      </c>
      <c r="G749" s="271">
        <v>238</v>
      </c>
      <c r="H749" s="272" t="s">
        <v>12066</v>
      </c>
      <c r="I749" s="338" t="s">
        <v>9098</v>
      </c>
      <c r="K749" s="272">
        <v>255</v>
      </c>
    </row>
    <row r="750" spans="1:11" x14ac:dyDescent="0.2">
      <c r="A750" s="337" t="s">
        <v>570</v>
      </c>
      <c r="B750" s="331" t="s">
        <v>8490</v>
      </c>
      <c r="C750" s="330">
        <v>0.33</v>
      </c>
      <c r="D750" s="331" t="s">
        <v>8663</v>
      </c>
      <c r="E750" s="330">
        <v>67</v>
      </c>
      <c r="F750" s="271">
        <v>28</v>
      </c>
      <c r="G750" s="271">
        <v>163</v>
      </c>
      <c r="I750" s="338" t="s">
        <v>9098</v>
      </c>
      <c r="K750" s="272">
        <f t="shared" si="26"/>
        <v>180</v>
      </c>
    </row>
    <row r="751" spans="1:11" x14ac:dyDescent="0.2">
      <c r="A751" s="337" t="s">
        <v>1162</v>
      </c>
      <c r="B751" s="331" t="s">
        <v>8490</v>
      </c>
      <c r="C751" s="330">
        <v>0.33</v>
      </c>
      <c r="D751" s="331" t="s">
        <v>1294</v>
      </c>
      <c r="E751" s="330">
        <v>71</v>
      </c>
      <c r="F751" s="271">
        <v>25</v>
      </c>
      <c r="G751" s="271">
        <v>175</v>
      </c>
      <c r="I751" s="338" t="s">
        <v>9098</v>
      </c>
      <c r="K751" s="272">
        <f t="shared" si="26"/>
        <v>192</v>
      </c>
    </row>
    <row r="752" spans="1:11" x14ac:dyDescent="0.2">
      <c r="A752" s="337" t="s">
        <v>2218</v>
      </c>
      <c r="B752" s="336" t="s">
        <v>8490</v>
      </c>
      <c r="C752" s="332">
        <v>0.33</v>
      </c>
      <c r="D752" s="336" t="s">
        <v>2219</v>
      </c>
      <c r="E752" s="271">
        <v>61</v>
      </c>
      <c r="F752" s="271">
        <v>25</v>
      </c>
      <c r="G752" s="271">
        <v>238</v>
      </c>
      <c r="H752" s="338" t="s">
        <v>6912</v>
      </c>
      <c r="I752" s="338" t="s">
        <v>9098</v>
      </c>
      <c r="K752" s="272">
        <f t="shared" si="26"/>
        <v>255</v>
      </c>
    </row>
    <row r="753" spans="1:11" x14ac:dyDescent="0.2">
      <c r="A753" s="337" t="s">
        <v>7581</v>
      </c>
      <c r="B753" s="272" t="s">
        <v>8490</v>
      </c>
      <c r="C753" s="332">
        <v>0.33</v>
      </c>
      <c r="D753" s="333" t="s">
        <v>5233</v>
      </c>
      <c r="E753" s="271">
        <v>61</v>
      </c>
      <c r="F753" s="271">
        <v>25</v>
      </c>
      <c r="G753" s="271">
        <v>234</v>
      </c>
      <c r="I753" s="338" t="s">
        <v>9098</v>
      </c>
      <c r="K753" s="272">
        <f t="shared" si="26"/>
        <v>251</v>
      </c>
    </row>
    <row r="754" spans="1:11" x14ac:dyDescent="0.2">
      <c r="A754" s="337" t="s">
        <v>6411</v>
      </c>
      <c r="B754" s="338" t="s">
        <v>8490</v>
      </c>
      <c r="C754" s="332">
        <v>0.33</v>
      </c>
      <c r="D754" s="420" t="s">
        <v>6412</v>
      </c>
      <c r="E754" s="271">
        <v>61</v>
      </c>
      <c r="F754" s="271">
        <v>28</v>
      </c>
      <c r="G754" s="271">
        <v>202</v>
      </c>
      <c r="H754" s="338" t="s">
        <v>7341</v>
      </c>
      <c r="I754" s="338" t="s">
        <v>9098</v>
      </c>
      <c r="K754" s="272">
        <f t="shared" si="26"/>
        <v>219</v>
      </c>
    </row>
    <row r="755" spans="1:11" x14ac:dyDescent="0.2">
      <c r="A755" s="337" t="s">
        <v>5631</v>
      </c>
      <c r="B755" s="338" t="s">
        <v>8490</v>
      </c>
      <c r="C755" s="332">
        <v>0.33</v>
      </c>
      <c r="D755" s="420" t="s">
        <v>5630</v>
      </c>
      <c r="E755" s="271">
        <v>65</v>
      </c>
      <c r="F755" s="271">
        <v>25</v>
      </c>
      <c r="G755" s="271">
        <v>165</v>
      </c>
      <c r="I755" s="338" t="s">
        <v>9098</v>
      </c>
      <c r="K755" s="272">
        <f t="shared" si="26"/>
        <v>182</v>
      </c>
    </row>
    <row r="756" spans="1:11" x14ac:dyDescent="0.2">
      <c r="A756" s="337" t="s">
        <v>7194</v>
      </c>
      <c r="B756" s="336" t="s">
        <v>8490</v>
      </c>
      <c r="C756" s="332">
        <v>0.33</v>
      </c>
      <c r="D756" s="336" t="s">
        <v>10346</v>
      </c>
      <c r="E756" s="271">
        <v>60</v>
      </c>
      <c r="F756" s="271">
        <v>25</v>
      </c>
      <c r="G756" s="271">
        <v>243</v>
      </c>
      <c r="I756" s="338" t="s">
        <v>9098</v>
      </c>
      <c r="K756" s="272">
        <f t="shared" si="26"/>
        <v>260</v>
      </c>
    </row>
    <row r="757" spans="1:11" x14ac:dyDescent="0.2">
      <c r="A757" s="337" t="s">
        <v>8200</v>
      </c>
      <c r="B757" s="336" t="s">
        <v>8490</v>
      </c>
      <c r="C757" s="332">
        <v>0.33</v>
      </c>
      <c r="D757" s="336" t="s">
        <v>8199</v>
      </c>
      <c r="E757" s="271">
        <v>61</v>
      </c>
      <c r="F757" s="271">
        <v>25</v>
      </c>
      <c r="G757" s="271">
        <v>238</v>
      </c>
      <c r="I757" s="338" t="s">
        <v>9098</v>
      </c>
      <c r="K757" s="272">
        <f t="shared" si="26"/>
        <v>255</v>
      </c>
    </row>
    <row r="758" spans="1:11" x14ac:dyDescent="0.2">
      <c r="A758" s="337" t="s">
        <v>8949</v>
      </c>
      <c r="B758" s="272" t="s">
        <v>8490</v>
      </c>
      <c r="C758" s="332">
        <v>0.33</v>
      </c>
      <c r="D758" s="333" t="s">
        <v>2066</v>
      </c>
      <c r="E758" s="271">
        <v>66</v>
      </c>
      <c r="F758" s="271">
        <v>25</v>
      </c>
      <c r="G758" s="271">
        <v>167</v>
      </c>
      <c r="I758" s="338" t="s">
        <v>9098</v>
      </c>
      <c r="K758" s="272">
        <f t="shared" si="26"/>
        <v>184</v>
      </c>
    </row>
    <row r="759" spans="1:11" x14ac:dyDescent="0.2">
      <c r="A759" s="348" t="s">
        <v>238</v>
      </c>
      <c r="B759" s="331" t="s">
        <v>8490</v>
      </c>
      <c r="C759" s="330">
        <v>0.33</v>
      </c>
      <c r="D759" s="331" t="s">
        <v>10658</v>
      </c>
      <c r="E759" s="330">
        <v>61</v>
      </c>
      <c r="F759" s="271">
        <v>25</v>
      </c>
      <c r="G759" s="271">
        <v>240</v>
      </c>
      <c r="I759" s="338" t="s">
        <v>9098</v>
      </c>
      <c r="K759" s="272">
        <f t="shared" si="26"/>
        <v>257</v>
      </c>
    </row>
    <row r="760" spans="1:11" x14ac:dyDescent="0.2">
      <c r="A760" s="348" t="s">
        <v>7152</v>
      </c>
      <c r="B760" s="331" t="s">
        <v>8490</v>
      </c>
      <c r="C760" s="330">
        <v>0.33</v>
      </c>
      <c r="D760" s="331" t="s">
        <v>2292</v>
      </c>
      <c r="E760" s="330">
        <v>69</v>
      </c>
      <c r="F760" s="271">
        <v>25</v>
      </c>
      <c r="G760" s="271">
        <v>226</v>
      </c>
      <c r="I760" s="338" t="s">
        <v>9098</v>
      </c>
      <c r="K760" s="272">
        <f t="shared" si="26"/>
        <v>243</v>
      </c>
    </row>
    <row r="761" spans="1:11" x14ac:dyDescent="0.2">
      <c r="A761" s="337" t="s">
        <v>2819</v>
      </c>
      <c r="B761" s="331" t="s">
        <v>8490</v>
      </c>
      <c r="C761" s="330">
        <v>0.33</v>
      </c>
      <c r="D761" s="331" t="s">
        <v>4813</v>
      </c>
      <c r="E761" s="330">
        <v>71</v>
      </c>
      <c r="F761" s="271">
        <v>25</v>
      </c>
      <c r="G761" s="271">
        <v>175</v>
      </c>
      <c r="I761" s="338" t="s">
        <v>9098</v>
      </c>
      <c r="K761" s="272">
        <f t="shared" si="26"/>
        <v>192</v>
      </c>
    </row>
    <row r="762" spans="1:11" x14ac:dyDescent="0.2">
      <c r="A762" s="337" t="s">
        <v>727</v>
      </c>
      <c r="B762" s="331" t="s">
        <v>8490</v>
      </c>
      <c r="C762" s="330">
        <v>0.33</v>
      </c>
      <c r="D762" s="331" t="s">
        <v>5613</v>
      </c>
      <c r="E762" s="330">
        <v>63</v>
      </c>
      <c r="F762" s="425" t="s">
        <v>237</v>
      </c>
      <c r="G762" s="271">
        <v>245</v>
      </c>
      <c r="I762" s="338" t="s">
        <v>9098</v>
      </c>
      <c r="K762" s="272">
        <f t="shared" si="26"/>
        <v>262</v>
      </c>
    </row>
    <row r="763" spans="1:11" x14ac:dyDescent="0.2">
      <c r="A763" s="337" t="s">
        <v>11791</v>
      </c>
      <c r="B763" s="518" t="s">
        <v>8490</v>
      </c>
      <c r="C763" s="330">
        <v>0.33</v>
      </c>
      <c r="D763" s="518" t="s">
        <v>11790</v>
      </c>
      <c r="E763" s="330">
        <v>61</v>
      </c>
      <c r="F763" s="425">
        <v>26</v>
      </c>
      <c r="G763" s="271">
        <v>238</v>
      </c>
      <c r="I763" s="338" t="s">
        <v>9098</v>
      </c>
      <c r="K763" s="272">
        <f t="shared" si="26"/>
        <v>255</v>
      </c>
    </row>
    <row r="764" spans="1:11" x14ac:dyDescent="0.2">
      <c r="A764" s="337" t="s">
        <v>239</v>
      </c>
      <c r="B764" s="336" t="s">
        <v>8490</v>
      </c>
      <c r="C764" s="332">
        <v>0.33</v>
      </c>
      <c r="D764" s="336" t="s">
        <v>1660</v>
      </c>
      <c r="E764" s="271">
        <v>61</v>
      </c>
      <c r="F764" s="271">
        <v>25</v>
      </c>
      <c r="G764" s="271">
        <v>238</v>
      </c>
      <c r="I764" s="338" t="s">
        <v>9098</v>
      </c>
      <c r="K764" s="272">
        <f t="shared" si="26"/>
        <v>255</v>
      </c>
    </row>
    <row r="765" spans="1:11" x14ac:dyDescent="0.2">
      <c r="A765" s="337" t="s">
        <v>8255</v>
      </c>
      <c r="B765" s="272" t="s">
        <v>8490</v>
      </c>
      <c r="C765" s="332">
        <v>0.33</v>
      </c>
      <c r="D765" s="731" t="s">
        <v>1378</v>
      </c>
      <c r="E765" s="271">
        <v>63</v>
      </c>
      <c r="F765" s="271">
        <v>25</v>
      </c>
      <c r="G765" s="271">
        <v>190</v>
      </c>
      <c r="I765" s="338" t="s">
        <v>9098</v>
      </c>
      <c r="K765" s="272">
        <f t="shared" si="26"/>
        <v>207</v>
      </c>
    </row>
    <row r="766" spans="1:11" x14ac:dyDescent="0.2">
      <c r="A766" s="337" t="s">
        <v>2129</v>
      </c>
      <c r="B766" s="338" t="s">
        <v>8490</v>
      </c>
      <c r="C766" s="332">
        <v>0.33</v>
      </c>
      <c r="D766" s="578" t="s">
        <v>2130</v>
      </c>
      <c r="E766" s="271">
        <v>60</v>
      </c>
      <c r="F766" s="425" t="s">
        <v>9187</v>
      </c>
      <c r="G766" s="271">
        <v>243</v>
      </c>
      <c r="H766" s="338" t="s">
        <v>2131</v>
      </c>
      <c r="I766" s="338" t="s">
        <v>9098</v>
      </c>
      <c r="K766" s="272">
        <f t="shared" si="26"/>
        <v>260</v>
      </c>
    </row>
    <row r="767" spans="1:11" x14ac:dyDescent="0.2">
      <c r="A767" s="337" t="s">
        <v>9551</v>
      </c>
      <c r="B767" s="331" t="s">
        <v>8490</v>
      </c>
      <c r="C767" s="330">
        <v>0.33</v>
      </c>
      <c r="D767" s="331" t="s">
        <v>1379</v>
      </c>
      <c r="E767" s="330">
        <v>69</v>
      </c>
      <c r="F767" s="271">
        <v>26</v>
      </c>
      <c r="G767" s="271">
        <v>224</v>
      </c>
      <c r="I767" s="338" t="s">
        <v>9098</v>
      </c>
      <c r="K767" s="272">
        <f t="shared" si="26"/>
        <v>241</v>
      </c>
    </row>
    <row r="768" spans="1:11" x14ac:dyDescent="0.2">
      <c r="A768" s="337" t="s">
        <v>1820</v>
      </c>
      <c r="B768" s="331" t="s">
        <v>8490</v>
      </c>
      <c r="C768" s="330">
        <v>0.33</v>
      </c>
      <c r="D768" s="331" t="s">
        <v>1821</v>
      </c>
      <c r="E768" s="330">
        <v>61</v>
      </c>
      <c r="F768" s="271">
        <v>25</v>
      </c>
      <c r="G768" s="271">
        <v>238</v>
      </c>
      <c r="I768" s="338" t="s">
        <v>9098</v>
      </c>
      <c r="K768" s="272">
        <f t="shared" si="26"/>
        <v>255</v>
      </c>
    </row>
    <row r="769" spans="1:11" x14ac:dyDescent="0.2">
      <c r="A769" s="348" t="s">
        <v>383</v>
      </c>
      <c r="B769" s="331" t="s">
        <v>8490</v>
      </c>
      <c r="C769" s="330">
        <v>0.33</v>
      </c>
      <c r="D769" s="331" t="s">
        <v>4521</v>
      </c>
      <c r="E769" s="330">
        <v>65</v>
      </c>
      <c r="F769" s="271">
        <v>26</v>
      </c>
      <c r="G769" s="271">
        <v>166</v>
      </c>
      <c r="I769" s="338" t="s">
        <v>9098</v>
      </c>
      <c r="K769" s="272">
        <f t="shared" si="26"/>
        <v>183</v>
      </c>
    </row>
    <row r="770" spans="1:11" x14ac:dyDescent="0.2">
      <c r="A770" s="348" t="s">
        <v>6388</v>
      </c>
      <c r="B770" s="331" t="s">
        <v>8490</v>
      </c>
      <c r="C770" s="330">
        <v>0.33</v>
      </c>
      <c r="D770" s="331" t="s">
        <v>6387</v>
      </c>
      <c r="E770" s="330">
        <v>62</v>
      </c>
      <c r="F770" s="271">
        <v>25</v>
      </c>
      <c r="G770" s="271">
        <v>230</v>
      </c>
      <c r="I770" s="338" t="s">
        <v>9098</v>
      </c>
      <c r="K770" s="272">
        <f t="shared" si="26"/>
        <v>247</v>
      </c>
    </row>
    <row r="771" spans="1:11" x14ac:dyDescent="0.2">
      <c r="A771" s="337" t="s">
        <v>6185</v>
      </c>
      <c r="B771" s="338" t="s">
        <v>8490</v>
      </c>
      <c r="C771" s="332">
        <v>0.33</v>
      </c>
      <c r="D771" s="420" t="s">
        <v>4446</v>
      </c>
      <c r="E771" s="271">
        <v>62</v>
      </c>
      <c r="F771" s="271">
        <v>25</v>
      </c>
      <c r="G771" s="271">
        <v>230</v>
      </c>
      <c r="I771" s="338" t="s">
        <v>9098</v>
      </c>
      <c r="K771" s="272">
        <f t="shared" si="26"/>
        <v>247</v>
      </c>
    </row>
    <row r="772" spans="1:11" x14ac:dyDescent="0.2">
      <c r="A772" s="337" t="s">
        <v>1579</v>
      </c>
      <c r="B772" s="338" t="s">
        <v>8490</v>
      </c>
      <c r="C772" s="332">
        <v>0.33</v>
      </c>
      <c r="D772" s="420" t="s">
        <v>1578</v>
      </c>
      <c r="E772" s="271">
        <v>59</v>
      </c>
      <c r="F772" s="271">
        <v>28</v>
      </c>
      <c r="G772" s="271">
        <v>205</v>
      </c>
      <c r="I772" s="338" t="s">
        <v>9098</v>
      </c>
      <c r="K772" s="272">
        <f t="shared" si="26"/>
        <v>222</v>
      </c>
    </row>
    <row r="773" spans="1:11" x14ac:dyDescent="0.2">
      <c r="A773" s="337" t="s">
        <v>10156</v>
      </c>
      <c r="B773" s="331" t="s">
        <v>8490</v>
      </c>
      <c r="C773" s="330">
        <v>0.33</v>
      </c>
      <c r="D773" s="331" t="s">
        <v>4399</v>
      </c>
      <c r="E773" s="330">
        <v>63</v>
      </c>
      <c r="F773" s="271">
        <v>26</v>
      </c>
      <c r="G773" s="271">
        <v>230</v>
      </c>
      <c r="I773" s="338" t="s">
        <v>9098</v>
      </c>
      <c r="K773" s="272">
        <f t="shared" si="26"/>
        <v>247</v>
      </c>
    </row>
    <row r="774" spans="1:11" x14ac:dyDescent="0.2">
      <c r="A774" s="337" t="s">
        <v>661</v>
      </c>
      <c r="B774" s="336" t="s">
        <v>8490</v>
      </c>
      <c r="C774" s="332">
        <v>0.33</v>
      </c>
      <c r="D774" s="336" t="s">
        <v>5757</v>
      </c>
      <c r="E774" s="271">
        <v>60</v>
      </c>
      <c r="F774" s="271">
        <v>25</v>
      </c>
      <c r="G774" s="271">
        <v>240</v>
      </c>
      <c r="I774" s="338" t="s">
        <v>9098</v>
      </c>
      <c r="K774" s="272">
        <f t="shared" si="26"/>
        <v>257</v>
      </c>
    </row>
    <row r="775" spans="1:11" x14ac:dyDescent="0.2">
      <c r="A775" s="337" t="s">
        <v>6635</v>
      </c>
      <c r="B775" s="336" t="s">
        <v>8490</v>
      </c>
      <c r="C775" s="332">
        <v>0.33</v>
      </c>
      <c r="D775" s="336" t="s">
        <v>2896</v>
      </c>
      <c r="E775" s="271">
        <v>61</v>
      </c>
      <c r="F775" s="271">
        <v>25</v>
      </c>
      <c r="G775" s="271">
        <v>238</v>
      </c>
      <c r="I775" s="338" t="s">
        <v>9098</v>
      </c>
      <c r="K775" s="272">
        <f t="shared" si="26"/>
        <v>255</v>
      </c>
    </row>
    <row r="776" spans="1:11" x14ac:dyDescent="0.2">
      <c r="A776" s="337" t="s">
        <v>12535</v>
      </c>
      <c r="B776" s="572" t="s">
        <v>8490</v>
      </c>
      <c r="C776" s="332">
        <v>0.33</v>
      </c>
      <c r="D776" s="572" t="s">
        <v>12536</v>
      </c>
      <c r="E776" s="271">
        <v>59</v>
      </c>
      <c r="F776" s="271">
        <v>25</v>
      </c>
      <c r="G776" s="271">
        <v>224</v>
      </c>
      <c r="I776" s="338" t="s">
        <v>9098</v>
      </c>
      <c r="K776" s="272">
        <f t="shared" si="26"/>
        <v>241</v>
      </c>
    </row>
    <row r="777" spans="1:11" x14ac:dyDescent="0.2">
      <c r="A777" s="337" t="s">
        <v>3443</v>
      </c>
      <c r="B777" s="336" t="s">
        <v>8490</v>
      </c>
      <c r="C777" s="332">
        <v>0.33</v>
      </c>
      <c r="D777" s="336" t="s">
        <v>7902</v>
      </c>
      <c r="E777" s="271">
        <v>64</v>
      </c>
      <c r="F777" s="271">
        <v>35</v>
      </c>
      <c r="G777" s="271">
        <v>166</v>
      </c>
      <c r="I777" s="338" t="s">
        <v>9098</v>
      </c>
      <c r="K777" s="272">
        <f t="shared" si="26"/>
        <v>183</v>
      </c>
    </row>
    <row r="778" spans="1:11" x14ac:dyDescent="0.2">
      <c r="A778" s="337" t="s">
        <v>9377</v>
      </c>
      <c r="B778" s="331" t="s">
        <v>8490</v>
      </c>
      <c r="C778" s="330">
        <v>0.33</v>
      </c>
      <c r="D778" s="331" t="s">
        <v>9945</v>
      </c>
      <c r="E778" s="321">
        <v>66</v>
      </c>
      <c r="I778" s="338" t="s">
        <v>9098</v>
      </c>
      <c r="K778" s="272">
        <f t="shared" si="26"/>
        <v>17</v>
      </c>
    </row>
    <row r="779" spans="1:11" x14ac:dyDescent="0.2">
      <c r="A779" s="483" t="s">
        <v>8744</v>
      </c>
      <c r="B779" s="488" t="s">
        <v>8490</v>
      </c>
      <c r="C779" s="485">
        <v>0.33</v>
      </c>
      <c r="D779" s="538" t="s">
        <v>3018</v>
      </c>
      <c r="E779" s="486">
        <v>69</v>
      </c>
      <c r="F779" s="486">
        <v>25</v>
      </c>
      <c r="G779" s="486">
        <v>225</v>
      </c>
      <c r="H779" s="491"/>
      <c r="I779" s="491" t="s">
        <v>9098</v>
      </c>
      <c r="J779" s="491"/>
      <c r="K779" s="491">
        <f t="shared" si="26"/>
        <v>242</v>
      </c>
    </row>
    <row r="780" spans="1:11" x14ac:dyDescent="0.2">
      <c r="A780" s="337" t="s">
        <v>432</v>
      </c>
      <c r="B780" s="331" t="s">
        <v>8490</v>
      </c>
      <c r="C780" s="332">
        <v>0.33</v>
      </c>
      <c r="D780" s="333" t="s">
        <v>3018</v>
      </c>
      <c r="E780" s="271">
        <v>61</v>
      </c>
      <c r="F780" s="271">
        <v>25</v>
      </c>
      <c r="G780" s="271">
        <v>237</v>
      </c>
      <c r="H780" s="338" t="s">
        <v>433</v>
      </c>
      <c r="I780" s="338" t="s">
        <v>9098</v>
      </c>
      <c r="K780" s="272">
        <f t="shared" si="26"/>
        <v>254</v>
      </c>
    </row>
    <row r="781" spans="1:11" x14ac:dyDescent="0.2">
      <c r="A781" s="348" t="s">
        <v>8253</v>
      </c>
      <c r="B781" s="331" t="s">
        <v>8490</v>
      </c>
      <c r="C781" s="330">
        <v>0.33</v>
      </c>
      <c r="D781" s="331" t="s">
        <v>9946</v>
      </c>
      <c r="E781" s="330">
        <v>65</v>
      </c>
      <c r="F781" s="271">
        <v>28</v>
      </c>
      <c r="G781" s="271">
        <v>165</v>
      </c>
      <c r="I781" s="338" t="s">
        <v>9098</v>
      </c>
      <c r="K781" s="272">
        <f t="shared" si="26"/>
        <v>182</v>
      </c>
    </row>
    <row r="782" spans="1:11" x14ac:dyDescent="0.2">
      <c r="A782" s="492" t="s">
        <v>3917</v>
      </c>
      <c r="B782" s="488" t="s">
        <v>8490</v>
      </c>
      <c r="C782" s="489">
        <v>0.33</v>
      </c>
      <c r="D782" s="488" t="s">
        <v>6627</v>
      </c>
      <c r="E782" s="489">
        <v>70</v>
      </c>
      <c r="F782" s="486">
        <v>25</v>
      </c>
      <c r="G782" s="486">
        <v>187</v>
      </c>
      <c r="H782" s="491"/>
      <c r="I782" s="491" t="s">
        <v>9098</v>
      </c>
      <c r="J782" s="491"/>
      <c r="K782" s="491">
        <f t="shared" si="26"/>
        <v>204</v>
      </c>
    </row>
    <row r="783" spans="1:11" x14ac:dyDescent="0.2">
      <c r="A783" s="577" t="s">
        <v>10915</v>
      </c>
      <c r="B783" s="518" t="s">
        <v>8490</v>
      </c>
      <c r="C783" s="330">
        <v>0.33</v>
      </c>
      <c r="D783" s="518" t="s">
        <v>6627</v>
      </c>
      <c r="E783" s="330">
        <v>70</v>
      </c>
      <c r="F783" s="271">
        <v>25</v>
      </c>
      <c r="G783" s="271">
        <v>175</v>
      </c>
      <c r="H783" s="272" t="s">
        <v>10910</v>
      </c>
      <c r="I783" s="338" t="s">
        <v>9098</v>
      </c>
      <c r="K783" s="272">
        <f t="shared" si="26"/>
        <v>192</v>
      </c>
    </row>
    <row r="784" spans="1:11" x14ac:dyDescent="0.2">
      <c r="A784" s="337" t="s">
        <v>2820</v>
      </c>
      <c r="B784" s="329" t="s">
        <v>8490</v>
      </c>
      <c r="C784" s="321">
        <v>0.33</v>
      </c>
      <c r="D784" s="331" t="s">
        <v>6628</v>
      </c>
      <c r="E784" s="321">
        <v>70</v>
      </c>
      <c r="F784" s="271">
        <v>25</v>
      </c>
      <c r="G784" s="271">
        <v>175</v>
      </c>
      <c r="H784" s="338" t="s">
        <v>6446</v>
      </c>
      <c r="I784" s="338" t="s">
        <v>9098</v>
      </c>
      <c r="K784" s="272">
        <f t="shared" si="26"/>
        <v>192</v>
      </c>
    </row>
    <row r="785" spans="1:11" x14ac:dyDescent="0.2">
      <c r="A785" s="337" t="s">
        <v>9401</v>
      </c>
      <c r="B785" s="336" t="s">
        <v>8490</v>
      </c>
      <c r="C785" s="332">
        <v>0.33</v>
      </c>
      <c r="D785" s="336" t="s">
        <v>6554</v>
      </c>
      <c r="E785" s="271">
        <v>61</v>
      </c>
      <c r="F785" s="271">
        <v>25</v>
      </c>
      <c r="G785" s="271">
        <v>227</v>
      </c>
      <c r="I785" s="338" t="s">
        <v>9098</v>
      </c>
      <c r="K785" s="272">
        <f t="shared" si="26"/>
        <v>244</v>
      </c>
    </row>
    <row r="786" spans="1:11" x14ac:dyDescent="0.2">
      <c r="A786" s="337" t="s">
        <v>10315</v>
      </c>
      <c r="B786" s="336" t="s">
        <v>8490</v>
      </c>
      <c r="C786" s="332">
        <v>0.33</v>
      </c>
      <c r="D786" s="336" t="s">
        <v>10316</v>
      </c>
      <c r="E786" s="271">
        <v>61</v>
      </c>
      <c r="F786" s="271">
        <v>25</v>
      </c>
      <c r="G786" s="271">
        <v>238</v>
      </c>
      <c r="H786" s="338" t="s">
        <v>1262</v>
      </c>
      <c r="I786" s="338" t="s">
        <v>9098</v>
      </c>
      <c r="K786" s="272">
        <f t="shared" si="26"/>
        <v>255</v>
      </c>
    </row>
    <row r="787" spans="1:11" x14ac:dyDescent="0.2">
      <c r="A787" s="337" t="s">
        <v>12581</v>
      </c>
      <c r="B787" s="572" t="s">
        <v>8490</v>
      </c>
      <c r="C787" s="332">
        <v>0.33</v>
      </c>
      <c r="D787" s="572" t="s">
        <v>12582</v>
      </c>
      <c r="E787" s="271">
        <v>61</v>
      </c>
      <c r="F787" s="271">
        <v>25</v>
      </c>
      <c r="G787" s="271">
        <v>196</v>
      </c>
      <c r="H787" s="338" t="s">
        <v>12583</v>
      </c>
      <c r="I787" s="338" t="s">
        <v>9098</v>
      </c>
      <c r="K787" s="272">
        <f t="shared" si="26"/>
        <v>213</v>
      </c>
    </row>
    <row r="788" spans="1:11" x14ac:dyDescent="0.2">
      <c r="A788" s="337" t="s">
        <v>10065</v>
      </c>
      <c r="B788" s="336" t="s">
        <v>8490</v>
      </c>
      <c r="C788" s="332">
        <v>0.33</v>
      </c>
      <c r="D788" s="336" t="s">
        <v>3970</v>
      </c>
      <c r="E788" s="271">
        <v>65</v>
      </c>
      <c r="F788" s="271">
        <v>41</v>
      </c>
      <c r="G788" s="271">
        <v>156</v>
      </c>
      <c r="I788" s="338" t="s">
        <v>9147</v>
      </c>
      <c r="J788" s="272">
        <f>G788+15</f>
        <v>171</v>
      </c>
    </row>
    <row r="789" spans="1:11" x14ac:dyDescent="0.2">
      <c r="A789" s="348" t="s">
        <v>8571</v>
      </c>
      <c r="B789" s="331" t="s">
        <v>8490</v>
      </c>
      <c r="C789" s="330">
        <v>0.33</v>
      </c>
      <c r="D789" s="331" t="s">
        <v>483</v>
      </c>
      <c r="E789" s="330">
        <v>62</v>
      </c>
      <c r="F789" s="271">
        <v>25</v>
      </c>
      <c r="G789" s="271">
        <v>240</v>
      </c>
      <c r="I789" s="338" t="s">
        <v>9098</v>
      </c>
      <c r="K789" s="272">
        <f t="shared" ref="K789:K798" si="27">G789+17</f>
        <v>257</v>
      </c>
    </row>
    <row r="790" spans="1:11" x14ac:dyDescent="0.2">
      <c r="A790" s="348" t="s">
        <v>6815</v>
      </c>
      <c r="B790" s="331" t="s">
        <v>8490</v>
      </c>
      <c r="C790" s="330">
        <v>0.33</v>
      </c>
      <c r="D790" s="331" t="s">
        <v>3978</v>
      </c>
      <c r="E790" s="330">
        <v>67</v>
      </c>
      <c r="F790" s="271">
        <v>25</v>
      </c>
      <c r="G790" s="271">
        <v>230</v>
      </c>
      <c r="I790" s="338" t="s">
        <v>9098</v>
      </c>
      <c r="K790" s="272">
        <f t="shared" si="27"/>
        <v>247</v>
      </c>
    </row>
    <row r="791" spans="1:11" x14ac:dyDescent="0.2">
      <c r="A791" s="337" t="s">
        <v>240</v>
      </c>
      <c r="B791" s="338" t="s">
        <v>8490</v>
      </c>
      <c r="C791" s="332">
        <v>0.33</v>
      </c>
      <c r="D791" s="420" t="s">
        <v>7429</v>
      </c>
      <c r="E791" s="271">
        <v>61</v>
      </c>
      <c r="F791" s="271">
        <v>26</v>
      </c>
      <c r="G791" s="271">
        <v>238</v>
      </c>
      <c r="I791" s="338" t="s">
        <v>9098</v>
      </c>
      <c r="K791" s="272">
        <f t="shared" si="27"/>
        <v>255</v>
      </c>
    </row>
    <row r="792" spans="1:11" x14ac:dyDescent="0.2">
      <c r="A792" s="337" t="s">
        <v>216</v>
      </c>
      <c r="B792" s="338" t="s">
        <v>8490</v>
      </c>
      <c r="C792" s="332">
        <v>0.33</v>
      </c>
      <c r="D792" s="420" t="s">
        <v>217</v>
      </c>
      <c r="E792" s="271">
        <v>61</v>
      </c>
      <c r="F792" s="271">
        <v>26</v>
      </c>
      <c r="G792" s="271">
        <v>238</v>
      </c>
      <c r="I792" s="338" t="s">
        <v>9098</v>
      </c>
      <c r="K792" s="272">
        <f t="shared" si="27"/>
        <v>255</v>
      </c>
    </row>
    <row r="793" spans="1:11" x14ac:dyDescent="0.2">
      <c r="A793" s="337" t="s">
        <v>9649</v>
      </c>
      <c r="B793" s="338" t="s">
        <v>8490</v>
      </c>
      <c r="C793" s="332">
        <v>0.33</v>
      </c>
      <c r="D793" s="420" t="s">
        <v>5746</v>
      </c>
      <c r="E793" s="271">
        <v>62</v>
      </c>
      <c r="F793" s="271">
        <v>25</v>
      </c>
      <c r="G793" s="271">
        <v>238</v>
      </c>
      <c r="I793" s="338" t="s">
        <v>9098</v>
      </c>
      <c r="K793" s="272">
        <f t="shared" si="27"/>
        <v>255</v>
      </c>
    </row>
    <row r="794" spans="1:11" x14ac:dyDescent="0.2">
      <c r="A794" s="348" t="s">
        <v>1971</v>
      </c>
      <c r="B794" s="331" t="s">
        <v>8490</v>
      </c>
      <c r="C794" s="330">
        <v>0.33</v>
      </c>
      <c r="D794" s="331" t="s">
        <v>3053</v>
      </c>
      <c r="E794" s="330">
        <v>61</v>
      </c>
      <c r="F794" s="271">
        <v>25</v>
      </c>
      <c r="G794" s="271">
        <v>235</v>
      </c>
      <c r="I794" s="338" t="s">
        <v>9098</v>
      </c>
      <c r="K794" s="272">
        <f t="shared" si="27"/>
        <v>252</v>
      </c>
    </row>
    <row r="795" spans="1:11" x14ac:dyDescent="0.2">
      <c r="A795" s="483" t="s">
        <v>3386</v>
      </c>
      <c r="B795" s="488" t="s">
        <v>8490</v>
      </c>
      <c r="C795" s="489">
        <v>0.33</v>
      </c>
      <c r="D795" s="488" t="s">
        <v>303</v>
      </c>
      <c r="E795" s="485">
        <v>61</v>
      </c>
      <c r="F795" s="486">
        <v>25</v>
      </c>
      <c r="G795" s="486">
        <v>235</v>
      </c>
      <c r="H795" s="491"/>
      <c r="I795" s="491" t="s">
        <v>9098</v>
      </c>
      <c r="J795" s="491"/>
      <c r="K795" s="491">
        <f t="shared" si="27"/>
        <v>252</v>
      </c>
    </row>
    <row r="796" spans="1:11" x14ac:dyDescent="0.2">
      <c r="A796" s="337" t="s">
        <v>2215</v>
      </c>
      <c r="B796" s="338" t="s">
        <v>8490</v>
      </c>
      <c r="C796" s="332">
        <v>0.33</v>
      </c>
      <c r="D796" s="420" t="s">
        <v>2211</v>
      </c>
      <c r="E796" s="271">
        <v>61</v>
      </c>
      <c r="F796" s="271">
        <v>26</v>
      </c>
      <c r="G796" s="271">
        <v>238</v>
      </c>
      <c r="H796" s="338" t="s">
        <v>10109</v>
      </c>
      <c r="I796" s="338" t="s">
        <v>9098</v>
      </c>
      <c r="K796" s="272">
        <f t="shared" si="27"/>
        <v>255</v>
      </c>
    </row>
    <row r="797" spans="1:11" x14ac:dyDescent="0.2">
      <c r="A797" s="337" t="s">
        <v>167</v>
      </c>
      <c r="B797" s="338" t="s">
        <v>8490</v>
      </c>
      <c r="C797" s="332">
        <v>0.33</v>
      </c>
      <c r="D797" s="420" t="s">
        <v>6981</v>
      </c>
      <c r="E797" s="271">
        <v>61</v>
      </c>
      <c r="F797" s="271">
        <v>25</v>
      </c>
      <c r="G797" s="271">
        <v>238</v>
      </c>
      <c r="I797" s="338" t="s">
        <v>9098</v>
      </c>
      <c r="K797" s="272">
        <f t="shared" si="27"/>
        <v>255</v>
      </c>
    </row>
    <row r="798" spans="1:11" x14ac:dyDescent="0.2">
      <c r="A798" s="337" t="s">
        <v>10496</v>
      </c>
      <c r="B798" s="329" t="s">
        <v>8490</v>
      </c>
      <c r="C798" s="321">
        <v>0.33</v>
      </c>
      <c r="D798" s="331" t="s">
        <v>7954</v>
      </c>
      <c r="E798" s="321">
        <v>62</v>
      </c>
      <c r="F798" s="271">
        <v>25</v>
      </c>
      <c r="G798" s="271">
        <v>234</v>
      </c>
      <c r="I798" s="338" t="s">
        <v>9098</v>
      </c>
      <c r="K798" s="272">
        <f t="shared" si="27"/>
        <v>251</v>
      </c>
    </row>
    <row r="799" spans="1:11" x14ac:dyDescent="0.2">
      <c r="A799" s="337" t="s">
        <v>2997</v>
      </c>
      <c r="B799" s="329" t="s">
        <v>8490</v>
      </c>
      <c r="C799" s="321">
        <v>0.33</v>
      </c>
      <c r="D799" s="331" t="s">
        <v>2998</v>
      </c>
      <c r="E799" s="321">
        <v>59</v>
      </c>
      <c r="F799" s="271">
        <v>37</v>
      </c>
      <c r="G799" s="271">
        <v>190</v>
      </c>
      <c r="H799" s="338" t="s">
        <v>6853</v>
      </c>
      <c r="I799" s="338" t="s">
        <v>9147</v>
      </c>
      <c r="J799" s="272">
        <f>G799+15</f>
        <v>205</v>
      </c>
    </row>
    <row r="800" spans="1:11" x14ac:dyDescent="0.2">
      <c r="A800" s="337" t="s">
        <v>10528</v>
      </c>
      <c r="B800" s="329" t="s">
        <v>8490</v>
      </c>
      <c r="C800" s="321">
        <v>0.33</v>
      </c>
      <c r="D800" s="331" t="s">
        <v>6820</v>
      </c>
      <c r="E800" s="321">
        <v>61</v>
      </c>
      <c r="F800" s="271">
        <v>26</v>
      </c>
      <c r="G800" s="271">
        <v>229</v>
      </c>
      <c r="I800" s="338" t="s">
        <v>9098</v>
      </c>
      <c r="K800" s="272">
        <f t="shared" ref="K800:K808" si="28">G800+17</f>
        <v>246</v>
      </c>
    </row>
    <row r="801" spans="1:11" x14ac:dyDescent="0.2">
      <c r="A801" s="337" t="s">
        <v>3281</v>
      </c>
      <c r="B801" s="329" t="s">
        <v>8490</v>
      </c>
      <c r="C801" s="321">
        <v>0.33</v>
      </c>
      <c r="D801" s="331" t="s">
        <v>662</v>
      </c>
      <c r="E801" s="321">
        <v>66</v>
      </c>
      <c r="F801" s="339">
        <v>27</v>
      </c>
      <c r="G801" s="339">
        <v>167</v>
      </c>
      <c r="I801" s="338" t="s">
        <v>9098</v>
      </c>
      <c r="K801" s="272">
        <f t="shared" si="28"/>
        <v>184</v>
      </c>
    </row>
    <row r="802" spans="1:11" x14ac:dyDescent="0.2">
      <c r="A802" s="337" t="s">
        <v>1078</v>
      </c>
      <c r="B802" s="329" t="s">
        <v>8490</v>
      </c>
      <c r="C802" s="321">
        <v>0.33</v>
      </c>
      <c r="D802" s="331" t="s">
        <v>1079</v>
      </c>
      <c r="E802" s="321">
        <v>61</v>
      </c>
      <c r="F802" s="339">
        <v>25</v>
      </c>
      <c r="G802" s="339">
        <v>238</v>
      </c>
      <c r="I802" s="338" t="s">
        <v>9098</v>
      </c>
      <c r="K802" s="272">
        <f t="shared" si="28"/>
        <v>255</v>
      </c>
    </row>
    <row r="803" spans="1:11" x14ac:dyDescent="0.2">
      <c r="A803" s="337" t="s">
        <v>1968</v>
      </c>
      <c r="B803" s="272" t="s">
        <v>8490</v>
      </c>
      <c r="C803" s="332">
        <v>0.33</v>
      </c>
      <c r="D803" s="731" t="s">
        <v>4401</v>
      </c>
      <c r="E803" s="271">
        <v>62</v>
      </c>
      <c r="F803" s="271">
        <v>26</v>
      </c>
      <c r="G803" s="271">
        <v>208</v>
      </c>
      <c r="I803" s="338" t="s">
        <v>9098</v>
      </c>
      <c r="K803" s="272">
        <f t="shared" si="28"/>
        <v>225</v>
      </c>
    </row>
    <row r="804" spans="1:11" x14ac:dyDescent="0.2">
      <c r="A804" s="337" t="s">
        <v>1056</v>
      </c>
      <c r="B804" s="338" t="s">
        <v>8490</v>
      </c>
      <c r="C804" s="332">
        <v>0.33</v>
      </c>
      <c r="D804" s="578" t="s">
        <v>1057</v>
      </c>
      <c r="E804" s="271">
        <v>61</v>
      </c>
      <c r="F804" s="271">
        <v>25</v>
      </c>
      <c r="G804" s="271">
        <v>238</v>
      </c>
      <c r="H804" s="338" t="s">
        <v>2479</v>
      </c>
      <c r="I804" s="338" t="s">
        <v>9098</v>
      </c>
      <c r="K804" s="272">
        <f t="shared" si="28"/>
        <v>255</v>
      </c>
    </row>
    <row r="805" spans="1:11" x14ac:dyDescent="0.2">
      <c r="A805" s="348" t="s">
        <v>382</v>
      </c>
      <c r="B805" s="331" t="s">
        <v>8490</v>
      </c>
      <c r="C805" s="330">
        <v>0.33</v>
      </c>
      <c r="D805" s="331" t="s">
        <v>1838</v>
      </c>
      <c r="E805" s="330">
        <v>60</v>
      </c>
      <c r="F805" s="271">
        <v>27</v>
      </c>
      <c r="G805" s="271">
        <v>220</v>
      </c>
      <c r="I805" s="338" t="s">
        <v>9098</v>
      </c>
      <c r="K805" s="272">
        <f t="shared" si="28"/>
        <v>237</v>
      </c>
    </row>
    <row r="806" spans="1:11" x14ac:dyDescent="0.2">
      <c r="A806" s="337" t="s">
        <v>381</v>
      </c>
      <c r="B806" s="338" t="s">
        <v>8490</v>
      </c>
      <c r="C806" s="332">
        <v>0.33</v>
      </c>
      <c r="D806" s="420" t="s">
        <v>6485</v>
      </c>
      <c r="E806" s="271">
        <v>61</v>
      </c>
      <c r="F806" s="271">
        <v>26</v>
      </c>
      <c r="G806" s="271">
        <v>238</v>
      </c>
      <c r="I806" s="338" t="s">
        <v>9098</v>
      </c>
      <c r="K806" s="272">
        <f t="shared" si="28"/>
        <v>255</v>
      </c>
    </row>
    <row r="807" spans="1:11" x14ac:dyDescent="0.2">
      <c r="A807" s="337" t="s">
        <v>6142</v>
      </c>
      <c r="B807" s="272" t="s">
        <v>8490</v>
      </c>
      <c r="C807" s="332">
        <v>0.33</v>
      </c>
      <c r="D807" s="333" t="s">
        <v>1215</v>
      </c>
      <c r="E807" s="271">
        <v>62</v>
      </c>
      <c r="F807" s="271">
        <v>27</v>
      </c>
      <c r="G807" s="271">
        <v>238</v>
      </c>
      <c r="I807" s="338" t="s">
        <v>9098</v>
      </c>
      <c r="K807" s="272">
        <f t="shared" si="28"/>
        <v>255</v>
      </c>
    </row>
    <row r="808" spans="1:11" x14ac:dyDescent="0.2">
      <c r="A808" s="337" t="s">
        <v>1576</v>
      </c>
      <c r="B808" s="338" t="s">
        <v>8490</v>
      </c>
      <c r="C808" s="332">
        <v>0.33</v>
      </c>
      <c r="D808" s="420" t="s">
        <v>1577</v>
      </c>
      <c r="E808" s="271">
        <v>61</v>
      </c>
      <c r="F808" s="271">
        <v>26</v>
      </c>
      <c r="G808" s="271">
        <v>238</v>
      </c>
      <c r="H808" s="338" t="s">
        <v>4567</v>
      </c>
      <c r="I808" s="338" t="s">
        <v>9098</v>
      </c>
      <c r="K808" s="272">
        <f t="shared" si="28"/>
        <v>255</v>
      </c>
    </row>
    <row r="809" spans="1:11" x14ac:dyDescent="0.2">
      <c r="A809" s="337" t="s">
        <v>5991</v>
      </c>
      <c r="B809" s="338" t="s">
        <v>8490</v>
      </c>
      <c r="C809" s="332">
        <v>0.33</v>
      </c>
      <c r="D809" s="420" t="s">
        <v>5990</v>
      </c>
      <c r="E809" s="271">
        <v>65</v>
      </c>
      <c r="F809" s="271">
        <v>43</v>
      </c>
      <c r="G809" s="271">
        <v>155</v>
      </c>
      <c r="I809" s="338" t="s">
        <v>9147</v>
      </c>
      <c r="J809" s="272">
        <f>G809+15</f>
        <v>170</v>
      </c>
    </row>
    <row r="810" spans="1:11" x14ac:dyDescent="0.2">
      <c r="A810" s="337" t="s">
        <v>717</v>
      </c>
      <c r="B810" s="338" t="s">
        <v>8490</v>
      </c>
      <c r="C810" s="332">
        <v>0.33</v>
      </c>
      <c r="D810" s="420" t="s">
        <v>9348</v>
      </c>
      <c r="E810" s="271">
        <v>70</v>
      </c>
      <c r="F810" s="425" t="s">
        <v>716</v>
      </c>
      <c r="G810" s="271">
        <v>230</v>
      </c>
      <c r="I810" s="338" t="s">
        <v>9098</v>
      </c>
      <c r="K810" s="272">
        <f t="shared" ref="K810:K820" si="29">G810+17</f>
        <v>247</v>
      </c>
    </row>
    <row r="811" spans="1:11" x14ac:dyDescent="0.2">
      <c r="A811" s="337" t="s">
        <v>853</v>
      </c>
      <c r="B811" s="272" t="s">
        <v>8490</v>
      </c>
      <c r="C811" s="332">
        <v>0.33</v>
      </c>
      <c r="D811" s="420" t="s">
        <v>854</v>
      </c>
      <c r="E811" s="271">
        <v>61</v>
      </c>
      <c r="F811" s="271">
        <v>25</v>
      </c>
      <c r="G811" s="271">
        <v>238</v>
      </c>
      <c r="H811" s="338" t="s">
        <v>2694</v>
      </c>
      <c r="I811" s="338" t="s">
        <v>9098</v>
      </c>
      <c r="K811" s="272">
        <f t="shared" si="29"/>
        <v>255</v>
      </c>
    </row>
    <row r="812" spans="1:11" x14ac:dyDescent="0.2">
      <c r="A812" s="337" t="s">
        <v>7718</v>
      </c>
      <c r="B812" s="272" t="s">
        <v>8490</v>
      </c>
      <c r="C812" s="332">
        <v>0.33</v>
      </c>
      <c r="D812" s="333" t="s">
        <v>4859</v>
      </c>
      <c r="E812" s="271">
        <v>61</v>
      </c>
      <c r="F812" s="271">
        <v>25</v>
      </c>
      <c r="G812" s="271">
        <v>238</v>
      </c>
      <c r="I812" s="338" t="s">
        <v>9098</v>
      </c>
      <c r="K812" s="272">
        <f t="shared" si="29"/>
        <v>255</v>
      </c>
    </row>
    <row r="813" spans="1:11" x14ac:dyDescent="0.2">
      <c r="A813" s="337" t="s">
        <v>2330</v>
      </c>
      <c r="B813" s="272" t="s">
        <v>8490</v>
      </c>
      <c r="C813" s="332">
        <v>0.33</v>
      </c>
      <c r="D813" s="333" t="s">
        <v>8817</v>
      </c>
      <c r="E813" s="271">
        <v>61</v>
      </c>
      <c r="F813" s="271">
        <v>25</v>
      </c>
      <c r="G813" s="271">
        <v>240</v>
      </c>
      <c r="I813" s="338" t="s">
        <v>9098</v>
      </c>
      <c r="K813" s="272">
        <f t="shared" si="29"/>
        <v>257</v>
      </c>
    </row>
    <row r="814" spans="1:11" x14ac:dyDescent="0.2">
      <c r="A814" s="337" t="s">
        <v>12326</v>
      </c>
      <c r="B814" s="272" t="s">
        <v>8490</v>
      </c>
      <c r="C814" s="332">
        <v>0.33</v>
      </c>
      <c r="D814" s="333" t="s">
        <v>12327</v>
      </c>
      <c r="E814" s="271">
        <v>71</v>
      </c>
      <c r="F814" s="425" t="s">
        <v>852</v>
      </c>
      <c r="G814" s="271">
        <v>202</v>
      </c>
      <c r="I814" s="338" t="s">
        <v>9098</v>
      </c>
      <c r="K814" s="272">
        <f t="shared" si="29"/>
        <v>219</v>
      </c>
    </row>
    <row r="815" spans="1:11" x14ac:dyDescent="0.2">
      <c r="A815" s="337" t="s">
        <v>7719</v>
      </c>
      <c r="B815" s="336" t="s">
        <v>8490</v>
      </c>
      <c r="C815" s="332">
        <v>0.33</v>
      </c>
      <c r="D815" s="336" t="s">
        <v>1736</v>
      </c>
      <c r="E815" s="271">
        <v>61</v>
      </c>
      <c r="F815" s="271">
        <v>25</v>
      </c>
      <c r="G815" s="271">
        <v>238</v>
      </c>
      <c r="I815" s="338" t="s">
        <v>9098</v>
      </c>
      <c r="K815" s="272">
        <f t="shared" si="29"/>
        <v>255</v>
      </c>
    </row>
    <row r="816" spans="1:11" x14ac:dyDescent="0.2">
      <c r="A816" s="337" t="s">
        <v>9600</v>
      </c>
      <c r="B816" s="336" t="s">
        <v>8490</v>
      </c>
      <c r="C816" s="332">
        <v>0.33</v>
      </c>
      <c r="D816" s="336" t="s">
        <v>9601</v>
      </c>
      <c r="E816" s="271">
        <v>69</v>
      </c>
      <c r="F816" s="425" t="s">
        <v>366</v>
      </c>
      <c r="G816" s="271">
        <v>230</v>
      </c>
      <c r="H816" s="338" t="s">
        <v>2694</v>
      </c>
      <c r="I816" s="338" t="s">
        <v>9098</v>
      </c>
      <c r="K816" s="272">
        <f t="shared" si="29"/>
        <v>247</v>
      </c>
    </row>
    <row r="817" spans="1:11" x14ac:dyDescent="0.2">
      <c r="A817" s="337" t="s">
        <v>10506</v>
      </c>
      <c r="B817" s="336" t="s">
        <v>8490</v>
      </c>
      <c r="C817" s="332">
        <v>0.33</v>
      </c>
      <c r="D817" s="336" t="s">
        <v>10505</v>
      </c>
      <c r="E817" s="271">
        <v>61</v>
      </c>
      <c r="F817" s="271">
        <v>25</v>
      </c>
      <c r="G817" s="271">
        <v>238</v>
      </c>
      <c r="H817" s="338" t="s">
        <v>2005</v>
      </c>
      <c r="I817" s="338" t="s">
        <v>9098</v>
      </c>
      <c r="K817" s="272">
        <f t="shared" si="29"/>
        <v>255</v>
      </c>
    </row>
    <row r="818" spans="1:11" x14ac:dyDescent="0.2">
      <c r="A818" s="337" t="s">
        <v>8911</v>
      </c>
      <c r="B818" s="338" t="s">
        <v>8490</v>
      </c>
      <c r="C818" s="332">
        <v>0.33</v>
      </c>
      <c r="D818" s="420" t="s">
        <v>10475</v>
      </c>
      <c r="E818" s="271">
        <v>61</v>
      </c>
      <c r="F818" s="271">
        <v>28</v>
      </c>
      <c r="G818" s="271">
        <v>238</v>
      </c>
      <c r="I818" s="338" t="s">
        <v>9098</v>
      </c>
      <c r="K818" s="272">
        <f t="shared" si="29"/>
        <v>255</v>
      </c>
    </row>
    <row r="819" spans="1:11" x14ac:dyDescent="0.2">
      <c r="A819" s="348" t="s">
        <v>9339</v>
      </c>
      <c r="B819" s="331" t="s">
        <v>8490</v>
      </c>
      <c r="C819" s="330">
        <v>0.33</v>
      </c>
      <c r="D819" s="331" t="s">
        <v>1842</v>
      </c>
      <c r="E819" s="330">
        <v>62</v>
      </c>
      <c r="F819" s="271">
        <v>26</v>
      </c>
      <c r="G819" s="271">
        <v>240</v>
      </c>
      <c r="H819" s="338"/>
      <c r="I819" s="338" t="s">
        <v>9098</v>
      </c>
      <c r="K819" s="272">
        <f t="shared" si="29"/>
        <v>257</v>
      </c>
    </row>
    <row r="820" spans="1:11" x14ac:dyDescent="0.2">
      <c r="A820" s="348" t="s">
        <v>6850</v>
      </c>
      <c r="B820" s="331" t="s">
        <v>8490</v>
      </c>
      <c r="C820" s="330">
        <v>0.33</v>
      </c>
      <c r="D820" s="331" t="s">
        <v>6849</v>
      </c>
      <c r="E820" s="321">
        <v>71</v>
      </c>
      <c r="F820" s="271">
        <v>32</v>
      </c>
      <c r="G820" s="271">
        <v>203</v>
      </c>
      <c r="I820" s="338" t="s">
        <v>9098</v>
      </c>
      <c r="K820" s="272">
        <f t="shared" si="29"/>
        <v>220</v>
      </c>
    </row>
    <row r="821" spans="1:11" x14ac:dyDescent="0.2">
      <c r="A821" s="348" t="s">
        <v>3833</v>
      </c>
      <c r="B821" s="331" t="s">
        <v>364</v>
      </c>
      <c r="C821" s="330">
        <v>0.33</v>
      </c>
      <c r="D821" s="331" t="s">
        <v>3646</v>
      </c>
      <c r="E821" s="330">
        <v>65</v>
      </c>
      <c r="F821" s="271">
        <v>26</v>
      </c>
      <c r="G821" s="271">
        <v>168</v>
      </c>
      <c r="I821" s="338" t="s">
        <v>9098</v>
      </c>
      <c r="K821" s="272">
        <f>G821+17</f>
        <v>185</v>
      </c>
    </row>
    <row r="822" spans="1:11" x14ac:dyDescent="0.2">
      <c r="A822" s="337" t="s">
        <v>9548</v>
      </c>
      <c r="B822" s="331" t="s">
        <v>5305</v>
      </c>
      <c r="C822" s="330">
        <v>0.33</v>
      </c>
      <c r="D822" s="331" t="s">
        <v>5441</v>
      </c>
      <c r="E822" s="330">
        <v>61</v>
      </c>
      <c r="F822" s="271">
        <v>26</v>
      </c>
      <c r="G822" s="271">
        <v>230</v>
      </c>
      <c r="I822" s="338" t="s">
        <v>9098</v>
      </c>
      <c r="K822" s="272">
        <f>G822+17</f>
        <v>247</v>
      </c>
    </row>
    <row r="823" spans="1:11" x14ac:dyDescent="0.2">
      <c r="A823" s="337" t="s">
        <v>10351</v>
      </c>
      <c r="B823" s="272" t="s">
        <v>5305</v>
      </c>
      <c r="C823" s="332">
        <v>0.33</v>
      </c>
      <c r="D823" s="731" t="s">
        <v>8369</v>
      </c>
      <c r="E823" s="271">
        <v>64</v>
      </c>
      <c r="F823" s="271">
        <v>25</v>
      </c>
      <c r="G823" s="271">
        <v>230</v>
      </c>
      <c r="I823" s="338" t="s">
        <v>9098</v>
      </c>
      <c r="K823" s="272">
        <f>G823+17</f>
        <v>247</v>
      </c>
    </row>
    <row r="824" spans="1:11" x14ac:dyDescent="0.2">
      <c r="A824" s="337" t="s">
        <v>9731</v>
      </c>
      <c r="B824" s="331" t="s">
        <v>5305</v>
      </c>
      <c r="C824" s="330">
        <v>0.33</v>
      </c>
      <c r="D824" s="331" t="s">
        <v>4592</v>
      </c>
      <c r="E824" s="330">
        <v>56</v>
      </c>
      <c r="F824" s="271">
        <v>41</v>
      </c>
      <c r="G824" s="271">
        <v>185</v>
      </c>
      <c r="H824" s="338" t="s">
        <v>3789</v>
      </c>
      <c r="I824" s="338" t="s">
        <v>9147</v>
      </c>
      <c r="J824" s="272">
        <f>G824+15</f>
        <v>200</v>
      </c>
    </row>
    <row r="825" spans="1:11" x14ac:dyDescent="0.2">
      <c r="A825" s="337" t="s">
        <v>9549</v>
      </c>
      <c r="B825" s="331" t="s">
        <v>5305</v>
      </c>
      <c r="C825" s="330">
        <v>0.33</v>
      </c>
      <c r="D825" s="331" t="s">
        <v>4955</v>
      </c>
      <c r="E825" s="330">
        <v>64</v>
      </c>
      <c r="F825" s="271">
        <v>26</v>
      </c>
      <c r="G825" s="271">
        <v>230</v>
      </c>
      <c r="I825" s="338" t="s">
        <v>9098</v>
      </c>
      <c r="K825" s="272">
        <f>G825+17</f>
        <v>247</v>
      </c>
    </row>
    <row r="826" spans="1:11" x14ac:dyDescent="0.2">
      <c r="A826" s="348" t="s">
        <v>6246</v>
      </c>
      <c r="B826" s="331" t="s">
        <v>5305</v>
      </c>
      <c r="C826" s="330">
        <v>0.33</v>
      </c>
      <c r="D826" s="331" t="s">
        <v>4956</v>
      </c>
      <c r="E826" s="330">
        <v>63</v>
      </c>
      <c r="F826" s="271">
        <v>25</v>
      </c>
      <c r="G826" s="271">
        <v>230</v>
      </c>
      <c r="I826" s="338" t="s">
        <v>9098</v>
      </c>
      <c r="K826" s="272">
        <f>G826+17</f>
        <v>247</v>
      </c>
    </row>
    <row r="827" spans="1:11" x14ac:dyDescent="0.2">
      <c r="A827" s="348" t="s">
        <v>7501</v>
      </c>
      <c r="B827" s="331" t="s">
        <v>4957</v>
      </c>
      <c r="C827" s="330">
        <v>0.33</v>
      </c>
      <c r="D827" s="331" t="s">
        <v>6917</v>
      </c>
      <c r="E827" s="330" t="s">
        <v>4147</v>
      </c>
      <c r="F827" s="271" t="s">
        <v>479</v>
      </c>
      <c r="G827" s="271">
        <v>162</v>
      </c>
      <c r="I827" s="338" t="s">
        <v>9098</v>
      </c>
      <c r="K827" s="272">
        <f>G827+17</f>
        <v>179</v>
      </c>
    </row>
    <row r="828" spans="1:11" x14ac:dyDescent="0.2">
      <c r="A828" s="337" t="s">
        <v>6243</v>
      </c>
      <c r="B828" s="329" t="s">
        <v>2125</v>
      </c>
      <c r="C828" s="330">
        <v>0.33</v>
      </c>
      <c r="D828" s="331" t="s">
        <v>4098</v>
      </c>
      <c r="E828" s="321">
        <v>58</v>
      </c>
      <c r="F828" s="271">
        <v>34</v>
      </c>
      <c r="G828" s="271">
        <v>198</v>
      </c>
      <c r="I828" s="338" t="s">
        <v>9147</v>
      </c>
      <c r="J828" s="272">
        <f>G828+15</f>
        <v>213</v>
      </c>
    </row>
    <row r="829" spans="1:11" x14ac:dyDescent="0.2">
      <c r="A829" s="348" t="s">
        <v>2882</v>
      </c>
      <c r="B829" s="331" t="s">
        <v>2125</v>
      </c>
      <c r="C829" s="330">
        <v>0.33</v>
      </c>
      <c r="D829" s="331" t="s">
        <v>545</v>
      </c>
      <c r="E829" s="330">
        <v>58</v>
      </c>
      <c r="F829" s="271">
        <v>33</v>
      </c>
      <c r="G829" s="271">
        <v>205</v>
      </c>
      <c r="I829" s="338" t="s">
        <v>9147</v>
      </c>
      <c r="J829" s="272">
        <f>G829+15</f>
        <v>220</v>
      </c>
    </row>
    <row r="830" spans="1:11" x14ac:dyDescent="0.2">
      <c r="A830" s="348" t="s">
        <v>7707</v>
      </c>
      <c r="B830" s="331" t="s">
        <v>2125</v>
      </c>
      <c r="C830" s="330">
        <v>0.33</v>
      </c>
      <c r="D830" s="331" t="s">
        <v>7706</v>
      </c>
      <c r="E830" s="330">
        <v>67</v>
      </c>
      <c r="F830" s="271">
        <v>34</v>
      </c>
      <c r="G830" s="271">
        <v>165</v>
      </c>
      <c r="I830" s="338" t="s">
        <v>9147</v>
      </c>
      <c r="J830" s="272">
        <f>G830+15</f>
        <v>180</v>
      </c>
    </row>
    <row r="831" spans="1:11" x14ac:dyDescent="0.2">
      <c r="A831" s="348" t="s">
        <v>635</v>
      </c>
      <c r="B831" s="331" t="s">
        <v>2125</v>
      </c>
      <c r="C831" s="330">
        <v>0.33</v>
      </c>
      <c r="D831" s="331" t="s">
        <v>2847</v>
      </c>
      <c r="E831" s="330">
        <v>58</v>
      </c>
      <c r="F831" s="271">
        <v>58</v>
      </c>
      <c r="G831" s="425">
        <v>146</v>
      </c>
      <c r="I831" s="338" t="s">
        <v>2234</v>
      </c>
    </row>
    <row r="832" spans="1:11" x14ac:dyDescent="0.2">
      <c r="A832" s="337" t="s">
        <v>5808</v>
      </c>
      <c r="B832" s="331" t="s">
        <v>2125</v>
      </c>
      <c r="C832" s="330">
        <v>0.33</v>
      </c>
      <c r="D832" s="331" t="s">
        <v>8578</v>
      </c>
      <c r="E832" s="330">
        <v>62</v>
      </c>
      <c r="F832" s="271">
        <v>32</v>
      </c>
      <c r="G832" s="271">
        <v>169</v>
      </c>
      <c r="I832" s="338" t="s">
        <v>9147</v>
      </c>
      <c r="J832" s="272">
        <f>G832+15</f>
        <v>184</v>
      </c>
    </row>
    <row r="833" spans="1:11" x14ac:dyDescent="0.2">
      <c r="A833" s="337" t="s">
        <v>4259</v>
      </c>
      <c r="B833" s="331" t="s">
        <v>2125</v>
      </c>
      <c r="C833" s="330">
        <v>0.33</v>
      </c>
      <c r="D833" s="331" t="s">
        <v>4260</v>
      </c>
      <c r="E833" s="330">
        <v>64</v>
      </c>
      <c r="F833" s="271">
        <v>34</v>
      </c>
      <c r="G833" s="271">
        <v>160</v>
      </c>
      <c r="I833" s="338" t="s">
        <v>9147</v>
      </c>
      <c r="J833" s="272">
        <f>G833+15</f>
        <v>175</v>
      </c>
    </row>
    <row r="834" spans="1:11" x14ac:dyDescent="0.2">
      <c r="A834" s="337" t="s">
        <v>4122</v>
      </c>
      <c r="B834" s="331" t="s">
        <v>2125</v>
      </c>
      <c r="C834" s="330">
        <v>0.33</v>
      </c>
      <c r="D834" s="331" t="s">
        <v>4123</v>
      </c>
      <c r="E834" s="330">
        <v>60</v>
      </c>
      <c r="F834" s="271">
        <v>33</v>
      </c>
      <c r="G834" s="271">
        <v>198</v>
      </c>
      <c r="H834" s="338" t="s">
        <v>5225</v>
      </c>
      <c r="I834" s="338" t="s">
        <v>9147</v>
      </c>
      <c r="J834" s="272">
        <f>G834+15</f>
        <v>213</v>
      </c>
    </row>
    <row r="835" spans="1:11" x14ac:dyDescent="0.2">
      <c r="A835" s="337" t="s">
        <v>3582</v>
      </c>
      <c r="B835" s="331" t="s">
        <v>2125</v>
      </c>
      <c r="C835" s="330">
        <v>0.33</v>
      </c>
      <c r="D835" s="331" t="s">
        <v>3581</v>
      </c>
      <c r="E835" s="330">
        <v>57</v>
      </c>
      <c r="F835" s="271">
        <v>43</v>
      </c>
      <c r="G835" s="271">
        <v>188</v>
      </c>
      <c r="H835" s="338" t="s">
        <v>5226</v>
      </c>
      <c r="I835" s="338" t="s">
        <v>9147</v>
      </c>
      <c r="J835" s="272">
        <f>G835+15</f>
        <v>203</v>
      </c>
    </row>
    <row r="836" spans="1:11" x14ac:dyDescent="0.2">
      <c r="A836" s="337" t="s">
        <v>6186</v>
      </c>
      <c r="B836" s="338" t="s">
        <v>2125</v>
      </c>
      <c r="C836" s="332">
        <v>0.33</v>
      </c>
      <c r="D836" s="420" t="s">
        <v>10476</v>
      </c>
      <c r="E836" s="271">
        <v>64</v>
      </c>
      <c r="F836" s="271">
        <v>33</v>
      </c>
      <c r="G836" s="271">
        <v>175</v>
      </c>
      <c r="I836" s="338" t="s">
        <v>9147</v>
      </c>
      <c r="J836" s="272">
        <f>G836+15</f>
        <v>190</v>
      </c>
    </row>
    <row r="837" spans="1:11" x14ac:dyDescent="0.2">
      <c r="A837" s="337" t="s">
        <v>5533</v>
      </c>
      <c r="B837" s="338" t="s">
        <v>2125</v>
      </c>
      <c r="C837" s="332">
        <v>0.33</v>
      </c>
      <c r="D837" s="420" t="s">
        <v>3936</v>
      </c>
      <c r="E837" s="271">
        <v>70</v>
      </c>
      <c r="F837" s="271">
        <v>26</v>
      </c>
      <c r="G837" s="271">
        <v>190</v>
      </c>
      <c r="I837" s="338" t="s">
        <v>9098</v>
      </c>
      <c r="K837" s="272">
        <f>G837+17</f>
        <v>207</v>
      </c>
    </row>
    <row r="838" spans="1:11" x14ac:dyDescent="0.2">
      <c r="A838" s="337" t="s">
        <v>12069</v>
      </c>
      <c r="B838" s="338" t="s">
        <v>2125</v>
      </c>
      <c r="C838" s="332">
        <v>0.33</v>
      </c>
      <c r="D838" s="420" t="s">
        <v>11736</v>
      </c>
      <c r="E838" s="271">
        <v>55</v>
      </c>
      <c r="F838" s="271">
        <v>43</v>
      </c>
      <c r="G838" s="271">
        <v>186</v>
      </c>
      <c r="H838" s="272" t="s">
        <v>11723</v>
      </c>
      <c r="I838" s="338" t="s">
        <v>9147</v>
      </c>
      <c r="J838" s="272">
        <v>201</v>
      </c>
    </row>
    <row r="839" spans="1:11" x14ac:dyDescent="0.2">
      <c r="A839" s="424"/>
      <c r="B839" s="272" t="s">
        <v>2125</v>
      </c>
      <c r="C839" s="332">
        <v>0.33</v>
      </c>
      <c r="D839" s="333" t="s">
        <v>4570</v>
      </c>
      <c r="E839" s="271">
        <v>58</v>
      </c>
      <c r="F839" s="271">
        <v>42</v>
      </c>
      <c r="G839" s="271">
        <v>173</v>
      </c>
      <c r="I839" s="338" t="s">
        <v>9147</v>
      </c>
      <c r="J839" s="272">
        <f>G839+15</f>
        <v>188</v>
      </c>
    </row>
    <row r="840" spans="1:11" x14ac:dyDescent="0.2">
      <c r="A840" s="337" t="s">
        <v>2332</v>
      </c>
      <c r="B840" s="338" t="s">
        <v>2125</v>
      </c>
      <c r="C840" s="332">
        <v>0.33</v>
      </c>
      <c r="D840" s="420" t="s">
        <v>6353</v>
      </c>
      <c r="E840" s="271">
        <v>67</v>
      </c>
      <c r="F840" s="271">
        <v>34</v>
      </c>
      <c r="G840" s="271">
        <v>139</v>
      </c>
      <c r="I840" s="338" t="s">
        <v>9147</v>
      </c>
      <c r="J840" s="272">
        <f>G840+15</f>
        <v>154</v>
      </c>
    </row>
    <row r="841" spans="1:11" x14ac:dyDescent="0.2">
      <c r="A841" s="337" t="s">
        <v>2329</v>
      </c>
      <c r="B841" s="338" t="s">
        <v>2125</v>
      </c>
      <c r="C841" s="332">
        <v>0.33</v>
      </c>
      <c r="D841" s="420" t="s">
        <v>4372</v>
      </c>
      <c r="I841" s="338" t="s">
        <v>9147</v>
      </c>
      <c r="J841" s="272">
        <f>G841+15</f>
        <v>15</v>
      </c>
    </row>
    <row r="842" spans="1:11" x14ac:dyDescent="0.2">
      <c r="A842" s="337" t="s">
        <v>8855</v>
      </c>
      <c r="B842" s="338" t="s">
        <v>2125</v>
      </c>
      <c r="C842" s="332">
        <v>0.33</v>
      </c>
      <c r="D842" s="420" t="s">
        <v>4170</v>
      </c>
      <c r="E842" s="271">
        <v>67</v>
      </c>
      <c r="F842" s="271">
        <v>34</v>
      </c>
      <c r="G842" s="271">
        <v>139</v>
      </c>
      <c r="H842" s="338" t="s">
        <v>842</v>
      </c>
      <c r="I842" s="338" t="s">
        <v>9147</v>
      </c>
      <c r="J842" s="272">
        <f>G842+15</f>
        <v>154</v>
      </c>
    </row>
    <row r="843" spans="1:11" x14ac:dyDescent="0.2">
      <c r="A843" s="337" t="s">
        <v>9547</v>
      </c>
      <c r="B843" s="272" t="s">
        <v>2785</v>
      </c>
      <c r="C843" s="332">
        <v>0.33</v>
      </c>
      <c r="D843" s="731" t="s">
        <v>7382</v>
      </c>
      <c r="E843" s="271">
        <v>61</v>
      </c>
      <c r="F843" s="271">
        <v>26</v>
      </c>
      <c r="G843" s="271">
        <v>222</v>
      </c>
      <c r="I843" s="338" t="s">
        <v>9098</v>
      </c>
      <c r="K843" s="272">
        <f t="shared" ref="K843:K850" si="30">G843+17</f>
        <v>239</v>
      </c>
    </row>
    <row r="844" spans="1:11" x14ac:dyDescent="0.2">
      <c r="A844" s="337" t="s">
        <v>7552</v>
      </c>
      <c r="B844" s="331" t="s">
        <v>2785</v>
      </c>
      <c r="C844" s="330">
        <v>0.33</v>
      </c>
      <c r="D844" s="331" t="s">
        <v>1169</v>
      </c>
      <c r="E844" s="330">
        <v>60</v>
      </c>
      <c r="F844" s="271">
        <v>26</v>
      </c>
      <c r="G844" s="271">
        <v>235</v>
      </c>
      <c r="I844" s="338" t="s">
        <v>9098</v>
      </c>
      <c r="K844" s="272">
        <f t="shared" si="30"/>
        <v>252</v>
      </c>
    </row>
    <row r="845" spans="1:11" x14ac:dyDescent="0.2">
      <c r="A845" s="337" t="s">
        <v>2472</v>
      </c>
      <c r="B845" s="331" t="s">
        <v>2785</v>
      </c>
      <c r="C845" s="330">
        <v>0.33</v>
      </c>
      <c r="D845" s="331" t="s">
        <v>3835</v>
      </c>
      <c r="E845" s="330">
        <v>63</v>
      </c>
      <c r="F845" s="271">
        <v>27</v>
      </c>
      <c r="G845" s="271">
        <v>195</v>
      </c>
      <c r="I845" s="338" t="s">
        <v>9098</v>
      </c>
      <c r="K845" s="272">
        <f t="shared" si="30"/>
        <v>212</v>
      </c>
    </row>
    <row r="846" spans="1:11" x14ac:dyDescent="0.2">
      <c r="A846" s="337" t="s">
        <v>6174</v>
      </c>
      <c r="B846" s="331" t="s">
        <v>2785</v>
      </c>
      <c r="C846" s="330">
        <v>0.33</v>
      </c>
      <c r="D846" s="331" t="s">
        <v>1170</v>
      </c>
      <c r="E846" s="330">
        <v>60</v>
      </c>
      <c r="F846" s="271">
        <v>26</v>
      </c>
      <c r="G846" s="271">
        <v>236</v>
      </c>
      <c r="I846" s="338" t="s">
        <v>9098</v>
      </c>
      <c r="K846" s="272">
        <f t="shared" si="30"/>
        <v>253</v>
      </c>
    </row>
    <row r="847" spans="1:11" x14ac:dyDescent="0.2">
      <c r="A847" s="337" t="s">
        <v>2673</v>
      </c>
      <c r="B847" s="331" t="s">
        <v>2785</v>
      </c>
      <c r="C847" s="330">
        <v>0.33</v>
      </c>
      <c r="D847" s="331" t="s">
        <v>7381</v>
      </c>
      <c r="E847" s="330">
        <v>61</v>
      </c>
      <c r="F847" s="271">
        <v>26</v>
      </c>
      <c r="G847" s="271">
        <v>228</v>
      </c>
      <c r="I847" s="338" t="s">
        <v>9098</v>
      </c>
      <c r="K847" s="272">
        <f t="shared" si="30"/>
        <v>245</v>
      </c>
    </row>
    <row r="848" spans="1:11" x14ac:dyDescent="0.2">
      <c r="A848" s="337" t="s">
        <v>1232</v>
      </c>
      <c r="B848" s="331" t="s">
        <v>2785</v>
      </c>
      <c r="C848" s="330">
        <v>0.33</v>
      </c>
      <c r="D848" s="331" t="s">
        <v>6278</v>
      </c>
      <c r="E848" s="330">
        <v>62</v>
      </c>
      <c r="F848" s="271">
        <v>26</v>
      </c>
      <c r="G848" s="271">
        <v>234</v>
      </c>
      <c r="I848" s="338" t="s">
        <v>9098</v>
      </c>
      <c r="K848" s="272">
        <f t="shared" si="30"/>
        <v>251</v>
      </c>
    </row>
    <row r="849" spans="1:11" x14ac:dyDescent="0.2">
      <c r="A849" s="337" t="s">
        <v>5357</v>
      </c>
      <c r="B849" s="331" t="s">
        <v>2785</v>
      </c>
      <c r="C849" s="330">
        <v>0.33</v>
      </c>
      <c r="D849" s="331" t="s">
        <v>6279</v>
      </c>
      <c r="E849" s="330">
        <v>61</v>
      </c>
      <c r="F849" s="271">
        <v>25</v>
      </c>
      <c r="G849" s="271">
        <v>238</v>
      </c>
      <c r="I849" s="338" t="s">
        <v>9098</v>
      </c>
      <c r="K849" s="272">
        <f t="shared" si="30"/>
        <v>255</v>
      </c>
    </row>
    <row r="850" spans="1:11" x14ac:dyDescent="0.2">
      <c r="A850" s="337" t="s">
        <v>7552</v>
      </c>
      <c r="B850" s="331" t="s">
        <v>2785</v>
      </c>
      <c r="C850" s="330">
        <v>0.33</v>
      </c>
      <c r="D850" s="331" t="s">
        <v>5736</v>
      </c>
      <c r="E850" s="330">
        <v>61</v>
      </c>
      <c r="F850" s="271">
        <v>28.5</v>
      </c>
      <c r="G850" s="271">
        <v>225</v>
      </c>
      <c r="I850" s="338" t="s">
        <v>9098</v>
      </c>
      <c r="K850" s="272">
        <f t="shared" si="30"/>
        <v>242</v>
      </c>
    </row>
    <row r="851" spans="1:11" x14ac:dyDescent="0.2">
      <c r="A851" s="337" t="s">
        <v>8809</v>
      </c>
      <c r="B851" s="331" t="s">
        <v>2785</v>
      </c>
      <c r="C851" s="330">
        <v>0.33</v>
      </c>
      <c r="D851" s="331" t="s">
        <v>8810</v>
      </c>
      <c r="E851" s="330">
        <v>58</v>
      </c>
      <c r="F851" s="271">
        <v>42</v>
      </c>
      <c r="G851" s="271">
        <v>180</v>
      </c>
      <c r="I851" s="338" t="s">
        <v>9147</v>
      </c>
      <c r="J851" s="272">
        <f>G851+15</f>
        <v>195</v>
      </c>
    </row>
    <row r="852" spans="1:11" x14ac:dyDescent="0.2">
      <c r="A852" s="337" t="s">
        <v>8912</v>
      </c>
      <c r="B852" s="338" t="s">
        <v>2574</v>
      </c>
      <c r="C852" s="332">
        <v>0.33</v>
      </c>
      <c r="D852" s="420" t="s">
        <v>9252</v>
      </c>
      <c r="E852" s="271">
        <v>66</v>
      </c>
      <c r="F852" s="271">
        <v>33</v>
      </c>
      <c r="G852" s="271">
        <v>180</v>
      </c>
      <c r="I852" s="338" t="s">
        <v>9147</v>
      </c>
      <c r="J852" s="272">
        <f>G852+15</f>
        <v>195</v>
      </c>
    </row>
    <row r="853" spans="1:11" x14ac:dyDescent="0.2">
      <c r="A853" s="337" t="s">
        <v>8913</v>
      </c>
      <c r="B853" s="338" t="s">
        <v>2574</v>
      </c>
      <c r="C853" s="332">
        <v>0.33</v>
      </c>
      <c r="D853" s="420" t="s">
        <v>8884</v>
      </c>
      <c r="E853" s="271">
        <v>60</v>
      </c>
      <c r="F853" s="271">
        <v>33</v>
      </c>
      <c r="G853" s="271">
        <v>188</v>
      </c>
      <c r="I853" s="338" t="s">
        <v>9147</v>
      </c>
      <c r="J853" s="272">
        <f>G853+15</f>
        <v>203</v>
      </c>
    </row>
    <row r="854" spans="1:11" x14ac:dyDescent="0.2">
      <c r="A854" s="337" t="s">
        <v>6655</v>
      </c>
      <c r="B854" s="331" t="s">
        <v>1539</v>
      </c>
      <c r="C854" s="332">
        <v>0.33</v>
      </c>
      <c r="D854" s="731" t="s">
        <v>9211</v>
      </c>
      <c r="E854" s="271">
        <v>61</v>
      </c>
      <c r="F854" s="271">
        <v>25</v>
      </c>
      <c r="G854" s="271">
        <v>233</v>
      </c>
      <c r="I854" s="338" t="s">
        <v>9098</v>
      </c>
      <c r="K854" s="272">
        <f t="shared" ref="K854:K864" si="31">G854+17</f>
        <v>250</v>
      </c>
    </row>
    <row r="855" spans="1:11" x14ac:dyDescent="0.2">
      <c r="A855" s="348" t="s">
        <v>3916</v>
      </c>
      <c r="B855" s="331" t="s">
        <v>1539</v>
      </c>
      <c r="C855" s="330">
        <v>0.33</v>
      </c>
      <c r="D855" s="331" t="s">
        <v>10005</v>
      </c>
      <c r="E855" s="330">
        <v>58</v>
      </c>
      <c r="F855" s="271">
        <v>26</v>
      </c>
      <c r="G855" s="271">
        <v>240</v>
      </c>
      <c r="I855" s="338" t="s">
        <v>9098</v>
      </c>
      <c r="K855" s="272">
        <f t="shared" si="31"/>
        <v>257</v>
      </c>
    </row>
    <row r="856" spans="1:11" x14ac:dyDescent="0.2">
      <c r="A856" s="337" t="s">
        <v>4610</v>
      </c>
      <c r="B856" s="331" t="s">
        <v>1539</v>
      </c>
      <c r="C856" s="332">
        <v>0.33</v>
      </c>
      <c r="D856" s="731" t="s">
        <v>8770</v>
      </c>
      <c r="E856" s="271">
        <v>60</v>
      </c>
      <c r="F856" s="271">
        <v>27</v>
      </c>
      <c r="G856" s="271">
        <v>225</v>
      </c>
      <c r="I856" s="338" t="s">
        <v>9098</v>
      </c>
      <c r="K856" s="272">
        <f t="shared" si="31"/>
        <v>242</v>
      </c>
    </row>
    <row r="857" spans="1:11" x14ac:dyDescent="0.2">
      <c r="A857" s="337" t="s">
        <v>4609</v>
      </c>
      <c r="B857" s="331" t="s">
        <v>1539</v>
      </c>
      <c r="C857" s="332">
        <v>0.33</v>
      </c>
      <c r="D857" s="731" t="s">
        <v>9157</v>
      </c>
      <c r="E857" s="271">
        <v>61</v>
      </c>
      <c r="F857" s="271">
        <v>25</v>
      </c>
      <c r="G857" s="271">
        <v>230</v>
      </c>
      <c r="I857" s="338" t="s">
        <v>9098</v>
      </c>
      <c r="K857" s="272">
        <f t="shared" si="31"/>
        <v>247</v>
      </c>
    </row>
    <row r="858" spans="1:11" x14ac:dyDescent="0.2">
      <c r="A858" s="337" t="s">
        <v>8747</v>
      </c>
      <c r="B858" s="331" t="s">
        <v>1539</v>
      </c>
      <c r="C858" s="332">
        <v>0.33</v>
      </c>
      <c r="D858" s="731" t="s">
        <v>9156</v>
      </c>
      <c r="E858" s="271">
        <v>62</v>
      </c>
      <c r="F858" s="271">
        <v>25</v>
      </c>
      <c r="G858" s="271">
        <v>230</v>
      </c>
      <c r="I858" s="338" t="s">
        <v>9098</v>
      </c>
      <c r="K858" s="272">
        <f t="shared" si="31"/>
        <v>247</v>
      </c>
    </row>
    <row r="859" spans="1:11" x14ac:dyDescent="0.2">
      <c r="A859" s="337" t="s">
        <v>1514</v>
      </c>
      <c r="B859" s="338" t="s">
        <v>1019</v>
      </c>
      <c r="C859" s="332">
        <v>0.33</v>
      </c>
      <c r="D859" s="420" t="s">
        <v>1515</v>
      </c>
      <c r="E859" s="271">
        <v>61</v>
      </c>
      <c r="F859" s="271">
        <v>26</v>
      </c>
      <c r="G859" s="271">
        <v>228</v>
      </c>
      <c r="I859" s="338" t="s">
        <v>9098</v>
      </c>
      <c r="K859" s="272">
        <f t="shared" si="31"/>
        <v>245</v>
      </c>
    </row>
    <row r="860" spans="1:11" x14ac:dyDescent="0.2">
      <c r="A860" s="337" t="s">
        <v>7926</v>
      </c>
      <c r="B860" s="338" t="s">
        <v>1019</v>
      </c>
      <c r="C860" s="332">
        <v>0.33</v>
      </c>
      <c r="D860" s="420" t="s">
        <v>7925</v>
      </c>
      <c r="E860" s="271">
        <v>60</v>
      </c>
      <c r="F860" s="271">
        <v>26</v>
      </c>
      <c r="G860" s="271">
        <v>236</v>
      </c>
      <c r="I860" s="338" t="s">
        <v>9098</v>
      </c>
      <c r="K860" s="272">
        <f t="shared" si="31"/>
        <v>253</v>
      </c>
    </row>
    <row r="861" spans="1:11" x14ac:dyDescent="0.2">
      <c r="A861" s="337" t="s">
        <v>8147</v>
      </c>
      <c r="B861" s="338" t="s">
        <v>1019</v>
      </c>
      <c r="C861" s="332">
        <v>0.33</v>
      </c>
      <c r="D861" s="420" t="s">
        <v>1513</v>
      </c>
      <c r="E861" s="271">
        <v>60</v>
      </c>
      <c r="F861" s="271">
        <v>27</v>
      </c>
      <c r="G861" s="271">
        <v>208</v>
      </c>
      <c r="I861" s="338" t="s">
        <v>9098</v>
      </c>
      <c r="K861" s="272">
        <f t="shared" si="31"/>
        <v>225</v>
      </c>
    </row>
    <row r="862" spans="1:11" x14ac:dyDescent="0.2">
      <c r="A862" s="337" t="s">
        <v>5908</v>
      </c>
      <c r="B862" s="338" t="s">
        <v>1019</v>
      </c>
      <c r="C862" s="332">
        <v>0.33</v>
      </c>
      <c r="D862" s="420" t="s">
        <v>5907</v>
      </c>
      <c r="E862" s="271">
        <v>61</v>
      </c>
      <c r="F862" s="271">
        <v>26</v>
      </c>
      <c r="G862" s="271">
        <v>216</v>
      </c>
      <c r="I862" s="338" t="s">
        <v>9098</v>
      </c>
      <c r="K862" s="272">
        <f t="shared" si="31"/>
        <v>233</v>
      </c>
    </row>
    <row r="863" spans="1:11" x14ac:dyDescent="0.2">
      <c r="A863" s="337" t="s">
        <v>4403</v>
      </c>
      <c r="B863" s="338" t="s">
        <v>1019</v>
      </c>
      <c r="C863" s="332">
        <v>0.33</v>
      </c>
      <c r="D863" s="420" t="s">
        <v>4402</v>
      </c>
      <c r="E863" s="271">
        <v>61</v>
      </c>
      <c r="F863" s="271">
        <v>27</v>
      </c>
      <c r="G863" s="271">
        <v>215</v>
      </c>
      <c r="I863" s="338" t="s">
        <v>9098</v>
      </c>
      <c r="K863" s="272">
        <f t="shared" si="31"/>
        <v>232</v>
      </c>
    </row>
    <row r="864" spans="1:11" x14ac:dyDescent="0.2">
      <c r="A864" s="337" t="s">
        <v>7927</v>
      </c>
      <c r="B864" s="338" t="s">
        <v>1019</v>
      </c>
      <c r="C864" s="332">
        <v>0.33</v>
      </c>
      <c r="D864" s="420" t="s">
        <v>3515</v>
      </c>
      <c r="E864" s="271">
        <v>59</v>
      </c>
      <c r="F864" s="271">
        <v>26</v>
      </c>
      <c r="G864" s="271">
        <v>231</v>
      </c>
      <c r="I864" s="338" t="s">
        <v>9098</v>
      </c>
      <c r="K864" s="272">
        <f t="shared" si="31"/>
        <v>248</v>
      </c>
    </row>
    <row r="865" spans="1:11" x14ac:dyDescent="0.2">
      <c r="A865" s="337" t="s">
        <v>10894</v>
      </c>
      <c r="B865" s="338" t="s">
        <v>5948</v>
      </c>
      <c r="C865" s="332">
        <v>0.33</v>
      </c>
      <c r="D865" s="420" t="s">
        <v>10895</v>
      </c>
      <c r="E865" s="271">
        <v>65</v>
      </c>
      <c r="F865" s="271">
        <v>34</v>
      </c>
      <c r="G865" s="271">
        <v>162</v>
      </c>
      <c r="H865" s="272" t="s">
        <v>10891</v>
      </c>
      <c r="I865" s="338" t="s">
        <v>9147</v>
      </c>
      <c r="J865" s="272">
        <f>G865+15</f>
        <v>177</v>
      </c>
    </row>
    <row r="866" spans="1:11" x14ac:dyDescent="0.2">
      <c r="A866" s="337" t="s">
        <v>10519</v>
      </c>
      <c r="B866" s="338" t="s">
        <v>5948</v>
      </c>
      <c r="C866" s="332">
        <v>0.33</v>
      </c>
      <c r="D866" s="420" t="s">
        <v>9500</v>
      </c>
      <c r="E866" s="271">
        <v>63</v>
      </c>
      <c r="F866" s="271">
        <v>33</v>
      </c>
      <c r="G866" s="271">
        <v>172</v>
      </c>
      <c r="I866" s="338" t="s">
        <v>9147</v>
      </c>
      <c r="J866" s="272">
        <f>G866+15</f>
        <v>187</v>
      </c>
    </row>
    <row r="867" spans="1:11" x14ac:dyDescent="0.2">
      <c r="A867" s="337" t="s">
        <v>6499</v>
      </c>
      <c r="B867" s="272" t="s">
        <v>68</v>
      </c>
      <c r="C867" s="332">
        <v>0.33</v>
      </c>
      <c r="D867" s="731" t="s">
        <v>9633</v>
      </c>
      <c r="E867" s="271">
        <v>63</v>
      </c>
      <c r="F867" s="271">
        <v>25</v>
      </c>
      <c r="G867" s="271">
        <v>199</v>
      </c>
      <c r="I867" s="338" t="s">
        <v>9098</v>
      </c>
      <c r="K867" s="272">
        <f>G867+17</f>
        <v>216</v>
      </c>
    </row>
    <row r="868" spans="1:11" x14ac:dyDescent="0.2">
      <c r="A868" s="337" t="s">
        <v>4373</v>
      </c>
      <c r="B868" s="336" t="s">
        <v>68</v>
      </c>
      <c r="C868" s="332">
        <v>0.33</v>
      </c>
      <c r="D868" s="336" t="s">
        <v>8335</v>
      </c>
      <c r="E868" s="271">
        <v>65</v>
      </c>
      <c r="F868" s="271">
        <v>30</v>
      </c>
      <c r="G868" s="271">
        <v>160</v>
      </c>
      <c r="I868" s="338" t="s">
        <v>9098</v>
      </c>
      <c r="K868" s="272">
        <f>G868+17</f>
        <v>177</v>
      </c>
    </row>
    <row r="869" spans="1:11" x14ac:dyDescent="0.2">
      <c r="A869" s="337" t="s">
        <v>4086</v>
      </c>
      <c r="B869" s="336" t="s">
        <v>683</v>
      </c>
      <c r="C869" s="332">
        <v>0.33</v>
      </c>
      <c r="D869" s="336" t="s">
        <v>4087</v>
      </c>
      <c r="E869" s="271">
        <v>60</v>
      </c>
      <c r="F869" s="271">
        <v>33</v>
      </c>
      <c r="G869" s="271">
        <v>197</v>
      </c>
      <c r="H869" s="338" t="s">
        <v>8545</v>
      </c>
      <c r="I869" s="338" t="s">
        <v>9147</v>
      </c>
      <c r="J869" s="272">
        <f>G869+15</f>
        <v>212</v>
      </c>
    </row>
    <row r="870" spans="1:11" x14ac:dyDescent="0.2">
      <c r="A870" s="337" t="s">
        <v>4088</v>
      </c>
      <c r="B870" s="336" t="s">
        <v>683</v>
      </c>
      <c r="C870" s="332">
        <v>0.33</v>
      </c>
      <c r="D870" s="336" t="s">
        <v>4592</v>
      </c>
      <c r="E870" s="271">
        <v>56</v>
      </c>
      <c r="F870" s="271">
        <v>41</v>
      </c>
      <c r="G870" s="271">
        <v>185</v>
      </c>
      <c r="H870" s="338" t="s">
        <v>8545</v>
      </c>
      <c r="I870" s="338" t="s">
        <v>9147</v>
      </c>
      <c r="J870" s="272">
        <f>G870+15</f>
        <v>200</v>
      </c>
    </row>
    <row r="871" spans="1:11" x14ac:dyDescent="0.2">
      <c r="A871" s="337" t="s">
        <v>9900</v>
      </c>
      <c r="B871" s="336" t="s">
        <v>683</v>
      </c>
      <c r="C871" s="332">
        <v>0.33</v>
      </c>
      <c r="D871" s="336" t="s">
        <v>6543</v>
      </c>
      <c r="E871" s="271">
        <v>65</v>
      </c>
      <c r="I871" s="338" t="s">
        <v>9098</v>
      </c>
      <c r="K871" s="272">
        <f>G871+17</f>
        <v>17</v>
      </c>
    </row>
    <row r="872" spans="1:11" x14ac:dyDescent="0.2">
      <c r="A872" s="337" t="s">
        <v>8910</v>
      </c>
      <c r="B872" s="338" t="s">
        <v>2138</v>
      </c>
      <c r="C872" s="332">
        <v>0.33</v>
      </c>
      <c r="D872" s="420" t="s">
        <v>7386</v>
      </c>
      <c r="E872" s="271">
        <v>67</v>
      </c>
      <c r="F872" s="271">
        <v>34</v>
      </c>
      <c r="G872" s="271">
        <v>140</v>
      </c>
      <c r="I872" s="338" t="s">
        <v>9147</v>
      </c>
      <c r="J872" s="272">
        <f>G872+15</f>
        <v>155</v>
      </c>
    </row>
    <row r="873" spans="1:11" x14ac:dyDescent="0.2">
      <c r="A873" s="337" t="s">
        <v>8746</v>
      </c>
      <c r="B873" s="331" t="s">
        <v>6437</v>
      </c>
      <c r="C873" s="332">
        <v>0.33</v>
      </c>
      <c r="D873" s="731" t="s">
        <v>7903</v>
      </c>
      <c r="E873" s="271">
        <v>57</v>
      </c>
      <c r="F873" s="271">
        <v>33</v>
      </c>
      <c r="G873" s="271">
        <v>210</v>
      </c>
      <c r="I873" s="338" t="s">
        <v>9147</v>
      </c>
      <c r="J873" s="272">
        <f>G873+15</f>
        <v>225</v>
      </c>
    </row>
    <row r="874" spans="1:11" x14ac:dyDescent="0.2">
      <c r="A874" s="337" t="s">
        <v>7082</v>
      </c>
      <c r="B874" s="272" t="s">
        <v>6437</v>
      </c>
      <c r="C874" s="332">
        <v>0.33</v>
      </c>
      <c r="D874" s="731" t="s">
        <v>8368</v>
      </c>
      <c r="E874" s="271">
        <v>61</v>
      </c>
      <c r="F874" s="271">
        <v>30</v>
      </c>
      <c r="G874" s="271">
        <v>189</v>
      </c>
      <c r="I874" s="338" t="s">
        <v>9098</v>
      </c>
      <c r="K874" s="272">
        <f>G874+17</f>
        <v>206</v>
      </c>
    </row>
    <row r="875" spans="1:11" x14ac:dyDescent="0.2">
      <c r="A875" s="337" t="s">
        <v>2797</v>
      </c>
      <c r="B875" s="338" t="s">
        <v>2798</v>
      </c>
      <c r="C875" s="332">
        <v>0.33</v>
      </c>
      <c r="D875" s="578" t="s">
        <v>1314</v>
      </c>
      <c r="E875" s="271">
        <v>61</v>
      </c>
      <c r="F875" s="271">
        <v>25</v>
      </c>
      <c r="G875" s="271">
        <v>223</v>
      </c>
      <c r="I875" s="338" t="s">
        <v>9098</v>
      </c>
      <c r="K875" s="272">
        <f>G875+17</f>
        <v>240</v>
      </c>
    </row>
    <row r="876" spans="1:11" x14ac:dyDescent="0.2">
      <c r="A876" s="337" t="s">
        <v>11940</v>
      </c>
      <c r="B876" s="338" t="s">
        <v>11941</v>
      </c>
      <c r="C876" s="332">
        <v>0.33</v>
      </c>
      <c r="D876" s="578" t="s">
        <v>11942</v>
      </c>
      <c r="E876" s="271">
        <v>62</v>
      </c>
      <c r="F876" s="271">
        <v>27</v>
      </c>
      <c r="G876" s="271">
        <v>230</v>
      </c>
      <c r="H876" s="272" t="s">
        <v>11937</v>
      </c>
      <c r="I876" s="338" t="s">
        <v>9098</v>
      </c>
      <c r="K876" s="272">
        <v>247</v>
      </c>
    </row>
    <row r="877" spans="1:11" x14ac:dyDescent="0.2">
      <c r="A877" s="337" t="s">
        <v>2732</v>
      </c>
      <c r="B877" s="331"/>
      <c r="C877" s="330">
        <v>0.33</v>
      </c>
      <c r="D877" s="331" t="s">
        <v>1867</v>
      </c>
      <c r="E877" s="330">
        <v>66</v>
      </c>
      <c r="F877" s="339">
        <v>66</v>
      </c>
      <c r="G877" s="339">
        <v>116</v>
      </c>
      <c r="I877" s="338" t="s">
        <v>2234</v>
      </c>
    </row>
    <row r="878" spans="1:11" x14ac:dyDescent="0.2">
      <c r="A878" s="337" t="s">
        <v>8621</v>
      </c>
      <c r="B878" s="331"/>
      <c r="C878" s="330">
        <v>0.33</v>
      </c>
      <c r="D878" s="331" t="s">
        <v>5037</v>
      </c>
      <c r="E878" s="330">
        <v>57.5</v>
      </c>
      <c r="F878" s="339">
        <v>57.5</v>
      </c>
      <c r="G878" s="339">
        <v>146</v>
      </c>
      <c r="I878" s="338" t="s">
        <v>2234</v>
      </c>
    </row>
    <row r="879" spans="1:11" x14ac:dyDescent="0.2">
      <c r="A879" s="337" t="s">
        <v>11795</v>
      </c>
      <c r="B879" s="518" t="s">
        <v>3365</v>
      </c>
      <c r="C879" s="330">
        <v>0.35</v>
      </c>
      <c r="D879" s="518" t="s">
        <v>11796</v>
      </c>
      <c r="E879" s="321">
        <v>62</v>
      </c>
      <c r="F879" s="271">
        <v>26</v>
      </c>
      <c r="G879" s="271">
        <v>228</v>
      </c>
      <c r="I879" s="338" t="s">
        <v>9098</v>
      </c>
      <c r="K879" s="272">
        <f>G879+17</f>
        <v>245</v>
      </c>
    </row>
    <row r="880" spans="1:11" x14ac:dyDescent="0.2">
      <c r="A880" s="337" t="s">
        <v>3682</v>
      </c>
      <c r="B880" s="329" t="s">
        <v>3365</v>
      </c>
      <c r="C880" s="330">
        <v>0.35</v>
      </c>
      <c r="D880" s="331" t="s">
        <v>7123</v>
      </c>
      <c r="E880" s="321">
        <v>62</v>
      </c>
      <c r="F880" s="271">
        <v>26</v>
      </c>
      <c r="G880" s="271">
        <v>228</v>
      </c>
      <c r="I880" s="338" t="s">
        <v>9098</v>
      </c>
      <c r="K880" s="272">
        <f t="shared" ref="K880:K894" si="32">G880+17</f>
        <v>245</v>
      </c>
    </row>
    <row r="881" spans="1:11" x14ac:dyDescent="0.2">
      <c r="A881" s="337" t="s">
        <v>8583</v>
      </c>
      <c r="B881" s="329" t="s">
        <v>3365</v>
      </c>
      <c r="C881" s="321">
        <v>0.35</v>
      </c>
      <c r="D881" s="331" t="s">
        <v>10513</v>
      </c>
      <c r="E881" s="321">
        <v>65</v>
      </c>
      <c r="F881" s="271">
        <v>25</v>
      </c>
      <c r="G881" s="271">
        <v>223</v>
      </c>
      <c r="I881" s="338" t="s">
        <v>9098</v>
      </c>
      <c r="K881" s="272">
        <f t="shared" si="32"/>
        <v>240</v>
      </c>
    </row>
    <row r="882" spans="1:11" x14ac:dyDescent="0.2">
      <c r="A882" s="337" t="s">
        <v>2451</v>
      </c>
      <c r="B882" s="329" t="s">
        <v>3365</v>
      </c>
      <c r="C882" s="321">
        <v>0.35</v>
      </c>
      <c r="D882" s="331" t="s">
        <v>10003</v>
      </c>
      <c r="E882" s="321">
        <v>63</v>
      </c>
      <c r="I882" s="338" t="s">
        <v>9098</v>
      </c>
      <c r="K882" s="272">
        <f t="shared" si="32"/>
        <v>17</v>
      </c>
    </row>
    <row r="883" spans="1:11" x14ac:dyDescent="0.2">
      <c r="A883" s="337" t="s">
        <v>8582</v>
      </c>
      <c r="B883" s="331" t="s">
        <v>3365</v>
      </c>
      <c r="C883" s="330">
        <v>0.35</v>
      </c>
      <c r="D883" s="331" t="s">
        <v>1425</v>
      </c>
      <c r="E883" s="330">
        <v>65</v>
      </c>
      <c r="F883" s="271">
        <v>25</v>
      </c>
      <c r="G883" s="271">
        <v>246</v>
      </c>
      <c r="I883" s="338" t="s">
        <v>9098</v>
      </c>
      <c r="K883" s="272">
        <f t="shared" si="32"/>
        <v>263</v>
      </c>
    </row>
    <row r="884" spans="1:11" x14ac:dyDescent="0.2">
      <c r="A884" s="337" t="s">
        <v>2590</v>
      </c>
      <c r="B884" s="331" t="s">
        <v>3365</v>
      </c>
      <c r="C884" s="330">
        <v>0.35</v>
      </c>
      <c r="D884" s="331" t="s">
        <v>4595</v>
      </c>
      <c r="E884" s="330">
        <v>63</v>
      </c>
      <c r="F884" s="271">
        <v>25</v>
      </c>
      <c r="G884" s="271">
        <v>250</v>
      </c>
      <c r="I884" s="338" t="s">
        <v>9098</v>
      </c>
      <c r="K884" s="272">
        <f t="shared" si="32"/>
        <v>267</v>
      </c>
    </row>
    <row r="885" spans="1:11" x14ac:dyDescent="0.2">
      <c r="A885" s="337" t="s">
        <v>2452</v>
      </c>
      <c r="B885" s="329" t="s">
        <v>3365</v>
      </c>
      <c r="C885" s="321">
        <v>0.35</v>
      </c>
      <c r="D885" s="331" t="s">
        <v>7860</v>
      </c>
      <c r="E885" s="321">
        <v>63</v>
      </c>
      <c r="F885" s="271">
        <v>25</v>
      </c>
      <c r="G885" s="271">
        <v>233</v>
      </c>
      <c r="I885" s="338" t="s">
        <v>9098</v>
      </c>
      <c r="K885" s="272">
        <f t="shared" si="32"/>
        <v>250</v>
      </c>
    </row>
    <row r="886" spans="1:11" x14ac:dyDescent="0.2">
      <c r="A886" s="337" t="s">
        <v>8581</v>
      </c>
      <c r="B886" s="329" t="s">
        <v>3365</v>
      </c>
      <c r="C886" s="321">
        <v>0.35</v>
      </c>
      <c r="D886" s="331" t="s">
        <v>5959</v>
      </c>
      <c r="E886" s="321">
        <v>67</v>
      </c>
      <c r="I886" s="338" t="s">
        <v>9098</v>
      </c>
      <c r="K886" s="272">
        <f t="shared" si="32"/>
        <v>17</v>
      </c>
    </row>
    <row r="887" spans="1:11" x14ac:dyDescent="0.2">
      <c r="A887" s="337" t="s">
        <v>9794</v>
      </c>
      <c r="B887" s="331" t="s">
        <v>3365</v>
      </c>
      <c r="C887" s="330">
        <v>0.35</v>
      </c>
      <c r="D887" s="331" t="s">
        <v>5960</v>
      </c>
      <c r="E887" s="330">
        <v>65</v>
      </c>
      <c r="F887" s="271">
        <v>25</v>
      </c>
      <c r="G887" s="271">
        <v>246</v>
      </c>
      <c r="I887" s="338" t="s">
        <v>9098</v>
      </c>
      <c r="K887" s="272">
        <f t="shared" si="32"/>
        <v>263</v>
      </c>
    </row>
    <row r="888" spans="1:11" x14ac:dyDescent="0.2">
      <c r="A888" s="337" t="s">
        <v>4258</v>
      </c>
      <c r="B888" s="329" t="s">
        <v>3365</v>
      </c>
      <c r="C888" s="330">
        <v>0.35</v>
      </c>
      <c r="D888" s="331" t="s">
        <v>2747</v>
      </c>
      <c r="E888" s="321">
        <v>65</v>
      </c>
      <c r="F888" s="271">
        <v>26</v>
      </c>
      <c r="G888" s="271">
        <v>246</v>
      </c>
      <c r="I888" s="338" t="s">
        <v>9098</v>
      </c>
      <c r="K888" s="272">
        <f t="shared" si="32"/>
        <v>263</v>
      </c>
    </row>
    <row r="889" spans="1:11" x14ac:dyDescent="0.2">
      <c r="A889" s="337" t="s">
        <v>5830</v>
      </c>
      <c r="B889" s="338" t="s">
        <v>3365</v>
      </c>
      <c r="C889" s="332">
        <v>0.35</v>
      </c>
      <c r="D889" s="420" t="s">
        <v>3222</v>
      </c>
      <c r="E889" s="271">
        <v>61</v>
      </c>
      <c r="F889" s="271">
        <v>26</v>
      </c>
      <c r="G889" s="271">
        <v>220</v>
      </c>
      <c r="I889" s="338" t="s">
        <v>9098</v>
      </c>
      <c r="K889" s="272">
        <f t="shared" si="32"/>
        <v>237</v>
      </c>
    </row>
    <row r="890" spans="1:11" x14ac:dyDescent="0.2">
      <c r="A890" s="337" t="s">
        <v>4257</v>
      </c>
      <c r="B890" s="329" t="s">
        <v>3365</v>
      </c>
      <c r="C890" s="330">
        <v>0.35</v>
      </c>
      <c r="D890" s="331" t="s">
        <v>8072</v>
      </c>
      <c r="E890" s="321">
        <v>62</v>
      </c>
      <c r="F890" s="271">
        <v>26</v>
      </c>
      <c r="G890" s="271">
        <v>235</v>
      </c>
      <c r="I890" s="338" t="s">
        <v>9098</v>
      </c>
      <c r="K890" s="272">
        <f t="shared" si="32"/>
        <v>252</v>
      </c>
    </row>
    <row r="891" spans="1:11" x14ac:dyDescent="0.2">
      <c r="A891" s="337" t="s">
        <v>7161</v>
      </c>
      <c r="B891" s="329" t="s">
        <v>3365</v>
      </c>
      <c r="C891" s="330">
        <v>0.35</v>
      </c>
      <c r="D891" s="331" t="s">
        <v>7776</v>
      </c>
      <c r="E891" s="321">
        <v>63</v>
      </c>
      <c r="F891" s="271">
        <v>26</v>
      </c>
      <c r="G891" s="271">
        <v>250</v>
      </c>
      <c r="I891" s="338" t="s">
        <v>9098</v>
      </c>
      <c r="K891" s="272">
        <f t="shared" si="32"/>
        <v>267</v>
      </c>
    </row>
    <row r="892" spans="1:11" x14ac:dyDescent="0.2">
      <c r="A892" s="337" t="s">
        <v>657</v>
      </c>
      <c r="B892" s="338" t="s">
        <v>3365</v>
      </c>
      <c r="C892" s="332">
        <v>0.35</v>
      </c>
      <c r="D892" s="420" t="s">
        <v>9501</v>
      </c>
      <c r="E892" s="271">
        <v>61</v>
      </c>
      <c r="F892" s="271">
        <v>26</v>
      </c>
      <c r="G892" s="271">
        <v>220</v>
      </c>
      <c r="I892" s="338" t="s">
        <v>9098</v>
      </c>
      <c r="K892" s="272">
        <f t="shared" si="32"/>
        <v>237</v>
      </c>
    </row>
    <row r="893" spans="1:11" x14ac:dyDescent="0.2">
      <c r="A893" s="337" t="s">
        <v>7994</v>
      </c>
      <c r="B893" s="329" t="s">
        <v>3365</v>
      </c>
      <c r="C893" s="330">
        <v>0.35</v>
      </c>
      <c r="D893" s="331" t="s">
        <v>9074</v>
      </c>
      <c r="E893" s="321">
        <v>62</v>
      </c>
      <c r="F893" s="271">
        <v>26</v>
      </c>
      <c r="G893" s="271">
        <v>238</v>
      </c>
      <c r="I893" s="338" t="s">
        <v>9098</v>
      </c>
      <c r="K893" s="272">
        <f t="shared" si="32"/>
        <v>255</v>
      </c>
    </row>
    <row r="894" spans="1:11" x14ac:dyDescent="0.2">
      <c r="A894" s="337" t="s">
        <v>7995</v>
      </c>
      <c r="B894" s="329" t="s">
        <v>3365</v>
      </c>
      <c r="C894" s="330">
        <v>0.35</v>
      </c>
      <c r="D894" s="331" t="s">
        <v>6947</v>
      </c>
      <c r="E894" s="321">
        <v>65</v>
      </c>
      <c r="I894" s="338" t="s">
        <v>9098</v>
      </c>
      <c r="K894" s="272">
        <f t="shared" si="32"/>
        <v>17</v>
      </c>
    </row>
    <row r="895" spans="1:11" x14ac:dyDescent="0.2">
      <c r="A895" s="337" t="s">
        <v>10121</v>
      </c>
      <c r="B895" s="329" t="s">
        <v>1978</v>
      </c>
      <c r="C895" s="330">
        <v>0.35</v>
      </c>
      <c r="D895" s="331" t="s">
        <v>10122</v>
      </c>
      <c r="E895" s="321">
        <v>65</v>
      </c>
      <c r="F895" s="271">
        <v>42</v>
      </c>
      <c r="G895" s="271">
        <v>162</v>
      </c>
      <c r="I895" s="338" t="s">
        <v>9147</v>
      </c>
      <c r="J895" s="272">
        <f>G895+15</f>
        <v>177</v>
      </c>
    </row>
    <row r="896" spans="1:11" x14ac:dyDescent="0.2">
      <c r="A896" s="337" t="s">
        <v>2645</v>
      </c>
      <c r="B896" s="329" t="s">
        <v>1423</v>
      </c>
      <c r="C896" s="330">
        <v>0.35</v>
      </c>
      <c r="D896" s="331" t="s">
        <v>2644</v>
      </c>
      <c r="E896" s="321">
        <v>62</v>
      </c>
      <c r="F896" s="271">
        <v>25</v>
      </c>
      <c r="G896" s="271">
        <v>235</v>
      </c>
      <c r="I896" s="338" t="s">
        <v>9098</v>
      </c>
      <c r="K896" s="272">
        <f>G896+17</f>
        <v>252</v>
      </c>
    </row>
    <row r="897" spans="1:12" x14ac:dyDescent="0.2">
      <c r="A897" s="337" t="s">
        <v>9470</v>
      </c>
      <c r="B897" s="329" t="s">
        <v>1423</v>
      </c>
      <c r="C897" s="330">
        <v>0.35</v>
      </c>
      <c r="D897" s="331" t="s">
        <v>2622</v>
      </c>
      <c r="E897" s="321">
        <v>62</v>
      </c>
      <c r="F897" s="271">
        <v>25</v>
      </c>
      <c r="G897" s="271">
        <v>235</v>
      </c>
      <c r="I897" s="338" t="s">
        <v>9098</v>
      </c>
      <c r="K897" s="272">
        <f>G897+17</f>
        <v>252</v>
      </c>
    </row>
    <row r="898" spans="1:12" x14ac:dyDescent="0.2">
      <c r="A898" s="337" t="s">
        <v>5394</v>
      </c>
      <c r="B898" s="329" t="s">
        <v>8490</v>
      </c>
      <c r="C898" s="330">
        <v>0.35</v>
      </c>
      <c r="D898" s="331" t="s">
        <v>5371</v>
      </c>
      <c r="E898" s="321">
        <v>61</v>
      </c>
      <c r="F898" s="271">
        <v>25</v>
      </c>
      <c r="G898" s="271">
        <v>246</v>
      </c>
      <c r="I898" s="338" t="s">
        <v>9098</v>
      </c>
      <c r="K898" s="272">
        <f>G898+17</f>
        <v>263</v>
      </c>
    </row>
    <row r="899" spans="1:12" x14ac:dyDescent="0.2">
      <c r="A899" s="337" t="s">
        <v>4458</v>
      </c>
      <c r="B899" s="272" t="s">
        <v>8490</v>
      </c>
      <c r="C899" s="332">
        <v>0.35</v>
      </c>
      <c r="D899" s="333" t="s">
        <v>8289</v>
      </c>
      <c r="E899" s="271">
        <v>61</v>
      </c>
      <c r="F899" s="271">
        <v>28</v>
      </c>
      <c r="G899" s="271">
        <v>245</v>
      </c>
      <c r="I899" s="338" t="s">
        <v>9098</v>
      </c>
      <c r="K899" s="272">
        <f>G899+17</f>
        <v>262</v>
      </c>
    </row>
    <row r="900" spans="1:12" x14ac:dyDescent="0.2">
      <c r="A900" s="337" t="s">
        <v>4256</v>
      </c>
      <c r="B900" s="329" t="s">
        <v>8490</v>
      </c>
      <c r="C900" s="330">
        <v>0.35</v>
      </c>
      <c r="D900" s="331" t="s">
        <v>2234</v>
      </c>
      <c r="E900" s="321">
        <v>66</v>
      </c>
      <c r="F900" s="271">
        <v>66</v>
      </c>
      <c r="G900" s="271">
        <v>123</v>
      </c>
      <c r="I900" s="338" t="s">
        <v>2234</v>
      </c>
    </row>
    <row r="901" spans="1:12" x14ac:dyDescent="0.2">
      <c r="A901" s="337" t="s">
        <v>5395</v>
      </c>
      <c r="B901" s="329"/>
      <c r="C901" s="330">
        <v>0.35</v>
      </c>
      <c r="D901" s="331" t="s">
        <v>4286</v>
      </c>
      <c r="E901" s="321">
        <v>60</v>
      </c>
      <c r="F901" s="271">
        <v>30</v>
      </c>
      <c r="G901" s="271">
        <v>242</v>
      </c>
      <c r="I901" s="338" t="s">
        <v>9098</v>
      </c>
      <c r="K901" s="272">
        <f>G901+17</f>
        <v>259</v>
      </c>
    </row>
    <row r="902" spans="1:12" x14ac:dyDescent="0.2">
      <c r="A902" s="337" t="s">
        <v>5981</v>
      </c>
      <c r="B902" s="329"/>
      <c r="C902" s="330">
        <v>0.35499999999999998</v>
      </c>
      <c r="D902" s="331" t="s">
        <v>2234</v>
      </c>
      <c r="E902" s="321">
        <v>58</v>
      </c>
      <c r="F902" s="271">
        <v>58</v>
      </c>
      <c r="G902" s="271">
        <v>157</v>
      </c>
      <c r="I902" s="338" t="s">
        <v>2234</v>
      </c>
    </row>
    <row r="903" spans="1:12" x14ac:dyDescent="0.2">
      <c r="A903" s="337" t="s">
        <v>256</v>
      </c>
      <c r="B903" s="329" t="s">
        <v>1978</v>
      </c>
      <c r="C903" s="330">
        <v>0.375</v>
      </c>
      <c r="D903" s="331" t="s">
        <v>2234</v>
      </c>
      <c r="E903" s="321">
        <v>66</v>
      </c>
      <c r="F903" s="425" t="s">
        <v>9991</v>
      </c>
      <c r="G903" s="271">
        <v>130</v>
      </c>
      <c r="I903" s="338" t="s">
        <v>2234</v>
      </c>
    </row>
    <row r="904" spans="1:12" x14ac:dyDescent="0.2">
      <c r="A904" s="337" t="s">
        <v>12313</v>
      </c>
      <c r="B904" s="573" t="s">
        <v>3365</v>
      </c>
      <c r="C904" s="330">
        <v>0.375</v>
      </c>
      <c r="D904" s="518" t="s">
        <v>8764</v>
      </c>
      <c r="E904" s="321">
        <v>61</v>
      </c>
      <c r="F904" s="425">
        <v>33</v>
      </c>
      <c r="G904" s="271">
        <v>187</v>
      </c>
      <c r="I904" s="338" t="s">
        <v>9147</v>
      </c>
      <c r="J904" s="272">
        <v>202</v>
      </c>
      <c r="L904" s="272" t="s">
        <v>12314</v>
      </c>
    </row>
    <row r="905" spans="1:12" x14ac:dyDescent="0.2">
      <c r="A905" s="337" t="s">
        <v>9343</v>
      </c>
      <c r="B905" s="329" t="s">
        <v>8490</v>
      </c>
      <c r="C905" s="330">
        <v>0.375</v>
      </c>
      <c r="D905" s="331" t="s">
        <v>8524</v>
      </c>
      <c r="E905" s="321">
        <v>62</v>
      </c>
      <c r="F905" s="271">
        <v>28</v>
      </c>
      <c r="G905" s="271">
        <v>233</v>
      </c>
      <c r="I905" s="338" t="s">
        <v>9098</v>
      </c>
      <c r="K905" s="272">
        <f t="shared" ref="K905:K915" si="33">G905+17</f>
        <v>250</v>
      </c>
    </row>
    <row r="906" spans="1:12" x14ac:dyDescent="0.2">
      <c r="A906" s="337" t="s">
        <v>9345</v>
      </c>
      <c r="B906" s="272" t="s">
        <v>8490</v>
      </c>
      <c r="C906" s="332">
        <v>0.375</v>
      </c>
      <c r="D906" s="336" t="s">
        <v>6317</v>
      </c>
      <c r="E906" s="271">
        <v>69</v>
      </c>
      <c r="F906" s="271">
        <v>33</v>
      </c>
      <c r="G906" s="271">
        <v>264</v>
      </c>
      <c r="I906" s="338" t="s">
        <v>9098</v>
      </c>
      <c r="K906" s="272">
        <f t="shared" si="33"/>
        <v>281</v>
      </c>
    </row>
    <row r="907" spans="1:12" x14ac:dyDescent="0.2">
      <c r="A907" s="424" t="s">
        <v>11823</v>
      </c>
      <c r="B907" s="333" t="s">
        <v>8490</v>
      </c>
      <c r="C907" s="345" t="s">
        <v>11824</v>
      </c>
      <c r="D907" s="572" t="s">
        <v>12402</v>
      </c>
      <c r="E907" s="339">
        <v>67</v>
      </c>
      <c r="F907" s="339">
        <v>30</v>
      </c>
      <c r="G907" s="339">
        <v>243</v>
      </c>
      <c r="H907" s="333" t="s">
        <v>12393</v>
      </c>
      <c r="I907" s="420" t="s">
        <v>9098</v>
      </c>
      <c r="J907" s="333"/>
      <c r="K907" s="333">
        <v>260</v>
      </c>
      <c r="L907" s="272" t="s">
        <v>12401</v>
      </c>
    </row>
    <row r="908" spans="1:12" x14ac:dyDescent="0.2">
      <c r="A908" s="337" t="s">
        <v>2443</v>
      </c>
      <c r="B908" s="338" t="s">
        <v>8490</v>
      </c>
      <c r="C908" s="332">
        <v>0.375</v>
      </c>
      <c r="D908" s="336" t="s">
        <v>2444</v>
      </c>
      <c r="E908" s="271">
        <v>63</v>
      </c>
      <c r="F908" s="271">
        <v>27</v>
      </c>
      <c r="G908" s="271">
        <v>233</v>
      </c>
      <c r="H908" s="338" t="s">
        <v>9177</v>
      </c>
      <c r="I908" s="338" t="s">
        <v>9098</v>
      </c>
      <c r="K908" s="272">
        <f t="shared" si="33"/>
        <v>250</v>
      </c>
    </row>
    <row r="909" spans="1:12" x14ac:dyDescent="0.2">
      <c r="A909" s="337" t="s">
        <v>8511</v>
      </c>
      <c r="B909" s="338" t="s">
        <v>8490</v>
      </c>
      <c r="C909" s="332">
        <v>0.375</v>
      </c>
      <c r="D909" s="336" t="s">
        <v>8512</v>
      </c>
      <c r="E909" s="271">
        <v>63</v>
      </c>
      <c r="F909" s="271">
        <v>27</v>
      </c>
      <c r="G909" s="271">
        <v>233</v>
      </c>
      <c r="I909" s="338" t="s">
        <v>9098</v>
      </c>
      <c r="K909" s="272">
        <f t="shared" si="33"/>
        <v>250</v>
      </c>
    </row>
    <row r="910" spans="1:12" x14ac:dyDescent="0.2">
      <c r="A910" s="337" t="s">
        <v>5996</v>
      </c>
      <c r="B910" s="329" t="s">
        <v>8490</v>
      </c>
      <c r="C910" s="330">
        <v>0.375</v>
      </c>
      <c r="D910" s="331" t="s">
        <v>6597</v>
      </c>
      <c r="E910" s="321">
        <v>62</v>
      </c>
      <c r="F910" s="271">
        <v>27</v>
      </c>
      <c r="G910" s="271">
        <v>238</v>
      </c>
      <c r="I910" s="338" t="s">
        <v>9098</v>
      </c>
      <c r="K910" s="272">
        <f t="shared" si="33"/>
        <v>255</v>
      </c>
    </row>
    <row r="911" spans="1:12" x14ac:dyDescent="0.2">
      <c r="A911" s="337" t="s">
        <v>9342</v>
      </c>
      <c r="B911" s="329" t="s">
        <v>8490</v>
      </c>
      <c r="C911" s="330">
        <v>0.375</v>
      </c>
      <c r="D911" s="331" t="s">
        <v>2082</v>
      </c>
      <c r="E911" s="321">
        <v>64</v>
      </c>
      <c r="F911" s="271">
        <v>27</v>
      </c>
      <c r="G911" s="271">
        <v>235</v>
      </c>
      <c r="I911" s="338" t="s">
        <v>9098</v>
      </c>
      <c r="K911" s="272">
        <f t="shared" si="33"/>
        <v>252</v>
      </c>
    </row>
    <row r="912" spans="1:12" x14ac:dyDescent="0.2">
      <c r="A912" s="337" t="s">
        <v>9341</v>
      </c>
      <c r="B912" s="329" t="s">
        <v>8490</v>
      </c>
      <c r="C912" s="330">
        <v>0.375</v>
      </c>
      <c r="D912" s="331" t="s">
        <v>6598</v>
      </c>
      <c r="E912" s="321">
        <v>68</v>
      </c>
      <c r="F912" s="271">
        <v>28</v>
      </c>
      <c r="G912" s="271">
        <v>232</v>
      </c>
      <c r="I912" s="338" t="s">
        <v>9098</v>
      </c>
      <c r="K912" s="272">
        <f t="shared" si="33"/>
        <v>249</v>
      </c>
    </row>
    <row r="913" spans="1:11" x14ac:dyDescent="0.2">
      <c r="A913" s="337" t="s">
        <v>11158</v>
      </c>
      <c r="B913" s="573" t="s">
        <v>8490</v>
      </c>
      <c r="C913" s="330">
        <v>0.375</v>
      </c>
      <c r="D913" s="518" t="s">
        <v>11159</v>
      </c>
      <c r="E913" s="321">
        <v>61</v>
      </c>
      <c r="F913" s="271">
        <v>30</v>
      </c>
      <c r="G913" s="271">
        <v>238</v>
      </c>
      <c r="H913" s="272" t="s">
        <v>11128</v>
      </c>
      <c r="I913" s="338" t="s">
        <v>9098</v>
      </c>
      <c r="K913" s="272">
        <f t="shared" si="33"/>
        <v>255</v>
      </c>
    </row>
    <row r="914" spans="1:11" x14ac:dyDescent="0.2">
      <c r="A914" s="337" t="s">
        <v>2259</v>
      </c>
      <c r="B914" s="329" t="s">
        <v>8490</v>
      </c>
      <c r="C914" s="330">
        <v>0.375</v>
      </c>
      <c r="D914" s="331" t="s">
        <v>4720</v>
      </c>
      <c r="E914" s="321">
        <v>64</v>
      </c>
      <c r="F914" s="271">
        <v>27</v>
      </c>
      <c r="G914" s="271">
        <v>250</v>
      </c>
      <c r="H914" s="338" t="s">
        <v>9177</v>
      </c>
      <c r="I914" s="338" t="s">
        <v>9098</v>
      </c>
      <c r="K914" s="272">
        <f t="shared" si="33"/>
        <v>267</v>
      </c>
    </row>
    <row r="915" spans="1:11" x14ac:dyDescent="0.2">
      <c r="A915" s="337" t="s">
        <v>11501</v>
      </c>
      <c r="B915" s="573" t="s">
        <v>2125</v>
      </c>
      <c r="C915" s="330">
        <v>0.375</v>
      </c>
      <c r="D915" s="518" t="s">
        <v>11502</v>
      </c>
      <c r="E915" s="321">
        <v>60</v>
      </c>
      <c r="F915" s="271">
        <v>42</v>
      </c>
      <c r="G915" s="271">
        <v>194</v>
      </c>
      <c r="H915" s="338" t="s">
        <v>11503</v>
      </c>
      <c r="I915" s="338" t="s">
        <v>9147</v>
      </c>
      <c r="J915" s="272">
        <f t="shared" ref="J915:J923" si="34">G915+15</f>
        <v>209</v>
      </c>
      <c r="K915" s="272">
        <f t="shared" si="33"/>
        <v>211</v>
      </c>
    </row>
    <row r="916" spans="1:11" x14ac:dyDescent="0.2">
      <c r="A916" s="337" t="s">
        <v>9344</v>
      </c>
      <c r="B916" s="329" t="s">
        <v>2785</v>
      </c>
      <c r="C916" s="330">
        <v>0.375</v>
      </c>
      <c r="D916" s="331" t="s">
        <v>7906</v>
      </c>
      <c r="E916" s="321">
        <v>63</v>
      </c>
      <c r="F916" s="271">
        <v>33</v>
      </c>
      <c r="G916" s="271">
        <v>225</v>
      </c>
      <c r="I916" s="338" t="s">
        <v>9147</v>
      </c>
      <c r="J916" s="272">
        <f t="shared" si="34"/>
        <v>240</v>
      </c>
    </row>
    <row r="917" spans="1:11" x14ac:dyDescent="0.2">
      <c r="A917" s="337" t="s">
        <v>3971</v>
      </c>
      <c r="B917" s="336" t="s">
        <v>2785</v>
      </c>
      <c r="C917" s="332">
        <v>0.38</v>
      </c>
      <c r="D917" s="572" t="s">
        <v>10944</v>
      </c>
      <c r="E917" s="271">
        <v>60</v>
      </c>
      <c r="F917" s="271">
        <v>39</v>
      </c>
      <c r="G917" s="271">
        <v>208</v>
      </c>
      <c r="I917" s="338" t="s">
        <v>9147</v>
      </c>
      <c r="J917" s="272">
        <f t="shared" si="34"/>
        <v>223</v>
      </c>
    </row>
    <row r="918" spans="1:11" x14ac:dyDescent="0.2">
      <c r="A918" s="337" t="s">
        <v>10947</v>
      </c>
      <c r="B918" s="336" t="s">
        <v>2785</v>
      </c>
      <c r="C918" s="332">
        <v>0.38</v>
      </c>
      <c r="D918" s="572" t="s">
        <v>10948</v>
      </c>
      <c r="E918" s="271">
        <v>60</v>
      </c>
      <c r="F918" s="271">
        <v>39</v>
      </c>
      <c r="G918" s="271">
        <v>203</v>
      </c>
      <c r="H918" s="272" t="s">
        <v>10949</v>
      </c>
      <c r="I918" s="338" t="s">
        <v>9147</v>
      </c>
      <c r="J918" s="272">
        <f t="shared" si="34"/>
        <v>218</v>
      </c>
    </row>
    <row r="919" spans="1:11" x14ac:dyDescent="0.2">
      <c r="A919" s="337" t="s">
        <v>3972</v>
      </c>
      <c r="B919" s="329" t="s">
        <v>1978</v>
      </c>
      <c r="C919" s="330">
        <v>0.39</v>
      </c>
      <c r="D919" s="331" t="s">
        <v>8002</v>
      </c>
      <c r="E919" s="321">
        <v>63</v>
      </c>
      <c r="F919" s="271">
        <v>33</v>
      </c>
      <c r="G919" s="271">
        <v>204</v>
      </c>
      <c r="I919" s="338" t="s">
        <v>9147</v>
      </c>
      <c r="J919" s="272">
        <f t="shared" si="34"/>
        <v>219</v>
      </c>
    </row>
    <row r="920" spans="1:11" x14ac:dyDescent="0.2">
      <c r="A920" s="337" t="s">
        <v>11883</v>
      </c>
      <c r="B920" s="573" t="s">
        <v>1978</v>
      </c>
      <c r="C920" s="330">
        <v>0.39</v>
      </c>
      <c r="D920" s="518" t="s">
        <v>11884</v>
      </c>
      <c r="E920" s="321">
        <v>63</v>
      </c>
      <c r="F920" s="271">
        <v>33</v>
      </c>
      <c r="G920" s="271">
        <v>201</v>
      </c>
      <c r="H920" s="272" t="s">
        <v>11843</v>
      </c>
      <c r="I920" s="338" t="s">
        <v>9147</v>
      </c>
      <c r="J920" s="272">
        <f t="shared" si="34"/>
        <v>216</v>
      </c>
    </row>
    <row r="921" spans="1:11" x14ac:dyDescent="0.2">
      <c r="A921" s="337" t="s">
        <v>12296</v>
      </c>
      <c r="B921" s="573" t="s">
        <v>8490</v>
      </c>
      <c r="C921" s="330">
        <v>0.4</v>
      </c>
      <c r="D921" s="518" t="s">
        <v>7943</v>
      </c>
      <c r="E921" s="321">
        <v>65</v>
      </c>
      <c r="F921" s="271">
        <v>26</v>
      </c>
      <c r="G921" s="271">
        <v>256</v>
      </c>
      <c r="H921" s="272" t="s">
        <v>12297</v>
      </c>
      <c r="I921" s="338" t="s">
        <v>9098</v>
      </c>
      <c r="K921" s="272">
        <f>G921+17</f>
        <v>273</v>
      </c>
    </row>
    <row r="922" spans="1:11" x14ac:dyDescent="0.2">
      <c r="A922" s="337" t="s">
        <v>11655</v>
      </c>
      <c r="B922" s="573" t="s">
        <v>8490</v>
      </c>
      <c r="C922" s="330">
        <v>0.4</v>
      </c>
      <c r="D922" s="518" t="s">
        <v>11916</v>
      </c>
      <c r="E922" s="321">
        <v>63</v>
      </c>
      <c r="F922" s="271">
        <v>40</v>
      </c>
      <c r="G922" s="271">
        <v>197</v>
      </c>
      <c r="H922" s="272" t="s">
        <v>11917</v>
      </c>
      <c r="I922" s="338" t="s">
        <v>9147</v>
      </c>
      <c r="J922" s="272">
        <f t="shared" si="34"/>
        <v>212</v>
      </c>
    </row>
    <row r="923" spans="1:11" x14ac:dyDescent="0.2">
      <c r="A923" s="337" t="s">
        <v>980</v>
      </c>
      <c r="B923" s="329" t="s">
        <v>8490</v>
      </c>
      <c r="C923" s="330">
        <v>0.4</v>
      </c>
      <c r="D923" s="331" t="s">
        <v>981</v>
      </c>
      <c r="E923" s="321">
        <v>72</v>
      </c>
      <c r="F923" s="271">
        <v>42</v>
      </c>
      <c r="G923" s="271">
        <v>162</v>
      </c>
      <c r="I923" s="338" t="s">
        <v>9147</v>
      </c>
      <c r="J923" s="272">
        <f t="shared" si="34"/>
        <v>177</v>
      </c>
    </row>
    <row r="924" spans="1:11" x14ac:dyDescent="0.2">
      <c r="A924" s="337" t="s">
        <v>11439</v>
      </c>
      <c r="B924" s="573" t="s">
        <v>8490</v>
      </c>
      <c r="C924" s="330">
        <v>0.4</v>
      </c>
      <c r="D924" s="518" t="s">
        <v>11440</v>
      </c>
      <c r="E924" s="321">
        <v>68</v>
      </c>
      <c r="F924" s="271">
        <v>25</v>
      </c>
      <c r="G924" s="271">
        <v>220</v>
      </c>
      <c r="H924" s="272" t="s">
        <v>11399</v>
      </c>
      <c r="I924" s="338" t="s">
        <v>9098</v>
      </c>
      <c r="K924" s="272">
        <f>G924+17</f>
        <v>237</v>
      </c>
    </row>
    <row r="925" spans="1:11" x14ac:dyDescent="0.2">
      <c r="A925" s="337" t="s">
        <v>3973</v>
      </c>
      <c r="B925" s="329" t="s">
        <v>5305</v>
      </c>
      <c r="C925" s="330">
        <v>0.4</v>
      </c>
      <c r="D925" s="331" t="s">
        <v>9845</v>
      </c>
      <c r="E925" s="321">
        <v>65</v>
      </c>
      <c r="F925" s="271">
        <v>25</v>
      </c>
      <c r="G925" s="271">
        <v>213</v>
      </c>
      <c r="I925" s="338" t="s">
        <v>9098</v>
      </c>
      <c r="K925" s="272">
        <f>G925+17</f>
        <v>230</v>
      </c>
    </row>
    <row r="926" spans="1:11" x14ac:dyDescent="0.2">
      <c r="A926" s="337" t="s">
        <v>11997</v>
      </c>
      <c r="B926" s="573" t="s">
        <v>3135</v>
      </c>
      <c r="C926" s="330">
        <v>0.4</v>
      </c>
      <c r="D926" s="518" t="s">
        <v>11998</v>
      </c>
      <c r="E926" s="321">
        <v>61</v>
      </c>
      <c r="F926" s="271">
        <v>33</v>
      </c>
      <c r="G926" s="271">
        <v>203</v>
      </c>
      <c r="H926" s="272" t="s">
        <v>11968</v>
      </c>
      <c r="I926" s="338" t="s">
        <v>9147</v>
      </c>
      <c r="J926" s="272">
        <v>218</v>
      </c>
    </row>
    <row r="927" spans="1:11" x14ac:dyDescent="0.2">
      <c r="A927" s="337" t="s">
        <v>11102</v>
      </c>
      <c r="B927" s="573" t="s">
        <v>5948</v>
      </c>
      <c r="C927" s="330">
        <v>0.4</v>
      </c>
      <c r="D927" s="518" t="s">
        <v>1778</v>
      </c>
      <c r="E927" s="321">
        <v>62</v>
      </c>
      <c r="F927" s="271">
        <v>33</v>
      </c>
      <c r="G927" s="271">
        <v>218</v>
      </c>
      <c r="H927" s="272" t="s">
        <v>11097</v>
      </c>
      <c r="I927" s="338" t="s">
        <v>9147</v>
      </c>
      <c r="J927" s="272">
        <f>G927+15</f>
        <v>233</v>
      </c>
    </row>
    <row r="928" spans="1:11" x14ac:dyDescent="0.2">
      <c r="A928" s="337" t="s">
        <v>10835</v>
      </c>
      <c r="B928" s="573" t="s">
        <v>9405</v>
      </c>
      <c r="C928" s="330">
        <v>0.4</v>
      </c>
      <c r="D928" s="518" t="s">
        <v>10836</v>
      </c>
      <c r="E928" s="321">
        <v>63</v>
      </c>
      <c r="F928" s="271">
        <v>33</v>
      </c>
      <c r="G928" s="271">
        <v>205</v>
      </c>
      <c r="H928" s="272" t="s">
        <v>10830</v>
      </c>
      <c r="I928" s="338" t="s">
        <v>9147</v>
      </c>
      <c r="J928" s="272">
        <f>G928+15</f>
        <v>220</v>
      </c>
    </row>
    <row r="929" spans="1:11" x14ac:dyDescent="0.2">
      <c r="A929" s="337" t="s">
        <v>12307</v>
      </c>
      <c r="B929" s="573" t="s">
        <v>8490</v>
      </c>
      <c r="C929" s="330">
        <v>0.43</v>
      </c>
      <c r="D929" s="518" t="s">
        <v>12302</v>
      </c>
      <c r="E929" s="321">
        <v>60.5</v>
      </c>
      <c r="F929" s="271">
        <v>33</v>
      </c>
      <c r="G929" s="271">
        <v>364</v>
      </c>
      <c r="H929" s="272" t="s">
        <v>12303</v>
      </c>
      <c r="I929" s="338" t="s">
        <v>12304</v>
      </c>
    </row>
    <row r="930" spans="1:11" x14ac:dyDescent="0.2">
      <c r="A930" s="337" t="s">
        <v>11527</v>
      </c>
      <c r="B930" s="573" t="s">
        <v>3365</v>
      </c>
      <c r="C930" s="330">
        <v>0.44</v>
      </c>
      <c r="D930" s="518" t="s">
        <v>2234</v>
      </c>
      <c r="E930" s="321">
        <v>66</v>
      </c>
      <c r="F930" s="271">
        <v>66</v>
      </c>
      <c r="G930" s="271">
        <v>150</v>
      </c>
      <c r="H930" s="272" t="s">
        <v>11511</v>
      </c>
      <c r="I930" s="338" t="s">
        <v>2234</v>
      </c>
    </row>
    <row r="931" spans="1:11" x14ac:dyDescent="0.2">
      <c r="A931" s="337" t="s">
        <v>12177</v>
      </c>
      <c r="B931" s="573" t="s">
        <v>1423</v>
      </c>
      <c r="C931" s="330">
        <v>0.45</v>
      </c>
      <c r="D931" s="518" t="s">
        <v>2899</v>
      </c>
      <c r="E931" s="321">
        <v>66</v>
      </c>
      <c r="F931" s="271">
        <v>33</v>
      </c>
      <c r="G931" s="271">
        <v>213</v>
      </c>
      <c r="H931" s="272" t="s">
        <v>12178</v>
      </c>
      <c r="I931" s="338" t="s">
        <v>9147</v>
      </c>
      <c r="J931" s="272">
        <f>G931+15</f>
        <v>228</v>
      </c>
    </row>
    <row r="932" spans="1:11" x14ac:dyDescent="0.2">
      <c r="A932" s="337" t="s">
        <v>4507</v>
      </c>
      <c r="B932" s="329" t="s">
        <v>2785</v>
      </c>
      <c r="C932" s="330">
        <v>0.45</v>
      </c>
      <c r="D932" s="331" t="s">
        <v>2280</v>
      </c>
      <c r="E932" s="321">
        <v>70</v>
      </c>
      <c r="F932" s="271">
        <v>40</v>
      </c>
      <c r="G932" s="271">
        <v>198</v>
      </c>
      <c r="I932" s="338" t="s">
        <v>9147</v>
      </c>
      <c r="J932" s="272">
        <f>G932+15</f>
        <v>213</v>
      </c>
    </row>
    <row r="933" spans="1:11" x14ac:dyDescent="0.2">
      <c r="A933" s="340" t="s">
        <v>3974</v>
      </c>
      <c r="B933" s="329" t="s">
        <v>8073</v>
      </c>
      <c r="C933" s="330">
        <v>0.45</v>
      </c>
      <c r="D933" s="331" t="s">
        <v>2789</v>
      </c>
      <c r="E933" s="321">
        <v>65</v>
      </c>
      <c r="I933" s="338" t="s">
        <v>9098</v>
      </c>
      <c r="K933" s="272">
        <f>G933+17</f>
        <v>17</v>
      </c>
    </row>
    <row r="934" spans="1:11" x14ac:dyDescent="0.2">
      <c r="A934" s="340" t="s">
        <v>7495</v>
      </c>
      <c r="B934" s="329" t="s">
        <v>68</v>
      </c>
      <c r="C934" s="330">
        <v>0.45</v>
      </c>
      <c r="D934" s="331" t="s">
        <v>8607</v>
      </c>
      <c r="E934" s="321">
        <v>65</v>
      </c>
      <c r="F934" s="271">
        <v>33</v>
      </c>
      <c r="G934" s="271">
        <v>209</v>
      </c>
      <c r="I934" s="338" t="s">
        <v>9147</v>
      </c>
      <c r="J934" s="272">
        <f>G934+15</f>
        <v>224</v>
      </c>
    </row>
    <row r="935" spans="1:11" x14ac:dyDescent="0.2">
      <c r="A935" s="340" t="s">
        <v>4997</v>
      </c>
      <c r="B935" s="329" t="s">
        <v>68</v>
      </c>
      <c r="C935" s="330">
        <v>0.45</v>
      </c>
      <c r="D935" s="331" t="s">
        <v>1267</v>
      </c>
      <c r="E935" s="321">
        <v>65</v>
      </c>
      <c r="F935" s="271">
        <v>33</v>
      </c>
      <c r="G935" s="271">
        <v>209</v>
      </c>
      <c r="I935" s="338" t="s">
        <v>9147</v>
      </c>
      <c r="J935" s="272">
        <f>G935+15</f>
        <v>224</v>
      </c>
    </row>
    <row r="936" spans="1:11" x14ac:dyDescent="0.2">
      <c r="A936" s="340" t="s">
        <v>4998</v>
      </c>
      <c r="B936" s="329" t="s">
        <v>68</v>
      </c>
      <c r="C936" s="330">
        <v>0.45</v>
      </c>
      <c r="D936" s="331" t="s">
        <v>1266</v>
      </c>
      <c r="E936" s="321">
        <v>65</v>
      </c>
      <c r="F936" s="271">
        <v>33</v>
      </c>
      <c r="G936" s="271">
        <v>209</v>
      </c>
      <c r="I936" s="338" t="s">
        <v>9147</v>
      </c>
      <c r="J936" s="272">
        <f>G936+15</f>
        <v>224</v>
      </c>
    </row>
    <row r="937" spans="1:11" x14ac:dyDescent="0.2">
      <c r="A937" s="580" t="s">
        <v>10855</v>
      </c>
      <c r="B937" s="573" t="s">
        <v>9405</v>
      </c>
      <c r="C937" s="330">
        <v>0.45</v>
      </c>
      <c r="D937" s="518" t="s">
        <v>10856</v>
      </c>
      <c r="E937" s="321">
        <v>63</v>
      </c>
      <c r="F937" s="271">
        <v>42</v>
      </c>
      <c r="G937" s="271">
        <v>204</v>
      </c>
      <c r="H937" s="272" t="s">
        <v>10853</v>
      </c>
      <c r="I937" s="338" t="s">
        <v>9147</v>
      </c>
      <c r="J937" s="272">
        <f>G937+15</f>
        <v>219</v>
      </c>
    </row>
    <row r="938" spans="1:11" x14ac:dyDescent="0.2">
      <c r="A938" s="340" t="s">
        <v>4999</v>
      </c>
      <c r="B938" s="329" t="s">
        <v>683</v>
      </c>
      <c r="C938" s="330">
        <v>0.47299999999999998</v>
      </c>
      <c r="D938" s="331" t="s">
        <v>10547</v>
      </c>
      <c r="E938" s="321">
        <v>75</v>
      </c>
      <c r="F938" s="271">
        <v>35</v>
      </c>
      <c r="G938" s="271">
        <v>178</v>
      </c>
      <c r="I938" s="338" t="s">
        <v>9098</v>
      </c>
      <c r="K938" s="272">
        <f>G938+17</f>
        <v>195</v>
      </c>
    </row>
    <row r="939" spans="1:11" x14ac:dyDescent="0.2">
      <c r="A939" s="340" t="s">
        <v>9960</v>
      </c>
      <c r="B939" s="329" t="s">
        <v>2785</v>
      </c>
      <c r="C939" s="330">
        <v>0.47499999999999998</v>
      </c>
      <c r="D939" s="331" t="s">
        <v>9961</v>
      </c>
      <c r="E939" s="321">
        <v>67</v>
      </c>
      <c r="F939" s="271">
        <v>47</v>
      </c>
      <c r="G939" s="271">
        <v>190</v>
      </c>
      <c r="I939" s="338" t="s">
        <v>9147</v>
      </c>
      <c r="J939" s="272">
        <f>G939+15</f>
        <v>205</v>
      </c>
    </row>
    <row r="940" spans="1:11" x14ac:dyDescent="0.2">
      <c r="A940" s="340" t="s">
        <v>3472</v>
      </c>
      <c r="B940" s="329"/>
      <c r="C940" s="330">
        <v>0.48499999999999999</v>
      </c>
      <c r="D940" s="331" t="s">
        <v>3473</v>
      </c>
      <c r="E940" s="321">
        <v>66</v>
      </c>
      <c r="F940" s="271">
        <v>66</v>
      </c>
      <c r="G940" s="271">
        <v>169</v>
      </c>
      <c r="H940" s="338" t="s">
        <v>1683</v>
      </c>
      <c r="I940" s="338" t="s">
        <v>2234</v>
      </c>
    </row>
    <row r="941" spans="1:11" x14ac:dyDescent="0.2">
      <c r="A941" s="337" t="s">
        <v>3539</v>
      </c>
      <c r="B941" s="331" t="s">
        <v>3365</v>
      </c>
      <c r="C941" s="330">
        <v>0.5</v>
      </c>
      <c r="D941" s="331" t="s">
        <v>10153</v>
      </c>
      <c r="E941" s="330">
        <v>66</v>
      </c>
      <c r="F941" s="271">
        <v>32</v>
      </c>
      <c r="G941" s="271">
        <v>234</v>
      </c>
      <c r="I941" s="338" t="s">
        <v>9147</v>
      </c>
      <c r="J941" s="272">
        <f t="shared" ref="J941:J946" si="35">G941+15</f>
        <v>249</v>
      </c>
    </row>
    <row r="942" spans="1:11" x14ac:dyDescent="0.2">
      <c r="A942" s="337" t="s">
        <v>3557</v>
      </c>
      <c r="B942" s="272" t="s">
        <v>3365</v>
      </c>
      <c r="C942" s="332">
        <v>0.5</v>
      </c>
      <c r="D942" s="333" t="s">
        <v>8191</v>
      </c>
      <c r="E942" s="271">
        <v>65</v>
      </c>
      <c r="F942" s="271">
        <v>33</v>
      </c>
      <c r="G942" s="271">
        <v>210</v>
      </c>
      <c r="I942" s="338" t="s">
        <v>9147</v>
      </c>
      <c r="J942" s="272">
        <f t="shared" si="35"/>
        <v>225</v>
      </c>
    </row>
    <row r="943" spans="1:11" x14ac:dyDescent="0.2">
      <c r="A943" s="337" t="s">
        <v>6037</v>
      </c>
      <c r="B943" s="338" t="s">
        <v>3365</v>
      </c>
      <c r="C943" s="332">
        <v>0.5</v>
      </c>
      <c r="D943" s="420" t="s">
        <v>6036</v>
      </c>
      <c r="E943" s="271">
        <v>65</v>
      </c>
      <c r="F943" s="271">
        <v>30</v>
      </c>
      <c r="G943" s="271">
        <v>244</v>
      </c>
      <c r="H943" s="338" t="s">
        <v>1683</v>
      </c>
      <c r="I943" s="338" t="s">
        <v>9147</v>
      </c>
      <c r="J943" s="272">
        <f t="shared" si="35"/>
        <v>259</v>
      </c>
    </row>
    <row r="944" spans="1:11" x14ac:dyDescent="0.2">
      <c r="A944" s="337" t="s">
        <v>275</v>
      </c>
      <c r="B944" s="338" t="s">
        <v>3365</v>
      </c>
      <c r="C944" s="332">
        <v>0.5</v>
      </c>
      <c r="D944" s="420" t="s">
        <v>274</v>
      </c>
      <c r="E944" s="271">
        <v>65</v>
      </c>
      <c r="F944" s="271">
        <v>40</v>
      </c>
      <c r="G944" s="271">
        <v>221</v>
      </c>
      <c r="I944" s="338" t="s">
        <v>9147</v>
      </c>
      <c r="J944" s="272">
        <f t="shared" si="35"/>
        <v>236</v>
      </c>
    </row>
    <row r="945" spans="1:11" x14ac:dyDescent="0.2">
      <c r="A945" s="337" t="s">
        <v>2564</v>
      </c>
      <c r="B945" s="338" t="s">
        <v>3365</v>
      </c>
      <c r="C945" s="332">
        <v>0.5</v>
      </c>
      <c r="D945" s="420" t="s">
        <v>10039</v>
      </c>
      <c r="E945" s="271">
        <v>65</v>
      </c>
      <c r="F945" s="271">
        <v>40</v>
      </c>
      <c r="G945" s="271">
        <v>212</v>
      </c>
      <c r="H945" s="338" t="s">
        <v>2686</v>
      </c>
      <c r="I945" s="338" t="s">
        <v>9147</v>
      </c>
      <c r="J945" s="272">
        <f t="shared" si="35"/>
        <v>227</v>
      </c>
    </row>
    <row r="946" spans="1:11" x14ac:dyDescent="0.2">
      <c r="A946" s="337" t="s">
        <v>6039</v>
      </c>
      <c r="B946" s="338" t="s">
        <v>3365</v>
      </c>
      <c r="C946" s="332">
        <v>0.5</v>
      </c>
      <c r="D946" s="420" t="s">
        <v>1061</v>
      </c>
      <c r="E946" s="271">
        <v>66</v>
      </c>
      <c r="F946" s="271">
        <v>30</v>
      </c>
      <c r="G946" s="271">
        <v>228</v>
      </c>
      <c r="H946" s="338" t="s">
        <v>1683</v>
      </c>
      <c r="I946" s="338" t="s">
        <v>9147</v>
      </c>
      <c r="J946" s="272">
        <f t="shared" si="35"/>
        <v>243</v>
      </c>
    </row>
    <row r="947" spans="1:11" x14ac:dyDescent="0.2">
      <c r="A947" s="348" t="s">
        <v>8525</v>
      </c>
      <c r="B947" s="331" t="s">
        <v>3365</v>
      </c>
      <c r="C947" s="330">
        <v>0.5</v>
      </c>
      <c r="D947" s="331" t="s">
        <v>3336</v>
      </c>
      <c r="E947" s="330">
        <v>74</v>
      </c>
      <c r="F947" s="339">
        <v>34</v>
      </c>
      <c r="G947" s="339">
        <v>180</v>
      </c>
      <c r="I947" s="338" t="s">
        <v>9098</v>
      </c>
      <c r="K947" s="272">
        <f>G947+17</f>
        <v>197</v>
      </c>
    </row>
    <row r="948" spans="1:11" x14ac:dyDescent="0.2">
      <c r="A948" s="348" t="s">
        <v>10507</v>
      </c>
      <c r="B948" s="331" t="s">
        <v>3365</v>
      </c>
      <c r="C948" s="330">
        <v>0.5</v>
      </c>
      <c r="D948" s="331" t="s">
        <v>10508</v>
      </c>
      <c r="E948" s="330">
        <v>66</v>
      </c>
      <c r="F948" s="339">
        <v>33</v>
      </c>
      <c r="G948" s="339">
        <v>235</v>
      </c>
      <c r="H948" s="338" t="s">
        <v>2005</v>
      </c>
      <c r="I948" s="338" t="s">
        <v>9147</v>
      </c>
      <c r="J948" s="272">
        <f t="shared" ref="J948:J1000" si="36">G948+15</f>
        <v>250</v>
      </c>
    </row>
    <row r="949" spans="1:11" x14ac:dyDescent="0.2">
      <c r="A949" s="348" t="s">
        <v>9197</v>
      </c>
      <c r="B949" s="331" t="s">
        <v>3365</v>
      </c>
      <c r="C949" s="330">
        <v>0.5</v>
      </c>
      <c r="D949" s="331" t="s">
        <v>2300</v>
      </c>
      <c r="E949" s="330">
        <v>66</v>
      </c>
      <c r="F949" s="339">
        <v>42</v>
      </c>
      <c r="G949" s="339">
        <v>200</v>
      </c>
      <c r="I949" s="338" t="s">
        <v>9147</v>
      </c>
      <c r="J949" s="272">
        <f t="shared" si="36"/>
        <v>215</v>
      </c>
    </row>
    <row r="950" spans="1:11" x14ac:dyDescent="0.2">
      <c r="A950" s="337" t="s">
        <v>4297</v>
      </c>
      <c r="B950" s="338" t="s">
        <v>3365</v>
      </c>
      <c r="C950" s="332">
        <v>0.5</v>
      </c>
      <c r="D950" s="333" t="s">
        <v>4065</v>
      </c>
      <c r="E950" s="271">
        <v>65</v>
      </c>
      <c r="F950" s="271">
        <v>33</v>
      </c>
      <c r="G950" s="271">
        <v>232</v>
      </c>
      <c r="I950" s="338" t="s">
        <v>9147</v>
      </c>
      <c r="J950" s="272">
        <f t="shared" si="36"/>
        <v>247</v>
      </c>
    </row>
    <row r="951" spans="1:11" x14ac:dyDescent="0.2">
      <c r="A951" s="337" t="s">
        <v>5713</v>
      </c>
      <c r="B951" s="338" t="s">
        <v>3365</v>
      </c>
      <c r="C951" s="332">
        <v>0.5</v>
      </c>
      <c r="D951" s="420" t="s">
        <v>5712</v>
      </c>
      <c r="E951" s="271">
        <v>65</v>
      </c>
      <c r="F951" s="271">
        <v>33</v>
      </c>
      <c r="G951" s="271">
        <v>224</v>
      </c>
      <c r="I951" s="338" t="s">
        <v>9147</v>
      </c>
      <c r="J951" s="272">
        <f t="shared" si="36"/>
        <v>239</v>
      </c>
    </row>
    <row r="952" spans="1:11" x14ac:dyDescent="0.2">
      <c r="A952" s="337" t="s">
        <v>11938</v>
      </c>
      <c r="B952" s="338" t="s">
        <v>3365</v>
      </c>
      <c r="C952" s="332">
        <v>0.5</v>
      </c>
      <c r="D952" s="420" t="s">
        <v>11916</v>
      </c>
      <c r="E952" s="271">
        <v>65</v>
      </c>
      <c r="F952" s="271">
        <v>42</v>
      </c>
      <c r="G952" s="271">
        <v>210</v>
      </c>
      <c r="H952" s="272" t="s">
        <v>11937</v>
      </c>
      <c r="I952" s="338" t="s">
        <v>9147</v>
      </c>
      <c r="J952" s="272">
        <f t="shared" si="36"/>
        <v>225</v>
      </c>
    </row>
    <row r="953" spans="1:11" x14ac:dyDescent="0.2">
      <c r="A953" s="337" t="s">
        <v>5865</v>
      </c>
      <c r="B953" s="338" t="s">
        <v>3365</v>
      </c>
      <c r="C953" s="332">
        <v>0.5</v>
      </c>
      <c r="D953" s="420" t="s">
        <v>5866</v>
      </c>
      <c r="E953" s="271">
        <v>65</v>
      </c>
      <c r="F953" s="271">
        <v>33</v>
      </c>
      <c r="G953" s="271">
        <v>220</v>
      </c>
      <c r="I953" s="338" t="s">
        <v>9147</v>
      </c>
      <c r="J953" s="272">
        <f t="shared" si="36"/>
        <v>235</v>
      </c>
    </row>
    <row r="954" spans="1:11" x14ac:dyDescent="0.2">
      <c r="A954" s="337" t="s">
        <v>5868</v>
      </c>
      <c r="B954" s="338" t="s">
        <v>3365</v>
      </c>
      <c r="C954" s="332">
        <v>0.5</v>
      </c>
      <c r="D954" s="420" t="s">
        <v>5867</v>
      </c>
      <c r="E954" s="271">
        <v>65</v>
      </c>
      <c r="F954" s="271">
        <v>33</v>
      </c>
      <c r="G954" s="271">
        <v>220</v>
      </c>
      <c r="I954" s="338" t="s">
        <v>9147</v>
      </c>
      <c r="J954" s="272">
        <f t="shared" si="36"/>
        <v>235</v>
      </c>
    </row>
    <row r="955" spans="1:11" x14ac:dyDescent="0.2">
      <c r="A955" s="337" t="s">
        <v>5870</v>
      </c>
      <c r="B955" s="338" t="s">
        <v>3365</v>
      </c>
      <c r="C955" s="332">
        <v>0.5</v>
      </c>
      <c r="D955" s="420" t="s">
        <v>5869</v>
      </c>
      <c r="E955" s="271">
        <v>64</v>
      </c>
      <c r="F955" s="271">
        <v>33</v>
      </c>
      <c r="G955" s="271">
        <v>220</v>
      </c>
      <c r="I955" s="338" t="s">
        <v>9147</v>
      </c>
      <c r="J955" s="272">
        <f t="shared" si="36"/>
        <v>235</v>
      </c>
    </row>
    <row r="956" spans="1:11" x14ac:dyDescent="0.2">
      <c r="A956" s="337" t="s">
        <v>6051</v>
      </c>
      <c r="B956" s="338" t="s">
        <v>3365</v>
      </c>
      <c r="C956" s="332">
        <v>0.5</v>
      </c>
      <c r="D956" s="420" t="s">
        <v>6052</v>
      </c>
      <c r="E956" s="271">
        <v>64</v>
      </c>
      <c r="F956" s="271">
        <v>33</v>
      </c>
      <c r="G956" s="271">
        <v>220</v>
      </c>
      <c r="I956" s="338" t="s">
        <v>9147</v>
      </c>
      <c r="J956" s="272">
        <f t="shared" si="36"/>
        <v>235</v>
      </c>
    </row>
    <row r="957" spans="1:11" x14ac:dyDescent="0.2">
      <c r="A957" s="348" t="s">
        <v>10509</v>
      </c>
      <c r="B957" s="331" t="s">
        <v>3365</v>
      </c>
      <c r="C957" s="330">
        <v>0.5</v>
      </c>
      <c r="D957" s="331" t="s">
        <v>6283</v>
      </c>
      <c r="E957" s="330">
        <v>66</v>
      </c>
      <c r="F957" s="339">
        <v>33</v>
      </c>
      <c r="G957" s="339">
        <v>235</v>
      </c>
      <c r="H957" s="338" t="s">
        <v>2005</v>
      </c>
      <c r="I957" s="338" t="s">
        <v>9147</v>
      </c>
      <c r="J957" s="272">
        <f t="shared" si="36"/>
        <v>250</v>
      </c>
    </row>
    <row r="958" spans="1:11" x14ac:dyDescent="0.2">
      <c r="A958" s="348" t="s">
        <v>4441</v>
      </c>
      <c r="B958" s="331" t="s">
        <v>3365</v>
      </c>
      <c r="C958" s="330">
        <v>0.5</v>
      </c>
      <c r="D958" s="331" t="s">
        <v>5101</v>
      </c>
      <c r="E958" s="330">
        <v>66</v>
      </c>
      <c r="F958" s="339">
        <v>33</v>
      </c>
      <c r="G958" s="339">
        <v>229</v>
      </c>
      <c r="I958" s="338" t="s">
        <v>9147</v>
      </c>
      <c r="J958" s="272">
        <f t="shared" si="36"/>
        <v>244</v>
      </c>
    </row>
    <row r="959" spans="1:11" x14ac:dyDescent="0.2">
      <c r="A959" s="348" t="s">
        <v>9889</v>
      </c>
      <c r="B959" s="331" t="s">
        <v>3365</v>
      </c>
      <c r="C959" s="330">
        <v>0.5</v>
      </c>
      <c r="D959" s="331" t="s">
        <v>9196</v>
      </c>
      <c r="E959" s="330">
        <v>64</v>
      </c>
      <c r="F959" s="339">
        <v>33</v>
      </c>
      <c r="G959" s="339">
        <v>237</v>
      </c>
      <c r="I959" s="338" t="s">
        <v>9147</v>
      </c>
      <c r="J959" s="272">
        <f t="shared" si="36"/>
        <v>252</v>
      </c>
    </row>
    <row r="960" spans="1:11" x14ac:dyDescent="0.2">
      <c r="A960" s="337" t="s">
        <v>2965</v>
      </c>
      <c r="B960" s="336" t="s">
        <v>3365</v>
      </c>
      <c r="C960" s="332">
        <v>0.5</v>
      </c>
      <c r="D960" s="336" t="s">
        <v>3543</v>
      </c>
      <c r="E960" s="271">
        <v>65</v>
      </c>
      <c r="F960" s="271">
        <v>33</v>
      </c>
      <c r="G960" s="271">
        <v>237</v>
      </c>
      <c r="I960" s="338" t="s">
        <v>9147</v>
      </c>
      <c r="J960" s="272">
        <f t="shared" si="36"/>
        <v>252</v>
      </c>
    </row>
    <row r="961" spans="1:10" x14ac:dyDescent="0.2">
      <c r="A961" s="337" t="s">
        <v>9907</v>
      </c>
      <c r="B961" s="336" t="s">
        <v>3365</v>
      </c>
      <c r="C961" s="332">
        <v>0.5</v>
      </c>
      <c r="D961" s="336" t="s">
        <v>4939</v>
      </c>
      <c r="E961" s="271">
        <v>65</v>
      </c>
      <c r="F961" s="271">
        <v>33</v>
      </c>
      <c r="G961" s="271">
        <v>205</v>
      </c>
      <c r="I961" s="338" t="s">
        <v>9147</v>
      </c>
      <c r="J961" s="272">
        <f t="shared" si="36"/>
        <v>220</v>
      </c>
    </row>
    <row r="962" spans="1:10" x14ac:dyDescent="0.2">
      <c r="A962" s="337" t="s">
        <v>12358</v>
      </c>
      <c r="B962" s="572" t="s">
        <v>3365</v>
      </c>
      <c r="C962" s="332">
        <v>0.5</v>
      </c>
      <c r="D962" s="572" t="s">
        <v>12359</v>
      </c>
      <c r="E962" s="271">
        <v>65</v>
      </c>
      <c r="F962" s="271">
        <v>33</v>
      </c>
      <c r="G962" s="271">
        <v>235</v>
      </c>
      <c r="H962" s="272" t="s">
        <v>12356</v>
      </c>
      <c r="I962" s="338" t="s">
        <v>9147</v>
      </c>
      <c r="J962" s="272">
        <f t="shared" si="36"/>
        <v>250</v>
      </c>
    </row>
    <row r="963" spans="1:10" x14ac:dyDescent="0.2">
      <c r="A963" s="337" t="s">
        <v>3030</v>
      </c>
      <c r="B963" s="336" t="s">
        <v>3365</v>
      </c>
      <c r="C963" s="332">
        <v>0.5</v>
      </c>
      <c r="D963" s="336" t="s">
        <v>5703</v>
      </c>
      <c r="E963" s="271">
        <v>64</v>
      </c>
      <c r="F963" s="271">
        <v>33</v>
      </c>
      <c r="G963" s="271">
        <v>217</v>
      </c>
      <c r="I963" s="338" t="s">
        <v>9147</v>
      </c>
      <c r="J963" s="272">
        <f t="shared" si="36"/>
        <v>232</v>
      </c>
    </row>
    <row r="964" spans="1:10" x14ac:dyDescent="0.2">
      <c r="A964" s="337" t="s">
        <v>7978</v>
      </c>
      <c r="B964" s="336" t="s">
        <v>3365</v>
      </c>
      <c r="C964" s="332">
        <v>0.5</v>
      </c>
      <c r="D964" s="336" t="s">
        <v>7979</v>
      </c>
      <c r="E964" s="271">
        <v>65</v>
      </c>
      <c r="F964" s="271">
        <v>33</v>
      </c>
      <c r="G964" s="271">
        <v>228</v>
      </c>
      <c r="H964" s="338" t="s">
        <v>7980</v>
      </c>
      <c r="I964" s="338" t="s">
        <v>9147</v>
      </c>
      <c r="J964" s="272">
        <f t="shared" si="36"/>
        <v>243</v>
      </c>
    </row>
    <row r="965" spans="1:10" x14ac:dyDescent="0.2">
      <c r="A965" s="337" t="s">
        <v>10106</v>
      </c>
      <c r="B965" s="336" t="s">
        <v>3365</v>
      </c>
      <c r="C965" s="332">
        <v>0.5</v>
      </c>
      <c r="D965" s="336" t="s">
        <v>10107</v>
      </c>
      <c r="E965" s="271">
        <v>65</v>
      </c>
      <c r="F965" s="271">
        <v>33</v>
      </c>
      <c r="G965" s="271">
        <v>220</v>
      </c>
      <c r="I965" s="338" t="s">
        <v>9147</v>
      </c>
      <c r="J965" s="272">
        <f t="shared" si="36"/>
        <v>235</v>
      </c>
    </row>
    <row r="966" spans="1:10" x14ac:dyDescent="0.2">
      <c r="A966" s="337" t="s">
        <v>2501</v>
      </c>
      <c r="B966" s="272" t="s">
        <v>3365</v>
      </c>
      <c r="C966" s="332">
        <v>0.5</v>
      </c>
      <c r="D966" s="333" t="s">
        <v>9174</v>
      </c>
      <c r="E966" s="271">
        <v>66</v>
      </c>
      <c r="F966" s="271">
        <v>40</v>
      </c>
      <c r="G966" s="271">
        <v>205</v>
      </c>
      <c r="I966" s="338" t="s">
        <v>9147</v>
      </c>
      <c r="J966" s="272">
        <f t="shared" si="36"/>
        <v>220</v>
      </c>
    </row>
    <row r="967" spans="1:10" x14ac:dyDescent="0.2">
      <c r="A967" s="337" t="s">
        <v>12318</v>
      </c>
      <c r="B967" s="518" t="s">
        <v>3365</v>
      </c>
      <c r="C967" s="330">
        <v>0.5</v>
      </c>
      <c r="D967" s="518" t="s">
        <v>12319</v>
      </c>
      <c r="E967" s="330">
        <v>66</v>
      </c>
      <c r="F967" s="271">
        <v>33</v>
      </c>
      <c r="G967" s="271">
        <v>230</v>
      </c>
      <c r="H967" s="272" t="s">
        <v>12314</v>
      </c>
      <c r="I967" s="338" t="s">
        <v>9147</v>
      </c>
      <c r="J967" s="272">
        <v>245</v>
      </c>
    </row>
    <row r="968" spans="1:10" x14ac:dyDescent="0.2">
      <c r="A968" s="337" t="s">
        <v>4314</v>
      </c>
      <c r="B968" s="331" t="s">
        <v>3365</v>
      </c>
      <c r="C968" s="330">
        <v>0.5</v>
      </c>
      <c r="D968" s="331" t="s">
        <v>9843</v>
      </c>
      <c r="E968" s="330">
        <v>66</v>
      </c>
      <c r="F968" s="271">
        <v>32</v>
      </c>
      <c r="G968" s="271">
        <v>234</v>
      </c>
      <c r="I968" s="338" t="s">
        <v>9147</v>
      </c>
      <c r="J968" s="272">
        <f t="shared" si="36"/>
        <v>249</v>
      </c>
    </row>
    <row r="969" spans="1:10" x14ac:dyDescent="0.2">
      <c r="A969" s="337" t="s">
        <v>6504</v>
      </c>
      <c r="B969" s="331" t="s">
        <v>3365</v>
      </c>
      <c r="C969" s="330">
        <v>0.5</v>
      </c>
      <c r="D969" s="331" t="s">
        <v>9843</v>
      </c>
      <c r="E969" s="330">
        <v>65.5</v>
      </c>
      <c r="F969" s="271">
        <v>33</v>
      </c>
      <c r="G969" s="271">
        <v>235</v>
      </c>
      <c r="I969" s="338" t="s">
        <v>9147</v>
      </c>
      <c r="J969" s="272">
        <f t="shared" si="36"/>
        <v>250</v>
      </c>
    </row>
    <row r="970" spans="1:10" x14ac:dyDescent="0.2">
      <c r="A970" s="337" t="s">
        <v>190</v>
      </c>
      <c r="B970" s="331" t="s">
        <v>3365</v>
      </c>
      <c r="C970" s="330">
        <v>0.5</v>
      </c>
      <c r="D970" s="331" t="s">
        <v>711</v>
      </c>
      <c r="E970" s="330">
        <v>65</v>
      </c>
      <c r="F970" s="271">
        <v>42</v>
      </c>
      <c r="G970" s="271">
        <v>222</v>
      </c>
      <c r="I970" s="338" t="s">
        <v>9147</v>
      </c>
      <c r="J970" s="272">
        <f t="shared" si="36"/>
        <v>237</v>
      </c>
    </row>
    <row r="971" spans="1:10" x14ac:dyDescent="0.2">
      <c r="A971" s="337" t="s">
        <v>4940</v>
      </c>
      <c r="B971" s="331" t="s">
        <v>3365</v>
      </c>
      <c r="C971" s="330">
        <v>0.5</v>
      </c>
      <c r="D971" s="331" t="s">
        <v>2253</v>
      </c>
      <c r="E971" s="330">
        <v>66</v>
      </c>
      <c r="F971" s="271">
        <v>33</v>
      </c>
      <c r="G971" s="271">
        <v>230</v>
      </c>
      <c r="H971" s="338" t="s">
        <v>9092</v>
      </c>
      <c r="I971" s="338" t="s">
        <v>9147</v>
      </c>
      <c r="J971" s="272">
        <f t="shared" si="36"/>
        <v>245</v>
      </c>
    </row>
    <row r="972" spans="1:10" x14ac:dyDescent="0.2">
      <c r="A972" s="337" t="s">
        <v>6157</v>
      </c>
      <c r="B972" s="331" t="s">
        <v>3365</v>
      </c>
      <c r="C972" s="330">
        <v>0.5</v>
      </c>
      <c r="D972" s="331" t="s">
        <v>3819</v>
      </c>
      <c r="E972" s="330">
        <v>66</v>
      </c>
      <c r="F972" s="271">
        <v>33</v>
      </c>
      <c r="G972" s="271">
        <v>230</v>
      </c>
      <c r="H972" s="338" t="s">
        <v>9092</v>
      </c>
      <c r="I972" s="338" t="s">
        <v>9147</v>
      </c>
      <c r="J972" s="272">
        <f t="shared" si="36"/>
        <v>245</v>
      </c>
    </row>
    <row r="973" spans="1:10" x14ac:dyDescent="0.2">
      <c r="A973" s="348" t="s">
        <v>1558</v>
      </c>
      <c r="B973" s="331" t="s">
        <v>3365</v>
      </c>
      <c r="C973" s="330">
        <v>0.5</v>
      </c>
      <c r="D973" s="331" t="s">
        <v>831</v>
      </c>
      <c r="E973" s="330">
        <v>66</v>
      </c>
      <c r="F973" s="339">
        <v>33</v>
      </c>
      <c r="G973" s="339">
        <v>226</v>
      </c>
      <c r="I973" s="338" t="s">
        <v>9147</v>
      </c>
      <c r="J973" s="272">
        <f t="shared" si="36"/>
        <v>241</v>
      </c>
    </row>
    <row r="974" spans="1:10" x14ac:dyDescent="0.2">
      <c r="A974" s="348" t="s">
        <v>10104</v>
      </c>
      <c r="B974" s="331" t="s">
        <v>3365</v>
      </c>
      <c r="C974" s="330">
        <v>0.5</v>
      </c>
      <c r="D974" s="331" t="s">
        <v>10103</v>
      </c>
      <c r="E974" s="330">
        <v>66</v>
      </c>
      <c r="F974" s="339">
        <v>33</v>
      </c>
      <c r="G974" s="339">
        <v>225</v>
      </c>
      <c r="H974" s="338" t="s">
        <v>3800</v>
      </c>
      <c r="I974" s="338" t="s">
        <v>9147</v>
      </c>
      <c r="J974" s="272">
        <f t="shared" si="36"/>
        <v>240</v>
      </c>
    </row>
    <row r="975" spans="1:10" x14ac:dyDescent="0.2">
      <c r="A975" s="348" t="s">
        <v>6038</v>
      </c>
      <c r="B975" s="331" t="s">
        <v>3365</v>
      </c>
      <c r="C975" s="330">
        <v>0.5</v>
      </c>
      <c r="D975" s="331" t="s">
        <v>10103</v>
      </c>
      <c r="E975" s="330">
        <v>64</v>
      </c>
      <c r="F975" s="339">
        <v>33</v>
      </c>
      <c r="G975" s="339">
        <v>227</v>
      </c>
      <c r="H975" s="338" t="s">
        <v>1683</v>
      </c>
      <c r="I975" s="338" t="s">
        <v>9147</v>
      </c>
      <c r="J975" s="272">
        <f t="shared" si="36"/>
        <v>242</v>
      </c>
    </row>
    <row r="976" spans="1:10" x14ac:dyDescent="0.2">
      <c r="A976" s="348" t="s">
        <v>6284</v>
      </c>
      <c r="B976" s="331" t="s">
        <v>3365</v>
      </c>
      <c r="C976" s="330">
        <v>0.5</v>
      </c>
      <c r="D976" s="331" t="s">
        <v>6285</v>
      </c>
      <c r="E976" s="330">
        <v>66</v>
      </c>
      <c r="F976" s="339">
        <v>33</v>
      </c>
      <c r="G976" s="339">
        <v>235</v>
      </c>
      <c r="H976" s="338" t="s">
        <v>2005</v>
      </c>
      <c r="I976" s="338" t="s">
        <v>9147</v>
      </c>
      <c r="J976" s="272">
        <f t="shared" si="36"/>
        <v>250</v>
      </c>
    </row>
    <row r="977" spans="1:10" x14ac:dyDescent="0.2">
      <c r="A977" s="337" t="s">
        <v>3290</v>
      </c>
      <c r="B977" s="272" t="s">
        <v>3365</v>
      </c>
      <c r="C977" s="332">
        <v>0.5</v>
      </c>
      <c r="D977" s="336" t="s">
        <v>6487</v>
      </c>
      <c r="E977" s="271">
        <v>65</v>
      </c>
      <c r="F977" s="271">
        <v>33</v>
      </c>
      <c r="G977" s="271">
        <v>210</v>
      </c>
      <c r="I977" s="338" t="s">
        <v>9147</v>
      </c>
      <c r="J977" s="272">
        <f t="shared" si="36"/>
        <v>225</v>
      </c>
    </row>
    <row r="978" spans="1:10" x14ac:dyDescent="0.2">
      <c r="A978" s="337" t="s">
        <v>8183</v>
      </c>
      <c r="B978" s="338" t="s">
        <v>3365</v>
      </c>
      <c r="C978" s="332">
        <v>0.5</v>
      </c>
      <c r="D978" s="336" t="s">
        <v>8182</v>
      </c>
      <c r="E978" s="271">
        <v>66</v>
      </c>
      <c r="F978" s="271">
        <v>33</v>
      </c>
      <c r="G978" s="271">
        <v>235</v>
      </c>
      <c r="H978" s="338" t="s">
        <v>2833</v>
      </c>
      <c r="I978" s="338" t="s">
        <v>9147</v>
      </c>
      <c r="J978" s="272">
        <f t="shared" si="36"/>
        <v>250</v>
      </c>
    </row>
    <row r="979" spans="1:10" x14ac:dyDescent="0.2">
      <c r="A979" s="483" t="s">
        <v>671</v>
      </c>
      <c r="B979" s="484" t="s">
        <v>3365</v>
      </c>
      <c r="C979" s="485">
        <v>0.5</v>
      </c>
      <c r="D979" s="484" t="s">
        <v>2172</v>
      </c>
      <c r="E979" s="486">
        <v>65</v>
      </c>
      <c r="F979" s="486">
        <v>30</v>
      </c>
      <c r="G979" s="486">
        <v>247</v>
      </c>
      <c r="I979" s="338" t="s">
        <v>9147</v>
      </c>
      <c r="J979" s="272">
        <f t="shared" si="36"/>
        <v>262</v>
      </c>
    </row>
    <row r="980" spans="1:10" x14ac:dyDescent="0.2">
      <c r="A980" s="483" t="s">
        <v>4031</v>
      </c>
      <c r="B980" s="484" t="s">
        <v>3365</v>
      </c>
      <c r="C980" s="485">
        <v>0.5</v>
      </c>
      <c r="D980" s="484" t="s">
        <v>4032</v>
      </c>
      <c r="E980" s="486">
        <v>67</v>
      </c>
      <c r="F980" s="486">
        <v>33</v>
      </c>
      <c r="G980" s="486">
        <v>243</v>
      </c>
      <c r="H980" s="338" t="s">
        <v>4036</v>
      </c>
      <c r="I980" s="338" t="s">
        <v>9147</v>
      </c>
      <c r="J980" s="272">
        <f t="shared" si="36"/>
        <v>258</v>
      </c>
    </row>
    <row r="981" spans="1:10" x14ac:dyDescent="0.2">
      <c r="A981" s="483" t="s">
        <v>1643</v>
      </c>
      <c r="B981" s="484" t="s">
        <v>3365</v>
      </c>
      <c r="C981" s="485">
        <v>0.5</v>
      </c>
      <c r="D981" s="484" t="s">
        <v>8647</v>
      </c>
      <c r="E981" s="486">
        <v>65</v>
      </c>
      <c r="F981" s="486">
        <v>33</v>
      </c>
      <c r="G981" s="486">
        <v>227</v>
      </c>
      <c r="I981" s="338" t="s">
        <v>9147</v>
      </c>
      <c r="J981" s="272">
        <f t="shared" si="36"/>
        <v>242</v>
      </c>
    </row>
    <row r="982" spans="1:10" x14ac:dyDescent="0.2">
      <c r="A982" s="483" t="s">
        <v>1188</v>
      </c>
      <c r="B982" s="484" t="s">
        <v>3365</v>
      </c>
      <c r="C982" s="485">
        <v>0.5</v>
      </c>
      <c r="D982" s="484" t="s">
        <v>7063</v>
      </c>
      <c r="E982" s="486">
        <v>67</v>
      </c>
      <c r="F982" s="486">
        <v>33</v>
      </c>
      <c r="G982" s="486">
        <v>223</v>
      </c>
      <c r="H982" s="338" t="s">
        <v>4030</v>
      </c>
      <c r="I982" s="338" t="s">
        <v>9147</v>
      </c>
      <c r="J982" s="272">
        <f t="shared" si="36"/>
        <v>238</v>
      </c>
    </row>
    <row r="983" spans="1:10" x14ac:dyDescent="0.2">
      <c r="A983" s="483" t="s">
        <v>9503</v>
      </c>
      <c r="B983" s="484" t="s">
        <v>3365</v>
      </c>
      <c r="C983" s="485">
        <v>0.5</v>
      </c>
      <c r="D983" s="484" t="s">
        <v>8764</v>
      </c>
      <c r="E983" s="486">
        <v>66</v>
      </c>
      <c r="F983" s="486">
        <v>33</v>
      </c>
      <c r="G983" s="486">
        <v>230</v>
      </c>
      <c r="H983" s="338" t="s">
        <v>9502</v>
      </c>
      <c r="I983" s="338" t="s">
        <v>9147</v>
      </c>
      <c r="J983" s="272">
        <f t="shared" si="36"/>
        <v>245</v>
      </c>
    </row>
    <row r="984" spans="1:10" x14ac:dyDescent="0.2">
      <c r="A984" s="337" t="s">
        <v>8808</v>
      </c>
      <c r="B984" s="336" t="s">
        <v>3365</v>
      </c>
      <c r="C984" s="332">
        <v>0.5</v>
      </c>
      <c r="D984" s="336" t="s">
        <v>8764</v>
      </c>
      <c r="E984" s="271">
        <v>66</v>
      </c>
      <c r="F984" s="271">
        <v>33</v>
      </c>
      <c r="G984" s="271">
        <v>225</v>
      </c>
      <c r="H984" s="338" t="s">
        <v>12509</v>
      </c>
      <c r="I984" s="338" t="s">
        <v>9147</v>
      </c>
      <c r="J984" s="272">
        <f t="shared" si="36"/>
        <v>240</v>
      </c>
    </row>
    <row r="985" spans="1:10" x14ac:dyDescent="0.2">
      <c r="A985" s="337" t="s">
        <v>12211</v>
      </c>
      <c r="B985" s="572" t="s">
        <v>3365</v>
      </c>
      <c r="C985" s="332">
        <v>0.5</v>
      </c>
      <c r="D985" s="572" t="s">
        <v>12212</v>
      </c>
      <c r="E985" s="271">
        <v>66</v>
      </c>
      <c r="F985" s="271">
        <v>33</v>
      </c>
      <c r="G985" s="271">
        <v>229</v>
      </c>
      <c r="H985" s="338" t="s">
        <v>12192</v>
      </c>
      <c r="I985" s="338" t="s">
        <v>9147</v>
      </c>
      <c r="J985" s="272">
        <f t="shared" si="36"/>
        <v>244</v>
      </c>
    </row>
    <row r="986" spans="1:10" x14ac:dyDescent="0.2">
      <c r="A986" s="337" t="s">
        <v>8257</v>
      </c>
      <c r="B986" s="336" t="s">
        <v>3365</v>
      </c>
      <c r="C986" s="332">
        <v>0.5</v>
      </c>
      <c r="D986" s="336" t="s">
        <v>3762</v>
      </c>
      <c r="E986" s="271">
        <v>65</v>
      </c>
      <c r="F986" s="271">
        <v>33</v>
      </c>
      <c r="G986" s="271">
        <v>222</v>
      </c>
      <c r="I986" s="338" t="s">
        <v>9147</v>
      </c>
      <c r="J986" s="272">
        <f t="shared" si="36"/>
        <v>237</v>
      </c>
    </row>
    <row r="987" spans="1:10" x14ac:dyDescent="0.2">
      <c r="A987" s="337" t="s">
        <v>1957</v>
      </c>
      <c r="B987" s="336" t="s">
        <v>3365</v>
      </c>
      <c r="C987" s="332">
        <v>0.5</v>
      </c>
      <c r="D987" s="336" t="s">
        <v>1958</v>
      </c>
      <c r="E987" s="271">
        <v>65</v>
      </c>
      <c r="F987" s="271">
        <v>33</v>
      </c>
      <c r="G987" s="271">
        <v>217</v>
      </c>
      <c r="H987" s="338" t="s">
        <v>4440</v>
      </c>
      <c r="I987" s="338" t="s">
        <v>9147</v>
      </c>
      <c r="J987" s="272">
        <f t="shared" si="36"/>
        <v>232</v>
      </c>
    </row>
    <row r="988" spans="1:10" x14ac:dyDescent="0.2">
      <c r="A988" s="337" t="s">
        <v>11732</v>
      </c>
      <c r="B988" s="572" t="s">
        <v>3365</v>
      </c>
      <c r="C988" s="332">
        <v>0.5</v>
      </c>
      <c r="D988" s="572" t="s">
        <v>11734</v>
      </c>
      <c r="E988" s="271">
        <v>67</v>
      </c>
      <c r="F988" s="271">
        <v>33</v>
      </c>
      <c r="G988" s="271">
        <v>226</v>
      </c>
      <c r="H988" s="338" t="s">
        <v>11723</v>
      </c>
      <c r="I988" s="338" t="s">
        <v>9147</v>
      </c>
      <c r="J988" s="272">
        <f t="shared" si="36"/>
        <v>241</v>
      </c>
    </row>
    <row r="989" spans="1:10" x14ac:dyDescent="0.2">
      <c r="A989" s="483" t="s">
        <v>5732</v>
      </c>
      <c r="B989" s="491" t="s">
        <v>3365</v>
      </c>
      <c r="C989" s="485">
        <v>0.5</v>
      </c>
      <c r="D989" s="538" t="s">
        <v>10095</v>
      </c>
      <c r="E989" s="486">
        <v>65</v>
      </c>
      <c r="F989" s="486">
        <v>33</v>
      </c>
      <c r="G989" s="486">
        <v>230</v>
      </c>
      <c r="H989" s="491"/>
      <c r="I989" s="491" t="s">
        <v>9147</v>
      </c>
      <c r="J989" s="491">
        <f t="shared" si="36"/>
        <v>245</v>
      </c>
    </row>
    <row r="990" spans="1:10" x14ac:dyDescent="0.2">
      <c r="A990" s="492" t="s">
        <v>10535</v>
      </c>
      <c r="B990" s="488" t="s">
        <v>3365</v>
      </c>
      <c r="C990" s="485">
        <v>0.5</v>
      </c>
      <c r="D990" s="488" t="s">
        <v>10095</v>
      </c>
      <c r="E990" s="486">
        <v>65</v>
      </c>
      <c r="F990" s="490"/>
      <c r="G990" s="490"/>
      <c r="H990" s="491"/>
      <c r="I990" s="491" t="s">
        <v>9147</v>
      </c>
      <c r="J990" s="491">
        <f t="shared" si="36"/>
        <v>15</v>
      </c>
    </row>
    <row r="991" spans="1:10" x14ac:dyDescent="0.2">
      <c r="A991" s="483" t="s">
        <v>10535</v>
      </c>
      <c r="B991" s="491" t="s">
        <v>3365</v>
      </c>
      <c r="C991" s="485">
        <v>0.5</v>
      </c>
      <c r="D991" s="538" t="s">
        <v>9201</v>
      </c>
      <c r="E991" s="486">
        <v>68</v>
      </c>
      <c r="F991" s="486"/>
      <c r="G991" s="486"/>
      <c r="H991" s="491"/>
      <c r="I991" s="491" t="s">
        <v>9147</v>
      </c>
      <c r="J991" s="491">
        <f t="shared" si="36"/>
        <v>15</v>
      </c>
    </row>
    <row r="992" spans="1:10" x14ac:dyDescent="0.2">
      <c r="A992" s="492" t="s">
        <v>1643</v>
      </c>
      <c r="B992" s="488" t="s">
        <v>3365</v>
      </c>
      <c r="C992" s="485">
        <v>0.5</v>
      </c>
      <c r="D992" s="488" t="s">
        <v>2773</v>
      </c>
      <c r="E992" s="486">
        <v>68</v>
      </c>
      <c r="F992" s="490"/>
      <c r="G992" s="490"/>
      <c r="H992" s="491"/>
      <c r="I992" s="491" t="s">
        <v>9147</v>
      </c>
      <c r="J992" s="491">
        <f t="shared" si="36"/>
        <v>15</v>
      </c>
    </row>
    <row r="993" spans="1:11" x14ac:dyDescent="0.2">
      <c r="A993" s="492" t="s">
        <v>10313</v>
      </c>
      <c r="B993" s="488" t="s">
        <v>3365</v>
      </c>
      <c r="C993" s="485">
        <v>0.5</v>
      </c>
      <c r="D993" s="488" t="s">
        <v>10314</v>
      </c>
      <c r="E993" s="486">
        <v>65</v>
      </c>
      <c r="F993" s="490">
        <v>33</v>
      </c>
      <c r="G993" s="490">
        <v>228</v>
      </c>
      <c r="H993" s="491" t="s">
        <v>1262</v>
      </c>
      <c r="I993" s="491" t="s">
        <v>9147</v>
      </c>
      <c r="J993" s="491">
        <f t="shared" si="36"/>
        <v>243</v>
      </c>
    </row>
    <row r="994" spans="1:11" x14ac:dyDescent="0.2">
      <c r="A994" s="577" t="s">
        <v>11303</v>
      </c>
      <c r="B994" s="518" t="s">
        <v>3365</v>
      </c>
      <c r="C994" s="332">
        <v>0.5</v>
      </c>
      <c r="D994" s="518" t="s">
        <v>11304</v>
      </c>
      <c r="E994" s="271">
        <v>65</v>
      </c>
      <c r="F994" s="339">
        <v>33</v>
      </c>
      <c r="G994" s="339">
        <v>228</v>
      </c>
      <c r="H994" s="338" t="s">
        <v>11297</v>
      </c>
      <c r="I994" s="338" t="s">
        <v>9147</v>
      </c>
      <c r="J994" s="272">
        <f t="shared" si="36"/>
        <v>243</v>
      </c>
    </row>
    <row r="995" spans="1:11" x14ac:dyDescent="0.2">
      <c r="A995" s="348" t="s">
        <v>5273</v>
      </c>
      <c r="B995" s="331" t="s">
        <v>3365</v>
      </c>
      <c r="C995" s="332">
        <v>0.5</v>
      </c>
      <c r="D995" s="331" t="s">
        <v>5274</v>
      </c>
      <c r="E995" s="271">
        <v>63</v>
      </c>
      <c r="F995" s="339">
        <v>33</v>
      </c>
      <c r="G995" s="339">
        <v>234</v>
      </c>
      <c r="I995" s="338" t="s">
        <v>9147</v>
      </c>
      <c r="J995" s="272">
        <f t="shared" si="36"/>
        <v>249</v>
      </c>
    </row>
    <row r="996" spans="1:11" x14ac:dyDescent="0.2">
      <c r="A996" s="577" t="s">
        <v>12258</v>
      </c>
      <c r="B996" s="518" t="s">
        <v>3365</v>
      </c>
      <c r="C996" s="332">
        <v>0.5</v>
      </c>
      <c r="D996" s="518" t="s">
        <v>12259</v>
      </c>
      <c r="E996" s="271">
        <v>68</v>
      </c>
      <c r="F996" s="339">
        <v>26</v>
      </c>
      <c r="G996" s="339">
        <v>227</v>
      </c>
      <c r="I996" s="338" t="s">
        <v>12260</v>
      </c>
      <c r="K996" s="272">
        <v>244</v>
      </c>
    </row>
    <row r="997" spans="1:11" x14ac:dyDescent="0.2">
      <c r="A997" s="337" t="s">
        <v>4846</v>
      </c>
      <c r="B997" s="338" t="s">
        <v>3365</v>
      </c>
      <c r="C997" s="332">
        <v>0.5</v>
      </c>
      <c r="D997" s="420" t="s">
        <v>6990</v>
      </c>
      <c r="E997" s="271">
        <v>66</v>
      </c>
      <c r="F997" s="271">
        <v>33</v>
      </c>
      <c r="G997" s="271">
        <v>218</v>
      </c>
      <c r="I997" s="338" t="s">
        <v>9147</v>
      </c>
      <c r="J997" s="272">
        <f t="shared" si="36"/>
        <v>233</v>
      </c>
    </row>
    <row r="998" spans="1:11" x14ac:dyDescent="0.2">
      <c r="A998" s="337" t="s">
        <v>6991</v>
      </c>
      <c r="B998" s="338" t="s">
        <v>3365</v>
      </c>
      <c r="C998" s="332">
        <v>0.5</v>
      </c>
      <c r="D998" s="420" t="s">
        <v>6992</v>
      </c>
      <c r="E998" s="271">
        <v>66</v>
      </c>
      <c r="F998" s="271">
        <v>33</v>
      </c>
      <c r="G998" s="271">
        <v>212</v>
      </c>
      <c r="I998" s="338" t="s">
        <v>9147</v>
      </c>
      <c r="J998" s="272">
        <f t="shared" si="36"/>
        <v>227</v>
      </c>
    </row>
    <row r="999" spans="1:11" x14ac:dyDescent="0.2">
      <c r="A999" s="337" t="s">
        <v>5142</v>
      </c>
      <c r="B999" s="338" t="s">
        <v>3365</v>
      </c>
      <c r="C999" s="332">
        <v>0.5</v>
      </c>
      <c r="D999" s="420" t="s">
        <v>5143</v>
      </c>
      <c r="E999" s="271">
        <v>74</v>
      </c>
      <c r="F999" s="271">
        <v>35</v>
      </c>
      <c r="G999" s="271">
        <v>180</v>
      </c>
      <c r="I999" s="338" t="s">
        <v>9147</v>
      </c>
      <c r="J999" s="272">
        <f t="shared" si="36"/>
        <v>195</v>
      </c>
    </row>
    <row r="1000" spans="1:11" x14ac:dyDescent="0.2">
      <c r="A1000" s="337" t="s">
        <v>1956</v>
      </c>
      <c r="B1000" s="338" t="s">
        <v>3365</v>
      </c>
      <c r="C1000" s="332">
        <v>0.5</v>
      </c>
      <c r="D1000" s="420" t="s">
        <v>1955</v>
      </c>
      <c r="E1000" s="271">
        <v>65</v>
      </c>
      <c r="F1000" s="271">
        <v>33</v>
      </c>
      <c r="G1000" s="271">
        <v>225</v>
      </c>
      <c r="I1000" s="338" t="s">
        <v>9147</v>
      </c>
      <c r="J1000" s="272">
        <f t="shared" si="36"/>
        <v>240</v>
      </c>
    </row>
    <row r="1001" spans="1:11" x14ac:dyDescent="0.2">
      <c r="A1001" s="424" t="s">
        <v>7416</v>
      </c>
      <c r="B1001" s="336" t="s">
        <v>3365</v>
      </c>
      <c r="C1001" s="332">
        <v>0.5</v>
      </c>
      <c r="D1001" s="336" t="s">
        <v>8754</v>
      </c>
      <c r="E1001" s="271">
        <v>70</v>
      </c>
      <c r="F1001" s="425" t="s">
        <v>6260</v>
      </c>
      <c r="G1001" s="271">
        <v>268</v>
      </c>
      <c r="I1001" s="338" t="s">
        <v>9098</v>
      </c>
      <c r="K1001" s="272">
        <f>G1001+17</f>
        <v>285</v>
      </c>
    </row>
    <row r="1002" spans="1:11" x14ac:dyDescent="0.2">
      <c r="A1002" s="424" t="s">
        <v>12224</v>
      </c>
      <c r="B1002" s="572" t="s">
        <v>2193</v>
      </c>
      <c r="C1002" s="332">
        <v>0.5</v>
      </c>
      <c r="D1002" s="572" t="s">
        <v>12225</v>
      </c>
      <c r="E1002" s="271">
        <v>62</v>
      </c>
      <c r="F1002" s="425">
        <v>32</v>
      </c>
      <c r="G1002" s="271">
        <v>218</v>
      </c>
      <c r="I1002" s="338" t="s">
        <v>9147</v>
      </c>
      <c r="J1002" s="272">
        <v>223</v>
      </c>
    </row>
    <row r="1003" spans="1:11" x14ac:dyDescent="0.2">
      <c r="A1003" s="424" t="s">
        <v>6652</v>
      </c>
      <c r="B1003" s="336" t="s">
        <v>2193</v>
      </c>
      <c r="C1003" s="332">
        <v>0.5</v>
      </c>
      <c r="D1003" s="336" t="s">
        <v>287</v>
      </c>
      <c r="E1003" s="271">
        <v>59</v>
      </c>
      <c r="F1003" s="425">
        <v>34</v>
      </c>
      <c r="G1003" s="271">
        <v>229</v>
      </c>
      <c r="I1003" s="338" t="s">
        <v>9147</v>
      </c>
      <c r="J1003" s="272">
        <f t="shared" ref="J1003:J1043" si="37">G1003+15</f>
        <v>244</v>
      </c>
    </row>
    <row r="1004" spans="1:11" x14ac:dyDescent="0.2">
      <c r="A1004" s="424" t="s">
        <v>11841</v>
      </c>
      <c r="B1004" s="336" t="s">
        <v>1978</v>
      </c>
      <c r="C1004" s="332">
        <v>0.5</v>
      </c>
      <c r="D1004" s="336" t="s">
        <v>11842</v>
      </c>
      <c r="E1004" s="271">
        <v>70</v>
      </c>
      <c r="F1004" s="425">
        <v>42</v>
      </c>
      <c r="G1004" s="271">
        <v>168</v>
      </c>
      <c r="H1004" s="272" t="s">
        <v>11843</v>
      </c>
      <c r="I1004" s="338" t="s">
        <v>9147</v>
      </c>
      <c r="J1004" s="272">
        <v>183</v>
      </c>
    </row>
    <row r="1005" spans="1:11" x14ac:dyDescent="0.2">
      <c r="A1005" s="424" t="s">
        <v>8976</v>
      </c>
      <c r="B1005" s="336" t="s">
        <v>1978</v>
      </c>
      <c r="C1005" s="332">
        <v>0.5</v>
      </c>
      <c r="D1005" s="336" t="s">
        <v>1792</v>
      </c>
      <c r="E1005" s="271">
        <v>71</v>
      </c>
      <c r="F1005" s="425">
        <v>43</v>
      </c>
      <c r="G1005" s="271">
        <v>189</v>
      </c>
      <c r="I1005" s="338" t="s">
        <v>9147</v>
      </c>
      <c r="J1005" s="272">
        <f t="shared" si="37"/>
        <v>204</v>
      </c>
    </row>
    <row r="1006" spans="1:11" x14ac:dyDescent="0.2">
      <c r="A1006" s="337" t="s">
        <v>8400</v>
      </c>
      <c r="B1006" s="331" t="s">
        <v>4416</v>
      </c>
      <c r="C1006" s="330">
        <v>0.5</v>
      </c>
      <c r="D1006" s="331" t="s">
        <v>172</v>
      </c>
      <c r="E1006" s="321">
        <v>67</v>
      </c>
      <c r="F1006" s="271">
        <v>42</v>
      </c>
      <c r="G1006" s="271">
        <v>215</v>
      </c>
      <c r="H1006" s="338" t="s">
        <v>7021</v>
      </c>
      <c r="I1006" s="338" t="s">
        <v>9147</v>
      </c>
      <c r="J1006" s="272">
        <f t="shared" si="37"/>
        <v>230</v>
      </c>
    </row>
    <row r="1007" spans="1:11" x14ac:dyDescent="0.2">
      <c r="A1007" s="348" t="s">
        <v>9915</v>
      </c>
      <c r="B1007" s="331" t="s">
        <v>4416</v>
      </c>
      <c r="C1007" s="330">
        <v>0.5</v>
      </c>
      <c r="D1007" s="331" t="s">
        <v>313</v>
      </c>
      <c r="E1007" s="330">
        <v>64</v>
      </c>
      <c r="F1007" s="339">
        <v>32</v>
      </c>
      <c r="G1007" s="339">
        <v>245</v>
      </c>
      <c r="I1007" s="338" t="s">
        <v>9147</v>
      </c>
      <c r="J1007" s="272">
        <f t="shared" si="37"/>
        <v>260</v>
      </c>
    </row>
    <row r="1008" spans="1:11" x14ac:dyDescent="0.2">
      <c r="A1008" s="348" t="s">
        <v>7469</v>
      </c>
      <c r="B1008" s="331" t="s">
        <v>4416</v>
      </c>
      <c r="C1008" s="330">
        <v>0.5</v>
      </c>
      <c r="D1008" s="331" t="s">
        <v>7470</v>
      </c>
      <c r="E1008" s="330">
        <v>68</v>
      </c>
      <c r="F1008" s="339">
        <v>46</v>
      </c>
      <c r="G1008" s="339">
        <v>200</v>
      </c>
      <c r="I1008" s="338" t="s">
        <v>9147</v>
      </c>
      <c r="J1008" s="272">
        <f t="shared" si="37"/>
        <v>215</v>
      </c>
    </row>
    <row r="1009" spans="1:10" x14ac:dyDescent="0.2">
      <c r="A1009" s="337" t="s">
        <v>8654</v>
      </c>
      <c r="B1009" s="331" t="s">
        <v>4416</v>
      </c>
      <c r="C1009" s="330">
        <v>0.5</v>
      </c>
      <c r="D1009" s="331" t="s">
        <v>1013</v>
      </c>
      <c r="E1009" s="330">
        <v>66</v>
      </c>
      <c r="F1009" s="339">
        <v>32</v>
      </c>
      <c r="G1009" s="339">
        <v>213</v>
      </c>
      <c r="I1009" s="338" t="s">
        <v>9147</v>
      </c>
      <c r="J1009" s="272">
        <f t="shared" si="37"/>
        <v>228</v>
      </c>
    </row>
    <row r="1010" spans="1:10" x14ac:dyDescent="0.2">
      <c r="A1010" s="337" t="s">
        <v>1015</v>
      </c>
      <c r="B1010" s="331" t="s">
        <v>4416</v>
      </c>
      <c r="C1010" s="330">
        <v>0.5</v>
      </c>
      <c r="D1010" s="331" t="s">
        <v>9193</v>
      </c>
      <c r="E1010" s="330">
        <v>65</v>
      </c>
      <c r="F1010" s="339">
        <v>34</v>
      </c>
      <c r="G1010" s="339">
        <v>218</v>
      </c>
      <c r="H1010" s="338" t="s">
        <v>1014</v>
      </c>
      <c r="I1010" s="338" t="s">
        <v>9147</v>
      </c>
      <c r="J1010" s="272">
        <f t="shared" si="37"/>
        <v>233</v>
      </c>
    </row>
    <row r="1011" spans="1:10" x14ac:dyDescent="0.2">
      <c r="A1011" s="337" t="s">
        <v>3379</v>
      </c>
      <c r="B1011" s="331" t="s">
        <v>4416</v>
      </c>
      <c r="C1011" s="330">
        <v>0.5</v>
      </c>
      <c r="D1011" s="331" t="s">
        <v>9193</v>
      </c>
      <c r="E1011" s="330">
        <v>64</v>
      </c>
      <c r="F1011" s="339">
        <v>34</v>
      </c>
      <c r="G1011" s="339">
        <v>215</v>
      </c>
      <c r="H1011" s="338" t="s">
        <v>3378</v>
      </c>
      <c r="I1011" s="338" t="s">
        <v>9147</v>
      </c>
      <c r="J1011" s="272">
        <f t="shared" si="37"/>
        <v>230</v>
      </c>
    </row>
    <row r="1012" spans="1:10" x14ac:dyDescent="0.2">
      <c r="A1012" s="337" t="s">
        <v>9422</v>
      </c>
      <c r="B1012" s="331" t="s">
        <v>4416</v>
      </c>
      <c r="C1012" s="330">
        <v>0.5</v>
      </c>
      <c r="D1012" s="331" t="s">
        <v>9421</v>
      </c>
      <c r="E1012" s="330">
        <v>65</v>
      </c>
      <c r="F1012" s="339">
        <v>33</v>
      </c>
      <c r="G1012" s="339">
        <v>236</v>
      </c>
      <c r="H1012" s="338"/>
      <c r="I1012" s="338" t="s">
        <v>9147</v>
      </c>
      <c r="J1012" s="272">
        <f t="shared" si="37"/>
        <v>251</v>
      </c>
    </row>
    <row r="1013" spans="1:10" x14ac:dyDescent="0.2">
      <c r="A1013" s="337" t="s">
        <v>2964</v>
      </c>
      <c r="B1013" s="336" t="s">
        <v>4416</v>
      </c>
      <c r="C1013" s="332">
        <v>0.5</v>
      </c>
      <c r="D1013" s="336" t="s">
        <v>8352</v>
      </c>
      <c r="E1013" s="271">
        <v>66</v>
      </c>
      <c r="F1013" s="271">
        <v>33</v>
      </c>
      <c r="G1013" s="271">
        <v>233</v>
      </c>
      <c r="I1013" s="338" t="s">
        <v>9147</v>
      </c>
      <c r="J1013" s="272">
        <f t="shared" si="37"/>
        <v>248</v>
      </c>
    </row>
    <row r="1014" spans="1:10" x14ac:dyDescent="0.2">
      <c r="A1014" s="337" t="s">
        <v>3003</v>
      </c>
      <c r="B1014" s="336" t="s">
        <v>4416</v>
      </c>
      <c r="C1014" s="332">
        <v>0.5</v>
      </c>
      <c r="D1014" s="336" t="s">
        <v>3002</v>
      </c>
      <c r="E1014" s="271">
        <v>65</v>
      </c>
      <c r="F1014" s="271">
        <v>33</v>
      </c>
      <c r="G1014" s="271">
        <v>233</v>
      </c>
      <c r="I1014" s="338" t="s">
        <v>9147</v>
      </c>
      <c r="J1014" s="272">
        <f t="shared" si="37"/>
        <v>248</v>
      </c>
    </row>
    <row r="1015" spans="1:10" x14ac:dyDescent="0.2">
      <c r="A1015" s="337" t="s">
        <v>3725</v>
      </c>
      <c r="B1015" s="336" t="s">
        <v>4416</v>
      </c>
      <c r="C1015" s="332">
        <v>0.5</v>
      </c>
      <c r="D1015" s="336" t="s">
        <v>3726</v>
      </c>
      <c r="E1015" s="271">
        <v>65</v>
      </c>
      <c r="F1015" s="271">
        <v>33</v>
      </c>
      <c r="G1015" s="271">
        <v>220</v>
      </c>
      <c r="I1015" s="338" t="s">
        <v>9147</v>
      </c>
      <c r="J1015" s="272">
        <f t="shared" si="37"/>
        <v>235</v>
      </c>
    </row>
    <row r="1016" spans="1:10" x14ac:dyDescent="0.2">
      <c r="A1016" s="337" t="s">
        <v>6306</v>
      </c>
      <c r="B1016" s="336" t="s">
        <v>4416</v>
      </c>
      <c r="C1016" s="332">
        <v>0.5</v>
      </c>
      <c r="D1016" s="336" t="s">
        <v>3726</v>
      </c>
      <c r="E1016" s="271">
        <v>65</v>
      </c>
      <c r="F1016" s="271">
        <v>33</v>
      </c>
      <c r="G1016" s="271">
        <v>229</v>
      </c>
      <c r="H1016" s="338" t="s">
        <v>4918</v>
      </c>
      <c r="I1016" s="338" t="s">
        <v>9147</v>
      </c>
      <c r="J1016" s="272">
        <f t="shared" si="37"/>
        <v>244</v>
      </c>
    </row>
    <row r="1017" spans="1:10" x14ac:dyDescent="0.2">
      <c r="A1017" s="337" t="s">
        <v>6693</v>
      </c>
      <c r="B1017" s="336" t="s">
        <v>4416</v>
      </c>
      <c r="C1017" s="332">
        <v>0.5</v>
      </c>
      <c r="D1017" s="336" t="s">
        <v>6694</v>
      </c>
      <c r="E1017" s="425" t="s">
        <v>6695</v>
      </c>
      <c r="F1017" s="271">
        <v>34</v>
      </c>
      <c r="G1017" s="271">
        <v>200</v>
      </c>
      <c r="I1017" s="338" t="s">
        <v>9147</v>
      </c>
      <c r="J1017" s="272">
        <f t="shared" si="37"/>
        <v>215</v>
      </c>
    </row>
    <row r="1018" spans="1:10" x14ac:dyDescent="0.2">
      <c r="A1018" s="337" t="s">
        <v>944</v>
      </c>
      <c r="B1018" s="336" t="s">
        <v>4416</v>
      </c>
      <c r="C1018" s="332">
        <v>0.5</v>
      </c>
      <c r="D1018" s="333" t="s">
        <v>4065</v>
      </c>
      <c r="E1018" s="271">
        <v>65</v>
      </c>
      <c r="F1018" s="271">
        <v>33</v>
      </c>
      <c r="G1018" s="271">
        <v>232</v>
      </c>
      <c r="I1018" s="338" t="s">
        <v>9147</v>
      </c>
      <c r="J1018" s="272">
        <f t="shared" si="37"/>
        <v>247</v>
      </c>
    </row>
    <row r="1019" spans="1:10" x14ac:dyDescent="0.2">
      <c r="A1019" s="337" t="s">
        <v>12199</v>
      </c>
      <c r="B1019" s="572" t="s">
        <v>4416</v>
      </c>
      <c r="C1019" s="332">
        <v>0.5</v>
      </c>
      <c r="D1019" s="333" t="s">
        <v>8030</v>
      </c>
      <c r="E1019" s="271">
        <v>66</v>
      </c>
      <c r="F1019" s="271">
        <v>33</v>
      </c>
      <c r="G1019" s="271">
        <v>233</v>
      </c>
      <c r="H1019" s="272" t="s">
        <v>12192</v>
      </c>
      <c r="I1019" s="338" t="s">
        <v>9147</v>
      </c>
      <c r="J1019" s="272">
        <f t="shared" si="37"/>
        <v>248</v>
      </c>
    </row>
    <row r="1020" spans="1:10" x14ac:dyDescent="0.2">
      <c r="A1020" s="337" t="s">
        <v>9476</v>
      </c>
      <c r="B1020" s="336" t="s">
        <v>4416</v>
      </c>
      <c r="C1020" s="332">
        <v>0.5</v>
      </c>
      <c r="D1020" s="420" t="s">
        <v>9477</v>
      </c>
      <c r="E1020" s="271">
        <v>63</v>
      </c>
      <c r="F1020" s="271">
        <v>39</v>
      </c>
      <c r="G1020" s="271">
        <v>245</v>
      </c>
      <c r="H1020" s="338" t="s">
        <v>3622</v>
      </c>
      <c r="I1020" s="338" t="s">
        <v>9147</v>
      </c>
      <c r="J1020" s="272">
        <f t="shared" si="37"/>
        <v>260</v>
      </c>
    </row>
    <row r="1021" spans="1:10" x14ac:dyDescent="0.2">
      <c r="A1021" s="337" t="s">
        <v>8655</v>
      </c>
      <c r="B1021" s="331" t="s">
        <v>4416</v>
      </c>
      <c r="C1021" s="330">
        <v>0.5</v>
      </c>
      <c r="D1021" s="331" t="s">
        <v>8053</v>
      </c>
      <c r="E1021" s="330">
        <v>79</v>
      </c>
      <c r="F1021" s="339">
        <v>42</v>
      </c>
      <c r="G1021" s="339">
        <v>148</v>
      </c>
      <c r="I1021" s="338" t="s">
        <v>9147</v>
      </c>
      <c r="J1021" s="272">
        <f t="shared" si="37"/>
        <v>163</v>
      </c>
    </row>
    <row r="1022" spans="1:10" x14ac:dyDescent="0.2">
      <c r="A1022" s="337" t="s">
        <v>12196</v>
      </c>
      <c r="B1022" s="518" t="s">
        <v>4416</v>
      </c>
      <c r="C1022" s="330">
        <v>0.5</v>
      </c>
      <c r="D1022" s="518" t="s">
        <v>12197</v>
      </c>
      <c r="E1022" s="330">
        <v>65</v>
      </c>
      <c r="F1022" s="339">
        <v>43</v>
      </c>
      <c r="G1022" s="339">
        <v>218</v>
      </c>
      <c r="H1022" s="272" t="s">
        <v>12192</v>
      </c>
      <c r="I1022" s="338" t="s">
        <v>9147</v>
      </c>
      <c r="J1022" s="272">
        <f t="shared" si="37"/>
        <v>233</v>
      </c>
    </row>
    <row r="1023" spans="1:10" x14ac:dyDescent="0.2">
      <c r="A1023" s="337" t="s">
        <v>1021</v>
      </c>
      <c r="B1023" s="331" t="s">
        <v>4416</v>
      </c>
      <c r="C1023" s="330">
        <v>0.5</v>
      </c>
      <c r="D1023" s="331" t="s">
        <v>4744</v>
      </c>
      <c r="E1023" s="330">
        <v>63</v>
      </c>
      <c r="F1023" s="339">
        <v>33</v>
      </c>
      <c r="G1023" s="339">
        <v>220</v>
      </c>
      <c r="H1023" s="338" t="s">
        <v>5337</v>
      </c>
      <c r="I1023" s="338" t="s">
        <v>9147</v>
      </c>
      <c r="J1023" s="272">
        <f t="shared" si="37"/>
        <v>235</v>
      </c>
    </row>
    <row r="1024" spans="1:10" x14ac:dyDescent="0.2">
      <c r="A1024" s="337" t="s">
        <v>5335</v>
      </c>
      <c r="B1024" s="331" t="s">
        <v>4416</v>
      </c>
      <c r="C1024" s="330">
        <v>0.5</v>
      </c>
      <c r="D1024" s="331" t="s">
        <v>4744</v>
      </c>
      <c r="E1024" s="330">
        <v>64</v>
      </c>
      <c r="F1024" s="339">
        <v>33</v>
      </c>
      <c r="G1024" s="339">
        <v>224</v>
      </c>
      <c r="H1024" s="338" t="s">
        <v>2661</v>
      </c>
      <c r="I1024" s="338" t="s">
        <v>9147</v>
      </c>
      <c r="J1024" s="272">
        <f t="shared" si="37"/>
        <v>239</v>
      </c>
    </row>
    <row r="1025" spans="1:10" x14ac:dyDescent="0.2">
      <c r="A1025" s="337" t="s">
        <v>4345</v>
      </c>
      <c r="B1025" s="331" t="s">
        <v>4416</v>
      </c>
      <c r="C1025" s="330">
        <v>0.5</v>
      </c>
      <c r="D1025" s="331" t="s">
        <v>7142</v>
      </c>
      <c r="E1025" s="330">
        <v>68</v>
      </c>
      <c r="F1025" s="339">
        <v>42</v>
      </c>
      <c r="G1025" s="339">
        <v>200</v>
      </c>
      <c r="I1025" s="338" t="s">
        <v>9147</v>
      </c>
      <c r="J1025" s="272">
        <f t="shared" si="37"/>
        <v>215</v>
      </c>
    </row>
    <row r="1026" spans="1:10" x14ac:dyDescent="0.2">
      <c r="A1026" s="337" t="s">
        <v>9474</v>
      </c>
      <c r="B1026" s="331" t="s">
        <v>4416</v>
      </c>
      <c r="C1026" s="330">
        <v>0.5</v>
      </c>
      <c r="D1026" s="331" t="s">
        <v>9475</v>
      </c>
      <c r="E1026" s="330">
        <v>65</v>
      </c>
      <c r="F1026" s="339">
        <v>33</v>
      </c>
      <c r="G1026" s="339">
        <v>235</v>
      </c>
      <c r="H1026" s="338" t="s">
        <v>3622</v>
      </c>
      <c r="I1026" s="338" t="s">
        <v>9147</v>
      </c>
      <c r="J1026" s="272">
        <f t="shared" si="37"/>
        <v>250</v>
      </c>
    </row>
    <row r="1027" spans="1:10" x14ac:dyDescent="0.2">
      <c r="A1027" s="337" t="s">
        <v>2738</v>
      </c>
      <c r="B1027" s="331" t="s">
        <v>4416</v>
      </c>
      <c r="C1027" s="330">
        <v>0.5</v>
      </c>
      <c r="D1027" s="331" t="s">
        <v>769</v>
      </c>
      <c r="E1027" s="330">
        <v>65</v>
      </c>
      <c r="F1027" s="339">
        <v>33</v>
      </c>
      <c r="G1027" s="339">
        <v>235</v>
      </c>
      <c r="H1027" s="338" t="s">
        <v>9309</v>
      </c>
      <c r="I1027" s="338" t="s">
        <v>9147</v>
      </c>
      <c r="J1027" s="272">
        <f t="shared" si="37"/>
        <v>250</v>
      </c>
    </row>
    <row r="1028" spans="1:10" x14ac:dyDescent="0.2">
      <c r="A1028" s="337" t="s">
        <v>1847</v>
      </c>
      <c r="B1028" s="336" t="s">
        <v>4416</v>
      </c>
      <c r="C1028" s="332">
        <v>0.5</v>
      </c>
      <c r="D1028" s="336" t="s">
        <v>3150</v>
      </c>
      <c r="E1028" s="271">
        <v>68</v>
      </c>
      <c r="F1028" s="271">
        <v>32</v>
      </c>
      <c r="G1028" s="271">
        <v>215</v>
      </c>
      <c r="I1028" s="338" t="s">
        <v>9147</v>
      </c>
      <c r="J1028" s="272">
        <f t="shared" si="37"/>
        <v>230</v>
      </c>
    </row>
    <row r="1029" spans="1:10" x14ac:dyDescent="0.2">
      <c r="A1029" s="348" t="s">
        <v>9914</v>
      </c>
      <c r="B1029" s="331" t="s">
        <v>4416</v>
      </c>
      <c r="C1029" s="330">
        <v>0.5</v>
      </c>
      <c r="D1029" s="331" t="s">
        <v>7813</v>
      </c>
      <c r="E1029" s="330">
        <v>65</v>
      </c>
      <c r="F1029" s="339">
        <v>31</v>
      </c>
      <c r="G1029" s="339">
        <v>210</v>
      </c>
      <c r="I1029" s="338" t="s">
        <v>9147</v>
      </c>
      <c r="J1029" s="272">
        <f t="shared" si="37"/>
        <v>225</v>
      </c>
    </row>
    <row r="1030" spans="1:10" x14ac:dyDescent="0.2">
      <c r="A1030" s="348" t="s">
        <v>2654</v>
      </c>
      <c r="B1030" s="331" t="s">
        <v>4416</v>
      </c>
      <c r="C1030" s="330">
        <v>0.5</v>
      </c>
      <c r="D1030" s="331" t="s">
        <v>7813</v>
      </c>
      <c r="E1030" s="330" t="s">
        <v>10131</v>
      </c>
      <c r="F1030" s="339">
        <v>32</v>
      </c>
      <c r="G1030" s="339">
        <v>200</v>
      </c>
      <c r="H1030" s="338" t="s">
        <v>1196</v>
      </c>
      <c r="I1030" s="338" t="s">
        <v>9147</v>
      </c>
      <c r="J1030" s="272">
        <f t="shared" si="37"/>
        <v>215</v>
      </c>
    </row>
    <row r="1031" spans="1:10" x14ac:dyDescent="0.2">
      <c r="A1031" s="348" t="s">
        <v>3465</v>
      </c>
      <c r="B1031" s="331" t="s">
        <v>4416</v>
      </c>
      <c r="C1031" s="330">
        <v>0.5</v>
      </c>
      <c r="D1031" s="331" t="s">
        <v>8179</v>
      </c>
      <c r="E1031" s="330">
        <v>68</v>
      </c>
      <c r="F1031" s="339">
        <v>32</v>
      </c>
      <c r="G1031" s="339">
        <v>215</v>
      </c>
      <c r="I1031" s="338" t="s">
        <v>9147</v>
      </c>
      <c r="J1031" s="272">
        <f t="shared" si="37"/>
        <v>230</v>
      </c>
    </row>
    <row r="1032" spans="1:10" x14ac:dyDescent="0.2">
      <c r="A1032" s="348" t="s">
        <v>4917</v>
      </c>
      <c r="B1032" s="331" t="s">
        <v>4416</v>
      </c>
      <c r="C1032" s="330">
        <v>0.5</v>
      </c>
      <c r="D1032" s="331" t="s">
        <v>2063</v>
      </c>
      <c r="E1032" s="330">
        <v>66</v>
      </c>
      <c r="F1032" s="339">
        <v>33</v>
      </c>
      <c r="G1032" s="339">
        <v>220</v>
      </c>
      <c r="H1032" s="338" t="s">
        <v>4918</v>
      </c>
      <c r="I1032" s="338" t="s">
        <v>9147</v>
      </c>
      <c r="J1032" s="272">
        <f t="shared" si="37"/>
        <v>235</v>
      </c>
    </row>
    <row r="1033" spans="1:10" x14ac:dyDescent="0.2">
      <c r="A1033" s="337" t="s">
        <v>8165</v>
      </c>
      <c r="B1033" s="329" t="s">
        <v>4416</v>
      </c>
      <c r="C1033" s="321">
        <v>0.5</v>
      </c>
      <c r="D1033" s="331" t="s">
        <v>5141</v>
      </c>
      <c r="E1033" s="321">
        <v>64</v>
      </c>
      <c r="F1033" s="271">
        <v>32</v>
      </c>
      <c r="G1033" s="271">
        <v>223</v>
      </c>
      <c r="I1033" s="338" t="s">
        <v>9147</v>
      </c>
      <c r="J1033" s="272">
        <f t="shared" si="37"/>
        <v>238</v>
      </c>
    </row>
    <row r="1034" spans="1:10" x14ac:dyDescent="0.2">
      <c r="A1034" s="348" t="s">
        <v>3556</v>
      </c>
      <c r="B1034" s="331" t="s">
        <v>4416</v>
      </c>
      <c r="C1034" s="330">
        <v>0.5</v>
      </c>
      <c r="D1034" s="487" t="s">
        <v>719</v>
      </c>
      <c r="E1034" s="330">
        <v>63</v>
      </c>
      <c r="F1034" s="339">
        <v>32</v>
      </c>
      <c r="G1034" s="339">
        <v>225</v>
      </c>
      <c r="I1034" s="338" t="s">
        <v>9147</v>
      </c>
      <c r="J1034" s="272">
        <f t="shared" si="37"/>
        <v>240</v>
      </c>
    </row>
    <row r="1035" spans="1:10" x14ac:dyDescent="0.2">
      <c r="A1035" s="337" t="s">
        <v>9796</v>
      </c>
      <c r="B1035" s="338" t="s">
        <v>4416</v>
      </c>
      <c r="C1035" s="332">
        <v>0.5</v>
      </c>
      <c r="D1035" s="487" t="s">
        <v>2774</v>
      </c>
      <c r="E1035" s="271">
        <v>61</v>
      </c>
      <c r="F1035" s="271">
        <v>34</v>
      </c>
      <c r="G1035" s="271">
        <v>230</v>
      </c>
      <c r="I1035" s="338" t="s">
        <v>9147</v>
      </c>
      <c r="J1035" s="272">
        <f t="shared" si="37"/>
        <v>245</v>
      </c>
    </row>
    <row r="1036" spans="1:10" x14ac:dyDescent="0.2">
      <c r="A1036" s="337" t="s">
        <v>2477</v>
      </c>
      <c r="B1036" s="338" t="s">
        <v>4416</v>
      </c>
      <c r="C1036" s="332">
        <v>0.5</v>
      </c>
      <c r="D1036" s="331" t="s">
        <v>2478</v>
      </c>
      <c r="E1036" s="271">
        <v>61</v>
      </c>
      <c r="F1036" s="271">
        <v>34</v>
      </c>
      <c r="G1036" s="271">
        <v>232</v>
      </c>
      <c r="H1036" s="338" t="s">
        <v>2479</v>
      </c>
      <c r="I1036" s="338" t="s">
        <v>9147</v>
      </c>
      <c r="J1036" s="272">
        <f t="shared" si="37"/>
        <v>247</v>
      </c>
    </row>
    <row r="1037" spans="1:10" x14ac:dyDescent="0.2">
      <c r="A1037" s="337" t="s">
        <v>12190</v>
      </c>
      <c r="B1037" s="338" t="s">
        <v>4416</v>
      </c>
      <c r="C1037" s="332">
        <v>0.5</v>
      </c>
      <c r="D1037" s="518" t="s">
        <v>12191</v>
      </c>
      <c r="E1037" s="271">
        <v>62</v>
      </c>
      <c r="F1037" s="271">
        <v>32</v>
      </c>
      <c r="G1037" s="271">
        <v>226</v>
      </c>
      <c r="H1037" s="338" t="s">
        <v>12192</v>
      </c>
      <c r="I1037" s="338" t="s">
        <v>9147</v>
      </c>
      <c r="J1037" s="272">
        <f t="shared" si="37"/>
        <v>241</v>
      </c>
    </row>
    <row r="1038" spans="1:10" x14ac:dyDescent="0.2">
      <c r="A1038" s="337" t="s">
        <v>4328</v>
      </c>
      <c r="B1038" s="338" t="s">
        <v>4416</v>
      </c>
      <c r="C1038" s="332">
        <v>0.5</v>
      </c>
      <c r="D1038" s="420" t="s">
        <v>4329</v>
      </c>
      <c r="E1038" s="271">
        <v>61</v>
      </c>
      <c r="F1038" s="271">
        <v>32</v>
      </c>
      <c r="G1038" s="271">
        <v>250</v>
      </c>
      <c r="H1038" s="338" t="s">
        <v>3948</v>
      </c>
      <c r="I1038" s="338" t="s">
        <v>9147</v>
      </c>
      <c r="J1038" s="272">
        <f t="shared" si="37"/>
        <v>265</v>
      </c>
    </row>
    <row r="1039" spans="1:10" x14ac:dyDescent="0.2">
      <c r="A1039" s="483" t="s">
        <v>2518</v>
      </c>
      <c r="B1039" s="491" t="s">
        <v>4416</v>
      </c>
      <c r="C1039" s="485">
        <v>0.5</v>
      </c>
      <c r="D1039" s="538" t="s">
        <v>2519</v>
      </c>
      <c r="E1039" s="486">
        <v>64</v>
      </c>
      <c r="F1039" s="486">
        <v>33</v>
      </c>
      <c r="G1039" s="486">
        <v>228</v>
      </c>
      <c r="H1039" s="491"/>
      <c r="I1039" s="491" t="s">
        <v>9147</v>
      </c>
      <c r="J1039" s="491">
        <f t="shared" si="37"/>
        <v>243</v>
      </c>
    </row>
    <row r="1040" spans="1:10" x14ac:dyDescent="0.2">
      <c r="A1040" s="337" t="s">
        <v>2739</v>
      </c>
      <c r="B1040" s="338" t="s">
        <v>4416</v>
      </c>
      <c r="C1040" s="332">
        <v>0.5</v>
      </c>
      <c r="D1040" s="420" t="s">
        <v>2742</v>
      </c>
      <c r="E1040" s="271">
        <v>64</v>
      </c>
      <c r="F1040" s="271">
        <v>33</v>
      </c>
      <c r="G1040" s="271">
        <v>230</v>
      </c>
      <c r="H1040" s="338" t="s">
        <v>9309</v>
      </c>
      <c r="I1040" s="338" t="s">
        <v>9147</v>
      </c>
      <c r="J1040" s="272">
        <f t="shared" si="37"/>
        <v>245</v>
      </c>
    </row>
    <row r="1041" spans="1:11" x14ac:dyDescent="0.2">
      <c r="A1041" s="337" t="s">
        <v>2740</v>
      </c>
      <c r="B1041" s="338" t="s">
        <v>4416</v>
      </c>
      <c r="C1041" s="332">
        <v>0.5</v>
      </c>
      <c r="D1041" s="420" t="s">
        <v>2741</v>
      </c>
      <c r="E1041" s="271">
        <v>63</v>
      </c>
      <c r="F1041" s="271">
        <v>33</v>
      </c>
      <c r="G1041" s="271">
        <v>225</v>
      </c>
      <c r="H1041" s="338" t="s">
        <v>9309</v>
      </c>
      <c r="I1041" s="338" t="s">
        <v>9147</v>
      </c>
      <c r="J1041" s="272">
        <f t="shared" si="37"/>
        <v>240</v>
      </c>
    </row>
    <row r="1042" spans="1:11" x14ac:dyDescent="0.2">
      <c r="A1042" s="337" t="s">
        <v>11528</v>
      </c>
      <c r="B1042" s="338" t="s">
        <v>4416</v>
      </c>
      <c r="C1042" s="332">
        <v>0.5</v>
      </c>
      <c r="D1042" s="420" t="s">
        <v>11529</v>
      </c>
      <c r="E1042" s="271">
        <v>64</v>
      </c>
      <c r="F1042" s="271">
        <v>33</v>
      </c>
      <c r="G1042" s="271">
        <v>232</v>
      </c>
      <c r="H1042" s="338" t="s">
        <v>11511</v>
      </c>
      <c r="I1042" s="338" t="s">
        <v>9147</v>
      </c>
      <c r="J1042" s="272">
        <f t="shared" si="37"/>
        <v>247</v>
      </c>
    </row>
    <row r="1043" spans="1:11" x14ac:dyDescent="0.2">
      <c r="A1043" s="337" t="s">
        <v>7022</v>
      </c>
      <c r="B1043" s="338" t="s">
        <v>4416</v>
      </c>
      <c r="C1043" s="332">
        <v>0.5</v>
      </c>
      <c r="D1043" s="420" t="s">
        <v>4241</v>
      </c>
      <c r="E1043" s="271">
        <v>63</v>
      </c>
      <c r="F1043" s="271">
        <v>33</v>
      </c>
      <c r="G1043" s="271">
        <v>228</v>
      </c>
      <c r="I1043" s="338" t="s">
        <v>9147</v>
      </c>
      <c r="J1043" s="272">
        <f t="shared" si="37"/>
        <v>243</v>
      </c>
    </row>
    <row r="1044" spans="1:11" x14ac:dyDescent="0.2">
      <c r="A1044" s="337" t="s">
        <v>1456</v>
      </c>
      <c r="B1044" s="331" t="s">
        <v>4416</v>
      </c>
      <c r="C1044" s="330">
        <v>0.5</v>
      </c>
      <c r="D1044" s="331" t="s">
        <v>199</v>
      </c>
      <c r="E1044" s="330">
        <v>74</v>
      </c>
      <c r="F1044" s="339">
        <v>48</v>
      </c>
      <c r="G1044" s="339">
        <v>178</v>
      </c>
      <c r="I1044" s="338" t="s">
        <v>9098</v>
      </c>
      <c r="K1044" s="272">
        <f>G1044+17</f>
        <v>195</v>
      </c>
    </row>
    <row r="1045" spans="1:11" x14ac:dyDescent="0.2">
      <c r="A1045" s="348" t="s">
        <v>7527</v>
      </c>
      <c r="B1045" s="331" t="s">
        <v>4416</v>
      </c>
      <c r="C1045" s="330">
        <v>0.5</v>
      </c>
      <c r="D1045" s="331" t="s">
        <v>720</v>
      </c>
      <c r="E1045" s="330">
        <v>71</v>
      </c>
      <c r="F1045" s="339">
        <v>25</v>
      </c>
      <c r="G1045" s="339">
        <v>244</v>
      </c>
      <c r="I1045" s="338" t="s">
        <v>9098</v>
      </c>
      <c r="K1045" s="272">
        <f>G1045+17</f>
        <v>261</v>
      </c>
    </row>
    <row r="1046" spans="1:11" x14ac:dyDescent="0.2">
      <c r="A1046" s="577" t="s">
        <v>10798</v>
      </c>
      <c r="B1046" s="518" t="s">
        <v>4416</v>
      </c>
      <c r="C1046" s="330">
        <v>0.5</v>
      </c>
      <c r="D1046" s="518" t="s">
        <v>10799</v>
      </c>
      <c r="E1046" s="330">
        <v>65</v>
      </c>
      <c r="F1046" s="339">
        <v>33</v>
      </c>
      <c r="G1046" s="339">
        <v>220</v>
      </c>
      <c r="H1046" s="272" t="s">
        <v>5532</v>
      </c>
      <c r="I1046" s="338" t="s">
        <v>9147</v>
      </c>
      <c r="J1046" s="272">
        <f>G1046+15</f>
        <v>235</v>
      </c>
    </row>
    <row r="1047" spans="1:11" x14ac:dyDescent="0.2">
      <c r="A1047" s="577" t="s">
        <v>10800</v>
      </c>
      <c r="B1047" s="518" t="s">
        <v>4416</v>
      </c>
      <c r="C1047" s="330">
        <v>0.5</v>
      </c>
      <c r="D1047" s="518" t="s">
        <v>10801</v>
      </c>
      <c r="E1047" s="330">
        <v>64</v>
      </c>
      <c r="F1047" s="339">
        <v>33</v>
      </c>
      <c r="G1047" s="339">
        <v>215</v>
      </c>
      <c r="H1047" s="272" t="s">
        <v>5532</v>
      </c>
      <c r="I1047" s="338" t="s">
        <v>9147</v>
      </c>
      <c r="J1047" s="272">
        <f>G1047+15</f>
        <v>230</v>
      </c>
    </row>
    <row r="1048" spans="1:11" x14ac:dyDescent="0.2">
      <c r="A1048" s="337" t="s">
        <v>674</v>
      </c>
      <c r="B1048" s="336" t="s">
        <v>4416</v>
      </c>
      <c r="C1048" s="332">
        <v>0.5</v>
      </c>
      <c r="D1048" s="336" t="s">
        <v>10434</v>
      </c>
      <c r="E1048" s="271">
        <v>65</v>
      </c>
      <c r="F1048" s="271">
        <v>34</v>
      </c>
      <c r="G1048" s="271">
        <v>198</v>
      </c>
      <c r="I1048" s="338" t="s">
        <v>9147</v>
      </c>
      <c r="J1048" s="272">
        <f>G1048+15</f>
        <v>213</v>
      </c>
    </row>
    <row r="1049" spans="1:11" x14ac:dyDescent="0.2">
      <c r="A1049" s="337" t="s">
        <v>9940</v>
      </c>
      <c r="B1049" s="336" t="s">
        <v>4416</v>
      </c>
      <c r="C1049" s="332">
        <v>0.5</v>
      </c>
      <c r="D1049" s="336" t="s">
        <v>9938</v>
      </c>
      <c r="E1049" s="271">
        <v>71</v>
      </c>
      <c r="F1049" s="271">
        <v>25</v>
      </c>
      <c r="G1049" s="271">
        <v>243</v>
      </c>
      <c r="H1049" s="338" t="s">
        <v>9939</v>
      </c>
      <c r="I1049" s="338" t="s">
        <v>9098</v>
      </c>
      <c r="K1049" s="272">
        <f>G1049+17</f>
        <v>260</v>
      </c>
    </row>
    <row r="1050" spans="1:11" x14ac:dyDescent="0.2">
      <c r="A1050" s="424" t="s">
        <v>8263</v>
      </c>
      <c r="B1050" s="336" t="s">
        <v>2787</v>
      </c>
      <c r="C1050" s="332">
        <v>0.5</v>
      </c>
      <c r="D1050" s="336" t="s">
        <v>8353</v>
      </c>
      <c r="E1050" s="271">
        <v>62</v>
      </c>
      <c r="F1050" s="271">
        <v>32</v>
      </c>
      <c r="G1050" s="271">
        <v>245</v>
      </c>
      <c r="I1050" s="338" t="s">
        <v>9147</v>
      </c>
      <c r="J1050" s="272">
        <f t="shared" ref="J1050:J1069" si="38">G1050+15</f>
        <v>260</v>
      </c>
    </row>
    <row r="1051" spans="1:11" x14ac:dyDescent="0.2">
      <c r="A1051" s="424" t="s">
        <v>8263</v>
      </c>
      <c r="B1051" s="336" t="s">
        <v>2787</v>
      </c>
      <c r="C1051" s="332">
        <v>0.5</v>
      </c>
      <c r="D1051" s="336" t="s">
        <v>8352</v>
      </c>
      <c r="E1051" s="271">
        <v>65</v>
      </c>
      <c r="F1051" s="271">
        <v>33</v>
      </c>
      <c r="G1051" s="271">
        <v>233</v>
      </c>
      <c r="I1051" s="338" t="s">
        <v>9147</v>
      </c>
      <c r="J1051" s="272">
        <f t="shared" si="38"/>
        <v>248</v>
      </c>
    </row>
    <row r="1052" spans="1:11" x14ac:dyDescent="0.2">
      <c r="A1052" s="424" t="s">
        <v>8263</v>
      </c>
      <c r="B1052" s="336" t="s">
        <v>2787</v>
      </c>
      <c r="C1052" s="332">
        <v>0.5</v>
      </c>
      <c r="D1052" s="336" t="s">
        <v>31</v>
      </c>
      <c r="E1052" s="271">
        <v>62</v>
      </c>
      <c r="F1052" s="271">
        <v>34</v>
      </c>
      <c r="G1052" s="271">
        <v>216</v>
      </c>
      <c r="I1052" s="338" t="s">
        <v>9147</v>
      </c>
      <c r="J1052" s="272">
        <f t="shared" si="38"/>
        <v>231</v>
      </c>
    </row>
    <row r="1053" spans="1:11" x14ac:dyDescent="0.2">
      <c r="A1053" s="424" t="s">
        <v>8263</v>
      </c>
      <c r="B1053" s="336" t="s">
        <v>2787</v>
      </c>
      <c r="C1053" s="332">
        <v>0.5</v>
      </c>
      <c r="D1053" s="336" t="s">
        <v>346</v>
      </c>
      <c r="E1053" s="271">
        <v>65</v>
      </c>
      <c r="F1053" s="271">
        <v>32</v>
      </c>
      <c r="G1053" s="271">
        <v>215</v>
      </c>
      <c r="I1053" s="338" t="s">
        <v>9147</v>
      </c>
      <c r="J1053" s="272">
        <f t="shared" si="38"/>
        <v>230</v>
      </c>
    </row>
    <row r="1054" spans="1:11" x14ac:dyDescent="0.2">
      <c r="A1054" s="424" t="s">
        <v>8263</v>
      </c>
      <c r="B1054" s="336" t="s">
        <v>2787</v>
      </c>
      <c r="C1054" s="332">
        <v>0.5</v>
      </c>
      <c r="D1054" s="336" t="s">
        <v>585</v>
      </c>
      <c r="E1054" s="271">
        <v>64</v>
      </c>
      <c r="F1054" s="271">
        <v>33</v>
      </c>
      <c r="G1054" s="271">
        <v>234</v>
      </c>
      <c r="I1054" s="338" t="s">
        <v>9147</v>
      </c>
      <c r="J1054" s="272">
        <f t="shared" si="38"/>
        <v>249</v>
      </c>
    </row>
    <row r="1055" spans="1:11" x14ac:dyDescent="0.2">
      <c r="A1055" s="424" t="s">
        <v>12046</v>
      </c>
      <c r="B1055" s="572" t="s">
        <v>1423</v>
      </c>
      <c r="C1055" s="332">
        <v>0.5</v>
      </c>
      <c r="D1055" s="572" t="s">
        <v>12289</v>
      </c>
      <c r="E1055" s="271">
        <v>68</v>
      </c>
      <c r="F1055" s="271">
        <v>33</v>
      </c>
      <c r="G1055" s="271">
        <v>210</v>
      </c>
      <c r="I1055" s="338" t="s">
        <v>9147</v>
      </c>
      <c r="J1055" s="272">
        <f t="shared" si="38"/>
        <v>225</v>
      </c>
    </row>
    <row r="1056" spans="1:11" x14ac:dyDescent="0.2">
      <c r="A1056" s="424" t="s">
        <v>12287</v>
      </c>
      <c r="B1056" s="572" t="s">
        <v>1423</v>
      </c>
      <c r="C1056" s="332">
        <v>0.5</v>
      </c>
      <c r="D1056" s="572" t="s">
        <v>12288</v>
      </c>
      <c r="E1056" s="271">
        <v>69</v>
      </c>
      <c r="F1056" s="271">
        <v>33</v>
      </c>
      <c r="G1056" s="271">
        <v>214</v>
      </c>
      <c r="I1056" s="338" t="s">
        <v>9147</v>
      </c>
      <c r="J1056" s="272">
        <f t="shared" si="38"/>
        <v>229</v>
      </c>
    </row>
    <row r="1057" spans="1:11" x14ac:dyDescent="0.2">
      <c r="A1057" s="337" t="s">
        <v>2323</v>
      </c>
      <c r="B1057" s="331" t="s">
        <v>1423</v>
      </c>
      <c r="C1057" s="330">
        <v>0.5</v>
      </c>
      <c r="D1057" s="331" t="s">
        <v>10153</v>
      </c>
      <c r="E1057" s="330">
        <v>66</v>
      </c>
      <c r="F1057" s="271">
        <v>32</v>
      </c>
      <c r="G1057" s="271">
        <v>234</v>
      </c>
      <c r="I1057" s="338" t="s">
        <v>9147</v>
      </c>
      <c r="J1057" s="272">
        <f t="shared" si="38"/>
        <v>249</v>
      </c>
    </row>
    <row r="1058" spans="1:11" x14ac:dyDescent="0.2">
      <c r="A1058" s="337" t="s">
        <v>3493</v>
      </c>
      <c r="B1058" s="331" t="s">
        <v>1423</v>
      </c>
      <c r="C1058" s="330">
        <v>0.5</v>
      </c>
      <c r="D1058" s="331" t="s">
        <v>2326</v>
      </c>
      <c r="E1058" s="330">
        <v>66</v>
      </c>
      <c r="F1058" s="271">
        <v>33</v>
      </c>
      <c r="G1058" s="271">
        <v>233</v>
      </c>
      <c r="I1058" s="338" t="s">
        <v>9147</v>
      </c>
      <c r="J1058" s="272">
        <f t="shared" si="38"/>
        <v>248</v>
      </c>
    </row>
    <row r="1059" spans="1:11" x14ac:dyDescent="0.2">
      <c r="A1059" s="337" t="s">
        <v>5800</v>
      </c>
      <c r="B1059" s="331" t="s">
        <v>1423</v>
      </c>
      <c r="C1059" s="330">
        <v>0.5</v>
      </c>
      <c r="D1059" s="331" t="s">
        <v>5799</v>
      </c>
      <c r="E1059" s="330">
        <v>67</v>
      </c>
      <c r="F1059" s="271">
        <v>47</v>
      </c>
      <c r="G1059" s="271">
        <v>208</v>
      </c>
      <c r="I1059" s="338" t="s">
        <v>9147</v>
      </c>
      <c r="J1059" s="272">
        <f t="shared" si="38"/>
        <v>223</v>
      </c>
    </row>
    <row r="1060" spans="1:11" x14ac:dyDescent="0.2">
      <c r="A1060" s="337" t="s">
        <v>1747</v>
      </c>
      <c r="B1060" s="272" t="s">
        <v>1423</v>
      </c>
      <c r="C1060" s="332">
        <v>0.5</v>
      </c>
      <c r="D1060" s="333" t="s">
        <v>990</v>
      </c>
      <c r="E1060" s="271">
        <v>65</v>
      </c>
      <c r="F1060" s="271">
        <v>33</v>
      </c>
      <c r="G1060" s="271">
        <v>215</v>
      </c>
      <c r="I1060" s="338" t="s">
        <v>9147</v>
      </c>
      <c r="J1060" s="272">
        <f t="shared" si="38"/>
        <v>230</v>
      </c>
    </row>
    <row r="1061" spans="1:11" x14ac:dyDescent="0.2">
      <c r="A1061" s="337" t="s">
        <v>8625</v>
      </c>
      <c r="B1061" s="338" t="s">
        <v>1423</v>
      </c>
      <c r="C1061" s="332">
        <v>0.5</v>
      </c>
      <c r="D1061" s="420" t="s">
        <v>4545</v>
      </c>
      <c r="E1061" s="271">
        <v>65</v>
      </c>
      <c r="F1061" s="271">
        <v>33</v>
      </c>
      <c r="G1061" s="271">
        <v>234</v>
      </c>
      <c r="I1061" s="338" t="s">
        <v>9147</v>
      </c>
      <c r="J1061" s="272">
        <f t="shared" si="38"/>
        <v>249</v>
      </c>
    </row>
    <row r="1062" spans="1:11" x14ac:dyDescent="0.2">
      <c r="A1062" s="337" t="s">
        <v>5979</v>
      </c>
      <c r="B1062" s="338" t="s">
        <v>1423</v>
      </c>
      <c r="C1062" s="332">
        <v>0.5</v>
      </c>
      <c r="D1062" s="333" t="s">
        <v>4065</v>
      </c>
      <c r="E1062" s="271">
        <v>65</v>
      </c>
      <c r="F1062" s="271">
        <v>33</v>
      </c>
      <c r="G1062" s="271">
        <v>232</v>
      </c>
      <c r="I1062" s="338" t="s">
        <v>9147</v>
      </c>
      <c r="J1062" s="272">
        <f t="shared" si="38"/>
        <v>247</v>
      </c>
    </row>
    <row r="1063" spans="1:11" x14ac:dyDescent="0.2">
      <c r="A1063" s="337" t="s">
        <v>4489</v>
      </c>
      <c r="B1063" s="338" t="s">
        <v>1423</v>
      </c>
      <c r="C1063" s="332">
        <v>0.5</v>
      </c>
      <c r="D1063" s="420" t="s">
        <v>4490</v>
      </c>
      <c r="E1063" s="271">
        <v>64</v>
      </c>
      <c r="F1063" s="271">
        <v>33</v>
      </c>
      <c r="G1063" s="271">
        <v>218</v>
      </c>
      <c r="I1063" s="338" t="s">
        <v>9147</v>
      </c>
      <c r="J1063" s="272">
        <f t="shared" si="38"/>
        <v>233</v>
      </c>
    </row>
    <row r="1064" spans="1:11" x14ac:dyDescent="0.2">
      <c r="A1064" s="337" t="s">
        <v>3438</v>
      </c>
      <c r="B1064" s="336" t="s">
        <v>1423</v>
      </c>
      <c r="C1064" s="332">
        <v>0.5</v>
      </c>
      <c r="D1064" s="336" t="s">
        <v>749</v>
      </c>
      <c r="E1064" s="271">
        <v>65</v>
      </c>
      <c r="F1064" s="271">
        <v>33</v>
      </c>
      <c r="G1064" s="271">
        <v>210</v>
      </c>
      <c r="I1064" s="338" t="s">
        <v>9147</v>
      </c>
      <c r="J1064" s="272">
        <f t="shared" si="38"/>
        <v>225</v>
      </c>
    </row>
    <row r="1065" spans="1:11" x14ac:dyDescent="0.2">
      <c r="A1065" s="337" t="s">
        <v>7985</v>
      </c>
      <c r="B1065" s="338" t="s">
        <v>1423</v>
      </c>
      <c r="C1065" s="332">
        <v>0.5</v>
      </c>
      <c r="D1065" s="420" t="s">
        <v>3812</v>
      </c>
      <c r="E1065" s="271">
        <v>63</v>
      </c>
      <c r="F1065" s="271">
        <v>33</v>
      </c>
      <c r="G1065" s="271">
        <v>225</v>
      </c>
      <c r="I1065" s="338" t="s">
        <v>9147</v>
      </c>
      <c r="J1065" s="272">
        <f t="shared" si="38"/>
        <v>240</v>
      </c>
    </row>
    <row r="1066" spans="1:11" x14ac:dyDescent="0.2">
      <c r="A1066" s="337" t="s">
        <v>7984</v>
      </c>
      <c r="B1066" s="338" t="s">
        <v>1423</v>
      </c>
      <c r="C1066" s="332">
        <v>0.5</v>
      </c>
      <c r="D1066" s="420" t="s">
        <v>10028</v>
      </c>
      <c r="E1066" s="271">
        <v>63</v>
      </c>
      <c r="F1066" s="271">
        <v>33</v>
      </c>
      <c r="G1066" s="271">
        <v>225</v>
      </c>
      <c r="I1066" s="338" t="s">
        <v>9147</v>
      </c>
      <c r="J1066" s="272">
        <f t="shared" si="38"/>
        <v>240</v>
      </c>
    </row>
    <row r="1067" spans="1:11" x14ac:dyDescent="0.2">
      <c r="A1067" s="337" t="s">
        <v>6648</v>
      </c>
      <c r="B1067" s="338" t="s">
        <v>1423</v>
      </c>
      <c r="C1067" s="332">
        <v>0.5</v>
      </c>
      <c r="D1067" s="420" t="s">
        <v>6649</v>
      </c>
      <c r="E1067" s="271">
        <v>66</v>
      </c>
      <c r="F1067" s="271">
        <v>33</v>
      </c>
      <c r="G1067" s="271">
        <v>235</v>
      </c>
      <c r="H1067" s="338" t="s">
        <v>10237</v>
      </c>
      <c r="I1067" s="338" t="s">
        <v>9147</v>
      </c>
      <c r="J1067" s="272">
        <f t="shared" si="38"/>
        <v>250</v>
      </c>
    </row>
    <row r="1068" spans="1:11" x14ac:dyDescent="0.2">
      <c r="A1068" s="337" t="s">
        <v>10235</v>
      </c>
      <c r="B1068" s="338" t="s">
        <v>1423</v>
      </c>
      <c r="C1068" s="332">
        <v>0.5</v>
      </c>
      <c r="D1068" s="420" t="s">
        <v>6649</v>
      </c>
      <c r="E1068" s="271">
        <v>66</v>
      </c>
      <c r="F1068" s="271">
        <v>33</v>
      </c>
      <c r="G1068" s="271">
        <v>235</v>
      </c>
      <c r="H1068" s="338" t="s">
        <v>10236</v>
      </c>
      <c r="I1068" s="338" t="s">
        <v>9147</v>
      </c>
      <c r="J1068" s="272">
        <f t="shared" si="38"/>
        <v>250</v>
      </c>
    </row>
    <row r="1069" spans="1:11" x14ac:dyDescent="0.2">
      <c r="A1069" s="337" t="s">
        <v>5385</v>
      </c>
      <c r="B1069" s="338" t="s">
        <v>1423</v>
      </c>
      <c r="C1069" s="332">
        <v>0.5</v>
      </c>
      <c r="D1069" s="420" t="s">
        <v>7670</v>
      </c>
      <c r="E1069" s="271">
        <v>64</v>
      </c>
      <c r="F1069" s="271">
        <v>33</v>
      </c>
      <c r="G1069" s="271">
        <v>215</v>
      </c>
      <c r="I1069" s="338" t="s">
        <v>9147</v>
      </c>
      <c r="J1069" s="272">
        <f t="shared" si="38"/>
        <v>230</v>
      </c>
    </row>
    <row r="1070" spans="1:11" x14ac:dyDescent="0.2">
      <c r="A1070" s="337" t="s">
        <v>7702</v>
      </c>
      <c r="B1070" s="329" t="s">
        <v>1423</v>
      </c>
      <c r="C1070" s="321">
        <v>0.5</v>
      </c>
      <c r="D1070" s="331" t="s">
        <v>7701</v>
      </c>
      <c r="E1070" s="321">
        <v>68</v>
      </c>
      <c r="F1070" s="271">
        <v>25</v>
      </c>
      <c r="G1070" s="271">
        <v>261</v>
      </c>
      <c r="I1070" s="338" t="s">
        <v>9098</v>
      </c>
      <c r="K1070" s="272">
        <f>G1070+17</f>
        <v>278</v>
      </c>
    </row>
    <row r="1071" spans="1:11" x14ac:dyDescent="0.2">
      <c r="A1071" s="337" t="s">
        <v>3494</v>
      </c>
      <c r="B1071" s="331" t="s">
        <v>1423</v>
      </c>
      <c r="C1071" s="330">
        <v>0.5</v>
      </c>
      <c r="D1071" s="331" t="s">
        <v>7175</v>
      </c>
      <c r="E1071" s="330">
        <v>66</v>
      </c>
      <c r="F1071" s="271">
        <v>33</v>
      </c>
      <c r="G1071" s="271">
        <v>233</v>
      </c>
      <c r="I1071" s="338" t="s">
        <v>9147</v>
      </c>
      <c r="J1071" s="272">
        <f t="shared" ref="J1071:J1108" si="39">G1071+15</f>
        <v>248</v>
      </c>
    </row>
    <row r="1072" spans="1:11" x14ac:dyDescent="0.2">
      <c r="A1072" s="337" t="s">
        <v>7661</v>
      </c>
      <c r="B1072" s="331" t="s">
        <v>1423</v>
      </c>
      <c r="C1072" s="330">
        <v>0.5</v>
      </c>
      <c r="D1072" s="331" t="s">
        <v>1858</v>
      </c>
      <c r="E1072" s="330">
        <v>65</v>
      </c>
      <c r="F1072" s="271">
        <v>33</v>
      </c>
      <c r="G1072" s="271">
        <v>220</v>
      </c>
      <c r="H1072" s="338" t="s">
        <v>7659</v>
      </c>
      <c r="I1072" s="338" t="s">
        <v>9147</v>
      </c>
      <c r="J1072" s="272">
        <f t="shared" si="39"/>
        <v>235</v>
      </c>
    </row>
    <row r="1073" spans="1:11" x14ac:dyDescent="0.2">
      <c r="A1073" s="337" t="s">
        <v>7811</v>
      </c>
      <c r="B1073" s="331" t="s">
        <v>1423</v>
      </c>
      <c r="C1073" s="330">
        <v>0.5</v>
      </c>
      <c r="D1073" s="331" t="s">
        <v>7810</v>
      </c>
      <c r="E1073" s="330">
        <v>65</v>
      </c>
      <c r="F1073" s="271">
        <v>34</v>
      </c>
      <c r="G1073" s="271">
        <v>212</v>
      </c>
      <c r="I1073" s="338" t="s">
        <v>9147</v>
      </c>
      <c r="J1073" s="272">
        <f t="shared" si="39"/>
        <v>227</v>
      </c>
    </row>
    <row r="1074" spans="1:11" x14ac:dyDescent="0.2">
      <c r="A1074" s="337" t="s">
        <v>8259</v>
      </c>
      <c r="B1074" s="331" t="s">
        <v>1423</v>
      </c>
      <c r="C1074" s="330">
        <v>0.5</v>
      </c>
      <c r="D1074" s="331" t="s">
        <v>8955</v>
      </c>
      <c r="E1074" s="330">
        <v>64</v>
      </c>
      <c r="F1074" s="271">
        <v>41</v>
      </c>
      <c r="G1074" s="271">
        <v>227</v>
      </c>
      <c r="I1074" s="338" t="s">
        <v>9147</v>
      </c>
      <c r="J1074" s="272">
        <f t="shared" si="39"/>
        <v>242</v>
      </c>
    </row>
    <row r="1075" spans="1:11" x14ac:dyDescent="0.2">
      <c r="A1075" s="337" t="s">
        <v>6184</v>
      </c>
      <c r="B1075" s="331" t="s">
        <v>1423</v>
      </c>
      <c r="C1075" s="330">
        <v>0.5</v>
      </c>
      <c r="D1075" s="331" t="s">
        <v>6183</v>
      </c>
      <c r="E1075" s="330">
        <v>64</v>
      </c>
      <c r="F1075" s="271">
        <v>30</v>
      </c>
      <c r="G1075" s="271">
        <v>234</v>
      </c>
      <c r="I1075" s="338" t="s">
        <v>9147</v>
      </c>
      <c r="J1075" s="272">
        <f t="shared" si="39"/>
        <v>249</v>
      </c>
    </row>
    <row r="1076" spans="1:11" x14ac:dyDescent="0.2">
      <c r="A1076" s="337" t="s">
        <v>4532</v>
      </c>
      <c r="B1076" s="331" t="s">
        <v>1423</v>
      </c>
      <c r="C1076" s="330">
        <v>0.5</v>
      </c>
      <c r="D1076" s="331" t="s">
        <v>4533</v>
      </c>
      <c r="E1076" s="330">
        <v>64</v>
      </c>
      <c r="F1076" s="271">
        <v>33</v>
      </c>
      <c r="G1076" s="271">
        <v>217</v>
      </c>
      <c r="I1076" s="338" t="s">
        <v>9147</v>
      </c>
      <c r="J1076" s="272">
        <f t="shared" si="39"/>
        <v>232</v>
      </c>
    </row>
    <row r="1077" spans="1:11" x14ac:dyDescent="0.2">
      <c r="A1077" s="337" t="s">
        <v>1655</v>
      </c>
      <c r="B1077" s="336" t="s">
        <v>1423</v>
      </c>
      <c r="C1077" s="332">
        <v>0.5</v>
      </c>
      <c r="D1077" s="336" t="s">
        <v>347</v>
      </c>
      <c r="E1077" s="271">
        <v>65</v>
      </c>
      <c r="F1077" s="271">
        <v>32</v>
      </c>
      <c r="G1077" s="271">
        <v>214</v>
      </c>
      <c r="I1077" s="338" t="s">
        <v>9147</v>
      </c>
      <c r="J1077" s="272">
        <f t="shared" si="39"/>
        <v>229</v>
      </c>
    </row>
    <row r="1078" spans="1:11" x14ac:dyDescent="0.2">
      <c r="A1078" s="337" t="s">
        <v>12474</v>
      </c>
      <c r="B1078" s="572" t="s">
        <v>1423</v>
      </c>
      <c r="C1078" s="332">
        <v>0.5</v>
      </c>
      <c r="D1078" s="572" t="s">
        <v>12475</v>
      </c>
      <c r="E1078" s="271">
        <v>66</v>
      </c>
      <c r="F1078" s="271">
        <v>29</v>
      </c>
      <c r="G1078" s="271">
        <v>208</v>
      </c>
      <c r="H1078" s="272" t="s">
        <v>12476</v>
      </c>
      <c r="I1078" s="338" t="s">
        <v>9147</v>
      </c>
      <c r="J1078" s="272">
        <f t="shared" si="39"/>
        <v>223</v>
      </c>
    </row>
    <row r="1079" spans="1:11" x14ac:dyDescent="0.2">
      <c r="A1079" s="483" t="s">
        <v>1303</v>
      </c>
      <c r="B1079" s="491" t="s">
        <v>1423</v>
      </c>
      <c r="C1079" s="485">
        <v>0.5</v>
      </c>
      <c r="D1079" s="484" t="s">
        <v>5703</v>
      </c>
      <c r="E1079" s="486">
        <v>66</v>
      </c>
      <c r="F1079" s="486">
        <v>33</v>
      </c>
      <c r="G1079" s="486">
        <v>212</v>
      </c>
      <c r="H1079" s="491" t="s">
        <v>1835</v>
      </c>
      <c r="I1079" s="491" t="s">
        <v>9147</v>
      </c>
      <c r="J1079" s="491">
        <f t="shared" si="39"/>
        <v>227</v>
      </c>
    </row>
    <row r="1080" spans="1:11" x14ac:dyDescent="0.2">
      <c r="A1080" s="337" t="s">
        <v>10231</v>
      </c>
      <c r="B1080" s="338" t="s">
        <v>1423</v>
      </c>
      <c r="C1080" s="332">
        <v>0.5</v>
      </c>
      <c r="D1080" s="336" t="s">
        <v>4902</v>
      </c>
      <c r="E1080" s="271">
        <v>65</v>
      </c>
      <c r="F1080" s="271">
        <v>33</v>
      </c>
      <c r="G1080" s="271">
        <v>222</v>
      </c>
      <c r="H1080" s="338" t="s">
        <v>10232</v>
      </c>
      <c r="I1080" s="338" t="s">
        <v>9147</v>
      </c>
      <c r="J1080" s="272">
        <f t="shared" si="39"/>
        <v>237</v>
      </c>
    </row>
    <row r="1081" spans="1:11" x14ac:dyDescent="0.2">
      <c r="A1081" s="337" t="s">
        <v>12135</v>
      </c>
      <c r="B1081" s="338" t="s">
        <v>3714</v>
      </c>
      <c r="C1081" s="332">
        <v>0.5</v>
      </c>
      <c r="D1081" s="572" t="s">
        <v>12136</v>
      </c>
      <c r="E1081" s="271">
        <v>70</v>
      </c>
      <c r="F1081" s="271">
        <v>25</v>
      </c>
      <c r="G1081" s="271">
        <v>264</v>
      </c>
      <c r="H1081" s="338" t="s">
        <v>12079</v>
      </c>
      <c r="I1081" s="338" t="s">
        <v>9098</v>
      </c>
      <c r="K1081" s="272">
        <v>281</v>
      </c>
    </row>
    <row r="1082" spans="1:11" x14ac:dyDescent="0.2">
      <c r="A1082" s="337" t="s">
        <v>640</v>
      </c>
      <c r="B1082" s="336" t="s">
        <v>1423</v>
      </c>
      <c r="C1082" s="332">
        <v>0.5</v>
      </c>
      <c r="D1082" s="336" t="s">
        <v>4952</v>
      </c>
      <c r="E1082" s="271">
        <v>65</v>
      </c>
      <c r="F1082" s="271">
        <v>43</v>
      </c>
      <c r="G1082" s="271">
        <v>209</v>
      </c>
      <c r="I1082" s="338" t="s">
        <v>9147</v>
      </c>
      <c r="J1082" s="272">
        <f t="shared" si="39"/>
        <v>224</v>
      </c>
    </row>
    <row r="1083" spans="1:11" x14ac:dyDescent="0.2">
      <c r="A1083" s="337" t="s">
        <v>5385</v>
      </c>
      <c r="B1083" s="338" t="s">
        <v>1423</v>
      </c>
      <c r="C1083" s="332">
        <v>0.5</v>
      </c>
      <c r="D1083" s="420" t="s">
        <v>561</v>
      </c>
      <c r="E1083" s="271">
        <v>64</v>
      </c>
      <c r="F1083" s="271">
        <v>33</v>
      </c>
      <c r="G1083" s="271">
        <v>215</v>
      </c>
      <c r="I1083" s="338" t="s">
        <v>9147</v>
      </c>
      <c r="J1083" s="272">
        <f t="shared" si="39"/>
        <v>230</v>
      </c>
    </row>
    <row r="1084" spans="1:11" x14ac:dyDescent="0.2">
      <c r="A1084" s="337" t="s">
        <v>8435</v>
      </c>
      <c r="B1084" s="272" t="s">
        <v>1423</v>
      </c>
      <c r="C1084" s="332">
        <v>0.5</v>
      </c>
      <c r="D1084" s="420" t="s">
        <v>1836</v>
      </c>
      <c r="E1084" s="271">
        <v>65</v>
      </c>
      <c r="F1084" s="271">
        <v>33</v>
      </c>
      <c r="G1084" s="271">
        <v>208</v>
      </c>
      <c r="H1084" s="338" t="s">
        <v>1835</v>
      </c>
      <c r="I1084" s="338" t="s">
        <v>9147</v>
      </c>
      <c r="J1084" s="272">
        <f t="shared" si="39"/>
        <v>223</v>
      </c>
    </row>
    <row r="1085" spans="1:11" x14ac:dyDescent="0.2">
      <c r="A1085" s="337" t="s">
        <v>1837</v>
      </c>
      <c r="B1085" s="272" t="s">
        <v>1423</v>
      </c>
      <c r="C1085" s="332">
        <v>0.5</v>
      </c>
      <c r="D1085" s="420" t="s">
        <v>7466</v>
      </c>
      <c r="E1085" s="271">
        <v>65</v>
      </c>
      <c r="F1085" s="271">
        <v>33</v>
      </c>
      <c r="G1085" s="271">
        <v>212</v>
      </c>
      <c r="H1085" s="338" t="s">
        <v>1834</v>
      </c>
      <c r="I1085" s="338" t="s">
        <v>9147</v>
      </c>
      <c r="J1085" s="272">
        <f t="shared" si="39"/>
        <v>227</v>
      </c>
    </row>
    <row r="1086" spans="1:11" x14ac:dyDescent="0.2">
      <c r="A1086" s="337" t="s">
        <v>6203</v>
      </c>
      <c r="B1086" s="338" t="s">
        <v>1423</v>
      </c>
      <c r="C1086" s="332">
        <v>0.5</v>
      </c>
      <c r="D1086" s="420" t="s">
        <v>7466</v>
      </c>
      <c r="E1086" s="271">
        <v>66</v>
      </c>
      <c r="F1086" s="271">
        <v>40</v>
      </c>
      <c r="G1086" s="271">
        <v>205</v>
      </c>
      <c r="H1086" s="338" t="s">
        <v>3800</v>
      </c>
      <c r="I1086" s="338" t="s">
        <v>9147</v>
      </c>
      <c r="J1086" s="272">
        <f t="shared" si="39"/>
        <v>220</v>
      </c>
    </row>
    <row r="1087" spans="1:11" x14ac:dyDescent="0.2">
      <c r="A1087" s="337" t="s">
        <v>11003</v>
      </c>
      <c r="B1087" s="338" t="s">
        <v>1423</v>
      </c>
      <c r="C1087" s="332">
        <v>0.5</v>
      </c>
      <c r="D1087" s="420" t="s">
        <v>11004</v>
      </c>
      <c r="E1087" s="271">
        <v>67</v>
      </c>
      <c r="F1087" s="271">
        <v>32</v>
      </c>
      <c r="G1087" s="271">
        <v>212</v>
      </c>
      <c r="H1087" s="338" t="s">
        <v>10980</v>
      </c>
      <c r="I1087" s="338" t="s">
        <v>9147</v>
      </c>
      <c r="J1087" s="272">
        <f t="shared" si="39"/>
        <v>227</v>
      </c>
    </row>
    <row r="1088" spans="1:11" x14ac:dyDescent="0.2">
      <c r="A1088" s="337" t="s">
        <v>436</v>
      </c>
      <c r="B1088" s="338" t="s">
        <v>1423</v>
      </c>
      <c r="C1088" s="332">
        <v>0.5</v>
      </c>
      <c r="D1088" s="420" t="s">
        <v>1263</v>
      </c>
      <c r="E1088" s="271">
        <v>66</v>
      </c>
      <c r="F1088" s="271">
        <v>33</v>
      </c>
      <c r="G1088" s="271">
        <v>220</v>
      </c>
      <c r="H1088" s="338" t="s">
        <v>1262</v>
      </c>
      <c r="I1088" s="338" t="s">
        <v>9147</v>
      </c>
      <c r="J1088" s="272">
        <f t="shared" si="39"/>
        <v>235</v>
      </c>
    </row>
    <row r="1089" spans="1:10" ht="12" customHeight="1" x14ac:dyDescent="0.2">
      <c r="A1089" s="337" t="s">
        <v>305</v>
      </c>
      <c r="B1089" s="331" t="s">
        <v>1423</v>
      </c>
      <c r="C1089" s="330">
        <v>0.5</v>
      </c>
      <c r="D1089" s="331" t="s">
        <v>8821</v>
      </c>
      <c r="E1089" s="330">
        <v>63</v>
      </c>
      <c r="F1089" s="271">
        <v>41</v>
      </c>
      <c r="G1089" s="271">
        <v>226</v>
      </c>
      <c r="I1089" s="338" t="s">
        <v>9147</v>
      </c>
      <c r="J1089" s="272">
        <f t="shared" si="39"/>
        <v>241</v>
      </c>
    </row>
    <row r="1090" spans="1:10" x14ac:dyDescent="0.2">
      <c r="A1090" s="337" t="s">
        <v>7828</v>
      </c>
      <c r="B1090" s="331" t="s">
        <v>1423</v>
      </c>
      <c r="C1090" s="330">
        <v>0.5</v>
      </c>
      <c r="D1090" s="331" t="s">
        <v>5287</v>
      </c>
      <c r="E1090" s="330">
        <v>65</v>
      </c>
      <c r="F1090" s="271">
        <v>42</v>
      </c>
      <c r="G1090" s="271">
        <v>232</v>
      </c>
      <c r="I1090" s="338" t="s">
        <v>9147</v>
      </c>
      <c r="J1090" s="272">
        <f t="shared" si="39"/>
        <v>247</v>
      </c>
    </row>
    <row r="1091" spans="1:10" x14ac:dyDescent="0.2">
      <c r="A1091" s="337" t="s">
        <v>5027</v>
      </c>
      <c r="B1091" s="338" t="s">
        <v>1423</v>
      </c>
      <c r="C1091" s="332">
        <v>0.5</v>
      </c>
      <c r="D1091" s="420" t="s">
        <v>10029</v>
      </c>
      <c r="E1091" s="271">
        <v>64</v>
      </c>
      <c r="F1091" s="271">
        <v>33</v>
      </c>
      <c r="G1091" s="271">
        <v>236</v>
      </c>
      <c r="I1091" s="338" t="s">
        <v>9147</v>
      </c>
      <c r="J1091" s="272">
        <f t="shared" si="39"/>
        <v>251</v>
      </c>
    </row>
    <row r="1092" spans="1:10" x14ac:dyDescent="0.2">
      <c r="A1092" s="337" t="s">
        <v>3533</v>
      </c>
      <c r="B1092" s="338" t="s">
        <v>1423</v>
      </c>
      <c r="C1092" s="332">
        <v>0.5</v>
      </c>
      <c r="D1092" s="420" t="s">
        <v>3531</v>
      </c>
      <c r="E1092" s="271">
        <v>64</v>
      </c>
      <c r="F1092" s="271">
        <v>33</v>
      </c>
      <c r="G1092" s="271">
        <v>236</v>
      </c>
      <c r="H1092" s="338" t="s">
        <v>3532</v>
      </c>
      <c r="I1092" s="338" t="s">
        <v>9147</v>
      </c>
      <c r="J1092" s="272">
        <f t="shared" si="39"/>
        <v>251</v>
      </c>
    </row>
    <row r="1093" spans="1:10" x14ac:dyDescent="0.2">
      <c r="A1093" s="337" t="s">
        <v>7717</v>
      </c>
      <c r="B1093" s="338" t="s">
        <v>1423</v>
      </c>
      <c r="C1093" s="332">
        <v>0.5</v>
      </c>
      <c r="D1093" s="333" t="s">
        <v>7567</v>
      </c>
      <c r="E1093" s="271">
        <v>66</v>
      </c>
      <c r="F1093" s="271">
        <v>33</v>
      </c>
      <c r="G1093" s="271">
        <v>208</v>
      </c>
      <c r="I1093" s="338" t="s">
        <v>9147</v>
      </c>
      <c r="J1093" s="272">
        <f t="shared" si="39"/>
        <v>223</v>
      </c>
    </row>
    <row r="1094" spans="1:10" x14ac:dyDescent="0.2">
      <c r="A1094" s="364" t="s">
        <v>3307</v>
      </c>
      <c r="B1094" s="338" t="s">
        <v>1423</v>
      </c>
      <c r="C1094" s="332">
        <v>0.5</v>
      </c>
      <c r="D1094" s="420" t="s">
        <v>8129</v>
      </c>
      <c r="E1094" s="271">
        <v>65</v>
      </c>
      <c r="F1094" s="271">
        <v>33</v>
      </c>
      <c r="G1094" s="271">
        <v>210</v>
      </c>
      <c r="H1094" s="338" t="s">
        <v>3658</v>
      </c>
      <c r="I1094" s="338" t="s">
        <v>9147</v>
      </c>
      <c r="J1094" s="272">
        <f t="shared" si="39"/>
        <v>225</v>
      </c>
    </row>
    <row r="1095" spans="1:10" x14ac:dyDescent="0.2">
      <c r="A1095" s="337" t="s">
        <v>3308</v>
      </c>
      <c r="B1095" s="338" t="s">
        <v>1423</v>
      </c>
      <c r="C1095" s="332">
        <v>0.5</v>
      </c>
      <c r="D1095" s="420" t="s">
        <v>8128</v>
      </c>
      <c r="E1095" s="271">
        <v>65</v>
      </c>
      <c r="F1095" s="271">
        <v>41</v>
      </c>
      <c r="G1095" s="271">
        <v>230</v>
      </c>
      <c r="H1095" s="338" t="s">
        <v>3657</v>
      </c>
      <c r="I1095" s="338" t="s">
        <v>9147</v>
      </c>
      <c r="J1095" s="272">
        <f t="shared" si="39"/>
        <v>245</v>
      </c>
    </row>
    <row r="1096" spans="1:10" x14ac:dyDescent="0.2">
      <c r="A1096" s="337" t="s">
        <v>11195</v>
      </c>
      <c r="B1096" s="338" t="s">
        <v>1423</v>
      </c>
      <c r="C1096" s="332">
        <v>0.5</v>
      </c>
      <c r="D1096" s="420" t="s">
        <v>2916</v>
      </c>
      <c r="E1096" s="271">
        <v>63</v>
      </c>
      <c r="F1096" s="271">
        <v>33</v>
      </c>
      <c r="G1096" s="271">
        <v>235</v>
      </c>
      <c r="H1096" s="338" t="s">
        <v>11198</v>
      </c>
      <c r="I1096" s="338" t="s">
        <v>9147</v>
      </c>
      <c r="J1096" s="272">
        <f t="shared" si="39"/>
        <v>250</v>
      </c>
    </row>
    <row r="1097" spans="1:10" x14ac:dyDescent="0.2">
      <c r="A1097" s="348" t="s">
        <v>1746</v>
      </c>
      <c r="B1097" s="331" t="s">
        <v>1423</v>
      </c>
      <c r="C1097" s="330">
        <v>0.5</v>
      </c>
      <c r="D1097" s="331" t="s">
        <v>10514</v>
      </c>
      <c r="E1097" s="330">
        <v>65</v>
      </c>
      <c r="F1097" s="339">
        <v>33</v>
      </c>
      <c r="G1097" s="339">
        <v>228</v>
      </c>
      <c r="I1097" s="338" t="s">
        <v>9147</v>
      </c>
      <c r="J1097" s="272">
        <f t="shared" si="39"/>
        <v>243</v>
      </c>
    </row>
    <row r="1098" spans="1:10" x14ac:dyDescent="0.2">
      <c r="A1098" s="348" t="s">
        <v>2861</v>
      </c>
      <c r="B1098" s="331" t="s">
        <v>1423</v>
      </c>
      <c r="C1098" s="330">
        <v>0.5</v>
      </c>
      <c r="D1098" s="331" t="s">
        <v>3578</v>
      </c>
      <c r="E1098" s="330">
        <v>66</v>
      </c>
      <c r="F1098" s="339">
        <v>33</v>
      </c>
      <c r="G1098" s="339">
        <v>228</v>
      </c>
      <c r="H1098" s="338" t="s">
        <v>2860</v>
      </c>
      <c r="I1098" s="338" t="s">
        <v>9147</v>
      </c>
      <c r="J1098" s="272">
        <f t="shared" si="39"/>
        <v>243</v>
      </c>
    </row>
    <row r="1099" spans="1:10" x14ac:dyDescent="0.2">
      <c r="A1099" s="348" t="s">
        <v>1557</v>
      </c>
      <c r="B1099" s="331" t="s">
        <v>1423</v>
      </c>
      <c r="C1099" s="330">
        <v>0.5</v>
      </c>
      <c r="D1099" s="331" t="s">
        <v>5187</v>
      </c>
      <c r="E1099" s="330">
        <v>68</v>
      </c>
      <c r="F1099" s="339">
        <v>33</v>
      </c>
      <c r="G1099" s="339">
        <v>225</v>
      </c>
      <c r="I1099" s="338" t="s">
        <v>9147</v>
      </c>
      <c r="J1099" s="272">
        <f t="shared" si="39"/>
        <v>240</v>
      </c>
    </row>
    <row r="1100" spans="1:10" x14ac:dyDescent="0.2">
      <c r="A1100" s="348" t="s">
        <v>8105</v>
      </c>
      <c r="B1100" s="331" t="s">
        <v>1423</v>
      </c>
      <c r="C1100" s="330">
        <v>0.5</v>
      </c>
      <c r="D1100" s="331" t="s">
        <v>317</v>
      </c>
      <c r="E1100" s="330">
        <v>68</v>
      </c>
      <c r="F1100" s="339">
        <v>33</v>
      </c>
      <c r="G1100" s="339">
        <v>230</v>
      </c>
      <c r="H1100" s="338" t="s">
        <v>8502</v>
      </c>
      <c r="I1100" s="338" t="s">
        <v>9147</v>
      </c>
      <c r="J1100" s="272">
        <f t="shared" si="39"/>
        <v>245</v>
      </c>
    </row>
    <row r="1101" spans="1:10" x14ac:dyDescent="0.2">
      <c r="A1101" s="337" t="s">
        <v>4778</v>
      </c>
      <c r="B1101" s="338" t="s">
        <v>1423</v>
      </c>
      <c r="C1101" s="332">
        <v>0.5</v>
      </c>
      <c r="D1101" s="420" t="s">
        <v>10432</v>
      </c>
      <c r="E1101" s="271">
        <v>66</v>
      </c>
      <c r="F1101" s="271">
        <v>33</v>
      </c>
      <c r="G1101" s="271">
        <v>233</v>
      </c>
      <c r="I1101" s="338" t="s">
        <v>9147</v>
      </c>
      <c r="J1101" s="272">
        <f t="shared" si="39"/>
        <v>248</v>
      </c>
    </row>
    <row r="1102" spans="1:10" x14ac:dyDescent="0.2">
      <c r="A1102" s="483" t="s">
        <v>9120</v>
      </c>
      <c r="B1102" s="488" t="s">
        <v>1423</v>
      </c>
      <c r="C1102" s="489">
        <v>0.5</v>
      </c>
      <c r="D1102" s="488" t="s">
        <v>1281</v>
      </c>
      <c r="E1102" s="485">
        <v>66</v>
      </c>
      <c r="F1102" s="486">
        <v>33</v>
      </c>
      <c r="G1102" s="486">
        <v>212</v>
      </c>
      <c r="H1102" s="491"/>
      <c r="I1102" s="491" t="s">
        <v>9147</v>
      </c>
      <c r="J1102" s="491">
        <f t="shared" si="39"/>
        <v>227</v>
      </c>
    </row>
    <row r="1103" spans="1:10" x14ac:dyDescent="0.2">
      <c r="A1103" s="483" t="s">
        <v>3393</v>
      </c>
      <c r="B1103" s="488" t="s">
        <v>3714</v>
      </c>
      <c r="C1103" s="489">
        <v>0.5</v>
      </c>
      <c r="D1103" s="488" t="s">
        <v>1282</v>
      </c>
      <c r="E1103" s="489">
        <v>66</v>
      </c>
      <c r="F1103" s="490">
        <v>33</v>
      </c>
      <c r="G1103" s="490">
        <v>215</v>
      </c>
      <c r="H1103" s="491"/>
      <c r="I1103" s="491" t="s">
        <v>9147</v>
      </c>
      <c r="J1103" s="491">
        <f t="shared" si="39"/>
        <v>230</v>
      </c>
    </row>
    <row r="1104" spans="1:10" x14ac:dyDescent="0.2">
      <c r="A1104" s="337" t="s">
        <v>7235</v>
      </c>
      <c r="B1104" s="331" t="s">
        <v>1423</v>
      </c>
      <c r="C1104" s="330">
        <v>0.5</v>
      </c>
      <c r="D1104" s="331" t="s">
        <v>7233</v>
      </c>
      <c r="E1104" s="330">
        <v>65</v>
      </c>
      <c r="F1104" s="339">
        <v>33</v>
      </c>
      <c r="G1104" s="339">
        <v>217</v>
      </c>
      <c r="H1104" s="338" t="s">
        <v>7234</v>
      </c>
      <c r="I1104" s="338" t="s">
        <v>9147</v>
      </c>
      <c r="J1104" s="272">
        <f t="shared" si="39"/>
        <v>232</v>
      </c>
    </row>
    <row r="1105" spans="1:11" x14ac:dyDescent="0.2">
      <c r="A1105" s="337" t="s">
        <v>7864</v>
      </c>
      <c r="B1105" s="331" t="s">
        <v>1423</v>
      </c>
      <c r="C1105" s="330">
        <v>0.5</v>
      </c>
      <c r="D1105" s="331" t="s">
        <v>7865</v>
      </c>
      <c r="E1105" s="330">
        <v>65</v>
      </c>
      <c r="F1105" s="339">
        <v>33</v>
      </c>
      <c r="G1105" s="339">
        <v>223</v>
      </c>
      <c r="H1105" s="338"/>
      <c r="I1105" s="338" t="s">
        <v>9147</v>
      </c>
      <c r="J1105" s="272">
        <f t="shared" si="39"/>
        <v>238</v>
      </c>
    </row>
    <row r="1106" spans="1:11" x14ac:dyDescent="0.2">
      <c r="A1106" s="337" t="s">
        <v>7986</v>
      </c>
      <c r="B1106" s="338" t="s">
        <v>1423</v>
      </c>
      <c r="C1106" s="332">
        <v>0.5</v>
      </c>
      <c r="D1106" s="420" t="s">
        <v>10030</v>
      </c>
      <c r="E1106" s="271">
        <v>67</v>
      </c>
      <c r="F1106" s="271">
        <v>32</v>
      </c>
      <c r="G1106" s="271">
        <v>215</v>
      </c>
      <c r="I1106" s="338" t="s">
        <v>9147</v>
      </c>
      <c r="J1106" s="272">
        <f t="shared" si="39"/>
        <v>230</v>
      </c>
    </row>
    <row r="1107" spans="1:11" x14ac:dyDescent="0.2">
      <c r="A1107" s="337" t="s">
        <v>4218</v>
      </c>
      <c r="B1107" s="338" t="s">
        <v>1423</v>
      </c>
      <c r="C1107" s="332">
        <v>0.5</v>
      </c>
      <c r="D1107" s="420" t="s">
        <v>4219</v>
      </c>
      <c r="E1107" s="271">
        <v>66</v>
      </c>
      <c r="F1107" s="271">
        <v>42</v>
      </c>
      <c r="G1107" s="271">
        <v>200</v>
      </c>
      <c r="H1107" s="338" t="s">
        <v>4659</v>
      </c>
      <c r="I1107" s="338" t="s">
        <v>9147</v>
      </c>
      <c r="J1107" s="272">
        <f t="shared" si="39"/>
        <v>215</v>
      </c>
    </row>
    <row r="1108" spans="1:11" x14ac:dyDescent="0.2">
      <c r="A1108" s="337" t="s">
        <v>9738</v>
      </c>
      <c r="B1108" s="338" t="s">
        <v>1423</v>
      </c>
      <c r="C1108" s="332">
        <v>0.5</v>
      </c>
      <c r="D1108" s="420" t="s">
        <v>9739</v>
      </c>
      <c r="E1108" s="271">
        <v>62</v>
      </c>
      <c r="F1108" s="271">
        <v>28</v>
      </c>
      <c r="G1108" s="271">
        <v>300</v>
      </c>
      <c r="H1108" s="338" t="s">
        <v>2131</v>
      </c>
      <c r="I1108" s="338" t="s">
        <v>9098</v>
      </c>
      <c r="J1108" s="272">
        <f t="shared" si="39"/>
        <v>315</v>
      </c>
    </row>
    <row r="1109" spans="1:11" x14ac:dyDescent="0.2">
      <c r="A1109" s="337" t="s">
        <v>1405</v>
      </c>
      <c r="B1109" s="331" t="s">
        <v>1423</v>
      </c>
      <c r="C1109" s="330">
        <v>0.5</v>
      </c>
      <c r="D1109" s="331" t="s">
        <v>5163</v>
      </c>
      <c r="E1109" s="330">
        <v>65</v>
      </c>
      <c r="F1109" s="339">
        <v>29</v>
      </c>
      <c r="G1109" s="339">
        <v>270</v>
      </c>
      <c r="I1109" s="338" t="s">
        <v>9098</v>
      </c>
      <c r="K1109" s="272">
        <f>G1109+17</f>
        <v>287</v>
      </c>
    </row>
    <row r="1110" spans="1:11" x14ac:dyDescent="0.2">
      <c r="A1110" s="348" t="s">
        <v>54</v>
      </c>
      <c r="B1110" s="331" t="s">
        <v>1423</v>
      </c>
      <c r="C1110" s="330">
        <v>0.5</v>
      </c>
      <c r="D1110" s="331" t="s">
        <v>4825</v>
      </c>
      <c r="E1110" s="330">
        <v>67</v>
      </c>
      <c r="F1110" s="339">
        <v>32</v>
      </c>
      <c r="G1110" s="339">
        <v>215</v>
      </c>
      <c r="I1110" s="338" t="s">
        <v>9147</v>
      </c>
      <c r="J1110" s="272">
        <f t="shared" ref="J1110:J1139" si="40">G1110+15</f>
        <v>230</v>
      </c>
    </row>
    <row r="1111" spans="1:11" ht="14.25" x14ac:dyDescent="0.25">
      <c r="A1111" s="348" t="s">
        <v>2859</v>
      </c>
      <c r="B1111" s="331" t="s">
        <v>1423</v>
      </c>
      <c r="C1111" s="330">
        <v>0.5</v>
      </c>
      <c r="D1111" s="331" t="s">
        <v>1219</v>
      </c>
      <c r="E1111" s="330">
        <v>68</v>
      </c>
      <c r="F1111" s="339">
        <v>33</v>
      </c>
      <c r="G1111" s="339">
        <v>233</v>
      </c>
      <c r="H1111" s="338" t="s">
        <v>2860</v>
      </c>
      <c r="I1111" s="338" t="s">
        <v>9147</v>
      </c>
      <c r="J1111" s="272">
        <f t="shared" si="40"/>
        <v>248</v>
      </c>
    </row>
    <row r="1112" spans="1:11" x14ac:dyDescent="0.2">
      <c r="A1112" s="348" t="s">
        <v>7509</v>
      </c>
      <c r="B1112" s="331" t="s">
        <v>1423</v>
      </c>
      <c r="C1112" s="330">
        <v>0.5</v>
      </c>
      <c r="D1112" s="331" t="s">
        <v>7510</v>
      </c>
      <c r="E1112" s="330" t="s">
        <v>5070</v>
      </c>
      <c r="F1112" s="339">
        <v>43</v>
      </c>
      <c r="G1112" s="339">
        <v>218</v>
      </c>
      <c r="H1112" s="338" t="s">
        <v>2005</v>
      </c>
      <c r="I1112" s="338" t="s">
        <v>9147</v>
      </c>
      <c r="J1112" s="272">
        <f t="shared" si="40"/>
        <v>233</v>
      </c>
    </row>
    <row r="1113" spans="1:11" x14ac:dyDescent="0.2">
      <c r="A1113" s="337" t="s">
        <v>8434</v>
      </c>
      <c r="B1113" s="272" t="s">
        <v>4892</v>
      </c>
      <c r="C1113" s="332">
        <v>0.5</v>
      </c>
      <c r="D1113" s="336" t="s">
        <v>6486</v>
      </c>
      <c r="E1113" s="271">
        <v>66</v>
      </c>
      <c r="F1113" s="271">
        <v>33</v>
      </c>
      <c r="G1113" s="271">
        <v>220</v>
      </c>
      <c r="I1113" s="338" t="s">
        <v>9147</v>
      </c>
      <c r="J1113" s="272">
        <f t="shared" si="40"/>
        <v>235</v>
      </c>
    </row>
    <row r="1114" spans="1:11" x14ac:dyDescent="0.2">
      <c r="A1114" s="348" t="s">
        <v>9194</v>
      </c>
      <c r="B1114" s="331" t="s">
        <v>4892</v>
      </c>
      <c r="C1114" s="330">
        <v>0.5</v>
      </c>
      <c r="D1114" s="331" t="s">
        <v>1778</v>
      </c>
      <c r="E1114" s="330">
        <v>64</v>
      </c>
      <c r="F1114" s="339">
        <v>33</v>
      </c>
      <c r="G1114" s="339">
        <v>233</v>
      </c>
      <c r="H1114" s="338" t="s">
        <v>6834</v>
      </c>
      <c r="I1114" s="338" t="s">
        <v>9147</v>
      </c>
      <c r="J1114" s="272">
        <f t="shared" si="40"/>
        <v>248</v>
      </c>
    </row>
    <row r="1115" spans="1:11" x14ac:dyDescent="0.2">
      <c r="A1115" s="348" t="s">
        <v>6836</v>
      </c>
      <c r="B1115" s="331" t="s">
        <v>4892</v>
      </c>
      <c r="C1115" s="330">
        <v>0.5</v>
      </c>
      <c r="D1115" s="331" t="s">
        <v>1778</v>
      </c>
      <c r="E1115" s="330">
        <v>64</v>
      </c>
      <c r="F1115" s="339">
        <v>33</v>
      </c>
      <c r="G1115" s="339">
        <v>228</v>
      </c>
      <c r="H1115" s="338" t="s">
        <v>6835</v>
      </c>
      <c r="I1115" s="338" t="s">
        <v>9147</v>
      </c>
      <c r="J1115" s="272">
        <f t="shared" si="40"/>
        <v>243</v>
      </c>
    </row>
    <row r="1116" spans="1:11" x14ac:dyDescent="0.2">
      <c r="A1116" s="337" t="s">
        <v>3495</v>
      </c>
      <c r="B1116" s="331" t="s">
        <v>4892</v>
      </c>
      <c r="C1116" s="330">
        <v>0.5</v>
      </c>
      <c r="D1116" s="331" t="s">
        <v>2326</v>
      </c>
      <c r="E1116" s="330">
        <v>66</v>
      </c>
      <c r="F1116" s="271">
        <v>33</v>
      </c>
      <c r="G1116" s="271">
        <v>233</v>
      </c>
      <c r="I1116" s="338" t="s">
        <v>9147</v>
      </c>
      <c r="J1116" s="272">
        <f t="shared" si="40"/>
        <v>248</v>
      </c>
    </row>
    <row r="1117" spans="1:11" x14ac:dyDescent="0.2">
      <c r="A1117" s="348" t="s">
        <v>7968</v>
      </c>
      <c r="B1117" s="331" t="s">
        <v>4892</v>
      </c>
      <c r="C1117" s="330">
        <v>0.5</v>
      </c>
      <c r="D1117" s="331" t="s">
        <v>7901</v>
      </c>
      <c r="E1117" s="330">
        <v>65</v>
      </c>
      <c r="F1117" s="339">
        <v>41</v>
      </c>
      <c r="G1117" s="339">
        <v>211</v>
      </c>
      <c r="I1117" s="338" t="s">
        <v>9147</v>
      </c>
      <c r="J1117" s="272">
        <f t="shared" si="40"/>
        <v>226</v>
      </c>
    </row>
    <row r="1118" spans="1:11" x14ac:dyDescent="0.2">
      <c r="A1118" s="348" t="s">
        <v>5902</v>
      </c>
      <c r="B1118" s="331" t="s">
        <v>4892</v>
      </c>
      <c r="C1118" s="330">
        <v>0.5</v>
      </c>
      <c r="D1118" s="331" t="s">
        <v>6304</v>
      </c>
      <c r="E1118" s="330">
        <v>62</v>
      </c>
      <c r="F1118" s="339">
        <v>33</v>
      </c>
      <c r="G1118" s="339">
        <v>239</v>
      </c>
      <c r="I1118" s="338" t="s">
        <v>9147</v>
      </c>
      <c r="J1118" s="272">
        <f t="shared" si="40"/>
        <v>254</v>
      </c>
    </row>
    <row r="1119" spans="1:11" x14ac:dyDescent="0.2">
      <c r="A1119" s="337" t="s">
        <v>8599</v>
      </c>
      <c r="B1119" s="338" t="s">
        <v>4892</v>
      </c>
      <c r="C1119" s="332">
        <v>0.5</v>
      </c>
      <c r="D1119" s="333" t="s">
        <v>4065</v>
      </c>
      <c r="E1119" s="271">
        <v>65</v>
      </c>
      <c r="F1119" s="271">
        <v>33</v>
      </c>
      <c r="G1119" s="271">
        <v>232</v>
      </c>
      <c r="I1119" s="338" t="s">
        <v>9147</v>
      </c>
      <c r="J1119" s="272">
        <f t="shared" si="40"/>
        <v>247</v>
      </c>
    </row>
    <row r="1120" spans="1:11" x14ac:dyDescent="0.2">
      <c r="A1120" s="337" t="s">
        <v>1561</v>
      </c>
      <c r="B1120" s="338" t="s">
        <v>4892</v>
      </c>
      <c r="C1120" s="332">
        <v>0.5</v>
      </c>
      <c r="D1120" s="420" t="s">
        <v>1562</v>
      </c>
      <c r="E1120" s="271">
        <v>65</v>
      </c>
      <c r="F1120" s="271">
        <v>33</v>
      </c>
      <c r="G1120" s="271">
        <v>216</v>
      </c>
      <c r="I1120" s="338" t="s">
        <v>9147</v>
      </c>
      <c r="J1120" s="272">
        <f t="shared" si="40"/>
        <v>231</v>
      </c>
    </row>
    <row r="1121" spans="1:10" x14ac:dyDescent="0.2">
      <c r="A1121" s="337" t="s">
        <v>8666</v>
      </c>
      <c r="B1121" s="331" t="s">
        <v>4892</v>
      </c>
      <c r="C1121" s="330">
        <v>0.5</v>
      </c>
      <c r="D1121" s="331" t="s">
        <v>7175</v>
      </c>
      <c r="E1121" s="330">
        <v>66</v>
      </c>
      <c r="F1121" s="271">
        <v>33</v>
      </c>
      <c r="G1121" s="271">
        <v>234</v>
      </c>
      <c r="I1121" s="338" t="s">
        <v>9147</v>
      </c>
      <c r="J1121" s="272">
        <f t="shared" si="40"/>
        <v>249</v>
      </c>
    </row>
    <row r="1122" spans="1:10" x14ac:dyDescent="0.2">
      <c r="A1122" s="337" t="s">
        <v>2148</v>
      </c>
      <c r="B1122" s="331" t="s">
        <v>4892</v>
      </c>
      <c r="C1122" s="330">
        <v>0.5</v>
      </c>
      <c r="D1122" s="331" t="s">
        <v>2149</v>
      </c>
      <c r="E1122" s="330">
        <v>66</v>
      </c>
      <c r="F1122" s="271">
        <v>33</v>
      </c>
      <c r="G1122" s="271">
        <v>226</v>
      </c>
      <c r="H1122" s="338" t="s">
        <v>12012</v>
      </c>
      <c r="I1122" s="338" t="s">
        <v>9147</v>
      </c>
      <c r="J1122" s="272">
        <f t="shared" si="40"/>
        <v>241</v>
      </c>
    </row>
    <row r="1123" spans="1:10" x14ac:dyDescent="0.2">
      <c r="A1123" s="483" t="s">
        <v>2613</v>
      </c>
      <c r="B1123" s="484" t="s">
        <v>4892</v>
      </c>
      <c r="C1123" s="485">
        <v>0.5</v>
      </c>
      <c r="D1123" s="484" t="s">
        <v>7979</v>
      </c>
      <c r="E1123" s="486">
        <v>65</v>
      </c>
      <c r="F1123" s="486">
        <v>33</v>
      </c>
      <c r="G1123" s="486">
        <v>228</v>
      </c>
      <c r="H1123" s="491" t="s">
        <v>131</v>
      </c>
      <c r="I1123" s="491" t="s">
        <v>9147</v>
      </c>
      <c r="J1123" s="491">
        <f t="shared" si="40"/>
        <v>243</v>
      </c>
    </row>
    <row r="1124" spans="1:10" x14ac:dyDescent="0.2">
      <c r="A1124" s="337" t="s">
        <v>9496</v>
      </c>
      <c r="B1124" s="336" t="s">
        <v>4892</v>
      </c>
      <c r="C1124" s="332">
        <v>0.5</v>
      </c>
      <c r="D1124" s="336" t="s">
        <v>7979</v>
      </c>
      <c r="E1124" s="271">
        <v>65</v>
      </c>
      <c r="F1124" s="271">
        <v>33</v>
      </c>
      <c r="G1124" s="271">
        <v>230</v>
      </c>
      <c r="H1124" s="338" t="s">
        <v>33</v>
      </c>
      <c r="I1124" s="338" t="s">
        <v>9147</v>
      </c>
      <c r="J1124" s="272">
        <f t="shared" si="40"/>
        <v>245</v>
      </c>
    </row>
    <row r="1125" spans="1:10" x14ac:dyDescent="0.2">
      <c r="A1125" s="337" t="s">
        <v>2136</v>
      </c>
      <c r="B1125" s="331" t="s">
        <v>4892</v>
      </c>
      <c r="C1125" s="330">
        <v>0.5</v>
      </c>
      <c r="D1125" s="331" t="s">
        <v>9798</v>
      </c>
      <c r="E1125" s="330">
        <v>65</v>
      </c>
      <c r="F1125" s="271">
        <v>33</v>
      </c>
      <c r="G1125" s="271">
        <v>220</v>
      </c>
      <c r="I1125" s="338" t="s">
        <v>9147</v>
      </c>
      <c r="J1125" s="272">
        <f t="shared" si="40"/>
        <v>235</v>
      </c>
    </row>
    <row r="1126" spans="1:10" x14ac:dyDescent="0.2">
      <c r="A1126" s="337" t="s">
        <v>1537</v>
      </c>
      <c r="B1126" s="336" t="s">
        <v>4892</v>
      </c>
      <c r="C1126" s="332">
        <v>0.5</v>
      </c>
      <c r="D1126" s="336" t="s">
        <v>750</v>
      </c>
      <c r="E1126" s="271">
        <v>64</v>
      </c>
      <c r="F1126" s="271">
        <v>33</v>
      </c>
      <c r="G1126" s="271">
        <v>238</v>
      </c>
      <c r="I1126" s="338" t="s">
        <v>9147</v>
      </c>
      <c r="J1126" s="272">
        <f t="shared" si="40"/>
        <v>253</v>
      </c>
    </row>
    <row r="1127" spans="1:10" x14ac:dyDescent="0.2">
      <c r="A1127" s="337" t="s">
        <v>9497</v>
      </c>
      <c r="B1127" s="336" t="s">
        <v>4892</v>
      </c>
      <c r="C1127" s="332">
        <v>0.5</v>
      </c>
      <c r="D1127" s="336" t="s">
        <v>10449</v>
      </c>
      <c r="E1127" s="271">
        <v>65</v>
      </c>
      <c r="F1127" s="271">
        <v>33</v>
      </c>
      <c r="G1127" s="271">
        <v>236</v>
      </c>
      <c r="H1127" s="338" t="s">
        <v>33</v>
      </c>
      <c r="I1127" s="338" t="s">
        <v>9147</v>
      </c>
      <c r="J1127" s="272">
        <f t="shared" si="40"/>
        <v>251</v>
      </c>
    </row>
    <row r="1128" spans="1:10" x14ac:dyDescent="0.2">
      <c r="A1128" s="337" t="s">
        <v>6417</v>
      </c>
      <c r="B1128" s="338" t="s">
        <v>4892</v>
      </c>
      <c r="C1128" s="332">
        <v>0.5</v>
      </c>
      <c r="D1128" s="420" t="s">
        <v>9174</v>
      </c>
      <c r="E1128" s="271">
        <v>65</v>
      </c>
      <c r="F1128" s="271">
        <v>40</v>
      </c>
      <c r="G1128" s="271">
        <v>204</v>
      </c>
      <c r="I1128" s="338" t="s">
        <v>9147</v>
      </c>
      <c r="J1128" s="272">
        <f t="shared" si="40"/>
        <v>219</v>
      </c>
    </row>
    <row r="1129" spans="1:10" x14ac:dyDescent="0.2">
      <c r="A1129" s="337" t="s">
        <v>8667</v>
      </c>
      <c r="B1129" s="336" t="s">
        <v>4892</v>
      </c>
      <c r="C1129" s="332">
        <v>0.5</v>
      </c>
      <c r="D1129" s="336" t="s">
        <v>585</v>
      </c>
      <c r="E1129" s="271">
        <v>67</v>
      </c>
      <c r="F1129" s="271">
        <v>33</v>
      </c>
      <c r="G1129" s="271">
        <v>227</v>
      </c>
      <c r="I1129" s="338" t="s">
        <v>9147</v>
      </c>
      <c r="J1129" s="272">
        <f t="shared" si="40"/>
        <v>242</v>
      </c>
    </row>
    <row r="1130" spans="1:10" x14ac:dyDescent="0.2">
      <c r="A1130" s="515" t="s">
        <v>2614</v>
      </c>
      <c r="B1130" s="488" t="s">
        <v>4892</v>
      </c>
      <c r="C1130" s="516">
        <v>0.5</v>
      </c>
      <c r="D1130" s="488" t="s">
        <v>681</v>
      </c>
      <c r="E1130" s="517">
        <v>63</v>
      </c>
      <c r="F1130" s="517">
        <v>33</v>
      </c>
      <c r="G1130" s="517">
        <v>235</v>
      </c>
      <c r="H1130" s="491" t="s">
        <v>131</v>
      </c>
      <c r="I1130" s="491" t="s">
        <v>9147</v>
      </c>
      <c r="J1130" s="491">
        <f t="shared" si="40"/>
        <v>250</v>
      </c>
    </row>
    <row r="1131" spans="1:10" x14ac:dyDescent="0.2">
      <c r="A1131" s="421" t="s">
        <v>9493</v>
      </c>
      <c r="B1131" s="331" t="s">
        <v>4892</v>
      </c>
      <c r="C1131" s="351">
        <v>0.5</v>
      </c>
      <c r="D1131" s="331" t="s">
        <v>681</v>
      </c>
      <c r="E1131" s="352">
        <v>63</v>
      </c>
      <c r="F1131" s="352">
        <v>33</v>
      </c>
      <c r="G1131" s="352">
        <v>230</v>
      </c>
      <c r="H1131" s="338" t="s">
        <v>33</v>
      </c>
      <c r="I1131" s="338" t="s">
        <v>9147</v>
      </c>
      <c r="J1131" s="272">
        <f t="shared" si="40"/>
        <v>245</v>
      </c>
    </row>
    <row r="1132" spans="1:10" x14ac:dyDescent="0.2">
      <c r="A1132" s="421" t="s">
        <v>10450</v>
      </c>
      <c r="B1132" s="331" t="s">
        <v>4892</v>
      </c>
      <c r="C1132" s="351">
        <v>0.5</v>
      </c>
      <c r="D1132" s="331" t="s">
        <v>10451</v>
      </c>
      <c r="E1132" s="352">
        <v>65</v>
      </c>
      <c r="F1132" s="352">
        <v>33</v>
      </c>
      <c r="G1132" s="352">
        <v>236</v>
      </c>
      <c r="H1132" s="338" t="s">
        <v>33</v>
      </c>
      <c r="I1132" s="338" t="s">
        <v>9147</v>
      </c>
      <c r="J1132" s="272">
        <f t="shared" si="40"/>
        <v>251</v>
      </c>
    </row>
    <row r="1133" spans="1:10" x14ac:dyDescent="0.2">
      <c r="A1133" s="337" t="s">
        <v>4435</v>
      </c>
      <c r="B1133" s="272" t="s">
        <v>4892</v>
      </c>
      <c r="C1133" s="332">
        <v>0.5</v>
      </c>
      <c r="D1133" s="420" t="s">
        <v>1523</v>
      </c>
      <c r="E1133" s="271">
        <v>65</v>
      </c>
      <c r="F1133" s="271">
        <v>33</v>
      </c>
      <c r="G1133" s="271">
        <v>222</v>
      </c>
      <c r="I1133" s="338" t="s">
        <v>9147</v>
      </c>
      <c r="J1133" s="272">
        <f t="shared" si="40"/>
        <v>237</v>
      </c>
    </row>
    <row r="1134" spans="1:10" x14ac:dyDescent="0.2">
      <c r="A1134" s="337" t="s">
        <v>1552</v>
      </c>
      <c r="B1134" s="338" t="s">
        <v>4892</v>
      </c>
      <c r="C1134" s="332">
        <v>0.5</v>
      </c>
      <c r="D1134" s="420" t="s">
        <v>1553</v>
      </c>
      <c r="E1134" s="271">
        <v>65</v>
      </c>
      <c r="F1134" s="271">
        <v>33</v>
      </c>
      <c r="G1134" s="271">
        <v>224</v>
      </c>
      <c r="H1134" s="338" t="s">
        <v>1554</v>
      </c>
      <c r="I1134" s="338" t="s">
        <v>9147</v>
      </c>
      <c r="J1134" s="272">
        <f t="shared" si="40"/>
        <v>239</v>
      </c>
    </row>
    <row r="1135" spans="1:10" x14ac:dyDescent="0.2">
      <c r="A1135" s="337" t="s">
        <v>1563</v>
      </c>
      <c r="B1135" s="338" t="s">
        <v>4892</v>
      </c>
      <c r="C1135" s="332">
        <v>0.5</v>
      </c>
      <c r="D1135" s="420" t="s">
        <v>1564</v>
      </c>
      <c r="E1135" s="271">
        <v>66</v>
      </c>
      <c r="F1135" s="271">
        <v>33</v>
      </c>
      <c r="G1135" s="271">
        <v>213</v>
      </c>
      <c r="H1135" s="338"/>
      <c r="I1135" s="338" t="s">
        <v>9147</v>
      </c>
      <c r="J1135" s="272">
        <f t="shared" si="40"/>
        <v>228</v>
      </c>
    </row>
    <row r="1136" spans="1:10" s="491" customFormat="1" x14ac:dyDescent="0.2">
      <c r="A1136" s="483" t="s">
        <v>2823</v>
      </c>
      <c r="B1136" s="491" t="s">
        <v>4892</v>
      </c>
      <c r="C1136" s="485">
        <v>0.5</v>
      </c>
      <c r="D1136" s="538" t="s">
        <v>2824</v>
      </c>
      <c r="E1136" s="486">
        <v>62</v>
      </c>
      <c r="F1136" s="486">
        <v>33</v>
      </c>
      <c r="G1136" s="486">
        <v>238</v>
      </c>
      <c r="I1136" s="491" t="s">
        <v>9147</v>
      </c>
      <c r="J1136" s="491">
        <f t="shared" si="40"/>
        <v>253</v>
      </c>
    </row>
    <row r="1137" spans="1:11" s="491" customFormat="1" x14ac:dyDescent="0.2">
      <c r="A1137" s="483" t="s">
        <v>2610</v>
      </c>
      <c r="B1137" s="491" t="s">
        <v>4892</v>
      </c>
      <c r="C1137" s="485">
        <v>0.5</v>
      </c>
      <c r="D1137" s="538" t="s">
        <v>2824</v>
      </c>
      <c r="E1137" s="486">
        <v>62</v>
      </c>
      <c r="F1137" s="486">
        <v>33</v>
      </c>
      <c r="G1137" s="486">
        <v>245</v>
      </c>
      <c r="H1137" s="491" t="s">
        <v>131</v>
      </c>
      <c r="I1137" s="491" t="s">
        <v>9147</v>
      </c>
      <c r="J1137" s="491">
        <f t="shared" si="40"/>
        <v>260</v>
      </c>
    </row>
    <row r="1138" spans="1:11" x14ac:dyDescent="0.2">
      <c r="A1138" s="337" t="s">
        <v>9494</v>
      </c>
      <c r="B1138" s="338" t="s">
        <v>4892</v>
      </c>
      <c r="C1138" s="332">
        <v>0.5</v>
      </c>
      <c r="D1138" s="420" t="s">
        <v>2824</v>
      </c>
      <c r="E1138" s="271">
        <v>62</v>
      </c>
      <c r="F1138" s="271">
        <v>33</v>
      </c>
      <c r="G1138" s="271">
        <v>238</v>
      </c>
      <c r="H1138" s="338" t="s">
        <v>9495</v>
      </c>
      <c r="I1138" s="338" t="s">
        <v>9147</v>
      </c>
      <c r="J1138" s="272">
        <f t="shared" si="40"/>
        <v>253</v>
      </c>
    </row>
    <row r="1139" spans="1:11" x14ac:dyDescent="0.2">
      <c r="A1139" s="337" t="s">
        <v>2611</v>
      </c>
      <c r="B1139" s="338" t="s">
        <v>4892</v>
      </c>
      <c r="C1139" s="332">
        <v>0.5</v>
      </c>
      <c r="D1139" s="420" t="s">
        <v>2612</v>
      </c>
      <c r="E1139" s="271">
        <v>63</v>
      </c>
      <c r="F1139" s="271">
        <v>33</v>
      </c>
      <c r="G1139" s="271">
        <v>238</v>
      </c>
      <c r="H1139" s="338" t="s">
        <v>131</v>
      </c>
      <c r="I1139" s="338" t="s">
        <v>9147</v>
      </c>
      <c r="J1139" s="272">
        <f t="shared" si="40"/>
        <v>253</v>
      </c>
    </row>
    <row r="1140" spans="1:11" x14ac:dyDescent="0.2">
      <c r="A1140" s="337" t="s">
        <v>5836</v>
      </c>
      <c r="B1140" s="331" t="s">
        <v>8490</v>
      </c>
      <c r="C1140" s="330">
        <v>0.5</v>
      </c>
      <c r="D1140" s="331" t="s">
        <v>1132</v>
      </c>
      <c r="E1140" s="321">
        <v>71</v>
      </c>
      <c r="F1140" s="271">
        <v>25</v>
      </c>
      <c r="G1140" s="271">
        <v>257</v>
      </c>
      <c r="I1140" s="338" t="s">
        <v>9098</v>
      </c>
      <c r="K1140" s="272">
        <f t="shared" ref="K1140:K1147" si="41">G1140+17</f>
        <v>274</v>
      </c>
    </row>
    <row r="1141" spans="1:11" x14ac:dyDescent="0.2">
      <c r="A1141" s="348" t="s">
        <v>843</v>
      </c>
      <c r="B1141" s="331" t="s">
        <v>8490</v>
      </c>
      <c r="C1141" s="330">
        <v>0.5</v>
      </c>
      <c r="D1141" s="331" t="s">
        <v>8412</v>
      </c>
      <c r="E1141" s="330">
        <v>72</v>
      </c>
      <c r="F1141" s="339"/>
      <c r="G1141" s="339">
        <v>278</v>
      </c>
      <c r="I1141" s="338" t="s">
        <v>9098</v>
      </c>
      <c r="K1141" s="272">
        <f t="shared" si="41"/>
        <v>295</v>
      </c>
    </row>
    <row r="1142" spans="1:11" x14ac:dyDescent="0.2">
      <c r="A1142" s="337" t="s">
        <v>8000</v>
      </c>
      <c r="B1142" s="331" t="s">
        <v>8490</v>
      </c>
      <c r="C1142" s="330">
        <v>0.5</v>
      </c>
      <c r="D1142" s="331" t="s">
        <v>8668</v>
      </c>
      <c r="E1142" s="330">
        <v>76</v>
      </c>
      <c r="F1142" s="339">
        <v>27</v>
      </c>
      <c r="G1142" s="339">
        <v>188</v>
      </c>
      <c r="I1142" s="338" t="s">
        <v>9098</v>
      </c>
      <c r="K1142" s="272">
        <f t="shared" si="41"/>
        <v>205</v>
      </c>
    </row>
    <row r="1143" spans="1:11" x14ac:dyDescent="0.2">
      <c r="A1143" s="337" t="s">
        <v>3617</v>
      </c>
      <c r="B1143" s="331" t="s">
        <v>8490</v>
      </c>
      <c r="C1143" s="330">
        <v>0.5</v>
      </c>
      <c r="D1143" s="331" t="s">
        <v>10494</v>
      </c>
      <c r="E1143" s="330">
        <v>76</v>
      </c>
      <c r="F1143" s="271">
        <v>27</v>
      </c>
      <c r="G1143" s="271">
        <v>188</v>
      </c>
      <c r="I1143" s="338" t="s">
        <v>9098</v>
      </c>
      <c r="K1143" s="272">
        <f t="shared" si="41"/>
        <v>205</v>
      </c>
    </row>
    <row r="1144" spans="1:11" x14ac:dyDescent="0.2">
      <c r="A1144" s="337" t="s">
        <v>1528</v>
      </c>
      <c r="B1144" s="331" t="s">
        <v>8490</v>
      </c>
      <c r="C1144" s="330">
        <v>0.5</v>
      </c>
      <c r="D1144" s="331" t="s">
        <v>8787</v>
      </c>
      <c r="E1144" s="330">
        <v>72</v>
      </c>
      <c r="F1144" s="271">
        <v>26</v>
      </c>
      <c r="G1144" s="271">
        <v>230</v>
      </c>
      <c r="I1144" s="338" t="s">
        <v>9098</v>
      </c>
      <c r="K1144" s="272">
        <f t="shared" si="41"/>
        <v>247</v>
      </c>
    </row>
    <row r="1145" spans="1:11" x14ac:dyDescent="0.2">
      <c r="A1145" s="348" t="s">
        <v>169</v>
      </c>
      <c r="B1145" s="331" t="s">
        <v>8490</v>
      </c>
      <c r="C1145" s="330">
        <v>0.5</v>
      </c>
      <c r="D1145" s="331" t="s">
        <v>2486</v>
      </c>
      <c r="E1145" s="330">
        <v>76</v>
      </c>
      <c r="F1145" s="339">
        <v>27</v>
      </c>
      <c r="G1145" s="339">
        <v>190</v>
      </c>
      <c r="I1145" s="338" t="s">
        <v>9098</v>
      </c>
      <c r="K1145" s="272">
        <f t="shared" si="41"/>
        <v>207</v>
      </c>
    </row>
    <row r="1146" spans="1:11" x14ac:dyDescent="0.2">
      <c r="A1146" s="348" t="s">
        <v>3904</v>
      </c>
      <c r="B1146" s="331" t="s">
        <v>8490</v>
      </c>
      <c r="C1146" s="330">
        <v>0.5</v>
      </c>
      <c r="D1146" s="331" t="s">
        <v>2192</v>
      </c>
      <c r="E1146" s="330">
        <v>76</v>
      </c>
      <c r="F1146" s="339">
        <v>25</v>
      </c>
      <c r="G1146" s="339">
        <v>195</v>
      </c>
      <c r="I1146" s="338" t="s">
        <v>9098</v>
      </c>
      <c r="K1146" s="272">
        <f t="shared" si="41"/>
        <v>212</v>
      </c>
    </row>
    <row r="1147" spans="1:11" x14ac:dyDescent="0.2">
      <c r="A1147" s="348" t="s">
        <v>4442</v>
      </c>
      <c r="B1147" s="331" t="s">
        <v>8490</v>
      </c>
      <c r="C1147" s="330">
        <v>0.5</v>
      </c>
      <c r="D1147" s="331" t="s">
        <v>587</v>
      </c>
      <c r="E1147" s="330">
        <v>70</v>
      </c>
      <c r="F1147" s="339">
        <v>26</v>
      </c>
      <c r="G1147" s="339">
        <v>227</v>
      </c>
      <c r="I1147" s="338" t="s">
        <v>9098</v>
      </c>
      <c r="K1147" s="272">
        <f t="shared" si="41"/>
        <v>244</v>
      </c>
    </row>
    <row r="1148" spans="1:11" x14ac:dyDescent="0.2">
      <c r="A1148" s="348" t="s">
        <v>10653</v>
      </c>
      <c r="B1148" s="331" t="s">
        <v>8490</v>
      </c>
      <c r="C1148" s="330">
        <v>0.5</v>
      </c>
      <c r="D1148" s="331" t="s">
        <v>10654</v>
      </c>
      <c r="E1148" s="330">
        <v>67</v>
      </c>
      <c r="F1148" s="339">
        <v>33</v>
      </c>
      <c r="G1148" s="339">
        <v>228</v>
      </c>
      <c r="H1148" s="540" t="s">
        <v>10626</v>
      </c>
      <c r="I1148" s="540" t="s">
        <v>9147</v>
      </c>
      <c r="J1148" s="272">
        <f t="shared" ref="J1148:J1158" si="42">G1148+15</f>
        <v>243</v>
      </c>
    </row>
    <row r="1149" spans="1:11" x14ac:dyDescent="0.2">
      <c r="A1149" s="348" t="s">
        <v>5151</v>
      </c>
      <c r="B1149" s="331" t="s">
        <v>8490</v>
      </c>
      <c r="C1149" s="330">
        <v>0.5</v>
      </c>
      <c r="D1149" s="331" t="s">
        <v>5152</v>
      </c>
      <c r="E1149" s="330">
        <v>66</v>
      </c>
      <c r="F1149" s="339">
        <v>33</v>
      </c>
      <c r="G1149" s="339">
        <v>228</v>
      </c>
      <c r="H1149" s="338" t="s">
        <v>1683</v>
      </c>
      <c r="I1149" s="338" t="s">
        <v>9147</v>
      </c>
      <c r="J1149" s="272">
        <f t="shared" si="42"/>
        <v>243</v>
      </c>
    </row>
    <row r="1150" spans="1:11" x14ac:dyDescent="0.2">
      <c r="A1150" s="496" t="s">
        <v>6590</v>
      </c>
      <c r="B1150" s="487" t="s">
        <v>8490</v>
      </c>
      <c r="C1150" s="497">
        <v>0.5</v>
      </c>
      <c r="D1150" s="487" t="s">
        <v>4174</v>
      </c>
      <c r="E1150" s="497">
        <v>64</v>
      </c>
      <c r="F1150" s="523">
        <v>33</v>
      </c>
      <c r="G1150" s="523">
        <v>235</v>
      </c>
      <c r="H1150" s="499"/>
      <c r="I1150" s="499" t="s">
        <v>9147</v>
      </c>
      <c r="J1150" s="499">
        <f t="shared" si="42"/>
        <v>250</v>
      </c>
      <c r="K1150" s="499"/>
    </row>
    <row r="1151" spans="1:11" x14ac:dyDescent="0.2">
      <c r="A1151" s="496" t="s">
        <v>4010</v>
      </c>
      <c r="B1151" s="487" t="s">
        <v>8490</v>
      </c>
      <c r="C1151" s="497">
        <v>0.5</v>
      </c>
      <c r="D1151" s="487" t="s">
        <v>4174</v>
      </c>
      <c r="E1151" s="497">
        <v>64</v>
      </c>
      <c r="F1151" s="523">
        <v>33</v>
      </c>
      <c r="G1151" s="523">
        <v>237</v>
      </c>
      <c r="H1151" s="499" t="s">
        <v>1196</v>
      </c>
      <c r="I1151" s="499" t="s">
        <v>9147</v>
      </c>
      <c r="J1151" s="499">
        <f t="shared" si="42"/>
        <v>252</v>
      </c>
      <c r="K1151" s="499"/>
    </row>
    <row r="1152" spans="1:11" x14ac:dyDescent="0.2">
      <c r="A1152" s="492" t="s">
        <v>249</v>
      </c>
      <c r="B1152" s="488" t="s">
        <v>8490</v>
      </c>
      <c r="C1152" s="489">
        <v>0.5</v>
      </c>
      <c r="D1152" s="488" t="s">
        <v>4174</v>
      </c>
      <c r="E1152" s="489">
        <v>63</v>
      </c>
      <c r="F1152" s="490">
        <v>32</v>
      </c>
      <c r="G1152" s="490">
        <v>232</v>
      </c>
      <c r="H1152" s="491" t="s">
        <v>9218</v>
      </c>
      <c r="I1152" s="491" t="s">
        <v>9147</v>
      </c>
      <c r="J1152" s="491">
        <f t="shared" si="42"/>
        <v>247</v>
      </c>
    </row>
    <row r="1153" spans="1:11" x14ac:dyDescent="0.2">
      <c r="A1153" s="577" t="s">
        <v>11507</v>
      </c>
      <c r="B1153" s="518" t="s">
        <v>8490</v>
      </c>
      <c r="C1153" s="330">
        <v>0.5</v>
      </c>
      <c r="D1153" s="518" t="s">
        <v>4174</v>
      </c>
      <c r="E1153" s="330">
        <v>62</v>
      </c>
      <c r="F1153" s="339">
        <v>32</v>
      </c>
      <c r="G1153" s="339">
        <v>230</v>
      </c>
      <c r="H1153" s="338" t="s">
        <v>11503</v>
      </c>
      <c r="I1153" s="338" t="s">
        <v>9147</v>
      </c>
      <c r="J1153" s="272">
        <f t="shared" si="42"/>
        <v>245</v>
      </c>
    </row>
    <row r="1154" spans="1:11" x14ac:dyDescent="0.2">
      <c r="A1154" s="492" t="s">
        <v>3128</v>
      </c>
      <c r="B1154" s="488" t="s">
        <v>8490</v>
      </c>
      <c r="C1154" s="489">
        <v>0.5</v>
      </c>
      <c r="D1154" s="488" t="s">
        <v>8952</v>
      </c>
      <c r="E1154" s="489">
        <v>62</v>
      </c>
      <c r="F1154" s="490">
        <v>38</v>
      </c>
      <c r="G1154" s="490">
        <v>250</v>
      </c>
      <c r="H1154" s="491"/>
      <c r="I1154" s="491" t="s">
        <v>9147</v>
      </c>
      <c r="J1154" s="491">
        <f t="shared" si="42"/>
        <v>265</v>
      </c>
    </row>
    <row r="1155" spans="1:11" x14ac:dyDescent="0.2">
      <c r="A1155" s="348" t="s">
        <v>1195</v>
      </c>
      <c r="B1155" s="331" t="s">
        <v>8490</v>
      </c>
      <c r="C1155" s="330">
        <v>0.5</v>
      </c>
      <c r="D1155" s="331" t="s">
        <v>8952</v>
      </c>
      <c r="E1155" s="330">
        <v>62</v>
      </c>
      <c r="F1155" s="339">
        <v>37</v>
      </c>
      <c r="G1155" s="339">
        <v>240</v>
      </c>
      <c r="H1155" s="338" t="s">
        <v>1196</v>
      </c>
      <c r="I1155" s="338" t="s">
        <v>9147</v>
      </c>
      <c r="J1155" s="272">
        <f t="shared" si="42"/>
        <v>255</v>
      </c>
    </row>
    <row r="1156" spans="1:11" x14ac:dyDescent="0.2">
      <c r="A1156" s="348" t="s">
        <v>6097</v>
      </c>
      <c r="B1156" s="331" t="s">
        <v>8490</v>
      </c>
      <c r="C1156" s="330">
        <v>0.5</v>
      </c>
      <c r="D1156" s="331" t="s">
        <v>8213</v>
      </c>
      <c r="E1156" s="330">
        <v>64</v>
      </c>
      <c r="F1156" s="339">
        <v>31</v>
      </c>
      <c r="G1156" s="339">
        <v>230</v>
      </c>
      <c r="I1156" s="338" t="s">
        <v>9147</v>
      </c>
      <c r="J1156" s="272">
        <f t="shared" si="42"/>
        <v>245</v>
      </c>
    </row>
    <row r="1157" spans="1:11" ht="25.5" x14ac:dyDescent="0.2">
      <c r="A1157" s="348" t="s">
        <v>4011</v>
      </c>
      <c r="B1157" s="331" t="s">
        <v>8490</v>
      </c>
      <c r="C1157" s="330">
        <v>0.5</v>
      </c>
      <c r="D1157" s="343" t="s">
        <v>1899</v>
      </c>
      <c r="E1157" s="330">
        <v>64</v>
      </c>
      <c r="F1157" s="339">
        <v>33</v>
      </c>
      <c r="G1157" s="339">
        <v>233</v>
      </c>
      <c r="H1157" s="338" t="s">
        <v>1196</v>
      </c>
      <c r="I1157" s="338" t="s">
        <v>9147</v>
      </c>
      <c r="J1157" s="272">
        <f t="shared" si="42"/>
        <v>248</v>
      </c>
    </row>
    <row r="1158" spans="1:11" ht="25.5" x14ac:dyDescent="0.2">
      <c r="A1158" s="348" t="s">
        <v>4008</v>
      </c>
      <c r="B1158" s="331" t="s">
        <v>8490</v>
      </c>
      <c r="C1158" s="330">
        <v>0.5</v>
      </c>
      <c r="D1158" s="343" t="s">
        <v>4527</v>
      </c>
      <c r="E1158" s="330">
        <v>64</v>
      </c>
      <c r="F1158" s="339">
        <v>33</v>
      </c>
      <c r="G1158" s="339">
        <v>223</v>
      </c>
      <c r="H1158" s="338" t="s">
        <v>1196</v>
      </c>
      <c r="I1158" s="338" t="s">
        <v>9147</v>
      </c>
      <c r="J1158" s="272">
        <f t="shared" si="42"/>
        <v>238</v>
      </c>
    </row>
    <row r="1159" spans="1:11" x14ac:dyDescent="0.2">
      <c r="A1159" s="348" t="s">
        <v>7001</v>
      </c>
      <c r="B1159" s="331" t="s">
        <v>8490</v>
      </c>
      <c r="C1159" s="330">
        <v>0.5</v>
      </c>
      <c r="D1159" s="343" t="s">
        <v>7002</v>
      </c>
      <c r="E1159" s="330">
        <v>68</v>
      </c>
      <c r="F1159" s="339">
        <v>27</v>
      </c>
      <c r="G1159" s="339">
        <v>275</v>
      </c>
      <c r="H1159" s="338" t="s">
        <v>5484</v>
      </c>
      <c r="I1159" s="338" t="s">
        <v>9098</v>
      </c>
      <c r="K1159" s="272">
        <f>G1159+17</f>
        <v>292</v>
      </c>
    </row>
    <row r="1160" spans="1:11" x14ac:dyDescent="0.2">
      <c r="A1160" s="577" t="s">
        <v>10862</v>
      </c>
      <c r="B1160" s="518" t="s">
        <v>8490</v>
      </c>
      <c r="C1160" s="330">
        <v>0.5</v>
      </c>
      <c r="D1160" s="581" t="s">
        <v>6624</v>
      </c>
      <c r="E1160" s="330">
        <v>68</v>
      </c>
      <c r="F1160" s="339">
        <v>26</v>
      </c>
      <c r="G1160" s="339">
        <v>245</v>
      </c>
      <c r="H1160" s="338" t="s">
        <v>10860</v>
      </c>
      <c r="I1160" s="338" t="s">
        <v>9098</v>
      </c>
      <c r="K1160" s="272">
        <f>G1160+17</f>
        <v>262</v>
      </c>
    </row>
    <row r="1161" spans="1:11" x14ac:dyDescent="0.2">
      <c r="A1161" s="337" t="s">
        <v>1068</v>
      </c>
      <c r="B1161" s="336" t="s">
        <v>8490</v>
      </c>
      <c r="C1161" s="332">
        <v>0.5</v>
      </c>
      <c r="D1161" s="336" t="s">
        <v>6750</v>
      </c>
      <c r="E1161" s="271">
        <v>73</v>
      </c>
      <c r="G1161" s="271">
        <v>249</v>
      </c>
      <c r="I1161" s="338" t="s">
        <v>9098</v>
      </c>
      <c r="K1161" s="272">
        <f>G1161+17</f>
        <v>266</v>
      </c>
    </row>
    <row r="1162" spans="1:11" x14ac:dyDescent="0.2">
      <c r="A1162" s="337" t="s">
        <v>826</v>
      </c>
      <c r="B1162" s="336" t="s">
        <v>8490</v>
      </c>
      <c r="C1162" s="332">
        <v>0.5</v>
      </c>
      <c r="D1162" s="336" t="s">
        <v>2769</v>
      </c>
      <c r="E1162" s="271">
        <v>65</v>
      </c>
      <c r="F1162" s="271">
        <v>32</v>
      </c>
      <c r="G1162" s="271">
        <v>235</v>
      </c>
      <c r="I1162" s="338" t="s">
        <v>9147</v>
      </c>
      <c r="J1162" s="272">
        <f>G1162+15</f>
        <v>250</v>
      </c>
    </row>
    <row r="1163" spans="1:11" x14ac:dyDescent="0.2">
      <c r="A1163" s="337" t="s">
        <v>8069</v>
      </c>
      <c r="B1163" s="336" t="s">
        <v>8490</v>
      </c>
      <c r="C1163" s="332">
        <v>0.5</v>
      </c>
      <c r="D1163" s="336" t="s">
        <v>5672</v>
      </c>
      <c r="E1163" s="271">
        <v>65</v>
      </c>
      <c r="F1163" s="271">
        <v>33</v>
      </c>
      <c r="H1163" s="338" t="s">
        <v>1262</v>
      </c>
      <c r="I1163" s="338" t="s">
        <v>9147</v>
      </c>
      <c r="J1163" s="272">
        <f>G1163+15</f>
        <v>15</v>
      </c>
    </row>
    <row r="1164" spans="1:11" x14ac:dyDescent="0.2">
      <c r="A1164" s="337" t="s">
        <v>10770</v>
      </c>
      <c r="B1164" s="572" t="s">
        <v>8490</v>
      </c>
      <c r="C1164" s="332">
        <v>0.5</v>
      </c>
      <c r="D1164" s="572" t="s">
        <v>5672</v>
      </c>
      <c r="E1164" s="271">
        <v>64</v>
      </c>
      <c r="F1164" s="271">
        <v>33</v>
      </c>
      <c r="G1164" s="271">
        <v>236</v>
      </c>
      <c r="H1164" s="338" t="s">
        <v>10764</v>
      </c>
      <c r="I1164" s="338" t="s">
        <v>9147</v>
      </c>
      <c r="J1164" s="272">
        <f>G1164+15</f>
        <v>251</v>
      </c>
    </row>
    <row r="1165" spans="1:11" x14ac:dyDescent="0.2">
      <c r="A1165" s="337" t="s">
        <v>11181</v>
      </c>
      <c r="B1165" s="572" t="s">
        <v>8490</v>
      </c>
      <c r="C1165" s="332">
        <v>0.5</v>
      </c>
      <c r="D1165" s="572" t="s">
        <v>11184</v>
      </c>
      <c r="E1165" s="271">
        <v>64</v>
      </c>
      <c r="F1165" s="271">
        <v>33</v>
      </c>
      <c r="G1165" s="271">
        <v>236</v>
      </c>
      <c r="H1165" s="338" t="s">
        <v>11175</v>
      </c>
      <c r="I1165" s="338" t="s">
        <v>9147</v>
      </c>
      <c r="J1165" s="272">
        <f>G1165+15</f>
        <v>251</v>
      </c>
    </row>
    <row r="1166" spans="1:11" x14ac:dyDescent="0.2">
      <c r="A1166" s="337" t="s">
        <v>11154</v>
      </c>
      <c r="B1166" s="572" t="s">
        <v>8490</v>
      </c>
      <c r="C1166" s="332">
        <v>0.5</v>
      </c>
      <c r="D1166" s="572" t="s">
        <v>11155</v>
      </c>
      <c r="E1166" s="271">
        <v>62</v>
      </c>
      <c r="F1166" s="271">
        <v>37</v>
      </c>
      <c r="G1166" s="271">
        <v>243</v>
      </c>
      <c r="H1166" s="338" t="s">
        <v>11128</v>
      </c>
      <c r="I1166" s="338" t="s">
        <v>9147</v>
      </c>
      <c r="J1166" s="272">
        <f>G1166+15</f>
        <v>258</v>
      </c>
    </row>
    <row r="1167" spans="1:11" x14ac:dyDescent="0.2">
      <c r="A1167" s="337" t="s">
        <v>6168</v>
      </c>
      <c r="B1167" s="336" t="s">
        <v>8490</v>
      </c>
      <c r="C1167" s="332">
        <v>0.5</v>
      </c>
      <c r="D1167" s="336" t="s">
        <v>5745</v>
      </c>
      <c r="E1167" s="271">
        <v>80</v>
      </c>
      <c r="F1167" s="339" t="s">
        <v>9187</v>
      </c>
      <c r="G1167" s="271">
        <v>240</v>
      </c>
      <c r="I1167" s="338" t="s">
        <v>9098</v>
      </c>
      <c r="K1167" s="272">
        <f>G1167+17</f>
        <v>257</v>
      </c>
    </row>
    <row r="1168" spans="1:11" x14ac:dyDescent="0.2">
      <c r="A1168" s="337" t="s">
        <v>3913</v>
      </c>
      <c r="B1168" s="336" t="s">
        <v>8490</v>
      </c>
      <c r="C1168" s="332">
        <v>0.5</v>
      </c>
      <c r="D1168" s="336" t="s">
        <v>3914</v>
      </c>
      <c r="E1168" s="271">
        <v>68</v>
      </c>
      <c r="F1168" s="339">
        <v>25</v>
      </c>
      <c r="G1168" s="271">
        <v>266</v>
      </c>
      <c r="H1168" s="540" t="s">
        <v>2910</v>
      </c>
      <c r="I1168" s="338" t="s">
        <v>9098</v>
      </c>
      <c r="K1168" s="272">
        <f>G1168+17</f>
        <v>283</v>
      </c>
    </row>
    <row r="1169" spans="1:11" x14ac:dyDescent="0.2">
      <c r="A1169" s="337" t="s">
        <v>2657</v>
      </c>
      <c r="B1169" s="336" t="s">
        <v>8490</v>
      </c>
      <c r="C1169" s="332">
        <v>0.5</v>
      </c>
      <c r="D1169" s="336" t="s">
        <v>2658</v>
      </c>
      <c r="E1169" s="271">
        <v>64</v>
      </c>
      <c r="F1169" s="339">
        <v>33</v>
      </c>
      <c r="G1169" s="271">
        <v>230</v>
      </c>
      <c r="I1169" s="338" t="s">
        <v>9147</v>
      </c>
      <c r="J1169" s="272">
        <f t="shared" ref="J1169:J1175" si="43">G1169+15</f>
        <v>245</v>
      </c>
    </row>
    <row r="1170" spans="1:11" x14ac:dyDescent="0.2">
      <c r="A1170" s="337" t="s">
        <v>2208</v>
      </c>
      <c r="B1170" s="336" t="s">
        <v>8490</v>
      </c>
      <c r="C1170" s="332">
        <v>0.5</v>
      </c>
      <c r="D1170" s="336" t="s">
        <v>6856</v>
      </c>
      <c r="E1170" s="271">
        <v>65</v>
      </c>
      <c r="F1170" s="271">
        <v>33</v>
      </c>
      <c r="G1170" s="271">
        <v>234</v>
      </c>
      <c r="I1170" s="338" t="s">
        <v>9147</v>
      </c>
      <c r="J1170" s="272">
        <f t="shared" si="43"/>
        <v>249</v>
      </c>
    </row>
    <row r="1171" spans="1:11" x14ac:dyDescent="0.2">
      <c r="A1171" s="483" t="s">
        <v>4858</v>
      </c>
      <c r="B1171" s="484" t="s">
        <v>8490</v>
      </c>
      <c r="C1171" s="485">
        <v>0.5</v>
      </c>
      <c r="D1171" s="484" t="s">
        <v>9866</v>
      </c>
      <c r="E1171" s="486">
        <v>65</v>
      </c>
      <c r="F1171" s="486">
        <v>33</v>
      </c>
      <c r="G1171" s="486">
        <v>228</v>
      </c>
      <c r="H1171" s="491"/>
      <c r="I1171" s="491" t="s">
        <v>9147</v>
      </c>
      <c r="J1171" s="491">
        <f t="shared" si="43"/>
        <v>243</v>
      </c>
      <c r="K1171" s="491"/>
    </row>
    <row r="1172" spans="1:11" x14ac:dyDescent="0.2">
      <c r="A1172" s="337" t="s">
        <v>11504</v>
      </c>
      <c r="B1172" s="572" t="s">
        <v>8490</v>
      </c>
      <c r="C1172" s="332">
        <v>0.5</v>
      </c>
      <c r="D1172" s="572" t="s">
        <v>9866</v>
      </c>
      <c r="E1172" s="271">
        <v>64</v>
      </c>
      <c r="F1172" s="271">
        <v>33</v>
      </c>
      <c r="G1172" s="271">
        <v>224</v>
      </c>
      <c r="H1172" s="338" t="s">
        <v>11503</v>
      </c>
      <c r="I1172" s="338" t="s">
        <v>9147</v>
      </c>
      <c r="J1172" s="272">
        <f t="shared" si="43"/>
        <v>239</v>
      </c>
    </row>
    <row r="1173" spans="1:11" x14ac:dyDescent="0.2">
      <c r="A1173" s="337" t="s">
        <v>10604</v>
      </c>
      <c r="B1173" s="572" t="s">
        <v>8490</v>
      </c>
      <c r="C1173" s="449">
        <v>0.5</v>
      </c>
      <c r="D1173" s="572" t="s">
        <v>10605</v>
      </c>
      <c r="E1173" s="425">
        <v>65</v>
      </c>
      <c r="F1173" s="425">
        <v>33</v>
      </c>
      <c r="G1173" s="425">
        <v>235</v>
      </c>
      <c r="H1173" s="338" t="s">
        <v>10606</v>
      </c>
      <c r="I1173" s="338" t="s">
        <v>9147</v>
      </c>
      <c r="J1173" s="338">
        <f t="shared" si="43"/>
        <v>250</v>
      </c>
      <c r="K1173" s="491"/>
    </row>
    <row r="1174" spans="1:11" x14ac:dyDescent="0.2">
      <c r="A1174" s="337" t="s">
        <v>11699</v>
      </c>
      <c r="B1174" s="572" t="s">
        <v>8490</v>
      </c>
      <c r="C1174" s="332">
        <v>0.5</v>
      </c>
      <c r="D1174" s="572" t="s">
        <v>11701</v>
      </c>
      <c r="E1174" s="271">
        <v>69</v>
      </c>
      <c r="F1174" s="271">
        <v>40</v>
      </c>
      <c r="G1174" s="271">
        <v>177</v>
      </c>
      <c r="H1174" s="272" t="s">
        <v>11700</v>
      </c>
      <c r="I1174" s="338" t="s">
        <v>9147</v>
      </c>
      <c r="J1174" s="272">
        <f t="shared" si="43"/>
        <v>192</v>
      </c>
    </row>
    <row r="1175" spans="1:11" x14ac:dyDescent="0.2">
      <c r="A1175" s="337" t="s">
        <v>11702</v>
      </c>
      <c r="B1175" s="572" t="s">
        <v>8490</v>
      </c>
      <c r="C1175" s="449">
        <v>0.5</v>
      </c>
      <c r="D1175" s="572" t="s">
        <v>11703</v>
      </c>
      <c r="E1175" s="425">
        <v>69</v>
      </c>
      <c r="F1175" s="425">
        <v>45</v>
      </c>
      <c r="G1175" s="425">
        <v>195</v>
      </c>
      <c r="H1175" s="338" t="s">
        <v>11700</v>
      </c>
      <c r="I1175" s="338" t="s">
        <v>9147</v>
      </c>
      <c r="J1175" s="338">
        <f t="shared" si="43"/>
        <v>210</v>
      </c>
      <c r="K1175" s="491"/>
    </row>
    <row r="1176" spans="1:11" x14ac:dyDescent="0.2">
      <c r="A1176" s="337" t="s">
        <v>1154</v>
      </c>
      <c r="B1176" s="336" t="s">
        <v>8490</v>
      </c>
      <c r="C1176" s="332">
        <v>0.5</v>
      </c>
      <c r="D1176" s="336" t="s">
        <v>1153</v>
      </c>
      <c r="E1176" s="271">
        <v>70</v>
      </c>
      <c r="F1176" s="425" t="s">
        <v>9187</v>
      </c>
      <c r="G1176" s="271">
        <v>267</v>
      </c>
      <c r="I1176" s="338" t="s">
        <v>9098</v>
      </c>
      <c r="K1176" s="272">
        <f>G1176+17</f>
        <v>284</v>
      </c>
    </row>
    <row r="1177" spans="1:11" x14ac:dyDescent="0.2">
      <c r="A1177" s="337" t="s">
        <v>3184</v>
      </c>
      <c r="B1177" s="336" t="s">
        <v>8490</v>
      </c>
      <c r="C1177" s="332">
        <v>0.5</v>
      </c>
      <c r="D1177" s="336" t="s">
        <v>10153</v>
      </c>
      <c r="E1177" s="271">
        <v>65</v>
      </c>
      <c r="F1177" s="425">
        <v>33</v>
      </c>
      <c r="G1177" s="271">
        <v>235</v>
      </c>
      <c r="I1177" s="338" t="s">
        <v>9147</v>
      </c>
      <c r="J1177" s="272">
        <f>G1177+15</f>
        <v>250</v>
      </c>
    </row>
    <row r="1178" spans="1:11" x14ac:dyDescent="0.2">
      <c r="A1178" s="542" t="s">
        <v>672</v>
      </c>
      <c r="B1178" s="528" t="s">
        <v>8490</v>
      </c>
      <c r="C1178" s="536">
        <v>0.5</v>
      </c>
      <c r="D1178" s="528" t="s">
        <v>3903</v>
      </c>
      <c r="E1178" s="498">
        <v>67</v>
      </c>
      <c r="F1178" s="498">
        <v>37</v>
      </c>
      <c r="G1178" s="498">
        <v>222</v>
      </c>
      <c r="H1178" s="499"/>
      <c r="I1178" s="499" t="s">
        <v>9147</v>
      </c>
      <c r="J1178" s="499">
        <f>G1178+15</f>
        <v>237</v>
      </c>
    </row>
    <row r="1179" spans="1:11" x14ac:dyDescent="0.2">
      <c r="A1179" s="544" t="s">
        <v>10584</v>
      </c>
      <c r="B1179" s="336" t="s">
        <v>8490</v>
      </c>
      <c r="C1179" s="332">
        <v>0.5</v>
      </c>
      <c r="D1179" s="336" t="s">
        <v>10271</v>
      </c>
      <c r="E1179" s="271">
        <v>67</v>
      </c>
      <c r="F1179" s="271">
        <v>37</v>
      </c>
      <c r="G1179" s="271">
        <v>226</v>
      </c>
      <c r="I1179" s="338" t="s">
        <v>9147</v>
      </c>
      <c r="J1179" s="272">
        <f>G1179+15</f>
        <v>241</v>
      </c>
    </row>
    <row r="1180" spans="1:11" x14ac:dyDescent="0.2">
      <c r="A1180" s="337" t="s">
        <v>1205</v>
      </c>
      <c r="B1180" s="329" t="s">
        <v>8490</v>
      </c>
      <c r="C1180" s="321">
        <v>0.5</v>
      </c>
      <c r="D1180" s="331" t="s">
        <v>6360</v>
      </c>
      <c r="E1180" s="321">
        <v>71</v>
      </c>
      <c r="F1180" s="271">
        <v>27</v>
      </c>
      <c r="G1180" s="271">
        <v>228</v>
      </c>
      <c r="I1180" s="338" t="s">
        <v>9098</v>
      </c>
      <c r="K1180" s="272">
        <f>G1180+17</f>
        <v>245</v>
      </c>
    </row>
    <row r="1181" spans="1:11" x14ac:dyDescent="0.2">
      <c r="A1181" s="337" t="s">
        <v>10343</v>
      </c>
      <c r="B1181" s="329" t="s">
        <v>8490</v>
      </c>
      <c r="C1181" s="321">
        <v>0.5</v>
      </c>
      <c r="D1181" s="331" t="s">
        <v>4253</v>
      </c>
      <c r="E1181" s="321">
        <v>64</v>
      </c>
      <c r="F1181" s="271">
        <v>33</v>
      </c>
      <c r="G1181" s="271">
        <v>228</v>
      </c>
      <c r="I1181" s="338" t="s">
        <v>9147</v>
      </c>
      <c r="J1181" s="272">
        <f>G1181+15</f>
        <v>243</v>
      </c>
    </row>
    <row r="1182" spans="1:11" x14ac:dyDescent="0.2">
      <c r="A1182" s="348" t="s">
        <v>6297</v>
      </c>
      <c r="B1182" s="331" t="s">
        <v>8490</v>
      </c>
      <c r="C1182" s="330">
        <v>0.5</v>
      </c>
      <c r="D1182" s="331" t="s">
        <v>9675</v>
      </c>
      <c r="E1182" s="330">
        <v>80</v>
      </c>
      <c r="F1182" s="339" t="s">
        <v>9187</v>
      </c>
      <c r="G1182" s="339">
        <v>242</v>
      </c>
      <c r="I1182" s="338" t="s">
        <v>9098</v>
      </c>
      <c r="K1182" s="272">
        <f>G1182+17</f>
        <v>259</v>
      </c>
    </row>
    <row r="1183" spans="1:11" x14ac:dyDescent="0.2">
      <c r="A1183" s="348" t="s">
        <v>4843</v>
      </c>
      <c r="B1183" s="331" t="s">
        <v>8490</v>
      </c>
      <c r="C1183" s="330">
        <v>0.5</v>
      </c>
      <c r="D1183" s="331" t="s">
        <v>5648</v>
      </c>
      <c r="E1183" s="330">
        <v>64</v>
      </c>
      <c r="F1183" s="339">
        <v>26</v>
      </c>
      <c r="G1183" s="339">
        <v>237</v>
      </c>
      <c r="I1183" s="338" t="s">
        <v>9098</v>
      </c>
      <c r="K1183" s="272">
        <f>G1183+17</f>
        <v>254</v>
      </c>
    </row>
    <row r="1184" spans="1:11" x14ac:dyDescent="0.2">
      <c r="A1184" s="483" t="s">
        <v>10047</v>
      </c>
      <c r="B1184" s="484" t="s">
        <v>8490</v>
      </c>
      <c r="C1184" s="485">
        <v>0.5</v>
      </c>
      <c r="D1184" s="484" t="s">
        <v>6048</v>
      </c>
      <c r="E1184" s="486">
        <v>65</v>
      </c>
      <c r="F1184" s="486">
        <v>33</v>
      </c>
      <c r="G1184" s="486">
        <v>225</v>
      </c>
      <c r="H1184" s="491"/>
      <c r="I1184" s="491" t="s">
        <v>9147</v>
      </c>
      <c r="J1184" s="491">
        <f>G1184+15</f>
        <v>240</v>
      </c>
      <c r="K1184" s="491"/>
    </row>
    <row r="1185" spans="1:12" x14ac:dyDescent="0.2">
      <c r="A1185" s="483" t="s">
        <v>2582</v>
      </c>
      <c r="B1185" s="484" t="s">
        <v>8490</v>
      </c>
      <c r="C1185" s="485">
        <v>0.5</v>
      </c>
      <c r="D1185" s="484" t="s">
        <v>2583</v>
      </c>
      <c r="E1185" s="486">
        <v>66</v>
      </c>
      <c r="F1185" s="486">
        <v>33</v>
      </c>
      <c r="G1185" s="486">
        <v>213</v>
      </c>
      <c r="H1185" s="491" t="s">
        <v>2584</v>
      </c>
      <c r="I1185" s="491" t="s">
        <v>9147</v>
      </c>
      <c r="J1185" s="491">
        <f>G1185+15</f>
        <v>228</v>
      </c>
      <c r="K1185" s="491"/>
    </row>
    <row r="1186" spans="1:12" x14ac:dyDescent="0.2">
      <c r="A1186" s="337" t="s">
        <v>11781</v>
      </c>
      <c r="B1186" s="518" t="s">
        <v>8490</v>
      </c>
      <c r="C1186" s="332">
        <v>0.5</v>
      </c>
      <c r="D1186" s="420" t="s">
        <v>2583</v>
      </c>
      <c r="E1186" s="271">
        <v>65</v>
      </c>
      <c r="F1186" s="271">
        <v>30</v>
      </c>
      <c r="G1186" s="271">
        <v>222</v>
      </c>
      <c r="H1186" s="338" t="s">
        <v>11779</v>
      </c>
      <c r="I1186" s="338" t="s">
        <v>9147</v>
      </c>
      <c r="J1186" s="272">
        <f>G1186+15</f>
        <v>237</v>
      </c>
    </row>
    <row r="1187" spans="1:12" x14ac:dyDescent="0.2">
      <c r="A1187" s="337" t="s">
        <v>844</v>
      </c>
      <c r="B1187" s="331" t="s">
        <v>8490</v>
      </c>
      <c r="C1187" s="330">
        <v>0.5</v>
      </c>
      <c r="D1187" s="331" t="s">
        <v>102</v>
      </c>
      <c r="E1187" s="321">
        <v>72</v>
      </c>
      <c r="F1187" s="271">
        <v>34</v>
      </c>
      <c r="G1187" s="271">
        <v>280</v>
      </c>
      <c r="I1187" s="338" t="s">
        <v>9098</v>
      </c>
      <c r="K1187" s="272">
        <f t="shared" ref="K1187:K1192" si="44">G1187+17</f>
        <v>297</v>
      </c>
    </row>
    <row r="1188" spans="1:12" x14ac:dyDescent="0.2">
      <c r="A1188" s="348" t="s">
        <v>7</v>
      </c>
      <c r="B1188" s="331" t="s">
        <v>8490</v>
      </c>
      <c r="C1188" s="330">
        <v>0.5</v>
      </c>
      <c r="D1188" s="331" t="s">
        <v>5140</v>
      </c>
      <c r="E1188" s="330">
        <v>69</v>
      </c>
      <c r="F1188" s="339"/>
      <c r="G1188" s="339">
        <v>270</v>
      </c>
      <c r="I1188" s="338" t="s">
        <v>9098</v>
      </c>
      <c r="K1188" s="272">
        <f t="shared" si="44"/>
        <v>287</v>
      </c>
    </row>
    <row r="1189" spans="1:12" x14ac:dyDescent="0.2">
      <c r="A1189" s="348" t="s">
        <v>1244</v>
      </c>
      <c r="B1189" s="331" t="s">
        <v>8490</v>
      </c>
      <c r="C1189" s="330">
        <v>0.5</v>
      </c>
      <c r="D1189" s="331" t="s">
        <v>65</v>
      </c>
      <c r="E1189" s="330">
        <v>72</v>
      </c>
      <c r="F1189" s="339"/>
      <c r="G1189" s="339">
        <v>278</v>
      </c>
      <c r="I1189" s="338" t="s">
        <v>9098</v>
      </c>
      <c r="K1189" s="272">
        <f t="shared" si="44"/>
        <v>295</v>
      </c>
    </row>
    <row r="1190" spans="1:12" x14ac:dyDescent="0.2">
      <c r="A1190" s="337" t="s">
        <v>7329</v>
      </c>
      <c r="B1190" s="329" t="s">
        <v>8490</v>
      </c>
      <c r="C1190" s="321">
        <v>0.5</v>
      </c>
      <c r="D1190" s="331" t="s">
        <v>10003</v>
      </c>
      <c r="E1190" s="321">
        <v>70</v>
      </c>
      <c r="F1190" s="271">
        <v>26</v>
      </c>
      <c r="G1190" s="271">
        <v>257</v>
      </c>
      <c r="I1190" s="338" t="s">
        <v>9098</v>
      </c>
      <c r="K1190" s="272">
        <f t="shared" si="44"/>
        <v>274</v>
      </c>
    </row>
    <row r="1191" spans="1:12" x14ac:dyDescent="0.2">
      <c r="A1191" s="337" t="s">
        <v>2641</v>
      </c>
      <c r="B1191" s="329" t="s">
        <v>8490</v>
      </c>
      <c r="C1191" s="321">
        <v>0.5</v>
      </c>
      <c r="D1191" s="331" t="s">
        <v>2642</v>
      </c>
      <c r="E1191" s="321">
        <v>71</v>
      </c>
      <c r="F1191" s="271">
        <v>25</v>
      </c>
      <c r="G1191" s="271">
        <v>232</v>
      </c>
      <c r="I1191" s="338" t="s">
        <v>9098</v>
      </c>
      <c r="K1191" s="272">
        <f t="shared" si="44"/>
        <v>249</v>
      </c>
    </row>
    <row r="1192" spans="1:12" x14ac:dyDescent="0.2">
      <c r="A1192" s="348" t="s">
        <v>10534</v>
      </c>
      <c r="B1192" s="331" t="s">
        <v>8490</v>
      </c>
      <c r="C1192" s="330">
        <v>0.5</v>
      </c>
      <c r="D1192" s="331" t="s">
        <v>5260</v>
      </c>
      <c r="E1192" s="330">
        <v>70</v>
      </c>
      <c r="F1192" s="339">
        <v>26</v>
      </c>
      <c r="G1192" s="339">
        <v>257</v>
      </c>
      <c r="I1192" s="338" t="s">
        <v>9098</v>
      </c>
      <c r="K1192" s="272">
        <f t="shared" si="44"/>
        <v>274</v>
      </c>
    </row>
    <row r="1193" spans="1:12" x14ac:dyDescent="0.2">
      <c r="A1193" s="337" t="s">
        <v>7622</v>
      </c>
      <c r="B1193" s="336" t="s">
        <v>8490</v>
      </c>
      <c r="C1193" s="332">
        <v>0.5</v>
      </c>
      <c r="D1193" s="336" t="s">
        <v>1827</v>
      </c>
      <c r="E1193" s="271">
        <v>65</v>
      </c>
      <c r="F1193" s="271">
        <v>33</v>
      </c>
      <c r="G1193" s="271">
        <v>223</v>
      </c>
      <c r="I1193" s="338" t="s">
        <v>9147</v>
      </c>
      <c r="J1193" s="272">
        <f t="shared" ref="J1193:J1198" si="45">G1193+15</f>
        <v>238</v>
      </c>
    </row>
    <row r="1194" spans="1:12" x14ac:dyDescent="0.2">
      <c r="A1194" s="337" t="s">
        <v>1544</v>
      </c>
      <c r="B1194" s="336" t="s">
        <v>8490</v>
      </c>
      <c r="C1194" s="332">
        <v>0.5</v>
      </c>
      <c r="D1194" s="336" t="s">
        <v>8999</v>
      </c>
      <c r="E1194" s="271">
        <v>65</v>
      </c>
      <c r="F1194" s="271">
        <v>33</v>
      </c>
      <c r="G1194" s="271">
        <v>233</v>
      </c>
      <c r="H1194" s="338" t="s">
        <v>1543</v>
      </c>
      <c r="I1194" s="338" t="s">
        <v>9147</v>
      </c>
      <c r="J1194" s="272">
        <f t="shared" si="45"/>
        <v>248</v>
      </c>
    </row>
    <row r="1195" spans="1:12" x14ac:dyDescent="0.2">
      <c r="A1195" s="337" t="s">
        <v>1829</v>
      </c>
      <c r="B1195" s="336" t="s">
        <v>8490</v>
      </c>
      <c r="C1195" s="332">
        <v>0.5</v>
      </c>
      <c r="D1195" s="572" t="s">
        <v>11644</v>
      </c>
      <c r="E1195" s="271">
        <v>65</v>
      </c>
      <c r="F1195" s="271">
        <v>33</v>
      </c>
      <c r="G1195" s="271">
        <v>233</v>
      </c>
      <c r="H1195" s="338"/>
      <c r="I1195" s="338" t="s">
        <v>9147</v>
      </c>
      <c r="J1195" s="272">
        <f t="shared" si="45"/>
        <v>248</v>
      </c>
    </row>
    <row r="1196" spans="1:12" x14ac:dyDescent="0.2">
      <c r="A1196" s="337" t="s">
        <v>1450</v>
      </c>
      <c r="B1196" s="336" t="s">
        <v>8490</v>
      </c>
      <c r="C1196" s="332">
        <v>0.5</v>
      </c>
      <c r="D1196" s="572" t="s">
        <v>11644</v>
      </c>
      <c r="E1196" s="271">
        <v>65</v>
      </c>
      <c r="F1196" s="271">
        <v>33</v>
      </c>
      <c r="G1196" s="271">
        <v>215</v>
      </c>
      <c r="H1196" s="338" t="s">
        <v>9565</v>
      </c>
      <c r="I1196" s="338" t="s">
        <v>9147</v>
      </c>
      <c r="J1196" s="272">
        <f t="shared" si="45"/>
        <v>230</v>
      </c>
    </row>
    <row r="1197" spans="1:12" x14ac:dyDescent="0.2">
      <c r="A1197" s="337" t="s">
        <v>4220</v>
      </c>
      <c r="B1197" s="336" t="s">
        <v>8490</v>
      </c>
      <c r="C1197" s="332">
        <v>0.5</v>
      </c>
      <c r="D1197" s="336" t="s">
        <v>4221</v>
      </c>
      <c r="E1197" s="271">
        <v>65</v>
      </c>
      <c r="F1197" s="271">
        <v>33</v>
      </c>
      <c r="G1197" s="271">
        <v>225</v>
      </c>
      <c r="H1197" s="338" t="s">
        <v>4659</v>
      </c>
      <c r="I1197" s="338" t="s">
        <v>9147</v>
      </c>
      <c r="J1197" s="272">
        <f t="shared" si="45"/>
        <v>240</v>
      </c>
    </row>
    <row r="1198" spans="1:12" x14ac:dyDescent="0.2">
      <c r="A1198" s="593" t="s">
        <v>10941</v>
      </c>
      <c r="B1198" s="594" t="s">
        <v>8490</v>
      </c>
      <c r="C1198" s="595">
        <v>0.5</v>
      </c>
      <c r="D1198" s="572" t="s">
        <v>10942</v>
      </c>
      <c r="E1198" s="596">
        <v>65</v>
      </c>
      <c r="F1198" s="596">
        <v>33</v>
      </c>
      <c r="G1198" s="596">
        <v>230</v>
      </c>
      <c r="H1198" s="598" t="s">
        <v>10933</v>
      </c>
      <c r="I1198" s="598" t="s">
        <v>9147</v>
      </c>
      <c r="J1198" s="597">
        <f t="shared" si="45"/>
        <v>245</v>
      </c>
      <c r="K1198" s="597"/>
      <c r="L1198" s="272" t="s">
        <v>11043</v>
      </c>
    </row>
    <row r="1199" spans="1:12" x14ac:dyDescent="0.2">
      <c r="A1199" s="337" t="s">
        <v>50</v>
      </c>
      <c r="B1199" s="338" t="s">
        <v>8490</v>
      </c>
      <c r="C1199" s="332">
        <v>0.5</v>
      </c>
      <c r="D1199" s="420" t="s">
        <v>8669</v>
      </c>
      <c r="E1199" s="271">
        <v>69</v>
      </c>
      <c r="F1199" s="271">
        <v>26</v>
      </c>
      <c r="G1199" s="271">
        <v>258</v>
      </c>
      <c r="H1199" s="338" t="s">
        <v>10489</v>
      </c>
      <c r="I1199" s="338" t="s">
        <v>9098</v>
      </c>
      <c r="K1199" s="272">
        <f>G1199+17</f>
        <v>275</v>
      </c>
    </row>
    <row r="1200" spans="1:12" x14ac:dyDescent="0.2">
      <c r="A1200" s="337" t="s">
        <v>12518</v>
      </c>
      <c r="B1200" s="338" t="s">
        <v>8490</v>
      </c>
      <c r="C1200" s="332">
        <v>0.5</v>
      </c>
      <c r="D1200" s="420" t="s">
        <v>12519</v>
      </c>
      <c r="E1200" s="271">
        <v>64</v>
      </c>
      <c r="F1200" s="271">
        <v>33</v>
      </c>
      <c r="G1200" s="271">
        <v>231</v>
      </c>
      <c r="H1200" s="338" t="s">
        <v>12516</v>
      </c>
      <c r="I1200" s="338" t="s">
        <v>9147</v>
      </c>
      <c r="J1200" s="272">
        <v>246</v>
      </c>
    </row>
    <row r="1201" spans="1:11" x14ac:dyDescent="0.2">
      <c r="A1201" s="337" t="s">
        <v>9686</v>
      </c>
      <c r="B1201" s="336" t="s">
        <v>8490</v>
      </c>
      <c r="C1201" s="332">
        <v>0.5</v>
      </c>
      <c r="D1201" s="336" t="s">
        <v>8755</v>
      </c>
      <c r="E1201" s="271">
        <v>65</v>
      </c>
      <c r="F1201" s="271">
        <v>33</v>
      </c>
      <c r="G1201" s="271">
        <v>235</v>
      </c>
      <c r="I1201" s="338" t="s">
        <v>9147</v>
      </c>
      <c r="J1201" s="272">
        <f t="shared" ref="J1201:J1209" si="46">G1201+15</f>
        <v>250</v>
      </c>
    </row>
    <row r="1202" spans="1:11" x14ac:dyDescent="0.2">
      <c r="A1202" s="337" t="s">
        <v>5566</v>
      </c>
      <c r="B1202" s="336" t="s">
        <v>8490</v>
      </c>
      <c r="C1202" s="332">
        <v>0.5</v>
      </c>
      <c r="D1202" s="336" t="s">
        <v>10596</v>
      </c>
      <c r="E1202" s="271">
        <v>65</v>
      </c>
      <c r="F1202" s="271">
        <v>33</v>
      </c>
      <c r="G1202" s="271">
        <v>238</v>
      </c>
      <c r="I1202" s="338" t="s">
        <v>9147</v>
      </c>
      <c r="J1202" s="272">
        <f t="shared" si="46"/>
        <v>253</v>
      </c>
    </row>
    <row r="1203" spans="1:11" x14ac:dyDescent="0.2">
      <c r="A1203" s="337" t="s">
        <v>5567</v>
      </c>
      <c r="B1203" s="336" t="s">
        <v>8490</v>
      </c>
      <c r="C1203" s="332">
        <v>0.5</v>
      </c>
      <c r="D1203" s="336" t="s">
        <v>10597</v>
      </c>
      <c r="E1203" s="271">
        <v>64</v>
      </c>
      <c r="F1203" s="271">
        <v>33</v>
      </c>
      <c r="G1203" s="271">
        <v>233</v>
      </c>
      <c r="I1203" s="338" t="s">
        <v>9147</v>
      </c>
      <c r="J1203" s="272">
        <f t="shared" si="46"/>
        <v>248</v>
      </c>
    </row>
    <row r="1204" spans="1:11" x14ac:dyDescent="0.2">
      <c r="A1204" s="337" t="s">
        <v>1295</v>
      </c>
      <c r="B1204" s="336" t="s">
        <v>8490</v>
      </c>
      <c r="C1204" s="332">
        <v>0.5</v>
      </c>
      <c r="D1204" s="336" t="s">
        <v>1570</v>
      </c>
      <c r="E1204" s="271">
        <v>65</v>
      </c>
      <c r="F1204" s="271">
        <v>30</v>
      </c>
      <c r="G1204" s="271">
        <v>225</v>
      </c>
      <c r="H1204" s="338" t="s">
        <v>5571</v>
      </c>
      <c r="I1204" s="338" t="s">
        <v>9147</v>
      </c>
      <c r="J1204" s="272">
        <f t="shared" si="46"/>
        <v>240</v>
      </c>
    </row>
    <row r="1205" spans="1:11" x14ac:dyDescent="0.2">
      <c r="A1205" s="337" t="s">
        <v>5582</v>
      </c>
      <c r="B1205" s="336" t="s">
        <v>8490</v>
      </c>
      <c r="C1205" s="332">
        <v>0.5</v>
      </c>
      <c r="D1205" s="336" t="s">
        <v>5583</v>
      </c>
      <c r="E1205" s="271">
        <v>65</v>
      </c>
      <c r="F1205" s="271">
        <v>30</v>
      </c>
      <c r="G1205" s="271">
        <v>240</v>
      </c>
      <c r="H1205" s="338" t="s">
        <v>9003</v>
      </c>
      <c r="I1205" s="338" t="s">
        <v>9147</v>
      </c>
      <c r="J1205" s="272">
        <f t="shared" si="46"/>
        <v>255</v>
      </c>
    </row>
    <row r="1206" spans="1:11" x14ac:dyDescent="0.2">
      <c r="A1206" s="337" t="s">
        <v>8089</v>
      </c>
      <c r="B1206" s="336" t="s">
        <v>8490</v>
      </c>
      <c r="C1206" s="332">
        <v>0.5</v>
      </c>
      <c r="D1206" s="336" t="s">
        <v>5573</v>
      </c>
      <c r="E1206" s="271">
        <v>65</v>
      </c>
      <c r="F1206" s="271">
        <v>33</v>
      </c>
      <c r="G1206" s="271">
        <v>230</v>
      </c>
      <c r="H1206" s="338" t="s">
        <v>5572</v>
      </c>
      <c r="I1206" s="338" t="s">
        <v>9147</v>
      </c>
      <c r="J1206" s="272">
        <f t="shared" si="46"/>
        <v>245</v>
      </c>
    </row>
    <row r="1207" spans="1:11" x14ac:dyDescent="0.2">
      <c r="A1207" s="539" t="s">
        <v>10612</v>
      </c>
      <c r="B1207" s="336" t="s">
        <v>8490</v>
      </c>
      <c r="C1207" s="332">
        <v>0.5</v>
      </c>
      <c r="D1207" s="336" t="s">
        <v>10613</v>
      </c>
      <c r="E1207" s="271">
        <v>64</v>
      </c>
      <c r="F1207" s="271">
        <v>33</v>
      </c>
      <c r="G1207" s="271">
        <v>230</v>
      </c>
      <c r="H1207" s="540" t="s">
        <v>10606</v>
      </c>
      <c r="I1207" s="540" t="s">
        <v>9147</v>
      </c>
      <c r="J1207" s="272">
        <f t="shared" si="46"/>
        <v>245</v>
      </c>
    </row>
    <row r="1208" spans="1:11" x14ac:dyDescent="0.2">
      <c r="A1208" s="337" t="s">
        <v>5767</v>
      </c>
      <c r="B1208" s="336" t="s">
        <v>8490</v>
      </c>
      <c r="C1208" s="332">
        <v>0.5</v>
      </c>
      <c r="D1208" s="336" t="s">
        <v>4743</v>
      </c>
      <c r="E1208" s="271">
        <v>64</v>
      </c>
      <c r="F1208" s="271">
        <v>32</v>
      </c>
      <c r="G1208" s="271">
        <v>227</v>
      </c>
      <c r="I1208" s="338" t="s">
        <v>9147</v>
      </c>
      <c r="J1208" s="272">
        <f t="shared" si="46"/>
        <v>242</v>
      </c>
    </row>
    <row r="1209" spans="1:11" x14ac:dyDescent="0.2">
      <c r="A1209" s="337" t="s">
        <v>7476</v>
      </c>
      <c r="B1209" s="272" t="s">
        <v>8490</v>
      </c>
      <c r="C1209" s="332">
        <v>0.5</v>
      </c>
      <c r="D1209" s="333" t="s">
        <v>3567</v>
      </c>
      <c r="E1209" s="271">
        <v>63</v>
      </c>
      <c r="F1209" s="271">
        <v>32</v>
      </c>
      <c r="G1209" s="271">
        <v>215</v>
      </c>
      <c r="I1209" s="338" t="s">
        <v>9147</v>
      </c>
      <c r="J1209" s="272">
        <f t="shared" si="46"/>
        <v>230</v>
      </c>
    </row>
    <row r="1210" spans="1:11" x14ac:dyDescent="0.2">
      <c r="A1210" s="337" t="s">
        <v>7473</v>
      </c>
      <c r="B1210" s="329" t="s">
        <v>8490</v>
      </c>
      <c r="C1210" s="330">
        <v>0.5</v>
      </c>
      <c r="D1210" s="331" t="s">
        <v>5044</v>
      </c>
      <c r="E1210" s="321">
        <v>66</v>
      </c>
      <c r="F1210" s="271">
        <v>27</v>
      </c>
      <c r="G1210" s="271">
        <v>227</v>
      </c>
      <c r="I1210" s="338" t="s">
        <v>9098</v>
      </c>
      <c r="K1210" s="272">
        <f>G1210+17</f>
        <v>244</v>
      </c>
    </row>
    <row r="1211" spans="1:11" x14ac:dyDescent="0.2">
      <c r="A1211" s="337" t="s">
        <v>8166</v>
      </c>
      <c r="B1211" s="329" t="s">
        <v>8490</v>
      </c>
      <c r="C1211" s="330">
        <v>0.5</v>
      </c>
      <c r="D1211" s="331" t="s">
        <v>1408</v>
      </c>
      <c r="E1211" s="321">
        <v>79</v>
      </c>
      <c r="F1211" s="339">
        <v>25</v>
      </c>
      <c r="G1211" s="339">
        <v>243</v>
      </c>
      <c r="I1211" s="338" t="s">
        <v>9098</v>
      </c>
      <c r="K1211" s="272">
        <f>G1211+17</f>
        <v>260</v>
      </c>
    </row>
    <row r="1212" spans="1:11" x14ac:dyDescent="0.2">
      <c r="A1212" s="337" t="s">
        <v>12025</v>
      </c>
      <c r="B1212" s="573" t="s">
        <v>8490</v>
      </c>
      <c r="C1212" s="330">
        <v>0.5</v>
      </c>
      <c r="D1212" s="518" t="s">
        <v>12026</v>
      </c>
      <c r="E1212" s="321">
        <v>71</v>
      </c>
      <c r="F1212" s="339">
        <v>41</v>
      </c>
      <c r="G1212" s="339">
        <v>196</v>
      </c>
      <c r="I1212" s="338" t="s">
        <v>9147</v>
      </c>
      <c r="K1212" s="272">
        <v>211</v>
      </c>
    </row>
    <row r="1213" spans="1:11" x14ac:dyDescent="0.2">
      <c r="A1213" s="337" t="s">
        <v>10084</v>
      </c>
      <c r="B1213" s="336" t="s">
        <v>8490</v>
      </c>
      <c r="C1213" s="332">
        <v>0.5</v>
      </c>
      <c r="D1213" s="336" t="s">
        <v>4990</v>
      </c>
      <c r="E1213" s="271">
        <v>64</v>
      </c>
      <c r="F1213" s="271">
        <v>33</v>
      </c>
      <c r="G1213" s="271">
        <v>214</v>
      </c>
      <c r="I1213" s="338" t="s">
        <v>9147</v>
      </c>
      <c r="J1213" s="272">
        <f>G1213+15</f>
        <v>229</v>
      </c>
    </row>
    <row r="1214" spans="1:11" x14ac:dyDescent="0.2">
      <c r="A1214" s="337" t="s">
        <v>4419</v>
      </c>
      <c r="B1214" s="272" t="s">
        <v>8490</v>
      </c>
      <c r="C1214" s="332">
        <v>0.5</v>
      </c>
      <c r="D1214" s="333" t="s">
        <v>4751</v>
      </c>
      <c r="E1214" s="271">
        <v>66</v>
      </c>
      <c r="F1214" s="271">
        <v>33</v>
      </c>
      <c r="G1214" s="271">
        <v>208</v>
      </c>
      <c r="I1214" s="338" t="s">
        <v>9147</v>
      </c>
      <c r="J1214" s="272">
        <f>G1214+15</f>
        <v>223</v>
      </c>
    </row>
    <row r="1215" spans="1:11" x14ac:dyDescent="0.2">
      <c r="A1215" s="337" t="s">
        <v>10086</v>
      </c>
      <c r="B1215" s="338" t="s">
        <v>8490</v>
      </c>
      <c r="C1215" s="332">
        <v>0.5</v>
      </c>
      <c r="D1215" s="420" t="s">
        <v>4991</v>
      </c>
      <c r="E1215" s="271">
        <v>64</v>
      </c>
      <c r="F1215" s="271">
        <v>33</v>
      </c>
      <c r="G1215" s="271">
        <v>214</v>
      </c>
      <c r="I1215" s="338" t="s">
        <v>9147</v>
      </c>
      <c r="J1215" s="272">
        <f>G1215+15</f>
        <v>229</v>
      </c>
    </row>
    <row r="1216" spans="1:11" x14ac:dyDescent="0.2">
      <c r="A1216" s="337" t="s">
        <v>10084</v>
      </c>
      <c r="B1216" s="272" t="s">
        <v>8490</v>
      </c>
      <c r="C1216" s="332">
        <v>0.5</v>
      </c>
      <c r="D1216" s="333" t="s">
        <v>4750</v>
      </c>
      <c r="E1216" s="271">
        <v>64</v>
      </c>
      <c r="F1216" s="271">
        <v>33</v>
      </c>
      <c r="G1216" s="271">
        <v>214</v>
      </c>
      <c r="I1216" s="338" t="s">
        <v>9147</v>
      </c>
      <c r="J1216" s="272">
        <f>G1216+15</f>
        <v>229</v>
      </c>
    </row>
    <row r="1217" spans="1:11" x14ac:dyDescent="0.2">
      <c r="A1217" s="337" t="s">
        <v>2864</v>
      </c>
      <c r="B1217" s="338" t="s">
        <v>8490</v>
      </c>
      <c r="C1217" s="332">
        <v>0.5</v>
      </c>
      <c r="D1217" s="420" t="s">
        <v>4817</v>
      </c>
      <c r="E1217" s="271">
        <v>63</v>
      </c>
      <c r="F1217" s="271">
        <v>33</v>
      </c>
      <c r="G1217" s="271">
        <v>233</v>
      </c>
      <c r="I1217" s="338" t="s">
        <v>9098</v>
      </c>
      <c r="K1217" s="272">
        <f>G1217+17</f>
        <v>250</v>
      </c>
    </row>
    <row r="1218" spans="1:11" x14ac:dyDescent="0.2">
      <c r="A1218" s="337" t="s">
        <v>10085</v>
      </c>
      <c r="B1218" s="272" t="s">
        <v>8490</v>
      </c>
      <c r="C1218" s="332">
        <v>0.5</v>
      </c>
      <c r="D1218" s="333" t="s">
        <v>7221</v>
      </c>
      <c r="E1218" s="271">
        <v>64</v>
      </c>
      <c r="F1218" s="271">
        <v>33</v>
      </c>
      <c r="G1218" s="271">
        <v>214</v>
      </c>
      <c r="I1218" s="338" t="s">
        <v>9147</v>
      </c>
      <c r="J1218" s="272">
        <f>G1218+15</f>
        <v>229</v>
      </c>
    </row>
    <row r="1219" spans="1:11" x14ac:dyDescent="0.2">
      <c r="A1219" s="337" t="s">
        <v>12062</v>
      </c>
      <c r="B1219" s="272" t="s">
        <v>8490</v>
      </c>
      <c r="C1219" s="332">
        <v>0.5</v>
      </c>
      <c r="D1219" s="333" t="s">
        <v>12063</v>
      </c>
      <c r="E1219" s="271">
        <v>64</v>
      </c>
      <c r="F1219" s="271">
        <v>33</v>
      </c>
      <c r="G1219" s="271">
        <v>216</v>
      </c>
      <c r="H1219" s="272" t="s">
        <v>12043</v>
      </c>
      <c r="I1219" s="338" t="s">
        <v>9147</v>
      </c>
      <c r="J1219" s="272">
        <f>G1219+15</f>
        <v>231</v>
      </c>
    </row>
    <row r="1220" spans="1:11" x14ac:dyDescent="0.2">
      <c r="A1220" s="337" t="s">
        <v>11599</v>
      </c>
      <c r="B1220" s="272" t="s">
        <v>8490</v>
      </c>
      <c r="C1220" s="332">
        <v>0.5</v>
      </c>
      <c r="D1220" s="333" t="s">
        <v>11600</v>
      </c>
      <c r="E1220" s="271">
        <v>62</v>
      </c>
      <c r="F1220" s="271">
        <v>33</v>
      </c>
      <c r="G1220" s="271">
        <v>255</v>
      </c>
      <c r="H1220" s="272" t="s">
        <v>11503</v>
      </c>
      <c r="I1220" s="338" t="s">
        <v>9147</v>
      </c>
      <c r="J1220" s="272">
        <f>G1220+15</f>
        <v>270</v>
      </c>
    </row>
    <row r="1221" spans="1:11" x14ac:dyDescent="0.2">
      <c r="A1221" s="337" t="s">
        <v>10053</v>
      </c>
      <c r="B1221" s="336" t="s">
        <v>8490</v>
      </c>
      <c r="C1221" s="332">
        <v>0.5</v>
      </c>
      <c r="D1221" s="336" t="s">
        <v>7427</v>
      </c>
      <c r="E1221" s="271">
        <v>71</v>
      </c>
      <c r="G1221" s="271">
        <v>277</v>
      </c>
      <c r="I1221" s="338" t="s">
        <v>9098</v>
      </c>
      <c r="K1221" s="272">
        <f>G1221+17</f>
        <v>294</v>
      </c>
    </row>
    <row r="1222" spans="1:11" x14ac:dyDescent="0.2">
      <c r="A1222" s="337" t="s">
        <v>9203</v>
      </c>
      <c r="B1222" s="336" t="s">
        <v>8490</v>
      </c>
      <c r="C1222" s="332">
        <v>0.5</v>
      </c>
      <c r="D1222" s="336" t="s">
        <v>8845</v>
      </c>
      <c r="E1222" s="271">
        <v>65</v>
      </c>
      <c r="F1222" s="271">
        <v>33</v>
      </c>
      <c r="G1222" s="271">
        <v>230</v>
      </c>
      <c r="I1222" s="338" t="s">
        <v>9147</v>
      </c>
      <c r="J1222" s="272">
        <f>G1222+15</f>
        <v>245</v>
      </c>
    </row>
    <row r="1223" spans="1:11" x14ac:dyDescent="0.2">
      <c r="A1223" s="539" t="s">
        <v>10569</v>
      </c>
      <c r="B1223" s="336" t="s">
        <v>8490</v>
      </c>
      <c r="C1223" s="332">
        <v>0.5</v>
      </c>
      <c r="D1223" s="336" t="s">
        <v>10570</v>
      </c>
      <c r="E1223" s="271">
        <v>68</v>
      </c>
      <c r="F1223" s="271">
        <v>25</v>
      </c>
      <c r="G1223" s="271">
        <v>270</v>
      </c>
      <c r="I1223" s="540" t="s">
        <v>9098</v>
      </c>
      <c r="K1223" s="272">
        <f>G1223+17</f>
        <v>287</v>
      </c>
    </row>
    <row r="1224" spans="1:11" s="499" customFormat="1" x14ac:dyDescent="0.2">
      <c r="A1224" s="542" t="s">
        <v>5768</v>
      </c>
      <c r="B1224" s="528" t="s">
        <v>8490</v>
      </c>
      <c r="C1224" s="536">
        <v>0.5</v>
      </c>
      <c r="D1224" s="528" t="s">
        <v>4517</v>
      </c>
      <c r="E1224" s="498">
        <v>65</v>
      </c>
      <c r="F1224" s="498">
        <v>33</v>
      </c>
      <c r="G1224" s="498">
        <v>232</v>
      </c>
      <c r="I1224" s="499" t="s">
        <v>9147</v>
      </c>
      <c r="J1224" s="499">
        <f>G1224+15</f>
        <v>247</v>
      </c>
    </row>
    <row r="1225" spans="1:11" s="499" customFormat="1" x14ac:dyDescent="0.2">
      <c r="A1225" s="542" t="s">
        <v>4690</v>
      </c>
      <c r="B1225" s="528" t="s">
        <v>8490</v>
      </c>
      <c r="C1225" s="536">
        <v>0.5</v>
      </c>
      <c r="D1225" s="528" t="s">
        <v>3638</v>
      </c>
      <c r="E1225" s="498">
        <v>65</v>
      </c>
      <c r="F1225" s="498">
        <v>33</v>
      </c>
      <c r="G1225" s="498">
        <v>232</v>
      </c>
      <c r="I1225" s="499" t="s">
        <v>9147</v>
      </c>
      <c r="J1225" s="499">
        <f>G1225+15</f>
        <v>247</v>
      </c>
    </row>
    <row r="1226" spans="1:11" s="346" customFormat="1" x14ac:dyDescent="0.2">
      <c r="A1226" s="544" t="s">
        <v>10674</v>
      </c>
      <c r="B1226" s="336" t="s">
        <v>8490</v>
      </c>
      <c r="C1226" s="321">
        <v>0.5</v>
      </c>
      <c r="D1226" s="336" t="s">
        <v>3638</v>
      </c>
      <c r="E1226" s="353">
        <v>65</v>
      </c>
      <c r="F1226" s="353">
        <v>33</v>
      </c>
      <c r="G1226" s="353">
        <v>235</v>
      </c>
      <c r="H1226" s="346" t="s">
        <v>10655</v>
      </c>
      <c r="I1226" s="346" t="s">
        <v>9147</v>
      </c>
      <c r="J1226" s="272">
        <f>G1226+15</f>
        <v>250</v>
      </c>
    </row>
    <row r="1227" spans="1:11" x14ac:dyDescent="0.2">
      <c r="A1227" s="337" t="s">
        <v>729</v>
      </c>
      <c r="B1227" s="336" t="s">
        <v>8490</v>
      </c>
      <c r="C1227" s="332">
        <v>0.5</v>
      </c>
      <c r="D1227" s="336" t="s">
        <v>730</v>
      </c>
      <c r="E1227" s="271">
        <v>68</v>
      </c>
      <c r="F1227" s="271">
        <v>25</v>
      </c>
      <c r="G1227" s="271">
        <v>265</v>
      </c>
      <c r="I1227" s="338" t="s">
        <v>9098</v>
      </c>
      <c r="K1227" s="272">
        <f>G1227+17</f>
        <v>282</v>
      </c>
    </row>
    <row r="1228" spans="1:11" x14ac:dyDescent="0.2">
      <c r="A1228" s="337" t="s">
        <v>4378</v>
      </c>
      <c r="B1228" s="336" t="s">
        <v>8490</v>
      </c>
      <c r="C1228" s="332">
        <v>0.5</v>
      </c>
      <c r="D1228" s="336" t="s">
        <v>3811</v>
      </c>
      <c r="E1228" s="271">
        <v>65</v>
      </c>
      <c r="F1228" s="271">
        <v>38</v>
      </c>
      <c r="G1228" s="271">
        <v>232</v>
      </c>
      <c r="I1228" s="338" t="s">
        <v>9147</v>
      </c>
      <c r="J1228" s="272">
        <f>G1228+15</f>
        <v>247</v>
      </c>
    </row>
    <row r="1229" spans="1:11" x14ac:dyDescent="0.2">
      <c r="A1229" s="542" t="s">
        <v>9574</v>
      </c>
      <c r="B1229" s="487" t="s">
        <v>8490</v>
      </c>
      <c r="C1229" s="497">
        <v>0.5</v>
      </c>
      <c r="D1229" s="487" t="s">
        <v>2001</v>
      </c>
      <c r="E1229" s="536">
        <v>71</v>
      </c>
      <c r="F1229" s="498">
        <v>25</v>
      </c>
      <c r="G1229" s="498">
        <v>259</v>
      </c>
      <c r="H1229" s="499"/>
      <c r="I1229" s="499" t="s">
        <v>9098</v>
      </c>
      <c r="J1229" s="499"/>
      <c r="K1229" s="499">
        <f>G1229+17</f>
        <v>276</v>
      </c>
    </row>
    <row r="1230" spans="1:11" x14ac:dyDescent="0.2">
      <c r="A1230" s="483" t="s">
        <v>7475</v>
      </c>
      <c r="B1230" s="491" t="s">
        <v>8490</v>
      </c>
      <c r="C1230" s="485">
        <v>0.5</v>
      </c>
      <c r="D1230" s="538" t="s">
        <v>3588</v>
      </c>
      <c r="E1230" s="486">
        <v>64</v>
      </c>
      <c r="F1230" s="486">
        <v>33</v>
      </c>
      <c r="G1230" s="486">
        <v>232</v>
      </c>
      <c r="H1230" s="491"/>
      <c r="I1230" s="491" t="s">
        <v>9147</v>
      </c>
      <c r="J1230" s="491">
        <f t="shared" ref="J1230:J1236" si="47">G1230+15</f>
        <v>247</v>
      </c>
    </row>
    <row r="1231" spans="1:11" x14ac:dyDescent="0.2">
      <c r="A1231" s="483" t="s">
        <v>6952</v>
      </c>
      <c r="B1231" s="491" t="s">
        <v>8490</v>
      </c>
      <c r="C1231" s="485">
        <v>0.5</v>
      </c>
      <c r="D1231" s="538" t="s">
        <v>6951</v>
      </c>
      <c r="E1231" s="486">
        <v>64</v>
      </c>
      <c r="F1231" s="486">
        <v>33</v>
      </c>
      <c r="G1231" s="486">
        <v>235</v>
      </c>
      <c r="H1231" s="491" t="s">
        <v>2763</v>
      </c>
      <c r="I1231" s="491" t="s">
        <v>9147</v>
      </c>
      <c r="J1231" s="491">
        <f t="shared" si="47"/>
        <v>250</v>
      </c>
    </row>
    <row r="1232" spans="1:11" x14ac:dyDescent="0.2">
      <c r="A1232" s="483" t="s">
        <v>10018</v>
      </c>
      <c r="B1232" s="579" t="s">
        <v>8490</v>
      </c>
      <c r="C1232" s="485">
        <v>0.5</v>
      </c>
      <c r="D1232" s="488" t="s">
        <v>10019</v>
      </c>
      <c r="E1232" s="485">
        <v>63</v>
      </c>
      <c r="F1232" s="486">
        <v>33</v>
      </c>
      <c r="G1232" s="486">
        <v>233</v>
      </c>
      <c r="H1232" s="491" t="s">
        <v>9218</v>
      </c>
      <c r="I1232" s="491" t="s">
        <v>9147</v>
      </c>
      <c r="J1232" s="491">
        <f t="shared" si="47"/>
        <v>248</v>
      </c>
      <c r="K1232" s="491"/>
    </row>
    <row r="1233" spans="1:11" x14ac:dyDescent="0.2">
      <c r="A1233" s="483" t="s">
        <v>10020</v>
      </c>
      <c r="B1233" s="579" t="s">
        <v>8490</v>
      </c>
      <c r="C1233" s="485">
        <v>0.5</v>
      </c>
      <c r="D1233" s="488" t="s">
        <v>10021</v>
      </c>
      <c r="E1233" s="485">
        <v>65</v>
      </c>
      <c r="F1233" s="486">
        <v>33</v>
      </c>
      <c r="G1233" s="486">
        <v>238</v>
      </c>
      <c r="H1233" s="491" t="s">
        <v>9218</v>
      </c>
      <c r="I1233" s="491" t="s">
        <v>9147</v>
      </c>
      <c r="J1233" s="491">
        <f t="shared" si="47"/>
        <v>253</v>
      </c>
      <c r="K1233" s="491"/>
    </row>
    <row r="1234" spans="1:11" x14ac:dyDescent="0.2">
      <c r="A1234" s="337" t="s">
        <v>10943</v>
      </c>
      <c r="B1234" s="573" t="s">
        <v>8490</v>
      </c>
      <c r="C1234" s="321">
        <v>0.5</v>
      </c>
      <c r="D1234" s="518" t="s">
        <v>6951</v>
      </c>
      <c r="E1234" s="321">
        <v>64</v>
      </c>
      <c r="F1234" s="271">
        <v>33</v>
      </c>
      <c r="G1234" s="271">
        <v>220</v>
      </c>
      <c r="H1234" s="338" t="s">
        <v>10933</v>
      </c>
      <c r="I1234" s="338" t="s">
        <v>9147</v>
      </c>
      <c r="J1234" s="272">
        <f t="shared" si="47"/>
        <v>235</v>
      </c>
    </row>
    <row r="1235" spans="1:11" x14ac:dyDescent="0.2">
      <c r="A1235" s="337" t="s">
        <v>10022</v>
      </c>
      <c r="B1235" s="329" t="s">
        <v>8490</v>
      </c>
      <c r="C1235" s="321">
        <v>0.5</v>
      </c>
      <c r="D1235" s="331" t="s">
        <v>10023</v>
      </c>
      <c r="E1235" s="321">
        <v>64</v>
      </c>
      <c r="F1235" s="271">
        <v>31</v>
      </c>
      <c r="G1235" s="271">
        <v>230</v>
      </c>
      <c r="H1235" s="338" t="s">
        <v>9218</v>
      </c>
      <c r="I1235" s="338" t="s">
        <v>9147</v>
      </c>
      <c r="J1235" s="272">
        <f t="shared" si="47"/>
        <v>245</v>
      </c>
    </row>
    <row r="1236" spans="1:11" x14ac:dyDescent="0.2">
      <c r="A1236" s="544" t="s">
        <v>10698</v>
      </c>
      <c r="B1236" s="329" t="s">
        <v>8490</v>
      </c>
      <c r="C1236" s="321">
        <v>0.5</v>
      </c>
      <c r="D1236" s="331" t="s">
        <v>10699</v>
      </c>
      <c r="E1236" s="321">
        <v>69</v>
      </c>
      <c r="F1236" s="271">
        <v>27</v>
      </c>
      <c r="G1236" s="271">
        <v>261</v>
      </c>
      <c r="H1236" s="346" t="s">
        <v>10683</v>
      </c>
      <c r="I1236" s="346" t="s">
        <v>9098</v>
      </c>
      <c r="J1236" s="272">
        <f t="shared" si="47"/>
        <v>276</v>
      </c>
    </row>
    <row r="1237" spans="1:11" x14ac:dyDescent="0.2">
      <c r="A1237" s="337" t="s">
        <v>3797</v>
      </c>
      <c r="B1237" s="329" t="s">
        <v>8490</v>
      </c>
      <c r="C1237" s="321">
        <v>0.5</v>
      </c>
      <c r="D1237" s="331" t="s">
        <v>10696</v>
      </c>
      <c r="E1237" s="321">
        <v>71</v>
      </c>
      <c r="F1237" s="271">
        <v>25</v>
      </c>
      <c r="G1237" s="271">
        <v>228</v>
      </c>
      <c r="I1237" s="338" t="s">
        <v>9098</v>
      </c>
      <c r="K1237" s="272">
        <f>G1237+17</f>
        <v>245</v>
      </c>
    </row>
    <row r="1238" spans="1:11" x14ac:dyDescent="0.2">
      <c r="A1238" s="337" t="s">
        <v>10780</v>
      </c>
      <c r="B1238" s="573" t="s">
        <v>8490</v>
      </c>
      <c r="C1238" s="321">
        <v>0.5</v>
      </c>
      <c r="D1238" s="518" t="s">
        <v>10781</v>
      </c>
      <c r="E1238" s="321">
        <v>60</v>
      </c>
      <c r="F1238" s="271">
        <v>37</v>
      </c>
      <c r="G1238" s="271">
        <v>241</v>
      </c>
      <c r="H1238" s="272" t="s">
        <v>10782</v>
      </c>
      <c r="I1238" s="338" t="s">
        <v>9147</v>
      </c>
      <c r="J1238" s="272">
        <f t="shared" ref="J1238:J1243" si="48">G1238+15</f>
        <v>256</v>
      </c>
    </row>
    <row r="1239" spans="1:11" x14ac:dyDescent="0.2">
      <c r="A1239" s="337" t="s">
        <v>9411</v>
      </c>
      <c r="B1239" s="329" t="s">
        <v>8490</v>
      </c>
      <c r="C1239" s="321">
        <v>0.5</v>
      </c>
      <c r="D1239" s="331" t="s">
        <v>10427</v>
      </c>
      <c r="E1239" s="321">
        <v>65</v>
      </c>
      <c r="F1239" s="271">
        <v>33</v>
      </c>
      <c r="G1239" s="271">
        <v>222</v>
      </c>
      <c r="I1239" s="338" t="s">
        <v>9147</v>
      </c>
      <c r="J1239" s="272">
        <f t="shared" si="48"/>
        <v>237</v>
      </c>
    </row>
    <row r="1240" spans="1:11" x14ac:dyDescent="0.2">
      <c r="A1240" s="337" t="s">
        <v>7612</v>
      </c>
      <c r="B1240" s="329" t="s">
        <v>8490</v>
      </c>
      <c r="C1240" s="321">
        <v>0.5</v>
      </c>
      <c r="D1240" s="331" t="s">
        <v>7610</v>
      </c>
      <c r="E1240" s="321">
        <v>65</v>
      </c>
      <c r="F1240" s="271">
        <v>33</v>
      </c>
      <c r="G1240" s="271">
        <v>222</v>
      </c>
      <c r="H1240" s="338" t="s">
        <v>7611</v>
      </c>
      <c r="I1240" s="338" t="s">
        <v>9147</v>
      </c>
      <c r="J1240" s="272">
        <f t="shared" si="48"/>
        <v>237</v>
      </c>
    </row>
    <row r="1241" spans="1:11" x14ac:dyDescent="0.2">
      <c r="A1241" s="337" t="s">
        <v>6907</v>
      </c>
      <c r="B1241" s="329" t="s">
        <v>8490</v>
      </c>
      <c r="C1241" s="321">
        <v>0.5</v>
      </c>
      <c r="D1241" s="518" t="s">
        <v>12283</v>
      </c>
      <c r="E1241" s="321">
        <v>65</v>
      </c>
      <c r="F1241" s="271">
        <v>33</v>
      </c>
      <c r="G1241" s="271">
        <v>227</v>
      </c>
      <c r="H1241" s="338" t="s">
        <v>12282</v>
      </c>
      <c r="I1241" s="338" t="s">
        <v>9147</v>
      </c>
      <c r="J1241" s="272">
        <f t="shared" si="48"/>
        <v>242</v>
      </c>
    </row>
    <row r="1242" spans="1:11" x14ac:dyDescent="0.2">
      <c r="A1242" s="337" t="s">
        <v>7803</v>
      </c>
      <c r="B1242" s="329" t="s">
        <v>8490</v>
      </c>
      <c r="C1242" s="321">
        <v>0.5</v>
      </c>
      <c r="D1242" s="331" t="s">
        <v>332</v>
      </c>
      <c r="E1242" s="321">
        <v>64</v>
      </c>
      <c r="F1242" s="271">
        <v>33</v>
      </c>
      <c r="G1242" s="271">
        <v>228</v>
      </c>
      <c r="I1242" s="338" t="s">
        <v>9147</v>
      </c>
      <c r="J1242" s="272">
        <f t="shared" si="48"/>
        <v>243</v>
      </c>
    </row>
    <row r="1243" spans="1:11" x14ac:dyDescent="0.2">
      <c r="A1243" s="337" t="s">
        <v>11481</v>
      </c>
      <c r="B1243" s="573" t="s">
        <v>8490</v>
      </c>
      <c r="C1243" s="321">
        <v>0.5</v>
      </c>
      <c r="D1243" s="518" t="s">
        <v>11482</v>
      </c>
      <c r="E1243" s="321">
        <v>64</v>
      </c>
      <c r="F1243" s="271">
        <v>33</v>
      </c>
      <c r="G1243" s="271">
        <v>236</v>
      </c>
      <c r="H1243" s="272" t="s">
        <v>11471</v>
      </c>
      <c r="I1243" s="338" t="s">
        <v>9147</v>
      </c>
      <c r="J1243" s="272">
        <f t="shared" si="48"/>
        <v>251</v>
      </c>
    </row>
    <row r="1244" spans="1:11" x14ac:dyDescent="0.2">
      <c r="A1244" s="337" t="s">
        <v>8145</v>
      </c>
      <c r="B1244" s="329" t="s">
        <v>8490</v>
      </c>
      <c r="C1244" s="321">
        <v>0.5</v>
      </c>
      <c r="D1244" s="331" t="s">
        <v>8146</v>
      </c>
      <c r="E1244" s="321">
        <v>70</v>
      </c>
      <c r="F1244" s="271">
        <v>26</v>
      </c>
      <c r="G1244" s="271">
        <v>232</v>
      </c>
      <c r="I1244" s="338" t="s">
        <v>9098</v>
      </c>
      <c r="K1244" s="272">
        <f>G1244+17</f>
        <v>249</v>
      </c>
    </row>
    <row r="1245" spans="1:11" x14ac:dyDescent="0.2">
      <c r="A1245" s="337" t="s">
        <v>10878</v>
      </c>
      <c r="B1245" s="573" t="s">
        <v>8490</v>
      </c>
      <c r="C1245" s="321">
        <v>0.5</v>
      </c>
      <c r="D1245" s="518" t="s">
        <v>10879</v>
      </c>
      <c r="E1245" s="321">
        <v>65</v>
      </c>
      <c r="F1245" s="271">
        <v>33</v>
      </c>
      <c r="G1245" s="271">
        <v>225</v>
      </c>
      <c r="H1245" s="272" t="s">
        <v>10830</v>
      </c>
      <c r="I1245" s="338" t="s">
        <v>9147</v>
      </c>
      <c r="J1245" s="272">
        <f>G1245+15</f>
        <v>240</v>
      </c>
    </row>
    <row r="1246" spans="1:11" x14ac:dyDescent="0.2">
      <c r="A1246" s="337" t="s">
        <v>6141</v>
      </c>
      <c r="B1246" s="329" t="s">
        <v>8490</v>
      </c>
      <c r="C1246" s="321">
        <v>0.5</v>
      </c>
      <c r="D1246" s="331" t="s">
        <v>6140</v>
      </c>
      <c r="E1246" s="321">
        <v>63</v>
      </c>
      <c r="F1246" s="271">
        <v>33</v>
      </c>
      <c r="G1246" s="271">
        <v>243</v>
      </c>
      <c r="I1246" s="338" t="s">
        <v>9147</v>
      </c>
      <c r="J1246" s="272">
        <f>G1246+15</f>
        <v>258</v>
      </c>
    </row>
    <row r="1247" spans="1:11" x14ac:dyDescent="0.2">
      <c r="A1247" s="337" t="s">
        <v>3252</v>
      </c>
      <c r="B1247" s="272" t="s">
        <v>8490</v>
      </c>
      <c r="C1247" s="332">
        <v>0.5</v>
      </c>
      <c r="D1247" s="336" t="s">
        <v>7434</v>
      </c>
      <c r="E1247" s="271">
        <v>65</v>
      </c>
      <c r="F1247" s="271">
        <v>33</v>
      </c>
      <c r="G1247" s="271">
        <v>225</v>
      </c>
      <c r="I1247" s="338" t="s">
        <v>9147</v>
      </c>
      <c r="J1247" s="272">
        <f>G1247+15</f>
        <v>240</v>
      </c>
    </row>
    <row r="1248" spans="1:11" x14ac:dyDescent="0.2">
      <c r="A1248" s="337" t="s">
        <v>5607</v>
      </c>
      <c r="B1248" s="338" t="s">
        <v>8490</v>
      </c>
      <c r="C1248" s="332">
        <v>0.5</v>
      </c>
      <c r="D1248" s="420" t="s">
        <v>3656</v>
      </c>
      <c r="E1248" s="271">
        <v>65</v>
      </c>
      <c r="F1248" s="271">
        <v>33</v>
      </c>
      <c r="G1248" s="271">
        <v>225</v>
      </c>
      <c r="I1248" s="338" t="s">
        <v>9147</v>
      </c>
      <c r="J1248" s="272">
        <f>G1248+15</f>
        <v>240</v>
      </c>
    </row>
    <row r="1249" spans="1:11" x14ac:dyDescent="0.2">
      <c r="A1249" s="337" t="s">
        <v>3253</v>
      </c>
      <c r="B1249" s="338" t="s">
        <v>8490</v>
      </c>
      <c r="C1249" s="332">
        <v>0.5</v>
      </c>
      <c r="D1249" s="420" t="s">
        <v>915</v>
      </c>
      <c r="E1249" s="271">
        <v>65</v>
      </c>
      <c r="F1249" s="271">
        <v>33</v>
      </c>
      <c r="G1249" s="271">
        <v>223</v>
      </c>
      <c r="I1249" s="338" t="s">
        <v>9147</v>
      </c>
      <c r="J1249" s="272">
        <f>G1249+15</f>
        <v>238</v>
      </c>
    </row>
    <row r="1250" spans="1:11" x14ac:dyDescent="0.2">
      <c r="A1250" s="337" t="s">
        <v>1530</v>
      </c>
      <c r="B1250" s="338" t="s">
        <v>8490</v>
      </c>
      <c r="C1250" s="332">
        <v>0.5</v>
      </c>
      <c r="D1250" s="420" t="s">
        <v>349</v>
      </c>
      <c r="E1250" s="271">
        <v>76</v>
      </c>
      <c r="F1250" s="271">
        <v>26</v>
      </c>
      <c r="G1250" s="271">
        <v>195</v>
      </c>
      <c r="I1250" s="338" t="s">
        <v>9098</v>
      </c>
      <c r="K1250" s="272">
        <f>G1250+17</f>
        <v>212</v>
      </c>
    </row>
    <row r="1251" spans="1:11" x14ac:dyDescent="0.2">
      <c r="A1251" s="337" t="s">
        <v>3937</v>
      </c>
      <c r="B1251" s="331" t="s">
        <v>8490</v>
      </c>
      <c r="C1251" s="330">
        <v>0.5</v>
      </c>
      <c r="D1251" s="331" t="s">
        <v>2786</v>
      </c>
      <c r="E1251" s="330">
        <v>70</v>
      </c>
      <c r="F1251" s="271">
        <v>26</v>
      </c>
      <c r="G1251" s="271">
        <v>271</v>
      </c>
      <c r="I1251" s="338" t="s">
        <v>9098</v>
      </c>
      <c r="K1251" s="272">
        <f>G1251+17</f>
        <v>288</v>
      </c>
    </row>
    <row r="1252" spans="1:11" x14ac:dyDescent="0.2">
      <c r="A1252" s="337" t="s">
        <v>9294</v>
      </c>
      <c r="B1252" s="331" t="s">
        <v>8490</v>
      </c>
      <c r="C1252" s="330">
        <v>0.5</v>
      </c>
      <c r="D1252" s="331" t="s">
        <v>9295</v>
      </c>
      <c r="E1252" s="330">
        <v>69</v>
      </c>
      <c r="F1252" s="271">
        <v>25</v>
      </c>
      <c r="G1252" s="271">
        <v>272</v>
      </c>
      <c r="I1252" s="338" t="s">
        <v>9098</v>
      </c>
      <c r="K1252" s="272">
        <f>G1252+17</f>
        <v>289</v>
      </c>
    </row>
    <row r="1253" spans="1:11" x14ac:dyDescent="0.2">
      <c r="A1253" s="337" t="s">
        <v>11378</v>
      </c>
      <c r="B1253" s="518" t="s">
        <v>8490</v>
      </c>
      <c r="C1253" s="330">
        <v>0.5</v>
      </c>
      <c r="D1253" s="518" t="s">
        <v>11379</v>
      </c>
      <c r="E1253" s="330">
        <v>69</v>
      </c>
      <c r="F1253" s="271">
        <v>42</v>
      </c>
      <c r="G1253" s="271">
        <v>195</v>
      </c>
      <c r="H1253" s="272" t="s">
        <v>11356</v>
      </c>
      <c r="I1253" s="338" t="s">
        <v>9147</v>
      </c>
      <c r="J1253" s="272">
        <f>G1253+15</f>
        <v>210</v>
      </c>
    </row>
    <row r="1254" spans="1:11" x14ac:dyDescent="0.2">
      <c r="A1254" s="337" t="s">
        <v>11382</v>
      </c>
      <c r="B1254" s="518" t="s">
        <v>8490</v>
      </c>
      <c r="C1254" s="330">
        <v>0.5</v>
      </c>
      <c r="D1254" s="518" t="s">
        <v>11391</v>
      </c>
      <c r="E1254" s="330">
        <v>65</v>
      </c>
      <c r="F1254" s="271">
        <v>33</v>
      </c>
      <c r="G1254" s="271">
        <v>235</v>
      </c>
      <c r="H1254" s="272" t="s">
        <v>11356</v>
      </c>
      <c r="I1254" s="338" t="s">
        <v>9147</v>
      </c>
      <c r="J1254" s="272">
        <f>G1254+15</f>
        <v>250</v>
      </c>
    </row>
    <row r="1255" spans="1:11" x14ac:dyDescent="0.2">
      <c r="A1255" s="424" t="s">
        <v>9367</v>
      </c>
      <c r="B1255" s="336" t="s">
        <v>8490</v>
      </c>
      <c r="C1255" s="332">
        <v>0.5</v>
      </c>
      <c r="D1255" s="336" t="s">
        <v>8023</v>
      </c>
      <c r="E1255" s="271">
        <v>70</v>
      </c>
      <c r="F1255" s="271">
        <v>32</v>
      </c>
      <c r="G1255" s="271">
        <v>216</v>
      </c>
      <c r="I1255" s="338" t="s">
        <v>9147</v>
      </c>
      <c r="J1255" s="272">
        <f>G1255+15</f>
        <v>231</v>
      </c>
    </row>
    <row r="1256" spans="1:11" x14ac:dyDescent="0.2">
      <c r="A1256" s="424" t="s">
        <v>9004</v>
      </c>
      <c r="B1256" s="336" t="s">
        <v>8490</v>
      </c>
      <c r="C1256" s="332">
        <v>0.5</v>
      </c>
      <c r="D1256" s="336" t="s">
        <v>9005</v>
      </c>
      <c r="E1256" s="271">
        <v>66</v>
      </c>
      <c r="F1256" s="271">
        <v>32</v>
      </c>
      <c r="G1256" s="271">
        <v>240</v>
      </c>
      <c r="H1256" s="338" t="s">
        <v>9006</v>
      </c>
      <c r="I1256" s="338" t="s">
        <v>9147</v>
      </c>
      <c r="J1256" s="272">
        <f>G1256+15</f>
        <v>255</v>
      </c>
    </row>
    <row r="1257" spans="1:11" x14ac:dyDescent="0.2">
      <c r="A1257" s="337" t="s">
        <v>8160</v>
      </c>
      <c r="B1257" s="338" t="s">
        <v>8490</v>
      </c>
      <c r="C1257" s="332">
        <v>0.5</v>
      </c>
      <c r="D1257" s="420" t="s">
        <v>2112</v>
      </c>
      <c r="E1257" s="271">
        <v>68</v>
      </c>
      <c r="F1257" s="271">
        <v>26</v>
      </c>
      <c r="G1257" s="271">
        <v>270</v>
      </c>
      <c r="I1257" s="338" t="s">
        <v>9098</v>
      </c>
      <c r="K1257" s="272">
        <f>G1257+17</f>
        <v>287</v>
      </c>
    </row>
    <row r="1258" spans="1:11" x14ac:dyDescent="0.2">
      <c r="A1258" s="337" t="s">
        <v>8784</v>
      </c>
      <c r="B1258" s="338" t="s">
        <v>8490</v>
      </c>
      <c r="C1258" s="332">
        <v>0.5</v>
      </c>
      <c r="D1258" s="420" t="s">
        <v>8785</v>
      </c>
      <c r="E1258" s="271">
        <v>70</v>
      </c>
      <c r="G1258" s="271">
        <v>270</v>
      </c>
      <c r="I1258" s="338" t="s">
        <v>9098</v>
      </c>
      <c r="K1258" s="272">
        <f>G1258+17</f>
        <v>287</v>
      </c>
    </row>
    <row r="1259" spans="1:11" x14ac:dyDescent="0.2">
      <c r="A1259" s="337" t="s">
        <v>10382</v>
      </c>
      <c r="B1259" s="338" t="s">
        <v>8490</v>
      </c>
      <c r="C1259" s="332">
        <v>0.5</v>
      </c>
      <c r="D1259" s="420" t="s">
        <v>9990</v>
      </c>
      <c r="E1259" s="271">
        <v>64</v>
      </c>
      <c r="F1259" s="271">
        <v>33</v>
      </c>
      <c r="G1259" s="271">
        <v>230</v>
      </c>
      <c r="H1259" s="338" t="s">
        <v>5659</v>
      </c>
      <c r="I1259" s="338" t="s">
        <v>9147</v>
      </c>
      <c r="J1259" s="272">
        <f>G1259+15</f>
        <v>245</v>
      </c>
    </row>
    <row r="1260" spans="1:11" x14ac:dyDescent="0.2">
      <c r="A1260" s="337" t="s">
        <v>1096</v>
      </c>
      <c r="B1260" s="338" t="s">
        <v>8490</v>
      </c>
      <c r="C1260" s="332">
        <v>0.5</v>
      </c>
      <c r="D1260" s="420" t="s">
        <v>1095</v>
      </c>
      <c r="E1260" s="271">
        <v>64</v>
      </c>
      <c r="F1260" s="271">
        <v>33</v>
      </c>
      <c r="G1260" s="271">
        <v>256</v>
      </c>
      <c r="H1260" s="338" t="s">
        <v>1097</v>
      </c>
      <c r="I1260" s="338" t="s">
        <v>9147</v>
      </c>
      <c r="J1260" s="272">
        <f>G1260+15</f>
        <v>271</v>
      </c>
    </row>
    <row r="1261" spans="1:11" x14ac:dyDescent="0.2">
      <c r="A1261" s="337" t="s">
        <v>262</v>
      </c>
      <c r="B1261" s="338" t="s">
        <v>8490</v>
      </c>
      <c r="C1261" s="332">
        <v>0.5</v>
      </c>
      <c r="D1261" s="420" t="s">
        <v>2194</v>
      </c>
      <c r="E1261" s="271">
        <v>64</v>
      </c>
      <c r="F1261" s="271">
        <v>33</v>
      </c>
      <c r="G1261" s="271">
        <v>215</v>
      </c>
      <c r="H1261" s="338" t="s">
        <v>6912</v>
      </c>
      <c r="I1261" s="338" t="s">
        <v>9147</v>
      </c>
      <c r="J1261" s="272">
        <f>G1261+15</f>
        <v>230</v>
      </c>
    </row>
    <row r="1262" spans="1:11" x14ac:dyDescent="0.2">
      <c r="A1262" s="348" t="s">
        <v>6589</v>
      </c>
      <c r="B1262" s="331" t="s">
        <v>8490</v>
      </c>
      <c r="C1262" s="330">
        <v>0.5</v>
      </c>
      <c r="D1262" s="331" t="s">
        <v>9879</v>
      </c>
      <c r="E1262" s="330">
        <v>68</v>
      </c>
      <c r="F1262" s="339">
        <v>26</v>
      </c>
      <c r="G1262" s="339">
        <v>260</v>
      </c>
      <c r="I1262" s="338" t="s">
        <v>9098</v>
      </c>
      <c r="K1262" s="272">
        <f>G1262+17</f>
        <v>277</v>
      </c>
    </row>
    <row r="1263" spans="1:11" x14ac:dyDescent="0.2">
      <c r="A1263" s="577" t="s">
        <v>11204</v>
      </c>
      <c r="B1263" s="331" t="s">
        <v>8490</v>
      </c>
      <c r="C1263" s="330">
        <v>0.5</v>
      </c>
      <c r="D1263" s="518" t="s">
        <v>11205</v>
      </c>
      <c r="E1263" s="330">
        <v>70</v>
      </c>
      <c r="F1263" s="425" t="s">
        <v>4076</v>
      </c>
      <c r="G1263" s="339">
        <v>269</v>
      </c>
      <c r="H1263" s="272" t="s">
        <v>11198</v>
      </c>
      <c r="I1263" s="338" t="s">
        <v>9098</v>
      </c>
      <c r="K1263" s="272">
        <f>G1263+17</f>
        <v>286</v>
      </c>
    </row>
    <row r="1264" spans="1:11" x14ac:dyDescent="0.2">
      <c r="A1264" s="337" t="s">
        <v>5060</v>
      </c>
      <c r="B1264" s="331" t="s">
        <v>8490</v>
      </c>
      <c r="C1264" s="330">
        <v>0.5</v>
      </c>
      <c r="D1264" s="331" t="s">
        <v>9430</v>
      </c>
      <c r="E1264" s="321">
        <v>70</v>
      </c>
      <c r="F1264" s="271">
        <v>25</v>
      </c>
      <c r="G1264" s="271">
        <v>256</v>
      </c>
      <c r="I1264" s="338" t="s">
        <v>9098</v>
      </c>
      <c r="K1264" s="272">
        <f>G1264+17</f>
        <v>273</v>
      </c>
    </row>
    <row r="1265" spans="1:11" x14ac:dyDescent="0.2">
      <c r="A1265" s="337" t="s">
        <v>2830</v>
      </c>
      <c r="B1265" s="272" t="s">
        <v>8490</v>
      </c>
      <c r="C1265" s="332">
        <v>0.5</v>
      </c>
      <c r="D1265" s="333" t="s">
        <v>4431</v>
      </c>
      <c r="E1265" s="271">
        <v>63</v>
      </c>
      <c r="F1265" s="271">
        <v>32</v>
      </c>
      <c r="G1265" s="271">
        <v>215</v>
      </c>
      <c r="I1265" s="338" t="s">
        <v>9147</v>
      </c>
      <c r="J1265" s="272">
        <f>G1265+15</f>
        <v>230</v>
      </c>
    </row>
    <row r="1266" spans="1:11" x14ac:dyDescent="0.2">
      <c r="A1266" s="337" t="s">
        <v>8740</v>
      </c>
      <c r="B1266" s="336" t="s">
        <v>8490</v>
      </c>
      <c r="C1266" s="332">
        <v>0.5</v>
      </c>
      <c r="D1266" s="336" t="s">
        <v>4920</v>
      </c>
      <c r="E1266" s="271">
        <v>64.5</v>
      </c>
      <c r="F1266" s="271">
        <v>32</v>
      </c>
      <c r="G1266" s="271">
        <v>224</v>
      </c>
      <c r="I1266" s="338" t="s">
        <v>9147</v>
      </c>
      <c r="J1266" s="272">
        <f>G1266+15</f>
        <v>239</v>
      </c>
    </row>
    <row r="1267" spans="1:11" x14ac:dyDescent="0.2">
      <c r="A1267" s="337" t="s">
        <v>731</v>
      </c>
      <c r="B1267" s="336" t="s">
        <v>8490</v>
      </c>
      <c r="C1267" s="332">
        <v>0.5</v>
      </c>
      <c r="D1267" s="572" t="s">
        <v>10904</v>
      </c>
      <c r="E1267" s="271">
        <v>65</v>
      </c>
      <c r="F1267" s="271">
        <v>33</v>
      </c>
      <c r="G1267" s="271">
        <v>225</v>
      </c>
      <c r="I1267" s="338" t="s">
        <v>9147</v>
      </c>
      <c r="J1267" s="272">
        <f>G1267+15</f>
        <v>240</v>
      </c>
    </row>
    <row r="1268" spans="1:11" x14ac:dyDescent="0.2">
      <c r="A1268" s="337" t="s">
        <v>6349</v>
      </c>
      <c r="B1268" s="336" t="s">
        <v>8490</v>
      </c>
      <c r="C1268" s="332">
        <v>0.5</v>
      </c>
      <c r="D1268" s="336" t="s">
        <v>7298</v>
      </c>
      <c r="E1268" s="271">
        <v>68</v>
      </c>
      <c r="F1268" s="271">
        <v>25</v>
      </c>
      <c r="G1268" s="271">
        <v>270</v>
      </c>
      <c r="H1268" s="338" t="s">
        <v>3599</v>
      </c>
      <c r="I1268" s="338" t="s">
        <v>9098</v>
      </c>
      <c r="K1268" s="272">
        <f>G1268+17</f>
        <v>287</v>
      </c>
    </row>
    <row r="1269" spans="1:11" x14ac:dyDescent="0.2">
      <c r="A1269" s="337" t="s">
        <v>7623</v>
      </c>
      <c r="B1269" s="336" t="s">
        <v>8490</v>
      </c>
      <c r="C1269" s="332">
        <v>0.5</v>
      </c>
      <c r="D1269" s="336" t="s">
        <v>4921</v>
      </c>
      <c r="E1269" s="271">
        <v>73</v>
      </c>
      <c r="F1269" s="271">
        <v>41</v>
      </c>
      <c r="G1269" s="271">
        <v>198</v>
      </c>
      <c r="I1269" s="338" t="s">
        <v>9147</v>
      </c>
      <c r="J1269" s="272">
        <f t="shared" ref="J1269:J1289" si="49">G1269+15</f>
        <v>213</v>
      </c>
    </row>
    <row r="1270" spans="1:11" x14ac:dyDescent="0.2">
      <c r="A1270" s="337" t="s">
        <v>8495</v>
      </c>
      <c r="B1270" s="336" t="s">
        <v>8490</v>
      </c>
      <c r="C1270" s="332">
        <v>0.5</v>
      </c>
      <c r="D1270" s="336" t="s">
        <v>10057</v>
      </c>
      <c r="E1270" s="271">
        <v>65</v>
      </c>
      <c r="F1270" s="271">
        <v>33</v>
      </c>
      <c r="G1270" s="271">
        <v>245</v>
      </c>
      <c r="I1270" s="338" t="s">
        <v>9147</v>
      </c>
      <c r="J1270" s="272">
        <f t="shared" si="49"/>
        <v>260</v>
      </c>
    </row>
    <row r="1271" spans="1:11" x14ac:dyDescent="0.2">
      <c r="A1271" s="337" t="s">
        <v>3944</v>
      </c>
      <c r="B1271" s="336" t="s">
        <v>8490</v>
      </c>
      <c r="C1271" s="332">
        <v>0.5</v>
      </c>
      <c r="D1271" s="336" t="s">
        <v>8494</v>
      </c>
      <c r="E1271" s="271">
        <v>64</v>
      </c>
      <c r="F1271" s="271">
        <v>33</v>
      </c>
      <c r="G1271" s="271">
        <v>236</v>
      </c>
      <c r="I1271" s="338" t="s">
        <v>9147</v>
      </c>
      <c r="J1271" s="272">
        <f t="shared" si="49"/>
        <v>251</v>
      </c>
    </row>
    <row r="1272" spans="1:11" x14ac:dyDescent="0.2">
      <c r="A1272" s="542" t="s">
        <v>5618</v>
      </c>
      <c r="B1272" s="499" t="s">
        <v>8490</v>
      </c>
      <c r="C1272" s="536">
        <v>0.5</v>
      </c>
      <c r="D1272" s="552" t="s">
        <v>10354</v>
      </c>
      <c r="E1272" s="498">
        <v>64</v>
      </c>
      <c r="F1272" s="498">
        <v>33</v>
      </c>
      <c r="G1272" s="498">
        <v>230</v>
      </c>
      <c r="H1272" s="499"/>
      <c r="I1272" s="499" t="s">
        <v>9147</v>
      </c>
      <c r="J1272" s="499">
        <f t="shared" si="49"/>
        <v>245</v>
      </c>
    </row>
    <row r="1273" spans="1:11" x14ac:dyDescent="0.2">
      <c r="A1273" s="546" t="s">
        <v>8564</v>
      </c>
      <c r="B1273" s="487" t="s">
        <v>8490</v>
      </c>
      <c r="C1273" s="547">
        <v>0.5</v>
      </c>
      <c r="D1273" s="487" t="s">
        <v>4755</v>
      </c>
      <c r="E1273" s="548">
        <v>65</v>
      </c>
      <c r="F1273" s="548">
        <v>33</v>
      </c>
      <c r="G1273" s="548">
        <v>235</v>
      </c>
      <c r="H1273" s="499"/>
      <c r="I1273" s="499" t="s">
        <v>9147</v>
      </c>
      <c r="J1273" s="499">
        <f t="shared" si="49"/>
        <v>250</v>
      </c>
    </row>
    <row r="1274" spans="1:11" s="346" customFormat="1" x14ac:dyDescent="0.2">
      <c r="A1274" s="549" t="s">
        <v>6476</v>
      </c>
      <c r="B1274" s="331" t="s">
        <v>8490</v>
      </c>
      <c r="C1274" s="550">
        <v>0.5</v>
      </c>
      <c r="D1274" s="331" t="s">
        <v>5387</v>
      </c>
      <c r="E1274" s="551">
        <v>64</v>
      </c>
      <c r="F1274" s="551">
        <v>33</v>
      </c>
      <c r="G1274" s="551">
        <v>225</v>
      </c>
      <c r="I1274" s="346" t="s">
        <v>9147</v>
      </c>
      <c r="J1274" s="346">
        <f t="shared" si="49"/>
        <v>240</v>
      </c>
    </row>
    <row r="1275" spans="1:11" x14ac:dyDescent="0.2">
      <c r="A1275" s="483" t="s">
        <v>7569</v>
      </c>
      <c r="B1275" s="484" t="s">
        <v>8490</v>
      </c>
      <c r="C1275" s="485">
        <v>0.5</v>
      </c>
      <c r="D1275" s="484" t="s">
        <v>9579</v>
      </c>
      <c r="E1275" s="486" t="s">
        <v>9718</v>
      </c>
      <c r="F1275" s="486">
        <v>33</v>
      </c>
      <c r="G1275" s="486">
        <v>224</v>
      </c>
      <c r="H1275" s="491"/>
      <c r="I1275" s="491" t="s">
        <v>9147</v>
      </c>
      <c r="J1275" s="491">
        <f t="shared" si="49"/>
        <v>239</v>
      </c>
    </row>
    <row r="1276" spans="1:11" s="338" customFormat="1" x14ac:dyDescent="0.2">
      <c r="A1276" s="337" t="s">
        <v>10955</v>
      </c>
      <c r="B1276" s="572" t="s">
        <v>8490</v>
      </c>
      <c r="C1276" s="449">
        <v>0.5</v>
      </c>
      <c r="D1276" s="572" t="s">
        <v>10956</v>
      </c>
      <c r="E1276" s="425">
        <v>64</v>
      </c>
      <c r="F1276" s="425">
        <v>33</v>
      </c>
      <c r="G1276" s="425">
        <v>215</v>
      </c>
      <c r="H1276" s="338" t="s">
        <v>10957</v>
      </c>
      <c r="I1276" s="338" t="s">
        <v>9147</v>
      </c>
      <c r="J1276" s="338">
        <f t="shared" si="49"/>
        <v>230</v>
      </c>
    </row>
    <row r="1277" spans="1:11" x14ac:dyDescent="0.2">
      <c r="A1277" s="337" t="s">
        <v>5332</v>
      </c>
      <c r="B1277" s="336" t="s">
        <v>8490</v>
      </c>
      <c r="C1277" s="332">
        <v>0.5</v>
      </c>
      <c r="D1277" s="336" t="s">
        <v>5333</v>
      </c>
      <c r="E1277" s="271">
        <v>65</v>
      </c>
      <c r="F1277" s="271">
        <v>33</v>
      </c>
      <c r="G1277" s="271">
        <v>226</v>
      </c>
      <c r="H1277" s="338" t="s">
        <v>5226</v>
      </c>
      <c r="I1277" s="338" t="s">
        <v>9147</v>
      </c>
      <c r="J1277" s="272">
        <f t="shared" si="49"/>
        <v>241</v>
      </c>
    </row>
    <row r="1278" spans="1:11" x14ac:dyDescent="0.2">
      <c r="A1278" s="337" t="s">
        <v>277</v>
      </c>
      <c r="B1278" s="331" t="s">
        <v>8490</v>
      </c>
      <c r="C1278" s="332">
        <v>0.5</v>
      </c>
      <c r="D1278" s="331" t="s">
        <v>5333</v>
      </c>
      <c r="E1278" s="271">
        <v>66</v>
      </c>
      <c r="F1278" s="271">
        <v>33</v>
      </c>
      <c r="G1278" s="271">
        <v>220</v>
      </c>
      <c r="H1278" s="338" t="s">
        <v>5225</v>
      </c>
      <c r="I1278" s="338" t="s">
        <v>9147</v>
      </c>
      <c r="J1278" s="272">
        <f t="shared" si="49"/>
        <v>235</v>
      </c>
    </row>
    <row r="1279" spans="1:11" x14ac:dyDescent="0.2">
      <c r="A1279" s="337" t="s">
        <v>825</v>
      </c>
      <c r="B1279" s="336" t="s">
        <v>8490</v>
      </c>
      <c r="C1279" s="332">
        <v>0.5</v>
      </c>
      <c r="D1279" s="336" t="s">
        <v>9510</v>
      </c>
      <c r="E1279" s="271">
        <v>66</v>
      </c>
      <c r="F1279" s="271">
        <v>32</v>
      </c>
      <c r="G1279" s="271">
        <v>234</v>
      </c>
      <c r="I1279" s="338" t="s">
        <v>9147</v>
      </c>
      <c r="J1279" s="272">
        <f t="shared" si="49"/>
        <v>249</v>
      </c>
    </row>
    <row r="1280" spans="1:11" x14ac:dyDescent="0.2">
      <c r="A1280" s="337" t="s">
        <v>11185</v>
      </c>
      <c r="B1280" s="572" t="s">
        <v>8490</v>
      </c>
      <c r="C1280" s="332">
        <v>0.5</v>
      </c>
      <c r="D1280" s="572" t="s">
        <v>11186</v>
      </c>
      <c r="E1280" s="271">
        <v>64</v>
      </c>
      <c r="F1280" s="271">
        <v>33</v>
      </c>
      <c r="G1280" s="271">
        <v>236</v>
      </c>
      <c r="H1280" s="338" t="s">
        <v>11175</v>
      </c>
      <c r="I1280" s="338" t="s">
        <v>9147</v>
      </c>
      <c r="J1280" s="272">
        <f>G1280+15</f>
        <v>251</v>
      </c>
    </row>
    <row r="1281" spans="1:11" x14ac:dyDescent="0.2">
      <c r="A1281" s="483" t="s">
        <v>1863</v>
      </c>
      <c r="B1281" s="484" t="s">
        <v>8490</v>
      </c>
      <c r="C1281" s="485">
        <v>0.5</v>
      </c>
      <c r="D1281" s="484" t="s">
        <v>1862</v>
      </c>
      <c r="E1281" s="486">
        <v>65</v>
      </c>
      <c r="F1281" s="486">
        <v>33</v>
      </c>
      <c r="G1281" s="486">
        <v>230</v>
      </c>
      <c r="H1281" s="491" t="s">
        <v>1262</v>
      </c>
      <c r="I1281" s="491" t="s">
        <v>9147</v>
      </c>
      <c r="J1281" s="491">
        <f t="shared" si="49"/>
        <v>245</v>
      </c>
    </row>
    <row r="1282" spans="1:11" x14ac:dyDescent="0.2">
      <c r="A1282" s="337" t="s">
        <v>10765</v>
      </c>
      <c r="B1282" s="572" t="s">
        <v>8490</v>
      </c>
      <c r="C1282" s="332">
        <v>0.5</v>
      </c>
      <c r="D1282" s="572" t="s">
        <v>1862</v>
      </c>
      <c r="E1282" s="271">
        <v>64</v>
      </c>
      <c r="F1282" s="271">
        <v>33</v>
      </c>
      <c r="G1282" s="271">
        <v>235</v>
      </c>
      <c r="H1282" s="338" t="s">
        <v>10764</v>
      </c>
      <c r="I1282" s="338" t="s">
        <v>9147</v>
      </c>
      <c r="J1282" s="272">
        <f t="shared" si="49"/>
        <v>250</v>
      </c>
    </row>
    <row r="1283" spans="1:11" x14ac:dyDescent="0.2">
      <c r="A1283" s="337" t="s">
        <v>11217</v>
      </c>
      <c r="B1283" s="572" t="s">
        <v>8490</v>
      </c>
      <c r="C1283" s="332">
        <v>0.5</v>
      </c>
      <c r="D1283" s="572" t="s">
        <v>11194</v>
      </c>
      <c r="E1283" s="271">
        <v>62</v>
      </c>
      <c r="F1283" s="271">
        <v>37</v>
      </c>
      <c r="G1283" s="271">
        <v>243</v>
      </c>
      <c r="H1283" s="338" t="s">
        <v>11175</v>
      </c>
      <c r="I1283" s="338" t="s">
        <v>9147</v>
      </c>
      <c r="J1283" s="272">
        <f>G1283+15</f>
        <v>258</v>
      </c>
    </row>
    <row r="1284" spans="1:11" x14ac:dyDescent="0.2">
      <c r="A1284" s="337" t="s">
        <v>855</v>
      </c>
      <c r="B1284" s="336" t="s">
        <v>8490</v>
      </c>
      <c r="C1284" s="332">
        <v>0.5</v>
      </c>
      <c r="D1284" s="336" t="s">
        <v>859</v>
      </c>
      <c r="E1284" s="271">
        <v>69</v>
      </c>
      <c r="F1284" s="271">
        <v>46</v>
      </c>
      <c r="G1284" s="271">
        <v>195</v>
      </c>
      <c r="H1284" s="338" t="s">
        <v>2694</v>
      </c>
      <c r="I1284" s="338" t="s">
        <v>9147</v>
      </c>
      <c r="J1284" s="272">
        <f t="shared" si="49"/>
        <v>210</v>
      </c>
    </row>
    <row r="1285" spans="1:11" ht="25.5" x14ac:dyDescent="0.2">
      <c r="A1285" s="337" t="s">
        <v>856</v>
      </c>
      <c r="B1285" s="336" t="s">
        <v>8490</v>
      </c>
      <c r="C1285" s="332">
        <v>0.5</v>
      </c>
      <c r="D1285" s="482" t="s">
        <v>858</v>
      </c>
      <c r="E1285" s="271">
        <v>65</v>
      </c>
      <c r="F1285" s="271">
        <v>31</v>
      </c>
      <c r="G1285" s="271">
        <v>230</v>
      </c>
      <c r="H1285" s="338" t="s">
        <v>2694</v>
      </c>
      <c r="I1285" s="338" t="s">
        <v>9147</v>
      </c>
      <c r="J1285" s="272">
        <f t="shared" si="49"/>
        <v>245</v>
      </c>
    </row>
    <row r="1286" spans="1:11" ht="25.5" x14ac:dyDescent="0.2">
      <c r="A1286" s="337" t="s">
        <v>860</v>
      </c>
      <c r="B1286" s="336" t="s">
        <v>8490</v>
      </c>
      <c r="C1286" s="332">
        <v>0.5</v>
      </c>
      <c r="D1286" s="482" t="s">
        <v>857</v>
      </c>
      <c r="E1286" s="271">
        <v>64</v>
      </c>
      <c r="F1286" s="271">
        <v>31</v>
      </c>
      <c r="G1286" s="271">
        <v>238</v>
      </c>
      <c r="H1286" s="338" t="s">
        <v>2694</v>
      </c>
      <c r="I1286" s="338" t="s">
        <v>9147</v>
      </c>
      <c r="J1286" s="272">
        <f t="shared" si="49"/>
        <v>253</v>
      </c>
    </row>
    <row r="1287" spans="1:11" x14ac:dyDescent="0.2">
      <c r="A1287" s="337" t="s">
        <v>10988</v>
      </c>
      <c r="B1287" s="338" t="s">
        <v>8490</v>
      </c>
      <c r="C1287" s="332">
        <v>0.5</v>
      </c>
      <c r="D1287" s="572" t="s">
        <v>11093</v>
      </c>
      <c r="E1287" s="330">
        <v>69</v>
      </c>
      <c r="F1287" s="425">
        <v>46</v>
      </c>
      <c r="G1287" s="339">
        <v>195</v>
      </c>
      <c r="H1287" s="272" t="s">
        <v>10957</v>
      </c>
      <c r="I1287" s="338" t="s">
        <v>9147</v>
      </c>
      <c r="J1287" s="272">
        <f>G1287+15</f>
        <v>210</v>
      </c>
    </row>
    <row r="1288" spans="1:11" ht="25.5" x14ac:dyDescent="0.2">
      <c r="A1288" s="539" t="s">
        <v>10740</v>
      </c>
      <c r="B1288" s="336" t="s">
        <v>8490</v>
      </c>
      <c r="C1288" s="332">
        <v>0.5</v>
      </c>
      <c r="D1288" s="482" t="s">
        <v>10741</v>
      </c>
      <c r="E1288" s="271">
        <v>65</v>
      </c>
      <c r="F1288" s="271">
        <v>30</v>
      </c>
      <c r="G1288" s="271">
        <v>234</v>
      </c>
      <c r="H1288" s="540" t="s">
        <v>10683</v>
      </c>
      <c r="I1288" s="540" t="s">
        <v>9147</v>
      </c>
      <c r="J1288" s="272">
        <f t="shared" si="49"/>
        <v>249</v>
      </c>
    </row>
    <row r="1289" spans="1:11" x14ac:dyDescent="0.2">
      <c r="A1289" s="337" t="s">
        <v>8751</v>
      </c>
      <c r="B1289" s="272" t="s">
        <v>8490</v>
      </c>
      <c r="C1289" s="332">
        <v>0.5</v>
      </c>
      <c r="D1289" s="333" t="s">
        <v>4950</v>
      </c>
      <c r="E1289" s="271">
        <v>65</v>
      </c>
      <c r="F1289" s="271">
        <v>39</v>
      </c>
      <c r="G1289" s="271">
        <v>230</v>
      </c>
      <c r="I1289" s="338" t="s">
        <v>9147</v>
      </c>
      <c r="J1289" s="272">
        <f t="shared" si="49"/>
        <v>245</v>
      </c>
    </row>
    <row r="1290" spans="1:11" x14ac:dyDescent="0.2">
      <c r="A1290" s="337" t="s">
        <v>4466</v>
      </c>
      <c r="B1290" s="272" t="s">
        <v>8490</v>
      </c>
      <c r="C1290" s="332">
        <v>0.5</v>
      </c>
      <c r="D1290" s="336" t="s">
        <v>14</v>
      </c>
      <c r="E1290" s="271">
        <v>68</v>
      </c>
      <c r="F1290" s="271">
        <v>25</v>
      </c>
      <c r="G1290" s="271">
        <v>272</v>
      </c>
      <c r="I1290" s="338" t="s">
        <v>9098</v>
      </c>
      <c r="K1290" s="272">
        <f>G1290+17</f>
        <v>289</v>
      </c>
    </row>
    <row r="1291" spans="1:11" x14ac:dyDescent="0.2">
      <c r="A1291" s="337" t="s">
        <v>5073</v>
      </c>
      <c r="B1291" s="338" t="s">
        <v>8490</v>
      </c>
      <c r="C1291" s="332">
        <v>0.5</v>
      </c>
      <c r="D1291" s="336" t="s">
        <v>6877</v>
      </c>
      <c r="E1291" s="271">
        <v>76</v>
      </c>
      <c r="F1291" s="271">
        <v>26</v>
      </c>
      <c r="G1291" s="271">
        <v>195</v>
      </c>
      <c r="I1291" s="338" t="s">
        <v>9098</v>
      </c>
      <c r="K1291" s="272">
        <f>G1291+17</f>
        <v>212</v>
      </c>
    </row>
    <row r="1292" spans="1:11" x14ac:dyDescent="0.2">
      <c r="A1292" s="348" t="s">
        <v>133</v>
      </c>
      <c r="B1292" s="331" t="s">
        <v>8490</v>
      </c>
      <c r="C1292" s="330">
        <v>0.5</v>
      </c>
      <c r="D1292" s="331" t="s">
        <v>4321</v>
      </c>
      <c r="E1292" s="330">
        <v>68</v>
      </c>
      <c r="F1292" s="339">
        <v>25</v>
      </c>
      <c r="G1292" s="339">
        <v>268</v>
      </c>
      <c r="I1292" s="338" t="s">
        <v>9098</v>
      </c>
      <c r="K1292" s="272">
        <f>G1292+17</f>
        <v>285</v>
      </c>
    </row>
    <row r="1293" spans="1:11" x14ac:dyDescent="0.2">
      <c r="A1293" s="337" t="s">
        <v>1656</v>
      </c>
      <c r="B1293" s="272" t="s">
        <v>8490</v>
      </c>
      <c r="C1293" s="332">
        <v>0.5</v>
      </c>
      <c r="D1293" s="420" t="s">
        <v>2759</v>
      </c>
      <c r="E1293" s="271">
        <v>64</v>
      </c>
      <c r="F1293" s="271">
        <v>33</v>
      </c>
      <c r="G1293" s="271">
        <v>235</v>
      </c>
      <c r="I1293" s="338" t="s">
        <v>9147</v>
      </c>
      <c r="J1293" s="272">
        <f>G1293+15</f>
        <v>250</v>
      </c>
    </row>
    <row r="1294" spans="1:11" x14ac:dyDescent="0.2">
      <c r="A1294" s="337" t="s">
        <v>10219</v>
      </c>
      <c r="B1294" s="329" t="s">
        <v>8490</v>
      </c>
      <c r="C1294" s="321">
        <v>0.5</v>
      </c>
      <c r="D1294" s="331" t="s">
        <v>544</v>
      </c>
      <c r="E1294" s="321">
        <v>73</v>
      </c>
      <c r="F1294" s="271">
        <v>25</v>
      </c>
      <c r="G1294" s="271">
        <v>228</v>
      </c>
      <c r="I1294" s="338" t="s">
        <v>9098</v>
      </c>
      <c r="K1294" s="272">
        <f>G1294+17</f>
        <v>245</v>
      </c>
    </row>
    <row r="1295" spans="1:11" x14ac:dyDescent="0.2">
      <c r="A1295" s="337" t="s">
        <v>5846</v>
      </c>
      <c r="B1295" s="329" t="s">
        <v>8490</v>
      </c>
      <c r="C1295" s="321">
        <v>0.5</v>
      </c>
      <c r="D1295" s="331" t="s">
        <v>1841</v>
      </c>
      <c r="E1295" s="321">
        <v>62</v>
      </c>
      <c r="F1295" s="271">
        <v>33</v>
      </c>
      <c r="G1295" s="271">
        <v>251</v>
      </c>
      <c r="I1295" s="338" t="s">
        <v>9147</v>
      </c>
      <c r="J1295" s="272">
        <f>G1295+15</f>
        <v>266</v>
      </c>
    </row>
    <row r="1296" spans="1:11" x14ac:dyDescent="0.2">
      <c r="A1296" s="542" t="s">
        <v>673</v>
      </c>
      <c r="B1296" s="543" t="s">
        <v>8490</v>
      </c>
      <c r="C1296" s="536">
        <v>0.5</v>
      </c>
      <c r="D1296" s="487" t="s">
        <v>2760</v>
      </c>
      <c r="E1296" s="498">
        <v>67</v>
      </c>
      <c r="F1296" s="498">
        <v>37</v>
      </c>
      <c r="G1296" s="498">
        <v>222</v>
      </c>
      <c r="H1296" s="499"/>
      <c r="I1296" s="499" t="s">
        <v>9147</v>
      </c>
      <c r="J1296" s="499">
        <f>G1296+15</f>
        <v>237</v>
      </c>
    </row>
    <row r="1297" spans="1:11" x14ac:dyDescent="0.2">
      <c r="A1297" s="544" t="s">
        <v>10585</v>
      </c>
      <c r="B1297" s="329" t="s">
        <v>8490</v>
      </c>
      <c r="C1297" s="321">
        <v>0.5</v>
      </c>
      <c r="D1297" s="331" t="s">
        <v>8879</v>
      </c>
      <c r="E1297" s="271">
        <v>67</v>
      </c>
      <c r="F1297" s="271">
        <v>37</v>
      </c>
      <c r="G1297" s="271">
        <v>226</v>
      </c>
      <c r="I1297" s="338" t="s">
        <v>9147</v>
      </c>
      <c r="J1297" s="272">
        <f>G1297+15</f>
        <v>241</v>
      </c>
    </row>
    <row r="1298" spans="1:11" x14ac:dyDescent="0.2">
      <c r="A1298" s="337" t="s">
        <v>1207</v>
      </c>
      <c r="B1298" s="329" t="s">
        <v>8490</v>
      </c>
      <c r="C1298" s="321">
        <v>0.5</v>
      </c>
      <c r="D1298" s="331" t="s">
        <v>4969</v>
      </c>
      <c r="E1298" s="321">
        <v>69</v>
      </c>
      <c r="I1298" s="338" t="s">
        <v>9098</v>
      </c>
      <c r="K1298" s="272">
        <f>G1298+17</f>
        <v>17</v>
      </c>
    </row>
    <row r="1299" spans="1:11" x14ac:dyDescent="0.2">
      <c r="A1299" s="539" t="s">
        <v>10610</v>
      </c>
      <c r="B1299" s="329" t="s">
        <v>8490</v>
      </c>
      <c r="C1299" s="321">
        <v>0.5</v>
      </c>
      <c r="D1299" s="331" t="s">
        <v>10611</v>
      </c>
      <c r="E1299" s="321">
        <v>65</v>
      </c>
      <c r="F1299" s="271">
        <v>33</v>
      </c>
      <c r="G1299" s="271">
        <v>235</v>
      </c>
      <c r="H1299" s="540" t="s">
        <v>10606</v>
      </c>
      <c r="I1299" s="540" t="s">
        <v>9147</v>
      </c>
      <c r="J1299" s="272">
        <f t="shared" ref="J1299:J1307" si="50">G1299+15</f>
        <v>250</v>
      </c>
    </row>
    <row r="1300" spans="1:11" x14ac:dyDescent="0.2">
      <c r="A1300" s="348" t="s">
        <v>2846</v>
      </c>
      <c r="B1300" s="331" t="s">
        <v>8490</v>
      </c>
      <c r="C1300" s="330">
        <v>0.5</v>
      </c>
      <c r="D1300" s="331" t="s">
        <v>2845</v>
      </c>
      <c r="E1300" s="330">
        <v>68</v>
      </c>
      <c r="F1300" s="339">
        <v>49</v>
      </c>
      <c r="G1300" s="339">
        <v>193</v>
      </c>
      <c r="I1300" s="338" t="s">
        <v>9147</v>
      </c>
      <c r="J1300" s="272">
        <f t="shared" si="50"/>
        <v>208</v>
      </c>
    </row>
    <row r="1301" spans="1:11" x14ac:dyDescent="0.2">
      <c r="A1301" s="337" t="s">
        <v>7477</v>
      </c>
      <c r="B1301" s="272" t="s">
        <v>8490</v>
      </c>
      <c r="C1301" s="332">
        <v>0.5</v>
      </c>
      <c r="D1301" s="333" t="s">
        <v>898</v>
      </c>
      <c r="E1301" s="271">
        <v>65</v>
      </c>
      <c r="F1301" s="271">
        <v>33</v>
      </c>
      <c r="G1301" s="271">
        <v>225</v>
      </c>
      <c r="I1301" s="338" t="s">
        <v>9147</v>
      </c>
      <c r="J1301" s="272">
        <f t="shared" si="50"/>
        <v>240</v>
      </c>
    </row>
    <row r="1302" spans="1:11" x14ac:dyDescent="0.2">
      <c r="A1302" s="492" t="s">
        <v>1593</v>
      </c>
      <c r="B1302" s="488" t="s">
        <v>8490</v>
      </c>
      <c r="C1302" s="489">
        <v>0.5</v>
      </c>
      <c r="D1302" s="488" t="s">
        <v>3409</v>
      </c>
      <c r="E1302" s="489">
        <v>65</v>
      </c>
      <c r="F1302" s="490">
        <v>33</v>
      </c>
      <c r="G1302" s="490">
        <v>225</v>
      </c>
      <c r="H1302" s="491"/>
      <c r="I1302" s="491" t="s">
        <v>9147</v>
      </c>
      <c r="J1302" s="491">
        <f t="shared" si="50"/>
        <v>240</v>
      </c>
    </row>
    <row r="1303" spans="1:11" x14ac:dyDescent="0.2">
      <c r="A1303" s="492" t="s">
        <v>4522</v>
      </c>
      <c r="B1303" s="488" t="s">
        <v>8490</v>
      </c>
      <c r="C1303" s="489">
        <v>0.5</v>
      </c>
      <c r="D1303" s="488" t="s">
        <v>8760</v>
      </c>
      <c r="E1303" s="489">
        <v>64</v>
      </c>
      <c r="F1303" s="490">
        <v>33</v>
      </c>
      <c r="G1303" s="490">
        <v>225</v>
      </c>
      <c r="H1303" s="491"/>
      <c r="I1303" s="491" t="s">
        <v>9147</v>
      </c>
      <c r="J1303" s="491">
        <f t="shared" si="50"/>
        <v>240</v>
      </c>
    </row>
    <row r="1304" spans="1:11" x14ac:dyDescent="0.2">
      <c r="A1304" s="496" t="s">
        <v>2385</v>
      </c>
      <c r="B1304" s="487" t="s">
        <v>8490</v>
      </c>
      <c r="C1304" s="497">
        <v>0.5</v>
      </c>
      <c r="D1304" s="487" t="s">
        <v>6676</v>
      </c>
      <c r="E1304" s="497">
        <v>65</v>
      </c>
      <c r="F1304" s="523">
        <v>33</v>
      </c>
      <c r="G1304" s="523">
        <v>229</v>
      </c>
      <c r="H1304" s="499"/>
      <c r="I1304" s="499" t="s">
        <v>9147</v>
      </c>
      <c r="J1304" s="499">
        <f t="shared" si="50"/>
        <v>244</v>
      </c>
    </row>
    <row r="1305" spans="1:11" x14ac:dyDescent="0.2">
      <c r="A1305" s="492" t="s">
        <v>5399</v>
      </c>
      <c r="B1305" s="488" t="s">
        <v>8490</v>
      </c>
      <c r="C1305" s="489">
        <v>0.5</v>
      </c>
      <c r="D1305" s="488" t="s">
        <v>5400</v>
      </c>
      <c r="E1305" s="489">
        <v>65</v>
      </c>
      <c r="F1305" s="490">
        <v>33</v>
      </c>
      <c r="G1305" s="490">
        <v>227</v>
      </c>
      <c r="H1305" s="491" t="s">
        <v>4659</v>
      </c>
      <c r="I1305" s="491" t="s">
        <v>9147</v>
      </c>
      <c r="J1305" s="491">
        <f t="shared" si="50"/>
        <v>242</v>
      </c>
    </row>
    <row r="1306" spans="1:11" x14ac:dyDescent="0.2">
      <c r="A1306" s="577" t="s">
        <v>11695</v>
      </c>
      <c r="B1306" s="518" t="s">
        <v>8490</v>
      </c>
      <c r="C1306" s="330">
        <v>0.5</v>
      </c>
      <c r="D1306" s="518" t="s">
        <v>5400</v>
      </c>
      <c r="E1306" s="330">
        <v>65</v>
      </c>
      <c r="F1306" s="339">
        <v>33</v>
      </c>
      <c r="G1306" s="339">
        <v>216</v>
      </c>
      <c r="H1306" s="338" t="s">
        <v>12379</v>
      </c>
      <c r="I1306" s="338" t="s">
        <v>9147</v>
      </c>
      <c r="J1306" s="272">
        <f t="shared" si="50"/>
        <v>231</v>
      </c>
    </row>
    <row r="1307" spans="1:11" x14ac:dyDescent="0.2">
      <c r="A1307" s="577" t="s">
        <v>11694</v>
      </c>
      <c r="B1307" s="518" t="s">
        <v>8490</v>
      </c>
      <c r="C1307" s="330">
        <v>0.5</v>
      </c>
      <c r="D1307" s="518" t="s">
        <v>11692</v>
      </c>
      <c r="E1307" s="330">
        <v>64</v>
      </c>
      <c r="F1307" s="339">
        <v>33</v>
      </c>
      <c r="G1307" s="339">
        <v>214</v>
      </c>
      <c r="H1307" s="338" t="s">
        <v>11693</v>
      </c>
      <c r="I1307" s="338" t="s">
        <v>9147</v>
      </c>
      <c r="J1307" s="272">
        <f t="shared" si="50"/>
        <v>229</v>
      </c>
    </row>
    <row r="1308" spans="1:11" x14ac:dyDescent="0.2">
      <c r="A1308" s="337" t="s">
        <v>4504</v>
      </c>
      <c r="B1308" s="331" t="s">
        <v>8490</v>
      </c>
      <c r="C1308" s="330">
        <v>0.5</v>
      </c>
      <c r="D1308" s="331" t="s">
        <v>4094</v>
      </c>
      <c r="E1308" s="321">
        <v>70</v>
      </c>
      <c r="F1308" s="271">
        <v>25</v>
      </c>
      <c r="G1308" s="271">
        <v>256</v>
      </c>
      <c r="I1308" s="338" t="s">
        <v>9098</v>
      </c>
      <c r="K1308" s="272">
        <f>G1308+17</f>
        <v>273</v>
      </c>
    </row>
    <row r="1309" spans="1:11" x14ac:dyDescent="0.2">
      <c r="A1309" s="337" t="s">
        <v>9781</v>
      </c>
      <c r="B1309" s="331" t="s">
        <v>8490</v>
      </c>
      <c r="C1309" s="330">
        <v>0.5</v>
      </c>
      <c r="D1309" s="331" t="s">
        <v>7098</v>
      </c>
      <c r="E1309" s="330">
        <v>70</v>
      </c>
      <c r="F1309" s="339">
        <v>25</v>
      </c>
      <c r="G1309" s="339">
        <v>256</v>
      </c>
      <c r="I1309" s="338" t="s">
        <v>9098</v>
      </c>
      <c r="K1309" s="272">
        <f>G1309+17</f>
        <v>273</v>
      </c>
    </row>
    <row r="1310" spans="1:11" x14ac:dyDescent="0.2">
      <c r="A1310" s="337" t="s">
        <v>8716</v>
      </c>
      <c r="B1310" s="336" t="s">
        <v>8490</v>
      </c>
      <c r="C1310" s="332">
        <v>0.5</v>
      </c>
      <c r="D1310" s="336" t="s">
        <v>1511</v>
      </c>
      <c r="E1310" s="271">
        <v>76</v>
      </c>
      <c r="F1310" s="271">
        <v>25</v>
      </c>
      <c r="G1310" s="271">
        <v>196</v>
      </c>
      <c r="I1310" s="338" t="s">
        <v>9098</v>
      </c>
      <c r="K1310" s="272">
        <f>G1310+17</f>
        <v>213</v>
      </c>
    </row>
    <row r="1311" spans="1:11" x14ac:dyDescent="0.2">
      <c r="A1311" s="337" t="s">
        <v>12318</v>
      </c>
      <c r="B1311" s="518" t="s">
        <v>8490</v>
      </c>
      <c r="C1311" s="330">
        <v>0.5</v>
      </c>
      <c r="D1311" s="518" t="s">
        <v>12319</v>
      </c>
      <c r="E1311" s="330">
        <v>66</v>
      </c>
      <c r="F1311" s="271">
        <v>33</v>
      </c>
      <c r="G1311" s="271">
        <v>230</v>
      </c>
      <c r="H1311" s="272" t="s">
        <v>12314</v>
      </c>
      <c r="I1311" s="338" t="s">
        <v>9147</v>
      </c>
      <c r="J1311" s="272">
        <v>245</v>
      </c>
    </row>
    <row r="1312" spans="1:11" x14ac:dyDescent="0.2">
      <c r="A1312" s="492" t="s">
        <v>3564</v>
      </c>
      <c r="B1312" s="488" t="s">
        <v>8490</v>
      </c>
      <c r="C1312" s="489">
        <v>0.5</v>
      </c>
      <c r="D1312" s="488" t="s">
        <v>8680</v>
      </c>
      <c r="E1312" s="489">
        <v>64</v>
      </c>
      <c r="F1312" s="490">
        <v>33</v>
      </c>
      <c r="G1312" s="490">
        <v>215</v>
      </c>
      <c r="H1312" s="491" t="s">
        <v>644</v>
      </c>
      <c r="I1312" s="491" t="s">
        <v>9147</v>
      </c>
      <c r="J1312" s="491">
        <f t="shared" ref="J1312:J1318" si="51">G1312+15</f>
        <v>230</v>
      </c>
    </row>
    <row r="1313" spans="1:11" x14ac:dyDescent="0.2">
      <c r="A1313" s="492" t="s">
        <v>4708</v>
      </c>
      <c r="B1313" s="488" t="s">
        <v>8490</v>
      </c>
      <c r="C1313" s="489">
        <v>0.5</v>
      </c>
      <c r="D1313" s="488" t="s">
        <v>9909</v>
      </c>
      <c r="E1313" s="489">
        <v>64</v>
      </c>
      <c r="F1313" s="490">
        <v>33</v>
      </c>
      <c r="G1313" s="490">
        <v>215</v>
      </c>
      <c r="H1313" s="491" t="s">
        <v>3789</v>
      </c>
      <c r="I1313" s="491" t="s">
        <v>9147</v>
      </c>
      <c r="J1313" s="491">
        <f t="shared" si="51"/>
        <v>230</v>
      </c>
    </row>
    <row r="1314" spans="1:11" s="338" customFormat="1" x14ac:dyDescent="0.2">
      <c r="A1314" s="577" t="s">
        <v>10917</v>
      </c>
      <c r="B1314" s="518" t="s">
        <v>8490</v>
      </c>
      <c r="C1314" s="524">
        <v>0.5</v>
      </c>
      <c r="D1314" s="518" t="s">
        <v>9909</v>
      </c>
      <c r="E1314" s="524">
        <v>64</v>
      </c>
      <c r="F1314" s="422">
        <v>33</v>
      </c>
      <c r="G1314" s="422">
        <v>210</v>
      </c>
      <c r="H1314" s="338" t="s">
        <v>10910</v>
      </c>
      <c r="I1314" s="338" t="s">
        <v>9147</v>
      </c>
      <c r="J1314" s="272">
        <f t="shared" si="51"/>
        <v>225</v>
      </c>
    </row>
    <row r="1315" spans="1:11" s="338" customFormat="1" x14ac:dyDescent="0.2">
      <c r="A1315" s="577" t="s">
        <v>11401</v>
      </c>
      <c r="B1315" s="518" t="s">
        <v>8490</v>
      </c>
      <c r="C1315" s="524">
        <v>0.5</v>
      </c>
      <c r="D1315" s="518" t="s">
        <v>9909</v>
      </c>
      <c r="E1315" s="524"/>
      <c r="F1315" s="422"/>
      <c r="G1315" s="422"/>
      <c r="J1315" s="272"/>
    </row>
    <row r="1316" spans="1:11" x14ac:dyDescent="0.2">
      <c r="A1316" s="337" t="s">
        <v>1534</v>
      </c>
      <c r="B1316" s="336" t="s">
        <v>8490</v>
      </c>
      <c r="C1316" s="332">
        <v>0.5</v>
      </c>
      <c r="D1316" s="336" t="s">
        <v>7138</v>
      </c>
      <c r="E1316" s="271">
        <v>65</v>
      </c>
      <c r="F1316" s="271">
        <v>32</v>
      </c>
      <c r="G1316" s="271">
        <v>233</v>
      </c>
      <c r="I1316" s="338" t="s">
        <v>9147</v>
      </c>
      <c r="J1316" s="272">
        <f t="shared" si="51"/>
        <v>248</v>
      </c>
    </row>
    <row r="1317" spans="1:11" x14ac:dyDescent="0.2">
      <c r="A1317" s="337" t="s">
        <v>7934</v>
      </c>
      <c r="B1317" s="336" t="s">
        <v>8490</v>
      </c>
      <c r="C1317" s="332">
        <v>0.5</v>
      </c>
      <c r="D1317" s="336" t="s">
        <v>7933</v>
      </c>
      <c r="E1317" s="271">
        <v>65</v>
      </c>
      <c r="F1317" s="271">
        <v>33</v>
      </c>
      <c r="G1317" s="271">
        <v>235</v>
      </c>
      <c r="I1317" s="338" t="s">
        <v>9147</v>
      </c>
      <c r="J1317" s="272">
        <f t="shared" si="51"/>
        <v>250</v>
      </c>
    </row>
    <row r="1318" spans="1:11" x14ac:dyDescent="0.2">
      <c r="A1318" s="337" t="s">
        <v>4040</v>
      </c>
      <c r="B1318" s="336" t="s">
        <v>8490</v>
      </c>
      <c r="C1318" s="332">
        <v>0.5</v>
      </c>
      <c r="D1318" s="336" t="s">
        <v>10013</v>
      </c>
      <c r="E1318" s="271">
        <v>65</v>
      </c>
      <c r="F1318" s="271">
        <v>33</v>
      </c>
      <c r="G1318" s="271">
        <v>221</v>
      </c>
      <c r="I1318" s="338" t="s">
        <v>9147</v>
      </c>
      <c r="J1318" s="272">
        <f t="shared" si="51"/>
        <v>236</v>
      </c>
    </row>
    <row r="1319" spans="1:11" x14ac:dyDescent="0.2">
      <c r="A1319" s="337" t="s">
        <v>6766</v>
      </c>
      <c r="B1319" s="336" t="s">
        <v>8490</v>
      </c>
      <c r="C1319" s="332">
        <v>0.5</v>
      </c>
      <c r="D1319" s="336" t="s">
        <v>1761</v>
      </c>
      <c r="E1319" s="271">
        <v>69</v>
      </c>
      <c r="F1319" s="271">
        <v>26</v>
      </c>
      <c r="G1319" s="271">
        <v>272</v>
      </c>
      <c r="I1319" s="338" t="s">
        <v>9098</v>
      </c>
      <c r="K1319" s="272">
        <f>G1319+17</f>
        <v>289</v>
      </c>
    </row>
    <row r="1320" spans="1:11" x14ac:dyDescent="0.2">
      <c r="A1320" s="337" t="s">
        <v>1529</v>
      </c>
      <c r="B1320" s="331" t="s">
        <v>8490</v>
      </c>
      <c r="C1320" s="330">
        <v>0.5</v>
      </c>
      <c r="D1320" s="331" t="s">
        <v>9843</v>
      </c>
      <c r="E1320" s="330">
        <v>65</v>
      </c>
      <c r="F1320" s="339">
        <v>33</v>
      </c>
      <c r="G1320" s="339">
        <v>234</v>
      </c>
      <c r="I1320" s="338" t="s">
        <v>9147</v>
      </c>
      <c r="J1320" s="272">
        <f>G1320+15</f>
        <v>249</v>
      </c>
    </row>
    <row r="1321" spans="1:11" x14ac:dyDescent="0.2">
      <c r="A1321" s="539" t="s">
        <v>10739</v>
      </c>
      <c r="B1321" s="331" t="s">
        <v>8490</v>
      </c>
      <c r="C1321" s="330">
        <v>0.5</v>
      </c>
      <c r="D1321" s="331" t="s">
        <v>9843</v>
      </c>
      <c r="E1321" s="330">
        <v>66</v>
      </c>
      <c r="F1321" s="339">
        <v>33</v>
      </c>
      <c r="G1321" s="339">
        <v>230</v>
      </c>
      <c r="H1321" s="540" t="s">
        <v>10683</v>
      </c>
      <c r="I1321" s="540" t="s">
        <v>9147</v>
      </c>
      <c r="J1321" s="272">
        <f>G1321+15</f>
        <v>245</v>
      </c>
    </row>
    <row r="1322" spans="1:11" x14ac:dyDescent="0.2">
      <c r="A1322" s="337" t="s">
        <v>9650</v>
      </c>
      <c r="B1322" s="338" t="s">
        <v>8490</v>
      </c>
      <c r="C1322" s="332">
        <v>0.5</v>
      </c>
      <c r="D1322" s="420" t="s">
        <v>7721</v>
      </c>
      <c r="E1322" s="271">
        <v>65</v>
      </c>
      <c r="F1322" s="271">
        <v>38</v>
      </c>
      <c r="G1322" s="271">
        <v>234</v>
      </c>
      <c r="I1322" s="338" t="s">
        <v>9147</v>
      </c>
      <c r="J1322" s="272">
        <f>G1322+15</f>
        <v>249</v>
      </c>
    </row>
    <row r="1323" spans="1:11" x14ac:dyDescent="0.2">
      <c r="A1323" s="337" t="s">
        <v>11051</v>
      </c>
      <c r="B1323" s="338" t="s">
        <v>8490</v>
      </c>
      <c r="C1323" s="332">
        <v>0.5</v>
      </c>
      <c r="D1323" s="420" t="s">
        <v>7943</v>
      </c>
      <c r="E1323" s="271">
        <v>68</v>
      </c>
      <c r="F1323" s="271">
        <v>26</v>
      </c>
      <c r="G1323" s="271">
        <v>260</v>
      </c>
      <c r="H1323" s="272" t="s">
        <v>11027</v>
      </c>
      <c r="I1323" s="338" t="s">
        <v>9098</v>
      </c>
      <c r="J1323" s="272">
        <f>G1323+15</f>
        <v>275</v>
      </c>
    </row>
    <row r="1324" spans="1:11" x14ac:dyDescent="0.2">
      <c r="A1324" s="337" t="s">
        <v>7328</v>
      </c>
      <c r="B1324" s="331" t="s">
        <v>8490</v>
      </c>
      <c r="C1324" s="330">
        <v>0.5</v>
      </c>
      <c r="D1324" s="331" t="s">
        <v>1425</v>
      </c>
      <c r="E1324" s="330">
        <v>69</v>
      </c>
      <c r="F1324" s="271">
        <v>26</v>
      </c>
      <c r="G1324" s="271">
        <v>285</v>
      </c>
      <c r="I1324" s="338" t="s">
        <v>9098</v>
      </c>
      <c r="K1324" s="272">
        <f>G1324+17</f>
        <v>302</v>
      </c>
    </row>
    <row r="1325" spans="1:11" x14ac:dyDescent="0.2">
      <c r="A1325" s="424" t="s">
        <v>8263</v>
      </c>
      <c r="B1325" s="336" t="s">
        <v>8490</v>
      </c>
      <c r="C1325" s="332">
        <v>0.5</v>
      </c>
      <c r="D1325" s="336" t="s">
        <v>3999</v>
      </c>
      <c r="E1325" s="271">
        <v>63</v>
      </c>
      <c r="F1325" s="271">
        <v>32</v>
      </c>
      <c r="G1325" s="271">
        <v>215</v>
      </c>
      <c r="I1325" s="338" t="s">
        <v>9147</v>
      </c>
      <c r="J1325" s="272">
        <f>G1325+15</f>
        <v>230</v>
      </c>
    </row>
    <row r="1326" spans="1:11" x14ac:dyDescent="0.2">
      <c r="A1326" s="337" t="s">
        <v>3</v>
      </c>
      <c r="B1326" s="336" t="s">
        <v>8490</v>
      </c>
      <c r="C1326" s="332">
        <v>0.5</v>
      </c>
      <c r="D1326" s="336" t="s">
        <v>8569</v>
      </c>
      <c r="E1326" s="271">
        <v>65</v>
      </c>
      <c r="F1326" s="271">
        <v>33</v>
      </c>
      <c r="G1326" s="271">
        <v>227</v>
      </c>
      <c r="I1326" s="338" t="s">
        <v>9147</v>
      </c>
      <c r="J1326" s="272">
        <f>G1326+15</f>
        <v>242</v>
      </c>
    </row>
    <row r="1327" spans="1:11" x14ac:dyDescent="0.2">
      <c r="A1327" s="337" t="s">
        <v>6557</v>
      </c>
      <c r="B1327" s="336" t="s">
        <v>8490</v>
      </c>
      <c r="C1327" s="332">
        <v>0.5</v>
      </c>
      <c r="D1327" s="336" t="s">
        <v>1245</v>
      </c>
      <c r="E1327" s="271">
        <v>69</v>
      </c>
      <c r="F1327" s="271">
        <v>26</v>
      </c>
      <c r="G1327" s="271">
        <v>270</v>
      </c>
      <c r="I1327" s="338" t="s">
        <v>9098</v>
      </c>
      <c r="K1327" s="272">
        <f>G1327+17</f>
        <v>287</v>
      </c>
    </row>
    <row r="1328" spans="1:11" x14ac:dyDescent="0.2">
      <c r="A1328" s="337" t="s">
        <v>10484</v>
      </c>
      <c r="B1328" s="336" t="s">
        <v>8490</v>
      </c>
      <c r="C1328" s="332">
        <v>0.5</v>
      </c>
      <c r="D1328" s="336" t="s">
        <v>10485</v>
      </c>
      <c r="E1328" s="271">
        <v>64</v>
      </c>
      <c r="F1328" s="271">
        <v>33</v>
      </c>
      <c r="G1328" s="271">
        <v>231</v>
      </c>
      <c r="I1328" s="338" t="s">
        <v>9147</v>
      </c>
      <c r="J1328" s="272">
        <f>G1328+15</f>
        <v>246</v>
      </c>
    </row>
    <row r="1329" spans="1:11" x14ac:dyDescent="0.2">
      <c r="A1329" s="337" t="s">
        <v>12163</v>
      </c>
      <c r="B1329" s="572" t="s">
        <v>8490</v>
      </c>
      <c r="C1329" s="332">
        <v>0.5</v>
      </c>
      <c r="D1329" s="572" t="s">
        <v>12164</v>
      </c>
      <c r="E1329" s="271">
        <v>64</v>
      </c>
      <c r="F1329" s="271">
        <v>33</v>
      </c>
      <c r="G1329" s="271">
        <v>227</v>
      </c>
      <c r="H1329" s="272" t="s">
        <v>12165</v>
      </c>
      <c r="I1329" s="338" t="s">
        <v>9147</v>
      </c>
      <c r="J1329" s="272">
        <v>242</v>
      </c>
    </row>
    <row r="1330" spans="1:11" x14ac:dyDescent="0.2">
      <c r="A1330" s="337" t="s">
        <v>8008</v>
      </c>
      <c r="B1330" s="336" t="s">
        <v>8490</v>
      </c>
      <c r="C1330" s="332">
        <v>0.5</v>
      </c>
      <c r="D1330" s="336" t="s">
        <v>8007</v>
      </c>
      <c r="E1330" s="271">
        <v>66</v>
      </c>
      <c r="F1330" s="271">
        <v>33</v>
      </c>
      <c r="G1330" s="271">
        <v>210</v>
      </c>
      <c r="I1330" s="338" t="s">
        <v>9147</v>
      </c>
      <c r="J1330" s="272">
        <f>G1330+15</f>
        <v>225</v>
      </c>
    </row>
    <row r="1331" spans="1:11" x14ac:dyDescent="0.2">
      <c r="A1331" s="348" t="s">
        <v>7125</v>
      </c>
      <c r="B1331" s="331" t="s">
        <v>8490</v>
      </c>
      <c r="C1331" s="330">
        <v>0.5</v>
      </c>
      <c r="D1331" s="331" t="s">
        <v>1269</v>
      </c>
      <c r="E1331" s="330">
        <v>74</v>
      </c>
      <c r="F1331" s="339">
        <v>26</v>
      </c>
      <c r="G1331" s="339">
        <v>218</v>
      </c>
      <c r="I1331" s="338" t="s">
        <v>9098</v>
      </c>
      <c r="K1331" s="272">
        <f>G1331+17</f>
        <v>235</v>
      </c>
    </row>
    <row r="1332" spans="1:11" x14ac:dyDescent="0.2">
      <c r="A1332" s="348" t="s">
        <v>4944</v>
      </c>
      <c r="B1332" s="331" t="s">
        <v>8490</v>
      </c>
      <c r="C1332" s="330">
        <v>0.5</v>
      </c>
      <c r="D1332" s="331" t="s">
        <v>4945</v>
      </c>
      <c r="E1332" s="330">
        <v>64</v>
      </c>
      <c r="F1332" s="339">
        <v>33</v>
      </c>
      <c r="G1332" s="339">
        <v>230</v>
      </c>
      <c r="I1332" s="338" t="s">
        <v>9147</v>
      </c>
      <c r="J1332" s="272">
        <f>G1332+15</f>
        <v>245</v>
      </c>
    </row>
    <row r="1333" spans="1:11" x14ac:dyDescent="0.2">
      <c r="A1333" s="348" t="s">
        <v>4946</v>
      </c>
      <c r="B1333" s="331" t="s">
        <v>8490</v>
      </c>
      <c r="C1333" s="330">
        <v>0.5</v>
      </c>
      <c r="D1333" s="331" t="s">
        <v>4947</v>
      </c>
      <c r="E1333" s="330">
        <v>64</v>
      </c>
      <c r="F1333" s="339">
        <v>33</v>
      </c>
      <c r="G1333" s="339">
        <v>225</v>
      </c>
      <c r="I1333" s="338" t="s">
        <v>9147</v>
      </c>
      <c r="J1333" s="272">
        <f>G1333+15</f>
        <v>240</v>
      </c>
    </row>
    <row r="1334" spans="1:11" x14ac:dyDescent="0.2">
      <c r="A1334" s="348" t="s">
        <v>2267</v>
      </c>
      <c r="B1334" s="331" t="s">
        <v>8490</v>
      </c>
      <c r="C1334" s="330">
        <v>0.5</v>
      </c>
      <c r="D1334" s="331" t="s">
        <v>2270</v>
      </c>
      <c r="E1334" s="330">
        <v>65</v>
      </c>
      <c r="F1334" s="339">
        <v>33</v>
      </c>
      <c r="G1334" s="339">
        <v>230</v>
      </c>
      <c r="H1334" s="338" t="s">
        <v>9177</v>
      </c>
      <c r="I1334" s="338" t="s">
        <v>9147</v>
      </c>
      <c r="J1334" s="272">
        <f>G1334+15</f>
        <v>245</v>
      </c>
    </row>
    <row r="1335" spans="1:11" x14ac:dyDescent="0.2">
      <c r="A1335" s="577" t="s">
        <v>11243</v>
      </c>
      <c r="B1335" s="518" t="s">
        <v>8490</v>
      </c>
      <c r="C1335" s="330">
        <v>0.5</v>
      </c>
      <c r="D1335" s="518" t="s">
        <v>11244</v>
      </c>
      <c r="E1335" s="330">
        <v>65</v>
      </c>
      <c r="F1335" s="339">
        <v>33</v>
      </c>
      <c r="G1335" s="339">
        <v>215</v>
      </c>
      <c r="H1335" s="338" t="s">
        <v>10830</v>
      </c>
      <c r="I1335" s="338" t="s">
        <v>9147</v>
      </c>
      <c r="J1335" s="272">
        <f>G1335+15</f>
        <v>230</v>
      </c>
    </row>
    <row r="1336" spans="1:11" x14ac:dyDescent="0.2">
      <c r="A1336" s="348" t="s">
        <v>2268</v>
      </c>
      <c r="B1336" s="331" t="s">
        <v>8490</v>
      </c>
      <c r="C1336" s="330">
        <v>0.5</v>
      </c>
      <c r="D1336" s="331" t="s">
        <v>2269</v>
      </c>
      <c r="E1336" s="330">
        <v>65</v>
      </c>
      <c r="F1336" s="339">
        <v>30</v>
      </c>
      <c r="G1336" s="339">
        <v>220</v>
      </c>
      <c r="H1336" s="338" t="s">
        <v>2271</v>
      </c>
      <c r="I1336" s="338" t="s">
        <v>9147</v>
      </c>
      <c r="J1336" s="272">
        <f>G1336+15</f>
        <v>235</v>
      </c>
    </row>
    <row r="1337" spans="1:11" x14ac:dyDescent="0.2">
      <c r="A1337" s="337" t="s">
        <v>8161</v>
      </c>
      <c r="B1337" s="329" t="s">
        <v>8490</v>
      </c>
      <c r="C1337" s="321">
        <v>0.5</v>
      </c>
      <c r="D1337" s="331" t="s">
        <v>1009</v>
      </c>
      <c r="E1337" s="321">
        <v>68</v>
      </c>
      <c r="F1337" s="339">
        <v>26</v>
      </c>
      <c r="G1337" s="339">
        <v>271</v>
      </c>
      <c r="I1337" s="338" t="s">
        <v>9098</v>
      </c>
      <c r="K1337" s="272">
        <f>G1337+17</f>
        <v>288</v>
      </c>
    </row>
    <row r="1338" spans="1:11" x14ac:dyDescent="0.2">
      <c r="A1338" s="542" t="s">
        <v>188</v>
      </c>
      <c r="B1338" s="543" t="s">
        <v>8490</v>
      </c>
      <c r="C1338" s="536">
        <v>0.5</v>
      </c>
      <c r="D1338" s="487" t="s">
        <v>7846</v>
      </c>
      <c r="E1338" s="498">
        <v>64</v>
      </c>
      <c r="F1338" s="498">
        <v>33</v>
      </c>
      <c r="G1338" s="498">
        <v>228</v>
      </c>
      <c r="H1338" s="499"/>
      <c r="I1338" s="499" t="s">
        <v>9147</v>
      </c>
      <c r="J1338" s="499">
        <f t="shared" ref="J1338:J1343" si="52">G1338+15</f>
        <v>243</v>
      </c>
    </row>
    <row r="1339" spans="1:11" x14ac:dyDescent="0.2">
      <c r="A1339" s="539" t="s">
        <v>10631</v>
      </c>
      <c r="B1339" s="329" t="s">
        <v>8490</v>
      </c>
      <c r="C1339" s="321">
        <v>0.5</v>
      </c>
      <c r="D1339" s="331" t="s">
        <v>7846</v>
      </c>
      <c r="E1339" s="271">
        <v>65</v>
      </c>
      <c r="F1339" s="271">
        <v>33</v>
      </c>
      <c r="G1339" s="271">
        <v>233</v>
      </c>
      <c r="H1339" s="346" t="s">
        <v>10626</v>
      </c>
      <c r="I1339" s="346" t="s">
        <v>9147</v>
      </c>
      <c r="J1339" s="272">
        <f t="shared" si="52"/>
        <v>248</v>
      </c>
    </row>
    <row r="1340" spans="1:11" x14ac:dyDescent="0.2">
      <c r="A1340" s="483" t="s">
        <v>9399</v>
      </c>
      <c r="B1340" s="491" t="s">
        <v>8490</v>
      </c>
      <c r="C1340" s="485">
        <v>0.5</v>
      </c>
      <c r="D1340" s="538" t="s">
        <v>177</v>
      </c>
      <c r="E1340" s="486">
        <v>65</v>
      </c>
      <c r="F1340" s="486">
        <v>33</v>
      </c>
      <c r="G1340" s="486">
        <v>235</v>
      </c>
      <c r="H1340" s="491"/>
      <c r="I1340" s="491" t="s">
        <v>9147</v>
      </c>
      <c r="J1340" s="491">
        <f t="shared" si="52"/>
        <v>250</v>
      </c>
      <c r="K1340" s="491"/>
    </row>
    <row r="1341" spans="1:11" x14ac:dyDescent="0.2">
      <c r="A1341" s="337" t="s">
        <v>11095</v>
      </c>
      <c r="B1341" s="338" t="s">
        <v>8490</v>
      </c>
      <c r="C1341" s="332">
        <v>0.5</v>
      </c>
      <c r="D1341" s="420" t="s">
        <v>11096</v>
      </c>
      <c r="E1341" s="271">
        <v>65</v>
      </c>
      <c r="F1341" s="271">
        <v>33</v>
      </c>
      <c r="G1341" s="271">
        <v>219</v>
      </c>
      <c r="H1341" s="272" t="s">
        <v>11097</v>
      </c>
      <c r="I1341" s="338" t="s">
        <v>9147</v>
      </c>
      <c r="J1341" s="272">
        <f t="shared" si="52"/>
        <v>234</v>
      </c>
    </row>
    <row r="1342" spans="1:11" x14ac:dyDescent="0.2">
      <c r="A1342" s="337" t="s">
        <v>11098</v>
      </c>
      <c r="B1342" s="338" t="s">
        <v>8490</v>
      </c>
      <c r="C1342" s="332">
        <v>0.5</v>
      </c>
      <c r="D1342" s="420" t="s">
        <v>11099</v>
      </c>
      <c r="E1342" s="271">
        <v>64</v>
      </c>
      <c r="F1342" s="271">
        <v>33</v>
      </c>
      <c r="G1342" s="271">
        <v>212</v>
      </c>
      <c r="H1342" s="272" t="s">
        <v>11097</v>
      </c>
      <c r="I1342" s="338" t="s">
        <v>9147</v>
      </c>
      <c r="J1342" s="272">
        <f t="shared" si="52"/>
        <v>227</v>
      </c>
    </row>
    <row r="1343" spans="1:11" x14ac:dyDescent="0.2">
      <c r="A1343" s="337" t="s">
        <v>5418</v>
      </c>
      <c r="B1343" s="338" t="s">
        <v>8490</v>
      </c>
      <c r="C1343" s="332">
        <v>0.5</v>
      </c>
      <c r="D1343" s="420" t="s">
        <v>6840</v>
      </c>
      <c r="E1343" s="271">
        <v>64</v>
      </c>
      <c r="F1343" s="271">
        <v>33</v>
      </c>
      <c r="G1343" s="271">
        <v>226</v>
      </c>
      <c r="H1343" s="272" t="s">
        <v>12497</v>
      </c>
      <c r="I1343" s="338" t="s">
        <v>9147</v>
      </c>
      <c r="J1343" s="272">
        <f t="shared" si="52"/>
        <v>241</v>
      </c>
    </row>
    <row r="1344" spans="1:11" x14ac:dyDescent="0.2">
      <c r="A1344" s="348" t="s">
        <v>4467</v>
      </c>
      <c r="B1344" s="331" t="s">
        <v>8490</v>
      </c>
      <c r="C1344" s="330">
        <v>0.5</v>
      </c>
      <c r="D1344" s="331" t="s">
        <v>4702</v>
      </c>
      <c r="E1344" s="330">
        <v>68.5</v>
      </c>
      <c r="F1344" s="339">
        <v>25</v>
      </c>
      <c r="G1344" s="339">
        <v>272</v>
      </c>
      <c r="I1344" s="338" t="s">
        <v>9098</v>
      </c>
      <c r="K1344" s="272">
        <f>G1344+17</f>
        <v>289</v>
      </c>
    </row>
    <row r="1345" spans="1:11" x14ac:dyDescent="0.2">
      <c r="A1345" s="542" t="s">
        <v>1780</v>
      </c>
      <c r="B1345" s="499" t="s">
        <v>8490</v>
      </c>
      <c r="C1345" s="536">
        <v>0.5</v>
      </c>
      <c r="D1345" s="528" t="s">
        <v>1854</v>
      </c>
      <c r="E1345" s="498">
        <v>65.5</v>
      </c>
      <c r="F1345" s="498">
        <v>33</v>
      </c>
      <c r="G1345" s="498">
        <v>295</v>
      </c>
      <c r="H1345" s="499"/>
      <c r="I1345" s="499" t="s">
        <v>9147</v>
      </c>
      <c r="J1345" s="499">
        <f>G1345+15</f>
        <v>310</v>
      </c>
    </row>
    <row r="1346" spans="1:11" x14ac:dyDescent="0.2">
      <c r="A1346" s="542" t="s">
        <v>9012</v>
      </c>
      <c r="B1346" s="499" t="s">
        <v>8490</v>
      </c>
      <c r="C1346" s="536">
        <v>0.5</v>
      </c>
      <c r="D1346" s="528" t="s">
        <v>1173</v>
      </c>
      <c r="E1346" s="498" t="s">
        <v>847</v>
      </c>
      <c r="F1346" s="498">
        <v>33</v>
      </c>
      <c r="G1346" s="498">
        <v>228</v>
      </c>
      <c r="H1346" s="499"/>
      <c r="I1346" s="499" t="s">
        <v>9147</v>
      </c>
      <c r="J1346" s="499">
        <f>G1346+15</f>
        <v>243</v>
      </c>
    </row>
    <row r="1347" spans="1:11" s="346" customFormat="1" x14ac:dyDescent="0.2">
      <c r="A1347" s="544" t="s">
        <v>6475</v>
      </c>
      <c r="B1347" s="346" t="s">
        <v>8490</v>
      </c>
      <c r="C1347" s="321">
        <v>0.5</v>
      </c>
      <c r="D1347" s="336" t="s">
        <v>6473</v>
      </c>
      <c r="E1347" s="353">
        <v>64</v>
      </c>
      <c r="F1347" s="353">
        <v>33</v>
      </c>
      <c r="G1347" s="353">
        <v>222</v>
      </c>
      <c r="I1347" s="346" t="s">
        <v>9147</v>
      </c>
      <c r="J1347" s="346">
        <f>G1347+15</f>
        <v>237</v>
      </c>
    </row>
    <row r="1348" spans="1:11" x14ac:dyDescent="0.2">
      <c r="A1348" s="348" t="s">
        <v>9052</v>
      </c>
      <c r="B1348" s="331" t="s">
        <v>8490</v>
      </c>
      <c r="C1348" s="330">
        <v>0.5</v>
      </c>
      <c r="D1348" s="331" t="s">
        <v>2761</v>
      </c>
      <c r="E1348" s="330">
        <v>65</v>
      </c>
      <c r="F1348" s="339">
        <v>33</v>
      </c>
      <c r="G1348" s="339">
        <v>230</v>
      </c>
      <c r="I1348" s="338" t="s">
        <v>9147</v>
      </c>
      <c r="J1348" s="272">
        <f>G1348+15</f>
        <v>245</v>
      </c>
    </row>
    <row r="1349" spans="1:11" x14ac:dyDescent="0.2">
      <c r="A1349" s="348" t="s">
        <v>1034</v>
      </c>
      <c r="B1349" s="331" t="s">
        <v>8490</v>
      </c>
      <c r="C1349" s="330">
        <v>0.5</v>
      </c>
      <c r="D1349" s="331" t="s">
        <v>3113</v>
      </c>
      <c r="E1349" s="330">
        <v>64</v>
      </c>
      <c r="F1349" s="339">
        <v>33</v>
      </c>
      <c r="G1349" s="339">
        <v>224</v>
      </c>
      <c r="I1349" s="338" t="s">
        <v>9147</v>
      </c>
      <c r="J1349" s="272">
        <f>G1349+15</f>
        <v>239</v>
      </c>
    </row>
    <row r="1350" spans="1:11" x14ac:dyDescent="0.2">
      <c r="A1350" s="337" t="s">
        <v>7827</v>
      </c>
      <c r="B1350" s="272" t="s">
        <v>8490</v>
      </c>
      <c r="C1350" s="332">
        <v>0.5</v>
      </c>
      <c r="D1350" s="333" t="s">
        <v>32</v>
      </c>
      <c r="E1350" s="271">
        <v>72</v>
      </c>
      <c r="F1350" s="271">
        <v>26</v>
      </c>
      <c r="G1350" s="271">
        <v>231</v>
      </c>
      <c r="I1350" s="338" t="s">
        <v>9098</v>
      </c>
      <c r="K1350" s="272">
        <f>G1350+17</f>
        <v>248</v>
      </c>
    </row>
    <row r="1351" spans="1:11" x14ac:dyDescent="0.2">
      <c r="A1351" s="337" t="s">
        <v>5568</v>
      </c>
      <c r="B1351" s="338" t="s">
        <v>8490</v>
      </c>
      <c r="C1351" s="332">
        <v>0.5</v>
      </c>
      <c r="D1351" s="420" t="s">
        <v>7657</v>
      </c>
      <c r="E1351" s="271">
        <v>72</v>
      </c>
      <c r="F1351" s="271">
        <v>26</v>
      </c>
      <c r="G1351" s="271">
        <v>231</v>
      </c>
      <c r="H1351" s="338" t="s">
        <v>7341</v>
      </c>
      <c r="I1351" s="338" t="s">
        <v>9098</v>
      </c>
      <c r="K1351" s="272">
        <f>G1351+17</f>
        <v>248</v>
      </c>
    </row>
    <row r="1352" spans="1:11" x14ac:dyDescent="0.2">
      <c r="A1352" s="337" t="s">
        <v>8872</v>
      </c>
      <c r="B1352" s="338" t="s">
        <v>8490</v>
      </c>
      <c r="C1352" s="332">
        <v>0.5</v>
      </c>
      <c r="D1352" s="420" t="s">
        <v>9561</v>
      </c>
      <c r="E1352" s="271">
        <v>66</v>
      </c>
      <c r="F1352" s="271">
        <v>26</v>
      </c>
      <c r="G1352" s="271">
        <v>268</v>
      </c>
      <c r="H1352" s="338" t="s">
        <v>10109</v>
      </c>
      <c r="I1352" s="338" t="s">
        <v>9098</v>
      </c>
      <c r="K1352" s="272">
        <f>G1352+17</f>
        <v>285</v>
      </c>
    </row>
    <row r="1353" spans="1:11" x14ac:dyDescent="0.2">
      <c r="A1353" s="483" t="s">
        <v>8850</v>
      </c>
      <c r="B1353" s="491" t="s">
        <v>8490</v>
      </c>
      <c r="C1353" s="485">
        <v>0.5</v>
      </c>
      <c r="D1353" s="538" t="s">
        <v>8851</v>
      </c>
      <c r="E1353" s="486">
        <v>64</v>
      </c>
      <c r="F1353" s="486">
        <v>33</v>
      </c>
      <c r="G1353" s="486">
        <v>230</v>
      </c>
      <c r="H1353" s="491"/>
      <c r="I1353" s="491" t="s">
        <v>9147</v>
      </c>
      <c r="J1353" s="491">
        <f>G1353+15</f>
        <v>245</v>
      </c>
    </row>
    <row r="1354" spans="1:11" x14ac:dyDescent="0.2">
      <c r="A1354" s="483" t="s">
        <v>760</v>
      </c>
      <c r="B1354" s="491" t="s">
        <v>8490</v>
      </c>
      <c r="C1354" s="485">
        <v>0.5</v>
      </c>
      <c r="D1354" s="538" t="s">
        <v>8851</v>
      </c>
      <c r="E1354" s="486">
        <v>64</v>
      </c>
      <c r="F1354" s="486">
        <v>33</v>
      </c>
      <c r="G1354" s="486">
        <v>235</v>
      </c>
      <c r="H1354" s="491" t="s">
        <v>2748</v>
      </c>
      <c r="I1354" s="491" t="s">
        <v>9147</v>
      </c>
      <c r="J1354" s="491">
        <f>G1354+15</f>
        <v>250</v>
      </c>
    </row>
    <row r="1355" spans="1:11" x14ac:dyDescent="0.2">
      <c r="A1355" s="337" t="s">
        <v>670</v>
      </c>
      <c r="B1355" s="338" t="s">
        <v>8490</v>
      </c>
      <c r="C1355" s="332">
        <v>0.5</v>
      </c>
      <c r="D1355" s="420" t="s">
        <v>8851</v>
      </c>
      <c r="E1355" s="271">
        <v>64</v>
      </c>
      <c r="F1355" s="271">
        <v>33</v>
      </c>
      <c r="G1355" s="271">
        <v>230</v>
      </c>
      <c r="H1355" s="338" t="s">
        <v>2131</v>
      </c>
      <c r="I1355" s="338" t="s">
        <v>9147</v>
      </c>
      <c r="J1355" s="272">
        <f>G1355+15</f>
        <v>245</v>
      </c>
    </row>
    <row r="1356" spans="1:11" x14ac:dyDescent="0.2">
      <c r="A1356" s="337" t="s">
        <v>9052</v>
      </c>
      <c r="B1356" s="336" t="s">
        <v>8490</v>
      </c>
      <c r="C1356" s="332">
        <v>0.5</v>
      </c>
      <c r="D1356" s="336" t="s">
        <v>10468</v>
      </c>
      <c r="E1356" s="271">
        <v>65</v>
      </c>
      <c r="F1356" s="271">
        <v>33</v>
      </c>
      <c r="G1356" s="271">
        <v>230</v>
      </c>
      <c r="I1356" s="338" t="s">
        <v>9147</v>
      </c>
      <c r="J1356" s="272">
        <f>G1356+15</f>
        <v>245</v>
      </c>
    </row>
    <row r="1357" spans="1:11" x14ac:dyDescent="0.2">
      <c r="A1357" s="337" t="s">
        <v>3796</v>
      </c>
      <c r="B1357" s="329" t="s">
        <v>8490</v>
      </c>
      <c r="C1357" s="330">
        <v>0.5</v>
      </c>
      <c r="D1357" s="331" t="s">
        <v>8769</v>
      </c>
      <c r="E1357" s="321">
        <v>70</v>
      </c>
      <c r="F1357" s="339">
        <v>25</v>
      </c>
      <c r="G1357" s="339">
        <v>230</v>
      </c>
      <c r="I1357" s="338" t="s">
        <v>9098</v>
      </c>
      <c r="K1357" s="272">
        <f>G1357+17</f>
        <v>247</v>
      </c>
    </row>
    <row r="1358" spans="1:11" x14ac:dyDescent="0.2">
      <c r="A1358" s="337" t="s">
        <v>6381</v>
      </c>
      <c r="B1358" s="272" t="s">
        <v>8490</v>
      </c>
      <c r="C1358" s="332">
        <v>0.5</v>
      </c>
      <c r="D1358" s="333" t="s">
        <v>6612</v>
      </c>
      <c r="E1358" s="271">
        <v>62</v>
      </c>
      <c r="F1358" s="271">
        <v>33</v>
      </c>
      <c r="G1358" s="271">
        <v>233</v>
      </c>
      <c r="I1358" s="338" t="s">
        <v>9147</v>
      </c>
      <c r="J1358" s="272">
        <f>G1358+15</f>
        <v>248</v>
      </c>
    </row>
    <row r="1359" spans="1:11" x14ac:dyDescent="0.2">
      <c r="A1359" s="337" t="s">
        <v>2967</v>
      </c>
      <c r="B1359" s="336" t="s">
        <v>8490</v>
      </c>
      <c r="C1359" s="332">
        <v>0.5</v>
      </c>
      <c r="D1359" s="336" t="s">
        <v>4735</v>
      </c>
      <c r="E1359" s="271">
        <v>65</v>
      </c>
      <c r="F1359" s="271">
        <v>33</v>
      </c>
      <c r="G1359" s="271">
        <v>210</v>
      </c>
      <c r="I1359" s="338" t="s">
        <v>9147</v>
      </c>
      <c r="J1359" s="272">
        <f>G1359+15</f>
        <v>225</v>
      </c>
    </row>
    <row r="1360" spans="1:11" x14ac:dyDescent="0.2">
      <c r="A1360" s="337" t="s">
        <v>3797</v>
      </c>
      <c r="B1360" s="329" t="s">
        <v>8490</v>
      </c>
      <c r="C1360" s="321">
        <v>0.5</v>
      </c>
      <c r="D1360" s="331" t="s">
        <v>6566</v>
      </c>
      <c r="E1360" s="321">
        <v>71</v>
      </c>
      <c r="F1360" s="271">
        <v>25</v>
      </c>
      <c r="G1360" s="271">
        <v>228</v>
      </c>
      <c r="I1360" s="338" t="s">
        <v>9098</v>
      </c>
      <c r="K1360" s="272">
        <f>G1360+17</f>
        <v>245</v>
      </c>
    </row>
    <row r="1361" spans="1:11" x14ac:dyDescent="0.2">
      <c r="A1361" s="337" t="s">
        <v>7959</v>
      </c>
      <c r="B1361" s="338" t="s">
        <v>8490</v>
      </c>
      <c r="C1361" s="332">
        <v>0.5</v>
      </c>
      <c r="D1361" s="420" t="s">
        <v>10215</v>
      </c>
      <c r="E1361" s="271">
        <v>65</v>
      </c>
      <c r="F1361" s="271">
        <v>33</v>
      </c>
      <c r="G1361" s="271">
        <v>221</v>
      </c>
      <c r="I1361" s="338" t="s">
        <v>9147</v>
      </c>
      <c r="J1361" s="272">
        <f>G1361+15</f>
        <v>236</v>
      </c>
    </row>
    <row r="1362" spans="1:11" x14ac:dyDescent="0.2">
      <c r="A1362" s="337" t="s">
        <v>2418</v>
      </c>
      <c r="B1362" s="338" t="s">
        <v>8490</v>
      </c>
      <c r="C1362" s="332">
        <v>0.5</v>
      </c>
      <c r="D1362" s="420" t="s">
        <v>8568</v>
      </c>
      <c r="E1362" s="271">
        <v>69</v>
      </c>
      <c r="I1362" s="338" t="s">
        <v>9098</v>
      </c>
      <c r="K1362" s="272">
        <f>G1362+17</f>
        <v>17</v>
      </c>
    </row>
    <row r="1363" spans="1:11" x14ac:dyDescent="0.2">
      <c r="A1363" s="337" t="s">
        <v>10958</v>
      </c>
      <c r="B1363" s="338" t="s">
        <v>8490</v>
      </c>
      <c r="C1363" s="332">
        <v>0.5</v>
      </c>
      <c r="D1363" s="420" t="s">
        <v>10959</v>
      </c>
      <c r="E1363" s="271">
        <v>64</v>
      </c>
      <c r="F1363" s="271">
        <v>34</v>
      </c>
      <c r="G1363" s="271">
        <v>213</v>
      </c>
      <c r="H1363" s="272" t="s">
        <v>12526</v>
      </c>
      <c r="I1363" s="338" t="s">
        <v>9147</v>
      </c>
      <c r="J1363" s="272">
        <f t="shared" ref="J1363:J1368" si="53">G1363+15</f>
        <v>228</v>
      </c>
    </row>
    <row r="1364" spans="1:11" x14ac:dyDescent="0.2">
      <c r="A1364" s="337" t="s">
        <v>6688</v>
      </c>
      <c r="B1364" s="338" t="s">
        <v>8490</v>
      </c>
      <c r="C1364" s="332">
        <v>0.5</v>
      </c>
      <c r="D1364" s="420" t="s">
        <v>6689</v>
      </c>
      <c r="E1364" s="271">
        <v>66</v>
      </c>
      <c r="F1364" s="271">
        <v>41</v>
      </c>
      <c r="G1364" s="271">
        <v>205</v>
      </c>
      <c r="I1364" s="338" t="s">
        <v>9147</v>
      </c>
      <c r="J1364" s="272">
        <f t="shared" si="53"/>
        <v>220</v>
      </c>
    </row>
    <row r="1365" spans="1:11" x14ac:dyDescent="0.2">
      <c r="A1365" s="483" t="s">
        <v>5739</v>
      </c>
      <c r="B1365" s="491" t="s">
        <v>8490</v>
      </c>
      <c r="C1365" s="485">
        <v>0.5</v>
      </c>
      <c r="D1365" s="538" t="s">
        <v>5738</v>
      </c>
      <c r="E1365" s="486">
        <v>66</v>
      </c>
      <c r="F1365" s="486">
        <v>33</v>
      </c>
      <c r="G1365" s="486">
        <v>215</v>
      </c>
      <c r="H1365" s="491"/>
      <c r="I1365" s="491" t="s">
        <v>9147</v>
      </c>
      <c r="J1365" s="491">
        <f t="shared" si="53"/>
        <v>230</v>
      </c>
    </row>
    <row r="1366" spans="1:11" x14ac:dyDescent="0.2">
      <c r="A1366" s="337" t="s">
        <v>11060</v>
      </c>
      <c r="B1366" s="338" t="s">
        <v>8490</v>
      </c>
      <c r="C1366" s="332">
        <v>0.5</v>
      </c>
      <c r="D1366" s="420" t="s">
        <v>7550</v>
      </c>
      <c r="E1366" s="271">
        <v>65</v>
      </c>
      <c r="F1366" s="271">
        <v>33</v>
      </c>
      <c r="G1366" s="271">
        <v>212</v>
      </c>
      <c r="H1366" s="272" t="s">
        <v>11061</v>
      </c>
      <c r="I1366" s="338" t="s">
        <v>9147</v>
      </c>
      <c r="J1366" s="272">
        <f t="shared" si="53"/>
        <v>227</v>
      </c>
    </row>
    <row r="1367" spans="1:11" x14ac:dyDescent="0.2">
      <c r="A1367" s="337" t="s">
        <v>10759</v>
      </c>
      <c r="B1367" s="338" t="s">
        <v>8490</v>
      </c>
      <c r="C1367" s="332">
        <v>0.5</v>
      </c>
      <c r="D1367" s="420" t="s">
        <v>10760</v>
      </c>
      <c r="E1367" s="271">
        <v>65</v>
      </c>
      <c r="F1367" s="271">
        <v>33</v>
      </c>
      <c r="G1367" s="271">
        <v>232</v>
      </c>
      <c r="H1367" s="272" t="s">
        <v>10761</v>
      </c>
      <c r="I1367" s="338" t="s">
        <v>9147</v>
      </c>
      <c r="J1367" s="272">
        <f t="shared" si="53"/>
        <v>247</v>
      </c>
    </row>
    <row r="1368" spans="1:11" x14ac:dyDescent="0.2">
      <c r="A1368" s="337" t="s">
        <v>11670</v>
      </c>
      <c r="B1368" s="338" t="s">
        <v>8490</v>
      </c>
      <c r="C1368" s="332">
        <v>0.5</v>
      </c>
      <c r="D1368" s="420" t="s">
        <v>11685</v>
      </c>
      <c r="E1368" s="271">
        <v>65</v>
      </c>
      <c r="F1368" s="271">
        <v>33</v>
      </c>
      <c r="G1368" s="271">
        <v>230</v>
      </c>
      <c r="H1368" s="272" t="s">
        <v>11657</v>
      </c>
      <c r="I1368" s="338" t="s">
        <v>9147</v>
      </c>
      <c r="J1368" s="272">
        <f t="shared" si="53"/>
        <v>245</v>
      </c>
    </row>
    <row r="1369" spans="1:11" x14ac:dyDescent="0.2">
      <c r="A1369" s="348" t="s">
        <v>232</v>
      </c>
      <c r="B1369" s="331" t="s">
        <v>8490</v>
      </c>
      <c r="C1369" s="330">
        <v>0.5</v>
      </c>
      <c r="D1369" s="331" t="s">
        <v>4703</v>
      </c>
      <c r="E1369" s="330">
        <v>70</v>
      </c>
      <c r="F1369" s="339">
        <v>26</v>
      </c>
      <c r="G1369" s="339">
        <v>258</v>
      </c>
      <c r="I1369" s="338" t="s">
        <v>9098</v>
      </c>
      <c r="K1369" s="272">
        <f>G1369+17</f>
        <v>275</v>
      </c>
    </row>
    <row r="1370" spans="1:11" x14ac:dyDescent="0.2">
      <c r="A1370" s="348" t="s">
        <v>3620</v>
      </c>
      <c r="B1370" s="331" t="s">
        <v>8490</v>
      </c>
      <c r="C1370" s="330">
        <v>0.5</v>
      </c>
      <c r="D1370" s="331" t="s">
        <v>3621</v>
      </c>
      <c r="E1370" s="330">
        <v>64</v>
      </c>
      <c r="F1370" s="339">
        <v>33</v>
      </c>
      <c r="G1370" s="339">
        <v>230</v>
      </c>
      <c r="H1370" s="338" t="s">
        <v>3622</v>
      </c>
      <c r="I1370" s="338" t="s">
        <v>9147</v>
      </c>
      <c r="J1370" s="272">
        <f>G1370+15</f>
        <v>245</v>
      </c>
    </row>
    <row r="1371" spans="1:11" x14ac:dyDescent="0.2">
      <c r="A1371" s="337" t="s">
        <v>10048</v>
      </c>
      <c r="B1371" s="336" t="s">
        <v>8490</v>
      </c>
      <c r="C1371" s="332">
        <v>0.5</v>
      </c>
      <c r="D1371" s="336" t="s">
        <v>9</v>
      </c>
      <c r="E1371" s="271">
        <v>65</v>
      </c>
      <c r="F1371" s="271">
        <v>33</v>
      </c>
      <c r="G1371" s="271">
        <v>225</v>
      </c>
      <c r="I1371" s="338" t="s">
        <v>9147</v>
      </c>
      <c r="J1371" s="272">
        <f>G1371+15</f>
        <v>240</v>
      </c>
    </row>
    <row r="1372" spans="1:11" x14ac:dyDescent="0.2">
      <c r="A1372" s="337" t="s">
        <v>278</v>
      </c>
      <c r="B1372" s="336" t="s">
        <v>8490</v>
      </c>
      <c r="C1372" s="332">
        <v>0.5</v>
      </c>
      <c r="D1372" s="336" t="s">
        <v>9</v>
      </c>
      <c r="E1372" s="271">
        <v>65</v>
      </c>
      <c r="F1372" s="271">
        <v>33</v>
      </c>
      <c r="G1372" s="271">
        <v>218</v>
      </c>
      <c r="I1372" s="338" t="s">
        <v>9147</v>
      </c>
      <c r="J1372" s="272">
        <f>G1372+15</f>
        <v>233</v>
      </c>
    </row>
    <row r="1373" spans="1:11" x14ac:dyDescent="0.2">
      <c r="A1373" s="337" t="s">
        <v>3627</v>
      </c>
      <c r="B1373" s="329" t="s">
        <v>8490</v>
      </c>
      <c r="C1373" s="321">
        <v>0.5</v>
      </c>
      <c r="D1373" s="331" t="s">
        <v>4038</v>
      </c>
      <c r="E1373" s="321">
        <v>68</v>
      </c>
      <c r="F1373" s="271">
        <v>25</v>
      </c>
      <c r="G1373" s="271">
        <v>261</v>
      </c>
      <c r="I1373" s="338" t="s">
        <v>9098</v>
      </c>
      <c r="K1373" s="272">
        <f>G1373+17</f>
        <v>278</v>
      </c>
    </row>
    <row r="1374" spans="1:11" x14ac:dyDescent="0.2">
      <c r="A1374" s="337" t="s">
        <v>11015</v>
      </c>
      <c r="B1374" s="573" t="s">
        <v>8490</v>
      </c>
      <c r="C1374" s="321">
        <v>0.5</v>
      </c>
      <c r="D1374" s="518" t="s">
        <v>11016</v>
      </c>
      <c r="E1374" s="321">
        <v>67</v>
      </c>
      <c r="F1374" s="271">
        <v>25</v>
      </c>
      <c r="G1374" s="271">
        <v>262</v>
      </c>
      <c r="H1374" s="272" t="s">
        <v>10980</v>
      </c>
      <c r="I1374" s="338" t="s">
        <v>9098</v>
      </c>
      <c r="K1374" s="272">
        <f>G1374+17</f>
        <v>279</v>
      </c>
    </row>
    <row r="1375" spans="1:11" x14ac:dyDescent="0.2">
      <c r="A1375" s="337" t="s">
        <v>12333</v>
      </c>
      <c r="B1375" s="573" t="s">
        <v>8490</v>
      </c>
      <c r="C1375" s="321">
        <v>0.5</v>
      </c>
      <c r="D1375" s="518" t="s">
        <v>12334</v>
      </c>
      <c r="E1375" s="321">
        <v>64</v>
      </c>
      <c r="F1375" s="271">
        <v>37</v>
      </c>
      <c r="G1375" s="271">
        <v>240</v>
      </c>
      <c r="H1375" s="272" t="s">
        <v>12335</v>
      </c>
      <c r="I1375" s="338" t="s">
        <v>9147</v>
      </c>
      <c r="J1375" s="272">
        <v>255</v>
      </c>
    </row>
    <row r="1376" spans="1:11" x14ac:dyDescent="0.2">
      <c r="A1376" s="337" t="s">
        <v>1136</v>
      </c>
      <c r="B1376" s="336" t="s">
        <v>8490</v>
      </c>
      <c r="C1376" s="332">
        <v>0.5</v>
      </c>
      <c r="D1376" s="336" t="s">
        <v>8979</v>
      </c>
      <c r="E1376" s="271">
        <v>65</v>
      </c>
      <c r="F1376" s="271">
        <v>32</v>
      </c>
      <c r="G1376" s="271">
        <v>225</v>
      </c>
      <c r="I1376" s="338" t="s">
        <v>9147</v>
      </c>
      <c r="J1376" s="272">
        <f t="shared" ref="J1376:J1386" si="54">G1376+15</f>
        <v>240</v>
      </c>
    </row>
    <row r="1377" spans="1:11" x14ac:dyDescent="0.2">
      <c r="A1377" s="337" t="s">
        <v>1745</v>
      </c>
      <c r="B1377" s="272" t="s">
        <v>8490</v>
      </c>
      <c r="C1377" s="332">
        <v>0.5</v>
      </c>
      <c r="D1377" s="420" t="s">
        <v>9554</v>
      </c>
      <c r="E1377" s="271">
        <v>65</v>
      </c>
      <c r="F1377" s="271">
        <v>32</v>
      </c>
      <c r="G1377" s="271">
        <v>233</v>
      </c>
      <c r="H1377" s="338" t="s">
        <v>9356</v>
      </c>
      <c r="I1377" s="338" t="s">
        <v>9147</v>
      </c>
      <c r="J1377" s="272">
        <f t="shared" si="54"/>
        <v>248</v>
      </c>
    </row>
    <row r="1378" spans="1:11" x14ac:dyDescent="0.2">
      <c r="A1378" s="337" t="s">
        <v>7950</v>
      </c>
      <c r="B1378" s="338" t="s">
        <v>8490</v>
      </c>
      <c r="C1378" s="332">
        <v>0.5</v>
      </c>
      <c r="D1378" s="420" t="s">
        <v>9554</v>
      </c>
      <c r="E1378" s="271">
        <v>66</v>
      </c>
      <c r="F1378" s="271">
        <v>33</v>
      </c>
      <c r="G1378" s="271">
        <v>235</v>
      </c>
      <c r="H1378" s="338" t="s">
        <v>1683</v>
      </c>
      <c r="I1378" s="338" t="s">
        <v>9147</v>
      </c>
      <c r="J1378" s="272">
        <f t="shared" si="54"/>
        <v>250</v>
      </c>
    </row>
    <row r="1379" spans="1:11" x14ac:dyDescent="0.2">
      <c r="A1379" s="337" t="s">
        <v>10875</v>
      </c>
      <c r="B1379" s="338" t="s">
        <v>8490</v>
      </c>
      <c r="C1379" s="332">
        <v>0.5</v>
      </c>
      <c r="D1379" s="420" t="s">
        <v>10876</v>
      </c>
      <c r="E1379" s="271">
        <v>69</v>
      </c>
      <c r="F1379" s="271">
        <v>26</v>
      </c>
      <c r="G1379" s="271">
        <v>272</v>
      </c>
      <c r="H1379" s="272" t="s">
        <v>10860</v>
      </c>
      <c r="I1379" s="338" t="s">
        <v>9098</v>
      </c>
      <c r="K1379" s="272">
        <f>G1379+17</f>
        <v>289</v>
      </c>
    </row>
    <row r="1380" spans="1:11" x14ac:dyDescent="0.2">
      <c r="A1380" s="337" t="s">
        <v>5619</v>
      </c>
      <c r="B1380" s="272" t="s">
        <v>8490</v>
      </c>
      <c r="C1380" s="332">
        <v>0.5</v>
      </c>
      <c r="D1380" s="333" t="s">
        <v>7564</v>
      </c>
      <c r="E1380" s="271">
        <v>64</v>
      </c>
      <c r="F1380" s="271">
        <v>33</v>
      </c>
      <c r="G1380" s="271">
        <v>223</v>
      </c>
      <c r="I1380" s="338" t="s">
        <v>9147</v>
      </c>
      <c r="J1380" s="272">
        <f t="shared" si="54"/>
        <v>238</v>
      </c>
    </row>
    <row r="1381" spans="1:11" x14ac:dyDescent="0.2">
      <c r="A1381" s="337" t="s">
        <v>6150</v>
      </c>
      <c r="B1381" s="338" t="s">
        <v>8490</v>
      </c>
      <c r="C1381" s="332">
        <v>0.5</v>
      </c>
      <c r="D1381" s="420" t="s">
        <v>6151</v>
      </c>
      <c r="E1381" s="271">
        <v>63</v>
      </c>
      <c r="F1381" s="271">
        <v>33</v>
      </c>
      <c r="G1381" s="271">
        <v>221</v>
      </c>
      <c r="H1381" s="338" t="s">
        <v>6146</v>
      </c>
      <c r="I1381" s="338" t="s">
        <v>9147</v>
      </c>
      <c r="J1381" s="272">
        <f t="shared" si="54"/>
        <v>236</v>
      </c>
    </row>
    <row r="1382" spans="1:11" x14ac:dyDescent="0.2">
      <c r="A1382" s="337" t="s">
        <v>3001</v>
      </c>
      <c r="B1382" s="338" t="s">
        <v>8490</v>
      </c>
      <c r="C1382" s="332">
        <v>0.5</v>
      </c>
      <c r="D1382" s="420" t="s">
        <v>6151</v>
      </c>
      <c r="E1382" s="271">
        <v>66</v>
      </c>
      <c r="F1382" s="271">
        <v>33</v>
      </c>
      <c r="G1382" s="271">
        <v>215</v>
      </c>
      <c r="H1382" s="338" t="s">
        <v>6853</v>
      </c>
      <c r="I1382" s="338" t="s">
        <v>9147</v>
      </c>
      <c r="J1382" s="272">
        <f t="shared" si="54"/>
        <v>230</v>
      </c>
    </row>
    <row r="1383" spans="1:11" x14ac:dyDescent="0.2">
      <c r="A1383" s="337" t="s">
        <v>12074</v>
      </c>
      <c r="B1383" s="338" t="s">
        <v>8490</v>
      </c>
      <c r="C1383" s="332">
        <v>0.5</v>
      </c>
      <c r="D1383" s="420" t="s">
        <v>12075</v>
      </c>
      <c r="E1383" s="271">
        <v>65</v>
      </c>
      <c r="F1383" s="271">
        <v>33</v>
      </c>
      <c r="G1383" s="271">
        <v>217</v>
      </c>
      <c r="H1383" s="338" t="s">
        <v>12066</v>
      </c>
      <c r="I1383" s="338" t="s">
        <v>9147</v>
      </c>
      <c r="J1383" s="272">
        <f t="shared" si="54"/>
        <v>232</v>
      </c>
    </row>
    <row r="1384" spans="1:11" x14ac:dyDescent="0.2">
      <c r="A1384" s="337" t="s">
        <v>7323</v>
      </c>
      <c r="B1384" s="338" t="s">
        <v>8490</v>
      </c>
      <c r="C1384" s="332">
        <v>0.5</v>
      </c>
      <c r="D1384" s="420" t="s">
        <v>3661</v>
      </c>
      <c r="E1384" s="271">
        <v>65</v>
      </c>
      <c r="F1384" s="271">
        <v>33</v>
      </c>
      <c r="G1384" s="271">
        <v>223</v>
      </c>
      <c r="I1384" s="338" t="s">
        <v>9147</v>
      </c>
      <c r="J1384" s="272">
        <f t="shared" si="54"/>
        <v>238</v>
      </c>
    </row>
    <row r="1385" spans="1:11" x14ac:dyDescent="0.2">
      <c r="A1385" s="337" t="s">
        <v>5026</v>
      </c>
      <c r="B1385" s="331" t="s">
        <v>8490</v>
      </c>
      <c r="C1385" s="332">
        <v>0.5</v>
      </c>
      <c r="D1385" s="333" t="s">
        <v>5397</v>
      </c>
      <c r="E1385" s="271">
        <v>66</v>
      </c>
      <c r="F1385" s="271">
        <v>33</v>
      </c>
      <c r="G1385" s="271">
        <v>228</v>
      </c>
      <c r="I1385" s="338" t="s">
        <v>9147</v>
      </c>
      <c r="J1385" s="272">
        <f t="shared" si="54"/>
        <v>243</v>
      </c>
    </row>
    <row r="1386" spans="1:11" x14ac:dyDescent="0.2">
      <c r="A1386" s="337" t="s">
        <v>10230</v>
      </c>
      <c r="B1386" s="331" t="s">
        <v>8490</v>
      </c>
      <c r="C1386" s="332">
        <v>0.5</v>
      </c>
      <c r="D1386" s="420" t="s">
        <v>10229</v>
      </c>
      <c r="E1386" s="271">
        <v>64</v>
      </c>
      <c r="F1386" s="271">
        <v>33</v>
      </c>
      <c r="G1386" s="271">
        <v>228</v>
      </c>
      <c r="I1386" s="338" t="s">
        <v>9147</v>
      </c>
      <c r="J1386" s="272">
        <f t="shared" si="54"/>
        <v>243</v>
      </c>
    </row>
    <row r="1387" spans="1:11" x14ac:dyDescent="0.2">
      <c r="A1387" s="337" t="s">
        <v>6821</v>
      </c>
      <c r="B1387" s="331" t="s">
        <v>8490</v>
      </c>
      <c r="C1387" s="332">
        <v>0.5</v>
      </c>
      <c r="D1387" s="420" t="s">
        <v>2681</v>
      </c>
      <c r="E1387" s="271">
        <v>69</v>
      </c>
      <c r="F1387" s="271">
        <v>26</v>
      </c>
      <c r="G1387" s="271">
        <v>272</v>
      </c>
      <c r="I1387" s="338" t="s">
        <v>9098</v>
      </c>
      <c r="K1387" s="272">
        <f>G1387+17</f>
        <v>289</v>
      </c>
    </row>
    <row r="1388" spans="1:11" x14ac:dyDescent="0.2">
      <c r="A1388" s="337" t="s">
        <v>639</v>
      </c>
      <c r="B1388" s="336" t="s">
        <v>8490</v>
      </c>
      <c r="C1388" s="332">
        <v>0.5</v>
      </c>
      <c r="D1388" s="336" t="s">
        <v>2396</v>
      </c>
      <c r="E1388" s="271">
        <v>66</v>
      </c>
      <c r="F1388" s="271">
        <v>33</v>
      </c>
      <c r="G1388" s="271">
        <v>210</v>
      </c>
      <c r="I1388" s="338" t="s">
        <v>9147</v>
      </c>
      <c r="J1388" s="272">
        <f>G1388+15</f>
        <v>225</v>
      </c>
    </row>
    <row r="1389" spans="1:11" x14ac:dyDescent="0.2">
      <c r="A1389" s="337" t="s">
        <v>7547</v>
      </c>
      <c r="B1389" s="336" t="s">
        <v>8490</v>
      </c>
      <c r="C1389" s="332">
        <v>0.5</v>
      </c>
      <c r="D1389" s="336" t="s">
        <v>7548</v>
      </c>
      <c r="E1389" s="271">
        <v>72</v>
      </c>
      <c r="F1389" s="425" t="s">
        <v>7549</v>
      </c>
      <c r="G1389" s="271">
        <v>280</v>
      </c>
      <c r="H1389" s="338" t="s">
        <v>2494</v>
      </c>
      <c r="I1389" s="338" t="s">
        <v>9098</v>
      </c>
      <c r="K1389" s="272">
        <f>G1389+17</f>
        <v>297</v>
      </c>
    </row>
    <row r="1390" spans="1:11" x14ac:dyDescent="0.2">
      <c r="A1390" s="483" t="s">
        <v>5071</v>
      </c>
      <c r="B1390" s="484" t="s">
        <v>8490</v>
      </c>
      <c r="C1390" s="485">
        <v>0.5</v>
      </c>
      <c r="D1390" s="484" t="s">
        <v>8626</v>
      </c>
      <c r="E1390" s="486">
        <v>64</v>
      </c>
      <c r="F1390" s="486">
        <v>32</v>
      </c>
      <c r="G1390" s="486">
        <v>223</v>
      </c>
      <c r="H1390" s="491" t="s">
        <v>2005</v>
      </c>
      <c r="I1390" s="491" t="s">
        <v>9147</v>
      </c>
      <c r="J1390" s="491">
        <f>G1390+15</f>
        <v>238</v>
      </c>
      <c r="K1390" s="491"/>
    </row>
    <row r="1391" spans="1:11" x14ac:dyDescent="0.2">
      <c r="A1391" s="337" t="s">
        <v>10858</v>
      </c>
      <c r="B1391" s="572" t="s">
        <v>8490</v>
      </c>
      <c r="C1391" s="332">
        <v>0.5</v>
      </c>
      <c r="D1391" s="572" t="s">
        <v>8626</v>
      </c>
      <c r="E1391" s="271">
        <v>65</v>
      </c>
      <c r="F1391" s="271">
        <v>32</v>
      </c>
      <c r="G1391" s="271">
        <v>220</v>
      </c>
      <c r="H1391" s="338" t="s">
        <v>10853</v>
      </c>
      <c r="I1391" s="338" t="s">
        <v>9147</v>
      </c>
      <c r="J1391" s="272">
        <f>G1391+15</f>
        <v>235</v>
      </c>
    </row>
    <row r="1392" spans="1:11" x14ac:dyDescent="0.2">
      <c r="A1392" s="337" t="s">
        <v>1376</v>
      </c>
      <c r="B1392" s="336" t="s">
        <v>8490</v>
      </c>
      <c r="C1392" s="332">
        <v>0.5</v>
      </c>
      <c r="D1392" s="336" t="s">
        <v>3092</v>
      </c>
      <c r="E1392" s="271">
        <v>70</v>
      </c>
      <c r="F1392" s="425" t="s">
        <v>4076</v>
      </c>
      <c r="G1392" s="271">
        <v>267</v>
      </c>
      <c r="I1392" s="338" t="s">
        <v>9098</v>
      </c>
      <c r="K1392" s="272">
        <f>G1392+17</f>
        <v>284</v>
      </c>
    </row>
    <row r="1393" spans="1:11" x14ac:dyDescent="0.2">
      <c r="A1393" s="337" t="s">
        <v>3437</v>
      </c>
      <c r="B1393" s="272" t="s">
        <v>8490</v>
      </c>
      <c r="C1393" s="332">
        <v>0.5</v>
      </c>
      <c r="D1393" s="333" t="s">
        <v>7077</v>
      </c>
      <c r="E1393" s="271">
        <v>65</v>
      </c>
      <c r="F1393" s="271">
        <v>33</v>
      </c>
      <c r="G1393" s="271">
        <v>310</v>
      </c>
      <c r="I1393" s="338" t="s">
        <v>9147</v>
      </c>
      <c r="J1393" s="272">
        <f>G1393+15</f>
        <v>325</v>
      </c>
    </row>
    <row r="1394" spans="1:11" x14ac:dyDescent="0.2">
      <c r="A1394" s="348" t="s">
        <v>9161</v>
      </c>
      <c r="B1394" s="331" t="s">
        <v>8490</v>
      </c>
      <c r="C1394" s="330">
        <v>0.5</v>
      </c>
      <c r="D1394" s="331" t="s">
        <v>101</v>
      </c>
      <c r="E1394" s="330">
        <v>65</v>
      </c>
      <c r="F1394" s="339">
        <v>33</v>
      </c>
      <c r="G1394" s="339">
        <v>225</v>
      </c>
      <c r="I1394" s="338" t="s">
        <v>9147</v>
      </c>
      <c r="J1394" s="272">
        <f>G1394+15</f>
        <v>240</v>
      </c>
    </row>
    <row r="1395" spans="1:11" x14ac:dyDescent="0.2">
      <c r="A1395" s="348" t="s">
        <v>1099</v>
      </c>
      <c r="B1395" s="331" t="s">
        <v>8490</v>
      </c>
      <c r="C1395" s="330">
        <v>0.5</v>
      </c>
      <c r="D1395" s="331" t="s">
        <v>1098</v>
      </c>
      <c r="E1395" s="330">
        <v>65</v>
      </c>
      <c r="F1395" s="339">
        <v>33</v>
      </c>
      <c r="G1395" s="339">
        <v>225</v>
      </c>
      <c r="H1395" s="338" t="s">
        <v>2860</v>
      </c>
      <c r="I1395" s="338" t="s">
        <v>9147</v>
      </c>
      <c r="J1395" s="272">
        <f>G1395+15</f>
        <v>240</v>
      </c>
    </row>
    <row r="1396" spans="1:11" x14ac:dyDescent="0.2">
      <c r="A1396" s="337" t="s">
        <v>1147</v>
      </c>
      <c r="B1396" s="336" t="s">
        <v>8490</v>
      </c>
      <c r="C1396" s="332">
        <v>0.5</v>
      </c>
      <c r="D1396" s="336" t="s">
        <v>8521</v>
      </c>
      <c r="E1396" s="271">
        <v>72</v>
      </c>
      <c r="G1396" s="271">
        <v>278</v>
      </c>
      <c r="I1396" s="338" t="s">
        <v>9098</v>
      </c>
      <c r="K1396" s="272">
        <f>G1396+17</f>
        <v>295</v>
      </c>
    </row>
    <row r="1397" spans="1:11" x14ac:dyDescent="0.2">
      <c r="A1397" s="337" t="s">
        <v>5978</v>
      </c>
      <c r="B1397" s="336" t="s">
        <v>8490</v>
      </c>
      <c r="C1397" s="332">
        <v>0.5</v>
      </c>
      <c r="D1397" s="336" t="s">
        <v>1685</v>
      </c>
      <c r="E1397" s="271">
        <v>69</v>
      </c>
      <c r="F1397" s="271">
        <v>26</v>
      </c>
      <c r="G1397" s="271">
        <v>270</v>
      </c>
      <c r="I1397" s="338" t="s">
        <v>9098</v>
      </c>
      <c r="K1397" s="272">
        <f>G1397+17</f>
        <v>287</v>
      </c>
    </row>
    <row r="1398" spans="1:11" x14ac:dyDescent="0.2">
      <c r="A1398" s="337" t="s">
        <v>7472</v>
      </c>
      <c r="B1398" s="329" t="s">
        <v>8490</v>
      </c>
      <c r="C1398" s="330">
        <v>0.5</v>
      </c>
      <c r="D1398" s="331" t="s">
        <v>506</v>
      </c>
      <c r="E1398" s="321">
        <v>75</v>
      </c>
      <c r="F1398" s="271">
        <v>35</v>
      </c>
      <c r="G1398" s="271">
        <v>179</v>
      </c>
      <c r="I1398" s="338" t="s">
        <v>9098</v>
      </c>
      <c r="K1398" s="272">
        <f>G1398+17</f>
        <v>196</v>
      </c>
    </row>
    <row r="1399" spans="1:11" x14ac:dyDescent="0.2">
      <c r="A1399" s="337" t="s">
        <v>1611</v>
      </c>
      <c r="B1399" s="338" t="s">
        <v>8490</v>
      </c>
      <c r="C1399" s="332">
        <v>0.5</v>
      </c>
      <c r="D1399" s="420" t="s">
        <v>3662</v>
      </c>
      <c r="E1399" s="271">
        <v>63</v>
      </c>
      <c r="F1399" s="271">
        <v>42</v>
      </c>
      <c r="G1399" s="271">
        <v>213</v>
      </c>
      <c r="I1399" s="338" t="s">
        <v>9147</v>
      </c>
      <c r="J1399" s="272">
        <f t="shared" ref="J1399:J1405" si="55">G1399+15</f>
        <v>228</v>
      </c>
    </row>
    <row r="1400" spans="1:11" x14ac:dyDescent="0.2">
      <c r="A1400" s="337" t="s">
        <v>956</v>
      </c>
      <c r="B1400" s="338" t="s">
        <v>8490</v>
      </c>
      <c r="C1400" s="332">
        <v>0.5</v>
      </c>
      <c r="D1400" s="420" t="s">
        <v>982</v>
      </c>
      <c r="E1400" s="271">
        <v>63</v>
      </c>
      <c r="F1400" s="271">
        <v>40</v>
      </c>
      <c r="G1400" s="271">
        <v>243</v>
      </c>
      <c r="I1400" s="338" t="s">
        <v>9147</v>
      </c>
      <c r="J1400" s="272">
        <f t="shared" si="55"/>
        <v>258</v>
      </c>
    </row>
    <row r="1401" spans="1:11" x14ac:dyDescent="0.2">
      <c r="A1401" s="337" t="s">
        <v>12142</v>
      </c>
      <c r="B1401" s="338" t="s">
        <v>8490</v>
      </c>
      <c r="C1401" s="332">
        <v>0.5</v>
      </c>
      <c r="D1401" s="420" t="s">
        <v>12143</v>
      </c>
      <c r="E1401" s="271">
        <v>67.5</v>
      </c>
      <c r="F1401" s="271">
        <v>26</v>
      </c>
      <c r="G1401" s="271">
        <v>264</v>
      </c>
      <c r="H1401" s="272" t="s">
        <v>12144</v>
      </c>
      <c r="I1401" s="338" t="s">
        <v>9098</v>
      </c>
      <c r="K1401" s="272">
        <v>281</v>
      </c>
    </row>
    <row r="1402" spans="1:11" x14ac:dyDescent="0.2">
      <c r="A1402" s="337" t="s">
        <v>10407</v>
      </c>
      <c r="B1402" s="338" t="s">
        <v>8490</v>
      </c>
      <c r="C1402" s="332">
        <v>0.5</v>
      </c>
      <c r="D1402" s="420" t="s">
        <v>10408</v>
      </c>
      <c r="E1402" s="271">
        <v>65</v>
      </c>
      <c r="F1402" s="271">
        <v>33</v>
      </c>
      <c r="G1402" s="271">
        <v>235</v>
      </c>
      <c r="I1402" s="338" t="s">
        <v>9147</v>
      </c>
      <c r="J1402" s="272">
        <f t="shared" si="55"/>
        <v>250</v>
      </c>
    </row>
    <row r="1403" spans="1:11" x14ac:dyDescent="0.2">
      <c r="A1403" s="337" t="s">
        <v>1287</v>
      </c>
      <c r="B1403" s="338" t="s">
        <v>8490</v>
      </c>
      <c r="C1403" s="332">
        <v>0.5</v>
      </c>
      <c r="D1403" s="420" t="s">
        <v>7515</v>
      </c>
      <c r="E1403" s="271">
        <v>63</v>
      </c>
      <c r="F1403" s="271">
        <v>33</v>
      </c>
      <c r="G1403" s="271">
        <v>230</v>
      </c>
      <c r="I1403" s="338" t="s">
        <v>9147</v>
      </c>
      <c r="J1403" s="272">
        <f t="shared" si="55"/>
        <v>245</v>
      </c>
    </row>
    <row r="1404" spans="1:11" x14ac:dyDescent="0.2">
      <c r="A1404" s="483" t="s">
        <v>9338</v>
      </c>
      <c r="B1404" s="491" t="s">
        <v>8490</v>
      </c>
      <c r="C1404" s="485">
        <v>0.5</v>
      </c>
      <c r="D1404" s="538" t="s">
        <v>7571</v>
      </c>
      <c r="E1404" s="486">
        <v>64</v>
      </c>
      <c r="F1404" s="486">
        <v>33</v>
      </c>
      <c r="G1404" s="486">
        <v>234</v>
      </c>
      <c r="H1404" s="491"/>
      <c r="I1404" s="491" t="s">
        <v>9147</v>
      </c>
      <c r="J1404" s="491">
        <f t="shared" si="55"/>
        <v>249</v>
      </c>
    </row>
    <row r="1405" spans="1:11" s="338" customFormat="1" x14ac:dyDescent="0.2">
      <c r="A1405" s="337" t="s">
        <v>11909</v>
      </c>
      <c r="B1405" s="338" t="s">
        <v>8490</v>
      </c>
      <c r="C1405" s="449">
        <v>0.5</v>
      </c>
      <c r="D1405" s="420" t="s">
        <v>11910</v>
      </c>
      <c r="E1405" s="425">
        <v>65</v>
      </c>
      <c r="F1405" s="425">
        <v>33</v>
      </c>
      <c r="G1405" s="425">
        <v>228</v>
      </c>
      <c r="H1405" s="338" t="s">
        <v>11911</v>
      </c>
      <c r="I1405" s="338" t="s">
        <v>9147</v>
      </c>
      <c r="J1405" s="338">
        <f t="shared" si="55"/>
        <v>243</v>
      </c>
    </row>
    <row r="1406" spans="1:11" x14ac:dyDescent="0.2">
      <c r="A1406" s="337" t="s">
        <v>1536</v>
      </c>
      <c r="B1406" s="336" t="s">
        <v>8490</v>
      </c>
      <c r="C1406" s="332">
        <v>0.5</v>
      </c>
      <c r="D1406" s="336" t="s">
        <v>8112</v>
      </c>
      <c r="E1406" s="271">
        <v>79</v>
      </c>
      <c r="F1406" s="271">
        <v>25</v>
      </c>
      <c r="G1406" s="271">
        <v>267</v>
      </c>
      <c r="I1406" s="338" t="s">
        <v>9098</v>
      </c>
      <c r="K1406" s="272">
        <f>G1406+17</f>
        <v>284</v>
      </c>
    </row>
    <row r="1407" spans="1:11" x14ac:dyDescent="0.2">
      <c r="A1407" s="483" t="s">
        <v>827</v>
      </c>
      <c r="B1407" s="484" t="s">
        <v>8490</v>
      </c>
      <c r="C1407" s="485">
        <v>0.5</v>
      </c>
      <c r="D1407" s="484" t="s">
        <v>1856</v>
      </c>
      <c r="E1407" s="486">
        <v>65</v>
      </c>
      <c r="F1407" s="486">
        <v>33</v>
      </c>
      <c r="G1407" s="486">
        <v>228</v>
      </c>
      <c r="H1407" s="491" t="s">
        <v>1857</v>
      </c>
      <c r="I1407" s="491" t="s">
        <v>9147</v>
      </c>
      <c r="J1407" s="491">
        <f>G1407+15</f>
        <v>243</v>
      </c>
    </row>
    <row r="1408" spans="1:11" x14ac:dyDescent="0.2">
      <c r="A1408" s="337" t="s">
        <v>11945</v>
      </c>
      <c r="B1408" s="572" t="s">
        <v>8490</v>
      </c>
      <c r="C1408" s="332">
        <v>0.5</v>
      </c>
      <c r="D1408" s="572" t="s">
        <v>696</v>
      </c>
      <c r="E1408" s="271">
        <v>65.5</v>
      </c>
      <c r="F1408" s="271">
        <v>33</v>
      </c>
      <c r="G1408" s="271">
        <v>226</v>
      </c>
      <c r="H1408" s="338" t="s">
        <v>11937</v>
      </c>
      <c r="I1408" s="338" t="s">
        <v>9147</v>
      </c>
      <c r="J1408" s="272">
        <f>G1408+15</f>
        <v>241</v>
      </c>
    </row>
    <row r="1409" spans="1:11" x14ac:dyDescent="0.2">
      <c r="A1409" s="337" t="s">
        <v>10520</v>
      </c>
      <c r="B1409" s="336" t="s">
        <v>8490</v>
      </c>
      <c r="C1409" s="332">
        <v>0.5</v>
      </c>
      <c r="D1409" s="336" t="s">
        <v>1548</v>
      </c>
      <c r="E1409" s="271">
        <v>65</v>
      </c>
      <c r="F1409" s="271">
        <v>33</v>
      </c>
      <c r="G1409" s="271">
        <v>225</v>
      </c>
      <c r="I1409" s="338" t="s">
        <v>9147</v>
      </c>
      <c r="J1409" s="272">
        <f>G1409+15</f>
        <v>240</v>
      </c>
    </row>
    <row r="1410" spans="1:11" x14ac:dyDescent="0.2">
      <c r="A1410" s="337" t="s">
        <v>12562</v>
      </c>
      <c r="B1410" s="572" t="s">
        <v>8490</v>
      </c>
      <c r="C1410" s="332">
        <v>0.5</v>
      </c>
      <c r="D1410" s="572" t="s">
        <v>12563</v>
      </c>
      <c r="E1410" s="271">
        <v>64</v>
      </c>
      <c r="F1410" s="271">
        <v>33</v>
      </c>
      <c r="G1410" s="271">
        <v>228</v>
      </c>
      <c r="H1410" s="272" t="s">
        <v>12564</v>
      </c>
      <c r="I1410" s="338" t="s">
        <v>9147</v>
      </c>
      <c r="J1410" s="272">
        <f>G1410+15</f>
        <v>243</v>
      </c>
    </row>
    <row r="1411" spans="1:11" x14ac:dyDescent="0.2">
      <c r="A1411" s="337" t="s">
        <v>52</v>
      </c>
      <c r="B1411" s="338" t="s">
        <v>8490</v>
      </c>
      <c r="C1411" s="332">
        <v>0.5</v>
      </c>
      <c r="D1411" s="420" t="s">
        <v>457</v>
      </c>
      <c r="E1411" s="271">
        <v>70</v>
      </c>
      <c r="F1411" s="425" t="s">
        <v>4076</v>
      </c>
      <c r="G1411" s="271">
        <v>255</v>
      </c>
      <c r="I1411" s="338" t="s">
        <v>9098</v>
      </c>
      <c r="K1411" s="272">
        <f>G1411+17</f>
        <v>272</v>
      </c>
    </row>
    <row r="1412" spans="1:11" x14ac:dyDescent="0.2">
      <c r="A1412" s="337" t="s">
        <v>1385</v>
      </c>
      <c r="B1412" s="338" t="s">
        <v>8490</v>
      </c>
      <c r="C1412" s="332">
        <v>0.5</v>
      </c>
      <c r="D1412" s="420" t="s">
        <v>1386</v>
      </c>
      <c r="E1412" s="271">
        <v>69</v>
      </c>
      <c r="F1412" s="425">
        <v>25</v>
      </c>
      <c r="G1412" s="271">
        <v>272</v>
      </c>
      <c r="I1412" s="338" t="s">
        <v>9098</v>
      </c>
      <c r="K1412" s="272">
        <f>G1412+17</f>
        <v>289</v>
      </c>
    </row>
    <row r="1413" spans="1:11" x14ac:dyDescent="0.2">
      <c r="A1413" s="337" t="s">
        <v>2423</v>
      </c>
      <c r="B1413" s="338" t="s">
        <v>8490</v>
      </c>
      <c r="C1413" s="332">
        <v>0.5</v>
      </c>
      <c r="D1413" s="420" t="s">
        <v>2424</v>
      </c>
      <c r="E1413" s="271">
        <v>65</v>
      </c>
      <c r="F1413" s="425">
        <v>33</v>
      </c>
      <c r="G1413" s="271">
        <v>234</v>
      </c>
      <c r="H1413" s="338" t="s">
        <v>2147</v>
      </c>
      <c r="I1413" s="338" t="s">
        <v>9147</v>
      </c>
      <c r="J1413" s="272">
        <f>G1413+15</f>
        <v>249</v>
      </c>
    </row>
    <row r="1414" spans="1:11" x14ac:dyDescent="0.2">
      <c r="A1414" s="337" t="s">
        <v>7715</v>
      </c>
      <c r="B1414" s="338" t="s">
        <v>8490</v>
      </c>
      <c r="C1414" s="332">
        <v>0.5</v>
      </c>
      <c r="D1414" s="420" t="s">
        <v>7713</v>
      </c>
      <c r="E1414" s="271">
        <v>70</v>
      </c>
      <c r="F1414" s="425" t="s">
        <v>4076</v>
      </c>
      <c r="G1414" s="271">
        <v>269</v>
      </c>
      <c r="I1414" s="338" t="s">
        <v>9098</v>
      </c>
      <c r="K1414" s="272">
        <f>G1414+17</f>
        <v>286</v>
      </c>
    </row>
    <row r="1415" spans="1:11" x14ac:dyDescent="0.2">
      <c r="A1415" s="337" t="s">
        <v>11130</v>
      </c>
      <c r="B1415" s="338" t="s">
        <v>8490</v>
      </c>
      <c r="C1415" s="332">
        <v>0.5</v>
      </c>
      <c r="D1415" s="420" t="s">
        <v>11136</v>
      </c>
      <c r="E1415" s="271">
        <v>62</v>
      </c>
      <c r="F1415" s="425">
        <v>33</v>
      </c>
      <c r="G1415" s="271">
        <v>245</v>
      </c>
      <c r="H1415" s="272" t="s">
        <v>11128</v>
      </c>
      <c r="I1415" s="338" t="s">
        <v>9147</v>
      </c>
      <c r="J1415" s="272">
        <f>G1415+15</f>
        <v>260</v>
      </c>
    </row>
    <row r="1416" spans="1:11" x14ac:dyDescent="0.2">
      <c r="A1416" s="337" t="s">
        <v>2825</v>
      </c>
      <c r="B1416" s="338" t="s">
        <v>8490</v>
      </c>
      <c r="C1416" s="332">
        <v>0.5</v>
      </c>
      <c r="D1416" s="420" t="s">
        <v>2826</v>
      </c>
      <c r="E1416" s="271">
        <v>69</v>
      </c>
      <c r="F1416" s="425">
        <v>26</v>
      </c>
      <c r="G1416" s="271">
        <v>272</v>
      </c>
      <c r="I1416" s="338" t="s">
        <v>9098</v>
      </c>
      <c r="K1416" s="272">
        <f>G1416+17</f>
        <v>289</v>
      </c>
    </row>
    <row r="1417" spans="1:11" x14ac:dyDescent="0.2">
      <c r="A1417" s="348" t="s">
        <v>7474</v>
      </c>
      <c r="B1417" s="331" t="s">
        <v>8490</v>
      </c>
      <c r="C1417" s="330">
        <v>0.5</v>
      </c>
      <c r="D1417" s="331" t="s">
        <v>2400</v>
      </c>
      <c r="E1417" s="330">
        <v>66</v>
      </c>
      <c r="F1417" s="339">
        <v>27</v>
      </c>
      <c r="G1417" s="339">
        <v>227</v>
      </c>
      <c r="I1417" s="338" t="s">
        <v>9098</v>
      </c>
      <c r="K1417" s="272">
        <f>G1417+17</f>
        <v>244</v>
      </c>
    </row>
    <row r="1418" spans="1:11" x14ac:dyDescent="0.2">
      <c r="A1418" s="483" t="s">
        <v>10049</v>
      </c>
      <c r="B1418" s="484" t="s">
        <v>8490</v>
      </c>
      <c r="C1418" s="485">
        <v>0.5</v>
      </c>
      <c r="D1418" s="484" t="s">
        <v>633</v>
      </c>
      <c r="E1418" s="486">
        <v>65</v>
      </c>
      <c r="F1418" s="486">
        <v>33</v>
      </c>
      <c r="G1418" s="486">
        <v>225</v>
      </c>
      <c r="H1418" s="491"/>
      <c r="I1418" s="491" t="s">
        <v>9147</v>
      </c>
      <c r="J1418" s="491">
        <f>G1418+15</f>
        <v>240</v>
      </c>
    </row>
    <row r="1419" spans="1:11" x14ac:dyDescent="0.2">
      <c r="A1419" s="483" t="s">
        <v>5382</v>
      </c>
      <c r="B1419" s="484" t="s">
        <v>8490</v>
      </c>
      <c r="C1419" s="485">
        <v>0.5</v>
      </c>
      <c r="D1419" s="484" t="s">
        <v>5381</v>
      </c>
      <c r="E1419" s="486">
        <v>65</v>
      </c>
      <c r="F1419" s="486">
        <v>33</v>
      </c>
      <c r="G1419" s="486">
        <v>218</v>
      </c>
      <c r="H1419" s="491" t="s">
        <v>2833</v>
      </c>
      <c r="I1419" s="491" t="s">
        <v>9147</v>
      </c>
      <c r="J1419" s="491">
        <f>G1419+15</f>
        <v>233</v>
      </c>
      <c r="K1419" s="491"/>
    </row>
    <row r="1420" spans="1:11" x14ac:dyDescent="0.2">
      <c r="A1420" s="483" t="s">
        <v>4427</v>
      </c>
      <c r="B1420" s="484" t="s">
        <v>8490</v>
      </c>
      <c r="C1420" s="485">
        <v>0.5</v>
      </c>
      <c r="D1420" s="484" t="s">
        <v>9261</v>
      </c>
      <c r="E1420" s="486">
        <v>65</v>
      </c>
      <c r="F1420" s="486">
        <v>33</v>
      </c>
      <c r="G1420" s="486">
        <v>219</v>
      </c>
      <c r="H1420" s="491" t="s">
        <v>2005</v>
      </c>
      <c r="I1420" s="491" t="s">
        <v>9147</v>
      </c>
      <c r="J1420" s="491">
        <f>G1420+15</f>
        <v>234</v>
      </c>
    </row>
    <row r="1421" spans="1:11" s="338" customFormat="1" x14ac:dyDescent="0.2">
      <c r="A1421" s="337" t="s">
        <v>10883</v>
      </c>
      <c r="B1421" s="572" t="s">
        <v>8490</v>
      </c>
      <c r="C1421" s="449">
        <v>0.5</v>
      </c>
      <c r="D1421" s="572" t="s">
        <v>10889</v>
      </c>
      <c r="E1421" s="425">
        <v>65</v>
      </c>
      <c r="F1421" s="425">
        <v>30</v>
      </c>
      <c r="G1421" s="425">
        <v>220</v>
      </c>
      <c r="H1421" s="338" t="s">
        <v>10860</v>
      </c>
      <c r="I1421" s="338" t="s">
        <v>9147</v>
      </c>
      <c r="J1421" s="338">
        <f>G1421+15</f>
        <v>235</v>
      </c>
    </row>
    <row r="1422" spans="1:11" s="338" customFormat="1" x14ac:dyDescent="0.2">
      <c r="A1422" s="337" t="s">
        <v>10884</v>
      </c>
      <c r="B1422" s="572" t="s">
        <v>8490</v>
      </c>
      <c r="C1422" s="449">
        <v>0.5</v>
      </c>
      <c r="D1422" s="572" t="s">
        <v>10885</v>
      </c>
      <c r="E1422" s="425">
        <v>65</v>
      </c>
      <c r="F1422" s="425">
        <v>33</v>
      </c>
      <c r="G1422" s="425">
        <v>222</v>
      </c>
      <c r="H1422" s="338" t="s">
        <v>10860</v>
      </c>
      <c r="I1422" s="338" t="s">
        <v>9147</v>
      </c>
      <c r="J1422" s="338">
        <f>G1422+15</f>
        <v>237</v>
      </c>
    </row>
    <row r="1423" spans="1:11" x14ac:dyDescent="0.2">
      <c r="A1423" s="348" t="s">
        <v>9782</v>
      </c>
      <c r="B1423" s="331" t="s">
        <v>8490</v>
      </c>
      <c r="C1423" s="330">
        <v>0.5</v>
      </c>
      <c r="D1423" s="331" t="s">
        <v>8773</v>
      </c>
      <c r="E1423" s="330">
        <v>70</v>
      </c>
      <c r="F1423" s="425" t="s">
        <v>4076</v>
      </c>
      <c r="G1423" s="339">
        <v>268</v>
      </c>
      <c r="I1423" s="338" t="s">
        <v>9098</v>
      </c>
      <c r="K1423" s="272">
        <f>G1423+17</f>
        <v>285</v>
      </c>
    </row>
    <row r="1424" spans="1:11" x14ac:dyDescent="0.2">
      <c r="A1424" s="348" t="s">
        <v>263</v>
      </c>
      <c r="B1424" s="331" t="s">
        <v>8490</v>
      </c>
      <c r="C1424" s="330">
        <v>0.5</v>
      </c>
      <c r="D1424" s="331" t="s">
        <v>4290</v>
      </c>
      <c r="E1424" s="330">
        <v>64</v>
      </c>
      <c r="F1424" s="425">
        <v>33</v>
      </c>
      <c r="G1424" s="339">
        <v>225</v>
      </c>
      <c r="I1424" s="338" t="s">
        <v>9147</v>
      </c>
      <c r="J1424" s="272">
        <f>G1424+15</f>
        <v>240</v>
      </c>
    </row>
    <row r="1425" spans="1:11" x14ac:dyDescent="0.2">
      <c r="A1425" s="348" t="s">
        <v>6802</v>
      </c>
      <c r="B1425" s="331" t="s">
        <v>8490</v>
      </c>
      <c r="C1425" s="330">
        <v>0.5</v>
      </c>
      <c r="D1425" s="331" t="s">
        <v>2776</v>
      </c>
      <c r="E1425" s="330">
        <v>64</v>
      </c>
      <c r="F1425" s="339">
        <v>33</v>
      </c>
      <c r="G1425" s="339">
        <v>221</v>
      </c>
      <c r="I1425" s="338" t="s">
        <v>9147</v>
      </c>
      <c r="J1425" s="272">
        <f>G1425+15</f>
        <v>236</v>
      </c>
    </row>
    <row r="1426" spans="1:11" x14ac:dyDescent="0.2">
      <c r="A1426" s="348" t="s">
        <v>7165</v>
      </c>
      <c r="B1426" s="331" t="s">
        <v>8490</v>
      </c>
      <c r="C1426" s="330">
        <v>0.5</v>
      </c>
      <c r="D1426" s="331" t="s">
        <v>7166</v>
      </c>
      <c r="E1426" s="330">
        <v>64</v>
      </c>
      <c r="F1426" s="339">
        <v>33</v>
      </c>
      <c r="G1426" s="339">
        <v>221</v>
      </c>
      <c r="I1426" s="338" t="s">
        <v>9147</v>
      </c>
      <c r="J1426" s="272">
        <f>G1426+15</f>
        <v>236</v>
      </c>
    </row>
    <row r="1427" spans="1:11" x14ac:dyDescent="0.2">
      <c r="A1427" s="348" t="s">
        <v>1784</v>
      </c>
      <c r="B1427" s="331" t="s">
        <v>8490</v>
      </c>
      <c r="C1427" s="330">
        <v>0.5</v>
      </c>
      <c r="D1427" s="331" t="s">
        <v>227</v>
      </c>
      <c r="E1427" s="330">
        <v>63</v>
      </c>
      <c r="F1427" s="339">
        <v>30</v>
      </c>
      <c r="G1427" s="339">
        <v>242</v>
      </c>
      <c r="I1427" s="338" t="s">
        <v>9147</v>
      </c>
      <c r="J1427" s="272">
        <f>G1427+15</f>
        <v>257</v>
      </c>
    </row>
    <row r="1428" spans="1:11" x14ac:dyDescent="0.2">
      <c r="A1428" s="577" t="s">
        <v>10805</v>
      </c>
      <c r="B1428" s="518" t="s">
        <v>8490</v>
      </c>
      <c r="C1428" s="330">
        <v>0.5</v>
      </c>
      <c r="D1428" s="518" t="s">
        <v>10806</v>
      </c>
      <c r="E1428" s="330">
        <v>65</v>
      </c>
      <c r="F1428" s="339">
        <v>33</v>
      </c>
      <c r="G1428" s="339">
        <v>252</v>
      </c>
      <c r="H1428" s="272" t="s">
        <v>10807</v>
      </c>
      <c r="I1428" s="338" t="s">
        <v>9147</v>
      </c>
      <c r="J1428" s="272">
        <f>G1428+15</f>
        <v>267</v>
      </c>
    </row>
    <row r="1429" spans="1:11" x14ac:dyDescent="0.2">
      <c r="A1429" s="337" t="s">
        <v>4776</v>
      </c>
      <c r="B1429" s="336" t="s">
        <v>8490</v>
      </c>
      <c r="C1429" s="332">
        <v>0.5</v>
      </c>
      <c r="D1429" s="336" t="s">
        <v>8584</v>
      </c>
      <c r="E1429" s="271">
        <v>72</v>
      </c>
      <c r="F1429" s="271">
        <v>28</v>
      </c>
      <c r="G1429" s="271">
        <v>244</v>
      </c>
      <c r="I1429" s="338" t="s">
        <v>9098</v>
      </c>
      <c r="K1429" s="272">
        <f>G1429+17</f>
        <v>261</v>
      </c>
    </row>
    <row r="1430" spans="1:11" x14ac:dyDescent="0.2">
      <c r="A1430" s="337" t="s">
        <v>1064</v>
      </c>
      <c r="B1430" s="336" t="s">
        <v>8490</v>
      </c>
      <c r="C1430" s="332">
        <v>0.5</v>
      </c>
      <c r="D1430" s="336" t="s">
        <v>1065</v>
      </c>
      <c r="E1430" s="271">
        <v>61</v>
      </c>
      <c r="F1430" s="271">
        <v>33</v>
      </c>
      <c r="G1430" s="271">
        <v>245</v>
      </c>
      <c r="H1430" s="338" t="s">
        <v>604</v>
      </c>
      <c r="I1430" s="338" t="s">
        <v>9147</v>
      </c>
      <c r="J1430" s="272">
        <f t="shared" ref="J1430:J1436" si="56">G1430+15</f>
        <v>260</v>
      </c>
    </row>
    <row r="1431" spans="1:11" x14ac:dyDescent="0.2">
      <c r="A1431" s="348" t="s">
        <v>9052</v>
      </c>
      <c r="B1431" s="331" t="s">
        <v>8490</v>
      </c>
      <c r="C1431" s="330">
        <v>0.5</v>
      </c>
      <c r="D1431" s="331" t="s">
        <v>6578</v>
      </c>
      <c r="E1431" s="330">
        <v>65</v>
      </c>
      <c r="F1431" s="339">
        <v>33</v>
      </c>
      <c r="G1431" s="339">
        <v>230</v>
      </c>
      <c r="I1431" s="338" t="s">
        <v>9147</v>
      </c>
      <c r="J1431" s="272">
        <f t="shared" si="56"/>
        <v>245</v>
      </c>
    </row>
    <row r="1432" spans="1:11" x14ac:dyDescent="0.2">
      <c r="A1432" s="337" t="s">
        <v>2143</v>
      </c>
      <c r="B1432" s="336" t="s">
        <v>8490</v>
      </c>
      <c r="C1432" s="332">
        <v>0.5</v>
      </c>
      <c r="D1432" s="336" t="s">
        <v>9199</v>
      </c>
      <c r="E1432" s="271">
        <v>64</v>
      </c>
      <c r="F1432" s="271">
        <v>33</v>
      </c>
      <c r="G1432" s="271">
        <v>233</v>
      </c>
      <c r="I1432" s="338" t="s">
        <v>9147</v>
      </c>
      <c r="J1432" s="272">
        <f t="shared" si="56"/>
        <v>248</v>
      </c>
    </row>
    <row r="1433" spans="1:11" x14ac:dyDescent="0.2">
      <c r="A1433" s="337" t="s">
        <v>11232</v>
      </c>
      <c r="B1433" s="572" t="s">
        <v>8490</v>
      </c>
      <c r="C1433" s="332">
        <v>0.5</v>
      </c>
      <c r="D1433" s="572" t="s">
        <v>11233</v>
      </c>
      <c r="E1433" s="271">
        <v>65</v>
      </c>
      <c r="F1433" s="271">
        <v>30</v>
      </c>
      <c r="G1433" s="271">
        <v>222</v>
      </c>
      <c r="H1433" s="272" t="s">
        <v>11198</v>
      </c>
      <c r="I1433" s="338" t="s">
        <v>9147</v>
      </c>
      <c r="J1433" s="272">
        <f t="shared" si="56"/>
        <v>237</v>
      </c>
    </row>
    <row r="1434" spans="1:11" x14ac:dyDescent="0.2">
      <c r="A1434" s="522" t="s">
        <v>1519</v>
      </c>
      <c r="B1434" s="620" t="s">
        <v>8490</v>
      </c>
      <c r="C1434" s="485">
        <v>0.5</v>
      </c>
      <c r="D1434" s="620" t="s">
        <v>3370</v>
      </c>
      <c r="E1434" s="486">
        <v>65</v>
      </c>
      <c r="F1434" s="486">
        <v>33</v>
      </c>
      <c r="G1434" s="486">
        <v>225</v>
      </c>
      <c r="H1434" s="521"/>
      <c r="I1434" s="521" t="s">
        <v>9147</v>
      </c>
      <c r="J1434" s="521">
        <f t="shared" si="56"/>
        <v>240</v>
      </c>
    </row>
    <row r="1435" spans="1:11" x14ac:dyDescent="0.2">
      <c r="A1435" s="483" t="s">
        <v>8772</v>
      </c>
      <c r="B1435" s="484" t="s">
        <v>8490</v>
      </c>
      <c r="C1435" s="485">
        <v>0.5</v>
      </c>
      <c r="D1435" s="484" t="s">
        <v>6357</v>
      </c>
      <c r="E1435" s="486">
        <v>65</v>
      </c>
      <c r="F1435" s="486">
        <v>33</v>
      </c>
      <c r="G1435" s="486">
        <v>230</v>
      </c>
      <c r="H1435" s="491"/>
      <c r="I1435" s="491" t="s">
        <v>9147</v>
      </c>
      <c r="J1435" s="491">
        <f t="shared" si="56"/>
        <v>245</v>
      </c>
    </row>
    <row r="1436" spans="1:11" x14ac:dyDescent="0.2">
      <c r="A1436" s="337" t="s">
        <v>11897</v>
      </c>
      <c r="B1436" s="572" t="s">
        <v>8490</v>
      </c>
      <c r="C1436" s="332">
        <v>0.5</v>
      </c>
      <c r="D1436" s="572" t="s">
        <v>11898</v>
      </c>
      <c r="E1436" s="271">
        <v>66</v>
      </c>
      <c r="F1436" s="271">
        <v>33</v>
      </c>
      <c r="G1436" s="271">
        <v>232</v>
      </c>
      <c r="H1436" s="272" t="s">
        <v>11843</v>
      </c>
      <c r="I1436" s="338" t="s">
        <v>9147</v>
      </c>
      <c r="J1436" s="272">
        <f t="shared" si="56"/>
        <v>247</v>
      </c>
    </row>
    <row r="1437" spans="1:11" x14ac:dyDescent="0.2">
      <c r="A1437" s="337" t="s">
        <v>9053</v>
      </c>
      <c r="B1437" s="336" t="s">
        <v>8490</v>
      </c>
      <c r="C1437" s="332">
        <v>0.5</v>
      </c>
      <c r="D1437" s="336" t="s">
        <v>9054</v>
      </c>
      <c r="E1437" s="271">
        <v>70</v>
      </c>
      <c r="G1437" s="271">
        <v>270</v>
      </c>
      <c r="I1437" s="338" t="s">
        <v>9098</v>
      </c>
      <c r="K1437" s="272">
        <f>G1437+17</f>
        <v>287</v>
      </c>
    </row>
    <row r="1438" spans="1:11" x14ac:dyDescent="0.2">
      <c r="A1438" s="348" t="s">
        <v>8526</v>
      </c>
      <c r="B1438" s="331" t="s">
        <v>8490</v>
      </c>
      <c r="C1438" s="330">
        <v>0.5</v>
      </c>
      <c r="D1438" s="331" t="s">
        <v>2782</v>
      </c>
      <c r="E1438" s="330">
        <v>71</v>
      </c>
      <c r="F1438" s="339">
        <v>26</v>
      </c>
      <c r="G1438" s="339">
        <v>257</v>
      </c>
      <c r="I1438" s="338" t="s">
        <v>9098</v>
      </c>
      <c r="K1438" s="272">
        <f>G1438+17</f>
        <v>274</v>
      </c>
    </row>
    <row r="1439" spans="1:11" x14ac:dyDescent="0.2">
      <c r="A1439" s="348" t="s">
        <v>6851</v>
      </c>
      <c r="B1439" s="331" t="s">
        <v>8490</v>
      </c>
      <c r="C1439" s="330">
        <v>0.5</v>
      </c>
      <c r="D1439" s="331" t="s">
        <v>6852</v>
      </c>
      <c r="E1439" s="330">
        <v>68</v>
      </c>
      <c r="F1439" s="339">
        <v>25</v>
      </c>
      <c r="G1439" s="339">
        <v>271</v>
      </c>
      <c r="H1439" s="338" t="s">
        <v>6853</v>
      </c>
      <c r="I1439" s="338" t="s">
        <v>9098</v>
      </c>
      <c r="K1439" s="272">
        <f>G1439+17</f>
        <v>288</v>
      </c>
    </row>
    <row r="1440" spans="1:11" x14ac:dyDescent="0.2">
      <c r="A1440" s="337" t="s">
        <v>1975</v>
      </c>
      <c r="B1440" s="329" t="s">
        <v>8490</v>
      </c>
      <c r="C1440" s="321">
        <v>0.5</v>
      </c>
      <c r="D1440" s="331" t="s">
        <v>6579</v>
      </c>
      <c r="E1440" s="321">
        <v>65</v>
      </c>
      <c r="F1440" s="339"/>
      <c r="G1440" s="339"/>
      <c r="I1440" s="338" t="s">
        <v>9147</v>
      </c>
      <c r="J1440" s="272">
        <f>G1440+15</f>
        <v>15</v>
      </c>
    </row>
    <row r="1441" spans="1:11" x14ac:dyDescent="0.2">
      <c r="A1441" s="337" t="s">
        <v>1203</v>
      </c>
      <c r="B1441" s="329" t="s">
        <v>8490</v>
      </c>
      <c r="C1441" s="321">
        <v>0.5</v>
      </c>
      <c r="D1441" s="331" t="s">
        <v>2496</v>
      </c>
      <c r="E1441" s="321">
        <v>71</v>
      </c>
      <c r="F1441" s="339">
        <v>27</v>
      </c>
      <c r="G1441" s="339">
        <v>228</v>
      </c>
      <c r="I1441" s="338" t="s">
        <v>9098</v>
      </c>
      <c r="K1441" s="272">
        <f>G1441+17</f>
        <v>245</v>
      </c>
    </row>
    <row r="1442" spans="1:11" x14ac:dyDescent="0.2">
      <c r="A1442" s="337" t="s">
        <v>7829</v>
      </c>
      <c r="B1442" s="331" t="s">
        <v>8490</v>
      </c>
      <c r="C1442" s="330">
        <v>0.5</v>
      </c>
      <c r="D1442" s="331" t="s">
        <v>8303</v>
      </c>
      <c r="E1442" s="330">
        <v>72</v>
      </c>
      <c r="F1442" s="339">
        <v>26</v>
      </c>
      <c r="G1442" s="339">
        <v>232</v>
      </c>
      <c r="I1442" s="338" t="s">
        <v>9098</v>
      </c>
      <c r="K1442" s="272">
        <f>G1442+17</f>
        <v>249</v>
      </c>
    </row>
    <row r="1443" spans="1:11" x14ac:dyDescent="0.2">
      <c r="A1443" s="337" t="s">
        <v>290</v>
      </c>
      <c r="B1443" s="331" t="s">
        <v>8490</v>
      </c>
      <c r="C1443" s="330">
        <v>0.5</v>
      </c>
      <c r="D1443" s="331" t="s">
        <v>289</v>
      </c>
      <c r="E1443" s="330">
        <v>70</v>
      </c>
      <c r="F1443" s="339"/>
      <c r="G1443" s="339">
        <v>270</v>
      </c>
      <c r="I1443" s="338" t="s">
        <v>9098</v>
      </c>
      <c r="K1443" s="272">
        <f>G1443+17</f>
        <v>287</v>
      </c>
    </row>
    <row r="1444" spans="1:11" x14ac:dyDescent="0.2">
      <c r="A1444" s="337" t="s">
        <v>3029</v>
      </c>
      <c r="B1444" s="331" t="s">
        <v>8490</v>
      </c>
      <c r="C1444" s="332">
        <v>0.5</v>
      </c>
      <c r="D1444" s="333" t="s">
        <v>8768</v>
      </c>
      <c r="E1444" s="271">
        <v>65</v>
      </c>
      <c r="F1444" s="271">
        <v>32</v>
      </c>
      <c r="G1444" s="271">
        <v>229</v>
      </c>
      <c r="I1444" s="338" t="s">
        <v>9147</v>
      </c>
      <c r="J1444" s="272">
        <f>G1444+15</f>
        <v>244</v>
      </c>
    </row>
    <row r="1445" spans="1:11" x14ac:dyDescent="0.2">
      <c r="A1445" s="337" t="s">
        <v>4709</v>
      </c>
      <c r="B1445" s="338" t="s">
        <v>8490</v>
      </c>
      <c r="C1445" s="332">
        <v>0.5</v>
      </c>
      <c r="D1445" s="420" t="s">
        <v>2278</v>
      </c>
      <c r="E1445" s="271">
        <v>65</v>
      </c>
      <c r="F1445" s="271">
        <v>33</v>
      </c>
      <c r="G1445" s="271">
        <v>217</v>
      </c>
      <c r="H1445" s="338" t="s">
        <v>3789</v>
      </c>
      <c r="I1445" s="338" t="s">
        <v>9147</v>
      </c>
      <c r="J1445" s="272">
        <f>G1445+15</f>
        <v>232</v>
      </c>
    </row>
    <row r="1446" spans="1:11" x14ac:dyDescent="0.2">
      <c r="A1446" s="337" t="s">
        <v>5837</v>
      </c>
      <c r="B1446" s="331" t="s">
        <v>8490</v>
      </c>
      <c r="C1446" s="330">
        <v>0.5</v>
      </c>
      <c r="D1446" s="331" t="s">
        <v>8304</v>
      </c>
      <c r="E1446" s="321">
        <v>69</v>
      </c>
      <c r="I1446" s="338" t="s">
        <v>9098</v>
      </c>
      <c r="K1446" s="272">
        <f>G1446+17</f>
        <v>17</v>
      </c>
    </row>
    <row r="1447" spans="1:11" x14ac:dyDescent="0.2">
      <c r="A1447" s="348" t="s">
        <v>2632</v>
      </c>
      <c r="B1447" s="331" t="s">
        <v>8490</v>
      </c>
      <c r="C1447" s="330">
        <v>0.5</v>
      </c>
      <c r="D1447" s="331" t="s">
        <v>4875</v>
      </c>
      <c r="E1447" s="330">
        <v>65</v>
      </c>
      <c r="F1447" s="339">
        <v>33</v>
      </c>
      <c r="G1447" s="339">
        <v>232</v>
      </c>
      <c r="H1447" s="338"/>
      <c r="I1447" s="338" t="s">
        <v>9147</v>
      </c>
      <c r="J1447" s="272">
        <f t="shared" ref="J1447:J1454" si="57">G1447+15</f>
        <v>247</v>
      </c>
    </row>
    <row r="1448" spans="1:11" x14ac:dyDescent="0.2">
      <c r="A1448" s="348" t="s">
        <v>6684</v>
      </c>
      <c r="B1448" s="331" t="s">
        <v>8490</v>
      </c>
      <c r="C1448" s="330">
        <v>0.5</v>
      </c>
      <c r="D1448" s="331" t="s">
        <v>6683</v>
      </c>
      <c r="E1448" s="330">
        <v>62</v>
      </c>
      <c r="F1448" s="339">
        <v>33</v>
      </c>
      <c r="G1448" s="339">
        <v>235</v>
      </c>
      <c r="H1448" s="338" t="s">
        <v>10233</v>
      </c>
      <c r="I1448" s="338" t="s">
        <v>9147</v>
      </c>
      <c r="J1448" s="272">
        <f t="shared" si="57"/>
        <v>250</v>
      </c>
    </row>
    <row r="1449" spans="1:11" x14ac:dyDescent="0.2">
      <c r="A1449" s="424" t="s">
        <v>8263</v>
      </c>
      <c r="B1449" s="331" t="s">
        <v>8490</v>
      </c>
      <c r="C1449" s="332">
        <v>0.5</v>
      </c>
      <c r="D1449" s="333" t="s">
        <v>3073</v>
      </c>
      <c r="E1449" s="271">
        <v>62</v>
      </c>
      <c r="F1449" s="271">
        <v>30</v>
      </c>
      <c r="G1449" s="271">
        <v>253</v>
      </c>
      <c r="I1449" s="338" t="s">
        <v>9147</v>
      </c>
      <c r="J1449" s="272">
        <f t="shared" si="57"/>
        <v>268</v>
      </c>
    </row>
    <row r="1450" spans="1:11" x14ac:dyDescent="0.2">
      <c r="A1450" s="424" t="s">
        <v>889</v>
      </c>
      <c r="B1450" s="331" t="s">
        <v>8490</v>
      </c>
      <c r="C1450" s="332">
        <v>0.5</v>
      </c>
      <c r="D1450" s="420" t="s">
        <v>888</v>
      </c>
      <c r="E1450" s="271">
        <v>65</v>
      </c>
      <c r="F1450" s="271">
        <v>38</v>
      </c>
      <c r="G1450" s="271">
        <v>232</v>
      </c>
      <c r="H1450" s="338" t="s">
        <v>3622</v>
      </c>
      <c r="I1450" s="338" t="s">
        <v>9147</v>
      </c>
      <c r="J1450" s="272">
        <f t="shared" si="57"/>
        <v>247</v>
      </c>
    </row>
    <row r="1451" spans="1:11" x14ac:dyDescent="0.2">
      <c r="A1451" s="424" t="s">
        <v>11473</v>
      </c>
      <c r="B1451" s="518" t="s">
        <v>8490</v>
      </c>
      <c r="C1451" s="332">
        <v>0.5</v>
      </c>
      <c r="D1451" s="420" t="s">
        <v>11462</v>
      </c>
      <c r="E1451" s="271">
        <v>65</v>
      </c>
      <c r="F1451" s="271">
        <v>33</v>
      </c>
      <c r="G1451" s="271">
        <v>237</v>
      </c>
      <c r="H1451" s="338" t="s">
        <v>11453</v>
      </c>
      <c r="I1451" s="338" t="s">
        <v>9147</v>
      </c>
      <c r="J1451" s="272">
        <f t="shared" si="57"/>
        <v>252</v>
      </c>
    </row>
    <row r="1452" spans="1:11" x14ac:dyDescent="0.2">
      <c r="A1452" s="424" t="s">
        <v>11465</v>
      </c>
      <c r="B1452" s="518" t="s">
        <v>8490</v>
      </c>
      <c r="C1452" s="332">
        <v>0.5</v>
      </c>
      <c r="D1452" s="420" t="s">
        <v>11466</v>
      </c>
      <c r="E1452" s="271">
        <v>70</v>
      </c>
      <c r="G1452" s="271">
        <v>270</v>
      </c>
      <c r="I1452" s="338" t="s">
        <v>9098</v>
      </c>
      <c r="K1452" s="272">
        <f>G1452+17</f>
        <v>287</v>
      </c>
    </row>
    <row r="1453" spans="1:11" x14ac:dyDescent="0.2">
      <c r="A1453" s="348" t="s">
        <v>9061</v>
      </c>
      <c r="B1453" s="331" t="s">
        <v>8490</v>
      </c>
      <c r="C1453" s="332">
        <v>0.5</v>
      </c>
      <c r="D1453" s="420" t="s">
        <v>7209</v>
      </c>
      <c r="E1453" s="271">
        <v>65</v>
      </c>
      <c r="F1453" s="271">
        <v>33</v>
      </c>
      <c r="G1453" s="271">
        <v>227</v>
      </c>
      <c r="I1453" s="338" t="s">
        <v>9147</v>
      </c>
      <c r="J1453" s="272">
        <f t="shared" si="57"/>
        <v>242</v>
      </c>
    </row>
    <row r="1454" spans="1:11" x14ac:dyDescent="0.2">
      <c r="A1454" s="348" t="s">
        <v>3790</v>
      </c>
      <c r="B1454" s="331" t="s">
        <v>8490</v>
      </c>
      <c r="C1454" s="332">
        <v>0.5</v>
      </c>
      <c r="D1454" s="420" t="s">
        <v>3788</v>
      </c>
      <c r="E1454" s="271">
        <v>62</v>
      </c>
      <c r="F1454" s="271">
        <v>30</v>
      </c>
      <c r="G1454" s="271">
        <v>242</v>
      </c>
      <c r="H1454" s="338" t="s">
        <v>3789</v>
      </c>
      <c r="I1454" s="338" t="s">
        <v>9147</v>
      </c>
      <c r="J1454" s="272">
        <f t="shared" si="57"/>
        <v>257</v>
      </c>
    </row>
    <row r="1455" spans="1:11" x14ac:dyDescent="0.2">
      <c r="A1455" s="348" t="s">
        <v>3795</v>
      </c>
      <c r="B1455" s="331" t="s">
        <v>8490</v>
      </c>
      <c r="C1455" s="330">
        <v>0.5</v>
      </c>
      <c r="D1455" s="331" t="s">
        <v>5670</v>
      </c>
      <c r="E1455" s="330">
        <v>67</v>
      </c>
      <c r="F1455" s="339">
        <v>25</v>
      </c>
      <c r="G1455" s="339">
        <v>278</v>
      </c>
      <c r="I1455" s="338" t="s">
        <v>9098</v>
      </c>
      <c r="K1455" s="272">
        <f>G1455+17</f>
        <v>295</v>
      </c>
    </row>
    <row r="1456" spans="1:11" x14ac:dyDescent="0.2">
      <c r="A1456" s="577" t="s">
        <v>12320</v>
      </c>
      <c r="B1456" s="518" t="s">
        <v>8490</v>
      </c>
      <c r="C1456" s="330">
        <v>0.5</v>
      </c>
      <c r="D1456" s="518" t="s">
        <v>9196</v>
      </c>
      <c r="E1456" s="330">
        <v>65</v>
      </c>
      <c r="F1456" s="339">
        <v>33</v>
      </c>
      <c r="G1456" s="339">
        <v>224</v>
      </c>
      <c r="H1456" s="272" t="s">
        <v>12314</v>
      </c>
      <c r="I1456" s="338" t="s">
        <v>9147</v>
      </c>
      <c r="J1456" s="272">
        <v>239</v>
      </c>
    </row>
    <row r="1457" spans="1:11" x14ac:dyDescent="0.2">
      <c r="A1457" s="348" t="s">
        <v>184</v>
      </c>
      <c r="B1457" s="331" t="s">
        <v>8490</v>
      </c>
      <c r="C1457" s="330">
        <v>0.5</v>
      </c>
      <c r="D1457" s="331" t="s">
        <v>183</v>
      </c>
      <c r="E1457" s="271">
        <v>69</v>
      </c>
      <c r="F1457" s="271">
        <v>26</v>
      </c>
      <c r="G1457" s="271">
        <v>272</v>
      </c>
      <c r="I1457" s="338" t="s">
        <v>9098</v>
      </c>
      <c r="K1457" s="272">
        <f>G1457+17</f>
        <v>289</v>
      </c>
    </row>
    <row r="1458" spans="1:11" x14ac:dyDescent="0.2">
      <c r="A1458" s="337" t="s">
        <v>5396</v>
      </c>
      <c r="B1458" s="336" t="s">
        <v>8490</v>
      </c>
      <c r="C1458" s="332">
        <v>0.5</v>
      </c>
      <c r="D1458" s="336" t="s">
        <v>5312</v>
      </c>
      <c r="E1458" s="271">
        <v>65</v>
      </c>
      <c r="F1458" s="271">
        <v>33</v>
      </c>
      <c r="G1458" s="271">
        <v>240</v>
      </c>
      <c r="I1458" s="338" t="s">
        <v>9147</v>
      </c>
      <c r="J1458" s="272">
        <f>G1458+15</f>
        <v>255</v>
      </c>
    </row>
    <row r="1459" spans="1:11" x14ac:dyDescent="0.2">
      <c r="A1459" s="337" t="s">
        <v>4600</v>
      </c>
      <c r="B1459" s="336" t="s">
        <v>8490</v>
      </c>
      <c r="C1459" s="332">
        <v>0.5</v>
      </c>
      <c r="D1459" s="336" t="s">
        <v>6138</v>
      </c>
      <c r="E1459" s="271">
        <v>78</v>
      </c>
      <c r="I1459" s="338" t="s">
        <v>9098</v>
      </c>
      <c r="K1459" s="272">
        <f>G1459+17</f>
        <v>17</v>
      </c>
    </row>
    <row r="1460" spans="1:11" x14ac:dyDescent="0.2">
      <c r="A1460" s="337" t="s">
        <v>8653</v>
      </c>
      <c r="B1460" s="331" t="s">
        <v>8490</v>
      </c>
      <c r="C1460" s="330">
        <v>0.5</v>
      </c>
      <c r="D1460" s="331" t="s">
        <v>5041</v>
      </c>
      <c r="E1460" s="330">
        <v>66</v>
      </c>
      <c r="F1460" s="339">
        <v>32</v>
      </c>
      <c r="G1460" s="339">
        <v>210</v>
      </c>
      <c r="I1460" s="338" t="s">
        <v>9147</v>
      </c>
      <c r="J1460" s="272">
        <f>G1460+15</f>
        <v>225</v>
      </c>
    </row>
    <row r="1461" spans="1:11" x14ac:dyDescent="0.2">
      <c r="A1461" s="483" t="s">
        <v>9910</v>
      </c>
      <c r="B1461" s="488" t="s">
        <v>8490</v>
      </c>
      <c r="C1461" s="489">
        <v>0.5</v>
      </c>
      <c r="D1461" s="488" t="s">
        <v>6292</v>
      </c>
      <c r="E1461" s="489">
        <v>65</v>
      </c>
      <c r="F1461" s="490">
        <v>33</v>
      </c>
      <c r="G1461" s="490">
        <v>237</v>
      </c>
      <c r="H1461" s="491"/>
      <c r="I1461" s="491" t="s">
        <v>9147</v>
      </c>
      <c r="J1461" s="491">
        <f>G1461+15</f>
        <v>252</v>
      </c>
      <c r="K1461" s="491"/>
    </row>
    <row r="1462" spans="1:11" x14ac:dyDescent="0.2">
      <c r="A1462" s="337" t="s">
        <v>9216</v>
      </c>
      <c r="B1462" s="331" t="s">
        <v>8490</v>
      </c>
      <c r="C1462" s="330">
        <v>0.5</v>
      </c>
      <c r="D1462" s="331" t="s">
        <v>6292</v>
      </c>
      <c r="E1462" s="330">
        <v>63</v>
      </c>
      <c r="F1462" s="339">
        <v>33</v>
      </c>
      <c r="G1462" s="339">
        <v>232</v>
      </c>
      <c r="H1462" s="338" t="s">
        <v>9218</v>
      </c>
      <c r="I1462" s="338" t="s">
        <v>9147</v>
      </c>
      <c r="J1462" s="272">
        <f>G1462+15</f>
        <v>247</v>
      </c>
    </row>
    <row r="1463" spans="1:11" x14ac:dyDescent="0.2">
      <c r="A1463" s="337" t="s">
        <v>163</v>
      </c>
      <c r="B1463" s="331" t="s">
        <v>8490</v>
      </c>
      <c r="C1463" s="330">
        <v>0.5</v>
      </c>
      <c r="D1463" s="331" t="s">
        <v>1830</v>
      </c>
      <c r="E1463" s="330">
        <v>73</v>
      </c>
      <c r="F1463" s="339">
        <v>28</v>
      </c>
      <c r="G1463" s="339">
        <v>212</v>
      </c>
      <c r="I1463" s="338" t="s">
        <v>9098</v>
      </c>
      <c r="K1463" s="272">
        <f t="shared" ref="K1463:K1471" si="58">G1463+17</f>
        <v>229</v>
      </c>
    </row>
    <row r="1464" spans="1:11" x14ac:dyDescent="0.2">
      <c r="A1464" s="348" t="s">
        <v>9060</v>
      </c>
      <c r="B1464" s="331" t="s">
        <v>8490</v>
      </c>
      <c r="C1464" s="330">
        <v>0.5</v>
      </c>
      <c r="D1464" s="331" t="s">
        <v>1031</v>
      </c>
      <c r="E1464" s="330">
        <v>73</v>
      </c>
      <c r="F1464" s="339">
        <v>25</v>
      </c>
      <c r="G1464" s="339">
        <v>217</v>
      </c>
      <c r="I1464" s="338" t="s">
        <v>9098</v>
      </c>
      <c r="K1464" s="272">
        <f t="shared" si="58"/>
        <v>234</v>
      </c>
    </row>
    <row r="1465" spans="1:11" x14ac:dyDescent="0.2">
      <c r="A1465" s="337" t="s">
        <v>5270</v>
      </c>
      <c r="B1465" s="336" t="s">
        <v>8490</v>
      </c>
      <c r="C1465" s="332">
        <v>0.5</v>
      </c>
      <c r="D1465" s="336" t="s">
        <v>9481</v>
      </c>
      <c r="E1465" s="271">
        <v>76</v>
      </c>
      <c r="F1465" s="271">
        <v>26</v>
      </c>
      <c r="G1465" s="271">
        <v>190</v>
      </c>
      <c r="I1465" s="338" t="s">
        <v>9098</v>
      </c>
      <c r="K1465" s="272">
        <f t="shared" si="58"/>
        <v>207</v>
      </c>
    </row>
    <row r="1466" spans="1:11" x14ac:dyDescent="0.2">
      <c r="A1466" s="337" t="s">
        <v>6785</v>
      </c>
      <c r="B1466" s="338" t="s">
        <v>8490</v>
      </c>
      <c r="C1466" s="332">
        <v>0.5</v>
      </c>
      <c r="D1466" s="420" t="s">
        <v>9481</v>
      </c>
      <c r="E1466" s="271">
        <v>73</v>
      </c>
      <c r="F1466" s="271">
        <v>25</v>
      </c>
      <c r="G1466" s="271">
        <v>217</v>
      </c>
      <c r="I1466" s="338" t="s">
        <v>9098</v>
      </c>
      <c r="K1466" s="272">
        <f t="shared" si="58"/>
        <v>234</v>
      </c>
    </row>
    <row r="1467" spans="1:11" x14ac:dyDescent="0.2">
      <c r="A1467" s="337" t="s">
        <v>10819</v>
      </c>
      <c r="B1467" s="338" t="s">
        <v>8490</v>
      </c>
      <c r="C1467" s="332">
        <v>0.5</v>
      </c>
      <c r="D1467" s="420" t="s">
        <v>9481</v>
      </c>
      <c r="E1467" s="271">
        <v>71</v>
      </c>
      <c r="F1467" s="271">
        <v>27</v>
      </c>
      <c r="G1467" s="271">
        <v>215</v>
      </c>
      <c r="H1467" s="272" t="s">
        <v>2131</v>
      </c>
      <c r="I1467" s="338" t="s">
        <v>9147</v>
      </c>
      <c r="K1467" s="272">
        <f t="shared" si="58"/>
        <v>232</v>
      </c>
    </row>
    <row r="1468" spans="1:11" x14ac:dyDescent="0.2">
      <c r="A1468" s="337" t="s">
        <v>3036</v>
      </c>
      <c r="B1468" s="336" t="s">
        <v>8490</v>
      </c>
      <c r="C1468" s="332">
        <v>0.5</v>
      </c>
      <c r="D1468" s="336" t="s">
        <v>582</v>
      </c>
      <c r="E1468" s="271">
        <v>73</v>
      </c>
      <c r="F1468" s="425" t="s">
        <v>4076</v>
      </c>
      <c r="G1468" s="271">
        <v>248</v>
      </c>
      <c r="I1468" s="338" t="s">
        <v>9098</v>
      </c>
      <c r="K1468" s="272">
        <f t="shared" si="58"/>
        <v>265</v>
      </c>
    </row>
    <row r="1469" spans="1:11" x14ac:dyDescent="0.2">
      <c r="A1469" s="337" t="s">
        <v>7561</v>
      </c>
      <c r="B1469" s="336" t="s">
        <v>8490</v>
      </c>
      <c r="C1469" s="332">
        <v>0.5</v>
      </c>
      <c r="D1469" s="336" t="s">
        <v>6827</v>
      </c>
      <c r="E1469" s="271">
        <v>64</v>
      </c>
      <c r="F1469" s="271">
        <v>33</v>
      </c>
      <c r="G1469" s="271">
        <v>226</v>
      </c>
      <c r="I1469" s="338" t="s">
        <v>9147</v>
      </c>
      <c r="J1469" s="272">
        <f>G1469+15</f>
        <v>241</v>
      </c>
    </row>
    <row r="1470" spans="1:11" ht="25.5" x14ac:dyDescent="0.2">
      <c r="A1470" s="337" t="s">
        <v>10925</v>
      </c>
      <c r="B1470" s="572" t="s">
        <v>8490</v>
      </c>
      <c r="C1470" s="332">
        <v>0.5</v>
      </c>
      <c r="D1470" s="589" t="s">
        <v>10926</v>
      </c>
      <c r="E1470" s="271">
        <v>64</v>
      </c>
      <c r="F1470" s="271">
        <v>33</v>
      </c>
      <c r="G1470" s="271">
        <v>232</v>
      </c>
      <c r="H1470" s="272" t="s">
        <v>10910</v>
      </c>
      <c r="I1470" s="338" t="s">
        <v>9147</v>
      </c>
      <c r="J1470" s="272">
        <f>G1470+15</f>
        <v>247</v>
      </c>
    </row>
    <row r="1471" spans="1:11" x14ac:dyDescent="0.2">
      <c r="A1471" s="337" t="s">
        <v>10923</v>
      </c>
      <c r="B1471" s="572" t="s">
        <v>8490</v>
      </c>
      <c r="C1471" s="332">
        <v>0.5</v>
      </c>
      <c r="D1471" s="572" t="s">
        <v>10924</v>
      </c>
      <c r="E1471" s="271">
        <v>65</v>
      </c>
      <c r="F1471" s="271">
        <v>33</v>
      </c>
      <c r="G1471" s="271">
        <v>215</v>
      </c>
      <c r="H1471" s="272" t="s">
        <v>10910</v>
      </c>
      <c r="I1471" s="338" t="s">
        <v>9147</v>
      </c>
      <c r="J1471" s="272">
        <f>G1471+15</f>
        <v>230</v>
      </c>
      <c r="K1471" s="272">
        <f t="shared" si="58"/>
        <v>232</v>
      </c>
    </row>
    <row r="1472" spans="1:11" x14ac:dyDescent="0.2">
      <c r="A1472" s="337" t="s">
        <v>1697</v>
      </c>
      <c r="B1472" s="336" t="s">
        <v>8490</v>
      </c>
      <c r="C1472" s="332">
        <v>0.5</v>
      </c>
      <c r="D1472" s="336" t="s">
        <v>4205</v>
      </c>
      <c r="E1472" s="271">
        <v>66</v>
      </c>
      <c r="F1472" s="271">
        <v>33</v>
      </c>
      <c r="G1472" s="271">
        <v>210</v>
      </c>
      <c r="I1472" s="338" t="s">
        <v>9147</v>
      </c>
      <c r="J1472" s="272">
        <f>G1472+15</f>
        <v>225</v>
      </c>
    </row>
    <row r="1473" spans="1:11" x14ac:dyDescent="0.2">
      <c r="A1473" s="337" t="s">
        <v>10927</v>
      </c>
      <c r="B1473" s="572" t="s">
        <v>8490</v>
      </c>
      <c r="C1473" s="332">
        <v>0.5</v>
      </c>
      <c r="D1473" s="572" t="s">
        <v>10928</v>
      </c>
      <c r="E1473" s="271">
        <v>65</v>
      </c>
      <c r="F1473" s="271">
        <v>40</v>
      </c>
      <c r="G1473" s="271">
        <v>230</v>
      </c>
      <c r="H1473" s="272" t="s">
        <v>10910</v>
      </c>
      <c r="I1473" s="338" t="s">
        <v>9147</v>
      </c>
      <c r="J1473" s="272">
        <f>G1473+15</f>
        <v>245</v>
      </c>
    </row>
    <row r="1474" spans="1:11" x14ac:dyDescent="0.2">
      <c r="A1474" s="337" t="s">
        <v>7374</v>
      </c>
      <c r="B1474" s="336" t="s">
        <v>8490</v>
      </c>
      <c r="C1474" s="332">
        <v>0.5</v>
      </c>
      <c r="D1474" s="336" t="s">
        <v>8515</v>
      </c>
      <c r="E1474" s="271">
        <v>76</v>
      </c>
      <c r="F1474" s="271">
        <v>26</v>
      </c>
      <c r="G1474" s="271">
        <v>190</v>
      </c>
      <c r="I1474" s="338" t="s">
        <v>9098</v>
      </c>
      <c r="K1474" s="272">
        <f>G1474+17</f>
        <v>207</v>
      </c>
    </row>
    <row r="1475" spans="1:11" x14ac:dyDescent="0.2">
      <c r="A1475" s="337" t="s">
        <v>9783</v>
      </c>
      <c r="B1475" s="331" t="s">
        <v>8490</v>
      </c>
      <c r="C1475" s="330">
        <v>0.5</v>
      </c>
      <c r="D1475" s="518" t="s">
        <v>12156</v>
      </c>
      <c r="E1475" s="330">
        <v>70</v>
      </c>
      <c r="F1475" s="425" t="s">
        <v>4076</v>
      </c>
      <c r="G1475" s="271">
        <v>270</v>
      </c>
      <c r="I1475" s="338" t="s">
        <v>9098</v>
      </c>
      <c r="K1475" s="272">
        <f>G1475+17</f>
        <v>287</v>
      </c>
    </row>
    <row r="1476" spans="1:11" x14ac:dyDescent="0.2">
      <c r="A1476" s="337" t="s">
        <v>9232</v>
      </c>
      <c r="B1476" s="331" t="s">
        <v>8490</v>
      </c>
      <c r="C1476" s="330">
        <v>0.5</v>
      </c>
      <c r="D1476" s="331" t="s">
        <v>5857</v>
      </c>
      <c r="E1476" s="330">
        <v>66</v>
      </c>
      <c r="F1476" s="271">
        <v>40</v>
      </c>
      <c r="G1476" s="271">
        <v>203</v>
      </c>
      <c r="I1476" s="338" t="s">
        <v>9147</v>
      </c>
      <c r="J1476" s="272">
        <f>G1476+15</f>
        <v>218</v>
      </c>
    </row>
    <row r="1477" spans="1:11" x14ac:dyDescent="0.2">
      <c r="A1477" s="337" t="s">
        <v>12573</v>
      </c>
      <c r="B1477" s="518" t="s">
        <v>8490</v>
      </c>
      <c r="C1477" s="330">
        <v>0.5</v>
      </c>
      <c r="D1477" s="518" t="s">
        <v>12574</v>
      </c>
      <c r="E1477" s="330">
        <v>66</v>
      </c>
      <c r="F1477" s="271">
        <v>33</v>
      </c>
      <c r="G1477" s="271">
        <v>212</v>
      </c>
      <c r="H1477" s="272" t="s">
        <v>12575</v>
      </c>
      <c r="I1477" s="338" t="s">
        <v>9147</v>
      </c>
      <c r="J1477" s="272">
        <v>227</v>
      </c>
    </row>
    <row r="1478" spans="1:11" x14ac:dyDescent="0.2">
      <c r="A1478" s="337" t="s">
        <v>10052</v>
      </c>
      <c r="B1478" s="336" t="s">
        <v>8490</v>
      </c>
      <c r="C1478" s="332">
        <v>0.5</v>
      </c>
      <c r="D1478" s="336" t="s">
        <v>8</v>
      </c>
      <c r="E1478" s="271">
        <v>65</v>
      </c>
      <c r="F1478" s="271">
        <v>33</v>
      </c>
      <c r="G1478" s="271">
        <v>225</v>
      </c>
      <c r="I1478" s="338" t="s">
        <v>9147</v>
      </c>
      <c r="J1478" s="272">
        <f>G1478+15</f>
        <v>240</v>
      </c>
    </row>
    <row r="1480" spans="1:11" x14ac:dyDescent="0.2">
      <c r="A1480" s="337" t="s">
        <v>8486</v>
      </c>
      <c r="B1480" s="338" t="s">
        <v>8490</v>
      </c>
      <c r="C1480" s="332">
        <v>0.5</v>
      </c>
      <c r="D1480" s="420" t="s">
        <v>9264</v>
      </c>
      <c r="E1480" s="271">
        <v>68</v>
      </c>
      <c r="F1480" s="271">
        <v>25</v>
      </c>
      <c r="G1480" s="271">
        <v>276</v>
      </c>
      <c r="I1480" s="338" t="s">
        <v>9098</v>
      </c>
      <c r="K1480" s="272">
        <f>G1480+17</f>
        <v>293</v>
      </c>
    </row>
    <row r="1481" spans="1:11" x14ac:dyDescent="0.2">
      <c r="A1481" s="337" t="s">
        <v>7015</v>
      </c>
      <c r="B1481" s="338" t="s">
        <v>8490</v>
      </c>
      <c r="C1481" s="332">
        <v>0.5</v>
      </c>
      <c r="D1481" s="420" t="s">
        <v>5308</v>
      </c>
      <c r="E1481" s="271">
        <v>70</v>
      </c>
      <c r="F1481" s="425" t="s">
        <v>4076</v>
      </c>
      <c r="G1481" s="271">
        <v>267</v>
      </c>
      <c r="I1481" s="338" t="s">
        <v>9098</v>
      </c>
      <c r="K1481" s="272">
        <f>G1481+17</f>
        <v>284</v>
      </c>
    </row>
    <row r="1482" spans="1:11" x14ac:dyDescent="0.2">
      <c r="A1482" s="337" t="s">
        <v>10762</v>
      </c>
      <c r="B1482" s="338" t="s">
        <v>8490</v>
      </c>
      <c r="C1482" s="332">
        <v>0.5</v>
      </c>
      <c r="D1482" s="420" t="s">
        <v>10763</v>
      </c>
      <c r="E1482" s="271">
        <v>65</v>
      </c>
      <c r="F1482" s="425">
        <v>33</v>
      </c>
      <c r="G1482" s="271">
        <v>232</v>
      </c>
      <c r="H1482" s="272" t="s">
        <v>10764</v>
      </c>
      <c r="I1482" s="338" t="s">
        <v>9147</v>
      </c>
      <c r="J1482" s="272">
        <f>G1482+15</f>
        <v>247</v>
      </c>
    </row>
    <row r="1483" spans="1:11" x14ac:dyDescent="0.2">
      <c r="A1483" s="337" t="s">
        <v>1531</v>
      </c>
      <c r="B1483" s="338" t="s">
        <v>8490</v>
      </c>
      <c r="C1483" s="332">
        <v>0.5</v>
      </c>
      <c r="D1483" s="420" t="s">
        <v>1532</v>
      </c>
      <c r="E1483" s="271">
        <v>65</v>
      </c>
      <c r="F1483" s="425">
        <v>33</v>
      </c>
      <c r="G1483" s="271">
        <v>236</v>
      </c>
      <c r="I1483" s="338" t="s">
        <v>9147</v>
      </c>
      <c r="J1483" s="272">
        <f>G1483+15</f>
        <v>251</v>
      </c>
    </row>
    <row r="1484" spans="1:11" x14ac:dyDescent="0.2">
      <c r="A1484" s="337" t="s">
        <v>10428</v>
      </c>
      <c r="B1484" s="338" t="s">
        <v>8490</v>
      </c>
      <c r="C1484" s="332">
        <v>0.5</v>
      </c>
      <c r="D1484" s="420" t="s">
        <v>10246</v>
      </c>
      <c r="E1484" s="271">
        <v>65</v>
      </c>
      <c r="F1484" s="271">
        <v>33</v>
      </c>
      <c r="G1484" s="271">
        <v>233</v>
      </c>
      <c r="I1484" s="338" t="s">
        <v>9147</v>
      </c>
      <c r="J1484" s="272">
        <f>G1484+15</f>
        <v>248</v>
      </c>
    </row>
    <row r="1485" spans="1:11" x14ac:dyDescent="0.2">
      <c r="A1485" s="424" t="s">
        <v>8263</v>
      </c>
      <c r="B1485" s="331" t="s">
        <v>8490</v>
      </c>
      <c r="C1485" s="330">
        <v>0.5</v>
      </c>
      <c r="D1485" s="331" t="s">
        <v>5244</v>
      </c>
      <c r="E1485" s="330">
        <v>68</v>
      </c>
      <c r="F1485" s="339">
        <v>26</v>
      </c>
      <c r="G1485" s="339">
        <v>271</v>
      </c>
      <c r="I1485" s="338" t="s">
        <v>9098</v>
      </c>
      <c r="K1485" s="272">
        <f>G1485+17</f>
        <v>288</v>
      </c>
    </row>
    <row r="1486" spans="1:11" x14ac:dyDescent="0.2">
      <c r="A1486" s="348" t="s">
        <v>1387</v>
      </c>
      <c r="B1486" s="331" t="s">
        <v>8490</v>
      </c>
      <c r="C1486" s="330">
        <v>0.5</v>
      </c>
      <c r="D1486" s="331" t="s">
        <v>7831</v>
      </c>
      <c r="E1486" s="330">
        <v>69</v>
      </c>
      <c r="F1486" s="339">
        <v>25</v>
      </c>
      <c r="G1486" s="339">
        <v>271</v>
      </c>
      <c r="I1486" s="338" t="s">
        <v>9098</v>
      </c>
      <c r="K1486" s="272">
        <f>G1486+17</f>
        <v>288</v>
      </c>
    </row>
    <row r="1487" spans="1:11" x14ac:dyDescent="0.2">
      <c r="A1487" s="348" t="s">
        <v>7016</v>
      </c>
      <c r="B1487" s="331" t="s">
        <v>8490</v>
      </c>
      <c r="C1487" s="330">
        <v>0.5</v>
      </c>
      <c r="D1487" s="331" t="s">
        <v>7819</v>
      </c>
      <c r="E1487" s="330">
        <v>70</v>
      </c>
      <c r="F1487" s="425" t="s">
        <v>4076</v>
      </c>
      <c r="G1487" s="339">
        <v>267</v>
      </c>
      <c r="I1487" s="338" t="s">
        <v>9098</v>
      </c>
      <c r="K1487" s="272">
        <f>G1487+17</f>
        <v>284</v>
      </c>
    </row>
    <row r="1488" spans="1:11" x14ac:dyDescent="0.2">
      <c r="A1488" s="348" t="s">
        <v>3516</v>
      </c>
      <c r="B1488" s="331" t="s">
        <v>8490</v>
      </c>
      <c r="C1488" s="330">
        <v>0.5</v>
      </c>
      <c r="D1488" s="331" t="s">
        <v>5042</v>
      </c>
      <c r="E1488" s="330">
        <v>66</v>
      </c>
      <c r="F1488" s="339">
        <v>27</v>
      </c>
      <c r="G1488" s="339">
        <v>227</v>
      </c>
      <c r="I1488" s="338" t="s">
        <v>9098</v>
      </c>
      <c r="K1488" s="272">
        <f>G1488+17</f>
        <v>244</v>
      </c>
    </row>
    <row r="1489" spans="1:12" ht="25.5" x14ac:dyDescent="0.2">
      <c r="A1489" s="577" t="s">
        <v>11006</v>
      </c>
      <c r="B1489" s="518" t="s">
        <v>8490</v>
      </c>
      <c r="C1489" s="330">
        <v>0.5</v>
      </c>
      <c r="D1489" s="581" t="s">
        <v>11008</v>
      </c>
      <c r="E1489" s="330">
        <v>70</v>
      </c>
      <c r="F1489" s="425" t="s">
        <v>4076</v>
      </c>
      <c r="G1489" s="339">
        <v>267</v>
      </c>
      <c r="I1489" s="338" t="s">
        <v>9098</v>
      </c>
      <c r="J1489" s="272">
        <f>G1489+15</f>
        <v>282</v>
      </c>
    </row>
    <row r="1490" spans="1:12" x14ac:dyDescent="0.2">
      <c r="A1490" s="348" t="s">
        <v>618</v>
      </c>
      <c r="B1490" s="331" t="s">
        <v>8490</v>
      </c>
      <c r="C1490" s="330">
        <v>0.5</v>
      </c>
      <c r="D1490" s="331" t="s">
        <v>3074</v>
      </c>
      <c r="E1490" s="330">
        <v>65</v>
      </c>
      <c r="F1490" s="339">
        <v>33</v>
      </c>
      <c r="G1490" s="339">
        <v>233</v>
      </c>
      <c r="I1490" s="338" t="s">
        <v>9147</v>
      </c>
      <c r="J1490" s="272">
        <f>G1490+15</f>
        <v>248</v>
      </c>
    </row>
    <row r="1491" spans="1:12" x14ac:dyDescent="0.2">
      <c r="A1491" s="577" t="s">
        <v>10913</v>
      </c>
      <c r="B1491" s="518" t="s">
        <v>8490</v>
      </c>
      <c r="C1491" s="330">
        <v>0.5</v>
      </c>
      <c r="D1491" s="518" t="s">
        <v>10914</v>
      </c>
      <c r="E1491" s="330">
        <v>65</v>
      </c>
      <c r="F1491" s="339">
        <v>33</v>
      </c>
      <c r="G1491" s="339">
        <v>238</v>
      </c>
      <c r="H1491" s="272" t="s">
        <v>10910</v>
      </c>
      <c r="I1491" s="338" t="s">
        <v>9147</v>
      </c>
      <c r="J1491" s="272">
        <f>G1491+15</f>
        <v>253</v>
      </c>
    </row>
    <row r="1492" spans="1:12" x14ac:dyDescent="0.2">
      <c r="A1492" s="492" t="s">
        <v>9661</v>
      </c>
      <c r="B1492" s="488" t="s">
        <v>8490</v>
      </c>
      <c r="C1492" s="489">
        <v>0.5</v>
      </c>
      <c r="D1492" s="488" t="s">
        <v>9662</v>
      </c>
      <c r="E1492" s="489">
        <v>65</v>
      </c>
      <c r="F1492" s="490">
        <v>33</v>
      </c>
      <c r="G1492" s="490">
        <v>230</v>
      </c>
      <c r="H1492" s="491" t="s">
        <v>1683</v>
      </c>
      <c r="I1492" s="491" t="s">
        <v>9147</v>
      </c>
      <c r="J1492" s="491">
        <f>G1492+15</f>
        <v>245</v>
      </c>
      <c r="K1492" s="491"/>
    </row>
    <row r="1493" spans="1:12" x14ac:dyDescent="0.2">
      <c r="A1493" s="577" t="s">
        <v>11950</v>
      </c>
      <c r="B1493" s="518" t="s">
        <v>8490</v>
      </c>
      <c r="C1493" s="524">
        <v>0.5</v>
      </c>
      <c r="D1493" s="518" t="s">
        <v>9662</v>
      </c>
      <c r="E1493" s="524">
        <v>63</v>
      </c>
      <c r="F1493" s="422">
        <v>33</v>
      </c>
      <c r="G1493" s="422">
        <v>231</v>
      </c>
      <c r="H1493" s="338" t="s">
        <v>11937</v>
      </c>
      <c r="I1493" s="338" t="s">
        <v>9147</v>
      </c>
      <c r="J1493" s="338">
        <f>G1493+15</f>
        <v>246</v>
      </c>
      <c r="K1493" s="338"/>
      <c r="L1493" s="338"/>
    </row>
    <row r="1494" spans="1:12" x14ac:dyDescent="0.2">
      <c r="A1494" s="348" t="s">
        <v>5838</v>
      </c>
      <c r="B1494" s="331" t="s">
        <v>8490</v>
      </c>
      <c r="C1494" s="330">
        <v>0.5</v>
      </c>
      <c r="D1494" s="331" t="s">
        <v>2968</v>
      </c>
      <c r="E1494" s="330">
        <v>69</v>
      </c>
      <c r="F1494" s="339">
        <v>26</v>
      </c>
      <c r="G1494" s="339">
        <v>261</v>
      </c>
      <c r="I1494" s="338" t="s">
        <v>9098</v>
      </c>
      <c r="K1494" s="272">
        <f>G1494+17</f>
        <v>278</v>
      </c>
    </row>
    <row r="1495" spans="1:12" x14ac:dyDescent="0.2">
      <c r="A1495" s="577" t="s">
        <v>12107</v>
      </c>
      <c r="B1495" s="518" t="s">
        <v>8490</v>
      </c>
      <c r="C1495" s="330">
        <v>0.5</v>
      </c>
      <c r="D1495" s="518" t="s">
        <v>12108</v>
      </c>
      <c r="E1495" s="330">
        <v>65</v>
      </c>
      <c r="F1495" s="339">
        <v>33</v>
      </c>
      <c r="G1495" s="339">
        <v>211</v>
      </c>
      <c r="H1495" s="272" t="s">
        <v>12079</v>
      </c>
      <c r="I1495" s="338" t="s">
        <v>9147</v>
      </c>
      <c r="J1495" s="272">
        <v>227</v>
      </c>
    </row>
    <row r="1496" spans="1:12" x14ac:dyDescent="0.2">
      <c r="A1496" s="348" t="s">
        <v>9287</v>
      </c>
      <c r="B1496" s="331" t="s">
        <v>8490</v>
      </c>
      <c r="C1496" s="330">
        <v>0.5</v>
      </c>
      <c r="D1496" s="331" t="s">
        <v>6708</v>
      </c>
      <c r="E1496" s="330">
        <v>65</v>
      </c>
      <c r="F1496" s="339">
        <v>33</v>
      </c>
      <c r="G1496" s="339">
        <v>218</v>
      </c>
      <c r="H1496" s="338" t="s">
        <v>12079</v>
      </c>
      <c r="I1496" s="338" t="s">
        <v>9147</v>
      </c>
      <c r="J1496" s="272">
        <f t="shared" ref="J1496:J1502" si="59">G1496+15</f>
        <v>233</v>
      </c>
    </row>
    <row r="1497" spans="1:12" x14ac:dyDescent="0.2">
      <c r="A1497" s="348" t="s">
        <v>6709</v>
      </c>
      <c r="B1497" s="331" t="s">
        <v>8490</v>
      </c>
      <c r="C1497" s="330">
        <v>0.5</v>
      </c>
      <c r="D1497" s="331" t="s">
        <v>6711</v>
      </c>
      <c r="E1497" s="330">
        <v>65</v>
      </c>
      <c r="F1497" s="339">
        <v>33</v>
      </c>
      <c r="G1497" s="339">
        <v>216</v>
      </c>
      <c r="H1497" s="338" t="s">
        <v>12079</v>
      </c>
      <c r="I1497" s="338" t="s">
        <v>9147</v>
      </c>
      <c r="J1497" s="272">
        <f t="shared" si="59"/>
        <v>231</v>
      </c>
    </row>
    <row r="1498" spans="1:12" x14ac:dyDescent="0.2">
      <c r="A1498" s="348" t="s">
        <v>6710</v>
      </c>
      <c r="B1498" s="331" t="s">
        <v>8490</v>
      </c>
      <c r="C1498" s="330">
        <v>0.5</v>
      </c>
      <c r="D1498" s="331" t="s">
        <v>6712</v>
      </c>
      <c r="E1498" s="330">
        <v>65</v>
      </c>
      <c r="F1498" s="339">
        <v>33</v>
      </c>
      <c r="G1498" s="339">
        <v>216</v>
      </c>
      <c r="H1498" s="338" t="s">
        <v>12079</v>
      </c>
      <c r="I1498" s="338" t="s">
        <v>9147</v>
      </c>
      <c r="J1498" s="272">
        <f t="shared" si="59"/>
        <v>231</v>
      </c>
    </row>
    <row r="1499" spans="1:12" x14ac:dyDescent="0.2">
      <c r="A1499" s="348" t="s">
        <v>6713</v>
      </c>
      <c r="B1499" s="331" t="s">
        <v>8490</v>
      </c>
      <c r="C1499" s="330">
        <v>0.5</v>
      </c>
      <c r="D1499" s="331" t="s">
        <v>6714</v>
      </c>
      <c r="E1499" s="330">
        <v>65</v>
      </c>
      <c r="F1499" s="339">
        <v>33</v>
      </c>
      <c r="G1499" s="339">
        <v>219</v>
      </c>
      <c r="H1499" s="338" t="s">
        <v>12079</v>
      </c>
      <c r="I1499" s="338" t="s">
        <v>9147</v>
      </c>
      <c r="J1499" s="272">
        <f t="shared" si="59"/>
        <v>234</v>
      </c>
    </row>
    <row r="1500" spans="1:12" x14ac:dyDescent="0.2">
      <c r="A1500" s="348" t="s">
        <v>6715</v>
      </c>
      <c r="B1500" s="331" t="s">
        <v>8490</v>
      </c>
      <c r="C1500" s="330">
        <v>0.5</v>
      </c>
      <c r="D1500" s="331" t="s">
        <v>6716</v>
      </c>
      <c r="E1500" s="330">
        <v>65</v>
      </c>
      <c r="F1500" s="339">
        <v>33</v>
      </c>
      <c r="G1500" s="339">
        <v>218</v>
      </c>
      <c r="H1500" s="338" t="s">
        <v>12079</v>
      </c>
      <c r="I1500" s="338" t="s">
        <v>9147</v>
      </c>
      <c r="J1500" s="272">
        <f t="shared" si="59"/>
        <v>233</v>
      </c>
    </row>
    <row r="1501" spans="1:12" x14ac:dyDescent="0.2">
      <c r="A1501" s="337" t="s">
        <v>11384</v>
      </c>
      <c r="B1501" s="518" t="s">
        <v>8490</v>
      </c>
      <c r="C1501" s="330">
        <v>0.5</v>
      </c>
      <c r="D1501" s="518" t="s">
        <v>11392</v>
      </c>
      <c r="E1501" s="330">
        <v>65</v>
      </c>
      <c r="F1501" s="271">
        <v>33</v>
      </c>
      <c r="G1501" s="271">
        <v>235</v>
      </c>
      <c r="H1501" s="272" t="s">
        <v>11356</v>
      </c>
      <c r="I1501" s="338" t="s">
        <v>9147</v>
      </c>
      <c r="J1501" s="272">
        <f t="shared" si="59"/>
        <v>250</v>
      </c>
    </row>
    <row r="1502" spans="1:12" x14ac:dyDescent="0.2">
      <c r="A1502" s="337" t="s">
        <v>12514</v>
      </c>
      <c r="B1502" s="518" t="s">
        <v>8490</v>
      </c>
      <c r="C1502" s="330">
        <v>0.5</v>
      </c>
      <c r="D1502" s="518" t="s">
        <v>12515</v>
      </c>
      <c r="E1502" s="330">
        <v>65</v>
      </c>
      <c r="F1502" s="271">
        <v>33</v>
      </c>
      <c r="G1502" s="271">
        <v>210</v>
      </c>
      <c r="H1502" s="272" t="s">
        <v>12513</v>
      </c>
      <c r="I1502" s="338" t="s">
        <v>9147</v>
      </c>
      <c r="J1502" s="272">
        <f t="shared" si="59"/>
        <v>225</v>
      </c>
    </row>
    <row r="1503" spans="1:12" x14ac:dyDescent="0.2">
      <c r="A1503" s="337" t="s">
        <v>1716</v>
      </c>
      <c r="B1503" s="331" t="s">
        <v>8490</v>
      </c>
      <c r="C1503" s="330">
        <v>0.5</v>
      </c>
      <c r="D1503" s="331" t="s">
        <v>9851</v>
      </c>
      <c r="E1503" s="330">
        <v>67</v>
      </c>
      <c r="F1503" s="271">
        <v>25</v>
      </c>
      <c r="G1503" s="271">
        <v>270</v>
      </c>
      <c r="H1503" s="338" t="s">
        <v>4567</v>
      </c>
      <c r="I1503" s="338" t="s">
        <v>9098</v>
      </c>
      <c r="K1503" s="272">
        <f>G1503+17</f>
        <v>287</v>
      </c>
    </row>
    <row r="1504" spans="1:12" x14ac:dyDescent="0.2">
      <c r="A1504" s="337" t="s">
        <v>8047</v>
      </c>
      <c r="B1504" s="331" t="s">
        <v>8490</v>
      </c>
      <c r="C1504" s="330">
        <v>0.5</v>
      </c>
      <c r="D1504" s="331" t="s">
        <v>5997</v>
      </c>
      <c r="E1504" s="271">
        <v>69</v>
      </c>
      <c r="F1504" s="271">
        <v>26</v>
      </c>
      <c r="G1504" s="271">
        <v>272</v>
      </c>
      <c r="I1504" s="338" t="s">
        <v>9098</v>
      </c>
      <c r="K1504" s="272">
        <f>G1504+17</f>
        <v>289</v>
      </c>
    </row>
    <row r="1505" spans="1:11" x14ac:dyDescent="0.2">
      <c r="A1505" s="337" t="s">
        <v>8347</v>
      </c>
      <c r="B1505" s="331" t="s">
        <v>8490</v>
      </c>
      <c r="C1505" s="330">
        <v>0.5</v>
      </c>
      <c r="D1505" s="331" t="s">
        <v>7432</v>
      </c>
      <c r="E1505" s="330">
        <v>65</v>
      </c>
      <c r="F1505" s="271">
        <v>33</v>
      </c>
      <c r="G1505" s="271">
        <v>236</v>
      </c>
      <c r="H1505" s="338" t="s">
        <v>3872</v>
      </c>
      <c r="I1505" s="338" t="s">
        <v>9147</v>
      </c>
      <c r="J1505" s="272">
        <f t="shared" ref="J1505:J1513" si="60">G1505+15</f>
        <v>251</v>
      </c>
    </row>
    <row r="1506" spans="1:11" x14ac:dyDescent="0.2">
      <c r="A1506" s="483" t="s">
        <v>6129</v>
      </c>
      <c r="B1506" s="488" t="s">
        <v>8490</v>
      </c>
      <c r="C1506" s="489">
        <v>0.5</v>
      </c>
      <c r="D1506" s="488" t="s">
        <v>6130</v>
      </c>
      <c r="E1506" s="489">
        <v>65</v>
      </c>
      <c r="F1506" s="486">
        <v>33</v>
      </c>
      <c r="G1506" s="486">
        <v>236</v>
      </c>
      <c r="H1506" s="491"/>
      <c r="I1506" s="491" t="s">
        <v>9147</v>
      </c>
      <c r="J1506" s="491">
        <f t="shared" si="60"/>
        <v>251</v>
      </c>
    </row>
    <row r="1507" spans="1:11" x14ac:dyDescent="0.2">
      <c r="A1507" s="337" t="s">
        <v>4223</v>
      </c>
      <c r="B1507" s="331" t="s">
        <v>8490</v>
      </c>
      <c r="C1507" s="330">
        <v>0.5</v>
      </c>
      <c r="D1507" s="331" t="s">
        <v>6130</v>
      </c>
      <c r="E1507" s="330">
        <v>66</v>
      </c>
      <c r="F1507" s="271">
        <v>33</v>
      </c>
      <c r="G1507" s="271">
        <v>230</v>
      </c>
      <c r="H1507" s="338" t="s">
        <v>4224</v>
      </c>
      <c r="I1507" s="338" t="s">
        <v>9147</v>
      </c>
      <c r="J1507" s="272">
        <f t="shared" si="60"/>
        <v>245</v>
      </c>
    </row>
    <row r="1508" spans="1:11" x14ac:dyDescent="0.2">
      <c r="A1508" s="337" t="s">
        <v>11825</v>
      </c>
      <c r="B1508" s="518" t="s">
        <v>8490</v>
      </c>
      <c r="C1508" s="330">
        <v>0.5</v>
      </c>
      <c r="D1508" s="518" t="s">
        <v>11826</v>
      </c>
      <c r="E1508" s="330">
        <v>71</v>
      </c>
      <c r="F1508" s="271">
        <v>25</v>
      </c>
      <c r="G1508" s="271">
        <v>247</v>
      </c>
      <c r="H1508" s="338" t="s">
        <v>11779</v>
      </c>
      <c r="I1508" s="338" t="s">
        <v>9098</v>
      </c>
      <c r="K1508" s="272">
        <v>264</v>
      </c>
    </row>
    <row r="1509" spans="1:11" x14ac:dyDescent="0.2">
      <c r="A1509" s="337" t="s">
        <v>3168</v>
      </c>
      <c r="B1509" s="331" t="s">
        <v>8490</v>
      </c>
      <c r="C1509" s="330">
        <v>0.5</v>
      </c>
      <c r="D1509" s="331" t="s">
        <v>3169</v>
      </c>
      <c r="E1509" s="330">
        <v>65</v>
      </c>
      <c r="F1509" s="271">
        <v>33</v>
      </c>
      <c r="G1509" s="271">
        <v>235</v>
      </c>
      <c r="I1509" s="338" t="s">
        <v>9147</v>
      </c>
      <c r="J1509" s="272">
        <f t="shared" si="60"/>
        <v>250</v>
      </c>
    </row>
    <row r="1510" spans="1:11" x14ac:dyDescent="0.2">
      <c r="A1510" s="483" t="s">
        <v>6126</v>
      </c>
      <c r="B1510" s="488" t="s">
        <v>8490</v>
      </c>
      <c r="C1510" s="489">
        <v>0.5</v>
      </c>
      <c r="D1510" s="488" t="s">
        <v>10574</v>
      </c>
      <c r="E1510" s="489">
        <v>65</v>
      </c>
      <c r="F1510" s="486">
        <v>33</v>
      </c>
      <c r="G1510" s="486">
        <v>230</v>
      </c>
      <c r="H1510" s="491" t="s">
        <v>10578</v>
      </c>
      <c r="I1510" s="491" t="s">
        <v>9147</v>
      </c>
      <c r="J1510" s="491">
        <f t="shared" si="60"/>
        <v>245</v>
      </c>
    </row>
    <row r="1511" spans="1:11" x14ac:dyDescent="0.2">
      <c r="A1511" s="337" t="s">
        <v>10929</v>
      </c>
      <c r="B1511" s="518" t="s">
        <v>8490</v>
      </c>
      <c r="C1511" s="330">
        <v>0.5</v>
      </c>
      <c r="D1511" s="518" t="s">
        <v>10574</v>
      </c>
      <c r="E1511" s="330">
        <v>65</v>
      </c>
      <c r="F1511" s="271">
        <v>33</v>
      </c>
      <c r="G1511" s="271">
        <v>225</v>
      </c>
      <c r="H1511" s="338" t="s">
        <v>10910</v>
      </c>
      <c r="I1511" s="338" t="s">
        <v>9147</v>
      </c>
      <c r="J1511" s="272">
        <f t="shared" si="60"/>
        <v>240</v>
      </c>
    </row>
    <row r="1512" spans="1:11" x14ac:dyDescent="0.2">
      <c r="A1512" s="483" t="s">
        <v>5081</v>
      </c>
      <c r="B1512" s="488" t="s">
        <v>8490</v>
      </c>
      <c r="C1512" s="489">
        <v>0.5</v>
      </c>
      <c r="D1512" s="488" t="s">
        <v>5080</v>
      </c>
      <c r="E1512" s="489">
        <v>65</v>
      </c>
      <c r="F1512" s="486">
        <v>33</v>
      </c>
      <c r="G1512" s="486">
        <v>225</v>
      </c>
      <c r="H1512" s="491"/>
      <c r="I1512" s="491" t="s">
        <v>9147</v>
      </c>
      <c r="J1512" s="491">
        <f t="shared" si="60"/>
        <v>240</v>
      </c>
      <c r="K1512" s="491"/>
    </row>
    <row r="1513" spans="1:11" x14ac:dyDescent="0.2">
      <c r="A1513" s="337" t="s">
        <v>11103</v>
      </c>
      <c r="B1513" s="518" t="s">
        <v>8490</v>
      </c>
      <c r="C1513" s="330">
        <v>0.5</v>
      </c>
      <c r="D1513" s="518" t="s">
        <v>11104</v>
      </c>
      <c r="E1513" s="330">
        <v>65</v>
      </c>
      <c r="F1513" s="271">
        <v>33</v>
      </c>
      <c r="G1513" s="271">
        <v>225</v>
      </c>
      <c r="H1513" s="272" t="s">
        <v>11097</v>
      </c>
      <c r="I1513" s="338" t="s">
        <v>9147</v>
      </c>
      <c r="J1513" s="272">
        <f t="shared" si="60"/>
        <v>240</v>
      </c>
    </row>
    <row r="1514" spans="1:11" x14ac:dyDescent="0.2">
      <c r="A1514" s="337" t="s">
        <v>7987</v>
      </c>
      <c r="B1514" s="338" t="s">
        <v>8490</v>
      </c>
      <c r="C1514" s="332">
        <v>0.5</v>
      </c>
      <c r="D1514" s="420" t="s">
        <v>3456</v>
      </c>
      <c r="E1514" s="271">
        <v>70</v>
      </c>
      <c r="F1514" s="271">
        <v>45</v>
      </c>
      <c r="G1514" s="271">
        <v>205</v>
      </c>
      <c r="I1514" s="338" t="s">
        <v>9098</v>
      </c>
      <c r="K1514" s="272">
        <f>G1514+17</f>
        <v>222</v>
      </c>
    </row>
    <row r="1515" spans="1:11" x14ac:dyDescent="0.2">
      <c r="A1515" s="337" t="s">
        <v>9713</v>
      </c>
      <c r="B1515" s="338" t="s">
        <v>8490</v>
      </c>
      <c r="C1515" s="332">
        <v>0.5</v>
      </c>
      <c r="D1515" s="420" t="s">
        <v>6580</v>
      </c>
      <c r="E1515" s="271">
        <v>65</v>
      </c>
      <c r="F1515" s="271">
        <v>33</v>
      </c>
      <c r="G1515" s="271">
        <v>233</v>
      </c>
      <c r="I1515" s="338" t="s">
        <v>9147</v>
      </c>
      <c r="J1515" s="272">
        <f>G1515+15</f>
        <v>248</v>
      </c>
    </row>
    <row r="1516" spans="1:11" x14ac:dyDescent="0.2">
      <c r="A1516" s="348" t="s">
        <v>8162</v>
      </c>
      <c r="B1516" s="331" t="s">
        <v>8490</v>
      </c>
      <c r="C1516" s="330">
        <v>0.5</v>
      </c>
      <c r="D1516" s="331" t="s">
        <v>8093</v>
      </c>
      <c r="E1516" s="330">
        <v>68</v>
      </c>
      <c r="F1516" s="339">
        <v>26</v>
      </c>
      <c r="G1516" s="339">
        <v>270</v>
      </c>
      <c r="I1516" s="338" t="s">
        <v>9098</v>
      </c>
      <c r="K1516" s="272">
        <f>G1516+17</f>
        <v>287</v>
      </c>
    </row>
    <row r="1517" spans="1:11" x14ac:dyDescent="0.2">
      <c r="A1517" s="337" t="s">
        <v>2841</v>
      </c>
      <c r="B1517" s="331" t="s">
        <v>8490</v>
      </c>
      <c r="C1517" s="330">
        <v>0.5</v>
      </c>
      <c r="D1517" s="331" t="s">
        <v>3718</v>
      </c>
      <c r="E1517" s="330">
        <v>71</v>
      </c>
      <c r="F1517" s="271">
        <v>37</v>
      </c>
      <c r="G1517" s="271">
        <v>265</v>
      </c>
      <c r="I1517" s="338" t="s">
        <v>9098</v>
      </c>
      <c r="K1517" s="272">
        <f>G1517+17</f>
        <v>282</v>
      </c>
    </row>
    <row r="1518" spans="1:11" x14ac:dyDescent="0.2">
      <c r="A1518" s="348" t="s">
        <v>6786</v>
      </c>
      <c r="B1518" s="331" t="s">
        <v>8490</v>
      </c>
      <c r="C1518" s="330">
        <v>0.5</v>
      </c>
      <c r="D1518" s="331" t="s">
        <v>3212</v>
      </c>
      <c r="E1518" s="330">
        <v>68</v>
      </c>
      <c r="F1518" s="339">
        <v>26</v>
      </c>
      <c r="G1518" s="339">
        <v>272</v>
      </c>
      <c r="H1518" s="350"/>
      <c r="I1518" s="338" t="s">
        <v>9098</v>
      </c>
      <c r="K1518" s="272">
        <f>G1518+17</f>
        <v>289</v>
      </c>
    </row>
    <row r="1519" spans="1:11" x14ac:dyDescent="0.2">
      <c r="A1519" s="348" t="s">
        <v>4842</v>
      </c>
      <c r="B1519" s="331" t="s">
        <v>8490</v>
      </c>
      <c r="C1519" s="332">
        <v>0.5</v>
      </c>
      <c r="D1519" s="331" t="s">
        <v>2970</v>
      </c>
      <c r="E1519" s="271">
        <v>64</v>
      </c>
      <c r="F1519" s="339">
        <v>33</v>
      </c>
      <c r="G1519" s="339">
        <v>225</v>
      </c>
      <c r="I1519" s="338" t="s">
        <v>9147</v>
      </c>
      <c r="J1519" s="272">
        <f t="shared" ref="J1519:J1528" si="61">G1519+15</f>
        <v>240</v>
      </c>
    </row>
    <row r="1520" spans="1:11" x14ac:dyDescent="0.2">
      <c r="A1520" s="348" t="s">
        <v>4426</v>
      </c>
      <c r="B1520" s="331" t="s">
        <v>8490</v>
      </c>
      <c r="C1520" s="332">
        <v>0.5</v>
      </c>
      <c r="D1520" s="331" t="s">
        <v>10080</v>
      </c>
      <c r="E1520" s="271">
        <v>64</v>
      </c>
      <c r="F1520" s="339">
        <v>33</v>
      </c>
      <c r="G1520" s="339">
        <v>216</v>
      </c>
      <c r="H1520" s="338" t="s">
        <v>2005</v>
      </c>
      <c r="I1520" s="338" t="s">
        <v>9147</v>
      </c>
      <c r="J1520" s="272">
        <f t="shared" si="61"/>
        <v>231</v>
      </c>
    </row>
    <row r="1521" spans="1:35" x14ac:dyDescent="0.2">
      <c r="A1521" s="348" t="s">
        <v>10518</v>
      </c>
      <c r="B1521" s="331" t="s">
        <v>8490</v>
      </c>
      <c r="C1521" s="332">
        <v>0.5</v>
      </c>
      <c r="D1521" s="331" t="s">
        <v>431</v>
      </c>
      <c r="E1521" s="271">
        <v>65</v>
      </c>
      <c r="F1521" s="339">
        <v>33</v>
      </c>
      <c r="G1521" s="339">
        <v>226</v>
      </c>
      <c r="I1521" s="338" t="s">
        <v>9147</v>
      </c>
      <c r="J1521" s="272">
        <f t="shared" si="61"/>
        <v>241</v>
      </c>
    </row>
    <row r="1522" spans="1:35" x14ac:dyDescent="0.2">
      <c r="A1522" s="348" t="s">
        <v>8135</v>
      </c>
      <c r="B1522" s="331" t="s">
        <v>8490</v>
      </c>
      <c r="C1522" s="330">
        <v>0.5</v>
      </c>
      <c r="D1522" s="331" t="s">
        <v>2106</v>
      </c>
      <c r="E1522" s="330">
        <v>66</v>
      </c>
      <c r="F1522" s="339">
        <v>33</v>
      </c>
      <c r="G1522" s="339">
        <v>212</v>
      </c>
      <c r="I1522" s="338" t="s">
        <v>9147</v>
      </c>
      <c r="J1522" s="272">
        <f t="shared" si="61"/>
        <v>227</v>
      </c>
    </row>
    <row r="1523" spans="1:35" x14ac:dyDescent="0.2">
      <c r="A1523" s="348" t="s">
        <v>7252</v>
      </c>
      <c r="B1523" s="331" t="s">
        <v>8490</v>
      </c>
      <c r="C1523" s="330">
        <v>0.5</v>
      </c>
      <c r="D1523" s="331" t="s">
        <v>7253</v>
      </c>
      <c r="E1523" s="330">
        <v>65</v>
      </c>
      <c r="F1523" s="339">
        <v>33</v>
      </c>
      <c r="G1523" s="339">
        <v>243</v>
      </c>
      <c r="I1523" s="338" t="s">
        <v>9147</v>
      </c>
      <c r="J1523" s="272">
        <f t="shared" si="61"/>
        <v>258</v>
      </c>
    </row>
    <row r="1524" spans="1:35" x14ac:dyDescent="0.2">
      <c r="A1524" s="348" t="s">
        <v>7250</v>
      </c>
      <c r="B1524" s="331" t="s">
        <v>8490</v>
      </c>
      <c r="C1524" s="330">
        <v>0.5</v>
      </c>
      <c r="D1524" s="331" t="s">
        <v>7251</v>
      </c>
      <c r="E1524" s="330">
        <v>65</v>
      </c>
      <c r="F1524" s="339">
        <v>30</v>
      </c>
      <c r="G1524" s="339">
        <v>261</v>
      </c>
      <c r="I1524" s="338" t="s">
        <v>9147</v>
      </c>
      <c r="J1524" s="272">
        <f t="shared" si="61"/>
        <v>276</v>
      </c>
    </row>
    <row r="1525" spans="1:35" x14ac:dyDescent="0.2">
      <c r="A1525" s="348" t="s">
        <v>3820</v>
      </c>
      <c r="B1525" s="331" t="s">
        <v>8490</v>
      </c>
      <c r="C1525" s="330">
        <v>0.5</v>
      </c>
      <c r="D1525" s="331" t="s">
        <v>8846</v>
      </c>
      <c r="E1525" s="330">
        <v>63</v>
      </c>
      <c r="F1525" s="339">
        <v>33</v>
      </c>
      <c r="G1525" s="339">
        <v>235</v>
      </c>
      <c r="I1525" s="338" t="s">
        <v>9147</v>
      </c>
      <c r="J1525" s="272">
        <f t="shared" si="61"/>
        <v>250</v>
      </c>
    </row>
    <row r="1526" spans="1:35" x14ac:dyDescent="0.2">
      <c r="A1526" s="348" t="s">
        <v>4367</v>
      </c>
      <c r="B1526" s="331" t="s">
        <v>8490</v>
      </c>
      <c r="C1526" s="330">
        <v>0.5</v>
      </c>
      <c r="D1526" s="331" t="s">
        <v>677</v>
      </c>
      <c r="E1526" s="330">
        <v>62</v>
      </c>
      <c r="F1526" s="339">
        <v>38</v>
      </c>
      <c r="G1526" s="339">
        <v>240</v>
      </c>
      <c r="I1526" s="338" t="s">
        <v>9147</v>
      </c>
      <c r="J1526" s="272">
        <f t="shared" si="61"/>
        <v>255</v>
      </c>
    </row>
    <row r="1527" spans="1:35" x14ac:dyDescent="0.2">
      <c r="A1527" s="348" t="s">
        <v>4671</v>
      </c>
      <c r="B1527" s="331" t="s">
        <v>8490</v>
      </c>
      <c r="C1527" s="330">
        <v>0.5</v>
      </c>
      <c r="D1527" s="331" t="s">
        <v>4197</v>
      </c>
      <c r="E1527" s="330">
        <v>65</v>
      </c>
      <c r="F1527" s="339">
        <v>33</v>
      </c>
      <c r="G1527" s="339">
        <v>234</v>
      </c>
      <c r="I1527" s="338" t="s">
        <v>9147</v>
      </c>
      <c r="J1527" s="272">
        <f t="shared" si="61"/>
        <v>249</v>
      </c>
    </row>
    <row r="1528" spans="1:35" x14ac:dyDescent="0.2">
      <c r="A1528" s="337" t="s">
        <v>6205</v>
      </c>
      <c r="B1528" s="338" t="s">
        <v>8490</v>
      </c>
      <c r="C1528" s="332">
        <v>0.5</v>
      </c>
      <c r="D1528" s="420" t="s">
        <v>5212</v>
      </c>
      <c r="E1528" s="271">
        <v>64</v>
      </c>
      <c r="F1528" s="271">
        <v>33</v>
      </c>
      <c r="G1528" s="271">
        <v>223</v>
      </c>
      <c r="H1528" s="338" t="s">
        <v>5213</v>
      </c>
      <c r="I1528" s="338" t="s">
        <v>9147</v>
      </c>
      <c r="J1528" s="272">
        <f t="shared" si="61"/>
        <v>238</v>
      </c>
    </row>
    <row r="1529" spans="1:35" x14ac:dyDescent="0.2">
      <c r="A1529" s="348" t="s">
        <v>658</v>
      </c>
      <c r="B1529" s="331" t="s">
        <v>8490</v>
      </c>
      <c r="C1529" s="330">
        <v>0.5</v>
      </c>
      <c r="D1529" s="331" t="s">
        <v>1166</v>
      </c>
      <c r="E1529" s="271">
        <v>69</v>
      </c>
      <c r="F1529" s="271">
        <v>26</v>
      </c>
      <c r="G1529" s="271">
        <v>270</v>
      </c>
      <c r="I1529" s="338" t="s">
        <v>9098</v>
      </c>
      <c r="K1529" s="272">
        <f>G1529+17</f>
        <v>287</v>
      </c>
    </row>
    <row r="1530" spans="1:35" x14ac:dyDescent="0.2">
      <c r="A1530" s="348" t="s">
        <v>8084</v>
      </c>
      <c r="B1530" s="331" t="s">
        <v>8490</v>
      </c>
      <c r="C1530" s="330">
        <v>0.5</v>
      </c>
      <c r="D1530" s="331" t="s">
        <v>5272</v>
      </c>
      <c r="E1530" s="330">
        <v>64</v>
      </c>
      <c r="F1530" s="339">
        <v>33</v>
      </c>
      <c r="G1530" s="339">
        <v>232</v>
      </c>
      <c r="I1530" s="338" t="s">
        <v>9147</v>
      </c>
      <c r="J1530" s="272">
        <f>G1530+15</f>
        <v>247</v>
      </c>
    </row>
    <row r="1531" spans="1:35" x14ac:dyDescent="0.2">
      <c r="A1531" s="577" t="s">
        <v>12037</v>
      </c>
      <c r="B1531" s="518" t="s">
        <v>8490</v>
      </c>
      <c r="C1531" s="330">
        <v>0.5</v>
      </c>
      <c r="D1531" s="518" t="s">
        <v>12034</v>
      </c>
      <c r="E1531" s="321">
        <v>68</v>
      </c>
      <c r="F1531" s="271">
        <v>25</v>
      </c>
      <c r="G1531" s="271">
        <v>261</v>
      </c>
      <c r="H1531" s="272" t="s">
        <v>12035</v>
      </c>
      <c r="I1531" s="338" t="s">
        <v>9098</v>
      </c>
      <c r="K1531" s="272">
        <f>G1531+17</f>
        <v>278</v>
      </c>
    </row>
    <row r="1532" spans="1:35" x14ac:dyDescent="0.2">
      <c r="A1532" s="348" t="s">
        <v>3126</v>
      </c>
      <c r="B1532" s="331" t="s">
        <v>8490</v>
      </c>
      <c r="C1532" s="330">
        <v>0.5</v>
      </c>
      <c r="D1532" s="331" t="s">
        <v>9192</v>
      </c>
      <c r="E1532" s="330">
        <v>68</v>
      </c>
      <c r="F1532" s="339">
        <v>26</v>
      </c>
      <c r="G1532" s="339">
        <v>261</v>
      </c>
      <c r="I1532" s="338" t="s">
        <v>9098</v>
      </c>
      <c r="K1532" s="272">
        <f>G1532+17</f>
        <v>278</v>
      </c>
    </row>
    <row r="1533" spans="1:35" x14ac:dyDescent="0.2">
      <c r="A1533" s="348" t="s">
        <v>8847</v>
      </c>
      <c r="B1533" s="331" t="s">
        <v>8490</v>
      </c>
      <c r="C1533" s="330">
        <v>0.5</v>
      </c>
      <c r="D1533" s="331" t="s">
        <v>10389</v>
      </c>
      <c r="E1533" s="330">
        <v>68.5</v>
      </c>
      <c r="F1533" s="339">
        <v>25</v>
      </c>
      <c r="G1533" s="339">
        <v>276</v>
      </c>
      <c r="I1533" s="338" t="s">
        <v>9098</v>
      </c>
      <c r="K1533" s="272">
        <f>G1533+17</f>
        <v>293</v>
      </c>
    </row>
    <row r="1534" spans="1:35" s="608" customFormat="1" x14ac:dyDescent="0.2">
      <c r="A1534" s="424" t="s">
        <v>7528</v>
      </c>
      <c r="B1534" s="336" t="s">
        <v>8490</v>
      </c>
      <c r="C1534" s="345">
        <v>0.5</v>
      </c>
      <c r="D1534" s="336" t="s">
        <v>5116</v>
      </c>
      <c r="E1534" s="339">
        <v>66</v>
      </c>
      <c r="F1534" s="339">
        <v>33</v>
      </c>
      <c r="G1534" s="339">
        <v>216</v>
      </c>
      <c r="H1534" s="333"/>
      <c r="I1534" s="420" t="s">
        <v>9147</v>
      </c>
      <c r="J1534" s="333">
        <f t="shared" ref="J1534:J1553" si="62">G1534+15</f>
        <v>231</v>
      </c>
      <c r="K1534" s="333"/>
      <c r="L1534" s="333"/>
      <c r="M1534" s="333"/>
      <c r="N1534" s="333"/>
      <c r="O1534" s="333"/>
      <c r="P1534" s="333"/>
      <c r="Q1534" s="333"/>
      <c r="R1534" s="333"/>
      <c r="S1534" s="333"/>
      <c r="T1534" s="333"/>
      <c r="U1534" s="333"/>
      <c r="V1534" s="333"/>
      <c r="W1534" s="333"/>
      <c r="X1534" s="333"/>
      <c r="Y1534" s="333"/>
      <c r="Z1534" s="333"/>
      <c r="AA1534" s="333"/>
      <c r="AB1534" s="333"/>
      <c r="AC1534" s="333"/>
      <c r="AD1534" s="333"/>
      <c r="AE1534" s="333"/>
      <c r="AF1534" s="333"/>
      <c r="AG1534" s="333"/>
      <c r="AH1534" s="333"/>
      <c r="AI1534" s="333"/>
    </row>
    <row r="1535" spans="1:35" x14ac:dyDescent="0.2">
      <c r="A1535" s="337" t="s">
        <v>9080</v>
      </c>
      <c r="B1535" s="272" t="s">
        <v>8490</v>
      </c>
      <c r="C1535" s="332">
        <v>0.5</v>
      </c>
      <c r="D1535" s="336" t="s">
        <v>4569</v>
      </c>
      <c r="E1535" s="271">
        <v>64</v>
      </c>
      <c r="F1535" s="271">
        <v>33</v>
      </c>
      <c r="G1535" s="271">
        <v>220</v>
      </c>
      <c r="I1535" s="338" t="s">
        <v>9147</v>
      </c>
      <c r="J1535" s="272">
        <f t="shared" si="62"/>
        <v>235</v>
      </c>
    </row>
    <row r="1536" spans="1:35" x14ac:dyDescent="0.2">
      <c r="A1536" s="337" t="s">
        <v>9364</v>
      </c>
      <c r="B1536" s="338" t="s">
        <v>8490</v>
      </c>
      <c r="C1536" s="332">
        <v>0.5</v>
      </c>
      <c r="D1536" s="336" t="s">
        <v>9365</v>
      </c>
      <c r="E1536" s="271">
        <v>63</v>
      </c>
      <c r="F1536" s="271">
        <v>33</v>
      </c>
      <c r="G1536" s="271">
        <v>217</v>
      </c>
      <c r="I1536" s="338" t="s">
        <v>9147</v>
      </c>
      <c r="J1536" s="272">
        <f t="shared" si="62"/>
        <v>232</v>
      </c>
    </row>
    <row r="1537" spans="1:10" x14ac:dyDescent="0.2">
      <c r="A1537" s="483" t="s">
        <v>2435</v>
      </c>
      <c r="B1537" s="484" t="s">
        <v>8490</v>
      </c>
      <c r="C1537" s="485">
        <v>0.5</v>
      </c>
      <c r="D1537" s="484" t="s">
        <v>7979</v>
      </c>
      <c r="E1537" s="486">
        <v>65</v>
      </c>
      <c r="F1537" s="486">
        <v>33</v>
      </c>
      <c r="G1537" s="486">
        <v>228</v>
      </c>
      <c r="H1537" s="491" t="s">
        <v>2434</v>
      </c>
      <c r="I1537" s="491" t="s">
        <v>9147</v>
      </c>
      <c r="J1537" s="491">
        <f t="shared" si="62"/>
        <v>243</v>
      </c>
    </row>
    <row r="1538" spans="1:10" x14ac:dyDescent="0.2">
      <c r="A1538" s="337" t="s">
        <v>12251</v>
      </c>
      <c r="B1538" s="572" t="s">
        <v>8490</v>
      </c>
      <c r="C1538" s="332">
        <v>0.5</v>
      </c>
      <c r="D1538" s="572" t="s">
        <v>12252</v>
      </c>
      <c r="E1538" s="271">
        <v>66</v>
      </c>
      <c r="F1538" s="271">
        <v>33</v>
      </c>
      <c r="G1538" s="271">
        <v>228</v>
      </c>
      <c r="H1538" s="338" t="s">
        <v>12253</v>
      </c>
      <c r="I1538" s="338" t="s">
        <v>9147</v>
      </c>
      <c r="J1538" s="272">
        <f t="shared" si="62"/>
        <v>243</v>
      </c>
    </row>
    <row r="1539" spans="1:10" x14ac:dyDescent="0.2">
      <c r="A1539" s="337" t="s">
        <v>7688</v>
      </c>
      <c r="B1539" s="338" t="s">
        <v>8490</v>
      </c>
      <c r="C1539" s="332">
        <v>0.5</v>
      </c>
      <c r="D1539" s="336" t="s">
        <v>3392</v>
      </c>
      <c r="E1539" s="271">
        <v>66</v>
      </c>
      <c r="F1539" s="271">
        <v>33</v>
      </c>
      <c r="G1539" s="271">
        <v>218</v>
      </c>
      <c r="I1539" s="338" t="s">
        <v>9147</v>
      </c>
      <c r="J1539" s="272">
        <f t="shared" si="62"/>
        <v>233</v>
      </c>
    </row>
    <row r="1540" spans="1:10" x14ac:dyDescent="0.2">
      <c r="A1540" s="337" t="s">
        <v>10976</v>
      </c>
      <c r="B1540" s="338" t="s">
        <v>8490</v>
      </c>
      <c r="C1540" s="332">
        <v>0.5</v>
      </c>
      <c r="D1540" s="572" t="s">
        <v>8551</v>
      </c>
      <c r="E1540" s="271">
        <v>69</v>
      </c>
      <c r="F1540" s="271">
        <v>26</v>
      </c>
      <c r="G1540" s="271">
        <v>272</v>
      </c>
      <c r="I1540" s="338" t="s">
        <v>9098</v>
      </c>
      <c r="J1540" s="272">
        <f t="shared" si="62"/>
        <v>287</v>
      </c>
    </row>
    <row r="1541" spans="1:10" x14ac:dyDescent="0.2">
      <c r="A1541" s="337" t="s">
        <v>10975</v>
      </c>
      <c r="B1541" s="338" t="s">
        <v>8490</v>
      </c>
      <c r="C1541" s="332">
        <v>0.5</v>
      </c>
      <c r="D1541" s="572" t="s">
        <v>10972</v>
      </c>
      <c r="E1541" s="330">
        <v>70</v>
      </c>
      <c r="F1541" s="425" t="s">
        <v>4076</v>
      </c>
      <c r="G1541" s="339">
        <v>267</v>
      </c>
      <c r="I1541" s="338" t="s">
        <v>9098</v>
      </c>
      <c r="J1541" s="272">
        <f t="shared" si="62"/>
        <v>282</v>
      </c>
    </row>
    <row r="1542" spans="1:10" x14ac:dyDescent="0.2">
      <c r="A1542" s="483" t="s">
        <v>1651</v>
      </c>
      <c r="B1542" s="491" t="s">
        <v>8490</v>
      </c>
      <c r="C1542" s="485">
        <v>0.5</v>
      </c>
      <c r="D1542" s="484" t="s">
        <v>1917</v>
      </c>
      <c r="E1542" s="486">
        <v>66</v>
      </c>
      <c r="F1542" s="486">
        <v>33</v>
      </c>
      <c r="G1542" s="486">
        <v>225</v>
      </c>
      <c r="H1542" s="491"/>
      <c r="I1542" s="491" t="s">
        <v>9147</v>
      </c>
      <c r="J1542" s="491">
        <f t="shared" si="62"/>
        <v>240</v>
      </c>
    </row>
    <row r="1543" spans="1:10" x14ac:dyDescent="0.2">
      <c r="A1543" s="337" t="s">
        <v>11954</v>
      </c>
      <c r="B1543" s="338" t="s">
        <v>8490</v>
      </c>
      <c r="C1543" s="332">
        <v>0.5</v>
      </c>
      <c r="D1543" s="572" t="s">
        <v>1917</v>
      </c>
      <c r="E1543" s="271">
        <v>64</v>
      </c>
      <c r="F1543" s="271">
        <v>33</v>
      </c>
      <c r="G1543" s="271">
        <v>234</v>
      </c>
      <c r="I1543" s="338" t="s">
        <v>11955</v>
      </c>
      <c r="J1543" s="272">
        <f t="shared" si="62"/>
        <v>249</v>
      </c>
    </row>
    <row r="1544" spans="1:10" x14ac:dyDescent="0.2">
      <c r="A1544" s="337" t="s">
        <v>567</v>
      </c>
      <c r="B1544" s="336" t="s">
        <v>8490</v>
      </c>
      <c r="C1544" s="332">
        <v>0.5</v>
      </c>
      <c r="D1544" s="336" t="s">
        <v>9623</v>
      </c>
      <c r="E1544" s="271">
        <v>68</v>
      </c>
      <c r="F1544" s="271">
        <v>30</v>
      </c>
      <c r="G1544" s="271">
        <v>214</v>
      </c>
      <c r="I1544" s="338" t="s">
        <v>9147</v>
      </c>
      <c r="J1544" s="272">
        <f t="shared" si="62"/>
        <v>229</v>
      </c>
    </row>
    <row r="1545" spans="1:10" x14ac:dyDescent="0.2">
      <c r="A1545" s="337" t="s">
        <v>7254</v>
      </c>
      <c r="B1545" s="336" t="s">
        <v>8490</v>
      </c>
      <c r="C1545" s="332">
        <v>0.5</v>
      </c>
      <c r="D1545" s="336" t="s">
        <v>1533</v>
      </c>
      <c r="E1545" s="271">
        <v>64</v>
      </c>
      <c r="F1545" s="271">
        <v>33</v>
      </c>
      <c r="G1545" s="271">
        <v>237</v>
      </c>
      <c r="I1545" s="338" t="s">
        <v>9147</v>
      </c>
      <c r="J1545" s="272">
        <f t="shared" si="62"/>
        <v>252</v>
      </c>
    </row>
    <row r="1546" spans="1:10" x14ac:dyDescent="0.2">
      <c r="A1546" s="348" t="s">
        <v>9052</v>
      </c>
      <c r="B1546" s="331" t="s">
        <v>8490</v>
      </c>
      <c r="C1546" s="330">
        <v>0.5</v>
      </c>
      <c r="D1546" s="331" t="s">
        <v>3196</v>
      </c>
      <c r="E1546" s="330">
        <v>65</v>
      </c>
      <c r="F1546" s="339">
        <v>33</v>
      </c>
      <c r="G1546" s="339">
        <v>230</v>
      </c>
      <c r="H1546" s="272" t="s">
        <v>4015</v>
      </c>
      <c r="I1546" s="338" t="s">
        <v>9147</v>
      </c>
      <c r="J1546" s="272">
        <f t="shared" si="62"/>
        <v>245</v>
      </c>
    </row>
    <row r="1547" spans="1:10" x14ac:dyDescent="0.2">
      <c r="A1547" s="348" t="s">
        <v>2143</v>
      </c>
      <c r="B1547" s="331" t="s">
        <v>8490</v>
      </c>
      <c r="C1547" s="330">
        <v>0.5</v>
      </c>
      <c r="D1547" s="331" t="s">
        <v>3196</v>
      </c>
      <c r="E1547" s="330">
        <v>64</v>
      </c>
      <c r="F1547" s="339">
        <v>33</v>
      </c>
      <c r="G1547" s="339">
        <v>233</v>
      </c>
      <c r="H1547" s="272" t="s">
        <v>4016</v>
      </c>
      <c r="I1547" s="338" t="s">
        <v>9147</v>
      </c>
      <c r="J1547" s="272">
        <f t="shared" si="62"/>
        <v>248</v>
      </c>
    </row>
    <row r="1548" spans="1:10" x14ac:dyDescent="0.2">
      <c r="A1548" s="348" t="s">
        <v>7364</v>
      </c>
      <c r="B1548" s="331" t="s">
        <v>8490</v>
      </c>
      <c r="C1548" s="330">
        <v>0.5</v>
      </c>
      <c r="D1548" s="331" t="s">
        <v>7255</v>
      </c>
      <c r="E1548" s="330">
        <v>64</v>
      </c>
      <c r="F1548" s="339">
        <v>33</v>
      </c>
      <c r="G1548" s="339">
        <v>224</v>
      </c>
      <c r="H1548" s="272" t="s">
        <v>4017</v>
      </c>
      <c r="I1548" s="338" t="s">
        <v>9147</v>
      </c>
      <c r="J1548" s="272">
        <f t="shared" si="62"/>
        <v>239</v>
      </c>
    </row>
    <row r="1549" spans="1:10" x14ac:dyDescent="0.2">
      <c r="A1549" s="577" t="s">
        <v>11241</v>
      </c>
      <c r="B1549" s="518" t="s">
        <v>8490</v>
      </c>
      <c r="C1549" s="330">
        <v>0.5</v>
      </c>
      <c r="D1549" s="518" t="s">
        <v>11242</v>
      </c>
      <c r="E1549" s="271">
        <v>64</v>
      </c>
      <c r="F1549" s="271">
        <v>33</v>
      </c>
      <c r="G1549" s="271">
        <v>221</v>
      </c>
      <c r="H1549" s="272" t="s">
        <v>11198</v>
      </c>
      <c r="I1549" s="338" t="s">
        <v>9147</v>
      </c>
      <c r="J1549" s="272">
        <f t="shared" si="62"/>
        <v>236</v>
      </c>
    </row>
    <row r="1550" spans="1:10" x14ac:dyDescent="0.2">
      <c r="A1550" s="348" t="s">
        <v>2504</v>
      </c>
      <c r="B1550" s="331" t="s">
        <v>8490</v>
      </c>
      <c r="C1550" s="330">
        <v>0.5</v>
      </c>
      <c r="D1550" s="331" t="s">
        <v>2503</v>
      </c>
      <c r="E1550" s="330">
        <v>65</v>
      </c>
      <c r="F1550" s="339">
        <v>32</v>
      </c>
      <c r="G1550" s="339">
        <v>212</v>
      </c>
      <c r="I1550" s="338" t="s">
        <v>9147</v>
      </c>
      <c r="J1550" s="272">
        <f t="shared" si="62"/>
        <v>227</v>
      </c>
    </row>
    <row r="1551" spans="1:10" x14ac:dyDescent="0.2">
      <c r="A1551" s="348" t="s">
        <v>10643</v>
      </c>
      <c r="B1551" s="331" t="s">
        <v>8490</v>
      </c>
      <c r="C1551" s="330">
        <v>0.5</v>
      </c>
      <c r="D1551" s="331" t="s">
        <v>10644</v>
      </c>
      <c r="E1551" s="330">
        <v>66</v>
      </c>
      <c r="F1551" s="339">
        <v>43</v>
      </c>
      <c r="G1551" s="339">
        <v>198</v>
      </c>
      <c r="H1551" s="540" t="s">
        <v>10626</v>
      </c>
      <c r="I1551" s="540" t="s">
        <v>9147</v>
      </c>
      <c r="J1551" s="272">
        <f t="shared" si="62"/>
        <v>213</v>
      </c>
    </row>
    <row r="1552" spans="1:10" x14ac:dyDescent="0.2">
      <c r="A1552" s="577" t="s">
        <v>12511</v>
      </c>
      <c r="B1552" s="518" t="s">
        <v>8490</v>
      </c>
      <c r="C1552" s="330">
        <v>0.5</v>
      </c>
      <c r="D1552" s="518" t="s">
        <v>12512</v>
      </c>
      <c r="E1552" s="330">
        <v>65</v>
      </c>
      <c r="F1552" s="339">
        <v>33</v>
      </c>
      <c r="G1552" s="339">
        <v>211</v>
      </c>
      <c r="H1552" s="540" t="s">
        <v>12513</v>
      </c>
      <c r="I1552" s="540" t="s">
        <v>9147</v>
      </c>
      <c r="J1552" s="272">
        <f t="shared" si="62"/>
        <v>226</v>
      </c>
    </row>
    <row r="1553" spans="1:11" x14ac:dyDescent="0.2">
      <c r="A1553" s="348" t="s">
        <v>10486</v>
      </c>
      <c r="B1553" s="331" t="s">
        <v>8490</v>
      </c>
      <c r="C1553" s="330">
        <v>0.5</v>
      </c>
      <c r="D1553" s="331" t="s">
        <v>5897</v>
      </c>
      <c r="E1553" s="271">
        <v>65</v>
      </c>
      <c r="F1553" s="271">
        <v>33</v>
      </c>
      <c r="G1553" s="271">
        <v>218</v>
      </c>
      <c r="I1553" s="338" t="s">
        <v>9147</v>
      </c>
      <c r="J1553" s="272">
        <f t="shared" si="62"/>
        <v>233</v>
      </c>
    </row>
    <row r="1554" spans="1:11" x14ac:dyDescent="0.2">
      <c r="A1554" s="337" t="s">
        <v>4811</v>
      </c>
      <c r="B1554" s="331" t="s">
        <v>8490</v>
      </c>
      <c r="C1554" s="330">
        <v>0.5</v>
      </c>
      <c r="D1554" s="331" t="s">
        <v>7049</v>
      </c>
      <c r="E1554" s="330">
        <v>76</v>
      </c>
      <c r="F1554" s="339">
        <v>27</v>
      </c>
      <c r="G1554" s="339">
        <v>188</v>
      </c>
      <c r="I1554" s="338" t="s">
        <v>9098</v>
      </c>
      <c r="K1554" s="272">
        <f>G1554+17</f>
        <v>205</v>
      </c>
    </row>
    <row r="1555" spans="1:11" x14ac:dyDescent="0.2">
      <c r="A1555" s="337" t="s">
        <v>9580</v>
      </c>
      <c r="B1555" s="331" t="s">
        <v>8490</v>
      </c>
      <c r="C1555" s="330">
        <v>0.5</v>
      </c>
      <c r="D1555" s="331" t="s">
        <v>8054</v>
      </c>
      <c r="E1555" s="330">
        <v>76</v>
      </c>
      <c r="F1555" s="339">
        <v>26</v>
      </c>
      <c r="G1555" s="339">
        <v>195</v>
      </c>
      <c r="I1555" s="338" t="s">
        <v>9098</v>
      </c>
      <c r="K1555" s="272">
        <f>G1555+17</f>
        <v>212</v>
      </c>
    </row>
    <row r="1556" spans="1:11" x14ac:dyDescent="0.2">
      <c r="A1556" s="337" t="s">
        <v>11377</v>
      </c>
      <c r="B1556" s="518" t="s">
        <v>8490</v>
      </c>
      <c r="C1556" s="330">
        <v>0.5</v>
      </c>
      <c r="D1556" s="518" t="s">
        <v>11532</v>
      </c>
      <c r="E1556" s="330">
        <v>69</v>
      </c>
      <c r="F1556" s="339">
        <v>45</v>
      </c>
      <c r="G1556" s="339">
        <v>207</v>
      </c>
      <c r="H1556" s="272" t="s">
        <v>11356</v>
      </c>
      <c r="I1556" s="338" t="s">
        <v>9098</v>
      </c>
      <c r="K1556" s="272">
        <f>G1556+17</f>
        <v>224</v>
      </c>
    </row>
    <row r="1557" spans="1:11" x14ac:dyDescent="0.2">
      <c r="A1557" s="337" t="s">
        <v>5028</v>
      </c>
      <c r="B1557" s="336" t="s">
        <v>8490</v>
      </c>
      <c r="C1557" s="332">
        <v>0.5</v>
      </c>
      <c r="D1557" s="336" t="s">
        <v>5432</v>
      </c>
      <c r="E1557" s="271">
        <v>64</v>
      </c>
      <c r="I1557" s="338" t="s">
        <v>9147</v>
      </c>
      <c r="J1557" s="272">
        <f>G1557+15</f>
        <v>15</v>
      </c>
    </row>
    <row r="1558" spans="1:11" x14ac:dyDescent="0.2">
      <c r="A1558" s="348" t="s">
        <v>7017</v>
      </c>
      <c r="B1558" s="331" t="s">
        <v>8490</v>
      </c>
      <c r="C1558" s="330">
        <v>0.5</v>
      </c>
      <c r="D1558" s="331" t="s">
        <v>5391</v>
      </c>
      <c r="E1558" s="330">
        <v>70</v>
      </c>
      <c r="F1558" s="425" t="s">
        <v>4076</v>
      </c>
      <c r="G1558" s="339">
        <v>267</v>
      </c>
      <c r="I1558" s="338" t="s">
        <v>9098</v>
      </c>
      <c r="K1558" s="272">
        <f>G1558+17</f>
        <v>284</v>
      </c>
    </row>
    <row r="1559" spans="1:11" x14ac:dyDescent="0.2">
      <c r="A1559" s="348" t="s">
        <v>8134</v>
      </c>
      <c r="B1559" s="331" t="s">
        <v>8490</v>
      </c>
      <c r="C1559" s="330">
        <v>0.5</v>
      </c>
      <c r="D1559" s="331" t="s">
        <v>2103</v>
      </c>
      <c r="E1559" s="330">
        <v>68</v>
      </c>
      <c r="F1559" s="339">
        <v>32</v>
      </c>
      <c r="G1559" s="339">
        <v>230</v>
      </c>
      <c r="I1559" s="338" t="s">
        <v>9147</v>
      </c>
      <c r="J1559" s="272">
        <f>G1559+15</f>
        <v>245</v>
      </c>
    </row>
    <row r="1560" spans="1:11" x14ac:dyDescent="0.2">
      <c r="A1560" s="577" t="s">
        <v>11403</v>
      </c>
      <c r="B1560" s="518" t="s">
        <v>8490</v>
      </c>
      <c r="C1560" s="330">
        <v>0.5</v>
      </c>
      <c r="D1560" s="518" t="s">
        <v>11402</v>
      </c>
      <c r="E1560" s="330">
        <v>66</v>
      </c>
      <c r="F1560" s="339">
        <v>33</v>
      </c>
      <c r="G1560" s="339">
        <v>230</v>
      </c>
      <c r="H1560" s="272" t="s">
        <v>11399</v>
      </c>
      <c r="I1560" s="338" t="s">
        <v>9147</v>
      </c>
      <c r="J1560" s="272">
        <f>G1560+15</f>
        <v>245</v>
      </c>
    </row>
    <row r="1561" spans="1:11" x14ac:dyDescent="0.2">
      <c r="A1561" s="337" t="s">
        <v>2842</v>
      </c>
      <c r="B1561" s="331" t="s">
        <v>8490</v>
      </c>
      <c r="C1561" s="330">
        <v>0.5</v>
      </c>
      <c r="D1561" s="331" t="s">
        <v>1985</v>
      </c>
      <c r="E1561" s="321">
        <v>76</v>
      </c>
      <c r="F1561" s="271">
        <v>26</v>
      </c>
      <c r="G1561" s="271">
        <v>189</v>
      </c>
      <c r="I1561" s="338" t="s">
        <v>9098</v>
      </c>
      <c r="K1561" s="272">
        <f>G1561+17</f>
        <v>206</v>
      </c>
    </row>
    <row r="1562" spans="1:11" x14ac:dyDescent="0.2">
      <c r="A1562" s="337" t="s">
        <v>5061</v>
      </c>
      <c r="B1562" s="331" t="s">
        <v>8490</v>
      </c>
      <c r="C1562" s="330">
        <v>0.5</v>
      </c>
      <c r="D1562" s="331" t="s">
        <v>6235</v>
      </c>
      <c r="E1562" s="321">
        <v>65</v>
      </c>
      <c r="F1562" s="271">
        <v>33</v>
      </c>
      <c r="G1562" s="271">
        <v>233</v>
      </c>
      <c r="I1562" s="338" t="s">
        <v>9147</v>
      </c>
      <c r="J1562" s="272">
        <f>G1562+15</f>
        <v>248</v>
      </c>
    </row>
    <row r="1563" spans="1:11" x14ac:dyDescent="0.2">
      <c r="A1563" s="539" t="s">
        <v>10579</v>
      </c>
      <c r="B1563" s="331" t="s">
        <v>8490</v>
      </c>
      <c r="C1563" s="330">
        <v>0.5</v>
      </c>
      <c r="D1563" s="331" t="s">
        <v>10580</v>
      </c>
      <c r="E1563" s="321">
        <v>69</v>
      </c>
      <c r="F1563" s="271">
        <v>41</v>
      </c>
      <c r="G1563" s="271">
        <v>195</v>
      </c>
      <c r="H1563" s="540" t="s">
        <v>10581</v>
      </c>
      <c r="I1563" s="540" t="s">
        <v>9147</v>
      </c>
      <c r="J1563" s="272">
        <f>G1563+15</f>
        <v>210</v>
      </c>
    </row>
    <row r="1564" spans="1:11" x14ac:dyDescent="0.2">
      <c r="A1564" s="337" t="s">
        <v>3008</v>
      </c>
      <c r="B1564" s="331" t="s">
        <v>8490</v>
      </c>
      <c r="C1564" s="330">
        <v>0.5</v>
      </c>
      <c r="D1564" s="331" t="s">
        <v>5051</v>
      </c>
      <c r="E1564" s="321">
        <v>62</v>
      </c>
      <c r="F1564" s="271">
        <v>42</v>
      </c>
      <c r="G1564" s="271">
        <v>220</v>
      </c>
      <c r="I1564" s="338" t="s">
        <v>9147</v>
      </c>
      <c r="J1564" s="272">
        <f>G1564+15</f>
        <v>235</v>
      </c>
    </row>
    <row r="1565" spans="1:11" x14ac:dyDescent="0.2">
      <c r="A1565" s="337" t="s">
        <v>7418</v>
      </c>
      <c r="B1565" s="331" t="s">
        <v>8490</v>
      </c>
      <c r="C1565" s="330">
        <v>0.5</v>
      </c>
      <c r="D1565" s="331" t="s">
        <v>2222</v>
      </c>
      <c r="E1565" s="321">
        <v>65</v>
      </c>
      <c r="F1565" s="271">
        <v>33</v>
      </c>
      <c r="G1565" s="271">
        <v>235</v>
      </c>
      <c r="I1565" s="338" t="s">
        <v>9147</v>
      </c>
      <c r="J1565" s="272">
        <f>G1565+15</f>
        <v>250</v>
      </c>
    </row>
    <row r="1566" spans="1:11" s="491" customFormat="1" x14ac:dyDescent="0.2">
      <c r="A1566" s="492" t="s">
        <v>1241</v>
      </c>
      <c r="B1566" s="488" t="s">
        <v>8490</v>
      </c>
      <c r="C1566" s="489">
        <v>0.5</v>
      </c>
      <c r="D1566" s="488" t="s">
        <v>5962</v>
      </c>
      <c r="E1566" s="489">
        <v>74</v>
      </c>
      <c r="F1566" s="490">
        <v>25</v>
      </c>
      <c r="G1566" s="490">
        <v>215</v>
      </c>
      <c r="I1566" s="491" t="s">
        <v>9098</v>
      </c>
      <c r="K1566" s="491">
        <f>G1566+17</f>
        <v>232</v>
      </c>
    </row>
    <row r="1567" spans="1:11" x14ac:dyDescent="0.2">
      <c r="A1567" s="577" t="s">
        <v>11044</v>
      </c>
      <c r="B1567" s="518" t="s">
        <v>8490</v>
      </c>
      <c r="C1567" s="330">
        <v>0.5</v>
      </c>
      <c r="D1567" s="518" t="s">
        <v>11607</v>
      </c>
      <c r="E1567" s="330">
        <v>73</v>
      </c>
      <c r="F1567" s="339">
        <v>27</v>
      </c>
      <c r="G1567" s="339">
        <v>212</v>
      </c>
      <c r="H1567" s="272" t="s">
        <v>11608</v>
      </c>
      <c r="I1567" s="338" t="s">
        <v>9098</v>
      </c>
      <c r="K1567" s="272">
        <f>G1567+17</f>
        <v>229</v>
      </c>
    </row>
    <row r="1568" spans="1:11" x14ac:dyDescent="0.2">
      <c r="A1568" s="337" t="s">
        <v>11218</v>
      </c>
      <c r="B1568" s="572" t="s">
        <v>8490</v>
      </c>
      <c r="C1568" s="332">
        <v>0.5</v>
      </c>
      <c r="D1568" s="572" t="s">
        <v>11216</v>
      </c>
      <c r="E1568" s="271">
        <v>62</v>
      </c>
      <c r="F1568" s="271">
        <v>37</v>
      </c>
      <c r="G1568" s="271">
        <v>243</v>
      </c>
      <c r="H1568" s="338" t="s">
        <v>11175</v>
      </c>
      <c r="I1568" s="338" t="s">
        <v>9147</v>
      </c>
      <c r="J1568" s="272">
        <f>G1568+15</f>
        <v>258</v>
      </c>
    </row>
    <row r="1569" spans="1:11" x14ac:dyDescent="0.2">
      <c r="A1569" s="348" t="s">
        <v>1568</v>
      </c>
      <c r="B1569" s="331" t="s">
        <v>8490</v>
      </c>
      <c r="C1569" s="330">
        <v>0.5</v>
      </c>
      <c r="D1569" s="331" t="s">
        <v>1567</v>
      </c>
      <c r="E1569" s="330">
        <v>65</v>
      </c>
      <c r="F1569" s="339">
        <v>33</v>
      </c>
      <c r="G1569" s="339">
        <v>218</v>
      </c>
      <c r="I1569" s="338" t="s">
        <v>9147</v>
      </c>
      <c r="J1569" s="272">
        <f t="shared" ref="J1569:J1578" si="63">G1569+15</f>
        <v>233</v>
      </c>
    </row>
    <row r="1570" spans="1:11" x14ac:dyDescent="0.2">
      <c r="A1570" s="496" t="s">
        <v>5433</v>
      </c>
      <c r="B1570" s="487" t="s">
        <v>8490</v>
      </c>
      <c r="C1570" s="497">
        <v>0.5</v>
      </c>
      <c r="D1570" s="487" t="s">
        <v>9174</v>
      </c>
      <c r="E1570" s="497">
        <v>67</v>
      </c>
      <c r="F1570" s="523">
        <v>41</v>
      </c>
      <c r="G1570" s="523">
        <v>203</v>
      </c>
      <c r="H1570" s="499" t="s">
        <v>9131</v>
      </c>
      <c r="I1570" s="499" t="s">
        <v>9147</v>
      </c>
      <c r="J1570" s="499">
        <f t="shared" si="63"/>
        <v>218</v>
      </c>
    </row>
    <row r="1571" spans="1:11" x14ac:dyDescent="0.2">
      <c r="A1571" s="337" t="s">
        <v>2500</v>
      </c>
      <c r="B1571" s="338" t="s">
        <v>8490</v>
      </c>
      <c r="C1571" s="332">
        <v>0.5</v>
      </c>
      <c r="D1571" s="420" t="s">
        <v>9174</v>
      </c>
      <c r="E1571" s="271">
        <v>65</v>
      </c>
      <c r="F1571" s="271">
        <v>40</v>
      </c>
      <c r="G1571" s="271">
        <v>202</v>
      </c>
      <c r="H1571" s="338" t="s">
        <v>5595</v>
      </c>
      <c r="I1571" s="338" t="s">
        <v>9147</v>
      </c>
      <c r="J1571" s="272">
        <f t="shared" si="63"/>
        <v>217</v>
      </c>
    </row>
    <row r="1572" spans="1:11" x14ac:dyDescent="0.2">
      <c r="A1572" s="337" t="s">
        <v>6384</v>
      </c>
      <c r="B1572" s="272" t="s">
        <v>8490</v>
      </c>
      <c r="C1572" s="332">
        <v>0.5</v>
      </c>
      <c r="D1572" s="333" t="s">
        <v>7265</v>
      </c>
      <c r="E1572" s="271">
        <v>64</v>
      </c>
      <c r="F1572" s="271">
        <v>33</v>
      </c>
      <c r="G1572" s="271">
        <v>225</v>
      </c>
      <c r="I1572" s="338" t="s">
        <v>9147</v>
      </c>
      <c r="J1572" s="272">
        <f t="shared" si="63"/>
        <v>240</v>
      </c>
    </row>
    <row r="1573" spans="1:11" x14ac:dyDescent="0.2">
      <c r="A1573" s="337" t="s">
        <v>9666</v>
      </c>
      <c r="B1573" s="338" t="s">
        <v>8490</v>
      </c>
      <c r="C1573" s="332">
        <v>0.5</v>
      </c>
      <c r="D1573" s="420" t="s">
        <v>7395</v>
      </c>
      <c r="E1573" s="271">
        <v>63</v>
      </c>
      <c r="I1573" s="338" t="s">
        <v>9147</v>
      </c>
      <c r="J1573" s="272">
        <f t="shared" si="63"/>
        <v>15</v>
      </c>
    </row>
    <row r="1574" spans="1:11" x14ac:dyDescent="0.2">
      <c r="A1574" s="337" t="s">
        <v>5767</v>
      </c>
      <c r="B1574" s="338" t="s">
        <v>8490</v>
      </c>
      <c r="C1574" s="332">
        <v>0.5</v>
      </c>
      <c r="D1574" s="420" t="s">
        <v>10011</v>
      </c>
      <c r="E1574" s="271">
        <v>64</v>
      </c>
      <c r="I1574" s="338" t="s">
        <v>9147</v>
      </c>
      <c r="J1574" s="272">
        <f t="shared" si="63"/>
        <v>15</v>
      </c>
    </row>
    <row r="1575" spans="1:11" x14ac:dyDescent="0.2">
      <c r="A1575" s="483" t="s">
        <v>6286</v>
      </c>
      <c r="B1575" s="491" t="s">
        <v>8490</v>
      </c>
      <c r="C1575" s="485">
        <v>0.5</v>
      </c>
      <c r="D1575" s="538" t="s">
        <v>6287</v>
      </c>
      <c r="E1575" s="486">
        <v>65</v>
      </c>
      <c r="F1575" s="486">
        <v>33</v>
      </c>
      <c r="G1575" s="486">
        <v>225</v>
      </c>
      <c r="H1575" s="491" t="s">
        <v>3189</v>
      </c>
      <c r="I1575" s="491" t="s">
        <v>9147</v>
      </c>
      <c r="J1575" s="491">
        <f t="shared" si="63"/>
        <v>240</v>
      </c>
      <c r="K1575" s="491"/>
    </row>
    <row r="1576" spans="1:11" x14ac:dyDescent="0.2">
      <c r="A1576" s="337" t="s">
        <v>10849</v>
      </c>
      <c r="B1576" s="338" t="s">
        <v>8490</v>
      </c>
      <c r="C1576" s="332">
        <v>0.5</v>
      </c>
      <c r="D1576" s="420" t="s">
        <v>10850</v>
      </c>
      <c r="E1576" s="271">
        <v>65</v>
      </c>
      <c r="F1576" s="271">
        <v>30</v>
      </c>
      <c r="G1576" s="271">
        <v>222</v>
      </c>
      <c r="H1576" s="338" t="s">
        <v>10830</v>
      </c>
      <c r="I1576" s="338" t="s">
        <v>9147</v>
      </c>
      <c r="J1576" s="272">
        <f t="shared" si="63"/>
        <v>237</v>
      </c>
    </row>
    <row r="1577" spans="1:11" x14ac:dyDescent="0.2">
      <c r="A1577" s="328" t="s">
        <v>11423</v>
      </c>
      <c r="B1577" s="272" t="s">
        <v>8490</v>
      </c>
      <c r="C1577" s="332">
        <v>0.5</v>
      </c>
      <c r="D1577" s="333" t="s">
        <v>11427</v>
      </c>
      <c r="E1577" s="271">
        <v>65</v>
      </c>
      <c r="F1577" s="271">
        <v>30</v>
      </c>
      <c r="G1577" s="271">
        <v>222</v>
      </c>
      <c r="H1577" s="272" t="s">
        <v>11399</v>
      </c>
      <c r="I1577" s="272" t="s">
        <v>9147</v>
      </c>
      <c r="J1577" s="272">
        <f t="shared" si="63"/>
        <v>237</v>
      </c>
    </row>
    <row r="1578" spans="1:11" x14ac:dyDescent="0.2">
      <c r="A1578" s="328" t="s">
        <v>11424</v>
      </c>
      <c r="B1578" s="272" t="s">
        <v>8490</v>
      </c>
      <c r="C1578" s="332">
        <v>0.5</v>
      </c>
      <c r="D1578" s="333" t="s">
        <v>11428</v>
      </c>
      <c r="E1578" s="271">
        <v>64</v>
      </c>
      <c r="F1578" s="271">
        <v>42</v>
      </c>
      <c r="G1578" s="271">
        <v>215</v>
      </c>
      <c r="H1578" s="272" t="s">
        <v>11399</v>
      </c>
      <c r="I1578" s="272" t="s">
        <v>9147</v>
      </c>
      <c r="J1578" s="272">
        <f t="shared" si="63"/>
        <v>230</v>
      </c>
    </row>
    <row r="1579" spans="1:11" x14ac:dyDescent="0.2">
      <c r="A1579" s="337" t="s">
        <v>3600</v>
      </c>
      <c r="B1579" s="338" t="s">
        <v>8490</v>
      </c>
      <c r="C1579" s="332">
        <v>0.5</v>
      </c>
      <c r="D1579" s="420" t="s">
        <v>3601</v>
      </c>
      <c r="E1579" s="271">
        <v>68</v>
      </c>
      <c r="F1579" s="271">
        <v>25</v>
      </c>
      <c r="G1579" s="271">
        <v>270</v>
      </c>
      <c r="H1579" s="338" t="s">
        <v>6268</v>
      </c>
      <c r="I1579" s="338" t="s">
        <v>9098</v>
      </c>
      <c r="K1579" s="272">
        <f>G1579+17</f>
        <v>287</v>
      </c>
    </row>
    <row r="1580" spans="1:11" x14ac:dyDescent="0.2">
      <c r="A1580" s="337" t="s">
        <v>7658</v>
      </c>
      <c r="B1580" s="338" t="s">
        <v>8490</v>
      </c>
      <c r="C1580" s="332">
        <v>0.5</v>
      </c>
      <c r="D1580" s="420" t="s">
        <v>1567</v>
      </c>
      <c r="E1580" s="271">
        <v>65</v>
      </c>
      <c r="F1580" s="271">
        <v>33</v>
      </c>
      <c r="G1580" s="271">
        <v>220</v>
      </c>
      <c r="H1580" s="338" t="s">
        <v>7659</v>
      </c>
      <c r="I1580" s="338" t="s">
        <v>9147</v>
      </c>
      <c r="J1580" s="272">
        <f>G1580+15</f>
        <v>235</v>
      </c>
    </row>
    <row r="1581" spans="1:11" x14ac:dyDescent="0.2">
      <c r="A1581" s="337" t="s">
        <v>1375</v>
      </c>
      <c r="B1581" s="338" t="s">
        <v>8490</v>
      </c>
      <c r="C1581" s="332">
        <v>0.5</v>
      </c>
      <c r="D1581" s="420" t="s">
        <v>8917</v>
      </c>
      <c r="E1581" s="271">
        <v>69</v>
      </c>
      <c r="F1581" s="271">
        <v>26</v>
      </c>
      <c r="G1581" s="271">
        <v>270</v>
      </c>
      <c r="I1581" s="338" t="s">
        <v>9098</v>
      </c>
      <c r="K1581" s="272">
        <f>G1581+17</f>
        <v>287</v>
      </c>
    </row>
    <row r="1582" spans="1:11" x14ac:dyDescent="0.2">
      <c r="A1582" s="337" t="s">
        <v>5777</v>
      </c>
      <c r="B1582" s="338" t="s">
        <v>8490</v>
      </c>
      <c r="C1582" s="332">
        <v>0.5</v>
      </c>
      <c r="D1582" s="420" t="s">
        <v>4405</v>
      </c>
      <c r="E1582" s="271">
        <v>65</v>
      </c>
      <c r="F1582" s="271">
        <v>33</v>
      </c>
      <c r="G1582" s="271">
        <v>248</v>
      </c>
      <c r="I1582" s="338" t="s">
        <v>9147</v>
      </c>
      <c r="J1582" s="272">
        <f>G1582+15</f>
        <v>263</v>
      </c>
    </row>
    <row r="1583" spans="1:11" x14ac:dyDescent="0.2">
      <c r="A1583" s="348" t="s">
        <v>4616</v>
      </c>
      <c r="B1583" s="331" t="s">
        <v>8490</v>
      </c>
      <c r="C1583" s="330">
        <v>0.5</v>
      </c>
      <c r="D1583" s="331" t="s">
        <v>4617</v>
      </c>
      <c r="E1583" s="330">
        <v>65</v>
      </c>
      <c r="F1583" s="339">
        <v>33</v>
      </c>
      <c r="G1583" s="339">
        <v>225</v>
      </c>
      <c r="H1583" s="338" t="s">
        <v>4540</v>
      </c>
      <c r="I1583" s="338" t="s">
        <v>9147</v>
      </c>
      <c r="J1583" s="272">
        <f>G1583+15</f>
        <v>240</v>
      </c>
    </row>
    <row r="1584" spans="1:11" x14ac:dyDescent="0.2">
      <c r="A1584" s="348" t="s">
        <v>6257</v>
      </c>
      <c r="B1584" s="331" t="s">
        <v>8490</v>
      </c>
      <c r="C1584" s="330">
        <v>0.5</v>
      </c>
      <c r="D1584" s="331" t="s">
        <v>485</v>
      </c>
      <c r="E1584" s="330">
        <v>72</v>
      </c>
      <c r="F1584" s="339">
        <v>27</v>
      </c>
      <c r="G1584" s="339">
        <v>232</v>
      </c>
      <c r="I1584" s="338" t="s">
        <v>9098</v>
      </c>
      <c r="K1584" s="272">
        <f>G1584+17</f>
        <v>249</v>
      </c>
    </row>
    <row r="1585" spans="1:12" x14ac:dyDescent="0.2">
      <c r="A1585" s="337" t="s">
        <v>3626</v>
      </c>
      <c r="B1585" s="329" t="s">
        <v>8490</v>
      </c>
      <c r="C1585" s="321">
        <v>0.5</v>
      </c>
      <c r="D1585" s="331" t="s">
        <v>5369</v>
      </c>
      <c r="E1585" s="321">
        <v>68</v>
      </c>
      <c r="F1585" s="271">
        <v>25</v>
      </c>
      <c r="G1585" s="271">
        <v>261</v>
      </c>
      <c r="I1585" s="338" t="s">
        <v>9098</v>
      </c>
      <c r="K1585" s="272">
        <f>G1585+17</f>
        <v>278</v>
      </c>
    </row>
    <row r="1586" spans="1:12" x14ac:dyDescent="0.2">
      <c r="A1586" s="337" t="s">
        <v>6298</v>
      </c>
      <c r="B1586" s="329" t="s">
        <v>8490</v>
      </c>
      <c r="C1586" s="321">
        <v>0.5</v>
      </c>
      <c r="D1586" s="331" t="s">
        <v>5594</v>
      </c>
      <c r="E1586" s="321">
        <v>77</v>
      </c>
      <c r="I1586" s="338" t="s">
        <v>9098</v>
      </c>
      <c r="K1586" s="272">
        <f>G1586+17</f>
        <v>17</v>
      </c>
    </row>
    <row r="1587" spans="1:12" x14ac:dyDescent="0.2">
      <c r="A1587" s="337" t="s">
        <v>12500</v>
      </c>
      <c r="B1587" s="573" t="s">
        <v>8490</v>
      </c>
      <c r="C1587" s="321">
        <v>0.5</v>
      </c>
      <c r="D1587" s="518" t="s">
        <v>12347</v>
      </c>
      <c r="E1587" s="321">
        <v>65</v>
      </c>
      <c r="F1587" s="271">
        <v>33</v>
      </c>
      <c r="G1587" s="271">
        <v>231</v>
      </c>
      <c r="H1587" s="272" t="s">
        <v>12348</v>
      </c>
      <c r="I1587" s="338" t="s">
        <v>9147</v>
      </c>
      <c r="J1587" s="272">
        <v>246</v>
      </c>
    </row>
    <row r="1588" spans="1:12" x14ac:dyDescent="0.2">
      <c r="A1588" s="483" t="s">
        <v>6288</v>
      </c>
      <c r="B1588" s="579" t="s">
        <v>8490</v>
      </c>
      <c r="C1588" s="485">
        <v>0.5</v>
      </c>
      <c r="D1588" s="488" t="s">
        <v>2806</v>
      </c>
      <c r="E1588" s="485">
        <v>65</v>
      </c>
      <c r="F1588" s="486">
        <v>33</v>
      </c>
      <c r="G1588" s="486">
        <v>228</v>
      </c>
      <c r="H1588" s="491"/>
      <c r="I1588" s="491" t="s">
        <v>9147</v>
      </c>
      <c r="J1588" s="491">
        <f>G1588+15</f>
        <v>243</v>
      </c>
      <c r="K1588" s="491"/>
    </row>
    <row r="1589" spans="1:12" x14ac:dyDescent="0.2">
      <c r="A1589" s="483" t="s">
        <v>2829</v>
      </c>
      <c r="B1589" s="491" t="s">
        <v>8490</v>
      </c>
      <c r="C1589" s="485">
        <v>0.5</v>
      </c>
      <c r="D1589" s="538" t="s">
        <v>2805</v>
      </c>
      <c r="E1589" s="486">
        <v>65</v>
      </c>
      <c r="F1589" s="486">
        <v>33</v>
      </c>
      <c r="G1589" s="486">
        <v>225</v>
      </c>
      <c r="H1589" s="491"/>
      <c r="I1589" s="491" t="s">
        <v>9147</v>
      </c>
      <c r="J1589" s="491">
        <f>G1589+15</f>
        <v>240</v>
      </c>
      <c r="K1589" s="491"/>
    </row>
    <row r="1590" spans="1:12" x14ac:dyDescent="0.2">
      <c r="A1590" s="337" t="s">
        <v>2026</v>
      </c>
      <c r="B1590" s="329" t="s">
        <v>8490</v>
      </c>
      <c r="C1590" s="321">
        <v>0.5</v>
      </c>
      <c r="D1590" s="331" t="s">
        <v>2031</v>
      </c>
      <c r="E1590" s="321">
        <v>65</v>
      </c>
      <c r="F1590" s="271">
        <v>33</v>
      </c>
      <c r="G1590" s="271">
        <v>228</v>
      </c>
      <c r="I1590" s="338" t="s">
        <v>9147</v>
      </c>
      <c r="J1590" s="272">
        <f>G1590+15</f>
        <v>243</v>
      </c>
    </row>
    <row r="1591" spans="1:12" x14ac:dyDescent="0.2">
      <c r="A1591" s="424" t="s">
        <v>1204</v>
      </c>
      <c r="B1591" s="420" t="s">
        <v>8490</v>
      </c>
      <c r="C1591" s="345">
        <v>0.5</v>
      </c>
      <c r="D1591" s="420" t="s">
        <v>7389</v>
      </c>
      <c r="E1591" s="339">
        <v>70</v>
      </c>
      <c r="F1591" s="339">
        <v>27</v>
      </c>
      <c r="G1591" s="339">
        <v>228</v>
      </c>
      <c r="H1591" s="420" t="s">
        <v>5987</v>
      </c>
      <c r="I1591" s="420" t="s">
        <v>9098</v>
      </c>
      <c r="J1591" s="333"/>
      <c r="K1591" s="333">
        <f>G1591+17</f>
        <v>245</v>
      </c>
      <c r="L1591" s="333"/>
    </row>
    <row r="1592" spans="1:12" x14ac:dyDescent="0.2">
      <c r="A1592" s="337" t="s">
        <v>641</v>
      </c>
      <c r="B1592" s="336" t="s">
        <v>8490</v>
      </c>
      <c r="C1592" s="332">
        <v>0.5</v>
      </c>
      <c r="D1592" s="336" t="s">
        <v>8067</v>
      </c>
      <c r="E1592" s="271">
        <v>65</v>
      </c>
      <c r="F1592" s="271">
        <v>33</v>
      </c>
      <c r="G1592" s="271">
        <v>235</v>
      </c>
      <c r="I1592" s="338" t="s">
        <v>9147</v>
      </c>
      <c r="J1592" s="272">
        <f>G1592+15</f>
        <v>250</v>
      </c>
    </row>
    <row r="1593" spans="1:12" x14ac:dyDescent="0.2">
      <c r="A1593" s="337" t="s">
        <v>5427</v>
      </c>
      <c r="B1593" s="336" t="s">
        <v>8490</v>
      </c>
      <c r="C1593" s="332">
        <v>0.5</v>
      </c>
      <c r="D1593" s="572" t="s">
        <v>12083</v>
      </c>
      <c r="E1593" s="271">
        <v>64</v>
      </c>
      <c r="F1593" s="271">
        <v>33</v>
      </c>
      <c r="G1593" s="271">
        <v>232</v>
      </c>
      <c r="H1593" s="338" t="s">
        <v>2494</v>
      </c>
      <c r="I1593" s="338" t="s">
        <v>9147</v>
      </c>
      <c r="J1593" s="272">
        <f>G1593+15</f>
        <v>247</v>
      </c>
    </row>
    <row r="1594" spans="1:12" x14ac:dyDescent="0.2">
      <c r="A1594" s="337" t="s">
        <v>9689</v>
      </c>
      <c r="B1594" s="331" t="s">
        <v>8490</v>
      </c>
      <c r="C1594" s="330">
        <v>0.5</v>
      </c>
      <c r="D1594" s="331" t="s">
        <v>6218</v>
      </c>
      <c r="E1594" s="321">
        <v>72</v>
      </c>
      <c r="F1594" s="339">
        <v>27</v>
      </c>
      <c r="G1594" s="339">
        <v>232</v>
      </c>
      <c r="I1594" s="338" t="s">
        <v>9098</v>
      </c>
      <c r="K1594" s="272">
        <f>G1594+17</f>
        <v>249</v>
      </c>
    </row>
    <row r="1595" spans="1:12" x14ac:dyDescent="0.2">
      <c r="A1595" s="337" t="s">
        <v>6871</v>
      </c>
      <c r="B1595" s="331" t="s">
        <v>8490</v>
      </c>
      <c r="C1595" s="330">
        <v>0.5</v>
      </c>
      <c r="D1595" s="331" t="s">
        <v>10288</v>
      </c>
      <c r="E1595" s="321">
        <v>68</v>
      </c>
      <c r="F1595" s="339">
        <v>25</v>
      </c>
      <c r="G1595" s="339">
        <v>262</v>
      </c>
      <c r="I1595" s="338" t="s">
        <v>9098</v>
      </c>
      <c r="K1595" s="272">
        <f>G1595+17</f>
        <v>279</v>
      </c>
    </row>
    <row r="1596" spans="1:12" x14ac:dyDescent="0.2">
      <c r="A1596" s="337" t="s">
        <v>5002</v>
      </c>
      <c r="B1596" s="331" t="s">
        <v>8490</v>
      </c>
      <c r="C1596" s="330">
        <v>0.5</v>
      </c>
      <c r="D1596" s="331" t="s">
        <v>8068</v>
      </c>
      <c r="E1596" s="321">
        <v>65</v>
      </c>
      <c r="F1596" s="339">
        <v>38</v>
      </c>
      <c r="G1596" s="339">
        <v>233</v>
      </c>
      <c r="I1596" s="338" t="s">
        <v>9147</v>
      </c>
      <c r="J1596" s="272">
        <f>G1596+15</f>
        <v>248</v>
      </c>
    </row>
    <row r="1597" spans="1:12" x14ac:dyDescent="0.2">
      <c r="A1597" s="337" t="s">
        <v>8163</v>
      </c>
      <c r="B1597" s="336" t="s">
        <v>8490</v>
      </c>
      <c r="C1597" s="332">
        <v>0.5</v>
      </c>
      <c r="D1597" s="336" t="s">
        <v>8563</v>
      </c>
      <c r="E1597" s="271">
        <v>68</v>
      </c>
      <c r="F1597" s="271">
        <v>26</v>
      </c>
      <c r="G1597" s="271">
        <v>273</v>
      </c>
      <c r="I1597" s="338" t="s">
        <v>9098</v>
      </c>
      <c r="K1597" s="272">
        <f>G1597+17</f>
        <v>290</v>
      </c>
    </row>
    <row r="1598" spans="1:12" x14ac:dyDescent="0.2">
      <c r="A1598" s="337" t="s">
        <v>3616</v>
      </c>
      <c r="B1598" s="331" t="s">
        <v>8490</v>
      </c>
      <c r="C1598" s="330">
        <v>0.5</v>
      </c>
      <c r="D1598" s="331" t="s">
        <v>8882</v>
      </c>
      <c r="E1598" s="321">
        <v>69</v>
      </c>
      <c r="F1598" s="271">
        <v>26</v>
      </c>
      <c r="G1598" s="271">
        <v>255</v>
      </c>
      <c r="I1598" s="338" t="s">
        <v>9098</v>
      </c>
      <c r="K1598" s="272">
        <f>G1598+17</f>
        <v>272</v>
      </c>
    </row>
    <row r="1599" spans="1:12" x14ac:dyDescent="0.2">
      <c r="A1599" s="337" t="s">
        <v>1206</v>
      </c>
      <c r="B1599" s="329" t="s">
        <v>8490</v>
      </c>
      <c r="C1599" s="321">
        <v>0.5</v>
      </c>
      <c r="D1599" s="331" t="s">
        <v>3221</v>
      </c>
      <c r="E1599" s="321">
        <v>71</v>
      </c>
      <c r="F1599" s="271">
        <v>27</v>
      </c>
      <c r="G1599" s="271">
        <v>228</v>
      </c>
      <c r="I1599" s="338" t="s">
        <v>9098</v>
      </c>
      <c r="K1599" s="272">
        <f>G1599+17</f>
        <v>245</v>
      </c>
    </row>
    <row r="1600" spans="1:12" x14ac:dyDescent="0.2">
      <c r="A1600" s="348" t="s">
        <v>10536</v>
      </c>
      <c r="B1600" s="331" t="s">
        <v>8490</v>
      </c>
      <c r="C1600" s="330">
        <v>0.5</v>
      </c>
      <c r="D1600" s="331" t="s">
        <v>5540</v>
      </c>
      <c r="E1600" s="330">
        <v>67</v>
      </c>
      <c r="F1600" s="339">
        <v>25</v>
      </c>
      <c r="G1600" s="339">
        <v>259</v>
      </c>
      <c r="I1600" s="338" t="s">
        <v>9098</v>
      </c>
      <c r="K1600" s="272">
        <f>G1600+17</f>
        <v>276</v>
      </c>
    </row>
    <row r="1601" spans="1:11" x14ac:dyDescent="0.2">
      <c r="A1601" s="519" t="s">
        <v>9797</v>
      </c>
      <c r="B1601" s="520" t="s">
        <v>8490</v>
      </c>
      <c r="C1601" s="516">
        <v>0.5</v>
      </c>
      <c r="D1601" s="520" t="s">
        <v>2422</v>
      </c>
      <c r="E1601" s="517">
        <v>64</v>
      </c>
      <c r="F1601" s="517">
        <v>33</v>
      </c>
      <c r="G1601" s="517">
        <v>233</v>
      </c>
      <c r="H1601" s="521"/>
      <c r="I1601" s="521" t="s">
        <v>9147</v>
      </c>
      <c r="J1601" s="521">
        <f t="shared" ref="J1601:J1611" si="64">G1601+15</f>
        <v>248</v>
      </c>
      <c r="K1601" s="521"/>
    </row>
    <row r="1602" spans="1:11" x14ac:dyDescent="0.2">
      <c r="A1602" s="522" t="s">
        <v>4043</v>
      </c>
      <c r="B1602" s="521" t="s">
        <v>8490</v>
      </c>
      <c r="C1602" s="485">
        <v>0.5</v>
      </c>
      <c r="D1602" s="772" t="s">
        <v>4044</v>
      </c>
      <c r="E1602" s="486">
        <v>65</v>
      </c>
      <c r="F1602" s="486">
        <v>33</v>
      </c>
      <c r="G1602" s="486">
        <v>232</v>
      </c>
      <c r="H1602" s="521" t="s">
        <v>6268</v>
      </c>
      <c r="I1602" s="521" t="s">
        <v>9147</v>
      </c>
      <c r="J1602" s="521">
        <f t="shared" si="64"/>
        <v>247</v>
      </c>
      <c r="K1602" s="521"/>
    </row>
    <row r="1603" spans="1:11" x14ac:dyDescent="0.2">
      <c r="A1603" s="337" t="s">
        <v>5123</v>
      </c>
      <c r="B1603" s="338" t="s">
        <v>8490</v>
      </c>
      <c r="C1603" s="332">
        <v>0.5</v>
      </c>
      <c r="D1603" s="420" t="s">
        <v>4044</v>
      </c>
      <c r="E1603" s="271">
        <v>66</v>
      </c>
      <c r="F1603" s="271">
        <v>33</v>
      </c>
      <c r="G1603" s="271">
        <v>230</v>
      </c>
      <c r="H1603" s="338" t="s">
        <v>2479</v>
      </c>
      <c r="I1603" s="338" t="s">
        <v>9147</v>
      </c>
      <c r="J1603" s="272">
        <f t="shared" si="64"/>
        <v>245</v>
      </c>
    </row>
    <row r="1604" spans="1:11" x14ac:dyDescent="0.2">
      <c r="A1604" s="421" t="s">
        <v>9814</v>
      </c>
      <c r="B1604" s="331" t="s">
        <v>8490</v>
      </c>
      <c r="C1604" s="351">
        <v>0.5</v>
      </c>
      <c r="D1604" s="331" t="s">
        <v>6118</v>
      </c>
      <c r="E1604" s="352">
        <v>64</v>
      </c>
      <c r="F1604" s="352">
        <v>33</v>
      </c>
      <c r="G1604" s="352">
        <v>225</v>
      </c>
      <c r="I1604" s="338" t="s">
        <v>9147</v>
      </c>
      <c r="J1604" s="272">
        <f t="shared" si="64"/>
        <v>240</v>
      </c>
    </row>
    <row r="1605" spans="1:11" x14ac:dyDescent="0.2">
      <c r="A1605" s="515" t="s">
        <v>5029</v>
      </c>
      <c r="B1605" s="488" t="s">
        <v>8490</v>
      </c>
      <c r="C1605" s="516">
        <v>0.5</v>
      </c>
      <c r="D1605" s="488" t="s">
        <v>681</v>
      </c>
      <c r="E1605" s="517" t="s">
        <v>3076</v>
      </c>
      <c r="F1605" s="517">
        <v>33</v>
      </c>
      <c r="G1605" s="517">
        <v>236</v>
      </c>
      <c r="H1605" s="491"/>
      <c r="I1605" s="491" t="s">
        <v>9147</v>
      </c>
      <c r="J1605" s="491">
        <f t="shared" si="64"/>
        <v>251</v>
      </c>
    </row>
    <row r="1606" spans="1:11" x14ac:dyDescent="0.2">
      <c r="A1606" s="515" t="s">
        <v>8898</v>
      </c>
      <c r="B1606" s="488" t="s">
        <v>8490</v>
      </c>
      <c r="C1606" s="516">
        <v>0.5</v>
      </c>
      <c r="D1606" s="488" t="s">
        <v>681</v>
      </c>
      <c r="E1606" s="517">
        <v>63</v>
      </c>
      <c r="F1606" s="517">
        <v>33</v>
      </c>
      <c r="G1606" s="517">
        <v>235</v>
      </c>
      <c r="H1606" s="491" t="s">
        <v>9441</v>
      </c>
      <c r="I1606" s="491" t="s">
        <v>9147</v>
      </c>
      <c r="J1606" s="491">
        <f t="shared" si="64"/>
        <v>250</v>
      </c>
    </row>
    <row r="1607" spans="1:11" s="338" customFormat="1" x14ac:dyDescent="0.2">
      <c r="A1607" s="421" t="s">
        <v>10992</v>
      </c>
      <c r="B1607" s="518" t="s">
        <v>8490</v>
      </c>
      <c r="C1607" s="457">
        <v>0.5</v>
      </c>
      <c r="D1607" s="518" t="s">
        <v>681</v>
      </c>
      <c r="E1607" s="271">
        <v>64</v>
      </c>
      <c r="F1607" s="271">
        <v>33</v>
      </c>
      <c r="G1607" s="271">
        <v>232</v>
      </c>
      <c r="H1607" s="338" t="s">
        <v>12407</v>
      </c>
      <c r="I1607" s="338" t="s">
        <v>9147</v>
      </c>
      <c r="J1607" s="272">
        <f t="shared" si="64"/>
        <v>247</v>
      </c>
    </row>
    <row r="1608" spans="1:11" x14ac:dyDescent="0.2">
      <c r="A1608" s="337" t="s">
        <v>8445</v>
      </c>
      <c r="B1608" s="338" t="s">
        <v>8490</v>
      </c>
      <c r="C1608" s="332">
        <v>0.5</v>
      </c>
      <c r="D1608" s="420" t="s">
        <v>3021</v>
      </c>
      <c r="E1608" s="271">
        <v>62</v>
      </c>
      <c r="F1608" s="271">
        <v>38</v>
      </c>
      <c r="G1608" s="271">
        <v>240</v>
      </c>
      <c r="I1608" s="338" t="s">
        <v>9147</v>
      </c>
      <c r="J1608" s="272">
        <f t="shared" si="64"/>
        <v>255</v>
      </c>
    </row>
    <row r="1609" spans="1:11" x14ac:dyDescent="0.2">
      <c r="A1609" s="337" t="s">
        <v>1594</v>
      </c>
      <c r="B1609" s="338" t="s">
        <v>8490</v>
      </c>
      <c r="C1609" s="332">
        <v>0.5</v>
      </c>
      <c r="D1609" s="420" t="s">
        <v>6748</v>
      </c>
      <c r="E1609" s="271">
        <v>65</v>
      </c>
      <c r="I1609" s="338" t="s">
        <v>9147</v>
      </c>
      <c r="J1609" s="272">
        <f t="shared" si="64"/>
        <v>15</v>
      </c>
    </row>
    <row r="1610" spans="1:11" x14ac:dyDescent="0.2">
      <c r="A1610" s="483" t="s">
        <v>5046</v>
      </c>
      <c r="B1610" s="491" t="s">
        <v>8490</v>
      </c>
      <c r="C1610" s="485">
        <v>0.5</v>
      </c>
      <c r="D1610" s="538" t="s">
        <v>1251</v>
      </c>
      <c r="E1610" s="486">
        <v>65</v>
      </c>
      <c r="F1610" s="486">
        <v>33</v>
      </c>
      <c r="G1610" s="486">
        <v>223</v>
      </c>
      <c r="H1610" s="491"/>
      <c r="I1610" s="491" t="s">
        <v>9147</v>
      </c>
      <c r="J1610" s="491">
        <f t="shared" si="64"/>
        <v>238</v>
      </c>
    </row>
    <row r="1611" spans="1:11" x14ac:dyDescent="0.2">
      <c r="A1611" s="337" t="s">
        <v>8167</v>
      </c>
      <c r="B1611" s="338" t="s">
        <v>8490</v>
      </c>
      <c r="C1611" s="332">
        <v>0.5</v>
      </c>
      <c r="D1611" s="420" t="s">
        <v>1251</v>
      </c>
      <c r="E1611" s="271">
        <v>65</v>
      </c>
      <c r="F1611" s="271">
        <v>33</v>
      </c>
      <c r="G1611" s="271">
        <v>220</v>
      </c>
      <c r="H1611" s="338" t="s">
        <v>4659</v>
      </c>
      <c r="I1611" s="338" t="s">
        <v>9147</v>
      </c>
      <c r="J1611" s="272">
        <f t="shared" si="64"/>
        <v>235</v>
      </c>
    </row>
    <row r="1612" spans="1:11" x14ac:dyDescent="0.2">
      <c r="A1612" s="337" t="s">
        <v>9954</v>
      </c>
      <c r="B1612" s="338" t="s">
        <v>8490</v>
      </c>
      <c r="C1612" s="332">
        <v>0.5</v>
      </c>
      <c r="D1612" s="420" t="s">
        <v>186</v>
      </c>
      <c r="E1612" s="271">
        <v>68</v>
      </c>
      <c r="F1612" s="271">
        <v>25</v>
      </c>
      <c r="G1612" s="271">
        <v>264</v>
      </c>
      <c r="I1612" s="338" t="s">
        <v>9098</v>
      </c>
      <c r="K1612" s="272">
        <f>G1612+17</f>
        <v>281</v>
      </c>
    </row>
    <row r="1613" spans="1:11" x14ac:dyDescent="0.2">
      <c r="A1613" s="337" t="s">
        <v>7600</v>
      </c>
      <c r="B1613" s="272" t="s">
        <v>8490</v>
      </c>
      <c r="C1613" s="332">
        <v>0.5</v>
      </c>
      <c r="D1613" s="420" t="s">
        <v>779</v>
      </c>
      <c r="E1613" s="271">
        <v>60</v>
      </c>
      <c r="F1613" s="271">
        <v>33</v>
      </c>
      <c r="G1613" s="271">
        <v>255</v>
      </c>
      <c r="I1613" s="338" t="s">
        <v>9147</v>
      </c>
      <c r="J1613" s="272">
        <f>G1613+15</f>
        <v>270</v>
      </c>
    </row>
    <row r="1614" spans="1:11" x14ac:dyDescent="0.2">
      <c r="A1614" s="337" t="s">
        <v>9486</v>
      </c>
      <c r="B1614" s="338" t="s">
        <v>8490</v>
      </c>
      <c r="C1614" s="332">
        <v>0.5</v>
      </c>
      <c r="D1614" s="420" t="s">
        <v>6764</v>
      </c>
      <c r="E1614" s="271">
        <v>63</v>
      </c>
      <c r="F1614" s="271">
        <v>33</v>
      </c>
      <c r="G1614" s="271">
        <v>240</v>
      </c>
      <c r="H1614" s="338" t="s">
        <v>6765</v>
      </c>
      <c r="I1614" s="338" t="s">
        <v>9147</v>
      </c>
      <c r="J1614" s="272">
        <f>G1614+15</f>
        <v>255</v>
      </c>
    </row>
    <row r="1615" spans="1:11" x14ac:dyDescent="0.2">
      <c r="A1615" s="337" t="s">
        <v>5341</v>
      </c>
      <c r="B1615" s="338" t="s">
        <v>8490</v>
      </c>
      <c r="C1615" s="332">
        <v>0.5</v>
      </c>
      <c r="D1615" s="420" t="s">
        <v>4059</v>
      </c>
      <c r="E1615" s="271">
        <v>69</v>
      </c>
      <c r="F1615" s="271">
        <v>26</v>
      </c>
      <c r="G1615" s="271">
        <v>270</v>
      </c>
      <c r="I1615" s="338" t="s">
        <v>9098</v>
      </c>
      <c r="K1615" s="272">
        <f>G1615+17</f>
        <v>287</v>
      </c>
    </row>
    <row r="1616" spans="1:11" x14ac:dyDescent="0.2">
      <c r="A1616" s="337" t="s">
        <v>9202</v>
      </c>
      <c r="B1616" s="272" t="s">
        <v>8490</v>
      </c>
      <c r="C1616" s="332">
        <v>0.5</v>
      </c>
      <c r="D1616" s="333" t="s">
        <v>4308</v>
      </c>
      <c r="E1616" s="271">
        <v>69</v>
      </c>
      <c r="F1616" s="271">
        <v>26</v>
      </c>
      <c r="G1616" s="271">
        <v>261</v>
      </c>
      <c r="I1616" s="338" t="s">
        <v>9098</v>
      </c>
      <c r="K1616" s="272">
        <f>G1616+17</f>
        <v>278</v>
      </c>
    </row>
    <row r="1617" spans="1:11" x14ac:dyDescent="0.2">
      <c r="A1617" s="337" t="s">
        <v>7018</v>
      </c>
      <c r="B1617" s="338" t="s">
        <v>8490</v>
      </c>
      <c r="C1617" s="332">
        <v>0.5</v>
      </c>
      <c r="D1617" s="420" t="s">
        <v>3022</v>
      </c>
      <c r="E1617" s="271">
        <v>70</v>
      </c>
      <c r="G1617" s="271">
        <v>267</v>
      </c>
      <c r="I1617" s="338" t="s">
        <v>9098</v>
      </c>
      <c r="K1617" s="272">
        <f>G1617+17</f>
        <v>284</v>
      </c>
    </row>
    <row r="1618" spans="1:11" x14ac:dyDescent="0.2">
      <c r="A1618" s="337" t="s">
        <v>4801</v>
      </c>
      <c r="B1618" s="338" t="s">
        <v>8490</v>
      </c>
      <c r="C1618" s="332">
        <v>0.5</v>
      </c>
      <c r="D1618" s="420" t="s">
        <v>5650</v>
      </c>
      <c r="E1618" s="271">
        <v>64</v>
      </c>
      <c r="F1618" s="271">
        <v>33</v>
      </c>
      <c r="G1618" s="271">
        <v>220</v>
      </c>
      <c r="H1618" s="338" t="s">
        <v>5901</v>
      </c>
      <c r="I1618" s="338" t="s">
        <v>9147</v>
      </c>
      <c r="J1618" s="272">
        <f>G1618+15</f>
        <v>235</v>
      </c>
    </row>
    <row r="1619" spans="1:11" x14ac:dyDescent="0.2">
      <c r="A1619" s="337" t="s">
        <v>6212</v>
      </c>
      <c r="B1619" s="338" t="s">
        <v>8490</v>
      </c>
      <c r="C1619" s="332">
        <v>0.5</v>
      </c>
      <c r="D1619" s="420" t="s">
        <v>4082</v>
      </c>
      <c r="E1619" s="271">
        <v>71</v>
      </c>
      <c r="F1619" s="271">
        <v>30</v>
      </c>
      <c r="G1619" s="271">
        <v>220</v>
      </c>
      <c r="I1619" s="338" t="s">
        <v>9147</v>
      </c>
      <c r="J1619" s="272">
        <f>G1619+15</f>
        <v>235</v>
      </c>
    </row>
    <row r="1620" spans="1:11" x14ac:dyDescent="0.2">
      <c r="A1620" s="337" t="s">
        <v>168</v>
      </c>
      <c r="B1620" s="338" t="s">
        <v>8490</v>
      </c>
      <c r="C1620" s="332">
        <v>0.5</v>
      </c>
      <c r="D1620" s="420" t="s">
        <v>9127</v>
      </c>
      <c r="E1620" s="271">
        <v>76</v>
      </c>
      <c r="F1620" s="271">
        <v>27</v>
      </c>
      <c r="G1620" s="271">
        <v>190</v>
      </c>
      <c r="I1620" s="338" t="s">
        <v>9098</v>
      </c>
      <c r="K1620" s="272">
        <f>G1620+17</f>
        <v>207</v>
      </c>
    </row>
    <row r="1621" spans="1:11" x14ac:dyDescent="0.2">
      <c r="A1621" s="337" t="s">
        <v>3613</v>
      </c>
      <c r="B1621" s="338" t="s">
        <v>8490</v>
      </c>
      <c r="C1621" s="332">
        <v>0.5</v>
      </c>
      <c r="D1621" s="420" t="s">
        <v>5905</v>
      </c>
      <c r="E1621" s="271">
        <v>76</v>
      </c>
      <c r="F1621" s="271">
        <v>26</v>
      </c>
      <c r="G1621" s="271">
        <v>190</v>
      </c>
      <c r="I1621" s="338" t="s">
        <v>9098</v>
      </c>
      <c r="K1621" s="272">
        <f>G1621+17</f>
        <v>207</v>
      </c>
    </row>
    <row r="1622" spans="1:11" x14ac:dyDescent="0.2">
      <c r="A1622" s="337" t="s">
        <v>9244</v>
      </c>
      <c r="B1622" s="336" t="s">
        <v>8490</v>
      </c>
      <c r="C1622" s="332">
        <v>0.5</v>
      </c>
      <c r="D1622" s="336" t="s">
        <v>702</v>
      </c>
      <c r="E1622" s="271">
        <v>65</v>
      </c>
      <c r="F1622" s="271">
        <v>39</v>
      </c>
      <c r="G1622" s="271">
        <v>230</v>
      </c>
      <c r="I1622" s="338" t="s">
        <v>9147</v>
      </c>
      <c r="J1622" s="272">
        <f t="shared" ref="J1622:J1632" si="65">G1622+15</f>
        <v>245</v>
      </c>
    </row>
    <row r="1623" spans="1:11" x14ac:dyDescent="0.2">
      <c r="A1623" s="337" t="s">
        <v>5122</v>
      </c>
      <c r="B1623" s="336" t="s">
        <v>8490</v>
      </c>
      <c r="C1623" s="332">
        <v>0.5</v>
      </c>
      <c r="D1623" s="336" t="s">
        <v>6354</v>
      </c>
      <c r="E1623" s="271">
        <v>65</v>
      </c>
      <c r="F1623" s="271">
        <v>42</v>
      </c>
      <c r="G1623" s="271">
        <v>230</v>
      </c>
      <c r="H1623" s="338" t="s">
        <v>6355</v>
      </c>
      <c r="I1623" s="338" t="s">
        <v>9147</v>
      </c>
      <c r="J1623" s="272">
        <f t="shared" si="65"/>
        <v>245</v>
      </c>
    </row>
    <row r="1624" spans="1:11" x14ac:dyDescent="0.2">
      <c r="A1624" s="337" t="s">
        <v>7413</v>
      </c>
      <c r="B1624" s="336" t="s">
        <v>8490</v>
      </c>
      <c r="C1624" s="332">
        <v>0.5</v>
      </c>
      <c r="D1624" s="336" t="s">
        <v>3233</v>
      </c>
      <c r="E1624" s="271">
        <v>64</v>
      </c>
      <c r="F1624" s="271">
        <v>33</v>
      </c>
      <c r="G1624" s="271">
        <v>225</v>
      </c>
      <c r="H1624" s="338"/>
      <c r="I1624" s="338" t="s">
        <v>9147</v>
      </c>
      <c r="J1624" s="272">
        <f t="shared" si="65"/>
        <v>240</v>
      </c>
    </row>
    <row r="1625" spans="1:11" x14ac:dyDescent="0.2">
      <c r="A1625" s="337" t="s">
        <v>11357</v>
      </c>
      <c r="B1625" s="572" t="s">
        <v>8490</v>
      </c>
      <c r="C1625" s="332">
        <v>0.5</v>
      </c>
      <c r="D1625" s="572" t="s">
        <v>11355</v>
      </c>
      <c r="E1625" s="271">
        <v>66</v>
      </c>
      <c r="F1625" s="271">
        <v>33</v>
      </c>
      <c r="G1625" s="271">
        <v>218</v>
      </c>
      <c r="H1625" s="338" t="s">
        <v>11356</v>
      </c>
      <c r="I1625" s="338" t="s">
        <v>9147</v>
      </c>
      <c r="J1625" s="272">
        <f t="shared" si="65"/>
        <v>233</v>
      </c>
    </row>
    <row r="1626" spans="1:11" x14ac:dyDescent="0.2">
      <c r="A1626" s="337" t="s">
        <v>7794</v>
      </c>
      <c r="B1626" s="336" t="s">
        <v>8490</v>
      </c>
      <c r="C1626" s="332">
        <v>0.5</v>
      </c>
      <c r="D1626" s="336" t="s">
        <v>7795</v>
      </c>
      <c r="E1626" s="271">
        <v>69</v>
      </c>
      <c r="F1626" s="271">
        <v>46</v>
      </c>
      <c r="G1626" s="271">
        <v>195</v>
      </c>
      <c r="I1626" s="338" t="s">
        <v>9147</v>
      </c>
      <c r="J1626" s="272">
        <f t="shared" si="65"/>
        <v>210</v>
      </c>
    </row>
    <row r="1627" spans="1:11" x14ac:dyDescent="0.2">
      <c r="A1627" s="337" t="s">
        <v>12041</v>
      </c>
      <c r="B1627" s="572" t="s">
        <v>8490</v>
      </c>
      <c r="C1627" s="332">
        <v>0.5</v>
      </c>
      <c r="D1627" s="572" t="s">
        <v>12042</v>
      </c>
      <c r="E1627" s="271">
        <v>76</v>
      </c>
      <c r="F1627" s="271">
        <v>26</v>
      </c>
      <c r="G1627" s="271">
        <v>190</v>
      </c>
      <c r="H1627" s="272" t="s">
        <v>12043</v>
      </c>
      <c r="I1627" s="338" t="s">
        <v>9098</v>
      </c>
      <c r="J1627" s="272">
        <f t="shared" si="65"/>
        <v>205</v>
      </c>
    </row>
    <row r="1628" spans="1:11" x14ac:dyDescent="0.2">
      <c r="A1628" s="337" t="s">
        <v>4198</v>
      </c>
      <c r="B1628" s="272" t="s">
        <v>8490</v>
      </c>
      <c r="C1628" s="332">
        <v>0.5</v>
      </c>
      <c r="D1628" s="333" t="s">
        <v>3696</v>
      </c>
      <c r="E1628" s="271">
        <v>63</v>
      </c>
      <c r="F1628" s="271">
        <v>33</v>
      </c>
      <c r="G1628" s="271">
        <v>226</v>
      </c>
      <c r="I1628" s="338" t="s">
        <v>9147</v>
      </c>
      <c r="J1628" s="272">
        <f t="shared" si="65"/>
        <v>241</v>
      </c>
    </row>
    <row r="1629" spans="1:11" x14ac:dyDescent="0.2">
      <c r="A1629" s="337" t="s">
        <v>7399</v>
      </c>
      <c r="B1629" s="338" t="s">
        <v>8490</v>
      </c>
      <c r="C1629" s="332">
        <v>0.5</v>
      </c>
      <c r="D1629" s="420" t="s">
        <v>4960</v>
      </c>
      <c r="E1629" s="271">
        <v>62</v>
      </c>
      <c r="F1629" s="271">
        <v>33</v>
      </c>
      <c r="G1629" s="271">
        <v>235</v>
      </c>
      <c r="I1629" s="338" t="s">
        <v>9147</v>
      </c>
      <c r="J1629" s="272">
        <f t="shared" si="65"/>
        <v>250</v>
      </c>
    </row>
    <row r="1630" spans="1:11" x14ac:dyDescent="0.2">
      <c r="A1630" s="337" t="s">
        <v>3320</v>
      </c>
      <c r="B1630" s="338" t="s">
        <v>8490</v>
      </c>
      <c r="C1630" s="332">
        <v>0.5</v>
      </c>
      <c r="D1630" s="420" t="s">
        <v>4960</v>
      </c>
      <c r="E1630" s="271">
        <v>65</v>
      </c>
      <c r="F1630" s="271">
        <v>34</v>
      </c>
      <c r="G1630" s="271">
        <v>225</v>
      </c>
      <c r="I1630" s="338" t="s">
        <v>9147</v>
      </c>
      <c r="J1630" s="272">
        <f t="shared" si="65"/>
        <v>240</v>
      </c>
    </row>
    <row r="1631" spans="1:11" x14ac:dyDescent="0.2">
      <c r="A1631" s="337" t="s">
        <v>2727</v>
      </c>
      <c r="B1631" s="338" t="s">
        <v>8490</v>
      </c>
      <c r="C1631" s="332">
        <v>0.5</v>
      </c>
      <c r="D1631" s="420" t="s">
        <v>4960</v>
      </c>
      <c r="E1631" s="271">
        <v>65</v>
      </c>
      <c r="F1631" s="271">
        <v>33</v>
      </c>
      <c r="G1631" s="271">
        <v>230</v>
      </c>
      <c r="H1631" s="338" t="s">
        <v>3622</v>
      </c>
      <c r="I1631" s="338" t="s">
        <v>9147</v>
      </c>
      <c r="J1631" s="272">
        <f t="shared" si="65"/>
        <v>245</v>
      </c>
    </row>
    <row r="1632" spans="1:11" x14ac:dyDescent="0.2">
      <c r="A1632" s="337" t="s">
        <v>9924</v>
      </c>
      <c r="B1632" s="338" t="s">
        <v>8490</v>
      </c>
      <c r="C1632" s="332">
        <v>0.5</v>
      </c>
      <c r="D1632" s="420" t="s">
        <v>9925</v>
      </c>
      <c r="E1632" s="271">
        <v>65</v>
      </c>
      <c r="F1632" s="271">
        <v>38</v>
      </c>
      <c r="G1632" s="271">
        <v>232</v>
      </c>
      <c r="H1632" s="338" t="s">
        <v>3789</v>
      </c>
      <c r="I1632" s="338" t="s">
        <v>9147</v>
      </c>
      <c r="J1632" s="272">
        <f t="shared" si="65"/>
        <v>247</v>
      </c>
    </row>
    <row r="1633" spans="1:11" x14ac:dyDescent="0.2">
      <c r="A1633" s="348" t="s">
        <v>3855</v>
      </c>
      <c r="B1633" s="331" t="s">
        <v>8490</v>
      </c>
      <c r="C1633" s="330">
        <v>0.5</v>
      </c>
      <c r="D1633" s="331" t="s">
        <v>9767</v>
      </c>
      <c r="E1633" s="330">
        <v>69</v>
      </c>
      <c r="F1633" s="339">
        <v>26</v>
      </c>
      <c r="G1633" s="339">
        <v>260</v>
      </c>
      <c r="I1633" s="338" t="s">
        <v>9098</v>
      </c>
      <c r="K1633" s="272">
        <f>G1633+17</f>
        <v>277</v>
      </c>
    </row>
    <row r="1634" spans="1:11" x14ac:dyDescent="0.2">
      <c r="A1634" s="348" t="s">
        <v>4798</v>
      </c>
      <c r="B1634" s="331" t="s">
        <v>8490</v>
      </c>
      <c r="C1634" s="330">
        <v>0.5</v>
      </c>
      <c r="D1634" s="331" t="s">
        <v>4799</v>
      </c>
      <c r="E1634" s="330">
        <v>65</v>
      </c>
      <c r="F1634" s="339">
        <v>33</v>
      </c>
      <c r="G1634" s="339">
        <v>238</v>
      </c>
      <c r="I1634" s="338" t="s">
        <v>9147</v>
      </c>
      <c r="J1634" s="272">
        <f t="shared" ref="J1634:J1644" si="66">G1634+15</f>
        <v>253</v>
      </c>
    </row>
    <row r="1635" spans="1:11" x14ac:dyDescent="0.2">
      <c r="A1635" s="348" t="s">
        <v>10637</v>
      </c>
      <c r="B1635" s="331" t="s">
        <v>8490</v>
      </c>
      <c r="C1635" s="330">
        <v>0.5</v>
      </c>
      <c r="D1635" s="331" t="s">
        <v>10638</v>
      </c>
      <c r="E1635" s="330">
        <v>69</v>
      </c>
      <c r="F1635" s="339">
        <v>41</v>
      </c>
      <c r="G1635" s="339">
        <v>193</v>
      </c>
      <c r="H1635" s="540" t="s">
        <v>10626</v>
      </c>
      <c r="I1635" s="540" t="s">
        <v>9147</v>
      </c>
      <c r="J1635" s="272">
        <f t="shared" si="66"/>
        <v>208</v>
      </c>
    </row>
    <row r="1636" spans="1:11" x14ac:dyDescent="0.2">
      <c r="A1636" s="348" t="s">
        <v>10639</v>
      </c>
      <c r="B1636" s="331" t="s">
        <v>8490</v>
      </c>
      <c r="C1636" s="330">
        <v>0.5</v>
      </c>
      <c r="D1636" s="331" t="s">
        <v>10640</v>
      </c>
      <c r="E1636" s="330">
        <v>67</v>
      </c>
      <c r="F1636" s="339">
        <v>43</v>
      </c>
      <c r="G1636" s="339">
        <v>195</v>
      </c>
      <c r="H1636" s="540" t="s">
        <v>10626</v>
      </c>
      <c r="I1636" s="540" t="s">
        <v>9147</v>
      </c>
      <c r="J1636" s="272">
        <f t="shared" si="66"/>
        <v>210</v>
      </c>
    </row>
    <row r="1637" spans="1:11" x14ac:dyDescent="0.2">
      <c r="A1637" s="348" t="s">
        <v>3401</v>
      </c>
      <c r="B1637" s="331" t="s">
        <v>8490</v>
      </c>
      <c r="C1637" s="330">
        <v>0.5</v>
      </c>
      <c r="D1637" s="331" t="s">
        <v>3402</v>
      </c>
      <c r="E1637" s="330">
        <v>65</v>
      </c>
      <c r="F1637" s="339">
        <v>29</v>
      </c>
      <c r="G1637" s="339">
        <v>215</v>
      </c>
      <c r="H1637" s="338" t="s">
        <v>12406</v>
      </c>
      <c r="I1637" s="338" t="s">
        <v>9147</v>
      </c>
      <c r="J1637" s="272">
        <f t="shared" si="66"/>
        <v>230</v>
      </c>
    </row>
    <row r="1638" spans="1:11" x14ac:dyDescent="0.2">
      <c r="A1638" s="577" t="s">
        <v>2272</v>
      </c>
      <c r="B1638" s="518" t="s">
        <v>8490</v>
      </c>
      <c r="C1638" s="524">
        <v>0.5</v>
      </c>
      <c r="D1638" s="518" t="s">
        <v>2273</v>
      </c>
      <c r="E1638" s="524">
        <v>65</v>
      </c>
      <c r="F1638" s="422">
        <v>33</v>
      </c>
      <c r="G1638" s="422">
        <v>213</v>
      </c>
      <c r="H1638" s="338" t="s">
        <v>9177</v>
      </c>
      <c r="I1638" s="338" t="s">
        <v>9147</v>
      </c>
      <c r="J1638" s="338">
        <f t="shared" si="66"/>
        <v>228</v>
      </c>
      <c r="K1638" s="491"/>
    </row>
    <row r="1639" spans="1:11" x14ac:dyDescent="0.2">
      <c r="A1639" s="337" t="s">
        <v>8479</v>
      </c>
      <c r="B1639" s="331" t="s">
        <v>8490</v>
      </c>
      <c r="C1639" s="332">
        <v>0.5</v>
      </c>
      <c r="D1639" s="333" t="s">
        <v>4954</v>
      </c>
      <c r="E1639" s="271">
        <v>65</v>
      </c>
      <c r="F1639" s="271">
        <v>33</v>
      </c>
      <c r="G1639" s="271">
        <v>215</v>
      </c>
      <c r="I1639" s="338" t="s">
        <v>9147</v>
      </c>
      <c r="J1639" s="272">
        <f t="shared" si="66"/>
        <v>230</v>
      </c>
    </row>
    <row r="1640" spans="1:11" x14ac:dyDescent="0.2">
      <c r="A1640" s="337" t="s">
        <v>6749</v>
      </c>
      <c r="B1640" s="331" t="s">
        <v>8490</v>
      </c>
      <c r="C1640" s="332">
        <v>0.5</v>
      </c>
      <c r="D1640" s="333" t="s">
        <v>1030</v>
      </c>
      <c r="E1640" s="271">
        <v>65</v>
      </c>
      <c r="F1640" s="271">
        <v>33</v>
      </c>
      <c r="G1640" s="271">
        <v>230</v>
      </c>
      <c r="H1640" s="272" t="s">
        <v>8216</v>
      </c>
      <c r="I1640" s="338" t="s">
        <v>9147</v>
      </c>
      <c r="J1640" s="272">
        <f t="shared" si="66"/>
        <v>245</v>
      </c>
    </row>
    <row r="1641" spans="1:11" x14ac:dyDescent="0.2">
      <c r="A1641" s="337" t="s">
        <v>2965</v>
      </c>
      <c r="B1641" s="338" t="s">
        <v>8490</v>
      </c>
      <c r="C1641" s="332">
        <v>0.5</v>
      </c>
      <c r="D1641" s="420" t="s">
        <v>5203</v>
      </c>
      <c r="E1641" s="271">
        <v>65</v>
      </c>
      <c r="F1641" s="271">
        <v>33</v>
      </c>
      <c r="G1641" s="271">
        <v>228</v>
      </c>
      <c r="I1641" s="338" t="s">
        <v>9147</v>
      </c>
      <c r="J1641" s="272">
        <f t="shared" si="66"/>
        <v>243</v>
      </c>
    </row>
    <row r="1642" spans="1:11" x14ac:dyDescent="0.2">
      <c r="A1642" s="337" t="s">
        <v>4419</v>
      </c>
      <c r="B1642" s="272" t="s">
        <v>8490</v>
      </c>
      <c r="C1642" s="332">
        <v>0.5</v>
      </c>
      <c r="D1642" s="333" t="s">
        <v>2755</v>
      </c>
      <c r="E1642" s="271">
        <v>66</v>
      </c>
      <c r="F1642" s="271">
        <v>33</v>
      </c>
      <c r="G1642" s="271">
        <v>210</v>
      </c>
      <c r="H1642" s="272" t="s">
        <v>1447</v>
      </c>
      <c r="I1642" s="338" t="s">
        <v>9147</v>
      </c>
      <c r="J1642" s="272">
        <f t="shared" si="66"/>
        <v>225</v>
      </c>
    </row>
    <row r="1643" spans="1:11" x14ac:dyDescent="0.2">
      <c r="A1643" s="337" t="s">
        <v>5731</v>
      </c>
      <c r="B1643" s="331" t="s">
        <v>8490</v>
      </c>
      <c r="C1643" s="332">
        <v>0.5</v>
      </c>
      <c r="D1643" s="333" t="s">
        <v>1446</v>
      </c>
      <c r="E1643" s="271">
        <v>65</v>
      </c>
      <c r="F1643" s="271">
        <v>33</v>
      </c>
      <c r="G1643" s="271">
        <v>228</v>
      </c>
      <c r="H1643" s="272" t="s">
        <v>4017</v>
      </c>
      <c r="I1643" s="338" t="s">
        <v>9147</v>
      </c>
      <c r="J1643" s="272">
        <f t="shared" si="66"/>
        <v>243</v>
      </c>
    </row>
    <row r="1644" spans="1:11" x14ac:dyDescent="0.2">
      <c r="A1644" s="337" t="s">
        <v>10829</v>
      </c>
      <c r="B1644" s="518" t="s">
        <v>8490</v>
      </c>
      <c r="C1644" s="332">
        <v>0.5</v>
      </c>
      <c r="D1644" s="333" t="s">
        <v>10831</v>
      </c>
      <c r="E1644" s="271">
        <v>66</v>
      </c>
      <c r="F1644" s="271">
        <v>30</v>
      </c>
      <c r="G1644" s="271">
        <v>220</v>
      </c>
      <c r="H1644" s="272" t="s">
        <v>10830</v>
      </c>
      <c r="I1644" s="338" t="s">
        <v>9147</v>
      </c>
      <c r="J1644" s="272">
        <f t="shared" si="66"/>
        <v>235</v>
      </c>
    </row>
    <row r="1645" spans="1:11" x14ac:dyDescent="0.2">
      <c r="A1645" s="337" t="s">
        <v>6266</v>
      </c>
      <c r="B1645" s="331" t="s">
        <v>8490</v>
      </c>
      <c r="C1645" s="332">
        <v>0.5</v>
      </c>
      <c r="D1645" s="420" t="s">
        <v>6267</v>
      </c>
      <c r="E1645" s="271">
        <v>68</v>
      </c>
      <c r="F1645" s="271">
        <v>25</v>
      </c>
      <c r="G1645" s="271">
        <v>270</v>
      </c>
      <c r="H1645" s="338" t="s">
        <v>6268</v>
      </c>
      <c r="I1645" s="338" t="s">
        <v>9098</v>
      </c>
      <c r="K1645" s="272">
        <f>G1645+17</f>
        <v>287</v>
      </c>
    </row>
    <row r="1646" spans="1:11" x14ac:dyDescent="0.2">
      <c r="A1646" s="337" t="s">
        <v>11543</v>
      </c>
      <c r="B1646" s="518" t="s">
        <v>8490</v>
      </c>
      <c r="C1646" s="332">
        <v>0.5</v>
      </c>
      <c r="D1646" s="420" t="s">
        <v>11541</v>
      </c>
      <c r="E1646" s="271">
        <v>68</v>
      </c>
      <c r="F1646" s="271">
        <v>25</v>
      </c>
      <c r="G1646" s="271">
        <v>263</v>
      </c>
      <c r="H1646" s="338" t="s">
        <v>11511</v>
      </c>
      <c r="I1646" s="338" t="s">
        <v>9098</v>
      </c>
      <c r="K1646" s="272">
        <f>G1646+17</f>
        <v>280</v>
      </c>
    </row>
    <row r="1647" spans="1:11" x14ac:dyDescent="0.2">
      <c r="A1647" s="337" t="s">
        <v>2839</v>
      </c>
      <c r="B1647" s="331" t="s">
        <v>8490</v>
      </c>
      <c r="C1647" s="330">
        <v>0.5</v>
      </c>
      <c r="D1647" s="331" t="s">
        <v>5447</v>
      </c>
      <c r="E1647" s="330">
        <v>80</v>
      </c>
      <c r="F1647" s="339">
        <v>27</v>
      </c>
      <c r="G1647" s="339">
        <v>197</v>
      </c>
      <c r="I1647" s="338" t="s">
        <v>9098</v>
      </c>
      <c r="K1647" s="272">
        <f>G1647+17</f>
        <v>214</v>
      </c>
    </row>
    <row r="1648" spans="1:11" x14ac:dyDescent="0.2">
      <c r="A1648" s="337" t="s">
        <v>9712</v>
      </c>
      <c r="B1648" s="338" t="s">
        <v>8490</v>
      </c>
      <c r="C1648" s="332">
        <v>0.5</v>
      </c>
      <c r="D1648" s="420" t="s">
        <v>7668</v>
      </c>
      <c r="E1648" s="271">
        <v>65</v>
      </c>
      <c r="F1648" s="271">
        <v>33</v>
      </c>
      <c r="G1648" s="271">
        <v>233</v>
      </c>
      <c r="I1648" s="338" t="s">
        <v>9147</v>
      </c>
      <c r="J1648" s="272">
        <f>G1648+15</f>
        <v>248</v>
      </c>
    </row>
    <row r="1649" spans="1:11" x14ac:dyDescent="0.2">
      <c r="A1649" s="337" t="s">
        <v>5147</v>
      </c>
      <c r="B1649" s="338" t="s">
        <v>8490</v>
      </c>
      <c r="C1649" s="332">
        <v>0.5</v>
      </c>
      <c r="D1649" s="420" t="s">
        <v>11137</v>
      </c>
      <c r="E1649" s="271">
        <v>65</v>
      </c>
      <c r="F1649" s="271">
        <v>33</v>
      </c>
      <c r="G1649" s="271">
        <v>226</v>
      </c>
      <c r="H1649" s="272" t="s">
        <v>11128</v>
      </c>
      <c r="I1649" s="338" t="s">
        <v>9147</v>
      </c>
      <c r="J1649" s="272">
        <f>G1649+15</f>
        <v>241</v>
      </c>
    </row>
    <row r="1650" spans="1:11" x14ac:dyDescent="0.2">
      <c r="A1650" s="337" t="s">
        <v>6224</v>
      </c>
      <c r="B1650" s="338" t="s">
        <v>8490</v>
      </c>
      <c r="C1650" s="332">
        <v>0.5</v>
      </c>
      <c r="D1650" s="420" t="s">
        <v>11138</v>
      </c>
      <c r="E1650" s="271">
        <v>65</v>
      </c>
      <c r="F1650" s="271">
        <v>33</v>
      </c>
      <c r="G1650" s="271">
        <v>220</v>
      </c>
      <c r="H1650" s="272" t="s">
        <v>11128</v>
      </c>
      <c r="I1650" s="338" t="s">
        <v>9147</v>
      </c>
      <c r="J1650" s="272">
        <f>G1650+15</f>
        <v>235</v>
      </c>
    </row>
    <row r="1651" spans="1:11" x14ac:dyDescent="0.2">
      <c r="A1651" s="337" t="s">
        <v>11496</v>
      </c>
      <c r="B1651" s="338" t="s">
        <v>8490</v>
      </c>
      <c r="C1651" s="332">
        <v>0.5</v>
      </c>
      <c r="D1651" s="420" t="s">
        <v>11497</v>
      </c>
      <c r="E1651" s="271">
        <v>65</v>
      </c>
      <c r="F1651" s="271">
        <v>30</v>
      </c>
      <c r="G1651" s="271">
        <v>220</v>
      </c>
      <c r="H1651" s="272" t="s">
        <v>11471</v>
      </c>
      <c r="I1651" s="338" t="s">
        <v>9147</v>
      </c>
      <c r="J1651" s="272">
        <f>G1651+15</f>
        <v>235</v>
      </c>
    </row>
    <row r="1652" spans="1:11" x14ac:dyDescent="0.2">
      <c r="A1652" s="337" t="s">
        <v>1986</v>
      </c>
      <c r="B1652" s="331" t="s">
        <v>8490</v>
      </c>
      <c r="C1652" s="330">
        <v>0.5</v>
      </c>
      <c r="D1652" s="331" t="s">
        <v>586</v>
      </c>
      <c r="E1652" s="330">
        <v>72</v>
      </c>
      <c r="F1652" s="339">
        <v>27</v>
      </c>
      <c r="G1652" s="339">
        <v>233</v>
      </c>
      <c r="I1652" s="338" t="s">
        <v>9098</v>
      </c>
      <c r="K1652" s="272">
        <f>G1652+17</f>
        <v>250</v>
      </c>
    </row>
    <row r="1653" spans="1:11" x14ac:dyDescent="0.2">
      <c r="A1653" s="337" t="s">
        <v>4739</v>
      </c>
      <c r="B1653" s="336" t="s">
        <v>8490</v>
      </c>
      <c r="C1653" s="332">
        <v>0.5</v>
      </c>
      <c r="D1653" s="336" t="s">
        <v>7863</v>
      </c>
      <c r="E1653" s="271">
        <v>65</v>
      </c>
      <c r="F1653" s="271">
        <v>32</v>
      </c>
      <c r="G1653" s="271">
        <v>236</v>
      </c>
      <c r="I1653" s="338" t="s">
        <v>9147</v>
      </c>
      <c r="J1653" s="272">
        <f>G1653+15</f>
        <v>251</v>
      </c>
    </row>
    <row r="1654" spans="1:11" x14ac:dyDescent="0.2">
      <c r="A1654" s="348" t="s">
        <v>8527</v>
      </c>
      <c r="B1654" s="331" t="s">
        <v>8490</v>
      </c>
      <c r="C1654" s="330">
        <v>0.5</v>
      </c>
      <c r="D1654" s="331" t="s">
        <v>690</v>
      </c>
      <c r="E1654" s="330">
        <v>71</v>
      </c>
      <c r="F1654" s="339">
        <v>26</v>
      </c>
      <c r="G1654" s="339">
        <v>256</v>
      </c>
      <c r="I1654" s="338" t="s">
        <v>9098</v>
      </c>
      <c r="K1654" s="272">
        <f>G1654+17</f>
        <v>273</v>
      </c>
    </row>
    <row r="1655" spans="1:11" x14ac:dyDescent="0.2">
      <c r="A1655" s="348" t="s">
        <v>4498</v>
      </c>
      <c r="B1655" s="331" t="s">
        <v>8490</v>
      </c>
      <c r="C1655" s="330">
        <v>0.5</v>
      </c>
      <c r="D1655" s="331" t="s">
        <v>2254</v>
      </c>
      <c r="E1655" s="330">
        <v>65</v>
      </c>
      <c r="F1655" s="339">
        <v>38</v>
      </c>
      <c r="G1655" s="339">
        <v>235</v>
      </c>
      <c r="I1655" s="338" t="s">
        <v>9147</v>
      </c>
      <c r="J1655" s="272">
        <f t="shared" ref="J1655:J1666" si="67">G1655+15</f>
        <v>250</v>
      </c>
    </row>
    <row r="1656" spans="1:11" x14ac:dyDescent="0.2">
      <c r="A1656" s="577" t="s">
        <v>11100</v>
      </c>
      <c r="B1656" s="518" t="s">
        <v>8490</v>
      </c>
      <c r="C1656" s="330">
        <v>0.5</v>
      </c>
      <c r="D1656" s="518" t="s">
        <v>11101</v>
      </c>
      <c r="E1656" s="330">
        <v>64</v>
      </c>
      <c r="F1656" s="339">
        <v>33</v>
      </c>
      <c r="G1656" s="339">
        <v>230</v>
      </c>
      <c r="H1656" s="272" t="s">
        <v>12393</v>
      </c>
      <c r="I1656" s="338" t="s">
        <v>9147</v>
      </c>
      <c r="J1656" s="272">
        <f t="shared" si="67"/>
        <v>245</v>
      </c>
    </row>
    <row r="1657" spans="1:11" x14ac:dyDescent="0.2">
      <c r="A1657" s="337" t="s">
        <v>4777</v>
      </c>
      <c r="B1657" s="336" t="s">
        <v>8490</v>
      </c>
      <c r="C1657" s="332">
        <v>0.5</v>
      </c>
      <c r="D1657" s="336" t="s">
        <v>9913</v>
      </c>
      <c r="E1657" s="271">
        <v>63</v>
      </c>
      <c r="F1657" s="271">
        <v>32</v>
      </c>
      <c r="G1657" s="271">
        <v>235</v>
      </c>
      <c r="I1657" s="338" t="s">
        <v>9147</v>
      </c>
      <c r="J1657" s="272">
        <f t="shared" si="67"/>
        <v>250</v>
      </c>
    </row>
    <row r="1658" spans="1:11" x14ac:dyDescent="0.2">
      <c r="A1658" s="337" t="s">
        <v>2242</v>
      </c>
      <c r="B1658" s="336" t="s">
        <v>8490</v>
      </c>
      <c r="C1658" s="332">
        <v>0.5</v>
      </c>
      <c r="D1658" s="336" t="s">
        <v>2640</v>
      </c>
      <c r="E1658" s="271">
        <v>64</v>
      </c>
      <c r="F1658" s="271">
        <v>33</v>
      </c>
      <c r="G1658" s="271">
        <v>234</v>
      </c>
      <c r="I1658" s="338" t="s">
        <v>9147</v>
      </c>
      <c r="J1658" s="272">
        <f t="shared" si="67"/>
        <v>249</v>
      </c>
    </row>
    <row r="1659" spans="1:11" x14ac:dyDescent="0.2">
      <c r="A1659" s="337" t="s">
        <v>3324</v>
      </c>
      <c r="B1659" s="336" t="s">
        <v>8490</v>
      </c>
      <c r="C1659" s="332">
        <v>0.5</v>
      </c>
      <c r="D1659" s="336" t="s">
        <v>3323</v>
      </c>
      <c r="E1659" s="271">
        <v>62</v>
      </c>
      <c r="F1659" s="271">
        <v>38</v>
      </c>
      <c r="G1659" s="271">
        <v>240</v>
      </c>
      <c r="I1659" s="338" t="s">
        <v>9147</v>
      </c>
      <c r="J1659" s="272">
        <f t="shared" si="67"/>
        <v>255</v>
      </c>
    </row>
    <row r="1660" spans="1:11" x14ac:dyDescent="0.2">
      <c r="A1660" s="483" t="s">
        <v>7690</v>
      </c>
      <c r="B1660" s="484" t="s">
        <v>8490</v>
      </c>
      <c r="C1660" s="485">
        <v>0.5</v>
      </c>
      <c r="D1660" s="484" t="s">
        <v>1987</v>
      </c>
      <c r="E1660" s="486">
        <v>64</v>
      </c>
      <c r="F1660" s="486">
        <v>33</v>
      </c>
      <c r="G1660" s="486">
        <v>230</v>
      </c>
      <c r="H1660" s="491" t="s">
        <v>9131</v>
      </c>
      <c r="I1660" s="338" t="s">
        <v>9147</v>
      </c>
      <c r="J1660" s="272">
        <f t="shared" si="67"/>
        <v>245</v>
      </c>
    </row>
    <row r="1661" spans="1:11" x14ac:dyDescent="0.2">
      <c r="A1661" s="483" t="s">
        <v>7690</v>
      </c>
      <c r="B1661" s="491" t="s">
        <v>8490</v>
      </c>
      <c r="C1661" s="485">
        <v>0.5</v>
      </c>
      <c r="D1661" s="538" t="s">
        <v>6773</v>
      </c>
      <c r="E1661" s="486">
        <v>64</v>
      </c>
      <c r="F1661" s="486">
        <v>33</v>
      </c>
      <c r="G1661" s="486">
        <v>231</v>
      </c>
      <c r="H1661" s="491" t="s">
        <v>9131</v>
      </c>
      <c r="I1661" s="491" t="s">
        <v>9147</v>
      </c>
      <c r="J1661" s="491">
        <f t="shared" si="67"/>
        <v>246</v>
      </c>
    </row>
    <row r="1662" spans="1:11" x14ac:dyDescent="0.2">
      <c r="A1662" s="483" t="s">
        <v>2659</v>
      </c>
      <c r="B1662" s="491" t="s">
        <v>8490</v>
      </c>
      <c r="C1662" s="485">
        <v>0.5</v>
      </c>
      <c r="D1662" s="538" t="s">
        <v>2660</v>
      </c>
      <c r="E1662" s="486">
        <v>64</v>
      </c>
      <c r="F1662" s="486">
        <v>33</v>
      </c>
      <c r="G1662" s="486">
        <v>215</v>
      </c>
      <c r="H1662" s="491" t="s">
        <v>2661</v>
      </c>
      <c r="I1662" s="338" t="s">
        <v>9147</v>
      </c>
      <c r="J1662" s="272">
        <f t="shared" si="67"/>
        <v>230</v>
      </c>
    </row>
    <row r="1663" spans="1:11" x14ac:dyDescent="0.2">
      <c r="A1663" s="483" t="s">
        <v>6756</v>
      </c>
      <c r="B1663" s="491" t="s">
        <v>8490</v>
      </c>
      <c r="C1663" s="485">
        <v>0.5</v>
      </c>
      <c r="D1663" s="538" t="s">
        <v>6757</v>
      </c>
      <c r="E1663" s="486">
        <v>65</v>
      </c>
      <c r="F1663" s="486">
        <v>33</v>
      </c>
      <c r="G1663" s="486">
        <v>231</v>
      </c>
      <c r="H1663" s="491" t="s">
        <v>6758</v>
      </c>
      <c r="I1663" s="491" t="s">
        <v>9147</v>
      </c>
      <c r="J1663" s="491">
        <f t="shared" si="67"/>
        <v>246</v>
      </c>
    </row>
    <row r="1664" spans="1:11" s="338" customFormat="1" x14ac:dyDescent="0.2">
      <c r="A1664" s="337" t="s">
        <v>11390</v>
      </c>
      <c r="B1664" s="338" t="s">
        <v>8490</v>
      </c>
      <c r="C1664" s="449">
        <v>0.5</v>
      </c>
      <c r="D1664" s="420" t="s">
        <v>11393</v>
      </c>
      <c r="E1664" s="425">
        <v>67</v>
      </c>
      <c r="F1664" s="425">
        <v>27</v>
      </c>
      <c r="G1664" s="425">
        <v>267</v>
      </c>
      <c r="H1664" s="338" t="s">
        <v>11356</v>
      </c>
      <c r="I1664" s="338" t="s">
        <v>9098</v>
      </c>
      <c r="K1664" s="272">
        <f>G1664+17</f>
        <v>284</v>
      </c>
    </row>
    <row r="1665" spans="1:11" x14ac:dyDescent="0.2">
      <c r="A1665" s="337" t="s">
        <v>6523</v>
      </c>
      <c r="B1665" s="338" t="s">
        <v>8490</v>
      </c>
      <c r="C1665" s="332">
        <v>0.5</v>
      </c>
      <c r="D1665" s="420" t="s">
        <v>140</v>
      </c>
      <c r="E1665" s="271">
        <v>63</v>
      </c>
      <c r="F1665" s="271">
        <v>33</v>
      </c>
      <c r="G1665" s="271">
        <v>225</v>
      </c>
      <c r="H1665" s="338" t="s">
        <v>7659</v>
      </c>
      <c r="I1665" s="338" t="s">
        <v>9147</v>
      </c>
      <c r="J1665" s="272">
        <f t="shared" si="67"/>
        <v>240</v>
      </c>
    </row>
    <row r="1666" spans="1:11" x14ac:dyDescent="0.2">
      <c r="A1666" s="337" t="s">
        <v>10939</v>
      </c>
      <c r="B1666" s="338" t="s">
        <v>8490</v>
      </c>
      <c r="C1666" s="332">
        <v>0.5</v>
      </c>
      <c r="D1666" s="420" t="s">
        <v>10940</v>
      </c>
      <c r="E1666" s="271">
        <v>63</v>
      </c>
      <c r="F1666" s="271">
        <v>33</v>
      </c>
      <c r="G1666" s="271">
        <v>225</v>
      </c>
      <c r="H1666" s="338" t="s">
        <v>10933</v>
      </c>
      <c r="I1666" s="338" t="s">
        <v>9147</v>
      </c>
      <c r="J1666" s="272">
        <f t="shared" si="67"/>
        <v>240</v>
      </c>
    </row>
    <row r="1667" spans="1:11" x14ac:dyDescent="0.2">
      <c r="A1667" s="337" t="s">
        <v>6803</v>
      </c>
      <c r="B1667" s="331" t="s">
        <v>8490</v>
      </c>
      <c r="C1667" s="330">
        <v>0.5</v>
      </c>
      <c r="D1667" s="331" t="s">
        <v>6804</v>
      </c>
      <c r="E1667" s="330">
        <v>70</v>
      </c>
      <c r="F1667" s="425" t="s">
        <v>4076</v>
      </c>
      <c r="G1667" s="339">
        <v>267</v>
      </c>
      <c r="H1667" s="338"/>
      <c r="I1667" s="338" t="s">
        <v>9098</v>
      </c>
      <c r="K1667" s="272">
        <f>G1667+17</f>
        <v>284</v>
      </c>
    </row>
    <row r="1668" spans="1:11" x14ac:dyDescent="0.2">
      <c r="A1668" s="337" t="s">
        <v>2591</v>
      </c>
      <c r="B1668" s="336" t="s">
        <v>8490</v>
      </c>
      <c r="C1668" s="332">
        <v>0.5</v>
      </c>
      <c r="D1668" s="336" t="s">
        <v>5921</v>
      </c>
      <c r="E1668" s="271">
        <v>70</v>
      </c>
      <c r="G1668" s="271">
        <v>268</v>
      </c>
      <c r="I1668" s="338" t="s">
        <v>9098</v>
      </c>
      <c r="K1668" s="272">
        <f>G1668+17</f>
        <v>285</v>
      </c>
    </row>
    <row r="1669" spans="1:11" x14ac:dyDescent="0.2">
      <c r="A1669" s="328" t="s">
        <v>10847</v>
      </c>
      <c r="B1669" s="272" t="s">
        <v>8490</v>
      </c>
      <c r="C1669" s="332">
        <v>0.5</v>
      </c>
      <c r="D1669" s="333" t="s">
        <v>11236</v>
      </c>
      <c r="E1669" s="271">
        <v>65</v>
      </c>
      <c r="F1669" s="271">
        <v>33</v>
      </c>
      <c r="G1669" s="271">
        <v>215</v>
      </c>
      <c r="H1669" s="272" t="s">
        <v>11198</v>
      </c>
      <c r="I1669" s="272" t="s">
        <v>9147</v>
      </c>
      <c r="J1669" s="272">
        <f>G1669+15</f>
        <v>230</v>
      </c>
    </row>
    <row r="1670" spans="1:11" x14ac:dyDescent="0.2">
      <c r="A1670" s="348" t="s">
        <v>3127</v>
      </c>
      <c r="B1670" s="331" t="s">
        <v>8490</v>
      </c>
      <c r="C1670" s="330">
        <v>0.5</v>
      </c>
      <c r="D1670" s="331" t="s">
        <v>10458</v>
      </c>
      <c r="E1670" s="330" t="s">
        <v>9718</v>
      </c>
      <c r="F1670" s="339">
        <v>25</v>
      </c>
      <c r="G1670" s="339">
        <v>228</v>
      </c>
      <c r="I1670" s="338" t="s">
        <v>9098</v>
      </c>
      <c r="K1670" s="272">
        <f>G1670+17</f>
        <v>245</v>
      </c>
    </row>
    <row r="1671" spans="1:11" x14ac:dyDescent="0.2">
      <c r="A1671" s="542" t="s">
        <v>1979</v>
      </c>
      <c r="B1671" s="499" t="s">
        <v>8490</v>
      </c>
      <c r="C1671" s="536">
        <v>0.5</v>
      </c>
      <c r="D1671" s="552" t="s">
        <v>8485</v>
      </c>
      <c r="E1671" s="498">
        <v>65</v>
      </c>
      <c r="F1671" s="498">
        <v>33</v>
      </c>
      <c r="G1671" s="498">
        <v>235</v>
      </c>
      <c r="H1671" s="499"/>
      <c r="I1671" s="499" t="s">
        <v>9147</v>
      </c>
      <c r="J1671" s="499">
        <f t="shared" ref="J1671:J1676" si="68">G1671+15</f>
        <v>250</v>
      </c>
    </row>
    <row r="1672" spans="1:11" x14ac:dyDescent="0.2">
      <c r="A1672" s="542" t="s">
        <v>353</v>
      </c>
      <c r="B1672" s="499" t="s">
        <v>8490</v>
      </c>
      <c r="C1672" s="536">
        <v>0.5</v>
      </c>
      <c r="D1672" s="552" t="s">
        <v>1988</v>
      </c>
      <c r="E1672" s="498">
        <v>64</v>
      </c>
      <c r="F1672" s="498"/>
      <c r="G1672" s="498"/>
      <c r="H1672" s="499"/>
      <c r="I1672" s="499" t="s">
        <v>9147</v>
      </c>
      <c r="J1672" s="499">
        <f t="shared" si="68"/>
        <v>15</v>
      </c>
    </row>
    <row r="1673" spans="1:11" x14ac:dyDescent="0.2">
      <c r="A1673" s="337" t="s">
        <v>6090</v>
      </c>
      <c r="B1673" s="338" t="s">
        <v>8490</v>
      </c>
      <c r="C1673" s="332">
        <v>0.5</v>
      </c>
      <c r="D1673" s="420" t="s">
        <v>2108</v>
      </c>
      <c r="E1673" s="271">
        <v>64</v>
      </c>
      <c r="F1673" s="271">
        <v>30</v>
      </c>
      <c r="G1673" s="271">
        <v>255</v>
      </c>
      <c r="I1673" s="338" t="s">
        <v>9147</v>
      </c>
      <c r="J1673" s="272">
        <f t="shared" si="68"/>
        <v>270</v>
      </c>
    </row>
    <row r="1674" spans="1:11" x14ac:dyDescent="0.2">
      <c r="A1674" s="337" t="s">
        <v>6091</v>
      </c>
      <c r="B1674" s="338" t="s">
        <v>8490</v>
      </c>
      <c r="C1674" s="332">
        <v>0.5</v>
      </c>
      <c r="D1674" s="420" t="s">
        <v>8945</v>
      </c>
      <c r="E1674" s="271">
        <v>64</v>
      </c>
      <c r="F1674" s="271">
        <v>33</v>
      </c>
      <c r="G1674" s="271">
        <v>225</v>
      </c>
      <c r="H1674" s="338" t="s">
        <v>8946</v>
      </c>
      <c r="I1674" s="338" t="s">
        <v>9147</v>
      </c>
      <c r="J1674" s="272">
        <f t="shared" si="68"/>
        <v>240</v>
      </c>
    </row>
    <row r="1675" spans="1:11" x14ac:dyDescent="0.2">
      <c r="A1675" s="496" t="s">
        <v>4841</v>
      </c>
      <c r="B1675" s="487" t="s">
        <v>8490</v>
      </c>
      <c r="C1675" s="497">
        <v>0.5</v>
      </c>
      <c r="D1675" s="487" t="s">
        <v>9775</v>
      </c>
      <c r="E1675" s="497">
        <v>64</v>
      </c>
      <c r="F1675" s="523">
        <v>33</v>
      </c>
      <c r="G1675" s="523">
        <v>231</v>
      </c>
      <c r="H1675" s="499"/>
      <c r="I1675" s="499" t="s">
        <v>9147</v>
      </c>
      <c r="J1675" s="499">
        <f t="shared" si="68"/>
        <v>246</v>
      </c>
    </row>
    <row r="1676" spans="1:11" x14ac:dyDescent="0.2">
      <c r="A1676" s="337" t="s">
        <v>6604</v>
      </c>
      <c r="B1676" s="338" t="s">
        <v>8490</v>
      </c>
      <c r="C1676" s="332">
        <v>0.5</v>
      </c>
      <c r="D1676" s="420" t="s">
        <v>6605</v>
      </c>
      <c r="E1676" s="271">
        <v>69</v>
      </c>
      <c r="F1676" s="271">
        <v>26</v>
      </c>
      <c r="G1676" s="271">
        <v>260</v>
      </c>
      <c r="H1676" s="338"/>
      <c r="I1676" s="338" t="s">
        <v>9098</v>
      </c>
      <c r="J1676" s="272">
        <f t="shared" si="68"/>
        <v>275</v>
      </c>
    </row>
    <row r="1677" spans="1:11" x14ac:dyDescent="0.2">
      <c r="A1677" s="337" t="s">
        <v>10054</v>
      </c>
      <c r="B1677" s="336" t="s">
        <v>8490</v>
      </c>
      <c r="C1677" s="332">
        <v>0.5</v>
      </c>
      <c r="D1677" s="336" t="s">
        <v>829</v>
      </c>
      <c r="E1677" s="271">
        <v>71</v>
      </c>
      <c r="G1677" s="271">
        <v>280</v>
      </c>
      <c r="I1677" s="338" t="s">
        <v>9098</v>
      </c>
      <c r="K1677" s="272">
        <f>G1677+17</f>
        <v>297</v>
      </c>
    </row>
    <row r="1678" spans="1:11" x14ac:dyDescent="0.2">
      <c r="A1678" s="337" t="s">
        <v>34</v>
      </c>
      <c r="B1678" s="336" t="s">
        <v>8490</v>
      </c>
      <c r="C1678" s="332">
        <v>0.5</v>
      </c>
      <c r="D1678" s="336" t="s">
        <v>3410</v>
      </c>
      <c r="E1678" s="271">
        <v>69</v>
      </c>
      <c r="F1678" s="271">
        <v>25</v>
      </c>
      <c r="G1678" s="271">
        <v>256</v>
      </c>
      <c r="H1678" s="338" t="s">
        <v>33</v>
      </c>
      <c r="I1678" s="338" t="s">
        <v>9098</v>
      </c>
      <c r="K1678" s="272">
        <f>G1678+17</f>
        <v>273</v>
      </c>
    </row>
    <row r="1679" spans="1:11" x14ac:dyDescent="0.2">
      <c r="A1679" s="337" t="s">
        <v>10487</v>
      </c>
      <c r="B1679" s="338" t="s">
        <v>8490</v>
      </c>
      <c r="C1679" s="332">
        <v>0.5</v>
      </c>
      <c r="D1679" s="420" t="s">
        <v>6774</v>
      </c>
      <c r="E1679" s="271">
        <v>67</v>
      </c>
      <c r="F1679" s="271">
        <v>42</v>
      </c>
      <c r="G1679" s="271">
        <v>201</v>
      </c>
      <c r="I1679" s="338" t="s">
        <v>9147</v>
      </c>
      <c r="J1679" s="272">
        <f>G1679+15</f>
        <v>216</v>
      </c>
    </row>
    <row r="1680" spans="1:11" x14ac:dyDescent="0.2">
      <c r="A1680" s="337" t="s">
        <v>4800</v>
      </c>
      <c r="B1680" s="336" t="s">
        <v>8490</v>
      </c>
      <c r="C1680" s="332">
        <v>0.5</v>
      </c>
      <c r="D1680" s="336" t="s">
        <v>7118</v>
      </c>
      <c r="E1680" s="271">
        <v>76</v>
      </c>
      <c r="F1680" s="271">
        <v>26</v>
      </c>
      <c r="G1680" s="271">
        <v>190</v>
      </c>
      <c r="I1680" s="338" t="s">
        <v>9098</v>
      </c>
      <c r="K1680" s="272">
        <f>G1680+17</f>
        <v>207</v>
      </c>
    </row>
    <row r="1681" spans="1:11" x14ac:dyDescent="0.2">
      <c r="A1681" s="337" t="s">
        <v>8890</v>
      </c>
      <c r="B1681" s="336" t="s">
        <v>8490</v>
      </c>
      <c r="C1681" s="332">
        <v>0.5</v>
      </c>
      <c r="D1681" s="336" t="s">
        <v>576</v>
      </c>
      <c r="E1681" s="271">
        <v>65</v>
      </c>
      <c r="F1681" s="271">
        <v>33</v>
      </c>
      <c r="G1681" s="271">
        <v>220</v>
      </c>
      <c r="I1681" s="338" t="s">
        <v>9147</v>
      </c>
      <c r="J1681" s="272">
        <f t="shared" ref="J1681:J1695" si="69">G1681+15</f>
        <v>235</v>
      </c>
    </row>
    <row r="1682" spans="1:11" x14ac:dyDescent="0.2">
      <c r="A1682" s="337" t="s">
        <v>8842</v>
      </c>
      <c r="B1682" s="338" t="s">
        <v>8490</v>
      </c>
      <c r="C1682" s="332">
        <v>0.5</v>
      </c>
      <c r="D1682" s="420" t="s">
        <v>6890</v>
      </c>
      <c r="E1682" s="271">
        <v>65</v>
      </c>
      <c r="F1682" s="271">
        <v>33</v>
      </c>
      <c r="G1682" s="271">
        <v>225</v>
      </c>
      <c r="I1682" s="338" t="s">
        <v>9147</v>
      </c>
      <c r="J1682" s="272">
        <f t="shared" si="69"/>
        <v>240</v>
      </c>
    </row>
    <row r="1683" spans="1:11" x14ac:dyDescent="0.2">
      <c r="A1683" s="337" t="s">
        <v>2857</v>
      </c>
      <c r="B1683" s="338" t="s">
        <v>8490</v>
      </c>
      <c r="C1683" s="332">
        <v>0.5</v>
      </c>
      <c r="D1683" s="420" t="s">
        <v>10032</v>
      </c>
      <c r="E1683" s="271">
        <v>65</v>
      </c>
      <c r="F1683" s="271">
        <v>33</v>
      </c>
      <c r="G1683" s="271">
        <v>220</v>
      </c>
      <c r="H1683" s="338" t="s">
        <v>9939</v>
      </c>
      <c r="I1683" s="338" t="s">
        <v>9147</v>
      </c>
      <c r="J1683" s="272">
        <f t="shared" si="69"/>
        <v>235</v>
      </c>
    </row>
    <row r="1684" spans="1:11" x14ac:dyDescent="0.2">
      <c r="A1684" s="337" t="s">
        <v>1744</v>
      </c>
      <c r="B1684" s="272" t="s">
        <v>8490</v>
      </c>
      <c r="C1684" s="332">
        <v>0.5</v>
      </c>
      <c r="D1684" s="333" t="s">
        <v>3192</v>
      </c>
      <c r="E1684" s="271">
        <v>66</v>
      </c>
      <c r="F1684" s="271">
        <v>31</v>
      </c>
      <c r="G1684" s="271">
        <v>210</v>
      </c>
      <c r="I1684" s="338" t="s">
        <v>9147</v>
      </c>
      <c r="J1684" s="272">
        <f t="shared" si="69"/>
        <v>225</v>
      </c>
    </row>
    <row r="1685" spans="1:11" x14ac:dyDescent="0.2">
      <c r="A1685" s="337" t="s">
        <v>11576</v>
      </c>
      <c r="B1685" s="272" t="s">
        <v>8490</v>
      </c>
      <c r="C1685" s="332">
        <v>0.5</v>
      </c>
      <c r="D1685" s="333" t="s">
        <v>11577</v>
      </c>
      <c r="E1685" s="271">
        <v>70</v>
      </c>
      <c r="F1685" s="271">
        <v>32</v>
      </c>
      <c r="G1685" s="271">
        <v>225</v>
      </c>
      <c r="H1685" s="272" t="s">
        <v>11551</v>
      </c>
      <c r="I1685" s="338" t="s">
        <v>9147</v>
      </c>
      <c r="J1685" s="272">
        <f t="shared" si="69"/>
        <v>240</v>
      </c>
    </row>
    <row r="1686" spans="1:11" x14ac:dyDescent="0.2">
      <c r="A1686" s="337" t="s">
        <v>1239</v>
      </c>
      <c r="B1686" s="336" t="s">
        <v>8490</v>
      </c>
      <c r="C1686" s="332">
        <v>0.5</v>
      </c>
      <c r="D1686" s="336" t="s">
        <v>1781</v>
      </c>
      <c r="E1686" s="271">
        <v>67</v>
      </c>
      <c r="F1686" s="271">
        <v>33</v>
      </c>
      <c r="G1686" s="271">
        <v>215</v>
      </c>
      <c r="I1686" s="338" t="s">
        <v>9147</v>
      </c>
      <c r="J1686" s="272">
        <f t="shared" si="69"/>
        <v>230</v>
      </c>
    </row>
    <row r="1687" spans="1:11" x14ac:dyDescent="0.2">
      <c r="A1687" s="348" t="s">
        <v>1240</v>
      </c>
      <c r="B1687" s="331" t="s">
        <v>8490</v>
      </c>
      <c r="C1687" s="330">
        <v>0.5</v>
      </c>
      <c r="D1687" s="331" t="s">
        <v>6997</v>
      </c>
      <c r="E1687" s="330">
        <v>67</v>
      </c>
      <c r="F1687" s="339">
        <v>33</v>
      </c>
      <c r="G1687" s="339">
        <v>208</v>
      </c>
      <c r="I1687" s="338" t="s">
        <v>9147</v>
      </c>
      <c r="J1687" s="272">
        <f t="shared" si="69"/>
        <v>223</v>
      </c>
    </row>
    <row r="1688" spans="1:11" x14ac:dyDescent="0.2">
      <c r="A1688" s="492" t="s">
        <v>8694</v>
      </c>
      <c r="B1688" s="488" t="s">
        <v>8490</v>
      </c>
      <c r="C1688" s="489">
        <v>0.5</v>
      </c>
      <c r="D1688" s="488" t="s">
        <v>8695</v>
      </c>
      <c r="E1688" s="489">
        <v>67</v>
      </c>
      <c r="F1688" s="490">
        <v>32</v>
      </c>
      <c r="G1688" s="490">
        <v>213</v>
      </c>
      <c r="H1688" s="491" t="s">
        <v>9818</v>
      </c>
      <c r="I1688" s="491" t="s">
        <v>9147</v>
      </c>
      <c r="J1688" s="491">
        <f t="shared" si="69"/>
        <v>228</v>
      </c>
    </row>
    <row r="1689" spans="1:11" x14ac:dyDescent="0.2">
      <c r="A1689" s="577" t="s">
        <v>11574</v>
      </c>
      <c r="B1689" s="518" t="s">
        <v>8490</v>
      </c>
      <c r="C1689" s="330">
        <v>0.5</v>
      </c>
      <c r="D1689" s="518" t="s">
        <v>8695</v>
      </c>
      <c r="E1689" s="330">
        <v>66</v>
      </c>
      <c r="F1689" s="339">
        <v>32</v>
      </c>
      <c r="G1689" s="339">
        <v>207</v>
      </c>
      <c r="H1689" s="338" t="s">
        <v>11551</v>
      </c>
      <c r="I1689" s="338" t="s">
        <v>9147</v>
      </c>
      <c r="J1689" s="272">
        <f t="shared" si="69"/>
        <v>222</v>
      </c>
    </row>
    <row r="1690" spans="1:11" x14ac:dyDescent="0.2">
      <c r="A1690" s="577" t="s">
        <v>11575</v>
      </c>
      <c r="B1690" s="518" t="s">
        <v>8490</v>
      </c>
      <c r="C1690" s="330">
        <v>0.5</v>
      </c>
      <c r="D1690" s="518" t="s">
        <v>8695</v>
      </c>
      <c r="E1690" s="330">
        <v>67</v>
      </c>
      <c r="F1690" s="339">
        <v>32</v>
      </c>
      <c r="G1690" s="339">
        <v>212</v>
      </c>
      <c r="H1690" s="338" t="s">
        <v>11551</v>
      </c>
      <c r="I1690" s="338" t="s">
        <v>9147</v>
      </c>
      <c r="J1690" s="272">
        <f t="shared" si="69"/>
        <v>227</v>
      </c>
    </row>
    <row r="1691" spans="1:11" x14ac:dyDescent="0.2">
      <c r="A1691" s="348" t="s">
        <v>6148</v>
      </c>
      <c r="B1691" s="331" t="s">
        <v>8490</v>
      </c>
      <c r="C1691" s="330">
        <v>0.5</v>
      </c>
      <c r="D1691" s="331" t="s">
        <v>6149</v>
      </c>
      <c r="E1691" s="330">
        <v>63</v>
      </c>
      <c r="F1691" s="339">
        <v>33</v>
      </c>
      <c r="G1691" s="339">
        <v>235</v>
      </c>
      <c r="H1691" s="338" t="s">
        <v>6146</v>
      </c>
      <c r="I1691" s="338" t="s">
        <v>9147</v>
      </c>
      <c r="J1691" s="272">
        <f t="shared" si="69"/>
        <v>250</v>
      </c>
    </row>
    <row r="1692" spans="1:11" x14ac:dyDescent="0.2">
      <c r="A1692" s="348" t="s">
        <v>493</v>
      </c>
      <c r="B1692" s="331" t="s">
        <v>8490</v>
      </c>
      <c r="C1692" s="330">
        <v>0.5</v>
      </c>
      <c r="D1692" s="331" t="s">
        <v>494</v>
      </c>
      <c r="E1692" s="330">
        <v>65</v>
      </c>
      <c r="F1692" s="339">
        <v>33</v>
      </c>
      <c r="G1692" s="339">
        <v>220</v>
      </c>
      <c r="H1692" s="338" t="s">
        <v>12079</v>
      </c>
      <c r="I1692" s="338" t="s">
        <v>9147</v>
      </c>
      <c r="J1692" s="272">
        <f t="shared" si="69"/>
        <v>235</v>
      </c>
    </row>
    <row r="1693" spans="1:11" x14ac:dyDescent="0.2">
      <c r="A1693" s="577" t="s">
        <v>10832</v>
      </c>
      <c r="B1693" s="518" t="s">
        <v>8490</v>
      </c>
      <c r="C1693" s="330">
        <v>0.5</v>
      </c>
      <c r="D1693" s="518" t="s">
        <v>10833</v>
      </c>
      <c r="E1693" s="330">
        <v>65</v>
      </c>
      <c r="F1693" s="339">
        <v>33</v>
      </c>
      <c r="G1693" s="339">
        <v>217</v>
      </c>
      <c r="H1693" s="338" t="s">
        <v>12079</v>
      </c>
      <c r="I1693" s="338" t="s">
        <v>9147</v>
      </c>
      <c r="J1693" s="272">
        <f t="shared" si="69"/>
        <v>232</v>
      </c>
    </row>
    <row r="1694" spans="1:11" x14ac:dyDescent="0.2">
      <c r="A1694" s="577" t="s">
        <v>10865</v>
      </c>
      <c r="B1694" s="518" t="s">
        <v>8490</v>
      </c>
      <c r="C1694" s="330">
        <v>0.5</v>
      </c>
      <c r="D1694" s="518" t="s">
        <v>10866</v>
      </c>
      <c r="E1694" s="330">
        <v>65</v>
      </c>
      <c r="F1694" s="339">
        <v>33</v>
      </c>
      <c r="G1694" s="339">
        <v>220</v>
      </c>
      <c r="H1694" s="338" t="s">
        <v>12079</v>
      </c>
      <c r="I1694" s="338" t="s">
        <v>9147</v>
      </c>
      <c r="J1694" s="272">
        <f t="shared" si="69"/>
        <v>235</v>
      </c>
    </row>
    <row r="1695" spans="1:11" x14ac:dyDescent="0.2">
      <c r="A1695" s="348" t="s">
        <v>5388</v>
      </c>
      <c r="B1695" s="331" t="s">
        <v>8490</v>
      </c>
      <c r="C1695" s="330">
        <v>0.5</v>
      </c>
      <c r="D1695" s="331" t="s">
        <v>5389</v>
      </c>
      <c r="E1695" s="330">
        <v>65</v>
      </c>
      <c r="F1695" s="339">
        <v>33</v>
      </c>
      <c r="G1695" s="339">
        <v>225</v>
      </c>
      <c r="I1695" s="338" t="s">
        <v>9147</v>
      </c>
      <c r="J1695" s="272">
        <f t="shared" si="69"/>
        <v>240</v>
      </c>
    </row>
    <row r="1696" spans="1:11" x14ac:dyDescent="0.2">
      <c r="A1696" s="348" t="s">
        <v>3905</v>
      </c>
      <c r="B1696" s="331" t="s">
        <v>8490</v>
      </c>
      <c r="C1696" s="330">
        <v>0.5</v>
      </c>
      <c r="D1696" s="331" t="s">
        <v>10517</v>
      </c>
      <c r="E1696" s="330">
        <v>67</v>
      </c>
      <c r="F1696" s="425" t="s">
        <v>4076</v>
      </c>
      <c r="G1696" s="339">
        <v>267</v>
      </c>
      <c r="I1696" s="338" t="s">
        <v>9098</v>
      </c>
      <c r="K1696" s="272">
        <f>G1696+17</f>
        <v>284</v>
      </c>
    </row>
    <row r="1697" spans="1:11" x14ac:dyDescent="0.2">
      <c r="A1697" s="348" t="s">
        <v>2592</v>
      </c>
      <c r="B1697" s="331" t="s">
        <v>8490</v>
      </c>
      <c r="C1697" s="330">
        <v>0.5</v>
      </c>
      <c r="D1697" s="331" t="s">
        <v>2137</v>
      </c>
      <c r="E1697" s="330">
        <v>70</v>
      </c>
      <c r="F1697" s="422"/>
      <c r="G1697" s="339"/>
      <c r="I1697" s="338" t="s">
        <v>9098</v>
      </c>
      <c r="K1697" s="272">
        <f>G1697+17</f>
        <v>17</v>
      </c>
    </row>
    <row r="1698" spans="1:11" x14ac:dyDescent="0.2">
      <c r="A1698" s="348" t="s">
        <v>10066</v>
      </c>
      <c r="B1698" s="331" t="s">
        <v>8490</v>
      </c>
      <c r="C1698" s="330">
        <v>0.5</v>
      </c>
      <c r="D1698" s="331" t="s">
        <v>7417</v>
      </c>
      <c r="E1698" s="330">
        <v>65</v>
      </c>
      <c r="F1698" s="422">
        <v>33</v>
      </c>
      <c r="G1698" s="339">
        <v>228</v>
      </c>
      <c r="I1698" s="338" t="s">
        <v>9147</v>
      </c>
      <c r="J1698" s="272">
        <f>G1698+15</f>
        <v>243</v>
      </c>
    </row>
    <row r="1699" spans="1:11" x14ac:dyDescent="0.2">
      <c r="A1699" s="492" t="s">
        <v>849</v>
      </c>
      <c r="B1699" s="488" t="s">
        <v>8490</v>
      </c>
      <c r="C1699" s="489">
        <v>0.5</v>
      </c>
      <c r="D1699" s="488" t="s">
        <v>850</v>
      </c>
      <c r="E1699" s="489">
        <v>65</v>
      </c>
      <c r="F1699" s="490">
        <v>33</v>
      </c>
      <c r="G1699" s="490">
        <v>230</v>
      </c>
      <c r="H1699" s="491" t="s">
        <v>4935</v>
      </c>
      <c r="I1699" s="491" t="s">
        <v>9147</v>
      </c>
      <c r="J1699" s="491">
        <f>G1699+15</f>
        <v>245</v>
      </c>
    </row>
    <row r="1700" spans="1:11" x14ac:dyDescent="0.2">
      <c r="A1700" s="577" t="s">
        <v>11597</v>
      </c>
      <c r="B1700" s="518" t="s">
        <v>8490</v>
      </c>
      <c r="C1700" s="330">
        <v>0.5</v>
      </c>
      <c r="D1700" s="518" t="s">
        <v>850</v>
      </c>
      <c r="E1700" s="330">
        <v>64</v>
      </c>
      <c r="F1700" s="422">
        <v>33</v>
      </c>
      <c r="G1700" s="339">
        <v>232</v>
      </c>
      <c r="H1700" s="338" t="s">
        <v>11551</v>
      </c>
      <c r="I1700" s="338" t="s">
        <v>9147</v>
      </c>
      <c r="J1700" s="272">
        <f>G1700+15</f>
        <v>247</v>
      </c>
    </row>
    <row r="1701" spans="1:11" x14ac:dyDescent="0.2">
      <c r="A1701" s="337" t="s">
        <v>8717</v>
      </c>
      <c r="B1701" s="329" t="s">
        <v>8490</v>
      </c>
      <c r="C1701" s="321">
        <v>0.5</v>
      </c>
      <c r="D1701" s="331" t="s">
        <v>1283</v>
      </c>
      <c r="E1701" s="321">
        <v>75</v>
      </c>
      <c r="F1701" s="271">
        <v>25</v>
      </c>
      <c r="G1701" s="271">
        <v>195</v>
      </c>
      <c r="I1701" s="338" t="s">
        <v>9098</v>
      </c>
      <c r="K1701" s="272">
        <f t="shared" ref="K1701:K1706" si="70">G1701+17</f>
        <v>212</v>
      </c>
    </row>
    <row r="1702" spans="1:11" x14ac:dyDescent="0.2">
      <c r="A1702" s="337" t="s">
        <v>170</v>
      </c>
      <c r="B1702" s="331" t="s">
        <v>8490</v>
      </c>
      <c r="C1702" s="332">
        <v>0.5</v>
      </c>
      <c r="D1702" s="333" t="s">
        <v>7711</v>
      </c>
      <c r="E1702" s="271">
        <v>75</v>
      </c>
      <c r="F1702" s="271">
        <v>26</v>
      </c>
      <c r="G1702" s="271">
        <v>205</v>
      </c>
      <c r="I1702" s="338" t="s">
        <v>9098</v>
      </c>
      <c r="K1702" s="272">
        <f t="shared" si="70"/>
        <v>222</v>
      </c>
    </row>
    <row r="1703" spans="1:11" x14ac:dyDescent="0.2">
      <c r="A1703" s="348" t="s">
        <v>1939</v>
      </c>
      <c r="B1703" s="331" t="s">
        <v>8490</v>
      </c>
      <c r="C1703" s="330">
        <v>0.5</v>
      </c>
      <c r="D1703" s="331" t="s">
        <v>7100</v>
      </c>
      <c r="E1703" s="330">
        <v>70</v>
      </c>
      <c r="F1703" s="425" t="s">
        <v>4076</v>
      </c>
      <c r="G1703" s="339">
        <v>267</v>
      </c>
      <c r="I1703" s="338" t="s">
        <v>9098</v>
      </c>
      <c r="K1703" s="272">
        <f t="shared" si="70"/>
        <v>284</v>
      </c>
    </row>
    <row r="1704" spans="1:11" x14ac:dyDescent="0.2">
      <c r="A1704" s="348" t="s">
        <v>233</v>
      </c>
      <c r="B1704" s="331" t="s">
        <v>8490</v>
      </c>
      <c r="C1704" s="330">
        <v>0.5</v>
      </c>
      <c r="D1704" s="331" t="s">
        <v>2617</v>
      </c>
      <c r="E1704" s="330">
        <v>70</v>
      </c>
      <c r="F1704" s="339">
        <v>25</v>
      </c>
      <c r="G1704" s="339">
        <v>264</v>
      </c>
      <c r="I1704" s="338" t="s">
        <v>9098</v>
      </c>
      <c r="K1704" s="272">
        <f t="shared" si="70"/>
        <v>281</v>
      </c>
    </row>
    <row r="1705" spans="1:11" x14ac:dyDescent="0.2">
      <c r="A1705" s="348" t="s">
        <v>1365</v>
      </c>
      <c r="B1705" s="331" t="s">
        <v>8490</v>
      </c>
      <c r="C1705" s="330">
        <v>0.5</v>
      </c>
      <c r="D1705" s="331" t="s">
        <v>5072</v>
      </c>
      <c r="E1705" s="330">
        <v>69</v>
      </c>
      <c r="F1705" s="339">
        <v>44</v>
      </c>
      <c r="G1705" s="339">
        <v>205</v>
      </c>
      <c r="I1705" s="338" t="s">
        <v>9098</v>
      </c>
      <c r="K1705" s="272">
        <f t="shared" si="70"/>
        <v>222</v>
      </c>
    </row>
    <row r="1706" spans="1:11" x14ac:dyDescent="0.2">
      <c r="A1706" s="337" t="s">
        <v>9305</v>
      </c>
      <c r="B1706" s="331" t="s">
        <v>8490</v>
      </c>
      <c r="C1706" s="330">
        <v>0.5</v>
      </c>
      <c r="D1706" s="331" t="s">
        <v>6139</v>
      </c>
      <c r="E1706" s="321">
        <v>71</v>
      </c>
      <c r="F1706" s="271">
        <v>26</v>
      </c>
      <c r="G1706" s="271">
        <v>219</v>
      </c>
      <c r="I1706" s="338" t="s">
        <v>9098</v>
      </c>
      <c r="K1706" s="272">
        <f t="shared" si="70"/>
        <v>236</v>
      </c>
    </row>
    <row r="1707" spans="1:11" x14ac:dyDescent="0.2">
      <c r="A1707" s="337" t="s">
        <v>315</v>
      </c>
      <c r="B1707" s="331" t="s">
        <v>8490</v>
      </c>
      <c r="C1707" s="330">
        <v>0.5</v>
      </c>
      <c r="D1707" s="331" t="s">
        <v>316</v>
      </c>
      <c r="E1707" s="321">
        <v>65</v>
      </c>
      <c r="F1707" s="271">
        <v>33</v>
      </c>
      <c r="G1707" s="271">
        <v>225</v>
      </c>
      <c r="I1707" s="338" t="s">
        <v>9147</v>
      </c>
      <c r="J1707" s="272">
        <f>G1707+15</f>
        <v>240</v>
      </c>
    </row>
    <row r="1708" spans="1:11" x14ac:dyDescent="0.2">
      <c r="A1708" s="483" t="s">
        <v>51</v>
      </c>
      <c r="B1708" s="491" t="s">
        <v>8490</v>
      </c>
      <c r="C1708" s="485">
        <v>0.5</v>
      </c>
      <c r="D1708" s="538" t="s">
        <v>6775</v>
      </c>
      <c r="E1708" s="486">
        <v>67</v>
      </c>
      <c r="F1708" s="486">
        <v>33</v>
      </c>
      <c r="G1708" s="486">
        <v>230</v>
      </c>
      <c r="H1708" s="491"/>
      <c r="I1708" s="491" t="s">
        <v>9147</v>
      </c>
      <c r="J1708" s="491">
        <f>G1708+15</f>
        <v>245</v>
      </c>
    </row>
    <row r="1709" spans="1:11" x14ac:dyDescent="0.2">
      <c r="A1709" s="483" t="s">
        <v>4437</v>
      </c>
      <c r="B1709" s="491" t="s">
        <v>8490</v>
      </c>
      <c r="C1709" s="485">
        <v>0.5</v>
      </c>
      <c r="D1709" s="538" t="s">
        <v>4436</v>
      </c>
      <c r="E1709" s="486">
        <v>66</v>
      </c>
      <c r="F1709" s="486">
        <v>33</v>
      </c>
      <c r="G1709" s="486">
        <v>233</v>
      </c>
      <c r="H1709" s="491" t="s">
        <v>4440</v>
      </c>
      <c r="I1709" s="491" t="s">
        <v>9147</v>
      </c>
      <c r="J1709" s="491">
        <f>G1709+15</f>
        <v>248</v>
      </c>
    </row>
    <row r="1710" spans="1:11" x14ac:dyDescent="0.2">
      <c r="A1710" s="483" t="s">
        <v>4438</v>
      </c>
      <c r="B1710" s="491" t="s">
        <v>8490</v>
      </c>
      <c r="C1710" s="485">
        <v>0.5</v>
      </c>
      <c r="D1710" s="538" t="s">
        <v>4439</v>
      </c>
      <c r="E1710" s="486">
        <v>64</v>
      </c>
      <c r="F1710" s="486">
        <v>33</v>
      </c>
      <c r="G1710" s="486">
        <v>228</v>
      </c>
      <c r="H1710" s="491"/>
      <c r="I1710" s="491" t="s">
        <v>9147</v>
      </c>
      <c r="J1710" s="491">
        <f>G1710+15</f>
        <v>243</v>
      </c>
    </row>
    <row r="1711" spans="1:11" x14ac:dyDescent="0.2">
      <c r="A1711" s="337" t="s">
        <v>2260</v>
      </c>
      <c r="B1711" s="338" t="s">
        <v>8490</v>
      </c>
      <c r="C1711" s="332">
        <v>0.5</v>
      </c>
      <c r="D1711" s="420" t="s">
        <v>11106</v>
      </c>
      <c r="E1711" s="271">
        <v>66</v>
      </c>
      <c r="F1711" s="271">
        <v>33</v>
      </c>
      <c r="G1711" s="271">
        <v>225</v>
      </c>
      <c r="H1711" s="338" t="s">
        <v>9177</v>
      </c>
      <c r="I1711" s="338" t="s">
        <v>9147</v>
      </c>
      <c r="J1711" s="272">
        <f>G1711+15</f>
        <v>240</v>
      </c>
    </row>
    <row r="1712" spans="1:11" x14ac:dyDescent="0.2">
      <c r="A1712" s="337" t="s">
        <v>6144</v>
      </c>
      <c r="B1712" s="338" t="s">
        <v>8490</v>
      </c>
      <c r="C1712" s="332">
        <v>0.5</v>
      </c>
      <c r="D1712" s="420" t="s">
        <v>6145</v>
      </c>
      <c r="E1712" s="271">
        <v>69</v>
      </c>
      <c r="F1712" s="271">
        <v>25</v>
      </c>
      <c r="G1712" s="271">
        <v>251</v>
      </c>
      <c r="H1712" s="338" t="s">
        <v>6146</v>
      </c>
      <c r="I1712" s="338" t="s">
        <v>9098</v>
      </c>
      <c r="K1712" s="272">
        <f>G1712+17</f>
        <v>268</v>
      </c>
    </row>
    <row r="1713" spans="1:11" x14ac:dyDescent="0.2">
      <c r="A1713" s="337" t="s">
        <v>2207</v>
      </c>
      <c r="B1713" s="336" t="s">
        <v>8490</v>
      </c>
      <c r="C1713" s="332">
        <v>0.5</v>
      </c>
      <c r="D1713" s="336" t="s">
        <v>6800</v>
      </c>
      <c r="E1713" s="271">
        <v>64</v>
      </c>
      <c r="F1713" s="271">
        <v>33</v>
      </c>
      <c r="G1713" s="271">
        <v>230</v>
      </c>
      <c r="I1713" s="338" t="s">
        <v>9147</v>
      </c>
      <c r="J1713" s="272">
        <f t="shared" ref="J1713:J1730" si="71">G1713+15</f>
        <v>245</v>
      </c>
    </row>
    <row r="1714" spans="1:11" x14ac:dyDescent="0.2">
      <c r="A1714" s="337" t="s">
        <v>6801</v>
      </c>
      <c r="B1714" s="336" t="s">
        <v>8490</v>
      </c>
      <c r="C1714" s="332">
        <v>0.5</v>
      </c>
      <c r="D1714" s="336" t="s">
        <v>6799</v>
      </c>
      <c r="E1714" s="271">
        <v>62</v>
      </c>
      <c r="F1714" s="271">
        <v>37</v>
      </c>
      <c r="G1714" s="271">
        <v>228</v>
      </c>
      <c r="I1714" s="338" t="s">
        <v>9147</v>
      </c>
      <c r="J1714" s="272">
        <f t="shared" si="71"/>
        <v>243</v>
      </c>
    </row>
    <row r="1715" spans="1:11" x14ac:dyDescent="0.2">
      <c r="A1715" s="337" t="s">
        <v>5544</v>
      </c>
      <c r="B1715" s="336" t="s">
        <v>8490</v>
      </c>
      <c r="C1715" s="332">
        <v>0.5</v>
      </c>
      <c r="D1715" s="336" t="s">
        <v>8025</v>
      </c>
      <c r="E1715" s="271">
        <v>64</v>
      </c>
      <c r="I1715" s="338" t="s">
        <v>9147</v>
      </c>
      <c r="J1715" s="272">
        <f t="shared" si="71"/>
        <v>15</v>
      </c>
    </row>
    <row r="1716" spans="1:11" x14ac:dyDescent="0.2">
      <c r="A1716" s="337" t="s">
        <v>12576</v>
      </c>
      <c r="B1716" s="572" t="s">
        <v>8490</v>
      </c>
      <c r="C1716" s="332">
        <v>0.5</v>
      </c>
      <c r="D1716" s="572" t="s">
        <v>12577</v>
      </c>
      <c r="E1716" s="271">
        <v>65</v>
      </c>
      <c r="F1716" s="271">
        <v>33</v>
      </c>
      <c r="G1716" s="271">
        <v>212</v>
      </c>
      <c r="H1716" s="272" t="s">
        <v>12575</v>
      </c>
      <c r="I1716" s="338" t="s">
        <v>9147</v>
      </c>
      <c r="J1716" s="272">
        <v>227</v>
      </c>
    </row>
    <row r="1717" spans="1:11" x14ac:dyDescent="0.2">
      <c r="A1717" s="337" t="s">
        <v>257</v>
      </c>
      <c r="B1717" s="336" t="s">
        <v>8490</v>
      </c>
      <c r="C1717" s="332">
        <v>0.5</v>
      </c>
      <c r="D1717" s="336" t="s">
        <v>258</v>
      </c>
      <c r="E1717" s="271">
        <v>65</v>
      </c>
      <c r="F1717" s="271">
        <v>33</v>
      </c>
      <c r="G1717" s="271">
        <v>218</v>
      </c>
      <c r="H1717" s="338" t="s">
        <v>6268</v>
      </c>
      <c r="I1717" s="338" t="s">
        <v>9147</v>
      </c>
      <c r="J1717" s="272">
        <f t="shared" si="71"/>
        <v>233</v>
      </c>
    </row>
    <row r="1718" spans="1:11" x14ac:dyDescent="0.2">
      <c r="A1718" s="337" t="s">
        <v>6659</v>
      </c>
      <c r="B1718" s="336" t="s">
        <v>8490</v>
      </c>
      <c r="C1718" s="332">
        <v>0.5</v>
      </c>
      <c r="D1718" s="336" t="s">
        <v>8157</v>
      </c>
      <c r="E1718" s="271">
        <v>61</v>
      </c>
      <c r="F1718" s="271">
        <v>33</v>
      </c>
      <c r="G1718" s="271">
        <v>235</v>
      </c>
      <c r="I1718" s="338" t="s">
        <v>9147</v>
      </c>
      <c r="J1718" s="272">
        <f t="shared" si="71"/>
        <v>250</v>
      </c>
    </row>
    <row r="1719" spans="1:11" x14ac:dyDescent="0.2">
      <c r="A1719" s="337" t="s">
        <v>279</v>
      </c>
      <c r="B1719" s="336" t="s">
        <v>8490</v>
      </c>
      <c r="C1719" s="332">
        <v>0.5</v>
      </c>
      <c r="D1719" s="336" t="s">
        <v>1782</v>
      </c>
      <c r="E1719" s="271">
        <v>65</v>
      </c>
      <c r="F1719" s="271">
        <v>33</v>
      </c>
      <c r="G1719" s="271">
        <v>220</v>
      </c>
      <c r="I1719" s="338" t="s">
        <v>9147</v>
      </c>
      <c r="J1719" s="272">
        <f t="shared" si="71"/>
        <v>235</v>
      </c>
    </row>
    <row r="1720" spans="1:11" x14ac:dyDescent="0.2">
      <c r="A1720" s="337" t="s">
        <v>2517</v>
      </c>
      <c r="B1720" s="336" t="s">
        <v>8490</v>
      </c>
      <c r="C1720" s="332">
        <v>0.5</v>
      </c>
      <c r="D1720" s="336" t="s">
        <v>2516</v>
      </c>
      <c r="E1720" s="271">
        <v>64</v>
      </c>
      <c r="F1720" s="271">
        <v>33</v>
      </c>
      <c r="G1720" s="271">
        <v>225</v>
      </c>
      <c r="I1720" s="338" t="s">
        <v>9147</v>
      </c>
      <c r="J1720" s="272">
        <f t="shared" si="71"/>
        <v>240</v>
      </c>
    </row>
    <row r="1721" spans="1:11" x14ac:dyDescent="0.2">
      <c r="A1721" s="348" t="s">
        <v>7107</v>
      </c>
      <c r="B1721" s="331" t="s">
        <v>8490</v>
      </c>
      <c r="C1721" s="330">
        <v>0.5</v>
      </c>
      <c r="D1721" s="331" t="s">
        <v>2516</v>
      </c>
      <c r="E1721" s="330">
        <v>65</v>
      </c>
      <c r="F1721" s="339">
        <v>38</v>
      </c>
      <c r="G1721" s="339">
        <v>235</v>
      </c>
      <c r="H1721" s="338" t="s">
        <v>1196</v>
      </c>
      <c r="I1721" s="338" t="s">
        <v>9147</v>
      </c>
      <c r="J1721" s="272">
        <f t="shared" si="71"/>
        <v>250</v>
      </c>
    </row>
    <row r="1722" spans="1:11" x14ac:dyDescent="0.2">
      <c r="A1722" s="483" t="s">
        <v>4738</v>
      </c>
      <c r="B1722" s="484" t="s">
        <v>8490</v>
      </c>
      <c r="C1722" s="485">
        <v>0.5</v>
      </c>
      <c r="D1722" s="484" t="s">
        <v>10890</v>
      </c>
      <c r="E1722" s="486">
        <v>67</v>
      </c>
      <c r="F1722" s="486">
        <v>32</v>
      </c>
      <c r="G1722" s="486">
        <v>235</v>
      </c>
      <c r="H1722" s="491"/>
      <c r="I1722" s="491" t="s">
        <v>9147</v>
      </c>
      <c r="J1722" s="491">
        <f t="shared" si="71"/>
        <v>250</v>
      </c>
    </row>
    <row r="1723" spans="1:11" s="338" customFormat="1" x14ac:dyDescent="0.2">
      <c r="A1723" s="337" t="s">
        <v>11394</v>
      </c>
      <c r="B1723" s="572" t="s">
        <v>8490</v>
      </c>
      <c r="C1723" s="449">
        <v>0.5</v>
      </c>
      <c r="D1723" s="572" t="s">
        <v>10890</v>
      </c>
      <c r="E1723" s="425">
        <v>65</v>
      </c>
      <c r="F1723" s="425">
        <v>33</v>
      </c>
      <c r="G1723" s="425">
        <v>236</v>
      </c>
      <c r="H1723" s="338" t="s">
        <v>11388</v>
      </c>
      <c r="I1723" s="338" t="s">
        <v>9147</v>
      </c>
      <c r="J1723" s="338">
        <f t="shared" si="71"/>
        <v>251</v>
      </c>
    </row>
    <row r="1724" spans="1:11" x14ac:dyDescent="0.2">
      <c r="A1724" s="483" t="s">
        <v>11239</v>
      </c>
      <c r="B1724" s="484" t="s">
        <v>8490</v>
      </c>
      <c r="C1724" s="485">
        <v>0.5</v>
      </c>
      <c r="D1724" s="484" t="s">
        <v>11240</v>
      </c>
      <c r="E1724" s="486">
        <v>64</v>
      </c>
      <c r="F1724" s="486">
        <v>33</v>
      </c>
      <c r="G1724" s="486">
        <v>221</v>
      </c>
      <c r="H1724" s="491" t="s">
        <v>11198</v>
      </c>
      <c r="I1724" s="491" t="s">
        <v>9147</v>
      </c>
      <c r="J1724" s="491">
        <f t="shared" si="71"/>
        <v>236</v>
      </c>
      <c r="K1724" s="491"/>
    </row>
    <row r="1725" spans="1:11" x14ac:dyDescent="0.2">
      <c r="A1725" s="483" t="s">
        <v>118</v>
      </c>
      <c r="B1725" s="484" t="s">
        <v>8490</v>
      </c>
      <c r="C1725" s="485">
        <v>0.5</v>
      </c>
      <c r="D1725" s="484" t="s">
        <v>12546</v>
      </c>
      <c r="E1725" s="486">
        <v>62</v>
      </c>
      <c r="F1725" s="486">
        <v>37</v>
      </c>
      <c r="G1725" s="486">
        <v>249</v>
      </c>
      <c r="H1725" s="491"/>
      <c r="I1725" s="491" t="s">
        <v>9147</v>
      </c>
      <c r="J1725" s="491">
        <f t="shared" si="71"/>
        <v>264</v>
      </c>
    </row>
    <row r="1726" spans="1:11" x14ac:dyDescent="0.2">
      <c r="A1726" s="337" t="s">
        <v>10877</v>
      </c>
      <c r="B1726" s="572" t="s">
        <v>8490</v>
      </c>
      <c r="C1726" s="332">
        <v>0.5</v>
      </c>
      <c r="D1726" s="572" t="s">
        <v>12545</v>
      </c>
      <c r="E1726" s="271">
        <v>65</v>
      </c>
      <c r="F1726" s="271">
        <v>37</v>
      </c>
      <c r="G1726" s="271">
        <v>235</v>
      </c>
      <c r="H1726" s="272" t="s">
        <v>10854</v>
      </c>
      <c r="I1726" s="338" t="s">
        <v>9147</v>
      </c>
      <c r="J1726" s="272">
        <f t="shared" si="71"/>
        <v>250</v>
      </c>
    </row>
    <row r="1727" spans="1:11" x14ac:dyDescent="0.2">
      <c r="A1727" s="337" t="s">
        <v>1295</v>
      </c>
      <c r="B1727" s="272" t="s">
        <v>8490</v>
      </c>
      <c r="C1727" s="332">
        <v>0.5</v>
      </c>
      <c r="D1727" s="420" t="s">
        <v>1571</v>
      </c>
      <c r="E1727" s="271">
        <v>65</v>
      </c>
      <c r="F1727" s="271">
        <v>30</v>
      </c>
      <c r="G1727" s="271">
        <v>225</v>
      </c>
      <c r="I1727" s="338" t="s">
        <v>9147</v>
      </c>
      <c r="J1727" s="272">
        <f t="shared" si="71"/>
        <v>240</v>
      </c>
    </row>
    <row r="1728" spans="1:11" x14ac:dyDescent="0.2">
      <c r="A1728" s="337" t="s">
        <v>8089</v>
      </c>
      <c r="B1728" s="338" t="s">
        <v>8490</v>
      </c>
      <c r="C1728" s="332">
        <v>0.5</v>
      </c>
      <c r="D1728" s="420" t="s">
        <v>3182</v>
      </c>
      <c r="E1728" s="271">
        <v>65</v>
      </c>
      <c r="F1728" s="271">
        <v>33</v>
      </c>
      <c r="G1728" s="271">
        <v>230</v>
      </c>
      <c r="H1728" s="338" t="s">
        <v>3183</v>
      </c>
      <c r="I1728" s="338" t="s">
        <v>9147</v>
      </c>
      <c r="J1728" s="272">
        <f t="shared" si="71"/>
        <v>245</v>
      </c>
    </row>
    <row r="1729" spans="1:11" x14ac:dyDescent="0.2">
      <c r="A1729" s="337" t="s">
        <v>6741</v>
      </c>
      <c r="B1729" s="338" t="s">
        <v>8490</v>
      </c>
      <c r="C1729" s="332">
        <v>0.5</v>
      </c>
      <c r="D1729" s="420" t="s">
        <v>7697</v>
      </c>
      <c r="E1729" s="271">
        <v>65</v>
      </c>
      <c r="F1729" s="271">
        <v>33</v>
      </c>
      <c r="G1729" s="271">
        <v>247</v>
      </c>
      <c r="H1729" s="338" t="s">
        <v>7698</v>
      </c>
      <c r="I1729" s="338" t="s">
        <v>9147</v>
      </c>
      <c r="J1729" s="272">
        <f t="shared" si="71"/>
        <v>262</v>
      </c>
    </row>
    <row r="1730" spans="1:11" x14ac:dyDescent="0.2">
      <c r="A1730" s="337" t="s">
        <v>8378</v>
      </c>
      <c r="B1730" s="338" t="s">
        <v>8490</v>
      </c>
      <c r="C1730" s="332">
        <v>0.5</v>
      </c>
      <c r="D1730" s="420" t="s">
        <v>8379</v>
      </c>
      <c r="E1730" s="271">
        <v>65</v>
      </c>
      <c r="F1730" s="271">
        <v>33</v>
      </c>
      <c r="G1730" s="271">
        <v>240</v>
      </c>
      <c r="H1730" s="338" t="s">
        <v>8380</v>
      </c>
      <c r="I1730" s="338" t="s">
        <v>9147</v>
      </c>
      <c r="J1730" s="272">
        <f t="shared" si="71"/>
        <v>255</v>
      </c>
    </row>
    <row r="1731" spans="1:11" x14ac:dyDescent="0.2">
      <c r="A1731" s="337" t="s">
        <v>4561</v>
      </c>
      <c r="B1731" s="338" t="s">
        <v>8490</v>
      </c>
      <c r="C1731" s="332">
        <v>0.5</v>
      </c>
      <c r="D1731" s="420" t="s">
        <v>2402</v>
      </c>
      <c r="E1731" s="271">
        <v>69</v>
      </c>
      <c r="F1731" s="271">
        <v>25</v>
      </c>
      <c r="G1731" s="271">
        <v>272</v>
      </c>
      <c r="H1731" s="338" t="s">
        <v>4560</v>
      </c>
      <c r="I1731" s="338" t="s">
        <v>9098</v>
      </c>
      <c r="K1731" s="272">
        <f>G1731+17</f>
        <v>289</v>
      </c>
    </row>
    <row r="1732" spans="1:11" x14ac:dyDescent="0.2">
      <c r="A1732" s="483" t="s">
        <v>5323</v>
      </c>
      <c r="B1732" s="491" t="s">
        <v>8490</v>
      </c>
      <c r="C1732" s="485">
        <v>0.5</v>
      </c>
      <c r="D1732" s="538" t="s">
        <v>1038</v>
      </c>
      <c r="E1732" s="486">
        <v>66</v>
      </c>
      <c r="F1732" s="486">
        <v>33</v>
      </c>
      <c r="G1732" s="486">
        <v>216</v>
      </c>
      <c r="H1732" s="491" t="s">
        <v>7348</v>
      </c>
      <c r="I1732" s="491" t="s">
        <v>9147</v>
      </c>
      <c r="J1732" s="491">
        <f>G1732+15</f>
        <v>231</v>
      </c>
    </row>
    <row r="1733" spans="1:11" x14ac:dyDescent="0.2">
      <c r="A1733" s="483" t="s">
        <v>6492</v>
      </c>
      <c r="B1733" s="491" t="s">
        <v>8490</v>
      </c>
      <c r="C1733" s="485">
        <v>0.5</v>
      </c>
      <c r="D1733" s="538" t="s">
        <v>6491</v>
      </c>
      <c r="E1733" s="486">
        <v>65</v>
      </c>
      <c r="F1733" s="486">
        <v>33</v>
      </c>
      <c r="G1733" s="486">
        <v>223</v>
      </c>
      <c r="H1733" s="491" t="s">
        <v>7349</v>
      </c>
      <c r="I1733" s="491" t="s">
        <v>9147</v>
      </c>
      <c r="J1733" s="491">
        <f>G1733+15</f>
        <v>238</v>
      </c>
    </row>
    <row r="1734" spans="1:11" x14ac:dyDescent="0.2">
      <c r="A1734" s="337" t="s">
        <v>11361</v>
      </c>
      <c r="B1734" s="338" t="s">
        <v>8490</v>
      </c>
      <c r="C1734" s="332">
        <v>0.5</v>
      </c>
      <c r="D1734" s="420" t="s">
        <v>6491</v>
      </c>
      <c r="E1734" s="271">
        <v>65</v>
      </c>
      <c r="F1734" s="271">
        <v>33</v>
      </c>
      <c r="G1734" s="271">
        <v>220</v>
      </c>
      <c r="H1734" s="338" t="s">
        <v>11362</v>
      </c>
      <c r="I1734" s="338" t="s">
        <v>9147</v>
      </c>
      <c r="J1734" s="272">
        <f>G1734+15</f>
        <v>235</v>
      </c>
    </row>
    <row r="1735" spans="1:11" x14ac:dyDescent="0.2">
      <c r="A1735" s="337" t="s">
        <v>12076</v>
      </c>
      <c r="B1735" s="338" t="s">
        <v>8490</v>
      </c>
      <c r="C1735" s="332">
        <v>0.5</v>
      </c>
      <c r="D1735" s="420" t="s">
        <v>12077</v>
      </c>
      <c r="E1735" s="271">
        <v>65</v>
      </c>
      <c r="F1735" s="271">
        <v>33</v>
      </c>
      <c r="G1735" s="271">
        <v>217</v>
      </c>
      <c r="H1735" s="338" t="s">
        <v>12066</v>
      </c>
      <c r="I1735" s="338" t="s">
        <v>9147</v>
      </c>
      <c r="J1735" s="272">
        <f>G1735+15</f>
        <v>232</v>
      </c>
    </row>
    <row r="1736" spans="1:11" x14ac:dyDescent="0.2">
      <c r="A1736" s="337" t="s">
        <v>2593</v>
      </c>
      <c r="B1736" s="336" t="s">
        <v>8490</v>
      </c>
      <c r="C1736" s="332">
        <v>0.5</v>
      </c>
      <c r="D1736" s="336" t="s">
        <v>5352</v>
      </c>
      <c r="E1736" s="271">
        <v>70</v>
      </c>
      <c r="G1736" s="271">
        <v>268</v>
      </c>
      <c r="I1736" s="338" t="s">
        <v>9098</v>
      </c>
      <c r="K1736" s="272">
        <f>G1736+17</f>
        <v>285</v>
      </c>
    </row>
    <row r="1737" spans="1:11" x14ac:dyDescent="0.2">
      <c r="A1737" s="544" t="s">
        <v>10703</v>
      </c>
      <c r="B1737" s="336" t="s">
        <v>8490</v>
      </c>
      <c r="C1737" s="332">
        <v>0.5</v>
      </c>
      <c r="D1737" s="336" t="s">
        <v>10704</v>
      </c>
      <c r="E1737" s="271">
        <v>65</v>
      </c>
      <c r="F1737" s="271">
        <v>33</v>
      </c>
      <c r="G1737" s="271">
        <v>212</v>
      </c>
      <c r="H1737" s="346" t="s">
        <v>10683</v>
      </c>
      <c r="I1737" s="346" t="s">
        <v>9147</v>
      </c>
      <c r="J1737" s="272">
        <f>G1737+15</f>
        <v>227</v>
      </c>
    </row>
    <row r="1738" spans="1:11" x14ac:dyDescent="0.2">
      <c r="A1738" s="337" t="s">
        <v>3087</v>
      </c>
      <c r="B1738" s="336" t="s">
        <v>8490</v>
      </c>
      <c r="C1738" s="332">
        <v>0.5</v>
      </c>
      <c r="D1738" s="336" t="s">
        <v>4613</v>
      </c>
      <c r="E1738" s="271">
        <v>65</v>
      </c>
      <c r="F1738" s="271">
        <v>33</v>
      </c>
      <c r="G1738" s="271">
        <v>238</v>
      </c>
      <c r="I1738" s="338" t="s">
        <v>9147</v>
      </c>
      <c r="J1738" s="272">
        <f>G1738+15</f>
        <v>253</v>
      </c>
    </row>
    <row r="1739" spans="1:11" x14ac:dyDescent="0.2">
      <c r="A1739" s="337" t="s">
        <v>5555</v>
      </c>
      <c r="B1739" s="336" t="s">
        <v>8490</v>
      </c>
      <c r="C1739" s="332">
        <v>0.5</v>
      </c>
      <c r="D1739" s="336" t="s">
        <v>3235</v>
      </c>
      <c r="E1739" s="271">
        <v>62</v>
      </c>
      <c r="F1739" s="271">
        <v>33</v>
      </c>
      <c r="G1739" s="271">
        <v>236</v>
      </c>
      <c r="H1739" s="338" t="s">
        <v>2005</v>
      </c>
      <c r="I1739" s="338" t="s">
        <v>9147</v>
      </c>
      <c r="J1739" s="272">
        <f>G1739+15</f>
        <v>251</v>
      </c>
    </row>
    <row r="1740" spans="1:11" x14ac:dyDescent="0.2">
      <c r="A1740" s="337" t="s">
        <v>11595</v>
      </c>
      <c r="B1740" s="572" t="s">
        <v>8490</v>
      </c>
      <c r="C1740" s="332">
        <v>0.5</v>
      </c>
      <c r="D1740" s="572" t="s">
        <v>11594</v>
      </c>
      <c r="E1740" s="271">
        <v>65</v>
      </c>
      <c r="F1740" s="271">
        <v>33</v>
      </c>
      <c r="G1740" s="271">
        <v>238</v>
      </c>
      <c r="H1740" s="338" t="s">
        <v>11551</v>
      </c>
      <c r="I1740" s="338" t="s">
        <v>9147</v>
      </c>
      <c r="J1740" s="272">
        <f>G1740+15</f>
        <v>253</v>
      </c>
    </row>
    <row r="1741" spans="1:11" x14ac:dyDescent="0.2">
      <c r="A1741" s="337" t="s">
        <v>3614</v>
      </c>
      <c r="B1741" s="272" t="s">
        <v>8490</v>
      </c>
      <c r="C1741" s="332">
        <v>0.5</v>
      </c>
      <c r="D1741" s="333" t="s">
        <v>5551</v>
      </c>
      <c r="E1741" s="271">
        <v>76</v>
      </c>
      <c r="F1741" s="271">
        <v>26</v>
      </c>
      <c r="G1741" s="271">
        <v>189</v>
      </c>
      <c r="I1741" s="338" t="s">
        <v>9098</v>
      </c>
      <c r="K1741" s="272">
        <f>G1741+17</f>
        <v>206</v>
      </c>
    </row>
    <row r="1742" spans="1:11" x14ac:dyDescent="0.2">
      <c r="A1742" s="337" t="s">
        <v>6383</v>
      </c>
      <c r="B1742" s="272" t="s">
        <v>8490</v>
      </c>
      <c r="C1742" s="332">
        <v>0.5</v>
      </c>
      <c r="D1742" s="333" t="s">
        <v>2462</v>
      </c>
      <c r="E1742" s="271">
        <v>65</v>
      </c>
      <c r="F1742" s="271">
        <v>33</v>
      </c>
      <c r="G1742" s="271">
        <v>220</v>
      </c>
      <c r="I1742" s="338" t="s">
        <v>9147</v>
      </c>
      <c r="J1742" s="272">
        <f t="shared" ref="J1742:J1750" si="72">G1742+15</f>
        <v>235</v>
      </c>
    </row>
    <row r="1743" spans="1:11" x14ac:dyDescent="0.2">
      <c r="A1743" s="337" t="s">
        <v>3705</v>
      </c>
      <c r="B1743" s="338" t="s">
        <v>8490</v>
      </c>
      <c r="C1743" s="332">
        <v>0.5</v>
      </c>
      <c r="D1743" s="420" t="s">
        <v>2051</v>
      </c>
      <c r="E1743" s="271">
        <v>64</v>
      </c>
      <c r="F1743" s="271">
        <v>33</v>
      </c>
      <c r="G1743" s="271">
        <v>232</v>
      </c>
      <c r="I1743" s="338" t="s">
        <v>9147</v>
      </c>
      <c r="J1743" s="272">
        <f t="shared" si="72"/>
        <v>247</v>
      </c>
    </row>
    <row r="1744" spans="1:11" x14ac:dyDescent="0.2">
      <c r="A1744" s="337" t="s">
        <v>7958</v>
      </c>
      <c r="B1744" s="338" t="s">
        <v>8490</v>
      </c>
      <c r="C1744" s="332">
        <v>0.5</v>
      </c>
      <c r="D1744" s="420" t="s">
        <v>3977</v>
      </c>
      <c r="E1744" s="271">
        <v>65</v>
      </c>
      <c r="F1744" s="271">
        <v>33</v>
      </c>
      <c r="G1744" s="271">
        <v>221</v>
      </c>
      <c r="I1744" s="338" t="s">
        <v>9147</v>
      </c>
      <c r="J1744" s="272">
        <f t="shared" si="72"/>
        <v>236</v>
      </c>
    </row>
    <row r="1745" spans="1:11" ht="25.5" x14ac:dyDescent="0.2">
      <c r="A1745" s="337" t="s">
        <v>11005</v>
      </c>
      <c r="B1745" s="338" t="s">
        <v>8490</v>
      </c>
      <c r="C1745" s="332">
        <v>0.5</v>
      </c>
      <c r="D1745" s="773" t="s">
        <v>11007</v>
      </c>
      <c r="E1745" s="271">
        <v>69</v>
      </c>
      <c r="F1745" s="271">
        <v>26</v>
      </c>
      <c r="G1745" s="271">
        <v>272</v>
      </c>
      <c r="I1745" s="338" t="s">
        <v>9098</v>
      </c>
      <c r="J1745" s="272">
        <f t="shared" si="72"/>
        <v>287</v>
      </c>
    </row>
    <row r="1746" spans="1:11" x14ac:dyDescent="0.2">
      <c r="A1746" s="348" t="s">
        <v>4726</v>
      </c>
      <c r="B1746" s="331" t="s">
        <v>8490</v>
      </c>
      <c r="C1746" s="330">
        <v>0.5</v>
      </c>
      <c r="D1746" s="331" t="s">
        <v>5506</v>
      </c>
      <c r="E1746" s="330">
        <v>63</v>
      </c>
      <c r="F1746" s="339">
        <v>33</v>
      </c>
      <c r="G1746" s="339">
        <v>228</v>
      </c>
      <c r="I1746" s="338" t="s">
        <v>9147</v>
      </c>
      <c r="J1746" s="272">
        <f t="shared" si="72"/>
        <v>243</v>
      </c>
    </row>
    <row r="1747" spans="1:11" x14ac:dyDescent="0.2">
      <c r="A1747" s="577" t="s">
        <v>11474</v>
      </c>
      <c r="B1747" s="331" t="s">
        <v>8490</v>
      </c>
      <c r="C1747" s="330">
        <v>0.5</v>
      </c>
      <c r="D1747" s="331" t="s">
        <v>5531</v>
      </c>
      <c r="E1747" s="330">
        <v>65</v>
      </c>
      <c r="F1747" s="339">
        <v>33</v>
      </c>
      <c r="G1747" s="339">
        <v>233</v>
      </c>
      <c r="H1747" s="338" t="s">
        <v>5532</v>
      </c>
      <c r="I1747" s="338" t="s">
        <v>9147</v>
      </c>
      <c r="J1747" s="272">
        <f t="shared" si="72"/>
        <v>248</v>
      </c>
    </row>
    <row r="1748" spans="1:11" x14ac:dyDescent="0.2">
      <c r="A1748" s="348" t="s">
        <v>4618</v>
      </c>
      <c r="B1748" s="331" t="s">
        <v>8490</v>
      </c>
      <c r="C1748" s="330">
        <v>0.5</v>
      </c>
      <c r="D1748" s="331" t="s">
        <v>4619</v>
      </c>
      <c r="E1748" s="330">
        <v>65</v>
      </c>
      <c r="F1748" s="339">
        <v>33</v>
      </c>
      <c r="G1748" s="339">
        <v>225</v>
      </c>
      <c r="H1748" s="338" t="s">
        <v>4540</v>
      </c>
      <c r="I1748" s="338" t="s">
        <v>9147</v>
      </c>
      <c r="J1748" s="272">
        <f t="shared" si="72"/>
        <v>240</v>
      </c>
    </row>
    <row r="1749" spans="1:11" x14ac:dyDescent="0.2">
      <c r="A1749" s="348" t="s">
        <v>4620</v>
      </c>
      <c r="B1749" s="331" t="s">
        <v>8490</v>
      </c>
      <c r="C1749" s="330">
        <v>0.5</v>
      </c>
      <c r="D1749" s="331" t="s">
        <v>4621</v>
      </c>
      <c r="E1749" s="330">
        <v>65</v>
      </c>
      <c r="F1749" s="339">
        <v>33</v>
      </c>
      <c r="G1749" s="339">
        <v>217</v>
      </c>
      <c r="H1749" s="338" t="s">
        <v>4540</v>
      </c>
      <c r="I1749" s="338" t="s">
        <v>9147</v>
      </c>
      <c r="J1749" s="272">
        <f t="shared" si="72"/>
        <v>232</v>
      </c>
    </row>
    <row r="1750" spans="1:11" x14ac:dyDescent="0.2">
      <c r="A1750" s="348" t="s">
        <v>8849</v>
      </c>
      <c r="B1750" s="331" t="s">
        <v>8490</v>
      </c>
      <c r="C1750" s="330">
        <v>0.5</v>
      </c>
      <c r="D1750" s="331" t="s">
        <v>6481</v>
      </c>
      <c r="E1750" s="330">
        <v>72</v>
      </c>
      <c r="F1750" s="339">
        <v>26</v>
      </c>
      <c r="G1750" s="339">
        <v>230</v>
      </c>
      <c r="I1750" s="338" t="s">
        <v>9098</v>
      </c>
      <c r="J1750" s="272">
        <f t="shared" si="72"/>
        <v>245</v>
      </c>
      <c r="K1750" s="272">
        <f>G1750+17</f>
        <v>247</v>
      </c>
    </row>
    <row r="1751" spans="1:11" x14ac:dyDescent="0.2">
      <c r="A1751" s="337" t="s">
        <v>1675</v>
      </c>
      <c r="B1751" s="338" t="s">
        <v>8490</v>
      </c>
      <c r="C1751" s="332">
        <v>0.5</v>
      </c>
      <c r="D1751" s="420" t="s">
        <v>3978</v>
      </c>
      <c r="E1751" s="271">
        <v>79</v>
      </c>
      <c r="F1751" s="271">
        <v>25</v>
      </c>
      <c r="G1751" s="271">
        <v>262</v>
      </c>
      <c r="I1751" s="338" t="s">
        <v>9098</v>
      </c>
      <c r="K1751" s="272">
        <f>G1751+17</f>
        <v>279</v>
      </c>
    </row>
    <row r="1752" spans="1:11" x14ac:dyDescent="0.2">
      <c r="A1752" s="337" t="s">
        <v>1535</v>
      </c>
      <c r="B1752" s="336" t="s">
        <v>8490</v>
      </c>
      <c r="C1752" s="332">
        <v>0.5</v>
      </c>
      <c r="D1752" s="336" t="s">
        <v>9905</v>
      </c>
      <c r="E1752" s="271">
        <v>65</v>
      </c>
      <c r="F1752" s="271">
        <v>32</v>
      </c>
      <c r="G1752" s="271">
        <v>228</v>
      </c>
      <c r="I1752" s="338" t="s">
        <v>9147</v>
      </c>
      <c r="J1752" s="272">
        <f>G1752+15</f>
        <v>243</v>
      </c>
    </row>
    <row r="1753" spans="1:11" x14ac:dyDescent="0.2">
      <c r="A1753" s="337" t="s">
        <v>3167</v>
      </c>
      <c r="B1753" s="336" t="s">
        <v>8490</v>
      </c>
      <c r="C1753" s="332">
        <v>0.5</v>
      </c>
      <c r="D1753" s="336" t="s">
        <v>8738</v>
      </c>
      <c r="E1753" s="271">
        <v>65</v>
      </c>
      <c r="F1753" s="271">
        <v>33</v>
      </c>
      <c r="G1753" s="271">
        <v>228</v>
      </c>
      <c r="I1753" s="338" t="s">
        <v>9147</v>
      </c>
      <c r="J1753" s="272">
        <f>G1753+15</f>
        <v>243</v>
      </c>
    </row>
    <row r="1754" spans="1:11" x14ac:dyDescent="0.2">
      <c r="A1754" s="337" t="s">
        <v>2507</v>
      </c>
      <c r="B1754" s="336" t="s">
        <v>8490</v>
      </c>
      <c r="C1754" s="332">
        <v>0.5</v>
      </c>
      <c r="D1754" s="336" t="s">
        <v>8738</v>
      </c>
      <c r="E1754" s="271">
        <v>65</v>
      </c>
      <c r="F1754" s="271">
        <v>33</v>
      </c>
      <c r="G1754" s="271">
        <v>229</v>
      </c>
      <c r="H1754" s="338" t="s">
        <v>1795</v>
      </c>
      <c r="I1754" s="338" t="s">
        <v>9147</v>
      </c>
      <c r="J1754" s="272">
        <f>G1754+15</f>
        <v>244</v>
      </c>
    </row>
    <row r="1755" spans="1:11" x14ac:dyDescent="0.2">
      <c r="A1755" s="337" t="s">
        <v>5776</v>
      </c>
      <c r="B1755" s="336" t="s">
        <v>8490</v>
      </c>
      <c r="C1755" s="332">
        <v>0.5</v>
      </c>
      <c r="D1755" s="336" t="s">
        <v>3803</v>
      </c>
      <c r="E1755" s="271">
        <v>63</v>
      </c>
      <c r="F1755" s="271">
        <v>33</v>
      </c>
      <c r="G1755" s="271">
        <v>234</v>
      </c>
      <c r="H1755" s="338" t="s">
        <v>695</v>
      </c>
      <c r="I1755" s="338" t="s">
        <v>9147</v>
      </c>
      <c r="J1755" s="272">
        <f>G1755+15</f>
        <v>249</v>
      </c>
    </row>
    <row r="1756" spans="1:11" x14ac:dyDescent="0.2">
      <c r="A1756" s="483" t="s">
        <v>8631</v>
      </c>
      <c r="B1756" s="484" t="s">
        <v>8490</v>
      </c>
      <c r="C1756" s="485">
        <v>0.5</v>
      </c>
      <c r="D1756" s="484" t="s">
        <v>8632</v>
      </c>
      <c r="E1756" s="486">
        <v>63</v>
      </c>
      <c r="F1756" s="486">
        <v>33</v>
      </c>
      <c r="G1756" s="486">
        <v>233</v>
      </c>
      <c r="H1756" s="491"/>
      <c r="I1756" s="491" t="s">
        <v>9147</v>
      </c>
      <c r="J1756" s="491">
        <f>G1756+15</f>
        <v>248</v>
      </c>
    </row>
    <row r="1757" spans="1:11" x14ac:dyDescent="0.2">
      <c r="A1757" s="337" t="s">
        <v>5022</v>
      </c>
      <c r="B1757" s="331" t="s">
        <v>8490</v>
      </c>
      <c r="C1757" s="332">
        <v>0.5</v>
      </c>
      <c r="D1757" s="333" t="s">
        <v>8936</v>
      </c>
      <c r="E1757" s="271">
        <v>65</v>
      </c>
      <c r="F1757" s="271">
        <v>25</v>
      </c>
      <c r="G1757" s="271">
        <v>232</v>
      </c>
      <c r="I1757" s="338" t="s">
        <v>9098</v>
      </c>
      <c r="K1757" s="272">
        <f>G1757+17</f>
        <v>249</v>
      </c>
    </row>
    <row r="1758" spans="1:11" x14ac:dyDescent="0.2">
      <c r="A1758" s="337" t="s">
        <v>5764</v>
      </c>
      <c r="B1758" s="331" t="s">
        <v>8490</v>
      </c>
      <c r="C1758" s="332">
        <v>0.5</v>
      </c>
      <c r="D1758" s="420" t="s">
        <v>5763</v>
      </c>
      <c r="E1758" s="271">
        <v>65</v>
      </c>
      <c r="F1758" s="271">
        <v>33</v>
      </c>
      <c r="G1758" s="271">
        <v>233</v>
      </c>
      <c r="I1758" s="338" t="s">
        <v>9147</v>
      </c>
      <c r="J1758" s="272">
        <f t="shared" ref="J1758:J1775" si="73">G1758+15</f>
        <v>248</v>
      </c>
    </row>
    <row r="1759" spans="1:11" x14ac:dyDescent="0.2">
      <c r="A1759" s="337" t="s">
        <v>11162</v>
      </c>
      <c r="B1759" s="518" t="s">
        <v>8490</v>
      </c>
      <c r="C1759" s="332">
        <v>0.5</v>
      </c>
      <c r="D1759" s="420" t="s">
        <v>11163</v>
      </c>
      <c r="E1759" s="271">
        <v>64</v>
      </c>
      <c r="F1759" s="271">
        <v>33</v>
      </c>
      <c r="G1759" s="271">
        <v>223</v>
      </c>
      <c r="H1759" s="272" t="s">
        <v>11128</v>
      </c>
      <c r="I1759" s="338" t="s">
        <v>9147</v>
      </c>
      <c r="J1759" s="272">
        <f t="shared" si="73"/>
        <v>238</v>
      </c>
    </row>
    <row r="1760" spans="1:11" x14ac:dyDescent="0.2">
      <c r="A1760" s="337" t="s">
        <v>10746</v>
      </c>
      <c r="B1760" s="518" t="s">
        <v>8490</v>
      </c>
      <c r="C1760" s="332">
        <v>0.5</v>
      </c>
      <c r="D1760" s="420" t="s">
        <v>10748</v>
      </c>
      <c r="E1760" s="271">
        <v>65</v>
      </c>
      <c r="F1760" s="271">
        <v>33</v>
      </c>
      <c r="G1760" s="271">
        <v>208</v>
      </c>
      <c r="H1760" s="272" t="s">
        <v>10747</v>
      </c>
      <c r="I1760" s="338" t="s">
        <v>9147</v>
      </c>
      <c r="J1760" s="272">
        <f t="shared" si="73"/>
        <v>223</v>
      </c>
    </row>
    <row r="1761" spans="1:11" x14ac:dyDescent="0.2">
      <c r="A1761" s="337" t="s">
        <v>11013</v>
      </c>
      <c r="B1761" s="518" t="s">
        <v>8490</v>
      </c>
      <c r="C1761" s="332">
        <v>5</v>
      </c>
      <c r="D1761" s="420" t="s">
        <v>11014</v>
      </c>
      <c r="E1761" s="271">
        <v>66</v>
      </c>
      <c r="F1761" s="271">
        <v>33</v>
      </c>
      <c r="G1761" s="271">
        <v>208</v>
      </c>
      <c r="H1761" s="272" t="s">
        <v>10980</v>
      </c>
      <c r="I1761" s="338" t="s">
        <v>9147</v>
      </c>
      <c r="J1761" s="272">
        <f t="shared" si="73"/>
        <v>223</v>
      </c>
    </row>
    <row r="1762" spans="1:11" x14ac:dyDescent="0.2">
      <c r="A1762" s="753" t="s">
        <v>698</v>
      </c>
      <c r="B1762" s="754" t="s">
        <v>8490</v>
      </c>
      <c r="C1762" s="449">
        <v>0.5</v>
      </c>
      <c r="D1762" s="774" t="s">
        <v>11777</v>
      </c>
      <c r="E1762" s="425">
        <v>66</v>
      </c>
      <c r="F1762" s="425">
        <v>29</v>
      </c>
      <c r="G1762" s="425">
        <v>215</v>
      </c>
      <c r="H1762" s="755" t="s">
        <v>12043</v>
      </c>
      <c r="I1762" s="755" t="s">
        <v>9147</v>
      </c>
      <c r="J1762" s="755">
        <f t="shared" si="73"/>
        <v>230</v>
      </c>
      <c r="K1762" s="521"/>
    </row>
    <row r="1763" spans="1:11" x14ac:dyDescent="0.2">
      <c r="A1763" s="337" t="s">
        <v>11778</v>
      </c>
      <c r="B1763" s="518" t="s">
        <v>8490</v>
      </c>
      <c r="C1763" s="332">
        <v>0.5</v>
      </c>
      <c r="D1763" s="420" t="s">
        <v>11777</v>
      </c>
      <c r="E1763" s="271">
        <v>65</v>
      </c>
      <c r="F1763" s="271">
        <v>30</v>
      </c>
      <c r="G1763" s="271">
        <v>222</v>
      </c>
      <c r="H1763" s="338" t="s">
        <v>11779</v>
      </c>
      <c r="I1763" s="338" t="s">
        <v>9147</v>
      </c>
      <c r="J1763" s="272">
        <f t="shared" si="73"/>
        <v>237</v>
      </c>
    </row>
    <row r="1764" spans="1:11" x14ac:dyDescent="0.2">
      <c r="A1764" s="337" t="s">
        <v>10051</v>
      </c>
      <c r="B1764" s="336" t="s">
        <v>8490</v>
      </c>
      <c r="C1764" s="332">
        <v>0.5</v>
      </c>
      <c r="D1764" s="336" t="s">
        <v>4803</v>
      </c>
      <c r="E1764" s="271">
        <v>65</v>
      </c>
      <c r="F1764" s="271">
        <v>33</v>
      </c>
      <c r="G1764" s="271">
        <v>225</v>
      </c>
      <c r="I1764" s="338" t="s">
        <v>9147</v>
      </c>
      <c r="J1764" s="272">
        <f t="shared" si="73"/>
        <v>240</v>
      </c>
    </row>
    <row r="1765" spans="1:11" x14ac:dyDescent="0.2">
      <c r="A1765" s="337" t="s">
        <v>280</v>
      </c>
      <c r="B1765" s="336" t="s">
        <v>8490</v>
      </c>
      <c r="C1765" s="332">
        <v>0.5</v>
      </c>
      <c r="D1765" s="336" t="s">
        <v>4803</v>
      </c>
      <c r="E1765" s="271">
        <v>65</v>
      </c>
      <c r="F1765" s="271">
        <v>33</v>
      </c>
      <c r="G1765" s="271">
        <v>218</v>
      </c>
      <c r="H1765" s="338" t="s">
        <v>2775</v>
      </c>
      <c r="I1765" s="338" t="s">
        <v>9147</v>
      </c>
      <c r="J1765" s="272">
        <f t="shared" si="73"/>
        <v>233</v>
      </c>
    </row>
    <row r="1766" spans="1:11" x14ac:dyDescent="0.2">
      <c r="A1766" s="337" t="s">
        <v>8627</v>
      </c>
      <c r="B1766" s="336" t="s">
        <v>8490</v>
      </c>
      <c r="C1766" s="332">
        <v>0.5</v>
      </c>
      <c r="D1766" s="336" t="s">
        <v>4425</v>
      </c>
      <c r="E1766" s="271">
        <v>65</v>
      </c>
      <c r="F1766" s="271">
        <v>33</v>
      </c>
      <c r="G1766" s="271">
        <v>221</v>
      </c>
      <c r="H1766" s="338" t="s">
        <v>2005</v>
      </c>
      <c r="I1766" s="338" t="s">
        <v>9147</v>
      </c>
      <c r="J1766" s="272">
        <f t="shared" si="73"/>
        <v>236</v>
      </c>
    </row>
    <row r="1767" spans="1:11" x14ac:dyDescent="0.2">
      <c r="A1767" s="337" t="s">
        <v>2662</v>
      </c>
      <c r="B1767" s="336" t="s">
        <v>8490</v>
      </c>
      <c r="C1767" s="332">
        <v>0.5</v>
      </c>
      <c r="D1767" s="336" t="s">
        <v>8870</v>
      </c>
      <c r="E1767" s="271">
        <v>64</v>
      </c>
      <c r="F1767" s="271">
        <v>33</v>
      </c>
      <c r="G1767" s="271">
        <v>233</v>
      </c>
      <c r="H1767" s="338" t="s">
        <v>10109</v>
      </c>
      <c r="I1767" s="338" t="s">
        <v>9147</v>
      </c>
      <c r="J1767" s="272">
        <f t="shared" si="73"/>
        <v>248</v>
      </c>
    </row>
    <row r="1768" spans="1:11" x14ac:dyDescent="0.2">
      <c r="A1768" s="337" t="s">
        <v>10952</v>
      </c>
      <c r="B1768" s="572" t="s">
        <v>8490</v>
      </c>
      <c r="C1768" s="332">
        <v>0.5</v>
      </c>
      <c r="D1768" s="572" t="s">
        <v>10953</v>
      </c>
      <c r="E1768" s="271">
        <v>64</v>
      </c>
      <c r="F1768" s="271">
        <v>33</v>
      </c>
      <c r="G1768" s="271">
        <v>223</v>
      </c>
      <c r="H1768" s="338" t="s">
        <v>10949</v>
      </c>
      <c r="I1768" s="338" t="s">
        <v>9147</v>
      </c>
      <c r="J1768" s="272">
        <f t="shared" si="73"/>
        <v>238</v>
      </c>
    </row>
    <row r="1769" spans="1:11" x14ac:dyDescent="0.2">
      <c r="A1769" s="337" t="s">
        <v>8018</v>
      </c>
      <c r="B1769" s="336" t="s">
        <v>8490</v>
      </c>
      <c r="C1769" s="332">
        <v>0.5</v>
      </c>
      <c r="D1769" s="336" t="s">
        <v>8019</v>
      </c>
      <c r="E1769" s="271">
        <v>64</v>
      </c>
      <c r="F1769" s="271">
        <v>33</v>
      </c>
      <c r="G1769" s="271">
        <v>238</v>
      </c>
      <c r="H1769" s="338"/>
      <c r="I1769" s="338" t="s">
        <v>9147</v>
      </c>
      <c r="J1769" s="272">
        <f t="shared" si="73"/>
        <v>253</v>
      </c>
    </row>
    <row r="1770" spans="1:11" x14ac:dyDescent="0.2">
      <c r="A1770" s="337" t="s">
        <v>6744</v>
      </c>
      <c r="B1770" s="336" t="s">
        <v>8490</v>
      </c>
      <c r="C1770" s="332">
        <v>0.5</v>
      </c>
      <c r="D1770" s="336" t="s">
        <v>6743</v>
      </c>
      <c r="E1770" s="271">
        <v>65</v>
      </c>
      <c r="F1770" s="271">
        <v>32</v>
      </c>
      <c r="G1770" s="271">
        <v>230</v>
      </c>
      <c r="H1770" s="338"/>
      <c r="I1770" s="338" t="s">
        <v>9147</v>
      </c>
      <c r="J1770" s="272">
        <f t="shared" si="73"/>
        <v>245</v>
      </c>
    </row>
    <row r="1771" spans="1:11" x14ac:dyDescent="0.2">
      <c r="A1771" s="337" t="s">
        <v>1072</v>
      </c>
      <c r="B1771" s="272" t="s">
        <v>8490</v>
      </c>
      <c r="C1771" s="332">
        <v>0.5</v>
      </c>
      <c r="D1771" s="333" t="s">
        <v>1152</v>
      </c>
      <c r="E1771" s="271">
        <v>65</v>
      </c>
      <c r="F1771" s="271">
        <v>32</v>
      </c>
      <c r="G1771" s="271">
        <v>235</v>
      </c>
      <c r="I1771" s="338" t="s">
        <v>9147</v>
      </c>
      <c r="J1771" s="272">
        <f t="shared" si="73"/>
        <v>250</v>
      </c>
    </row>
    <row r="1772" spans="1:11" x14ac:dyDescent="0.2">
      <c r="A1772" s="337" t="s">
        <v>9867</v>
      </c>
      <c r="B1772" s="338" t="s">
        <v>8490</v>
      </c>
      <c r="C1772" s="332">
        <v>0.5</v>
      </c>
      <c r="D1772" s="420" t="s">
        <v>1861</v>
      </c>
      <c r="E1772" s="271">
        <v>65</v>
      </c>
      <c r="F1772" s="271">
        <v>30</v>
      </c>
      <c r="G1772" s="271">
        <v>233</v>
      </c>
      <c r="H1772" s="338" t="s">
        <v>1262</v>
      </c>
      <c r="I1772" s="338" t="s">
        <v>9147</v>
      </c>
      <c r="J1772" s="272">
        <f t="shared" si="73"/>
        <v>248</v>
      </c>
    </row>
    <row r="1773" spans="1:11" x14ac:dyDescent="0.2">
      <c r="A1773" s="337" t="s">
        <v>11815</v>
      </c>
      <c r="B1773" s="338" t="s">
        <v>8490</v>
      </c>
      <c r="C1773" s="332">
        <v>0.5</v>
      </c>
      <c r="D1773" s="420" t="s">
        <v>11816</v>
      </c>
      <c r="E1773" s="271">
        <v>66</v>
      </c>
      <c r="F1773" s="271">
        <v>33</v>
      </c>
      <c r="G1773" s="271">
        <v>217</v>
      </c>
      <c r="H1773" s="338" t="s">
        <v>11779</v>
      </c>
      <c r="I1773" s="338" t="s">
        <v>9147</v>
      </c>
      <c r="J1773" s="272">
        <f t="shared" si="73"/>
        <v>232</v>
      </c>
    </row>
    <row r="1774" spans="1:11" x14ac:dyDescent="0.2">
      <c r="A1774" s="337" t="s">
        <v>11030</v>
      </c>
      <c r="B1774" s="338" t="s">
        <v>8490</v>
      </c>
      <c r="C1774" s="332">
        <v>0.5</v>
      </c>
      <c r="D1774" s="420" t="s">
        <v>11031</v>
      </c>
      <c r="E1774" s="271">
        <v>70</v>
      </c>
      <c r="F1774" s="271">
        <v>26</v>
      </c>
      <c r="G1774" s="271">
        <v>256</v>
      </c>
      <c r="H1774" s="338" t="s">
        <v>11027</v>
      </c>
      <c r="I1774" s="338" t="s">
        <v>9098</v>
      </c>
      <c r="K1774" s="272">
        <f>G1774+17</f>
        <v>273</v>
      </c>
    </row>
    <row r="1775" spans="1:11" x14ac:dyDescent="0.2">
      <c r="A1775" s="337" t="s">
        <v>5617</v>
      </c>
      <c r="B1775" s="272" t="s">
        <v>8490</v>
      </c>
      <c r="C1775" s="332">
        <v>0.5</v>
      </c>
      <c r="D1775" s="333" t="s">
        <v>7566</v>
      </c>
      <c r="E1775" s="271">
        <v>66</v>
      </c>
      <c r="F1775" s="271">
        <v>33</v>
      </c>
      <c r="G1775" s="271">
        <v>225</v>
      </c>
      <c r="I1775" s="338" t="s">
        <v>9147</v>
      </c>
      <c r="J1775" s="272">
        <f t="shared" si="73"/>
        <v>240</v>
      </c>
    </row>
    <row r="1776" spans="1:11" x14ac:dyDescent="0.2">
      <c r="A1776" s="337" t="s">
        <v>9581</v>
      </c>
      <c r="B1776" s="331" t="s">
        <v>8490</v>
      </c>
      <c r="C1776" s="330">
        <v>0.5</v>
      </c>
      <c r="D1776" s="331" t="s">
        <v>9104</v>
      </c>
      <c r="E1776" s="330">
        <v>70</v>
      </c>
      <c r="F1776" s="339">
        <v>27</v>
      </c>
      <c r="G1776" s="339">
        <v>258</v>
      </c>
      <c r="I1776" s="338" t="s">
        <v>9098</v>
      </c>
      <c r="K1776" s="272">
        <f>G1776+17</f>
        <v>275</v>
      </c>
    </row>
    <row r="1777" spans="1:11" x14ac:dyDescent="0.2">
      <c r="A1777" s="337" t="s">
        <v>7493</v>
      </c>
      <c r="B1777" s="272" t="s">
        <v>8490</v>
      </c>
      <c r="C1777" s="332">
        <v>0.5</v>
      </c>
      <c r="D1777" s="336" t="s">
        <v>8968</v>
      </c>
      <c r="E1777" s="271">
        <v>65</v>
      </c>
      <c r="F1777" s="271">
        <v>33</v>
      </c>
      <c r="G1777" s="271">
        <v>220</v>
      </c>
      <c r="H1777" s="338" t="s">
        <v>9131</v>
      </c>
      <c r="I1777" s="338" t="s">
        <v>9147</v>
      </c>
      <c r="J1777" s="272">
        <f>G1777+15</f>
        <v>235</v>
      </c>
    </row>
    <row r="1778" spans="1:11" x14ac:dyDescent="0.2">
      <c r="A1778" s="337" t="s">
        <v>8149</v>
      </c>
      <c r="B1778" s="338" t="s">
        <v>8490</v>
      </c>
      <c r="C1778" s="332">
        <v>0.5</v>
      </c>
      <c r="D1778" s="336" t="s">
        <v>3007</v>
      </c>
      <c r="E1778" s="425">
        <v>64.5</v>
      </c>
      <c r="F1778" s="271">
        <v>33</v>
      </c>
      <c r="G1778" s="271">
        <v>226</v>
      </c>
      <c r="H1778" s="338" t="s">
        <v>9130</v>
      </c>
      <c r="I1778" s="338" t="s">
        <v>9147</v>
      </c>
      <c r="J1778" s="272">
        <f>G1778+15</f>
        <v>241</v>
      </c>
    </row>
    <row r="1779" spans="1:11" x14ac:dyDescent="0.2">
      <c r="A1779" s="337" t="s">
        <v>8164</v>
      </c>
      <c r="B1779" s="336" t="s">
        <v>8490</v>
      </c>
      <c r="C1779" s="332">
        <v>0.5</v>
      </c>
      <c r="D1779" s="336" t="s">
        <v>10469</v>
      </c>
      <c r="E1779" s="271">
        <v>68</v>
      </c>
      <c r="F1779" s="271">
        <v>25</v>
      </c>
      <c r="G1779" s="271">
        <v>270</v>
      </c>
      <c r="I1779" s="338" t="s">
        <v>9098</v>
      </c>
      <c r="K1779" s="272">
        <f>G1779+17</f>
        <v>287</v>
      </c>
    </row>
    <row r="1780" spans="1:11" x14ac:dyDescent="0.2">
      <c r="A1780" s="337" t="s">
        <v>3224</v>
      </c>
      <c r="B1780" s="336" t="s">
        <v>8490</v>
      </c>
      <c r="C1780" s="332">
        <v>0.5</v>
      </c>
      <c r="D1780" s="336" t="s">
        <v>3223</v>
      </c>
      <c r="E1780" s="271">
        <v>69</v>
      </c>
      <c r="F1780" s="271">
        <v>25</v>
      </c>
      <c r="G1780" s="271">
        <v>272</v>
      </c>
      <c r="I1780" s="338" t="s">
        <v>9098</v>
      </c>
      <c r="K1780" s="272">
        <f>G1780+17</f>
        <v>289</v>
      </c>
    </row>
    <row r="1781" spans="1:11" x14ac:dyDescent="0.2">
      <c r="A1781" s="483" t="s">
        <v>4156</v>
      </c>
      <c r="B1781" s="484" t="s">
        <v>8490</v>
      </c>
      <c r="C1781" s="485">
        <v>0.5</v>
      </c>
      <c r="D1781" s="484" t="s">
        <v>5375</v>
      </c>
      <c r="E1781" s="486">
        <v>66</v>
      </c>
      <c r="F1781" s="486">
        <v>33</v>
      </c>
      <c r="G1781" s="486">
        <v>218</v>
      </c>
      <c r="H1781" s="491" t="s">
        <v>6152</v>
      </c>
      <c r="I1781" s="491" t="s">
        <v>9147</v>
      </c>
      <c r="J1781" s="491">
        <f t="shared" ref="J1781:J1786" si="74">G1781+15</f>
        <v>233</v>
      </c>
    </row>
    <row r="1782" spans="1:11" x14ac:dyDescent="0.2">
      <c r="A1782" s="483" t="s">
        <v>6153</v>
      </c>
      <c r="B1782" s="484" t="s">
        <v>8490</v>
      </c>
      <c r="C1782" s="485">
        <v>0.5</v>
      </c>
      <c r="D1782" s="484" t="s">
        <v>5375</v>
      </c>
      <c r="E1782" s="486">
        <v>66</v>
      </c>
      <c r="F1782" s="486">
        <v>33</v>
      </c>
      <c r="G1782" s="486">
        <v>222</v>
      </c>
      <c r="H1782" s="491" t="s">
        <v>1901</v>
      </c>
      <c r="I1782" s="491" t="s">
        <v>9147</v>
      </c>
      <c r="J1782" s="491">
        <f t="shared" si="74"/>
        <v>237</v>
      </c>
    </row>
    <row r="1783" spans="1:11" x14ac:dyDescent="0.2">
      <c r="A1783" s="337" t="s">
        <v>11032</v>
      </c>
      <c r="B1783" s="572" t="s">
        <v>8490</v>
      </c>
      <c r="C1783" s="332">
        <v>0.5</v>
      </c>
      <c r="D1783" s="572" t="s">
        <v>5375</v>
      </c>
      <c r="E1783" s="271">
        <v>65</v>
      </c>
      <c r="F1783" s="271">
        <v>33</v>
      </c>
      <c r="G1783" s="271">
        <v>218</v>
      </c>
      <c r="H1783" s="338" t="s">
        <v>11027</v>
      </c>
      <c r="I1783" s="338" t="s">
        <v>9147</v>
      </c>
      <c r="J1783" s="272">
        <f t="shared" si="74"/>
        <v>233</v>
      </c>
    </row>
    <row r="1784" spans="1:11" x14ac:dyDescent="0.2">
      <c r="A1784" s="337" t="s">
        <v>7365</v>
      </c>
      <c r="B1784" s="338" t="s">
        <v>8490</v>
      </c>
      <c r="C1784" s="332">
        <v>0.5</v>
      </c>
      <c r="D1784" s="420" t="s">
        <v>7086</v>
      </c>
      <c r="E1784" s="271">
        <v>66</v>
      </c>
      <c r="F1784" s="271">
        <v>33</v>
      </c>
      <c r="G1784" s="271">
        <v>218</v>
      </c>
      <c r="I1784" s="338" t="s">
        <v>9147</v>
      </c>
      <c r="J1784" s="272">
        <f t="shared" si="74"/>
        <v>233</v>
      </c>
    </row>
    <row r="1785" spans="1:11" x14ac:dyDescent="0.2">
      <c r="A1785" s="348" t="s">
        <v>2458</v>
      </c>
      <c r="B1785" s="331" t="s">
        <v>8490</v>
      </c>
      <c r="C1785" s="330">
        <v>0.5</v>
      </c>
      <c r="D1785" s="331" t="s">
        <v>8937</v>
      </c>
      <c r="E1785" s="330">
        <v>65</v>
      </c>
      <c r="F1785" s="339">
        <v>33</v>
      </c>
      <c r="G1785" s="339">
        <v>225</v>
      </c>
      <c r="I1785" s="338" t="s">
        <v>9147</v>
      </c>
      <c r="J1785" s="272">
        <f t="shared" si="74"/>
        <v>240</v>
      </c>
    </row>
    <row r="1786" spans="1:11" x14ac:dyDescent="0.2">
      <c r="A1786" s="348" t="s">
        <v>495</v>
      </c>
      <c r="B1786" s="331" t="s">
        <v>8490</v>
      </c>
      <c r="C1786" s="330">
        <v>0.5</v>
      </c>
      <c r="D1786" s="331" t="s">
        <v>496</v>
      </c>
      <c r="E1786" s="330">
        <v>66</v>
      </c>
      <c r="F1786" s="339">
        <v>32</v>
      </c>
      <c r="G1786" s="339">
        <v>190</v>
      </c>
      <c r="H1786" s="338" t="s">
        <v>6853</v>
      </c>
      <c r="I1786" s="338" t="s">
        <v>9147</v>
      </c>
      <c r="J1786" s="272">
        <f t="shared" si="74"/>
        <v>205</v>
      </c>
    </row>
    <row r="1787" spans="1:11" x14ac:dyDescent="0.2">
      <c r="A1787" s="348" t="s">
        <v>1302</v>
      </c>
      <c r="B1787" s="331" t="s">
        <v>8490</v>
      </c>
      <c r="C1787" s="330">
        <v>0.5</v>
      </c>
      <c r="D1787" s="331" t="s">
        <v>73</v>
      </c>
      <c r="E1787" s="330">
        <v>67</v>
      </c>
      <c r="F1787" s="339">
        <v>27</v>
      </c>
      <c r="G1787" s="339">
        <v>260</v>
      </c>
      <c r="I1787" s="338" t="s">
        <v>9098</v>
      </c>
      <c r="K1787" s="272">
        <f>G1787+17</f>
        <v>277</v>
      </c>
    </row>
    <row r="1788" spans="1:11" x14ac:dyDescent="0.2">
      <c r="A1788" s="348" t="s">
        <v>3176</v>
      </c>
      <c r="B1788" s="331" t="s">
        <v>8490</v>
      </c>
      <c r="C1788" s="330">
        <v>0.5</v>
      </c>
      <c r="D1788" s="331" t="s">
        <v>3335</v>
      </c>
      <c r="E1788" s="330">
        <v>70</v>
      </c>
      <c r="F1788" s="339"/>
      <c r="G1788" s="339">
        <v>267</v>
      </c>
      <c r="I1788" s="338" t="s">
        <v>9098</v>
      </c>
      <c r="K1788" s="272">
        <f>G1788+17</f>
        <v>284</v>
      </c>
    </row>
    <row r="1789" spans="1:11" x14ac:dyDescent="0.2">
      <c r="A1789" s="337" t="s">
        <v>6296</v>
      </c>
      <c r="B1789" s="329" t="s">
        <v>8490</v>
      </c>
      <c r="C1789" s="321">
        <v>0.5</v>
      </c>
      <c r="D1789" s="331" t="s">
        <v>819</v>
      </c>
      <c r="E1789" s="321">
        <v>80</v>
      </c>
      <c r="I1789" s="338" t="s">
        <v>9098</v>
      </c>
      <c r="K1789" s="272">
        <f>G1789+17</f>
        <v>17</v>
      </c>
    </row>
    <row r="1790" spans="1:11" x14ac:dyDescent="0.2">
      <c r="A1790" s="337" t="s">
        <v>1909</v>
      </c>
      <c r="B1790" s="329" t="s">
        <v>8490</v>
      </c>
      <c r="C1790" s="321">
        <v>0.5</v>
      </c>
      <c r="D1790" s="331" t="s">
        <v>5971</v>
      </c>
      <c r="E1790" s="321">
        <v>78</v>
      </c>
      <c r="F1790" s="271">
        <v>25</v>
      </c>
      <c r="G1790" s="271">
        <v>200</v>
      </c>
      <c r="I1790" s="338" t="s">
        <v>9098</v>
      </c>
      <c r="K1790" s="272">
        <f>G1790+17</f>
        <v>217</v>
      </c>
    </row>
    <row r="1791" spans="1:11" x14ac:dyDescent="0.2">
      <c r="A1791" s="337" t="s">
        <v>5972</v>
      </c>
      <c r="B1791" s="329" t="s">
        <v>8490</v>
      </c>
      <c r="C1791" s="321">
        <v>0.5</v>
      </c>
      <c r="D1791" s="331" t="s">
        <v>6981</v>
      </c>
      <c r="E1791" s="321">
        <v>69</v>
      </c>
      <c r="F1791" s="271">
        <v>25</v>
      </c>
      <c r="G1791" s="271">
        <v>265</v>
      </c>
      <c r="I1791" s="338" t="s">
        <v>9098</v>
      </c>
      <c r="K1791" s="272">
        <f>G1791+17</f>
        <v>282</v>
      </c>
    </row>
    <row r="1792" spans="1:11" x14ac:dyDescent="0.2">
      <c r="A1792" s="337" t="s">
        <v>5329</v>
      </c>
      <c r="B1792" s="336" t="s">
        <v>8490</v>
      </c>
      <c r="C1792" s="332">
        <v>0.5</v>
      </c>
      <c r="D1792" s="336" t="s">
        <v>6994</v>
      </c>
      <c r="E1792" s="271">
        <v>65</v>
      </c>
      <c r="F1792" s="271">
        <v>33</v>
      </c>
      <c r="G1792" s="271">
        <v>218</v>
      </c>
      <c r="I1792" s="338" t="s">
        <v>9147</v>
      </c>
      <c r="J1792" s="272">
        <f t="shared" ref="J1792:J1807" si="75">G1792+15</f>
        <v>233</v>
      </c>
    </row>
    <row r="1793" spans="1:11" x14ac:dyDescent="0.2">
      <c r="A1793" s="483" t="s">
        <v>4913</v>
      </c>
      <c r="B1793" s="484" t="s">
        <v>8490</v>
      </c>
      <c r="C1793" s="485">
        <v>0.5</v>
      </c>
      <c r="D1793" s="484" t="s">
        <v>5224</v>
      </c>
      <c r="E1793" s="486">
        <v>65</v>
      </c>
      <c r="F1793" s="486">
        <v>33</v>
      </c>
      <c r="G1793" s="486">
        <v>236</v>
      </c>
      <c r="H1793" s="491" t="s">
        <v>9725</v>
      </c>
      <c r="I1793" s="491" t="s">
        <v>9147</v>
      </c>
      <c r="J1793" s="491">
        <f t="shared" si="75"/>
        <v>251</v>
      </c>
    </row>
    <row r="1794" spans="1:11" x14ac:dyDescent="0.2">
      <c r="A1794" s="483" t="s">
        <v>8469</v>
      </c>
      <c r="B1794" s="484" t="s">
        <v>8490</v>
      </c>
      <c r="C1794" s="485">
        <v>0.5</v>
      </c>
      <c r="D1794" s="484" t="s">
        <v>5224</v>
      </c>
      <c r="E1794" s="486">
        <v>65</v>
      </c>
      <c r="F1794" s="486">
        <v>33</v>
      </c>
      <c r="G1794" s="486">
        <v>228</v>
      </c>
      <c r="H1794" s="491" t="s">
        <v>5226</v>
      </c>
      <c r="I1794" s="491" t="s">
        <v>9147</v>
      </c>
      <c r="J1794" s="491">
        <f t="shared" si="75"/>
        <v>243</v>
      </c>
    </row>
    <row r="1795" spans="1:11" x14ac:dyDescent="0.2">
      <c r="A1795" s="337" t="s">
        <v>7119</v>
      </c>
      <c r="B1795" s="336" t="s">
        <v>8490</v>
      </c>
      <c r="C1795" s="332">
        <v>0.5</v>
      </c>
      <c r="D1795" s="572" t="s">
        <v>11850</v>
      </c>
      <c r="E1795" s="271">
        <v>65</v>
      </c>
      <c r="F1795" s="271">
        <v>33</v>
      </c>
      <c r="G1795" s="271">
        <v>235</v>
      </c>
      <c r="H1795" s="338" t="s">
        <v>11851</v>
      </c>
      <c r="I1795" s="338" t="s">
        <v>9147</v>
      </c>
      <c r="J1795" s="272">
        <f t="shared" si="75"/>
        <v>250</v>
      </c>
    </row>
    <row r="1796" spans="1:11" x14ac:dyDescent="0.2">
      <c r="A1796" s="483" t="s">
        <v>8739</v>
      </c>
      <c r="B1796" s="484" t="s">
        <v>8490</v>
      </c>
      <c r="C1796" s="485">
        <v>0.5</v>
      </c>
      <c r="D1796" s="484" t="s">
        <v>6772</v>
      </c>
      <c r="E1796" s="486">
        <v>65</v>
      </c>
      <c r="F1796" s="486">
        <v>33</v>
      </c>
      <c r="G1796" s="486">
        <v>225</v>
      </c>
      <c r="H1796" s="491" t="s">
        <v>5225</v>
      </c>
      <c r="I1796" s="491" t="s">
        <v>9147</v>
      </c>
      <c r="J1796" s="491">
        <f t="shared" si="75"/>
        <v>240</v>
      </c>
    </row>
    <row r="1797" spans="1:11" x14ac:dyDescent="0.2">
      <c r="A1797" s="337" t="s">
        <v>1477</v>
      </c>
      <c r="B1797" s="336" t="s">
        <v>8490</v>
      </c>
      <c r="C1797" s="332">
        <v>0.5</v>
      </c>
      <c r="D1797" s="336" t="s">
        <v>1478</v>
      </c>
      <c r="E1797" s="271">
        <v>65</v>
      </c>
      <c r="F1797" s="271">
        <v>33</v>
      </c>
      <c r="G1797" s="271">
        <v>238</v>
      </c>
      <c r="H1797" s="338" t="s">
        <v>2748</v>
      </c>
      <c r="I1797" s="338" t="s">
        <v>9147</v>
      </c>
      <c r="J1797" s="272">
        <f t="shared" si="75"/>
        <v>253</v>
      </c>
    </row>
    <row r="1798" spans="1:11" x14ac:dyDescent="0.2">
      <c r="A1798" s="539" t="s">
        <v>10636</v>
      </c>
      <c r="B1798" s="336" t="s">
        <v>8490</v>
      </c>
      <c r="C1798" s="332">
        <v>0.5</v>
      </c>
      <c r="D1798" s="336" t="s">
        <v>8542</v>
      </c>
      <c r="E1798" s="271">
        <v>65</v>
      </c>
      <c r="F1798" s="271">
        <v>43</v>
      </c>
      <c r="G1798" s="271">
        <v>200</v>
      </c>
      <c r="H1798" s="540" t="s">
        <v>10626</v>
      </c>
      <c r="I1798" s="540" t="s">
        <v>9147</v>
      </c>
      <c r="J1798" s="272">
        <f t="shared" si="75"/>
        <v>215</v>
      </c>
    </row>
    <row r="1799" spans="1:11" x14ac:dyDescent="0.2">
      <c r="A1799" s="337" t="s">
        <v>10196</v>
      </c>
      <c r="B1799" s="336" t="s">
        <v>8490</v>
      </c>
      <c r="C1799" s="332">
        <v>0.5</v>
      </c>
      <c r="D1799" s="336" t="s">
        <v>10197</v>
      </c>
      <c r="E1799" s="271">
        <v>65</v>
      </c>
      <c r="F1799" s="271">
        <v>33</v>
      </c>
      <c r="G1799" s="271">
        <v>220</v>
      </c>
      <c r="H1799" s="338" t="s">
        <v>5460</v>
      </c>
      <c r="I1799" s="338" t="s">
        <v>9147</v>
      </c>
      <c r="J1799" s="272">
        <f t="shared" si="75"/>
        <v>235</v>
      </c>
    </row>
    <row r="1800" spans="1:11" x14ac:dyDescent="0.2">
      <c r="A1800" s="337" t="s">
        <v>12270</v>
      </c>
      <c r="B1800" s="572" t="s">
        <v>8490</v>
      </c>
      <c r="C1800" s="332">
        <v>0.5</v>
      </c>
      <c r="D1800" s="572" t="s">
        <v>12275</v>
      </c>
      <c r="E1800" s="271">
        <v>65</v>
      </c>
      <c r="F1800" s="271">
        <v>33</v>
      </c>
      <c r="G1800" s="271">
        <v>216</v>
      </c>
      <c r="H1800" s="338" t="s">
        <v>12271</v>
      </c>
      <c r="I1800" s="338" t="s">
        <v>9147</v>
      </c>
      <c r="J1800" s="272">
        <f t="shared" si="75"/>
        <v>231</v>
      </c>
    </row>
    <row r="1801" spans="1:11" x14ac:dyDescent="0.2">
      <c r="A1801" s="337" t="s">
        <v>1033</v>
      </c>
      <c r="B1801" s="336" t="s">
        <v>8490</v>
      </c>
      <c r="C1801" s="332">
        <v>0.5</v>
      </c>
      <c r="D1801" s="336" t="s">
        <v>205</v>
      </c>
      <c r="E1801" s="271">
        <v>64</v>
      </c>
      <c r="F1801" s="271">
        <v>33</v>
      </c>
      <c r="G1801" s="271">
        <v>225</v>
      </c>
      <c r="I1801" s="338" t="s">
        <v>9147</v>
      </c>
      <c r="J1801" s="272">
        <f t="shared" si="75"/>
        <v>240</v>
      </c>
    </row>
    <row r="1802" spans="1:11" x14ac:dyDescent="0.2">
      <c r="A1802" s="483" t="s">
        <v>9555</v>
      </c>
      <c r="B1802" s="484" t="s">
        <v>8490</v>
      </c>
      <c r="C1802" s="485">
        <v>0.5</v>
      </c>
      <c r="D1802" s="484" t="s">
        <v>9534</v>
      </c>
      <c r="E1802" s="486">
        <v>64</v>
      </c>
      <c r="F1802" s="486">
        <v>33</v>
      </c>
      <c r="G1802" s="486">
        <v>223</v>
      </c>
      <c r="H1802" s="491"/>
      <c r="I1802" s="491" t="s">
        <v>9147</v>
      </c>
      <c r="J1802" s="491">
        <f t="shared" si="75"/>
        <v>238</v>
      </c>
    </row>
    <row r="1803" spans="1:11" x14ac:dyDescent="0.2">
      <c r="A1803" s="337" t="s">
        <v>11238</v>
      </c>
      <c r="B1803" s="572" t="s">
        <v>8490</v>
      </c>
      <c r="C1803" s="332">
        <v>0.5</v>
      </c>
      <c r="D1803" s="336" t="s">
        <v>9534</v>
      </c>
      <c r="E1803" s="271">
        <v>64</v>
      </c>
      <c r="F1803" s="271">
        <v>33</v>
      </c>
      <c r="G1803" s="271">
        <v>221</v>
      </c>
      <c r="H1803" s="272" t="s">
        <v>11198</v>
      </c>
      <c r="I1803" s="338" t="s">
        <v>9147</v>
      </c>
      <c r="J1803" s="272">
        <f>G1803+15</f>
        <v>236</v>
      </c>
    </row>
    <row r="1804" spans="1:11" x14ac:dyDescent="0.2">
      <c r="A1804" s="337" t="s">
        <v>7045</v>
      </c>
      <c r="B1804" s="336" t="s">
        <v>8490</v>
      </c>
      <c r="C1804" s="332">
        <v>0.5</v>
      </c>
      <c r="D1804" s="336" t="s">
        <v>3257</v>
      </c>
      <c r="E1804" s="271">
        <v>64</v>
      </c>
      <c r="F1804" s="271">
        <v>33</v>
      </c>
      <c r="G1804" s="271">
        <v>230</v>
      </c>
      <c r="H1804" s="338" t="s">
        <v>2748</v>
      </c>
      <c r="I1804" s="338" t="s">
        <v>9147</v>
      </c>
      <c r="J1804" s="272">
        <f t="shared" si="75"/>
        <v>245</v>
      </c>
    </row>
    <row r="1805" spans="1:11" x14ac:dyDescent="0.2">
      <c r="A1805" s="337" t="s">
        <v>36</v>
      </c>
      <c r="B1805" s="336" t="s">
        <v>8490</v>
      </c>
      <c r="C1805" s="332">
        <v>0.5</v>
      </c>
      <c r="D1805" s="336" t="s">
        <v>37</v>
      </c>
      <c r="E1805" s="271">
        <v>64</v>
      </c>
      <c r="F1805" s="271">
        <v>33</v>
      </c>
      <c r="G1805" s="271">
        <v>227</v>
      </c>
      <c r="H1805" s="338" t="s">
        <v>33</v>
      </c>
      <c r="I1805" s="338" t="s">
        <v>9147</v>
      </c>
      <c r="J1805" s="272">
        <f t="shared" si="75"/>
        <v>242</v>
      </c>
    </row>
    <row r="1806" spans="1:11" x14ac:dyDescent="0.2">
      <c r="A1806" s="337" t="s">
        <v>11475</v>
      </c>
      <c r="B1806" s="572" t="s">
        <v>8490</v>
      </c>
      <c r="C1806" s="332">
        <v>0.5</v>
      </c>
      <c r="D1806" s="572" t="s">
        <v>11476</v>
      </c>
      <c r="E1806" s="271" t="s">
        <v>10131</v>
      </c>
      <c r="F1806" s="271">
        <v>38</v>
      </c>
      <c r="G1806" s="271">
        <v>210</v>
      </c>
      <c r="H1806" s="338" t="s">
        <v>11471</v>
      </c>
      <c r="I1806" s="338" t="s">
        <v>9147</v>
      </c>
      <c r="J1806" s="272">
        <f t="shared" si="75"/>
        <v>225</v>
      </c>
    </row>
    <row r="1807" spans="1:11" x14ac:dyDescent="0.2">
      <c r="A1807" s="337" t="s">
        <v>11579</v>
      </c>
      <c r="B1807" s="572" t="s">
        <v>8490</v>
      </c>
      <c r="C1807" s="332">
        <v>0.5</v>
      </c>
      <c r="D1807" s="572" t="s">
        <v>11580</v>
      </c>
      <c r="E1807" s="271" t="s">
        <v>11581</v>
      </c>
      <c r="F1807" s="271">
        <v>34</v>
      </c>
      <c r="G1807" s="271">
        <v>210</v>
      </c>
      <c r="H1807" s="338" t="s">
        <v>11551</v>
      </c>
      <c r="I1807" s="338" t="s">
        <v>9147</v>
      </c>
      <c r="J1807" s="272">
        <f t="shared" si="75"/>
        <v>225</v>
      </c>
    </row>
    <row r="1808" spans="1:11" x14ac:dyDescent="0.2">
      <c r="A1808" s="337" t="s">
        <v>9166</v>
      </c>
      <c r="B1808" s="336" t="s">
        <v>8490</v>
      </c>
      <c r="C1808" s="332">
        <v>0.5</v>
      </c>
      <c r="D1808" s="336" t="s">
        <v>195</v>
      </c>
      <c r="E1808" s="271">
        <v>69</v>
      </c>
      <c r="F1808" s="271">
        <v>26</v>
      </c>
      <c r="G1808" s="271">
        <v>272</v>
      </c>
      <c r="I1808" s="338" t="s">
        <v>9098</v>
      </c>
      <c r="K1808" s="272">
        <f>G1808+17</f>
        <v>289</v>
      </c>
    </row>
    <row r="1809" spans="1:11" x14ac:dyDescent="0.2">
      <c r="A1809" s="337" t="s">
        <v>9614</v>
      </c>
      <c r="B1809" s="336" t="s">
        <v>8490</v>
      </c>
      <c r="C1809" s="332">
        <v>0.5</v>
      </c>
      <c r="D1809" s="336" t="s">
        <v>4366</v>
      </c>
      <c r="E1809" s="271">
        <v>65</v>
      </c>
      <c r="F1809" s="271">
        <v>33</v>
      </c>
      <c r="G1809" s="271">
        <v>225</v>
      </c>
      <c r="I1809" s="338" t="s">
        <v>9147</v>
      </c>
      <c r="J1809" s="272">
        <f t="shared" ref="J1809:J1815" si="76">G1809+15</f>
        <v>240</v>
      </c>
    </row>
    <row r="1810" spans="1:11" x14ac:dyDescent="0.2">
      <c r="A1810" s="337" t="s">
        <v>4346</v>
      </c>
      <c r="B1810" s="336" t="s">
        <v>8490</v>
      </c>
      <c r="C1810" s="332">
        <v>0.5</v>
      </c>
      <c r="D1810" s="336" t="s">
        <v>8656</v>
      </c>
      <c r="E1810" s="271">
        <v>62</v>
      </c>
      <c r="F1810" s="271">
        <v>30</v>
      </c>
      <c r="G1810" s="271">
        <v>238</v>
      </c>
      <c r="I1810" s="338" t="s">
        <v>9147</v>
      </c>
      <c r="J1810" s="272">
        <f t="shared" si="76"/>
        <v>253</v>
      </c>
    </row>
    <row r="1811" spans="1:11" x14ac:dyDescent="0.2">
      <c r="A1811" s="348" t="s">
        <v>7308</v>
      </c>
      <c r="B1811" s="331" t="s">
        <v>8490</v>
      </c>
      <c r="C1811" s="330">
        <v>0.5</v>
      </c>
      <c r="D1811" s="331" t="s">
        <v>9327</v>
      </c>
      <c r="E1811" s="330">
        <v>64</v>
      </c>
      <c r="F1811" s="339">
        <v>30</v>
      </c>
      <c r="G1811" s="339">
        <v>222</v>
      </c>
      <c r="I1811" s="338" t="s">
        <v>9147</v>
      </c>
      <c r="J1811" s="272">
        <f t="shared" si="76"/>
        <v>237</v>
      </c>
    </row>
    <row r="1812" spans="1:11" x14ac:dyDescent="0.2">
      <c r="A1812" s="348" t="s">
        <v>2303</v>
      </c>
      <c r="B1812" s="331" t="s">
        <v>8490</v>
      </c>
      <c r="C1812" s="330">
        <v>0.5</v>
      </c>
      <c r="D1812" s="331" t="s">
        <v>2304</v>
      </c>
      <c r="E1812" s="330">
        <v>70</v>
      </c>
      <c r="F1812" s="339">
        <v>44</v>
      </c>
      <c r="G1812" s="339">
        <v>176</v>
      </c>
      <c r="H1812" s="338" t="s">
        <v>2305</v>
      </c>
      <c r="I1812" s="338" t="s">
        <v>9147</v>
      </c>
      <c r="J1812" s="272">
        <f t="shared" si="76"/>
        <v>191</v>
      </c>
    </row>
    <row r="1813" spans="1:11" x14ac:dyDescent="0.2">
      <c r="A1813" s="348" t="s">
        <v>5462</v>
      </c>
      <c r="B1813" s="331" t="s">
        <v>8490</v>
      </c>
      <c r="C1813" s="330">
        <v>0.5</v>
      </c>
      <c r="D1813" s="331" t="s">
        <v>2436</v>
      </c>
      <c r="E1813" s="330">
        <v>76</v>
      </c>
      <c r="F1813" s="339">
        <v>27</v>
      </c>
      <c r="G1813" s="339">
        <v>190</v>
      </c>
      <c r="H1813" s="338" t="s">
        <v>2005</v>
      </c>
      <c r="I1813" s="338" t="s">
        <v>9098</v>
      </c>
      <c r="K1813" s="272">
        <v>205</v>
      </c>
    </row>
    <row r="1814" spans="1:11" ht="25.5" x14ac:dyDescent="0.2">
      <c r="A1814" s="348" t="s">
        <v>7129</v>
      </c>
      <c r="B1814" s="331" t="s">
        <v>8490</v>
      </c>
      <c r="C1814" s="330">
        <v>0.5</v>
      </c>
      <c r="D1814" s="343" t="s">
        <v>10078</v>
      </c>
      <c r="E1814" s="330">
        <v>66</v>
      </c>
      <c r="F1814" s="339">
        <v>33</v>
      </c>
      <c r="G1814" s="339">
        <v>217</v>
      </c>
      <c r="H1814" s="338" t="s">
        <v>2005</v>
      </c>
      <c r="I1814" s="338" t="s">
        <v>9147</v>
      </c>
      <c r="J1814" s="272">
        <f t="shared" si="76"/>
        <v>232</v>
      </c>
    </row>
    <row r="1815" spans="1:11" ht="25.5" x14ac:dyDescent="0.2">
      <c r="A1815" s="348" t="s">
        <v>7130</v>
      </c>
      <c r="B1815" s="331" t="s">
        <v>8490</v>
      </c>
      <c r="C1815" s="330">
        <v>0.5</v>
      </c>
      <c r="D1815" s="343" t="s">
        <v>10079</v>
      </c>
      <c r="E1815" s="330">
        <v>64</v>
      </c>
      <c r="F1815" s="339">
        <v>30</v>
      </c>
      <c r="G1815" s="339">
        <v>235</v>
      </c>
      <c r="H1815" s="338" t="s">
        <v>2005</v>
      </c>
      <c r="I1815" s="338" t="s">
        <v>9147</v>
      </c>
      <c r="J1815" s="272">
        <f t="shared" si="76"/>
        <v>250</v>
      </c>
    </row>
    <row r="1816" spans="1:11" x14ac:dyDescent="0.2">
      <c r="A1816" s="337" t="s">
        <v>5542</v>
      </c>
      <c r="B1816" s="331" t="s">
        <v>8490</v>
      </c>
      <c r="C1816" s="330">
        <v>0.5</v>
      </c>
      <c r="D1816" s="331" t="s">
        <v>9591</v>
      </c>
      <c r="E1816" s="330">
        <v>72</v>
      </c>
      <c r="F1816" s="339">
        <v>26</v>
      </c>
      <c r="G1816" s="339">
        <v>258</v>
      </c>
      <c r="I1816" s="338" t="s">
        <v>9098</v>
      </c>
      <c r="K1816" s="272">
        <f>G1816+17</f>
        <v>275</v>
      </c>
    </row>
    <row r="1817" spans="1:11" x14ac:dyDescent="0.2">
      <c r="A1817" s="337" t="s">
        <v>5330</v>
      </c>
      <c r="B1817" s="336" t="s">
        <v>8490</v>
      </c>
      <c r="C1817" s="332">
        <v>0.5</v>
      </c>
      <c r="D1817" s="336" t="s">
        <v>9263</v>
      </c>
      <c r="E1817" s="271">
        <v>65</v>
      </c>
      <c r="F1817" s="271">
        <v>25</v>
      </c>
      <c r="G1817" s="271">
        <v>269</v>
      </c>
      <c r="I1817" s="338" t="s">
        <v>9098</v>
      </c>
      <c r="K1817" s="272">
        <f>G1817+17</f>
        <v>286</v>
      </c>
    </row>
    <row r="1818" spans="1:11" x14ac:dyDescent="0.2">
      <c r="A1818" s="337" t="s">
        <v>7634</v>
      </c>
      <c r="B1818" s="336" t="s">
        <v>8490</v>
      </c>
      <c r="C1818" s="332">
        <v>0.5</v>
      </c>
      <c r="D1818" s="336" t="s">
        <v>5918</v>
      </c>
      <c r="E1818" s="271">
        <v>68</v>
      </c>
      <c r="F1818" s="271">
        <v>25</v>
      </c>
      <c r="G1818" s="271">
        <v>157</v>
      </c>
      <c r="I1818" s="338" t="s">
        <v>9098</v>
      </c>
      <c r="K1818" s="272">
        <f>G1818+17</f>
        <v>174</v>
      </c>
    </row>
    <row r="1819" spans="1:11" x14ac:dyDescent="0.2">
      <c r="A1819" s="337" t="s">
        <v>7020</v>
      </c>
      <c r="B1819" s="338" t="s">
        <v>8490</v>
      </c>
      <c r="C1819" s="332">
        <v>0.5</v>
      </c>
      <c r="D1819" s="420" t="s">
        <v>7087</v>
      </c>
      <c r="E1819" s="271">
        <v>71</v>
      </c>
      <c r="F1819" s="271">
        <v>28</v>
      </c>
      <c r="G1819" s="271">
        <v>258</v>
      </c>
      <c r="I1819" s="338" t="s">
        <v>9098</v>
      </c>
      <c r="K1819" s="272">
        <f>G1819+17</f>
        <v>275</v>
      </c>
    </row>
    <row r="1820" spans="1:11" x14ac:dyDescent="0.2">
      <c r="A1820" s="337" t="s">
        <v>3801</v>
      </c>
      <c r="B1820" s="338" t="s">
        <v>8490</v>
      </c>
      <c r="C1820" s="332">
        <v>0.5</v>
      </c>
      <c r="D1820" s="420" t="s">
        <v>3918</v>
      </c>
      <c r="E1820" s="271">
        <v>69</v>
      </c>
      <c r="F1820" s="271">
        <v>27</v>
      </c>
      <c r="G1820" s="271">
        <v>262</v>
      </c>
      <c r="I1820" s="338" t="s">
        <v>9098</v>
      </c>
      <c r="K1820" s="272">
        <f>G1820+17</f>
        <v>279</v>
      </c>
    </row>
    <row r="1821" spans="1:11" x14ac:dyDescent="0.2">
      <c r="A1821" s="337" t="s">
        <v>3672</v>
      </c>
      <c r="B1821" s="338" t="s">
        <v>8490</v>
      </c>
      <c r="C1821" s="332">
        <v>0.5</v>
      </c>
      <c r="D1821" s="420" t="s">
        <v>3673</v>
      </c>
      <c r="E1821" s="271">
        <v>65</v>
      </c>
      <c r="F1821" s="271">
        <v>38</v>
      </c>
      <c r="G1821" s="271">
        <v>234</v>
      </c>
      <c r="H1821" s="338" t="s">
        <v>8502</v>
      </c>
      <c r="I1821" s="338" t="s">
        <v>9147</v>
      </c>
      <c r="J1821" s="272">
        <f>G1821+15</f>
        <v>249</v>
      </c>
    </row>
    <row r="1822" spans="1:11" x14ac:dyDescent="0.2">
      <c r="A1822" s="337" t="s">
        <v>8644</v>
      </c>
      <c r="B1822" s="338" t="s">
        <v>8490</v>
      </c>
      <c r="C1822" s="332">
        <v>0.5</v>
      </c>
      <c r="D1822" s="420" t="s">
        <v>8645</v>
      </c>
      <c r="E1822" s="271">
        <v>68</v>
      </c>
      <c r="F1822" s="271">
        <v>27</v>
      </c>
      <c r="G1822" s="271">
        <v>272</v>
      </c>
      <c r="I1822" s="338" t="s">
        <v>9098</v>
      </c>
      <c r="K1822" s="272">
        <f>G1822+17</f>
        <v>289</v>
      </c>
    </row>
    <row r="1823" spans="1:11" x14ac:dyDescent="0.2">
      <c r="A1823" s="348" t="s">
        <v>3201</v>
      </c>
      <c r="B1823" s="331" t="s">
        <v>8490</v>
      </c>
      <c r="C1823" s="330">
        <v>0.5</v>
      </c>
      <c r="D1823" s="331" t="s">
        <v>8433</v>
      </c>
      <c r="E1823" s="330">
        <v>70</v>
      </c>
      <c r="F1823" s="339"/>
      <c r="G1823" s="339">
        <v>268</v>
      </c>
      <c r="I1823" s="338" t="s">
        <v>9098</v>
      </c>
      <c r="K1823" s="272">
        <f>G1823+17</f>
        <v>285</v>
      </c>
    </row>
    <row r="1824" spans="1:11" x14ac:dyDescent="0.2">
      <c r="A1824" s="348" t="s">
        <v>2827</v>
      </c>
      <c r="B1824" s="331" t="s">
        <v>8490</v>
      </c>
      <c r="C1824" s="330">
        <v>0.5</v>
      </c>
      <c r="D1824" s="331" t="s">
        <v>2828</v>
      </c>
      <c r="E1824" s="330">
        <v>69</v>
      </c>
      <c r="F1824" s="339">
        <v>26</v>
      </c>
      <c r="G1824" s="339">
        <v>272</v>
      </c>
      <c r="I1824" s="338" t="s">
        <v>9098</v>
      </c>
      <c r="K1824" s="272">
        <f>G1824+17</f>
        <v>289</v>
      </c>
    </row>
    <row r="1825" spans="1:11" x14ac:dyDescent="0.2">
      <c r="A1825" s="348" t="s">
        <v>8481</v>
      </c>
      <c r="B1825" s="331" t="s">
        <v>8490</v>
      </c>
      <c r="C1825" s="330">
        <v>0.5</v>
      </c>
      <c r="D1825" s="331" t="s">
        <v>8938</v>
      </c>
      <c r="E1825" s="330">
        <v>66</v>
      </c>
      <c r="F1825" s="339">
        <v>33</v>
      </c>
      <c r="G1825" s="339">
        <v>215</v>
      </c>
      <c r="I1825" s="338" t="s">
        <v>9147</v>
      </c>
      <c r="J1825" s="272">
        <f>G1825+15</f>
        <v>230</v>
      </c>
    </row>
    <row r="1826" spans="1:11" x14ac:dyDescent="0.2">
      <c r="A1826" s="337" t="s">
        <v>10047</v>
      </c>
      <c r="B1826" s="336" t="s">
        <v>8490</v>
      </c>
      <c r="C1826" s="332">
        <v>0.5</v>
      </c>
      <c r="D1826" s="336" t="s">
        <v>1271</v>
      </c>
      <c r="E1826" s="271">
        <v>65</v>
      </c>
      <c r="F1826" s="271">
        <v>33</v>
      </c>
      <c r="G1826" s="271">
        <v>220</v>
      </c>
      <c r="I1826" s="338" t="s">
        <v>9147</v>
      </c>
      <c r="J1826" s="272">
        <f>G1826+15</f>
        <v>235</v>
      </c>
    </row>
    <row r="1827" spans="1:11" x14ac:dyDescent="0.2">
      <c r="A1827" s="348" t="s">
        <v>9052</v>
      </c>
      <c r="B1827" s="331" t="s">
        <v>8490</v>
      </c>
      <c r="C1827" s="330">
        <v>0.5</v>
      </c>
      <c r="D1827" s="331" t="s">
        <v>3151</v>
      </c>
      <c r="E1827" s="330">
        <v>65</v>
      </c>
      <c r="F1827" s="339">
        <v>33</v>
      </c>
      <c r="G1827" s="339">
        <v>230</v>
      </c>
      <c r="I1827" s="338" t="s">
        <v>9147</v>
      </c>
      <c r="J1827" s="272">
        <f>G1827+15</f>
        <v>245</v>
      </c>
    </row>
    <row r="1828" spans="1:11" x14ac:dyDescent="0.2">
      <c r="A1828" s="348" t="s">
        <v>10701</v>
      </c>
      <c r="B1828" s="331" t="s">
        <v>8490</v>
      </c>
      <c r="C1828" s="330">
        <v>0.5</v>
      </c>
      <c r="D1828" s="331" t="s">
        <v>10702</v>
      </c>
      <c r="E1828" s="330">
        <v>65</v>
      </c>
      <c r="F1828" s="339">
        <v>33</v>
      </c>
      <c r="G1828" s="339">
        <v>215</v>
      </c>
      <c r="H1828" s="346" t="s">
        <v>10683</v>
      </c>
      <c r="I1828" s="346" t="s">
        <v>9147</v>
      </c>
      <c r="J1828" s="272">
        <f>G1828+15</f>
        <v>230</v>
      </c>
    </row>
    <row r="1829" spans="1:11" x14ac:dyDescent="0.2">
      <c r="A1829" s="483" t="s">
        <v>9040</v>
      </c>
      <c r="B1829" s="488" t="s">
        <v>8490</v>
      </c>
      <c r="C1829" s="489">
        <v>0.5</v>
      </c>
      <c r="D1829" s="488" t="s">
        <v>2122</v>
      </c>
      <c r="E1829" s="489">
        <v>72</v>
      </c>
      <c r="F1829" s="490">
        <v>27</v>
      </c>
      <c r="G1829" s="490">
        <v>228</v>
      </c>
      <c r="H1829" s="338" t="s">
        <v>8452</v>
      </c>
      <c r="I1829" s="338" t="s">
        <v>9098</v>
      </c>
      <c r="K1829" s="272">
        <f>G1829+17</f>
        <v>245</v>
      </c>
    </row>
    <row r="1830" spans="1:11" x14ac:dyDescent="0.2">
      <c r="A1830" s="337" t="s">
        <v>9687</v>
      </c>
      <c r="B1830" s="338" t="s">
        <v>8490</v>
      </c>
      <c r="C1830" s="332">
        <v>0.5</v>
      </c>
      <c r="D1830" s="420" t="s">
        <v>6451</v>
      </c>
      <c r="E1830" s="271">
        <v>65</v>
      </c>
      <c r="F1830" s="271">
        <v>33</v>
      </c>
      <c r="G1830" s="271">
        <v>233</v>
      </c>
      <c r="I1830" s="338" t="s">
        <v>9147</v>
      </c>
      <c r="J1830" s="272">
        <f>G1830+15</f>
        <v>248</v>
      </c>
    </row>
    <row r="1831" spans="1:11" x14ac:dyDescent="0.2">
      <c r="A1831" s="337" t="s">
        <v>7414</v>
      </c>
      <c r="B1831" s="336" t="s">
        <v>8490</v>
      </c>
      <c r="C1831" s="332">
        <v>0.5</v>
      </c>
      <c r="D1831" s="336" t="s">
        <v>8409</v>
      </c>
      <c r="E1831" s="271">
        <v>70</v>
      </c>
      <c r="F1831" s="271" t="s">
        <v>9187</v>
      </c>
      <c r="G1831" s="271">
        <v>268</v>
      </c>
      <c r="I1831" s="338" t="s">
        <v>9098</v>
      </c>
      <c r="K1831" s="272">
        <f>G1831+17</f>
        <v>285</v>
      </c>
    </row>
    <row r="1832" spans="1:11" x14ac:dyDescent="0.2">
      <c r="A1832" s="348" t="s">
        <v>6</v>
      </c>
      <c r="B1832" s="331" t="s">
        <v>8490</v>
      </c>
      <c r="C1832" s="330">
        <v>0.5</v>
      </c>
      <c r="D1832" s="331" t="s">
        <v>9728</v>
      </c>
      <c r="E1832" s="330">
        <v>67</v>
      </c>
      <c r="F1832" s="339">
        <v>25</v>
      </c>
      <c r="G1832" s="339">
        <v>262</v>
      </c>
      <c r="I1832" s="338" t="s">
        <v>9098</v>
      </c>
      <c r="K1832" s="272">
        <f>G1832+17</f>
        <v>279</v>
      </c>
    </row>
    <row r="1833" spans="1:11" x14ac:dyDescent="0.2">
      <c r="A1833" s="348" t="s">
        <v>5153</v>
      </c>
      <c r="B1833" s="331" t="s">
        <v>5305</v>
      </c>
      <c r="C1833" s="330">
        <v>0.5</v>
      </c>
      <c r="D1833" s="331" t="s">
        <v>2890</v>
      </c>
      <c r="E1833" s="330">
        <v>62</v>
      </c>
      <c r="F1833" s="339">
        <v>34</v>
      </c>
      <c r="G1833" s="339">
        <v>223</v>
      </c>
      <c r="I1833" s="338" t="s">
        <v>9147</v>
      </c>
      <c r="J1833" s="272">
        <f t="shared" ref="J1833:J1868" si="77">G1833+15</f>
        <v>238</v>
      </c>
    </row>
    <row r="1834" spans="1:11" x14ac:dyDescent="0.2">
      <c r="A1834" s="348" t="s">
        <v>2634</v>
      </c>
      <c r="B1834" s="331" t="s">
        <v>5305</v>
      </c>
      <c r="C1834" s="330">
        <v>0.5</v>
      </c>
      <c r="D1834" s="331" t="s">
        <v>3716</v>
      </c>
      <c r="E1834" s="330">
        <v>65</v>
      </c>
      <c r="F1834" s="339">
        <v>38</v>
      </c>
      <c r="G1834" s="339">
        <v>233</v>
      </c>
      <c r="I1834" s="338" t="s">
        <v>9147</v>
      </c>
      <c r="J1834" s="272">
        <f t="shared" si="77"/>
        <v>248</v>
      </c>
    </row>
    <row r="1835" spans="1:11" x14ac:dyDescent="0.2">
      <c r="A1835" s="348" t="s">
        <v>5873</v>
      </c>
      <c r="B1835" s="331" t="s">
        <v>5305</v>
      </c>
      <c r="C1835" s="330">
        <v>0.5</v>
      </c>
      <c r="D1835" s="331" t="s">
        <v>2326</v>
      </c>
      <c r="E1835" s="330">
        <v>65</v>
      </c>
      <c r="F1835" s="339">
        <v>38</v>
      </c>
      <c r="G1835" s="339">
        <v>231</v>
      </c>
      <c r="I1835" s="338" t="s">
        <v>9147</v>
      </c>
      <c r="J1835" s="272">
        <f t="shared" si="77"/>
        <v>246</v>
      </c>
    </row>
    <row r="1836" spans="1:11" x14ac:dyDescent="0.2">
      <c r="A1836" s="348" t="s">
        <v>8535</v>
      </c>
      <c r="B1836" s="331" t="s">
        <v>5305</v>
      </c>
      <c r="C1836" s="330">
        <v>0.5</v>
      </c>
      <c r="D1836" s="331" t="s">
        <v>1926</v>
      </c>
      <c r="E1836" s="330">
        <v>65</v>
      </c>
      <c r="F1836" s="339">
        <v>40</v>
      </c>
      <c r="G1836" s="339">
        <v>225</v>
      </c>
      <c r="I1836" s="338" t="s">
        <v>9147</v>
      </c>
      <c r="J1836" s="272">
        <f t="shared" si="77"/>
        <v>240</v>
      </c>
    </row>
    <row r="1837" spans="1:11" x14ac:dyDescent="0.2">
      <c r="A1837" s="348" t="s">
        <v>4444</v>
      </c>
      <c r="B1837" s="331" t="s">
        <v>5305</v>
      </c>
      <c r="C1837" s="330">
        <v>0.5</v>
      </c>
      <c r="D1837" s="331" t="s">
        <v>7859</v>
      </c>
      <c r="E1837" s="330">
        <v>66</v>
      </c>
      <c r="F1837" s="339">
        <v>37</v>
      </c>
      <c r="G1837" s="339">
        <v>220</v>
      </c>
      <c r="I1837" s="338" t="s">
        <v>9147</v>
      </c>
      <c r="J1837" s="272">
        <f t="shared" si="77"/>
        <v>235</v>
      </c>
    </row>
    <row r="1838" spans="1:11" x14ac:dyDescent="0.2">
      <c r="A1838" s="348" t="s">
        <v>5</v>
      </c>
      <c r="B1838" s="331" t="s">
        <v>5305</v>
      </c>
      <c r="C1838" s="332">
        <v>0.5</v>
      </c>
      <c r="D1838" s="331" t="s">
        <v>4884</v>
      </c>
      <c r="E1838" s="271">
        <v>65</v>
      </c>
      <c r="F1838" s="339">
        <v>33</v>
      </c>
      <c r="G1838" s="339">
        <v>230</v>
      </c>
      <c r="I1838" s="338" t="s">
        <v>9147</v>
      </c>
      <c r="J1838" s="272">
        <f t="shared" si="77"/>
        <v>245</v>
      </c>
    </row>
    <row r="1839" spans="1:11" x14ac:dyDescent="0.2">
      <c r="A1839" s="348" t="s">
        <v>2633</v>
      </c>
      <c r="B1839" s="331" t="s">
        <v>5305</v>
      </c>
      <c r="C1839" s="330">
        <v>0.5</v>
      </c>
      <c r="D1839" s="331" t="s">
        <v>6262</v>
      </c>
      <c r="E1839" s="330">
        <v>65</v>
      </c>
      <c r="F1839" s="339">
        <v>38</v>
      </c>
      <c r="G1839" s="339">
        <v>233</v>
      </c>
      <c r="I1839" s="338" t="s">
        <v>9147</v>
      </c>
      <c r="J1839" s="272">
        <f t="shared" si="77"/>
        <v>248</v>
      </c>
    </row>
    <row r="1840" spans="1:11" x14ac:dyDescent="0.2">
      <c r="A1840" s="348" t="s">
        <v>4</v>
      </c>
      <c r="B1840" s="331" t="s">
        <v>5305</v>
      </c>
      <c r="C1840" s="330">
        <v>0.5</v>
      </c>
      <c r="D1840" s="331" t="s">
        <v>2969</v>
      </c>
      <c r="E1840" s="330">
        <v>73</v>
      </c>
      <c r="F1840" s="339">
        <v>46</v>
      </c>
      <c r="G1840" s="339">
        <v>170</v>
      </c>
      <c r="I1840" s="338" t="s">
        <v>9147</v>
      </c>
      <c r="J1840" s="272">
        <f t="shared" si="77"/>
        <v>185</v>
      </c>
    </row>
    <row r="1841" spans="1:10" x14ac:dyDescent="0.2">
      <c r="A1841" s="348" t="s">
        <v>3127</v>
      </c>
      <c r="B1841" s="331" t="s">
        <v>5305</v>
      </c>
      <c r="C1841" s="330">
        <v>0.5</v>
      </c>
      <c r="D1841" s="331" t="s">
        <v>3859</v>
      </c>
      <c r="E1841" s="330">
        <v>65</v>
      </c>
      <c r="F1841" s="339">
        <v>38</v>
      </c>
      <c r="G1841" s="339">
        <v>233</v>
      </c>
      <c r="I1841" s="338" t="s">
        <v>9147</v>
      </c>
      <c r="J1841" s="272">
        <f t="shared" si="77"/>
        <v>248</v>
      </c>
    </row>
    <row r="1842" spans="1:10" x14ac:dyDescent="0.2">
      <c r="A1842" s="348" t="s">
        <v>6258</v>
      </c>
      <c r="B1842" s="331" t="s">
        <v>5305</v>
      </c>
      <c r="C1842" s="330">
        <v>0.5</v>
      </c>
      <c r="D1842" s="331" t="s">
        <v>8679</v>
      </c>
      <c r="E1842" s="330">
        <v>66</v>
      </c>
      <c r="F1842" s="339">
        <v>37</v>
      </c>
      <c r="G1842" s="339">
        <v>225</v>
      </c>
      <c r="I1842" s="338" t="s">
        <v>9147</v>
      </c>
      <c r="J1842" s="272">
        <f t="shared" si="77"/>
        <v>240</v>
      </c>
    </row>
    <row r="1843" spans="1:10" x14ac:dyDescent="0.2">
      <c r="A1843" s="337" t="s">
        <v>7691</v>
      </c>
      <c r="B1843" s="272" t="s">
        <v>4957</v>
      </c>
      <c r="C1843" s="332">
        <v>0.5</v>
      </c>
      <c r="D1843" s="336" t="s">
        <v>7219</v>
      </c>
      <c r="E1843" s="271">
        <v>73</v>
      </c>
      <c r="F1843" s="271">
        <v>33</v>
      </c>
      <c r="G1843" s="271">
        <v>183</v>
      </c>
      <c r="I1843" s="338" t="s">
        <v>9147</v>
      </c>
      <c r="J1843" s="272">
        <f t="shared" si="77"/>
        <v>198</v>
      </c>
    </row>
    <row r="1844" spans="1:10" x14ac:dyDescent="0.2">
      <c r="A1844" s="348" t="s">
        <v>5874</v>
      </c>
      <c r="B1844" s="331" t="s">
        <v>4957</v>
      </c>
      <c r="C1844" s="330">
        <v>0.5</v>
      </c>
      <c r="D1844" s="331" t="s">
        <v>2326</v>
      </c>
      <c r="E1844" s="330">
        <v>66</v>
      </c>
      <c r="F1844" s="339">
        <v>33</v>
      </c>
      <c r="G1844" s="339">
        <v>234</v>
      </c>
      <c r="I1844" s="338" t="s">
        <v>9147</v>
      </c>
      <c r="J1844" s="272">
        <f t="shared" si="77"/>
        <v>249</v>
      </c>
    </row>
    <row r="1845" spans="1:10" x14ac:dyDescent="0.2">
      <c r="A1845" s="348" t="s">
        <v>5025</v>
      </c>
      <c r="B1845" s="331" t="s">
        <v>4957</v>
      </c>
      <c r="C1845" s="330">
        <v>0.5</v>
      </c>
      <c r="D1845" s="331" t="s">
        <v>8718</v>
      </c>
      <c r="E1845" s="330">
        <v>64</v>
      </c>
      <c r="F1845" s="339">
        <v>35</v>
      </c>
      <c r="G1845" s="339">
        <v>216</v>
      </c>
      <c r="I1845" s="338" t="s">
        <v>9147</v>
      </c>
      <c r="J1845" s="272">
        <f t="shared" si="77"/>
        <v>231</v>
      </c>
    </row>
    <row r="1846" spans="1:10" x14ac:dyDescent="0.2">
      <c r="A1846" s="348" t="s">
        <v>6105</v>
      </c>
      <c r="B1846" s="331" t="s">
        <v>4957</v>
      </c>
      <c r="C1846" s="330">
        <v>0.5</v>
      </c>
      <c r="D1846" s="331" t="s">
        <v>6103</v>
      </c>
      <c r="E1846" s="330">
        <v>63</v>
      </c>
      <c r="F1846" s="339">
        <v>34</v>
      </c>
      <c r="G1846" s="339">
        <v>218</v>
      </c>
      <c r="H1846" s="338" t="s">
        <v>4567</v>
      </c>
      <c r="I1846" s="338" t="s">
        <v>9147</v>
      </c>
      <c r="J1846" s="272">
        <f t="shared" si="77"/>
        <v>233</v>
      </c>
    </row>
    <row r="1847" spans="1:10" x14ac:dyDescent="0.2">
      <c r="A1847" s="337" t="s">
        <v>6382</v>
      </c>
      <c r="B1847" s="338" t="s">
        <v>4957</v>
      </c>
      <c r="C1847" s="332">
        <v>0.5</v>
      </c>
      <c r="D1847" s="333" t="s">
        <v>243</v>
      </c>
      <c r="E1847" s="271">
        <v>66</v>
      </c>
      <c r="F1847" s="271">
        <v>31</v>
      </c>
      <c r="G1847" s="271">
        <v>207</v>
      </c>
      <c r="I1847" s="338" t="s">
        <v>9147</v>
      </c>
      <c r="J1847" s="272">
        <f t="shared" si="77"/>
        <v>222</v>
      </c>
    </row>
    <row r="1848" spans="1:10" x14ac:dyDescent="0.2">
      <c r="A1848" s="348" t="s">
        <v>1242</v>
      </c>
      <c r="B1848" s="331" t="s">
        <v>4957</v>
      </c>
      <c r="C1848" s="330">
        <v>0.5</v>
      </c>
      <c r="D1848" s="331" t="s">
        <v>243</v>
      </c>
      <c r="E1848" s="330">
        <v>65</v>
      </c>
      <c r="F1848" s="339">
        <v>31</v>
      </c>
      <c r="G1848" s="339">
        <v>205</v>
      </c>
      <c r="I1848" s="338" t="s">
        <v>9147</v>
      </c>
      <c r="J1848" s="272">
        <f t="shared" si="77"/>
        <v>220</v>
      </c>
    </row>
    <row r="1849" spans="1:10" x14ac:dyDescent="0.2">
      <c r="A1849" s="424" t="s">
        <v>8263</v>
      </c>
      <c r="B1849" s="331" t="s">
        <v>4957</v>
      </c>
      <c r="C1849" s="330">
        <v>0.5</v>
      </c>
      <c r="D1849" s="331" t="s">
        <v>7644</v>
      </c>
      <c r="E1849" s="330">
        <v>62</v>
      </c>
      <c r="F1849" s="339"/>
      <c r="G1849" s="339"/>
      <c r="I1849" s="338" t="s">
        <v>9147</v>
      </c>
      <c r="J1849" s="272">
        <f t="shared" si="77"/>
        <v>15</v>
      </c>
    </row>
    <row r="1850" spans="1:10" x14ac:dyDescent="0.2">
      <c r="A1850" s="348" t="s">
        <v>7409</v>
      </c>
      <c r="B1850" s="331" t="s">
        <v>4957</v>
      </c>
      <c r="C1850" s="330">
        <v>0.5</v>
      </c>
      <c r="D1850" s="331" t="s">
        <v>7408</v>
      </c>
      <c r="E1850" s="330">
        <v>62</v>
      </c>
      <c r="F1850" s="339">
        <v>34</v>
      </c>
      <c r="G1850" s="339">
        <v>223</v>
      </c>
      <c r="H1850" s="338" t="s">
        <v>2795</v>
      </c>
      <c r="I1850" s="338" t="s">
        <v>9147</v>
      </c>
      <c r="J1850" s="272">
        <f t="shared" si="77"/>
        <v>238</v>
      </c>
    </row>
    <row r="1851" spans="1:10" x14ac:dyDescent="0.2">
      <c r="A1851" s="348" t="s">
        <v>5875</v>
      </c>
      <c r="B1851" s="331" t="s">
        <v>4957</v>
      </c>
      <c r="C1851" s="330">
        <v>0.5</v>
      </c>
      <c r="D1851" s="331" t="s">
        <v>7175</v>
      </c>
      <c r="E1851" s="330">
        <v>66</v>
      </c>
      <c r="F1851" s="339">
        <v>33</v>
      </c>
      <c r="G1851" s="339">
        <v>234</v>
      </c>
      <c r="I1851" s="338" t="s">
        <v>9147</v>
      </c>
      <c r="J1851" s="272">
        <f t="shared" si="77"/>
        <v>249</v>
      </c>
    </row>
    <row r="1852" spans="1:10" x14ac:dyDescent="0.2">
      <c r="A1852" s="337" t="s">
        <v>1156</v>
      </c>
      <c r="B1852" s="331" t="s">
        <v>2125</v>
      </c>
      <c r="C1852" s="330">
        <v>0.5</v>
      </c>
      <c r="D1852" s="331" t="s">
        <v>5860</v>
      </c>
      <c r="E1852" s="330">
        <v>73</v>
      </c>
      <c r="F1852" s="339">
        <v>47</v>
      </c>
      <c r="G1852" s="339">
        <v>170</v>
      </c>
      <c r="I1852" s="338" t="s">
        <v>9147</v>
      </c>
      <c r="J1852" s="272">
        <f t="shared" si="77"/>
        <v>185</v>
      </c>
    </row>
    <row r="1853" spans="1:10" x14ac:dyDescent="0.2">
      <c r="A1853" s="337" t="s">
        <v>7343</v>
      </c>
      <c r="B1853" s="331" t="s">
        <v>2125</v>
      </c>
      <c r="C1853" s="330">
        <v>0.5</v>
      </c>
      <c r="D1853" s="331" t="s">
        <v>3943</v>
      </c>
      <c r="E1853" s="330">
        <v>67</v>
      </c>
      <c r="F1853" s="339">
        <v>33</v>
      </c>
      <c r="G1853" s="339">
        <v>220</v>
      </c>
      <c r="I1853" s="338" t="s">
        <v>9147</v>
      </c>
      <c r="J1853" s="272">
        <f t="shared" si="77"/>
        <v>235</v>
      </c>
    </row>
    <row r="1854" spans="1:10" x14ac:dyDescent="0.2">
      <c r="A1854" s="483" t="s">
        <v>1252</v>
      </c>
      <c r="B1854" s="488" t="s">
        <v>2125</v>
      </c>
      <c r="C1854" s="489">
        <v>0.5</v>
      </c>
      <c r="D1854" s="488" t="s">
        <v>1253</v>
      </c>
      <c r="E1854" s="489">
        <v>67</v>
      </c>
      <c r="F1854" s="490">
        <v>33</v>
      </c>
      <c r="G1854" s="490">
        <v>241</v>
      </c>
      <c r="H1854" s="491"/>
      <c r="I1854" s="491" t="s">
        <v>9147</v>
      </c>
      <c r="J1854" s="491">
        <f t="shared" si="77"/>
        <v>256</v>
      </c>
    </row>
    <row r="1855" spans="1:10" x14ac:dyDescent="0.2">
      <c r="A1855" s="337" t="s">
        <v>11114</v>
      </c>
      <c r="B1855" s="518" t="s">
        <v>581</v>
      </c>
      <c r="C1855" s="330">
        <v>0.5</v>
      </c>
      <c r="D1855" s="518" t="s">
        <v>7314</v>
      </c>
      <c r="E1855" s="330">
        <v>67</v>
      </c>
      <c r="F1855" s="339">
        <v>33</v>
      </c>
      <c r="G1855" s="339">
        <v>235</v>
      </c>
      <c r="H1855" s="272" t="s">
        <v>11097</v>
      </c>
      <c r="I1855" s="338" t="s">
        <v>9147</v>
      </c>
      <c r="J1855" s="272">
        <f t="shared" si="77"/>
        <v>250</v>
      </c>
    </row>
    <row r="1856" spans="1:10" x14ac:dyDescent="0.2">
      <c r="A1856" s="337" t="s">
        <v>11188</v>
      </c>
      <c r="B1856" s="518" t="s">
        <v>2125</v>
      </c>
      <c r="C1856" s="330">
        <v>0.5</v>
      </c>
      <c r="D1856" s="518" t="s">
        <v>11189</v>
      </c>
      <c r="E1856" s="330">
        <v>64</v>
      </c>
      <c r="F1856" s="339">
        <v>33</v>
      </c>
      <c r="G1856" s="339">
        <v>235</v>
      </c>
      <c r="H1856" s="272" t="s">
        <v>11175</v>
      </c>
      <c r="I1856" s="338" t="s">
        <v>9147</v>
      </c>
      <c r="J1856" s="272">
        <f t="shared" si="77"/>
        <v>250</v>
      </c>
    </row>
    <row r="1857" spans="1:10" x14ac:dyDescent="0.2">
      <c r="A1857" s="337" t="s">
        <v>2840</v>
      </c>
      <c r="B1857" s="331" t="s">
        <v>2125</v>
      </c>
      <c r="C1857" s="330">
        <v>0.5</v>
      </c>
      <c r="D1857" s="331" t="s">
        <v>8996</v>
      </c>
      <c r="E1857" s="330">
        <v>68</v>
      </c>
      <c r="F1857" s="339">
        <v>32</v>
      </c>
      <c r="G1857" s="339">
        <v>208</v>
      </c>
      <c r="I1857" s="338" t="s">
        <v>9147</v>
      </c>
      <c r="J1857" s="272">
        <f t="shared" si="77"/>
        <v>223</v>
      </c>
    </row>
    <row r="1858" spans="1:10" x14ac:dyDescent="0.2">
      <c r="A1858" s="337" t="s">
        <v>5235</v>
      </c>
      <c r="B1858" s="331" t="s">
        <v>2125</v>
      </c>
      <c r="C1858" s="330">
        <v>0.5</v>
      </c>
      <c r="D1858" s="331" t="s">
        <v>5876</v>
      </c>
      <c r="E1858" s="330">
        <v>66</v>
      </c>
      <c r="F1858" s="339"/>
      <c r="G1858" s="339"/>
      <c r="I1858" s="338" t="s">
        <v>9147</v>
      </c>
      <c r="J1858" s="272">
        <f t="shared" si="77"/>
        <v>15</v>
      </c>
    </row>
    <row r="1859" spans="1:10" x14ac:dyDescent="0.2">
      <c r="A1859" s="337" t="s">
        <v>8788</v>
      </c>
      <c r="B1859" s="331" t="s">
        <v>2125</v>
      </c>
      <c r="C1859" s="330">
        <v>0.5</v>
      </c>
      <c r="D1859" s="331" t="s">
        <v>8789</v>
      </c>
      <c r="E1859" s="330">
        <v>65</v>
      </c>
      <c r="F1859" s="339">
        <v>33</v>
      </c>
      <c r="G1859" s="339">
        <v>207</v>
      </c>
      <c r="H1859" s="338" t="s">
        <v>8790</v>
      </c>
      <c r="I1859" s="338" t="s">
        <v>9147</v>
      </c>
      <c r="J1859" s="272">
        <f t="shared" si="77"/>
        <v>222</v>
      </c>
    </row>
    <row r="1860" spans="1:10" x14ac:dyDescent="0.2">
      <c r="A1860" s="337" t="s">
        <v>5874</v>
      </c>
      <c r="B1860" s="331" t="s">
        <v>2125</v>
      </c>
      <c r="C1860" s="330">
        <v>0.5</v>
      </c>
      <c r="D1860" s="331" t="s">
        <v>2326</v>
      </c>
      <c r="E1860" s="330">
        <v>66</v>
      </c>
      <c r="F1860" s="271">
        <v>33</v>
      </c>
      <c r="G1860" s="271">
        <v>235</v>
      </c>
      <c r="I1860" s="338" t="s">
        <v>9147</v>
      </c>
      <c r="J1860" s="272">
        <f t="shared" si="77"/>
        <v>250</v>
      </c>
    </row>
    <row r="1861" spans="1:10" x14ac:dyDescent="0.2">
      <c r="A1861" s="337" t="s">
        <v>6556</v>
      </c>
      <c r="B1861" s="272" t="s">
        <v>2125</v>
      </c>
      <c r="C1861" s="332">
        <v>0.5</v>
      </c>
      <c r="D1861" s="333" t="s">
        <v>6975</v>
      </c>
      <c r="E1861" s="271">
        <v>62</v>
      </c>
      <c r="F1861" s="271">
        <v>34</v>
      </c>
      <c r="G1861" s="271">
        <v>220</v>
      </c>
      <c r="I1861" s="338" t="s">
        <v>9147</v>
      </c>
      <c r="J1861" s="272">
        <f t="shared" si="77"/>
        <v>235</v>
      </c>
    </row>
    <row r="1862" spans="1:10" s="499" customFormat="1" x14ac:dyDescent="0.2">
      <c r="A1862" s="542" t="s">
        <v>2003</v>
      </c>
      <c r="B1862" s="499" t="s">
        <v>2125</v>
      </c>
      <c r="C1862" s="536">
        <v>0.5</v>
      </c>
      <c r="D1862" s="552" t="s">
        <v>8713</v>
      </c>
      <c r="E1862" s="498">
        <v>65</v>
      </c>
      <c r="F1862" s="498">
        <v>34</v>
      </c>
      <c r="G1862" s="498">
        <v>201</v>
      </c>
      <c r="I1862" s="499" t="s">
        <v>9147</v>
      </c>
      <c r="J1862" s="499">
        <f t="shared" si="77"/>
        <v>216</v>
      </c>
    </row>
    <row r="1863" spans="1:10" x14ac:dyDescent="0.2">
      <c r="A1863" s="539" t="s">
        <v>10665</v>
      </c>
      <c r="B1863" s="540" t="s">
        <v>2125</v>
      </c>
      <c r="C1863" s="332">
        <v>0.5</v>
      </c>
      <c r="D1863" s="771" t="s">
        <v>8713</v>
      </c>
      <c r="E1863" s="271">
        <v>66</v>
      </c>
      <c r="F1863" s="271">
        <v>32</v>
      </c>
      <c r="G1863" s="271">
        <v>190</v>
      </c>
      <c r="H1863" s="540" t="s">
        <v>10655</v>
      </c>
      <c r="I1863" s="540" t="s">
        <v>9147</v>
      </c>
      <c r="J1863" s="272">
        <f t="shared" si="77"/>
        <v>205</v>
      </c>
    </row>
    <row r="1864" spans="1:10" x14ac:dyDescent="0.2">
      <c r="A1864" s="337" t="s">
        <v>8711</v>
      </c>
      <c r="B1864" s="338" t="s">
        <v>2125</v>
      </c>
      <c r="C1864" s="332">
        <v>0.5</v>
      </c>
      <c r="D1864" s="420" t="s">
        <v>8712</v>
      </c>
      <c r="E1864" s="271">
        <v>65</v>
      </c>
      <c r="F1864" s="271">
        <v>31</v>
      </c>
      <c r="G1864" s="271">
        <v>220</v>
      </c>
      <c r="H1864" s="338" t="s">
        <v>7659</v>
      </c>
      <c r="I1864" s="338" t="s">
        <v>9147</v>
      </c>
      <c r="J1864" s="272">
        <f t="shared" si="77"/>
        <v>235</v>
      </c>
    </row>
    <row r="1865" spans="1:10" x14ac:dyDescent="0.2">
      <c r="A1865" s="337" t="s">
        <v>4167</v>
      </c>
      <c r="B1865" s="338" t="s">
        <v>2125</v>
      </c>
      <c r="C1865" s="332">
        <v>0.5</v>
      </c>
      <c r="D1865" s="420" t="s">
        <v>4168</v>
      </c>
      <c r="E1865" s="271">
        <v>65</v>
      </c>
      <c r="F1865" s="271">
        <v>43</v>
      </c>
      <c r="G1865" s="271">
        <v>215</v>
      </c>
      <c r="H1865" s="338" t="s">
        <v>4935</v>
      </c>
      <c r="I1865" s="338" t="s">
        <v>9147</v>
      </c>
      <c r="J1865" s="272">
        <f t="shared" si="77"/>
        <v>230</v>
      </c>
    </row>
    <row r="1866" spans="1:10" x14ac:dyDescent="0.2">
      <c r="A1866" s="337" t="s">
        <v>1157</v>
      </c>
      <c r="B1866" s="331" t="s">
        <v>2125</v>
      </c>
      <c r="C1866" s="330">
        <v>0.5</v>
      </c>
      <c r="D1866" s="331" t="s">
        <v>2915</v>
      </c>
      <c r="E1866" s="321">
        <v>64</v>
      </c>
      <c r="F1866" s="339">
        <v>34</v>
      </c>
      <c r="G1866" s="339">
        <v>213</v>
      </c>
      <c r="I1866" s="338" t="s">
        <v>9147</v>
      </c>
      <c r="J1866" s="272">
        <f t="shared" si="77"/>
        <v>228</v>
      </c>
    </row>
    <row r="1867" spans="1:10" x14ac:dyDescent="0.2">
      <c r="A1867" s="337" t="s">
        <v>7970</v>
      </c>
      <c r="B1867" s="331" t="s">
        <v>2125</v>
      </c>
      <c r="C1867" s="330">
        <v>0.5</v>
      </c>
      <c r="D1867" s="331" t="s">
        <v>2898</v>
      </c>
      <c r="E1867" s="321">
        <v>65</v>
      </c>
      <c r="F1867" s="339">
        <v>34</v>
      </c>
      <c r="G1867" s="339">
        <v>215</v>
      </c>
      <c r="H1867" s="338" t="s">
        <v>7969</v>
      </c>
      <c r="I1867" s="338" t="s">
        <v>9147</v>
      </c>
      <c r="J1867" s="272">
        <f t="shared" si="77"/>
        <v>230</v>
      </c>
    </row>
    <row r="1868" spans="1:10" x14ac:dyDescent="0.2">
      <c r="A1868" s="348" t="s">
        <v>8756</v>
      </c>
      <c r="B1868" s="331" t="s">
        <v>2125</v>
      </c>
      <c r="C1868" s="330">
        <v>0.5</v>
      </c>
      <c r="D1868" s="331" t="s">
        <v>9412</v>
      </c>
      <c r="E1868" s="330">
        <v>65</v>
      </c>
      <c r="F1868" s="339">
        <v>32</v>
      </c>
      <c r="G1868" s="339">
        <v>205</v>
      </c>
      <c r="H1868" s="338"/>
      <c r="I1868" s="338" t="s">
        <v>9147</v>
      </c>
      <c r="J1868" s="272">
        <f t="shared" si="77"/>
        <v>220</v>
      </c>
    </row>
    <row r="1869" spans="1:10" x14ac:dyDescent="0.2">
      <c r="A1869" s="348" t="s">
        <v>4272</v>
      </c>
      <c r="B1869" s="331" t="s">
        <v>2125</v>
      </c>
      <c r="C1869" s="330">
        <v>0.5</v>
      </c>
      <c r="D1869" s="331" t="s">
        <v>4271</v>
      </c>
      <c r="E1869" s="330">
        <v>65</v>
      </c>
      <c r="F1869" s="339">
        <v>39</v>
      </c>
      <c r="G1869" s="339">
        <v>235</v>
      </c>
      <c r="I1869" s="338" t="s">
        <v>9147</v>
      </c>
      <c r="J1869" s="272">
        <f t="shared" ref="J1869:J1906" si="78">G1869+15</f>
        <v>250</v>
      </c>
    </row>
    <row r="1870" spans="1:10" s="491" customFormat="1" x14ac:dyDescent="0.2">
      <c r="A1870" s="483" t="s">
        <v>1069</v>
      </c>
      <c r="B1870" s="579" t="s">
        <v>2125</v>
      </c>
      <c r="C1870" s="489">
        <v>0.5</v>
      </c>
      <c r="D1870" s="488" t="s">
        <v>5877</v>
      </c>
      <c r="E1870" s="485">
        <v>73</v>
      </c>
      <c r="F1870" s="486"/>
      <c r="G1870" s="486"/>
      <c r="I1870" s="491" t="s">
        <v>9147</v>
      </c>
      <c r="J1870" s="491">
        <f t="shared" si="78"/>
        <v>15</v>
      </c>
    </row>
    <row r="1871" spans="1:10" x14ac:dyDescent="0.2">
      <c r="A1871" s="348" t="s">
        <v>4299</v>
      </c>
      <c r="B1871" s="331" t="s">
        <v>2125</v>
      </c>
      <c r="C1871" s="330">
        <v>0.5</v>
      </c>
      <c r="D1871" s="331" t="s">
        <v>9021</v>
      </c>
      <c r="E1871" s="330">
        <v>65</v>
      </c>
      <c r="F1871" s="339">
        <v>33</v>
      </c>
      <c r="G1871" s="339">
        <v>205</v>
      </c>
      <c r="I1871" s="338" t="s">
        <v>9147</v>
      </c>
      <c r="J1871" s="272">
        <f t="shared" si="78"/>
        <v>220</v>
      </c>
    </row>
    <row r="1872" spans="1:10" x14ac:dyDescent="0.2">
      <c r="A1872" s="337" t="s">
        <v>5875</v>
      </c>
      <c r="B1872" s="331" t="s">
        <v>2125</v>
      </c>
      <c r="C1872" s="330">
        <v>0.5</v>
      </c>
      <c r="D1872" s="331" t="s">
        <v>7175</v>
      </c>
      <c r="E1872" s="330">
        <v>66</v>
      </c>
      <c r="F1872" s="271">
        <v>33</v>
      </c>
      <c r="G1872" s="271">
        <v>235</v>
      </c>
      <c r="I1872" s="338" t="s">
        <v>9147</v>
      </c>
      <c r="J1872" s="272">
        <f t="shared" si="78"/>
        <v>250</v>
      </c>
    </row>
    <row r="1873" spans="1:10" x14ac:dyDescent="0.2">
      <c r="A1873" s="337" t="s">
        <v>11725</v>
      </c>
      <c r="B1873" s="518" t="s">
        <v>2125</v>
      </c>
      <c r="C1873" s="330">
        <v>0.5</v>
      </c>
      <c r="D1873" s="518" t="s">
        <v>11726</v>
      </c>
      <c r="E1873" s="330">
        <v>65</v>
      </c>
      <c r="F1873" s="271">
        <v>33</v>
      </c>
      <c r="G1873" s="271">
        <v>233</v>
      </c>
      <c r="I1873" s="338" t="s">
        <v>9147</v>
      </c>
      <c r="J1873" s="272">
        <f t="shared" si="78"/>
        <v>248</v>
      </c>
    </row>
    <row r="1874" spans="1:10" x14ac:dyDescent="0.2">
      <c r="A1874" s="337" t="s">
        <v>514</v>
      </c>
      <c r="B1874" s="331" t="s">
        <v>2125</v>
      </c>
      <c r="C1874" s="330">
        <v>0.5</v>
      </c>
      <c r="D1874" s="331" t="s">
        <v>513</v>
      </c>
      <c r="E1874" s="330">
        <v>66</v>
      </c>
      <c r="F1874" s="271">
        <v>33</v>
      </c>
      <c r="G1874" s="271">
        <v>220</v>
      </c>
      <c r="I1874" s="338" t="s">
        <v>9147</v>
      </c>
      <c r="J1874" s="272">
        <f t="shared" si="78"/>
        <v>235</v>
      </c>
    </row>
    <row r="1875" spans="1:10" x14ac:dyDescent="0.2">
      <c r="A1875" s="348" t="s">
        <v>8419</v>
      </c>
      <c r="B1875" s="331" t="s">
        <v>2125</v>
      </c>
      <c r="C1875" s="330">
        <v>0.5</v>
      </c>
      <c r="D1875" s="331" t="s">
        <v>8256</v>
      </c>
      <c r="E1875" s="330">
        <v>73</v>
      </c>
      <c r="F1875" s="339">
        <v>47</v>
      </c>
      <c r="G1875" s="339">
        <v>170</v>
      </c>
      <c r="I1875" s="338" t="s">
        <v>9147</v>
      </c>
      <c r="J1875" s="272">
        <f t="shared" si="78"/>
        <v>185</v>
      </c>
    </row>
    <row r="1876" spans="1:10" x14ac:dyDescent="0.2">
      <c r="A1876" s="348" t="s">
        <v>8418</v>
      </c>
      <c r="B1876" s="331" t="s">
        <v>2125</v>
      </c>
      <c r="C1876" s="330">
        <v>0.5</v>
      </c>
      <c r="D1876" s="331" t="s">
        <v>9803</v>
      </c>
      <c r="E1876" s="330">
        <v>64</v>
      </c>
      <c r="F1876" s="339">
        <v>42</v>
      </c>
      <c r="G1876" s="339">
        <v>212</v>
      </c>
      <c r="I1876" s="338" t="s">
        <v>9147</v>
      </c>
      <c r="J1876" s="272">
        <f t="shared" si="78"/>
        <v>227</v>
      </c>
    </row>
    <row r="1877" spans="1:10" x14ac:dyDescent="0.2">
      <c r="A1877" s="348" t="s">
        <v>3555</v>
      </c>
      <c r="B1877" s="331" t="s">
        <v>2125</v>
      </c>
      <c r="C1877" s="330">
        <v>0.5</v>
      </c>
      <c r="D1877" s="331" t="s">
        <v>8779</v>
      </c>
      <c r="E1877" s="330">
        <v>65</v>
      </c>
      <c r="F1877" s="339">
        <v>33</v>
      </c>
      <c r="G1877" s="339">
        <v>212</v>
      </c>
      <c r="I1877" s="338" t="s">
        <v>9147</v>
      </c>
      <c r="J1877" s="272">
        <f t="shared" si="78"/>
        <v>227</v>
      </c>
    </row>
    <row r="1878" spans="1:10" x14ac:dyDescent="0.2">
      <c r="A1878" s="348" t="s">
        <v>5845</v>
      </c>
      <c r="B1878" s="331" t="s">
        <v>2125</v>
      </c>
      <c r="C1878" s="330">
        <v>0.5</v>
      </c>
      <c r="D1878" s="331" t="s">
        <v>7905</v>
      </c>
      <c r="E1878" s="330">
        <v>64</v>
      </c>
      <c r="F1878" s="339">
        <v>32</v>
      </c>
      <c r="G1878" s="339">
        <v>220</v>
      </c>
      <c r="I1878" s="338" t="s">
        <v>9147</v>
      </c>
      <c r="J1878" s="272">
        <f t="shared" si="78"/>
        <v>235</v>
      </c>
    </row>
    <row r="1879" spans="1:10" x14ac:dyDescent="0.2">
      <c r="A1879" s="337" t="s">
        <v>5275</v>
      </c>
      <c r="B1879" s="272" t="s">
        <v>2125</v>
      </c>
      <c r="C1879" s="332">
        <v>0.5</v>
      </c>
      <c r="D1879" s="420" t="s">
        <v>8780</v>
      </c>
      <c r="E1879" s="271">
        <v>63</v>
      </c>
      <c r="F1879" s="271">
        <v>33</v>
      </c>
      <c r="G1879" s="271">
        <v>217</v>
      </c>
      <c r="I1879" s="338" t="s">
        <v>9147</v>
      </c>
      <c r="J1879" s="272">
        <f t="shared" si="78"/>
        <v>232</v>
      </c>
    </row>
    <row r="1880" spans="1:10" x14ac:dyDescent="0.2">
      <c r="A1880" s="337" t="s">
        <v>5425</v>
      </c>
      <c r="B1880" s="338" t="s">
        <v>2125</v>
      </c>
      <c r="C1880" s="332">
        <v>0.5</v>
      </c>
      <c r="D1880" s="420" t="s">
        <v>7979</v>
      </c>
      <c r="E1880" s="425">
        <v>64</v>
      </c>
      <c r="F1880" s="271">
        <v>42</v>
      </c>
      <c r="G1880" s="271">
        <v>220</v>
      </c>
      <c r="H1880" s="338" t="s">
        <v>2494</v>
      </c>
      <c r="I1880" s="338" t="s">
        <v>9147</v>
      </c>
      <c r="J1880" s="272">
        <f t="shared" si="78"/>
        <v>235</v>
      </c>
    </row>
    <row r="1881" spans="1:10" x14ac:dyDescent="0.2">
      <c r="A1881" s="337" t="s">
        <v>9688</v>
      </c>
      <c r="B1881" s="331" t="s">
        <v>2125</v>
      </c>
      <c r="C1881" s="330">
        <v>0.5</v>
      </c>
      <c r="D1881" s="331" t="s">
        <v>2648</v>
      </c>
      <c r="E1881" s="321">
        <v>65</v>
      </c>
      <c r="F1881" s="271">
        <v>33</v>
      </c>
      <c r="G1881" s="271">
        <v>233</v>
      </c>
      <c r="I1881" s="338" t="s">
        <v>9147</v>
      </c>
      <c r="J1881" s="272">
        <f t="shared" si="78"/>
        <v>248</v>
      </c>
    </row>
    <row r="1882" spans="1:10" x14ac:dyDescent="0.2">
      <c r="A1882" s="337" t="s">
        <v>5023</v>
      </c>
      <c r="B1882" s="331" t="s">
        <v>2125</v>
      </c>
      <c r="C1882" s="332">
        <v>0.5</v>
      </c>
      <c r="D1882" s="333" t="s">
        <v>3075</v>
      </c>
      <c r="E1882" s="271">
        <v>69</v>
      </c>
      <c r="F1882" s="271">
        <v>33</v>
      </c>
      <c r="G1882" s="271">
        <v>216</v>
      </c>
      <c r="I1882" s="338" t="s">
        <v>9147</v>
      </c>
      <c r="J1882" s="272">
        <f t="shared" si="78"/>
        <v>231</v>
      </c>
    </row>
    <row r="1883" spans="1:10" x14ac:dyDescent="0.2">
      <c r="A1883" s="337" t="s">
        <v>9864</v>
      </c>
      <c r="B1883" s="331" t="s">
        <v>2125</v>
      </c>
      <c r="C1883" s="332">
        <v>0.5</v>
      </c>
      <c r="D1883" s="420" t="s">
        <v>9863</v>
      </c>
      <c r="E1883" s="271">
        <v>67</v>
      </c>
      <c r="F1883" s="271">
        <v>33</v>
      </c>
      <c r="G1883" s="271">
        <v>217</v>
      </c>
      <c r="H1883" s="338" t="s">
        <v>5532</v>
      </c>
      <c r="I1883" s="338" t="s">
        <v>9147</v>
      </c>
      <c r="J1883" s="272">
        <f t="shared" si="78"/>
        <v>232</v>
      </c>
    </row>
    <row r="1884" spans="1:10" x14ac:dyDescent="0.2">
      <c r="A1884" s="483" t="s">
        <v>10672</v>
      </c>
      <c r="B1884" s="488" t="s">
        <v>2125</v>
      </c>
      <c r="C1884" s="485">
        <v>0.5</v>
      </c>
      <c r="D1884" s="538" t="s">
        <v>10673</v>
      </c>
      <c r="E1884" s="486">
        <v>62</v>
      </c>
      <c r="F1884" s="486">
        <v>34</v>
      </c>
      <c r="G1884" s="486">
        <v>222</v>
      </c>
      <c r="H1884" s="491" t="s">
        <v>10655</v>
      </c>
      <c r="I1884" s="491" t="s">
        <v>9147</v>
      </c>
      <c r="J1884" s="491">
        <f t="shared" si="78"/>
        <v>237</v>
      </c>
    </row>
    <row r="1885" spans="1:10" x14ac:dyDescent="0.2">
      <c r="A1885" s="539" t="s">
        <v>11199</v>
      </c>
      <c r="B1885" s="331" t="s">
        <v>2125</v>
      </c>
      <c r="C1885" s="332">
        <v>0.5</v>
      </c>
      <c r="D1885" s="771" t="s">
        <v>10673</v>
      </c>
      <c r="E1885" s="271">
        <v>62</v>
      </c>
      <c r="F1885" s="271">
        <v>34</v>
      </c>
      <c r="G1885" s="271">
        <v>215</v>
      </c>
      <c r="H1885" s="540" t="s">
        <v>11198</v>
      </c>
      <c r="I1885" s="540" t="s">
        <v>9147</v>
      </c>
      <c r="J1885" s="272">
        <f t="shared" si="78"/>
        <v>230</v>
      </c>
    </row>
    <row r="1886" spans="1:10" x14ac:dyDescent="0.2">
      <c r="A1886" s="337" t="s">
        <v>5596</v>
      </c>
      <c r="B1886" s="338" t="s">
        <v>2125</v>
      </c>
      <c r="C1886" s="332">
        <v>0.5</v>
      </c>
      <c r="D1886" s="420" t="s">
        <v>9174</v>
      </c>
      <c r="E1886" s="271">
        <v>65</v>
      </c>
      <c r="F1886" s="271">
        <v>40</v>
      </c>
      <c r="G1886" s="271">
        <v>202</v>
      </c>
      <c r="I1886" s="338" t="s">
        <v>9147</v>
      </c>
      <c r="J1886" s="272">
        <f t="shared" si="78"/>
        <v>217</v>
      </c>
    </row>
    <row r="1887" spans="1:10" x14ac:dyDescent="0.2">
      <c r="A1887" s="424" t="s">
        <v>8263</v>
      </c>
      <c r="B1887" s="331" t="s">
        <v>2125</v>
      </c>
      <c r="C1887" s="332">
        <v>0.5</v>
      </c>
      <c r="D1887" s="420" t="s">
        <v>930</v>
      </c>
      <c r="E1887" s="271">
        <v>63</v>
      </c>
      <c r="F1887" s="271">
        <v>32</v>
      </c>
      <c r="G1887" s="271">
        <v>215</v>
      </c>
      <c r="I1887" s="338" t="s">
        <v>9147</v>
      </c>
      <c r="J1887" s="272">
        <f t="shared" si="78"/>
        <v>230</v>
      </c>
    </row>
    <row r="1888" spans="1:10" x14ac:dyDescent="0.2">
      <c r="A1888" s="337" t="s">
        <v>6413</v>
      </c>
      <c r="B1888" s="331" t="s">
        <v>2125</v>
      </c>
      <c r="C1888" s="332">
        <v>0.5</v>
      </c>
      <c r="D1888" s="420" t="s">
        <v>10195</v>
      </c>
      <c r="E1888" s="271">
        <v>63</v>
      </c>
      <c r="F1888" s="271">
        <v>34</v>
      </c>
      <c r="G1888" s="271">
        <v>210</v>
      </c>
      <c r="H1888" s="338" t="s">
        <v>5460</v>
      </c>
      <c r="I1888" s="338" t="s">
        <v>9147</v>
      </c>
      <c r="J1888" s="272">
        <f t="shared" si="78"/>
        <v>225</v>
      </c>
    </row>
    <row r="1889" spans="1:11" x14ac:dyDescent="0.2">
      <c r="A1889" s="337" t="s">
        <v>5541</v>
      </c>
      <c r="B1889" s="331" t="s">
        <v>2125</v>
      </c>
      <c r="C1889" s="330">
        <v>0.5</v>
      </c>
      <c r="D1889" s="331" t="s">
        <v>5748</v>
      </c>
      <c r="E1889" s="330">
        <v>65</v>
      </c>
      <c r="F1889" s="271">
        <v>41</v>
      </c>
      <c r="G1889" s="271">
        <v>200</v>
      </c>
      <c r="I1889" s="338" t="s">
        <v>9147</v>
      </c>
      <c r="J1889" s="272">
        <f t="shared" si="78"/>
        <v>215</v>
      </c>
    </row>
    <row r="1890" spans="1:11" x14ac:dyDescent="0.2">
      <c r="A1890" s="337" t="s">
        <v>10981</v>
      </c>
      <c r="B1890" s="518" t="s">
        <v>2125</v>
      </c>
      <c r="C1890" s="330">
        <v>0.5</v>
      </c>
      <c r="D1890" s="518" t="s">
        <v>10982</v>
      </c>
      <c r="E1890" s="330">
        <v>65</v>
      </c>
      <c r="F1890" s="271">
        <v>40</v>
      </c>
      <c r="G1890" s="271">
        <v>208</v>
      </c>
      <c r="H1890" s="272" t="s">
        <v>10980</v>
      </c>
      <c r="I1890" s="338" t="s">
        <v>9147</v>
      </c>
      <c r="J1890" s="272">
        <f t="shared" si="78"/>
        <v>223</v>
      </c>
    </row>
    <row r="1891" spans="1:11" x14ac:dyDescent="0.2">
      <c r="A1891" s="348" t="s">
        <v>10537</v>
      </c>
      <c r="B1891" s="331" t="s">
        <v>2125</v>
      </c>
      <c r="C1891" s="332">
        <v>0.5</v>
      </c>
      <c r="D1891" s="331" t="s">
        <v>584</v>
      </c>
      <c r="E1891" s="271">
        <v>64</v>
      </c>
      <c r="F1891" s="339">
        <v>33</v>
      </c>
      <c r="G1891" s="339">
        <v>232</v>
      </c>
      <c r="I1891" s="338" t="s">
        <v>9147</v>
      </c>
      <c r="J1891" s="272">
        <f t="shared" si="78"/>
        <v>247</v>
      </c>
    </row>
    <row r="1892" spans="1:11" x14ac:dyDescent="0.2">
      <c r="A1892" s="348" t="s">
        <v>3846</v>
      </c>
      <c r="B1892" s="331" t="s">
        <v>2125</v>
      </c>
      <c r="C1892" s="332">
        <v>0.5</v>
      </c>
      <c r="D1892" s="331" t="s">
        <v>6886</v>
      </c>
      <c r="E1892" s="271">
        <v>65</v>
      </c>
      <c r="F1892" s="339">
        <v>32</v>
      </c>
      <c r="G1892" s="339">
        <v>229</v>
      </c>
      <c r="H1892" s="338"/>
      <c r="I1892" s="338" t="s">
        <v>9147</v>
      </c>
      <c r="J1892" s="272">
        <f t="shared" si="78"/>
        <v>244</v>
      </c>
    </row>
    <row r="1893" spans="1:11" x14ac:dyDescent="0.2">
      <c r="A1893" s="348" t="s">
        <v>6887</v>
      </c>
      <c r="B1893" s="331" t="s">
        <v>2125</v>
      </c>
      <c r="C1893" s="332">
        <v>0.5</v>
      </c>
      <c r="D1893" s="331" t="s">
        <v>3394</v>
      </c>
      <c r="E1893" s="352" t="s">
        <v>3076</v>
      </c>
      <c r="F1893" s="352">
        <v>33</v>
      </c>
      <c r="G1893" s="352">
        <v>236</v>
      </c>
      <c r="H1893" s="338" t="s">
        <v>9130</v>
      </c>
      <c r="I1893" s="338" t="s">
        <v>9147</v>
      </c>
      <c r="J1893" s="272">
        <f t="shared" si="78"/>
        <v>251</v>
      </c>
    </row>
    <row r="1894" spans="1:11" x14ac:dyDescent="0.2">
      <c r="A1894" s="483" t="s">
        <v>824</v>
      </c>
      <c r="B1894" s="484" t="s">
        <v>2125</v>
      </c>
      <c r="C1894" s="485">
        <v>0.5</v>
      </c>
      <c r="D1894" s="484" t="s">
        <v>3119</v>
      </c>
      <c r="E1894" s="486">
        <v>73</v>
      </c>
      <c r="F1894" s="486">
        <v>33</v>
      </c>
      <c r="G1894" s="486">
        <v>226</v>
      </c>
      <c r="H1894" s="491"/>
      <c r="I1894" s="491" t="s">
        <v>9147</v>
      </c>
      <c r="J1894" s="491">
        <f t="shared" si="78"/>
        <v>241</v>
      </c>
    </row>
    <row r="1895" spans="1:11" x14ac:dyDescent="0.2">
      <c r="A1895" s="593" t="s">
        <v>11001</v>
      </c>
      <c r="B1895" s="594" t="s">
        <v>2125</v>
      </c>
      <c r="C1895" s="595">
        <v>0.5</v>
      </c>
      <c r="D1895" s="572" t="s">
        <v>11002</v>
      </c>
      <c r="E1895" s="596">
        <v>72</v>
      </c>
      <c r="F1895" s="596">
        <v>32</v>
      </c>
      <c r="G1895" s="596">
        <v>230</v>
      </c>
      <c r="H1895" s="597" t="s">
        <v>10980</v>
      </c>
      <c r="I1895" s="598" t="s">
        <v>9147</v>
      </c>
      <c r="J1895" s="597">
        <f t="shared" si="78"/>
        <v>245</v>
      </c>
      <c r="K1895" s="272" t="s">
        <v>11012</v>
      </c>
    </row>
    <row r="1896" spans="1:11" x14ac:dyDescent="0.2">
      <c r="A1896" s="348" t="s">
        <v>4298</v>
      </c>
      <c r="B1896" s="331" t="s">
        <v>2125</v>
      </c>
      <c r="C1896" s="330">
        <v>0.5</v>
      </c>
      <c r="D1896" s="331" t="s">
        <v>5012</v>
      </c>
      <c r="E1896" s="330">
        <v>64</v>
      </c>
      <c r="F1896" s="339">
        <v>34</v>
      </c>
      <c r="G1896" s="339">
        <v>202</v>
      </c>
      <c r="I1896" s="338" t="s">
        <v>9147</v>
      </c>
      <c r="J1896" s="272">
        <f t="shared" si="78"/>
        <v>217</v>
      </c>
    </row>
    <row r="1897" spans="1:11" x14ac:dyDescent="0.2">
      <c r="A1897" s="348" t="s">
        <v>6114</v>
      </c>
      <c r="B1897" s="331" t="s">
        <v>2125</v>
      </c>
      <c r="C1897" s="330">
        <v>0.5</v>
      </c>
      <c r="D1897" s="331" t="s">
        <v>6115</v>
      </c>
      <c r="E1897" s="330">
        <v>65</v>
      </c>
      <c r="F1897" s="339">
        <v>39</v>
      </c>
      <c r="G1897" s="339">
        <v>230</v>
      </c>
      <c r="I1897" s="338" t="s">
        <v>9147</v>
      </c>
      <c r="J1897" s="272">
        <f t="shared" si="78"/>
        <v>245</v>
      </c>
    </row>
    <row r="1898" spans="1:11" x14ac:dyDescent="0.2">
      <c r="A1898" s="577" t="s">
        <v>10962</v>
      </c>
      <c r="B1898" s="518" t="s">
        <v>2125</v>
      </c>
      <c r="C1898" s="330">
        <v>0.5</v>
      </c>
      <c r="D1898" s="518" t="s">
        <v>10979</v>
      </c>
      <c r="E1898" s="330">
        <v>65</v>
      </c>
      <c r="F1898" s="339">
        <v>40</v>
      </c>
      <c r="G1898" s="339">
        <v>208</v>
      </c>
      <c r="H1898" s="272" t="s">
        <v>10980</v>
      </c>
      <c r="I1898" s="338" t="s">
        <v>9147</v>
      </c>
      <c r="J1898" s="272">
        <f t="shared" si="78"/>
        <v>223</v>
      </c>
    </row>
    <row r="1899" spans="1:11" x14ac:dyDescent="0.2">
      <c r="A1899" s="337" t="s">
        <v>927</v>
      </c>
      <c r="B1899" s="338" t="s">
        <v>2125</v>
      </c>
      <c r="C1899" s="332">
        <v>0.5</v>
      </c>
      <c r="D1899" s="420" t="s">
        <v>1002</v>
      </c>
      <c r="E1899" s="271">
        <v>65</v>
      </c>
      <c r="F1899" s="271">
        <v>33</v>
      </c>
      <c r="G1899" s="271">
        <v>210</v>
      </c>
      <c r="I1899" s="338" t="s">
        <v>9147</v>
      </c>
      <c r="J1899" s="272">
        <f t="shared" si="78"/>
        <v>225</v>
      </c>
    </row>
    <row r="1900" spans="1:11" x14ac:dyDescent="0.2">
      <c r="A1900" s="348" t="s">
        <v>54</v>
      </c>
      <c r="B1900" s="331" t="s">
        <v>2125</v>
      </c>
      <c r="C1900" s="330">
        <v>0.5</v>
      </c>
      <c r="D1900" s="331" t="s">
        <v>4825</v>
      </c>
      <c r="E1900" s="330">
        <v>67</v>
      </c>
      <c r="F1900" s="339">
        <v>32</v>
      </c>
      <c r="G1900" s="339">
        <v>215</v>
      </c>
      <c r="H1900" s="338" t="s">
        <v>4342</v>
      </c>
      <c r="I1900" s="338" t="s">
        <v>9147</v>
      </c>
      <c r="J1900" s="272">
        <f t="shared" si="78"/>
        <v>230</v>
      </c>
    </row>
    <row r="1901" spans="1:11" x14ac:dyDescent="0.2">
      <c r="A1901" s="337" t="s">
        <v>7666</v>
      </c>
      <c r="B1901" s="338" t="s">
        <v>2125</v>
      </c>
      <c r="C1901" s="332">
        <v>0.5</v>
      </c>
      <c r="D1901" s="420" t="s">
        <v>3647</v>
      </c>
      <c r="E1901" s="271">
        <v>67</v>
      </c>
      <c r="F1901" s="271">
        <v>33</v>
      </c>
      <c r="G1901" s="271">
        <v>232</v>
      </c>
      <c r="H1901" s="338" t="s">
        <v>5197</v>
      </c>
      <c r="I1901" s="338" t="s">
        <v>9147</v>
      </c>
      <c r="J1901" s="272">
        <f t="shared" si="78"/>
        <v>247</v>
      </c>
    </row>
    <row r="1902" spans="1:11" x14ac:dyDescent="0.2">
      <c r="A1902" s="337" t="s">
        <v>9445</v>
      </c>
      <c r="B1902" s="338" t="s">
        <v>2125</v>
      </c>
      <c r="C1902" s="332">
        <v>0.5</v>
      </c>
      <c r="D1902" s="420" t="s">
        <v>5187</v>
      </c>
      <c r="E1902" s="271">
        <v>65</v>
      </c>
      <c r="F1902" s="271">
        <v>32</v>
      </c>
      <c r="G1902" s="271">
        <v>232</v>
      </c>
      <c r="I1902" s="338" t="s">
        <v>9147</v>
      </c>
      <c r="J1902" s="272">
        <f t="shared" si="78"/>
        <v>247</v>
      </c>
    </row>
    <row r="1903" spans="1:11" x14ac:dyDescent="0.2">
      <c r="A1903" s="337" t="s">
        <v>10083</v>
      </c>
      <c r="B1903" s="338" t="s">
        <v>2125</v>
      </c>
      <c r="C1903" s="332">
        <v>0.5</v>
      </c>
      <c r="D1903" s="420" t="s">
        <v>8674</v>
      </c>
      <c r="E1903" s="271">
        <v>65</v>
      </c>
      <c r="F1903" s="271">
        <v>34</v>
      </c>
      <c r="G1903" s="271">
        <v>204</v>
      </c>
      <c r="I1903" s="338" t="s">
        <v>9147</v>
      </c>
      <c r="J1903" s="272">
        <f t="shared" si="78"/>
        <v>219</v>
      </c>
    </row>
    <row r="1904" spans="1:11" x14ac:dyDescent="0.2">
      <c r="A1904" s="337" t="s">
        <v>6281</v>
      </c>
      <c r="B1904" s="338" t="s">
        <v>2125</v>
      </c>
      <c r="C1904" s="332">
        <v>0.5</v>
      </c>
      <c r="D1904" s="420" t="s">
        <v>6282</v>
      </c>
      <c r="E1904" s="271">
        <v>65</v>
      </c>
      <c r="F1904" s="271">
        <v>33</v>
      </c>
      <c r="G1904" s="271">
        <v>233</v>
      </c>
      <c r="I1904" s="338" t="s">
        <v>9147</v>
      </c>
      <c r="J1904" s="272">
        <f t="shared" si="78"/>
        <v>248</v>
      </c>
    </row>
    <row r="1905" spans="1:10" x14ac:dyDescent="0.2">
      <c r="A1905" s="348" t="s">
        <v>1779</v>
      </c>
      <c r="B1905" s="331" t="s">
        <v>2125</v>
      </c>
      <c r="C1905" s="330">
        <v>0.5</v>
      </c>
      <c r="D1905" s="331" t="s">
        <v>8781</v>
      </c>
      <c r="E1905" s="330">
        <v>63</v>
      </c>
      <c r="F1905" s="339">
        <v>34</v>
      </c>
      <c r="G1905" s="339">
        <v>208</v>
      </c>
      <c r="I1905" s="338" t="s">
        <v>9147</v>
      </c>
      <c r="J1905" s="272">
        <f t="shared" si="78"/>
        <v>223</v>
      </c>
    </row>
    <row r="1906" spans="1:10" x14ac:dyDescent="0.2">
      <c r="A1906" s="424" t="s">
        <v>8263</v>
      </c>
      <c r="B1906" s="331" t="s">
        <v>2125</v>
      </c>
      <c r="C1906" s="330">
        <v>0.5</v>
      </c>
      <c r="D1906" s="331" t="s">
        <v>8458</v>
      </c>
      <c r="E1906" s="330" t="s">
        <v>1550</v>
      </c>
      <c r="F1906" s="339">
        <v>34</v>
      </c>
      <c r="G1906" s="339">
        <v>199</v>
      </c>
      <c r="I1906" s="338" t="s">
        <v>9147</v>
      </c>
      <c r="J1906" s="272">
        <f t="shared" si="78"/>
        <v>214</v>
      </c>
    </row>
    <row r="1907" spans="1:10" x14ac:dyDescent="0.2">
      <c r="A1907" s="337" t="s">
        <v>5844</v>
      </c>
      <c r="B1907" s="272" t="s">
        <v>2125</v>
      </c>
      <c r="C1907" s="332">
        <v>0.5</v>
      </c>
      <c r="D1907" s="333" t="s">
        <v>5314</v>
      </c>
      <c r="E1907" s="271">
        <v>64</v>
      </c>
      <c r="F1907" s="271">
        <v>34</v>
      </c>
      <c r="G1907" s="271">
        <v>215</v>
      </c>
      <c r="I1907" s="338" t="s">
        <v>9147</v>
      </c>
      <c r="J1907" s="272">
        <f t="shared" ref="J1907:J1946" si="79">G1907+15</f>
        <v>230</v>
      </c>
    </row>
    <row r="1908" spans="1:10" x14ac:dyDescent="0.2">
      <c r="A1908" s="483" t="s">
        <v>1676</v>
      </c>
      <c r="B1908" s="491" t="s">
        <v>2125</v>
      </c>
      <c r="C1908" s="485">
        <v>0.5</v>
      </c>
      <c r="D1908" s="538" t="s">
        <v>6353</v>
      </c>
      <c r="E1908" s="486">
        <v>66</v>
      </c>
      <c r="F1908" s="486">
        <v>34</v>
      </c>
      <c r="G1908" s="486">
        <v>190</v>
      </c>
      <c r="H1908" s="491"/>
      <c r="I1908" s="491" t="s">
        <v>9147</v>
      </c>
      <c r="J1908" s="491">
        <f t="shared" si="79"/>
        <v>205</v>
      </c>
    </row>
    <row r="1909" spans="1:10" x14ac:dyDescent="0.2">
      <c r="A1909" s="483" t="s">
        <v>400</v>
      </c>
      <c r="B1909" s="491" t="s">
        <v>2125</v>
      </c>
      <c r="C1909" s="485">
        <v>0.5</v>
      </c>
      <c r="D1909" s="538" t="s">
        <v>401</v>
      </c>
      <c r="E1909" s="486">
        <v>62</v>
      </c>
      <c r="F1909" s="486">
        <v>34</v>
      </c>
      <c r="G1909" s="486">
        <v>226</v>
      </c>
      <c r="H1909" s="491"/>
      <c r="I1909" s="491" t="s">
        <v>9147</v>
      </c>
      <c r="J1909" s="491">
        <f t="shared" si="79"/>
        <v>241</v>
      </c>
    </row>
    <row r="1910" spans="1:10" x14ac:dyDescent="0.2">
      <c r="A1910" s="618" t="s">
        <v>8263</v>
      </c>
      <c r="B1910" s="488" t="s">
        <v>2125</v>
      </c>
      <c r="C1910" s="489">
        <v>0.5</v>
      </c>
      <c r="D1910" s="488" t="s">
        <v>4208</v>
      </c>
      <c r="E1910" s="489" t="s">
        <v>1668</v>
      </c>
      <c r="F1910" s="490">
        <v>34</v>
      </c>
      <c r="G1910" s="490">
        <v>207</v>
      </c>
      <c r="H1910" s="491"/>
      <c r="I1910" s="491" t="s">
        <v>9147</v>
      </c>
      <c r="J1910" s="491">
        <f t="shared" si="79"/>
        <v>222</v>
      </c>
    </row>
    <row r="1911" spans="1:10" x14ac:dyDescent="0.2">
      <c r="A1911" s="424" t="s">
        <v>11673</v>
      </c>
      <c r="B1911" s="518" t="s">
        <v>2125</v>
      </c>
      <c r="C1911" s="330">
        <v>0.5</v>
      </c>
      <c r="D1911" s="518" t="s">
        <v>11674</v>
      </c>
      <c r="E1911" s="330">
        <v>63</v>
      </c>
      <c r="F1911" s="339">
        <v>34</v>
      </c>
      <c r="G1911" s="339">
        <v>226</v>
      </c>
      <c r="H1911" s="272" t="s">
        <v>11657</v>
      </c>
      <c r="I1911" s="338" t="s">
        <v>9147</v>
      </c>
      <c r="J1911" s="272">
        <f t="shared" si="79"/>
        <v>241</v>
      </c>
    </row>
    <row r="1912" spans="1:10" x14ac:dyDescent="0.2">
      <c r="A1912" s="618" t="s">
        <v>8263</v>
      </c>
      <c r="B1912" s="484" t="s">
        <v>2125</v>
      </c>
      <c r="C1912" s="485">
        <v>0.5</v>
      </c>
      <c r="D1912" s="484" t="s">
        <v>4003</v>
      </c>
      <c r="E1912" s="486" t="s">
        <v>4004</v>
      </c>
      <c r="F1912" s="486">
        <v>34</v>
      </c>
      <c r="G1912" s="486">
        <v>200</v>
      </c>
      <c r="H1912" s="491"/>
      <c r="I1912" s="491" t="s">
        <v>9147</v>
      </c>
      <c r="J1912" s="491">
        <f t="shared" si="79"/>
        <v>215</v>
      </c>
    </row>
    <row r="1913" spans="1:10" x14ac:dyDescent="0.2">
      <c r="A1913" s="618" t="s">
        <v>8263</v>
      </c>
      <c r="B1913" s="484" t="s">
        <v>2125</v>
      </c>
      <c r="C1913" s="485">
        <v>0.5</v>
      </c>
      <c r="D1913" s="484" t="s">
        <v>2733</v>
      </c>
      <c r="E1913" s="486" t="s">
        <v>2734</v>
      </c>
      <c r="F1913" s="486">
        <v>38</v>
      </c>
      <c r="G1913" s="486">
        <v>205</v>
      </c>
      <c r="H1913" s="491"/>
      <c r="I1913" s="491" t="s">
        <v>9147</v>
      </c>
      <c r="J1913" s="491">
        <f t="shared" si="79"/>
        <v>220</v>
      </c>
    </row>
    <row r="1914" spans="1:10" x14ac:dyDescent="0.2">
      <c r="A1914" s="619" t="s">
        <v>5832</v>
      </c>
      <c r="B1914" s="620" t="s">
        <v>2125</v>
      </c>
      <c r="C1914" s="485">
        <v>0.5</v>
      </c>
      <c r="D1914" s="620" t="s">
        <v>4170</v>
      </c>
      <c r="E1914" s="486">
        <v>66</v>
      </c>
      <c r="F1914" s="486">
        <v>34</v>
      </c>
      <c r="G1914" s="486">
        <v>203</v>
      </c>
      <c r="H1914" s="521" t="s">
        <v>9359</v>
      </c>
      <c r="I1914" s="521" t="s">
        <v>9147</v>
      </c>
      <c r="J1914" s="521">
        <f t="shared" si="79"/>
        <v>218</v>
      </c>
    </row>
    <row r="1915" spans="1:10" x14ac:dyDescent="0.2">
      <c r="A1915" s="424" t="s">
        <v>11704</v>
      </c>
      <c r="B1915" s="572" t="s">
        <v>2125</v>
      </c>
      <c r="C1915" s="332">
        <v>0.5</v>
      </c>
      <c r="D1915" s="572" t="s">
        <v>11476</v>
      </c>
      <c r="E1915" s="271" t="s">
        <v>10131</v>
      </c>
      <c r="F1915" s="271">
        <v>38</v>
      </c>
      <c r="G1915" s="271">
        <v>210</v>
      </c>
      <c r="H1915" s="338" t="s">
        <v>11700</v>
      </c>
      <c r="I1915" s="338" t="s">
        <v>9147</v>
      </c>
      <c r="J1915" s="272">
        <f t="shared" si="79"/>
        <v>225</v>
      </c>
    </row>
    <row r="1916" spans="1:10" x14ac:dyDescent="0.2">
      <c r="A1916" s="424" t="s">
        <v>11724</v>
      </c>
      <c r="B1916" s="572" t="s">
        <v>2125</v>
      </c>
      <c r="C1916" s="332">
        <v>0.5</v>
      </c>
      <c r="D1916" s="572" t="s">
        <v>11735</v>
      </c>
      <c r="E1916" s="271">
        <v>67</v>
      </c>
      <c r="F1916" s="271">
        <v>34</v>
      </c>
      <c r="G1916" s="271">
        <v>210</v>
      </c>
      <c r="H1916" s="338" t="s">
        <v>11723</v>
      </c>
      <c r="I1916" s="338" t="s">
        <v>9147</v>
      </c>
      <c r="J1916" s="272">
        <f t="shared" si="79"/>
        <v>225</v>
      </c>
    </row>
    <row r="1917" spans="1:10" x14ac:dyDescent="0.2">
      <c r="A1917" s="424" t="s">
        <v>10880</v>
      </c>
      <c r="B1917" s="572" t="s">
        <v>2125</v>
      </c>
      <c r="C1917" s="332">
        <v>0.5</v>
      </c>
      <c r="D1917" s="572" t="s">
        <v>10881</v>
      </c>
      <c r="E1917" s="271">
        <v>64</v>
      </c>
      <c r="F1917" s="271">
        <v>33</v>
      </c>
      <c r="G1917" s="271">
        <v>210</v>
      </c>
      <c r="H1917" s="338" t="s">
        <v>10860</v>
      </c>
      <c r="I1917" s="338" t="s">
        <v>9147</v>
      </c>
      <c r="J1917" s="272">
        <f t="shared" si="79"/>
        <v>225</v>
      </c>
    </row>
    <row r="1918" spans="1:10" x14ac:dyDescent="0.2">
      <c r="A1918" s="424" t="s">
        <v>11992</v>
      </c>
      <c r="B1918" s="572" t="s">
        <v>3135</v>
      </c>
      <c r="C1918" s="332">
        <v>0.5</v>
      </c>
      <c r="D1918" s="572" t="s">
        <v>1778</v>
      </c>
      <c r="E1918" s="271">
        <v>65</v>
      </c>
      <c r="F1918" s="271">
        <v>33</v>
      </c>
      <c r="G1918" s="271">
        <v>214</v>
      </c>
      <c r="H1918" s="338" t="s">
        <v>11968</v>
      </c>
      <c r="I1918" s="338" t="s">
        <v>9147</v>
      </c>
      <c r="J1918" s="272">
        <f t="shared" si="79"/>
        <v>229</v>
      </c>
    </row>
    <row r="1919" spans="1:10" x14ac:dyDescent="0.2">
      <c r="A1919" s="348" t="s">
        <v>3476</v>
      </c>
      <c r="B1919" s="331" t="s">
        <v>3135</v>
      </c>
      <c r="C1919" s="330">
        <v>0.5</v>
      </c>
      <c r="D1919" s="331" t="s">
        <v>10441</v>
      </c>
      <c r="E1919" s="330">
        <v>65</v>
      </c>
      <c r="F1919" s="339">
        <v>38</v>
      </c>
      <c r="G1919" s="339">
        <v>233</v>
      </c>
      <c r="I1919" s="338" t="s">
        <v>9147</v>
      </c>
      <c r="J1919" s="272">
        <f t="shared" si="79"/>
        <v>248</v>
      </c>
    </row>
    <row r="1920" spans="1:10" x14ac:dyDescent="0.2">
      <c r="A1920" s="577" t="s">
        <v>11995</v>
      </c>
      <c r="B1920" s="518" t="s">
        <v>3135</v>
      </c>
      <c r="C1920" s="330">
        <v>0.5</v>
      </c>
      <c r="D1920" s="518" t="s">
        <v>11996</v>
      </c>
      <c r="E1920" s="330">
        <v>65</v>
      </c>
      <c r="F1920" s="339">
        <v>33</v>
      </c>
      <c r="G1920" s="339">
        <v>211</v>
      </c>
      <c r="H1920" s="272" t="s">
        <v>11968</v>
      </c>
      <c r="I1920" s="338" t="s">
        <v>9147</v>
      </c>
      <c r="J1920" s="272">
        <f t="shared" si="79"/>
        <v>226</v>
      </c>
    </row>
    <row r="1921" spans="1:10" x14ac:dyDescent="0.2">
      <c r="A1921" s="348" t="s">
        <v>6639</v>
      </c>
      <c r="B1921" s="331" t="s">
        <v>3135</v>
      </c>
      <c r="C1921" s="330">
        <v>0.5</v>
      </c>
      <c r="D1921" s="331" t="s">
        <v>6133</v>
      </c>
      <c r="E1921" s="330">
        <v>65</v>
      </c>
      <c r="F1921" s="339">
        <v>38</v>
      </c>
      <c r="G1921" s="339">
        <v>232</v>
      </c>
      <c r="I1921" s="338" t="s">
        <v>9147</v>
      </c>
      <c r="J1921" s="272">
        <f t="shared" si="79"/>
        <v>247</v>
      </c>
    </row>
    <row r="1922" spans="1:10" x14ac:dyDescent="0.2">
      <c r="A1922" s="577" t="s">
        <v>11993</v>
      </c>
      <c r="B1922" s="518" t="s">
        <v>3135</v>
      </c>
      <c r="C1922" s="330">
        <v>0.5</v>
      </c>
      <c r="D1922" s="518" t="s">
        <v>11994</v>
      </c>
      <c r="E1922" s="330">
        <v>66</v>
      </c>
      <c r="F1922" s="339">
        <v>33</v>
      </c>
      <c r="G1922" s="339">
        <v>235</v>
      </c>
      <c r="H1922" s="272" t="s">
        <v>11968</v>
      </c>
      <c r="I1922" s="338" t="s">
        <v>9147</v>
      </c>
      <c r="J1922" s="272">
        <f t="shared" si="79"/>
        <v>250</v>
      </c>
    </row>
    <row r="1923" spans="1:10" x14ac:dyDescent="0.2">
      <c r="A1923" s="348" t="s">
        <v>741</v>
      </c>
      <c r="B1923" s="331" t="s">
        <v>3135</v>
      </c>
      <c r="C1923" s="330">
        <v>0.5</v>
      </c>
      <c r="D1923" s="331" t="s">
        <v>742</v>
      </c>
      <c r="E1923" s="330">
        <v>65</v>
      </c>
      <c r="F1923" s="339">
        <v>38</v>
      </c>
      <c r="G1923" s="339">
        <v>232</v>
      </c>
      <c r="I1923" s="338" t="s">
        <v>9147</v>
      </c>
      <c r="J1923" s="272">
        <f t="shared" si="79"/>
        <v>247</v>
      </c>
    </row>
    <row r="1924" spans="1:10" x14ac:dyDescent="0.2">
      <c r="A1924" s="348" t="s">
        <v>3464</v>
      </c>
      <c r="B1924" s="331" t="s">
        <v>3135</v>
      </c>
      <c r="C1924" s="330">
        <v>0.5</v>
      </c>
      <c r="D1924" s="331" t="s">
        <v>8821</v>
      </c>
      <c r="E1924" s="330">
        <v>64</v>
      </c>
      <c r="F1924" s="339">
        <v>38</v>
      </c>
      <c r="G1924" s="339">
        <v>234</v>
      </c>
      <c r="I1924" s="338" t="s">
        <v>9147</v>
      </c>
      <c r="J1924" s="272">
        <f t="shared" si="79"/>
        <v>249</v>
      </c>
    </row>
    <row r="1925" spans="1:10" x14ac:dyDescent="0.2">
      <c r="A1925" s="348" t="s">
        <v>608</v>
      </c>
      <c r="B1925" s="331" t="s">
        <v>2785</v>
      </c>
      <c r="C1925" s="330">
        <v>0.5</v>
      </c>
      <c r="D1925" s="331" t="s">
        <v>607</v>
      </c>
      <c r="E1925" s="330"/>
      <c r="F1925" s="339">
        <v>33</v>
      </c>
      <c r="G1925" s="339">
        <v>216</v>
      </c>
      <c r="I1925" s="338" t="s">
        <v>9147</v>
      </c>
      <c r="J1925" s="272">
        <f t="shared" si="79"/>
        <v>231</v>
      </c>
    </row>
    <row r="1926" spans="1:10" x14ac:dyDescent="0.2">
      <c r="A1926" s="348" t="s">
        <v>1931</v>
      </c>
      <c r="B1926" s="331" t="s">
        <v>2785</v>
      </c>
      <c r="C1926" s="330">
        <v>0.5</v>
      </c>
      <c r="D1926" s="331" t="s">
        <v>1541</v>
      </c>
      <c r="E1926" s="330"/>
      <c r="F1926" s="339">
        <v>33</v>
      </c>
      <c r="G1926" s="339">
        <v>230</v>
      </c>
      <c r="I1926" s="338" t="s">
        <v>9147</v>
      </c>
      <c r="J1926" s="272">
        <f t="shared" si="79"/>
        <v>245</v>
      </c>
    </row>
    <row r="1927" spans="1:10" x14ac:dyDescent="0.2">
      <c r="A1927" s="348" t="s">
        <v>7812</v>
      </c>
      <c r="B1927" s="331" t="s">
        <v>2785</v>
      </c>
      <c r="C1927" s="330">
        <v>0.5</v>
      </c>
      <c r="D1927" s="331" t="s">
        <v>8065</v>
      </c>
      <c r="E1927" s="330">
        <v>64</v>
      </c>
      <c r="F1927" s="339">
        <v>30</v>
      </c>
      <c r="G1927" s="339">
        <v>240</v>
      </c>
      <c r="I1927" s="338" t="s">
        <v>9147</v>
      </c>
      <c r="J1927" s="272">
        <f t="shared" si="79"/>
        <v>255</v>
      </c>
    </row>
    <row r="1928" spans="1:10" x14ac:dyDescent="0.2">
      <c r="A1928" s="348" t="s">
        <v>8066</v>
      </c>
      <c r="B1928" s="331" t="s">
        <v>2785</v>
      </c>
      <c r="C1928" s="330">
        <v>0.5</v>
      </c>
      <c r="D1928" s="331" t="s">
        <v>7783</v>
      </c>
      <c r="E1928" s="330">
        <v>64</v>
      </c>
      <c r="F1928" s="339">
        <v>33</v>
      </c>
      <c r="G1928" s="339">
        <v>218</v>
      </c>
      <c r="I1928" s="338" t="s">
        <v>9147</v>
      </c>
      <c r="J1928" s="272">
        <f t="shared" si="79"/>
        <v>233</v>
      </c>
    </row>
    <row r="1929" spans="1:10" x14ac:dyDescent="0.2">
      <c r="A1929" s="348" t="s">
        <v>8562</v>
      </c>
      <c r="B1929" s="331" t="s">
        <v>2785</v>
      </c>
      <c r="C1929" s="330">
        <v>0.5</v>
      </c>
      <c r="D1929" s="331" t="s">
        <v>5435</v>
      </c>
      <c r="E1929" s="330">
        <v>66</v>
      </c>
      <c r="F1929" s="339">
        <v>33</v>
      </c>
      <c r="G1929" s="339">
        <v>220</v>
      </c>
      <c r="I1929" s="338" t="s">
        <v>9147</v>
      </c>
      <c r="J1929" s="272">
        <f t="shared" si="79"/>
        <v>235</v>
      </c>
    </row>
    <row r="1930" spans="1:10" x14ac:dyDescent="0.2">
      <c r="A1930" s="348" t="s">
        <v>10178</v>
      </c>
      <c r="B1930" s="331" t="s">
        <v>2785</v>
      </c>
      <c r="C1930" s="330">
        <v>0.5</v>
      </c>
      <c r="D1930" s="331" t="s">
        <v>10179</v>
      </c>
      <c r="E1930" s="330">
        <v>65</v>
      </c>
      <c r="F1930" s="339">
        <v>33</v>
      </c>
      <c r="G1930" s="339">
        <v>235</v>
      </c>
      <c r="I1930" s="338" t="s">
        <v>9147</v>
      </c>
      <c r="J1930" s="272">
        <f t="shared" si="79"/>
        <v>250</v>
      </c>
    </row>
    <row r="1931" spans="1:10" x14ac:dyDescent="0.2">
      <c r="A1931" s="424" t="s">
        <v>8263</v>
      </c>
      <c r="B1931" s="336" t="s">
        <v>2785</v>
      </c>
      <c r="C1931" s="332">
        <v>0.5</v>
      </c>
      <c r="D1931" s="336" t="s">
        <v>4951</v>
      </c>
      <c r="F1931" s="271">
        <v>33</v>
      </c>
      <c r="G1931" s="271">
        <v>212</v>
      </c>
      <c r="I1931" s="338" t="s">
        <v>9147</v>
      </c>
      <c r="J1931" s="272">
        <f t="shared" si="79"/>
        <v>227</v>
      </c>
    </row>
    <row r="1932" spans="1:10" x14ac:dyDescent="0.2">
      <c r="A1932" s="337" t="s">
        <v>7643</v>
      </c>
      <c r="B1932" s="331" t="s">
        <v>2785</v>
      </c>
      <c r="C1932" s="330">
        <v>0.5</v>
      </c>
      <c r="D1932" s="331" t="s">
        <v>3145</v>
      </c>
      <c r="E1932" s="330">
        <v>65</v>
      </c>
      <c r="F1932" s="271">
        <v>33</v>
      </c>
      <c r="G1932" s="271">
        <v>233</v>
      </c>
      <c r="I1932" s="338" t="s">
        <v>9147</v>
      </c>
      <c r="J1932" s="272">
        <f t="shared" si="79"/>
        <v>248</v>
      </c>
    </row>
    <row r="1933" spans="1:10" x14ac:dyDescent="0.2">
      <c r="A1933" s="337" t="s">
        <v>6014</v>
      </c>
      <c r="B1933" s="331" t="s">
        <v>2785</v>
      </c>
      <c r="C1933" s="330">
        <v>0.5</v>
      </c>
      <c r="D1933" s="331" t="s">
        <v>887</v>
      </c>
      <c r="E1933" s="330">
        <v>66</v>
      </c>
      <c r="F1933" s="271">
        <v>33</v>
      </c>
      <c r="G1933" s="271">
        <v>240</v>
      </c>
      <c r="I1933" s="338" t="s">
        <v>9147</v>
      </c>
      <c r="J1933" s="272">
        <f t="shared" si="79"/>
        <v>255</v>
      </c>
    </row>
    <row r="1934" spans="1:10" x14ac:dyDescent="0.2">
      <c r="A1934" s="337" t="s">
        <v>7633</v>
      </c>
      <c r="B1934" s="336" t="s">
        <v>2785</v>
      </c>
      <c r="C1934" s="332">
        <v>0.5</v>
      </c>
      <c r="D1934" s="336" t="s">
        <v>6553</v>
      </c>
      <c r="E1934" s="271">
        <v>65</v>
      </c>
      <c r="F1934" s="271">
        <v>33</v>
      </c>
      <c r="G1934" s="271">
        <v>218</v>
      </c>
      <c r="I1934" s="338" t="s">
        <v>9147</v>
      </c>
      <c r="J1934" s="272">
        <f t="shared" si="79"/>
        <v>233</v>
      </c>
    </row>
    <row r="1935" spans="1:10" x14ac:dyDescent="0.2">
      <c r="A1935" s="348" t="s">
        <v>4741</v>
      </c>
      <c r="B1935" s="331" t="s">
        <v>2785</v>
      </c>
      <c r="C1935" s="330">
        <v>0.5</v>
      </c>
      <c r="D1935" s="331" t="s">
        <v>9612</v>
      </c>
      <c r="E1935" s="330">
        <v>68</v>
      </c>
      <c r="F1935" s="339">
        <v>33</v>
      </c>
      <c r="G1935" s="339">
        <v>233</v>
      </c>
      <c r="I1935" s="338" t="s">
        <v>9147</v>
      </c>
      <c r="J1935" s="272">
        <f t="shared" si="79"/>
        <v>248</v>
      </c>
    </row>
    <row r="1936" spans="1:10" x14ac:dyDescent="0.2">
      <c r="A1936" s="348" t="s">
        <v>1931</v>
      </c>
      <c r="B1936" s="331" t="s">
        <v>2785</v>
      </c>
      <c r="C1936" s="330">
        <v>0.5</v>
      </c>
      <c r="D1936" s="331" t="s">
        <v>6244</v>
      </c>
      <c r="E1936" s="330">
        <v>68</v>
      </c>
      <c r="F1936" s="339">
        <v>41</v>
      </c>
      <c r="G1936" s="339">
        <v>195</v>
      </c>
      <c r="I1936" s="338" t="s">
        <v>9147</v>
      </c>
      <c r="J1936" s="272">
        <f t="shared" si="79"/>
        <v>210</v>
      </c>
    </row>
    <row r="1937" spans="1:10" x14ac:dyDescent="0.2">
      <c r="A1937" s="348" t="s">
        <v>9459</v>
      </c>
      <c r="B1937" s="331" t="s">
        <v>2785</v>
      </c>
      <c r="C1937" s="330">
        <v>0.5</v>
      </c>
      <c r="D1937" s="331" t="s">
        <v>9458</v>
      </c>
      <c r="E1937" s="330">
        <v>64</v>
      </c>
      <c r="F1937" s="339">
        <v>33</v>
      </c>
      <c r="G1937" s="339">
        <v>220</v>
      </c>
      <c r="I1937" s="338" t="s">
        <v>9147</v>
      </c>
      <c r="J1937" s="272">
        <f t="shared" si="79"/>
        <v>235</v>
      </c>
    </row>
    <row r="1938" spans="1:10" x14ac:dyDescent="0.2">
      <c r="A1938" s="348" t="s">
        <v>4627</v>
      </c>
      <c r="B1938" s="331" t="s">
        <v>2785</v>
      </c>
      <c r="C1938" s="330">
        <v>0.5</v>
      </c>
      <c r="D1938" s="331" t="s">
        <v>8991</v>
      </c>
      <c r="E1938" s="330" t="s">
        <v>10131</v>
      </c>
      <c r="F1938" s="339">
        <v>34</v>
      </c>
      <c r="G1938" s="339">
        <v>205</v>
      </c>
      <c r="I1938" s="338" t="s">
        <v>9147</v>
      </c>
      <c r="J1938" s="272">
        <f t="shared" si="79"/>
        <v>220</v>
      </c>
    </row>
    <row r="1939" spans="1:10" x14ac:dyDescent="0.2">
      <c r="A1939" s="348" t="s">
        <v>4179</v>
      </c>
      <c r="B1939" s="331" t="s">
        <v>2785</v>
      </c>
      <c r="C1939" s="330">
        <v>0.5</v>
      </c>
      <c r="D1939" s="331" t="s">
        <v>2687</v>
      </c>
      <c r="E1939" s="330">
        <v>68</v>
      </c>
      <c r="F1939" s="339">
        <v>30</v>
      </c>
      <c r="G1939" s="339">
        <v>235</v>
      </c>
      <c r="I1939" s="338" t="s">
        <v>9147</v>
      </c>
      <c r="J1939" s="272">
        <f t="shared" si="79"/>
        <v>250</v>
      </c>
    </row>
    <row r="1940" spans="1:10" x14ac:dyDescent="0.2">
      <c r="A1940" s="348" t="s">
        <v>8399</v>
      </c>
      <c r="B1940" s="331" t="s">
        <v>2785</v>
      </c>
      <c r="C1940" s="330">
        <v>0.5</v>
      </c>
      <c r="D1940" s="331" t="s">
        <v>2039</v>
      </c>
      <c r="E1940" s="330">
        <v>72</v>
      </c>
      <c r="F1940" s="339">
        <v>39</v>
      </c>
      <c r="G1940" s="339">
        <v>175</v>
      </c>
      <c r="I1940" s="338" t="s">
        <v>9147</v>
      </c>
      <c r="J1940" s="272">
        <f t="shared" si="79"/>
        <v>190</v>
      </c>
    </row>
    <row r="1941" spans="1:10" x14ac:dyDescent="0.2">
      <c r="A1941" s="348" t="s">
        <v>2133</v>
      </c>
      <c r="B1941" s="331" t="s">
        <v>2785</v>
      </c>
      <c r="C1941" s="330">
        <v>0.5</v>
      </c>
      <c r="D1941" s="331" t="s">
        <v>2132</v>
      </c>
      <c r="E1941" s="330">
        <v>62</v>
      </c>
      <c r="F1941" s="339">
        <v>30</v>
      </c>
      <c r="G1941" s="339">
        <v>245</v>
      </c>
      <c r="H1941" s="338" t="s">
        <v>2131</v>
      </c>
      <c r="I1941" s="338" t="s">
        <v>9147</v>
      </c>
      <c r="J1941" s="272">
        <f t="shared" si="79"/>
        <v>260</v>
      </c>
    </row>
    <row r="1942" spans="1:10" x14ac:dyDescent="0.2">
      <c r="A1942" s="337" t="s">
        <v>9245</v>
      </c>
      <c r="B1942" s="336" t="s">
        <v>2785</v>
      </c>
      <c r="C1942" s="332">
        <v>0.5</v>
      </c>
      <c r="D1942" s="336" t="s">
        <v>4850</v>
      </c>
      <c r="E1942" s="271">
        <v>64</v>
      </c>
      <c r="F1942" s="271">
        <v>33</v>
      </c>
      <c r="G1942" s="271">
        <v>243</v>
      </c>
      <c r="I1942" s="338" t="s">
        <v>9147</v>
      </c>
      <c r="J1942" s="272">
        <f t="shared" si="79"/>
        <v>258</v>
      </c>
    </row>
    <row r="1943" spans="1:10" x14ac:dyDescent="0.2">
      <c r="A1943" s="348" t="s">
        <v>4740</v>
      </c>
      <c r="B1943" s="331" t="s">
        <v>2785</v>
      </c>
      <c r="C1943" s="330">
        <v>0.5</v>
      </c>
      <c r="D1943" s="331" t="s">
        <v>8277</v>
      </c>
      <c r="E1943" s="330">
        <v>68</v>
      </c>
      <c r="F1943" s="339">
        <v>33</v>
      </c>
      <c r="G1943" s="339">
        <v>232</v>
      </c>
      <c r="I1943" s="338" t="s">
        <v>9147</v>
      </c>
      <c r="J1943" s="272">
        <f t="shared" si="79"/>
        <v>247</v>
      </c>
    </row>
    <row r="1944" spans="1:10" x14ac:dyDescent="0.2">
      <c r="A1944" s="348" t="s">
        <v>3454</v>
      </c>
      <c r="B1944" s="331" t="s">
        <v>2785</v>
      </c>
      <c r="C1944" s="330">
        <v>0.5</v>
      </c>
      <c r="D1944" s="331" t="s">
        <v>4422</v>
      </c>
      <c r="E1944" s="330">
        <v>66</v>
      </c>
      <c r="F1944" s="339">
        <v>33</v>
      </c>
      <c r="G1944" s="339">
        <v>231</v>
      </c>
      <c r="I1944" s="338" t="s">
        <v>9147</v>
      </c>
      <c r="J1944" s="272">
        <f t="shared" si="79"/>
        <v>246</v>
      </c>
    </row>
    <row r="1945" spans="1:10" x14ac:dyDescent="0.2">
      <c r="A1945" s="348" t="s">
        <v>4468</v>
      </c>
      <c r="B1945" s="331" t="s">
        <v>2785</v>
      </c>
      <c r="C1945" s="330">
        <v>0.5</v>
      </c>
      <c r="D1945" s="331" t="s">
        <v>1623</v>
      </c>
      <c r="E1945" s="330">
        <v>72</v>
      </c>
      <c r="F1945" s="339">
        <v>42</v>
      </c>
      <c r="G1945" s="339">
        <v>176</v>
      </c>
      <c r="I1945" s="338" t="s">
        <v>9147</v>
      </c>
      <c r="J1945" s="272">
        <f t="shared" si="79"/>
        <v>191</v>
      </c>
    </row>
    <row r="1946" spans="1:10" x14ac:dyDescent="0.2">
      <c r="A1946" s="348" t="s">
        <v>7126</v>
      </c>
      <c r="B1946" s="331" t="s">
        <v>2785</v>
      </c>
      <c r="C1946" s="330">
        <v>0.5</v>
      </c>
      <c r="D1946" s="331" t="s">
        <v>8442</v>
      </c>
      <c r="E1946" s="330">
        <v>68</v>
      </c>
      <c r="F1946" s="339">
        <v>33</v>
      </c>
      <c r="G1946" s="339">
        <v>210</v>
      </c>
      <c r="I1946" s="338" t="s">
        <v>9147</v>
      </c>
      <c r="J1946" s="272">
        <f t="shared" si="79"/>
        <v>225</v>
      </c>
    </row>
    <row r="1947" spans="1:10" x14ac:dyDescent="0.2">
      <c r="A1947" s="337" t="s">
        <v>2874</v>
      </c>
      <c r="B1947" s="338" t="s">
        <v>2785</v>
      </c>
      <c r="C1947" s="332">
        <v>0.5</v>
      </c>
      <c r="D1947" s="420" t="s">
        <v>2875</v>
      </c>
      <c r="E1947" s="271">
        <v>67</v>
      </c>
      <c r="F1947" s="271">
        <v>42</v>
      </c>
      <c r="G1947" s="271">
        <v>200</v>
      </c>
      <c r="H1947" s="338"/>
      <c r="I1947" s="338" t="s">
        <v>9147</v>
      </c>
      <c r="J1947" s="272">
        <f t="shared" ref="J1947:J1973" si="80">G1947+15</f>
        <v>215</v>
      </c>
    </row>
    <row r="1948" spans="1:10" x14ac:dyDescent="0.2">
      <c r="A1948" s="348" t="s">
        <v>8003</v>
      </c>
      <c r="B1948" s="331" t="s">
        <v>2785</v>
      </c>
      <c r="C1948" s="330">
        <v>0.5</v>
      </c>
      <c r="D1948" s="331" t="s">
        <v>1792</v>
      </c>
      <c r="E1948" s="330">
        <v>65</v>
      </c>
      <c r="F1948" s="339">
        <v>42</v>
      </c>
      <c r="G1948" s="339">
        <v>205</v>
      </c>
      <c r="I1948" s="338" t="s">
        <v>9147</v>
      </c>
      <c r="J1948" s="272">
        <f t="shared" si="80"/>
        <v>220</v>
      </c>
    </row>
    <row r="1949" spans="1:10" x14ac:dyDescent="0.2">
      <c r="A1949" s="337" t="s">
        <v>3289</v>
      </c>
      <c r="B1949" s="272" t="s">
        <v>2785</v>
      </c>
      <c r="C1949" s="332">
        <v>0.5</v>
      </c>
      <c r="D1949" s="336" t="s">
        <v>1475</v>
      </c>
      <c r="E1949" s="271">
        <v>65</v>
      </c>
      <c r="F1949" s="271">
        <v>30</v>
      </c>
      <c r="G1949" s="271">
        <v>238</v>
      </c>
      <c r="I1949" s="338" t="s">
        <v>9147</v>
      </c>
      <c r="J1949" s="272">
        <f t="shared" si="80"/>
        <v>253</v>
      </c>
    </row>
    <row r="1950" spans="1:10" x14ac:dyDescent="0.2">
      <c r="A1950" s="348" t="s">
        <v>1595</v>
      </c>
      <c r="B1950" s="331" t="s">
        <v>2785</v>
      </c>
      <c r="C1950" s="330">
        <v>0.5</v>
      </c>
      <c r="D1950" s="331" t="s">
        <v>585</v>
      </c>
      <c r="E1950" s="330">
        <v>65</v>
      </c>
      <c r="F1950" s="339">
        <v>41</v>
      </c>
      <c r="G1950" s="339">
        <v>235</v>
      </c>
      <c r="I1950" s="338" t="s">
        <v>9147</v>
      </c>
      <c r="J1950" s="272">
        <f t="shared" si="80"/>
        <v>250</v>
      </c>
    </row>
    <row r="1951" spans="1:10" x14ac:dyDescent="0.2">
      <c r="A1951" s="337" t="s">
        <v>1612</v>
      </c>
      <c r="B1951" s="338" t="s">
        <v>2785</v>
      </c>
      <c r="C1951" s="332">
        <v>0.5</v>
      </c>
      <c r="D1951" s="420" t="s">
        <v>6452</v>
      </c>
      <c r="E1951" s="271">
        <v>63.5</v>
      </c>
      <c r="F1951" s="271">
        <v>33</v>
      </c>
      <c r="G1951" s="271">
        <v>233</v>
      </c>
      <c r="I1951" s="338" t="s">
        <v>9147</v>
      </c>
      <c r="J1951" s="272">
        <f t="shared" si="80"/>
        <v>248</v>
      </c>
    </row>
    <row r="1952" spans="1:10" x14ac:dyDescent="0.2">
      <c r="A1952" s="337" t="s">
        <v>2144</v>
      </c>
      <c r="B1952" s="336" t="s">
        <v>2785</v>
      </c>
      <c r="C1952" s="332">
        <v>0.5</v>
      </c>
      <c r="D1952" s="336" t="s">
        <v>560</v>
      </c>
      <c r="E1952" s="271">
        <v>72</v>
      </c>
      <c r="F1952" s="271">
        <v>39</v>
      </c>
      <c r="G1952" s="271">
        <v>175</v>
      </c>
      <c r="I1952" s="338" t="s">
        <v>9147</v>
      </c>
      <c r="J1952" s="272">
        <f t="shared" si="80"/>
        <v>190</v>
      </c>
    </row>
    <row r="1953" spans="1:10" x14ac:dyDescent="0.2">
      <c r="A1953" s="337" t="s">
        <v>8927</v>
      </c>
      <c r="B1953" s="336" t="s">
        <v>2785</v>
      </c>
      <c r="C1953" s="332">
        <v>0.5</v>
      </c>
      <c r="D1953" s="336" t="s">
        <v>2735</v>
      </c>
      <c r="E1953" s="271">
        <v>67</v>
      </c>
      <c r="F1953" s="271">
        <v>33</v>
      </c>
      <c r="G1953" s="271">
        <v>223</v>
      </c>
      <c r="I1953" s="338" t="s">
        <v>9147</v>
      </c>
      <c r="J1953" s="272">
        <f t="shared" si="80"/>
        <v>238</v>
      </c>
    </row>
    <row r="1954" spans="1:10" x14ac:dyDescent="0.2">
      <c r="A1954" s="348" t="s">
        <v>8136</v>
      </c>
      <c r="B1954" s="331" t="s">
        <v>2785</v>
      </c>
      <c r="C1954" s="330">
        <v>0.5</v>
      </c>
      <c r="D1954" s="331" t="s">
        <v>7486</v>
      </c>
      <c r="E1954" s="330">
        <v>65</v>
      </c>
      <c r="F1954" s="339">
        <v>41</v>
      </c>
      <c r="G1954" s="339">
        <v>234</v>
      </c>
      <c r="I1954" s="338" t="s">
        <v>9147</v>
      </c>
      <c r="J1954" s="272">
        <f t="shared" si="80"/>
        <v>249</v>
      </c>
    </row>
    <row r="1955" spans="1:10" x14ac:dyDescent="0.2">
      <c r="A1955" s="348" t="s">
        <v>4700</v>
      </c>
      <c r="B1955" s="331" t="s">
        <v>2785</v>
      </c>
      <c r="C1955" s="330">
        <v>0.5</v>
      </c>
      <c r="D1955" s="331" t="s">
        <v>7026</v>
      </c>
      <c r="E1955" s="330">
        <v>64</v>
      </c>
      <c r="F1955" s="339"/>
      <c r="G1955" s="339"/>
      <c r="I1955" s="338" t="s">
        <v>9147</v>
      </c>
      <c r="J1955" s="272">
        <f t="shared" si="80"/>
        <v>15</v>
      </c>
    </row>
    <row r="1956" spans="1:10" x14ac:dyDescent="0.2">
      <c r="A1956" s="337" t="s">
        <v>8487</v>
      </c>
      <c r="B1956" s="338" t="s">
        <v>2785</v>
      </c>
      <c r="C1956" s="332">
        <v>0.5</v>
      </c>
      <c r="D1956" s="420" t="s">
        <v>1614</v>
      </c>
      <c r="E1956" s="271">
        <v>73</v>
      </c>
      <c r="F1956" s="271">
        <v>47</v>
      </c>
      <c r="G1956" s="271">
        <v>170</v>
      </c>
      <c r="H1956" s="338" t="s">
        <v>1615</v>
      </c>
      <c r="I1956" s="338" t="s">
        <v>9147</v>
      </c>
      <c r="J1956" s="272">
        <f t="shared" si="80"/>
        <v>185</v>
      </c>
    </row>
    <row r="1957" spans="1:10" x14ac:dyDescent="0.2">
      <c r="A1957" s="337" t="s">
        <v>4816</v>
      </c>
      <c r="B1957" s="338" t="s">
        <v>2785</v>
      </c>
      <c r="C1957" s="332">
        <v>0.5</v>
      </c>
      <c r="D1957" s="420" t="s">
        <v>1613</v>
      </c>
      <c r="E1957" s="271">
        <v>67</v>
      </c>
      <c r="F1957" s="271">
        <v>42</v>
      </c>
      <c r="G1957" s="271">
        <v>200</v>
      </c>
      <c r="H1957" s="338" t="s">
        <v>4017</v>
      </c>
      <c r="I1957" s="338" t="s">
        <v>9147</v>
      </c>
      <c r="J1957" s="272">
        <f t="shared" si="80"/>
        <v>215</v>
      </c>
    </row>
    <row r="1958" spans="1:10" x14ac:dyDescent="0.2">
      <c r="A1958" s="348" t="s">
        <v>8137</v>
      </c>
      <c r="B1958" s="331" t="s">
        <v>2785</v>
      </c>
      <c r="C1958" s="330">
        <v>0.5</v>
      </c>
      <c r="D1958" s="331" t="s">
        <v>3061</v>
      </c>
      <c r="E1958" s="330">
        <v>65</v>
      </c>
      <c r="F1958" s="339">
        <v>41</v>
      </c>
      <c r="G1958" s="339">
        <v>230</v>
      </c>
      <c r="I1958" s="338" t="s">
        <v>9147</v>
      </c>
      <c r="J1958" s="272">
        <f t="shared" si="80"/>
        <v>245</v>
      </c>
    </row>
    <row r="1959" spans="1:10" x14ac:dyDescent="0.2">
      <c r="A1959" s="337" t="s">
        <v>7642</v>
      </c>
      <c r="B1959" s="338" t="s">
        <v>2785</v>
      </c>
      <c r="C1959" s="332">
        <v>0.5</v>
      </c>
      <c r="D1959" s="420" t="s">
        <v>9420</v>
      </c>
      <c r="E1959" s="271">
        <v>65</v>
      </c>
      <c r="F1959" s="271">
        <v>33</v>
      </c>
      <c r="G1959" s="271">
        <v>234</v>
      </c>
      <c r="I1959" s="338" t="s">
        <v>9147</v>
      </c>
      <c r="J1959" s="272">
        <f t="shared" si="80"/>
        <v>249</v>
      </c>
    </row>
    <row r="1960" spans="1:10" x14ac:dyDescent="0.2">
      <c r="A1960" s="337" t="s">
        <v>5910</v>
      </c>
      <c r="B1960" s="338" t="s">
        <v>2785</v>
      </c>
      <c r="C1960" s="332">
        <v>0.5</v>
      </c>
      <c r="D1960" s="420" t="s">
        <v>5911</v>
      </c>
      <c r="E1960" s="425" t="s">
        <v>5912</v>
      </c>
      <c r="F1960" s="271">
        <v>33</v>
      </c>
      <c r="G1960" s="271">
        <v>230</v>
      </c>
      <c r="I1960" s="338" t="s">
        <v>9147</v>
      </c>
      <c r="J1960" s="272">
        <f t="shared" si="80"/>
        <v>245</v>
      </c>
    </row>
    <row r="1961" spans="1:10" x14ac:dyDescent="0.2">
      <c r="A1961" s="348" t="s">
        <v>8133</v>
      </c>
      <c r="B1961" s="331" t="s">
        <v>2785</v>
      </c>
      <c r="C1961" s="330">
        <v>0.5</v>
      </c>
      <c r="D1961" s="331" t="s">
        <v>4804</v>
      </c>
      <c r="E1961" s="330">
        <v>68</v>
      </c>
      <c r="F1961" s="339">
        <v>33</v>
      </c>
      <c r="G1961" s="339">
        <v>228</v>
      </c>
      <c r="I1961" s="338" t="s">
        <v>9147</v>
      </c>
      <c r="J1961" s="272">
        <f t="shared" si="80"/>
        <v>243</v>
      </c>
    </row>
    <row r="1962" spans="1:10" x14ac:dyDescent="0.2">
      <c r="A1962" s="337" t="s">
        <v>3368</v>
      </c>
      <c r="B1962" s="336" t="s">
        <v>2785</v>
      </c>
      <c r="C1962" s="332">
        <v>0.5</v>
      </c>
      <c r="D1962" s="336" t="s">
        <v>3154</v>
      </c>
      <c r="E1962" s="271">
        <v>66</v>
      </c>
      <c r="F1962" s="271">
        <v>33</v>
      </c>
      <c r="G1962" s="271">
        <v>233</v>
      </c>
      <c r="I1962" s="338" t="s">
        <v>9147</v>
      </c>
      <c r="J1962" s="272">
        <f t="shared" si="80"/>
        <v>248</v>
      </c>
    </row>
    <row r="1963" spans="1:10" x14ac:dyDescent="0.2">
      <c r="A1963" s="337" t="s">
        <v>110</v>
      </c>
      <c r="B1963" s="336" t="s">
        <v>2785</v>
      </c>
      <c r="C1963" s="332">
        <v>0.5</v>
      </c>
      <c r="D1963" s="336" t="s">
        <v>3579</v>
      </c>
      <c r="E1963" s="425" t="s">
        <v>10131</v>
      </c>
      <c r="F1963" s="271">
        <v>38</v>
      </c>
      <c r="G1963" s="271">
        <v>225</v>
      </c>
      <c r="I1963" s="338" t="s">
        <v>9147</v>
      </c>
      <c r="J1963" s="272">
        <f t="shared" si="80"/>
        <v>240</v>
      </c>
    </row>
    <row r="1964" spans="1:10" x14ac:dyDescent="0.2">
      <c r="A1964" s="348" t="s">
        <v>3278</v>
      </c>
      <c r="B1964" s="331" t="s">
        <v>2574</v>
      </c>
      <c r="C1964" s="330">
        <v>0.5</v>
      </c>
      <c r="D1964" s="331" t="s">
        <v>2704</v>
      </c>
      <c r="E1964" s="330">
        <v>63</v>
      </c>
      <c r="F1964" s="339">
        <v>34</v>
      </c>
      <c r="G1964" s="339">
        <v>218</v>
      </c>
      <c r="I1964" s="338" t="s">
        <v>9147</v>
      </c>
      <c r="J1964" s="272">
        <f t="shared" si="80"/>
        <v>233</v>
      </c>
    </row>
    <row r="1965" spans="1:10" x14ac:dyDescent="0.2">
      <c r="A1965" s="348" t="s">
        <v>2386</v>
      </c>
      <c r="B1965" s="331" t="s">
        <v>2574</v>
      </c>
      <c r="C1965" s="330">
        <v>0.5</v>
      </c>
      <c r="D1965" s="331" t="s">
        <v>3858</v>
      </c>
      <c r="E1965" s="330" t="s">
        <v>9718</v>
      </c>
      <c r="F1965" s="339">
        <v>33</v>
      </c>
      <c r="G1965" s="339">
        <v>234</v>
      </c>
      <c r="I1965" s="338" t="s">
        <v>9147</v>
      </c>
      <c r="J1965" s="272">
        <f t="shared" si="80"/>
        <v>249</v>
      </c>
    </row>
    <row r="1966" spans="1:10" x14ac:dyDescent="0.2">
      <c r="A1966" s="348" t="s">
        <v>7127</v>
      </c>
      <c r="B1966" s="331" t="s">
        <v>2574</v>
      </c>
      <c r="C1966" s="330">
        <v>0.5</v>
      </c>
      <c r="D1966" s="331" t="s">
        <v>9846</v>
      </c>
      <c r="E1966" s="330">
        <v>63</v>
      </c>
      <c r="F1966" s="339">
        <v>34</v>
      </c>
      <c r="G1966" s="339">
        <v>205</v>
      </c>
      <c r="I1966" s="338" t="s">
        <v>9147</v>
      </c>
      <c r="J1966" s="272">
        <f t="shared" si="80"/>
        <v>220</v>
      </c>
    </row>
    <row r="1967" spans="1:10" x14ac:dyDescent="0.2">
      <c r="A1967" s="348" t="s">
        <v>9491</v>
      </c>
      <c r="B1967" s="331" t="s">
        <v>2574</v>
      </c>
      <c r="C1967" s="330">
        <v>0.5</v>
      </c>
      <c r="D1967" s="331" t="s">
        <v>9492</v>
      </c>
      <c r="E1967" s="330">
        <v>63</v>
      </c>
      <c r="F1967" s="339">
        <v>34</v>
      </c>
      <c r="G1967" s="339">
        <v>208</v>
      </c>
      <c r="H1967" s="338" t="s">
        <v>33</v>
      </c>
      <c r="I1967" s="338" t="s">
        <v>9147</v>
      </c>
      <c r="J1967" s="272">
        <f t="shared" si="80"/>
        <v>223</v>
      </c>
    </row>
    <row r="1968" spans="1:10" x14ac:dyDescent="0.2">
      <c r="A1968" s="348" t="s">
        <v>9051</v>
      </c>
      <c r="B1968" s="331" t="s">
        <v>2574</v>
      </c>
      <c r="C1968" s="330">
        <v>0.5</v>
      </c>
      <c r="D1968" s="331" t="s">
        <v>2979</v>
      </c>
      <c r="E1968" s="330">
        <v>63</v>
      </c>
      <c r="F1968" s="339">
        <v>34</v>
      </c>
      <c r="G1968" s="339">
        <v>208</v>
      </c>
      <c r="I1968" s="338" t="s">
        <v>9147</v>
      </c>
      <c r="J1968" s="272">
        <f t="shared" si="80"/>
        <v>223</v>
      </c>
    </row>
    <row r="1969" spans="1:11" x14ac:dyDescent="0.2">
      <c r="A1969" s="348" t="s">
        <v>435</v>
      </c>
      <c r="B1969" s="331" t="s">
        <v>434</v>
      </c>
      <c r="C1969" s="330">
        <v>0.5</v>
      </c>
      <c r="D1969" s="331" t="s">
        <v>9843</v>
      </c>
      <c r="E1969" s="330">
        <v>68</v>
      </c>
      <c r="F1969" s="339">
        <v>33</v>
      </c>
      <c r="G1969" s="339">
        <v>225</v>
      </c>
      <c r="H1969" s="338" t="s">
        <v>626</v>
      </c>
      <c r="I1969" s="338" t="s">
        <v>9147</v>
      </c>
      <c r="J1969" s="272">
        <f t="shared" si="80"/>
        <v>240</v>
      </c>
    </row>
    <row r="1970" spans="1:11" x14ac:dyDescent="0.2">
      <c r="A1970" s="348" t="s">
        <v>9138</v>
      </c>
      <c r="B1970" s="331" t="s">
        <v>9136</v>
      </c>
      <c r="C1970" s="330">
        <v>0.5</v>
      </c>
      <c r="D1970" s="331" t="s">
        <v>9139</v>
      </c>
      <c r="E1970" s="330">
        <v>63</v>
      </c>
      <c r="F1970" s="339">
        <v>33</v>
      </c>
      <c r="G1970" s="339">
        <v>220</v>
      </c>
      <c r="I1970" s="338" t="s">
        <v>9147</v>
      </c>
      <c r="J1970" s="272">
        <f t="shared" si="80"/>
        <v>235</v>
      </c>
    </row>
    <row r="1971" spans="1:11" x14ac:dyDescent="0.2">
      <c r="A1971" s="348" t="s">
        <v>9135</v>
      </c>
      <c r="B1971" s="331" t="s">
        <v>9136</v>
      </c>
      <c r="C1971" s="330">
        <v>0.5</v>
      </c>
      <c r="D1971" s="331" t="s">
        <v>9137</v>
      </c>
      <c r="E1971" s="330">
        <v>64</v>
      </c>
      <c r="F1971" s="339">
        <v>33</v>
      </c>
      <c r="G1971" s="339">
        <v>237</v>
      </c>
      <c r="I1971" s="338" t="s">
        <v>9147</v>
      </c>
      <c r="J1971" s="272">
        <f t="shared" si="80"/>
        <v>252</v>
      </c>
    </row>
    <row r="1972" spans="1:11" x14ac:dyDescent="0.2">
      <c r="A1972" s="492" t="s">
        <v>341</v>
      </c>
      <c r="B1972" s="488" t="s">
        <v>1539</v>
      </c>
      <c r="C1972" s="489">
        <v>0.5</v>
      </c>
      <c r="D1972" s="488" t="s">
        <v>7901</v>
      </c>
      <c r="E1972" s="489">
        <v>65</v>
      </c>
      <c r="F1972" s="490">
        <v>41</v>
      </c>
      <c r="G1972" s="490">
        <v>211</v>
      </c>
      <c r="H1972" s="491"/>
      <c r="I1972" s="491" t="s">
        <v>9147</v>
      </c>
      <c r="J1972" s="491">
        <f t="shared" si="80"/>
        <v>226</v>
      </c>
    </row>
    <row r="1973" spans="1:11" x14ac:dyDescent="0.2">
      <c r="A1973" s="577" t="s">
        <v>11328</v>
      </c>
      <c r="B1973" s="518" t="s">
        <v>1539</v>
      </c>
      <c r="C1973" s="330">
        <v>0.5</v>
      </c>
      <c r="D1973" s="518" t="s">
        <v>11329</v>
      </c>
      <c r="E1973" s="330">
        <v>65</v>
      </c>
      <c r="F1973" s="339">
        <v>42</v>
      </c>
      <c r="G1973" s="339">
        <v>212</v>
      </c>
      <c r="H1973" s="272" t="s">
        <v>11318</v>
      </c>
      <c r="I1973" s="338" t="s">
        <v>9147</v>
      </c>
      <c r="J1973" s="272">
        <f t="shared" si="80"/>
        <v>227</v>
      </c>
    </row>
    <row r="1974" spans="1:11" x14ac:dyDescent="0.2">
      <c r="A1974" s="424" t="s">
        <v>8263</v>
      </c>
      <c r="B1974" s="331" t="s">
        <v>1539</v>
      </c>
      <c r="C1974" s="330">
        <v>0.5</v>
      </c>
      <c r="D1974" s="331" t="s">
        <v>9210</v>
      </c>
      <c r="E1974" s="330">
        <v>68</v>
      </c>
      <c r="F1974" s="339">
        <v>25</v>
      </c>
      <c r="G1974" s="339">
        <v>260</v>
      </c>
      <c r="I1974" s="338" t="s">
        <v>9098</v>
      </c>
      <c r="K1974" s="272">
        <f>G1974+17</f>
        <v>277</v>
      </c>
    </row>
    <row r="1975" spans="1:11" x14ac:dyDescent="0.2">
      <c r="A1975" s="424" t="s">
        <v>11339</v>
      </c>
      <c r="B1975" s="518" t="s">
        <v>1539</v>
      </c>
      <c r="C1975" s="330">
        <v>0.5</v>
      </c>
      <c r="D1975" s="518" t="s">
        <v>10767</v>
      </c>
      <c r="E1975" s="330">
        <v>65</v>
      </c>
      <c r="F1975" s="339">
        <v>33</v>
      </c>
      <c r="G1975" s="339">
        <v>230</v>
      </c>
      <c r="H1975" s="272" t="s">
        <v>11318</v>
      </c>
      <c r="I1975" s="338" t="s">
        <v>9147</v>
      </c>
      <c r="J1975" s="272">
        <f t="shared" ref="J1975:J1988" si="81">G1975+15</f>
        <v>245</v>
      </c>
    </row>
    <row r="1976" spans="1:11" x14ac:dyDescent="0.2">
      <c r="A1976" s="424" t="s">
        <v>11341</v>
      </c>
      <c r="B1976" s="518" t="s">
        <v>1539</v>
      </c>
      <c r="C1976" s="330">
        <v>0.5</v>
      </c>
      <c r="D1976" s="518" t="s">
        <v>11340</v>
      </c>
      <c r="E1976" s="330">
        <v>65</v>
      </c>
      <c r="F1976" s="339">
        <v>33</v>
      </c>
      <c r="G1976" s="339">
        <v>233</v>
      </c>
      <c r="H1976" s="272" t="s">
        <v>11318</v>
      </c>
      <c r="I1976" s="338" t="s">
        <v>9147</v>
      </c>
      <c r="J1976" s="272">
        <f t="shared" si="81"/>
        <v>248</v>
      </c>
    </row>
    <row r="1977" spans="1:11" x14ac:dyDescent="0.2">
      <c r="A1977" s="348" t="s">
        <v>630</v>
      </c>
      <c r="B1977" s="331" t="s">
        <v>1539</v>
      </c>
      <c r="C1977" s="330">
        <v>0.5</v>
      </c>
      <c r="D1977" s="331" t="s">
        <v>5515</v>
      </c>
      <c r="E1977" s="330">
        <v>67</v>
      </c>
      <c r="F1977" s="339">
        <v>33</v>
      </c>
      <c r="G1977" s="339">
        <v>229</v>
      </c>
      <c r="I1977" s="338" t="s">
        <v>9147</v>
      </c>
      <c r="J1977" s="272">
        <f t="shared" si="81"/>
        <v>244</v>
      </c>
    </row>
    <row r="1978" spans="1:11" x14ac:dyDescent="0.2">
      <c r="A1978" s="348" t="s">
        <v>8528</v>
      </c>
      <c r="B1978" s="331" t="s">
        <v>1539</v>
      </c>
      <c r="C1978" s="330">
        <v>0.5</v>
      </c>
      <c r="D1978" s="331" t="s">
        <v>9007</v>
      </c>
      <c r="E1978" s="330">
        <v>64</v>
      </c>
      <c r="F1978" s="339">
        <v>37</v>
      </c>
      <c r="G1978" s="339">
        <v>233</v>
      </c>
      <c r="I1978" s="338" t="s">
        <v>9147</v>
      </c>
      <c r="J1978" s="272">
        <f t="shared" si="81"/>
        <v>248</v>
      </c>
    </row>
    <row r="1979" spans="1:11" x14ac:dyDescent="0.2">
      <c r="A1979" s="577" t="s">
        <v>11330</v>
      </c>
      <c r="B1979" s="518" t="s">
        <v>1539</v>
      </c>
      <c r="C1979" s="330">
        <v>0.5</v>
      </c>
      <c r="D1979" s="518" t="s">
        <v>11331</v>
      </c>
      <c r="E1979" s="330">
        <v>65</v>
      </c>
      <c r="F1979" s="339">
        <v>33</v>
      </c>
      <c r="G1979" s="339">
        <v>223</v>
      </c>
      <c r="H1979" s="272" t="s">
        <v>11318</v>
      </c>
      <c r="I1979" s="338" t="s">
        <v>9147</v>
      </c>
      <c r="J1979" s="272">
        <f t="shared" si="81"/>
        <v>238</v>
      </c>
    </row>
    <row r="1980" spans="1:11" x14ac:dyDescent="0.2">
      <c r="A1980" s="577" t="s">
        <v>11332</v>
      </c>
      <c r="B1980" s="518" t="s">
        <v>1539</v>
      </c>
      <c r="C1980" s="330">
        <v>0.5</v>
      </c>
      <c r="D1980" s="518" t="s">
        <v>11333</v>
      </c>
      <c r="E1980" s="330">
        <v>66</v>
      </c>
      <c r="F1980" s="339">
        <v>33</v>
      </c>
      <c r="G1980" s="339">
        <v>221</v>
      </c>
      <c r="H1980" s="272" t="s">
        <v>11318</v>
      </c>
      <c r="I1980" s="338" t="s">
        <v>9147</v>
      </c>
      <c r="J1980" s="272">
        <f t="shared" si="81"/>
        <v>236</v>
      </c>
    </row>
    <row r="1981" spans="1:11" x14ac:dyDescent="0.2">
      <c r="A1981" s="337" t="s">
        <v>4588</v>
      </c>
      <c r="B1981" s="338" t="s">
        <v>1539</v>
      </c>
      <c r="C1981" s="332">
        <v>0.5</v>
      </c>
      <c r="D1981" s="420" t="s">
        <v>9174</v>
      </c>
      <c r="E1981" s="271">
        <v>65</v>
      </c>
      <c r="F1981" s="271">
        <v>40</v>
      </c>
      <c r="G1981" s="271">
        <v>204</v>
      </c>
      <c r="I1981" s="338" t="s">
        <v>9147</v>
      </c>
      <c r="J1981" s="272">
        <f t="shared" si="81"/>
        <v>219</v>
      </c>
    </row>
    <row r="1982" spans="1:11" x14ac:dyDescent="0.2">
      <c r="A1982" s="348" t="s">
        <v>3028</v>
      </c>
      <c r="B1982" s="331" t="s">
        <v>1539</v>
      </c>
      <c r="C1982" s="330">
        <v>0.5</v>
      </c>
      <c r="D1982" s="331" t="s">
        <v>585</v>
      </c>
      <c r="E1982" s="330">
        <v>64</v>
      </c>
      <c r="F1982" s="339">
        <v>33</v>
      </c>
      <c r="G1982" s="339">
        <v>233</v>
      </c>
      <c r="I1982" s="338" t="s">
        <v>9147</v>
      </c>
      <c r="J1982" s="272">
        <f t="shared" si="81"/>
        <v>248</v>
      </c>
    </row>
    <row r="1983" spans="1:11" x14ac:dyDescent="0.2">
      <c r="A1983" s="348" t="s">
        <v>2946</v>
      </c>
      <c r="B1983" s="331" t="s">
        <v>1019</v>
      </c>
      <c r="C1983" s="330">
        <v>0.5</v>
      </c>
      <c r="D1983" s="331" t="s">
        <v>2945</v>
      </c>
      <c r="E1983" s="330">
        <v>66</v>
      </c>
      <c r="F1983" s="339">
        <v>33</v>
      </c>
      <c r="G1983" s="339">
        <v>235</v>
      </c>
      <c r="I1983" s="338" t="s">
        <v>9147</v>
      </c>
      <c r="J1983" s="272">
        <f t="shared" si="81"/>
        <v>250</v>
      </c>
    </row>
    <row r="1984" spans="1:11" x14ac:dyDescent="0.2">
      <c r="A1984" s="348" t="s">
        <v>7241</v>
      </c>
      <c r="B1984" s="331" t="s">
        <v>1019</v>
      </c>
      <c r="C1984" s="330">
        <v>0.5</v>
      </c>
      <c r="D1984" s="331" t="s">
        <v>3243</v>
      </c>
      <c r="E1984" s="330">
        <v>66</v>
      </c>
      <c r="F1984" s="339">
        <v>33</v>
      </c>
      <c r="G1984" s="339">
        <v>212</v>
      </c>
      <c r="H1984" s="338" t="s">
        <v>5663</v>
      </c>
      <c r="I1984" s="338" t="s">
        <v>9147</v>
      </c>
      <c r="J1984" s="272">
        <f t="shared" si="81"/>
        <v>227</v>
      </c>
    </row>
    <row r="1985" spans="1:11" x14ac:dyDescent="0.2">
      <c r="A1985" s="348" t="s">
        <v>2668</v>
      </c>
      <c r="B1985" s="331" t="s">
        <v>1019</v>
      </c>
      <c r="C1985" s="330">
        <v>0.5</v>
      </c>
      <c r="D1985" s="331" t="s">
        <v>2073</v>
      </c>
      <c r="E1985" s="330">
        <v>65</v>
      </c>
      <c r="F1985" s="339">
        <v>33</v>
      </c>
      <c r="G1985" s="339">
        <v>235</v>
      </c>
      <c r="I1985" s="338" t="s">
        <v>9147</v>
      </c>
      <c r="J1985" s="272">
        <f t="shared" si="81"/>
        <v>250</v>
      </c>
    </row>
    <row r="1986" spans="1:11" x14ac:dyDescent="0.2">
      <c r="A1986" s="348" t="s">
        <v>3574</v>
      </c>
      <c r="B1986" s="331" t="s">
        <v>1019</v>
      </c>
      <c r="C1986" s="330">
        <v>0.5</v>
      </c>
      <c r="D1986" s="331" t="s">
        <v>488</v>
      </c>
      <c r="E1986" s="330">
        <v>67</v>
      </c>
      <c r="F1986" s="339">
        <v>32</v>
      </c>
      <c r="G1986" s="339">
        <v>210</v>
      </c>
      <c r="I1986" s="338" t="s">
        <v>9147</v>
      </c>
      <c r="J1986" s="272">
        <f t="shared" si="81"/>
        <v>225</v>
      </c>
    </row>
    <row r="1987" spans="1:11" x14ac:dyDescent="0.2">
      <c r="A1987" s="348" t="s">
        <v>3244</v>
      </c>
      <c r="B1987" s="331" t="s">
        <v>1019</v>
      </c>
      <c r="C1987" s="330">
        <v>0.5</v>
      </c>
      <c r="D1987" s="331" t="s">
        <v>7871</v>
      </c>
      <c r="E1987" s="330">
        <v>66</v>
      </c>
      <c r="F1987" s="339">
        <v>33</v>
      </c>
      <c r="G1987" s="339">
        <v>202</v>
      </c>
      <c r="H1987" s="338" t="s">
        <v>5663</v>
      </c>
      <c r="I1987" s="338" t="s">
        <v>9147</v>
      </c>
      <c r="J1987" s="272">
        <f t="shared" si="81"/>
        <v>217</v>
      </c>
    </row>
    <row r="1988" spans="1:11" x14ac:dyDescent="0.2">
      <c r="A1988" s="348" t="s">
        <v>7872</v>
      </c>
      <c r="B1988" s="331" t="s">
        <v>1019</v>
      </c>
      <c r="C1988" s="330">
        <v>0.5</v>
      </c>
      <c r="D1988" s="331" t="s">
        <v>7873</v>
      </c>
      <c r="E1988" s="330">
        <v>66</v>
      </c>
      <c r="F1988" s="339">
        <v>33</v>
      </c>
      <c r="G1988" s="339">
        <v>210</v>
      </c>
      <c r="H1988" s="338" t="s">
        <v>5663</v>
      </c>
      <c r="I1988" s="338" t="s">
        <v>9147</v>
      </c>
      <c r="J1988" s="272">
        <f t="shared" si="81"/>
        <v>225</v>
      </c>
    </row>
    <row r="1989" spans="1:11" x14ac:dyDescent="0.2">
      <c r="A1989" s="348" t="s">
        <v>1235</v>
      </c>
      <c r="B1989" s="331" t="s">
        <v>1019</v>
      </c>
      <c r="C1989" s="330">
        <v>0.5</v>
      </c>
      <c r="D1989" s="331" t="s">
        <v>9640</v>
      </c>
      <c r="E1989" s="330">
        <v>68</v>
      </c>
      <c r="F1989" s="339">
        <v>26</v>
      </c>
      <c r="G1989" s="339">
        <v>255</v>
      </c>
      <c r="H1989" s="338" t="s">
        <v>7523</v>
      </c>
      <c r="I1989" s="338" t="s">
        <v>9098</v>
      </c>
      <c r="K1989" s="272">
        <f>G1989+17</f>
        <v>272</v>
      </c>
    </row>
    <row r="1990" spans="1:11" x14ac:dyDescent="0.2">
      <c r="A1990" s="348" t="s">
        <v>1270</v>
      </c>
      <c r="B1990" s="331" t="s">
        <v>1019</v>
      </c>
      <c r="C1990" s="330">
        <v>0.5</v>
      </c>
      <c r="D1990" s="331" t="s">
        <v>702</v>
      </c>
      <c r="E1990" s="271">
        <v>65</v>
      </c>
      <c r="F1990" s="271">
        <v>39</v>
      </c>
      <c r="G1990" s="271">
        <v>230</v>
      </c>
      <c r="I1990" s="338" t="s">
        <v>9147</v>
      </c>
      <c r="J1990" s="272">
        <f t="shared" ref="J1990:J2002" si="82">G1990+15</f>
        <v>245</v>
      </c>
    </row>
    <row r="1991" spans="1:11" x14ac:dyDescent="0.2">
      <c r="A1991" s="337" t="s">
        <v>927</v>
      </c>
      <c r="B1991" s="338" t="s">
        <v>1019</v>
      </c>
      <c r="C1991" s="332">
        <v>0.5</v>
      </c>
      <c r="D1991" s="420" t="s">
        <v>1002</v>
      </c>
      <c r="E1991" s="271">
        <v>65</v>
      </c>
      <c r="F1991" s="271">
        <v>33</v>
      </c>
      <c r="G1991" s="271">
        <v>210</v>
      </c>
      <c r="I1991" s="338" t="s">
        <v>9147</v>
      </c>
      <c r="J1991" s="272">
        <f t="shared" si="82"/>
        <v>225</v>
      </c>
    </row>
    <row r="1992" spans="1:11" x14ac:dyDescent="0.2">
      <c r="A1992" s="337" t="s">
        <v>2669</v>
      </c>
      <c r="B1992" s="338" t="s">
        <v>1019</v>
      </c>
      <c r="C1992" s="332">
        <v>0.5</v>
      </c>
      <c r="D1992" s="420" t="s">
        <v>6289</v>
      </c>
      <c r="E1992" s="271">
        <v>65</v>
      </c>
      <c r="F1992" s="271">
        <v>40</v>
      </c>
      <c r="G1992" s="271">
        <v>198</v>
      </c>
      <c r="I1992" s="338" t="s">
        <v>9147</v>
      </c>
      <c r="J1992" s="272">
        <f t="shared" si="82"/>
        <v>213</v>
      </c>
    </row>
    <row r="1993" spans="1:11" x14ac:dyDescent="0.2">
      <c r="A1993" s="337" t="s">
        <v>5229</v>
      </c>
      <c r="B1993" s="338" t="s">
        <v>1019</v>
      </c>
      <c r="C1993" s="332">
        <v>0.5</v>
      </c>
      <c r="D1993" s="420" t="s">
        <v>5228</v>
      </c>
      <c r="E1993" s="271">
        <v>65</v>
      </c>
      <c r="F1993" s="271">
        <v>39</v>
      </c>
      <c r="G1993" s="271">
        <v>218</v>
      </c>
      <c r="I1993" s="338" t="s">
        <v>9147</v>
      </c>
      <c r="J1993" s="272">
        <f t="shared" si="82"/>
        <v>233</v>
      </c>
    </row>
    <row r="1994" spans="1:11" x14ac:dyDescent="0.2">
      <c r="A1994" s="337" t="s">
        <v>6290</v>
      </c>
      <c r="B1994" s="338" t="s">
        <v>1019</v>
      </c>
      <c r="C1994" s="332">
        <v>0.5</v>
      </c>
      <c r="D1994" s="773" t="s">
        <v>10228</v>
      </c>
      <c r="E1994" s="271">
        <v>67</v>
      </c>
      <c r="F1994" s="271">
        <v>31</v>
      </c>
      <c r="G1994" s="271">
        <v>212</v>
      </c>
      <c r="H1994" s="338" t="s">
        <v>308</v>
      </c>
      <c r="I1994" s="338" t="s">
        <v>9147</v>
      </c>
      <c r="J1994" s="272">
        <f t="shared" si="82"/>
        <v>227</v>
      </c>
    </row>
    <row r="1995" spans="1:11" ht="25.5" x14ac:dyDescent="0.2">
      <c r="A1995" s="337" t="s">
        <v>8816</v>
      </c>
      <c r="B1995" s="338" t="s">
        <v>1019</v>
      </c>
      <c r="C1995" s="332">
        <v>0.5</v>
      </c>
      <c r="D1995" s="773" t="s">
        <v>6614</v>
      </c>
      <c r="E1995" s="271">
        <v>67</v>
      </c>
      <c r="F1995" s="271">
        <v>31</v>
      </c>
      <c r="G1995" s="271">
        <v>213</v>
      </c>
      <c r="I1995" s="338" t="s">
        <v>9147</v>
      </c>
      <c r="J1995" s="272">
        <f t="shared" si="82"/>
        <v>228</v>
      </c>
    </row>
    <row r="1996" spans="1:11" x14ac:dyDescent="0.2">
      <c r="A1996" s="337" t="s">
        <v>8637</v>
      </c>
      <c r="B1996" s="338" t="s">
        <v>1019</v>
      </c>
      <c r="C1996" s="332">
        <v>0.5</v>
      </c>
      <c r="D1996" s="420" t="s">
        <v>10063</v>
      </c>
      <c r="E1996" s="271">
        <v>67</v>
      </c>
      <c r="F1996" s="271">
        <v>32</v>
      </c>
      <c r="G1996" s="271">
        <v>207</v>
      </c>
      <c r="I1996" s="338" t="s">
        <v>9147</v>
      </c>
      <c r="J1996" s="272">
        <f t="shared" si="82"/>
        <v>222</v>
      </c>
    </row>
    <row r="1997" spans="1:11" x14ac:dyDescent="0.2">
      <c r="A1997" s="348" t="s">
        <v>54</v>
      </c>
      <c r="B1997" s="331" t="s">
        <v>1019</v>
      </c>
      <c r="C1997" s="330">
        <v>0.5</v>
      </c>
      <c r="D1997" s="331" t="s">
        <v>4825</v>
      </c>
      <c r="E1997" s="330">
        <v>67</v>
      </c>
      <c r="F1997" s="339">
        <v>32</v>
      </c>
      <c r="G1997" s="339">
        <v>215</v>
      </c>
      <c r="I1997" s="338" t="s">
        <v>9147</v>
      </c>
      <c r="J1997" s="272">
        <f t="shared" si="82"/>
        <v>230</v>
      </c>
    </row>
    <row r="1998" spans="1:11" x14ac:dyDescent="0.2">
      <c r="A1998" s="337" t="s">
        <v>2197</v>
      </c>
      <c r="B1998" s="338" t="s">
        <v>1019</v>
      </c>
      <c r="C1998" s="332">
        <v>0.5</v>
      </c>
      <c r="D1998" s="420" t="s">
        <v>2198</v>
      </c>
      <c r="E1998" s="271">
        <v>67</v>
      </c>
      <c r="F1998" s="271">
        <v>33</v>
      </c>
      <c r="G1998" s="271">
        <v>232</v>
      </c>
      <c r="H1998" s="338" t="s">
        <v>7057</v>
      </c>
      <c r="I1998" s="338" t="s">
        <v>9147</v>
      </c>
      <c r="J1998" s="272">
        <f t="shared" si="82"/>
        <v>247</v>
      </c>
    </row>
    <row r="1999" spans="1:11" x14ac:dyDescent="0.2">
      <c r="A1999" s="337" t="s">
        <v>9413</v>
      </c>
      <c r="B1999" s="338" t="s">
        <v>1019</v>
      </c>
      <c r="C1999" s="332">
        <v>0.5</v>
      </c>
      <c r="D1999" s="420" t="s">
        <v>9414</v>
      </c>
      <c r="E1999" s="271">
        <v>67</v>
      </c>
      <c r="F1999" s="271">
        <v>33</v>
      </c>
      <c r="G1999" s="271">
        <v>213</v>
      </c>
      <c r="H1999" s="338"/>
      <c r="I1999" s="338" t="s">
        <v>9147</v>
      </c>
      <c r="J1999" s="272">
        <f t="shared" si="82"/>
        <v>228</v>
      </c>
    </row>
    <row r="2000" spans="1:11" x14ac:dyDescent="0.2">
      <c r="A2000" s="337" t="s">
        <v>7986</v>
      </c>
      <c r="B2000" s="338" t="s">
        <v>1019</v>
      </c>
      <c r="C2000" s="332">
        <v>0.5</v>
      </c>
      <c r="D2000" s="420" t="s">
        <v>10030</v>
      </c>
      <c r="E2000" s="271">
        <v>67</v>
      </c>
      <c r="F2000" s="271">
        <v>32</v>
      </c>
      <c r="G2000" s="271">
        <v>210</v>
      </c>
      <c r="I2000" s="338" t="s">
        <v>9147</v>
      </c>
      <c r="J2000" s="272">
        <f t="shared" si="82"/>
        <v>225</v>
      </c>
    </row>
    <row r="2001" spans="1:11" x14ac:dyDescent="0.2">
      <c r="A2001" s="337" t="s">
        <v>12352</v>
      </c>
      <c r="B2001" s="338" t="s">
        <v>8272</v>
      </c>
      <c r="C2001" s="332">
        <v>0.5</v>
      </c>
      <c r="D2001" s="420" t="s">
        <v>12353</v>
      </c>
      <c r="E2001" s="271">
        <v>65</v>
      </c>
      <c r="F2001" s="271">
        <v>33</v>
      </c>
      <c r="G2001" s="271">
        <v>213</v>
      </c>
      <c r="I2001" s="338" t="s">
        <v>9147</v>
      </c>
      <c r="J2001" s="272">
        <f t="shared" si="82"/>
        <v>228</v>
      </c>
    </row>
    <row r="2002" spans="1:11" x14ac:dyDescent="0.2">
      <c r="A2002" s="348" t="s">
        <v>7410</v>
      </c>
      <c r="B2002" s="331" t="s">
        <v>8272</v>
      </c>
      <c r="C2002" s="330">
        <v>0.5</v>
      </c>
      <c r="D2002" s="331" t="s">
        <v>968</v>
      </c>
      <c r="E2002" s="330">
        <v>64</v>
      </c>
      <c r="F2002" s="339">
        <v>33</v>
      </c>
      <c r="G2002" s="339">
        <v>212</v>
      </c>
      <c r="I2002" s="338" t="s">
        <v>9147</v>
      </c>
      <c r="J2002" s="272">
        <f t="shared" si="82"/>
        <v>227</v>
      </c>
    </row>
    <row r="2003" spans="1:11" x14ac:dyDescent="0.2">
      <c r="A2003" s="337" t="s">
        <v>8431</v>
      </c>
      <c r="B2003" s="272" t="s">
        <v>8272</v>
      </c>
      <c r="C2003" s="332">
        <v>0.5</v>
      </c>
      <c r="D2003" s="333" t="s">
        <v>9454</v>
      </c>
      <c r="E2003" s="271">
        <v>71</v>
      </c>
      <c r="F2003" s="271">
        <v>36</v>
      </c>
      <c r="G2003" s="271">
        <v>192</v>
      </c>
      <c r="I2003" s="338" t="s">
        <v>9098</v>
      </c>
      <c r="K2003" s="272">
        <f>G2003+17</f>
        <v>209</v>
      </c>
    </row>
    <row r="2004" spans="1:11" x14ac:dyDescent="0.2">
      <c r="A2004" s="337" t="s">
        <v>6920</v>
      </c>
      <c r="B2004" s="272" t="s">
        <v>8272</v>
      </c>
      <c r="C2004" s="332">
        <v>0.5</v>
      </c>
      <c r="D2004" s="333" t="s">
        <v>9455</v>
      </c>
      <c r="E2004" s="271">
        <v>63</v>
      </c>
      <c r="F2004" s="271">
        <v>33</v>
      </c>
      <c r="G2004" s="271">
        <v>215</v>
      </c>
      <c r="I2004" s="338" t="s">
        <v>9147</v>
      </c>
      <c r="J2004" s="272">
        <f t="shared" ref="J2004:J2011" si="83">G2004+15</f>
        <v>230</v>
      </c>
    </row>
    <row r="2005" spans="1:11" x14ac:dyDescent="0.2">
      <c r="A2005" s="337" t="s">
        <v>3012</v>
      </c>
      <c r="B2005" s="338" t="s">
        <v>3009</v>
      </c>
      <c r="C2005" s="332">
        <v>0.5</v>
      </c>
      <c r="D2005" s="420" t="s">
        <v>3010</v>
      </c>
      <c r="E2005" s="271">
        <v>64</v>
      </c>
      <c r="G2005" s="271">
        <v>200</v>
      </c>
      <c r="H2005" s="338" t="s">
        <v>2131</v>
      </c>
      <c r="I2005" s="338" t="s">
        <v>9147</v>
      </c>
      <c r="J2005" s="272">
        <f t="shared" si="83"/>
        <v>215</v>
      </c>
    </row>
    <row r="2006" spans="1:11" x14ac:dyDescent="0.2">
      <c r="A2006" s="539" t="s">
        <v>10656</v>
      </c>
      <c r="B2006" s="540" t="s">
        <v>3009</v>
      </c>
      <c r="C2006" s="332">
        <v>0.5</v>
      </c>
      <c r="D2006" s="771" t="s">
        <v>10657</v>
      </c>
      <c r="E2006" s="271">
        <v>64</v>
      </c>
      <c r="F2006" s="271">
        <v>34</v>
      </c>
      <c r="G2006" s="271">
        <v>210</v>
      </c>
      <c r="H2006" s="540" t="s">
        <v>10655</v>
      </c>
      <c r="I2006" s="540" t="s">
        <v>9147</v>
      </c>
      <c r="J2006" s="272">
        <f t="shared" si="83"/>
        <v>225</v>
      </c>
    </row>
    <row r="2007" spans="1:11" x14ac:dyDescent="0.2">
      <c r="A2007" s="348" t="s">
        <v>8848</v>
      </c>
      <c r="B2007" s="331" t="s">
        <v>4120</v>
      </c>
      <c r="C2007" s="330">
        <v>0.5</v>
      </c>
      <c r="D2007" s="331" t="s">
        <v>1323</v>
      </c>
      <c r="E2007" s="330">
        <v>64</v>
      </c>
      <c r="F2007" s="339">
        <v>64</v>
      </c>
      <c r="G2007" s="339"/>
      <c r="I2007" s="338" t="s">
        <v>9147</v>
      </c>
      <c r="J2007" s="272">
        <f t="shared" si="83"/>
        <v>15</v>
      </c>
    </row>
    <row r="2008" spans="1:11" x14ac:dyDescent="0.2">
      <c r="A2008" s="348" t="s">
        <v>3898</v>
      </c>
      <c r="B2008" s="331" t="s">
        <v>3895</v>
      </c>
      <c r="C2008" s="330">
        <v>0.5</v>
      </c>
      <c r="D2008" s="331" t="s">
        <v>1859</v>
      </c>
      <c r="E2008" s="330">
        <v>67</v>
      </c>
      <c r="F2008" s="339">
        <v>34</v>
      </c>
      <c r="G2008" s="339">
        <v>234</v>
      </c>
      <c r="H2008" s="338" t="s">
        <v>604</v>
      </c>
      <c r="I2008" s="338" t="s">
        <v>9147</v>
      </c>
      <c r="J2008" s="272">
        <f t="shared" si="83"/>
        <v>249</v>
      </c>
    </row>
    <row r="2009" spans="1:11" x14ac:dyDescent="0.2">
      <c r="A2009" s="348" t="s">
        <v>3899</v>
      </c>
      <c r="B2009" s="331" t="s">
        <v>3895</v>
      </c>
      <c r="C2009" s="330">
        <v>0.5</v>
      </c>
      <c r="D2009" s="331" t="s">
        <v>1063</v>
      </c>
      <c r="E2009" s="330">
        <v>63</v>
      </c>
      <c r="F2009" s="339">
        <v>34</v>
      </c>
      <c r="G2009" s="339">
        <v>220</v>
      </c>
      <c r="H2009" s="338" t="s">
        <v>604</v>
      </c>
      <c r="I2009" s="338" t="s">
        <v>9147</v>
      </c>
      <c r="J2009" s="272">
        <f t="shared" si="83"/>
        <v>235</v>
      </c>
    </row>
    <row r="2010" spans="1:11" x14ac:dyDescent="0.2">
      <c r="A2010" s="337" t="s">
        <v>5426</v>
      </c>
      <c r="B2010" s="338" t="s">
        <v>6096</v>
      </c>
      <c r="C2010" s="332">
        <v>0.5</v>
      </c>
      <c r="D2010" s="420" t="s">
        <v>7979</v>
      </c>
      <c r="E2010" s="425">
        <v>64</v>
      </c>
      <c r="F2010" s="271">
        <v>42</v>
      </c>
      <c r="G2010" s="271">
        <v>220</v>
      </c>
      <c r="H2010" s="338" t="s">
        <v>2494</v>
      </c>
      <c r="I2010" s="338" t="s">
        <v>9147</v>
      </c>
      <c r="J2010" s="272">
        <f t="shared" si="83"/>
        <v>235</v>
      </c>
    </row>
    <row r="2011" spans="1:11" x14ac:dyDescent="0.2">
      <c r="A2011" s="337" t="s">
        <v>9134</v>
      </c>
      <c r="B2011" s="336" t="s">
        <v>6096</v>
      </c>
      <c r="C2011" s="332">
        <v>0.5</v>
      </c>
      <c r="D2011" s="336" t="s">
        <v>8861</v>
      </c>
      <c r="E2011" s="271">
        <v>67</v>
      </c>
      <c r="F2011" s="271">
        <v>33</v>
      </c>
      <c r="G2011" s="271">
        <v>216</v>
      </c>
      <c r="I2011" s="338" t="s">
        <v>9147</v>
      </c>
      <c r="J2011" s="272">
        <f t="shared" si="83"/>
        <v>231</v>
      </c>
    </row>
    <row r="2012" spans="1:11" x14ac:dyDescent="0.2">
      <c r="A2012" s="337" t="s">
        <v>9079</v>
      </c>
      <c r="B2012" s="338" t="s">
        <v>6096</v>
      </c>
      <c r="C2012" s="332">
        <v>0.5</v>
      </c>
      <c r="D2012" s="336" t="s">
        <v>1610</v>
      </c>
      <c r="E2012" s="271">
        <v>65</v>
      </c>
      <c r="F2012" s="271">
        <v>26</v>
      </c>
      <c r="G2012" s="271">
        <v>257</v>
      </c>
      <c r="I2012" s="338" t="s">
        <v>9098</v>
      </c>
      <c r="K2012" s="272">
        <f>G2012+17</f>
        <v>274</v>
      </c>
    </row>
    <row r="2013" spans="1:11" x14ac:dyDescent="0.2">
      <c r="A2013" s="337" t="s">
        <v>9078</v>
      </c>
      <c r="B2013" s="272" t="s">
        <v>6096</v>
      </c>
      <c r="C2013" s="332">
        <v>0.5</v>
      </c>
      <c r="D2013" s="336" t="s">
        <v>6316</v>
      </c>
      <c r="E2013" s="271">
        <v>69</v>
      </c>
      <c r="F2013" s="271">
        <v>26</v>
      </c>
      <c r="G2013" s="271">
        <v>255</v>
      </c>
      <c r="I2013" s="338" t="s">
        <v>9098</v>
      </c>
      <c r="K2013" s="272">
        <f>G2013+17</f>
        <v>272</v>
      </c>
    </row>
    <row r="2014" spans="1:11" x14ac:dyDescent="0.2">
      <c r="A2014" s="337" t="s">
        <v>6559</v>
      </c>
      <c r="B2014" s="338" t="s">
        <v>6096</v>
      </c>
      <c r="C2014" s="332">
        <v>0.5</v>
      </c>
      <c r="D2014" s="336" t="s">
        <v>6560</v>
      </c>
      <c r="E2014" s="271">
        <v>67</v>
      </c>
      <c r="F2014" s="271">
        <v>33</v>
      </c>
      <c r="G2014" s="271">
        <v>214</v>
      </c>
      <c r="I2014" s="338" t="s">
        <v>9147</v>
      </c>
      <c r="J2014" s="272">
        <f t="shared" ref="J2014:J2024" si="84">G2014+15</f>
        <v>229</v>
      </c>
    </row>
    <row r="2015" spans="1:11" x14ac:dyDescent="0.2">
      <c r="A2015" s="337" t="s">
        <v>11062</v>
      </c>
      <c r="B2015" s="338" t="s">
        <v>11063</v>
      </c>
      <c r="C2015" s="332">
        <v>0.5</v>
      </c>
      <c r="D2015" s="572" t="s">
        <v>9843</v>
      </c>
      <c r="E2015" s="271">
        <v>66</v>
      </c>
      <c r="F2015" s="271">
        <v>33</v>
      </c>
      <c r="G2015" s="271">
        <v>230</v>
      </c>
      <c r="H2015" s="272" t="s">
        <v>11061</v>
      </c>
      <c r="I2015" s="338" t="s">
        <v>9147</v>
      </c>
      <c r="J2015" s="272">
        <f t="shared" si="84"/>
        <v>245</v>
      </c>
    </row>
    <row r="2016" spans="1:11" x14ac:dyDescent="0.2">
      <c r="A2016" s="337" t="s">
        <v>11064</v>
      </c>
      <c r="B2016" s="338" t="s">
        <v>11063</v>
      </c>
      <c r="C2016" s="332">
        <v>0.5</v>
      </c>
      <c r="D2016" s="572" t="s">
        <v>10767</v>
      </c>
      <c r="E2016" s="271">
        <v>66</v>
      </c>
      <c r="F2016" s="271">
        <v>33</v>
      </c>
      <c r="G2016" s="271">
        <v>232</v>
      </c>
      <c r="H2016" s="272" t="s">
        <v>11061</v>
      </c>
      <c r="I2016" s="338" t="s">
        <v>9147</v>
      </c>
      <c r="J2016" s="272">
        <f t="shared" si="84"/>
        <v>247</v>
      </c>
    </row>
    <row r="2017" spans="1:11" x14ac:dyDescent="0.2">
      <c r="A2017" s="337" t="s">
        <v>11065</v>
      </c>
      <c r="B2017" s="338" t="s">
        <v>11066</v>
      </c>
      <c r="C2017" s="332">
        <v>0.5</v>
      </c>
      <c r="D2017" s="572" t="s">
        <v>11067</v>
      </c>
      <c r="E2017" s="271">
        <v>65</v>
      </c>
      <c r="F2017" s="271">
        <v>33</v>
      </c>
      <c r="G2017" s="271">
        <v>232</v>
      </c>
      <c r="H2017" s="272" t="s">
        <v>11061</v>
      </c>
      <c r="I2017" s="338" t="s">
        <v>9147</v>
      </c>
      <c r="J2017" s="272">
        <f t="shared" si="84"/>
        <v>247</v>
      </c>
    </row>
    <row r="2018" spans="1:11" x14ac:dyDescent="0.2">
      <c r="A2018" s="348" t="s">
        <v>4742</v>
      </c>
      <c r="B2018" s="331" t="s">
        <v>710</v>
      </c>
      <c r="C2018" s="330">
        <v>0.5</v>
      </c>
      <c r="D2018" s="331" t="s">
        <v>2326</v>
      </c>
      <c r="E2018" s="330">
        <v>66</v>
      </c>
      <c r="F2018" s="339">
        <v>33</v>
      </c>
      <c r="G2018" s="339">
        <v>240</v>
      </c>
      <c r="I2018" s="338" t="s">
        <v>9147</v>
      </c>
      <c r="J2018" s="272">
        <f t="shared" si="84"/>
        <v>255</v>
      </c>
    </row>
    <row r="2019" spans="1:11" x14ac:dyDescent="0.2">
      <c r="A2019" s="337" t="s">
        <v>10290</v>
      </c>
      <c r="B2019" s="338" t="s">
        <v>6331</v>
      </c>
      <c r="C2019" s="332">
        <v>0.5</v>
      </c>
      <c r="D2019" s="420" t="s">
        <v>10289</v>
      </c>
      <c r="E2019" s="271">
        <v>65</v>
      </c>
      <c r="F2019" s="271">
        <v>33</v>
      </c>
      <c r="G2019" s="271">
        <v>227</v>
      </c>
      <c r="I2019" s="338" t="s">
        <v>9147</v>
      </c>
      <c r="J2019" s="272">
        <f t="shared" si="84"/>
        <v>242</v>
      </c>
    </row>
    <row r="2020" spans="1:11" x14ac:dyDescent="0.2">
      <c r="A2020" s="337" t="s">
        <v>7019</v>
      </c>
      <c r="B2020" s="338" t="s">
        <v>6331</v>
      </c>
      <c r="C2020" s="332">
        <v>0.5</v>
      </c>
      <c r="D2020" s="420" t="s">
        <v>2156</v>
      </c>
      <c r="E2020" s="271">
        <v>65</v>
      </c>
      <c r="F2020" s="271">
        <v>38</v>
      </c>
      <c r="G2020" s="271">
        <v>233</v>
      </c>
      <c r="I2020" s="338" t="s">
        <v>9147</v>
      </c>
      <c r="J2020" s="272">
        <f t="shared" si="84"/>
        <v>248</v>
      </c>
    </row>
    <row r="2021" spans="1:11" x14ac:dyDescent="0.2">
      <c r="A2021" s="337" t="s">
        <v>7318</v>
      </c>
      <c r="B2021" s="338" t="s">
        <v>6331</v>
      </c>
      <c r="C2021" s="332">
        <v>0.5</v>
      </c>
      <c r="D2021" s="420" t="s">
        <v>5792</v>
      </c>
      <c r="E2021" s="271">
        <v>65</v>
      </c>
      <c r="F2021" s="271">
        <v>33</v>
      </c>
      <c r="G2021" s="271">
        <v>227</v>
      </c>
      <c r="I2021" s="338" t="s">
        <v>9147</v>
      </c>
      <c r="J2021" s="272">
        <f t="shared" si="84"/>
        <v>242</v>
      </c>
    </row>
    <row r="2022" spans="1:11" x14ac:dyDescent="0.2">
      <c r="A2022" s="337" t="s">
        <v>9400</v>
      </c>
      <c r="B2022" s="338" t="s">
        <v>6331</v>
      </c>
      <c r="C2022" s="332">
        <v>0.5</v>
      </c>
      <c r="D2022" s="420" t="s">
        <v>1003</v>
      </c>
      <c r="E2022" s="271">
        <v>65</v>
      </c>
      <c r="F2022" s="271">
        <v>38</v>
      </c>
      <c r="G2022" s="271">
        <v>233</v>
      </c>
      <c r="I2022" s="338" t="s">
        <v>9147</v>
      </c>
      <c r="J2022" s="272">
        <f t="shared" si="84"/>
        <v>248</v>
      </c>
    </row>
    <row r="2023" spans="1:11" x14ac:dyDescent="0.2">
      <c r="A2023" s="337" t="s">
        <v>4972</v>
      </c>
      <c r="B2023" s="338" t="s">
        <v>6331</v>
      </c>
      <c r="C2023" s="332">
        <v>0.5</v>
      </c>
      <c r="D2023" s="420" t="s">
        <v>3695</v>
      </c>
      <c r="E2023" s="271">
        <v>65</v>
      </c>
      <c r="F2023" s="271">
        <v>38</v>
      </c>
      <c r="G2023" s="271">
        <v>233</v>
      </c>
      <c r="I2023" s="338" t="s">
        <v>9147</v>
      </c>
      <c r="J2023" s="272">
        <f t="shared" si="84"/>
        <v>248</v>
      </c>
    </row>
    <row r="2024" spans="1:11" x14ac:dyDescent="0.2">
      <c r="A2024" s="337" t="s">
        <v>4973</v>
      </c>
      <c r="B2024" s="338" t="s">
        <v>6331</v>
      </c>
      <c r="C2024" s="332">
        <v>0.5</v>
      </c>
      <c r="D2024" s="420" t="s">
        <v>294</v>
      </c>
      <c r="E2024" s="271">
        <v>65</v>
      </c>
      <c r="F2024" s="271">
        <v>38</v>
      </c>
      <c r="G2024" s="271">
        <v>233</v>
      </c>
      <c r="I2024" s="338" t="s">
        <v>9147</v>
      </c>
      <c r="J2024" s="272">
        <f t="shared" si="84"/>
        <v>248</v>
      </c>
    </row>
    <row r="2025" spans="1:11" x14ac:dyDescent="0.2">
      <c r="A2025" s="337" t="s">
        <v>9077</v>
      </c>
      <c r="B2025" s="338" t="s">
        <v>5948</v>
      </c>
      <c r="C2025" s="332">
        <v>0.5</v>
      </c>
      <c r="D2025" s="420" t="s">
        <v>7131</v>
      </c>
      <c r="E2025" s="271">
        <v>70</v>
      </c>
      <c r="I2025" s="338" t="s">
        <v>9098</v>
      </c>
      <c r="K2025" s="272">
        <f>G2025+17</f>
        <v>17</v>
      </c>
    </row>
    <row r="2026" spans="1:11" x14ac:dyDescent="0.2">
      <c r="A2026" s="337" t="s">
        <v>3199</v>
      </c>
      <c r="B2026" s="331" t="s">
        <v>5948</v>
      </c>
      <c r="C2026" s="330">
        <v>0.5</v>
      </c>
      <c r="D2026" s="331" t="s">
        <v>5949</v>
      </c>
      <c r="E2026" s="321">
        <v>75</v>
      </c>
      <c r="I2026" s="338" t="s">
        <v>9098</v>
      </c>
      <c r="K2026" s="272">
        <f>G2026+17</f>
        <v>17</v>
      </c>
    </row>
    <row r="2027" spans="1:11" x14ac:dyDescent="0.2">
      <c r="A2027" s="337" t="s">
        <v>1463</v>
      </c>
      <c r="B2027" s="331" t="s">
        <v>5948</v>
      </c>
      <c r="C2027" s="330">
        <v>0.5</v>
      </c>
      <c r="D2027" s="331" t="s">
        <v>5892</v>
      </c>
      <c r="E2027" s="321">
        <v>67</v>
      </c>
      <c r="F2027" s="271">
        <v>42</v>
      </c>
      <c r="G2027" s="271">
        <v>215</v>
      </c>
      <c r="H2027" s="338" t="s">
        <v>7021</v>
      </c>
      <c r="I2027" s="338" t="s">
        <v>9147</v>
      </c>
      <c r="J2027" s="272">
        <f>G2027+15</f>
        <v>230</v>
      </c>
    </row>
    <row r="2028" spans="1:11" x14ac:dyDescent="0.2">
      <c r="A2028" s="348" t="s">
        <v>6787</v>
      </c>
      <c r="B2028" s="331" t="s">
        <v>5948</v>
      </c>
      <c r="C2028" s="330">
        <v>0.5</v>
      </c>
      <c r="D2028" s="331" t="s">
        <v>5505</v>
      </c>
      <c r="E2028" s="330">
        <v>75</v>
      </c>
      <c r="F2028" s="339">
        <v>48</v>
      </c>
      <c r="G2028" s="339">
        <v>165</v>
      </c>
      <c r="I2028" s="338" t="s">
        <v>9147</v>
      </c>
      <c r="J2028" s="272">
        <f>G2028+15</f>
        <v>180</v>
      </c>
    </row>
    <row r="2029" spans="1:11" x14ac:dyDescent="0.2">
      <c r="A2029" s="337" t="s">
        <v>3200</v>
      </c>
      <c r="B2029" s="331" t="s">
        <v>5948</v>
      </c>
      <c r="C2029" s="330">
        <v>0.5</v>
      </c>
      <c r="D2029" s="331" t="s">
        <v>4752</v>
      </c>
      <c r="E2029" s="330">
        <v>71</v>
      </c>
      <c r="I2029" s="338" t="s">
        <v>9098</v>
      </c>
      <c r="K2029" s="272">
        <f>G2029+17</f>
        <v>17</v>
      </c>
    </row>
    <row r="2030" spans="1:11" x14ac:dyDescent="0.2">
      <c r="A2030" s="539" t="s">
        <v>10738</v>
      </c>
      <c r="B2030" s="331" t="s">
        <v>5948</v>
      </c>
      <c r="C2030" s="330">
        <v>0.5</v>
      </c>
      <c r="D2030" s="331" t="s">
        <v>9843</v>
      </c>
      <c r="E2030" s="330">
        <v>66</v>
      </c>
      <c r="F2030" s="271">
        <v>33</v>
      </c>
      <c r="G2030" s="271">
        <v>233</v>
      </c>
      <c r="H2030" s="540" t="s">
        <v>10683</v>
      </c>
      <c r="I2030" s="540" t="s">
        <v>9147</v>
      </c>
      <c r="J2030" s="272">
        <f>G2030+15</f>
        <v>248</v>
      </c>
    </row>
    <row r="2031" spans="1:11" x14ac:dyDescent="0.2">
      <c r="A2031" s="483" t="s">
        <v>4408</v>
      </c>
      <c r="B2031" s="488" t="s">
        <v>5948</v>
      </c>
      <c r="C2031" s="489">
        <v>0.5</v>
      </c>
      <c r="D2031" s="488" t="s">
        <v>1249</v>
      </c>
      <c r="E2031" s="489">
        <v>64</v>
      </c>
      <c r="F2031" s="486"/>
      <c r="G2031" s="486"/>
      <c r="H2031" s="491"/>
      <c r="I2031" s="491" t="s">
        <v>9147</v>
      </c>
      <c r="J2031" s="491">
        <f>G2031+15</f>
        <v>15</v>
      </c>
    </row>
    <row r="2032" spans="1:11" x14ac:dyDescent="0.2">
      <c r="A2032" s="337" t="s">
        <v>2447</v>
      </c>
      <c r="B2032" s="331" t="s">
        <v>5948</v>
      </c>
      <c r="C2032" s="330">
        <v>0.5</v>
      </c>
      <c r="D2032" s="331" t="s">
        <v>8574</v>
      </c>
      <c r="E2032" s="330">
        <v>64</v>
      </c>
      <c r="F2032" s="271">
        <v>33</v>
      </c>
      <c r="G2032" s="271">
        <v>235</v>
      </c>
      <c r="H2032" s="338" t="s">
        <v>9177</v>
      </c>
      <c r="I2032" s="338" t="s">
        <v>9147</v>
      </c>
      <c r="J2032" s="272">
        <f>G2032+15</f>
        <v>250</v>
      </c>
    </row>
    <row r="2033" spans="1:11" x14ac:dyDescent="0.2">
      <c r="A2033" s="337" t="s">
        <v>8437</v>
      </c>
      <c r="B2033" s="331" t="s">
        <v>5948</v>
      </c>
      <c r="C2033" s="330">
        <v>0.5</v>
      </c>
      <c r="D2033" s="331" t="s">
        <v>10370</v>
      </c>
      <c r="E2033" s="330">
        <v>63</v>
      </c>
      <c r="I2033" s="338" t="s">
        <v>9147</v>
      </c>
      <c r="J2033" s="272">
        <f>G2033+15</f>
        <v>15</v>
      </c>
    </row>
    <row r="2034" spans="1:11" x14ac:dyDescent="0.2">
      <c r="A2034" s="337" t="s">
        <v>3538</v>
      </c>
      <c r="B2034" s="331" t="s">
        <v>5948</v>
      </c>
      <c r="C2034" s="330">
        <v>0.5</v>
      </c>
      <c r="D2034" s="331" t="s">
        <v>6256</v>
      </c>
      <c r="E2034" s="330">
        <v>72</v>
      </c>
      <c r="I2034" s="338" t="s">
        <v>9098</v>
      </c>
      <c r="K2034" s="272">
        <f>G2034+17</f>
        <v>17</v>
      </c>
    </row>
    <row r="2035" spans="1:11" x14ac:dyDescent="0.2">
      <c r="A2035" s="483" t="s">
        <v>5338</v>
      </c>
      <c r="B2035" s="488" t="s">
        <v>5948</v>
      </c>
      <c r="C2035" s="489">
        <v>0.5</v>
      </c>
      <c r="D2035" s="488" t="s">
        <v>4744</v>
      </c>
      <c r="E2035" s="489">
        <v>64</v>
      </c>
      <c r="F2035" s="490">
        <v>33</v>
      </c>
      <c r="G2035" s="490">
        <v>224</v>
      </c>
      <c r="H2035" s="491" t="s">
        <v>2661</v>
      </c>
      <c r="I2035" s="491" t="s">
        <v>9147</v>
      </c>
      <c r="J2035" s="491">
        <f t="shared" ref="J2035:J2061" si="85">G2035+15</f>
        <v>239</v>
      </c>
    </row>
    <row r="2036" spans="1:11" x14ac:dyDescent="0.2">
      <c r="A2036" s="337" t="s">
        <v>3623</v>
      </c>
      <c r="B2036" s="331" t="s">
        <v>5948</v>
      </c>
      <c r="C2036" s="330">
        <v>0.5</v>
      </c>
      <c r="D2036" s="331" t="s">
        <v>4744</v>
      </c>
      <c r="E2036" s="330">
        <v>65</v>
      </c>
      <c r="F2036" s="339">
        <v>33</v>
      </c>
      <c r="G2036" s="339">
        <v>227</v>
      </c>
      <c r="H2036" s="338" t="s">
        <v>3624</v>
      </c>
      <c r="I2036" s="338" t="s">
        <v>9147</v>
      </c>
      <c r="J2036" s="272">
        <f t="shared" si="85"/>
        <v>242</v>
      </c>
    </row>
    <row r="2037" spans="1:11" x14ac:dyDescent="0.2">
      <c r="A2037" s="337" t="s">
        <v>646</v>
      </c>
      <c r="B2037" s="331" t="s">
        <v>5948</v>
      </c>
      <c r="C2037" s="330">
        <v>0.5</v>
      </c>
      <c r="D2037" s="331" t="s">
        <v>10029</v>
      </c>
      <c r="E2037" s="330">
        <v>64</v>
      </c>
      <c r="I2037" s="338" t="s">
        <v>9147</v>
      </c>
      <c r="J2037" s="272">
        <f t="shared" si="85"/>
        <v>15</v>
      </c>
    </row>
    <row r="2038" spans="1:11" x14ac:dyDescent="0.2">
      <c r="A2038" s="337" t="s">
        <v>9858</v>
      </c>
      <c r="B2038" s="331" t="s">
        <v>5948</v>
      </c>
      <c r="C2038" s="330">
        <v>0.5</v>
      </c>
      <c r="D2038" s="331" t="s">
        <v>9857</v>
      </c>
      <c r="E2038" s="330">
        <v>70</v>
      </c>
      <c r="F2038" s="271">
        <v>43</v>
      </c>
      <c r="G2038" s="271">
        <v>175</v>
      </c>
      <c r="I2038" s="338" t="s">
        <v>9147</v>
      </c>
      <c r="J2038" s="272">
        <f t="shared" si="85"/>
        <v>190</v>
      </c>
    </row>
    <row r="2039" spans="1:11" x14ac:dyDescent="0.2">
      <c r="A2039" s="483" t="s">
        <v>5721</v>
      </c>
      <c r="B2039" s="488" t="s">
        <v>5948</v>
      </c>
      <c r="C2039" s="489">
        <v>0.5</v>
      </c>
      <c r="D2039" s="488" t="s">
        <v>10371</v>
      </c>
      <c r="E2039" s="489">
        <v>65</v>
      </c>
      <c r="F2039" s="486"/>
      <c r="G2039" s="486"/>
      <c r="H2039" s="491"/>
      <c r="I2039" s="491" t="s">
        <v>9147</v>
      </c>
      <c r="J2039" s="491">
        <f t="shared" si="85"/>
        <v>15</v>
      </c>
    </row>
    <row r="2040" spans="1:11" x14ac:dyDescent="0.2">
      <c r="A2040" s="337" t="s">
        <v>2445</v>
      </c>
      <c r="B2040" s="331" t="s">
        <v>5948</v>
      </c>
      <c r="C2040" s="330">
        <v>0.5</v>
      </c>
      <c r="D2040" s="331" t="s">
        <v>5722</v>
      </c>
      <c r="E2040" s="330">
        <v>65</v>
      </c>
      <c r="F2040" s="271">
        <v>33</v>
      </c>
      <c r="G2040" s="271">
        <v>225</v>
      </c>
      <c r="H2040" s="338" t="s">
        <v>2446</v>
      </c>
      <c r="I2040" s="338" t="s">
        <v>9147</v>
      </c>
      <c r="J2040" s="272">
        <f t="shared" si="85"/>
        <v>240</v>
      </c>
    </row>
    <row r="2041" spans="1:11" x14ac:dyDescent="0.2">
      <c r="A2041" s="348" t="s">
        <v>10538</v>
      </c>
      <c r="B2041" s="331" t="s">
        <v>68</v>
      </c>
      <c r="C2041" s="330">
        <v>0.5</v>
      </c>
      <c r="D2041" s="331" t="s">
        <v>7046</v>
      </c>
      <c r="E2041" s="330">
        <v>64</v>
      </c>
      <c r="F2041" s="339">
        <v>33</v>
      </c>
      <c r="G2041" s="339">
        <v>230</v>
      </c>
      <c r="I2041" s="338" t="s">
        <v>9147</v>
      </c>
      <c r="J2041" s="272">
        <f t="shared" si="85"/>
        <v>245</v>
      </c>
    </row>
    <row r="2042" spans="1:11" x14ac:dyDescent="0.2">
      <c r="A2042" s="348" t="s">
        <v>7048</v>
      </c>
      <c r="B2042" s="331" t="s">
        <v>68</v>
      </c>
      <c r="C2042" s="330">
        <v>0.5</v>
      </c>
      <c r="D2042" s="331" t="s">
        <v>7901</v>
      </c>
      <c r="E2042" s="330">
        <v>65</v>
      </c>
      <c r="F2042" s="339">
        <v>41</v>
      </c>
      <c r="G2042" s="339">
        <v>211</v>
      </c>
      <c r="I2042" s="338" t="s">
        <v>9147</v>
      </c>
      <c r="J2042" s="272">
        <f t="shared" si="85"/>
        <v>226</v>
      </c>
    </row>
    <row r="2043" spans="1:11" x14ac:dyDescent="0.2">
      <c r="A2043" s="337" t="s">
        <v>9545</v>
      </c>
      <c r="B2043" s="338" t="s">
        <v>68</v>
      </c>
      <c r="C2043" s="332">
        <v>0.5</v>
      </c>
      <c r="D2043" s="333" t="s">
        <v>4065</v>
      </c>
      <c r="E2043" s="271">
        <v>65</v>
      </c>
      <c r="F2043" s="271">
        <v>33</v>
      </c>
      <c r="G2043" s="271">
        <v>232</v>
      </c>
      <c r="I2043" s="338" t="s">
        <v>9147</v>
      </c>
      <c r="J2043" s="272">
        <f t="shared" si="85"/>
        <v>247</v>
      </c>
    </row>
    <row r="2044" spans="1:11" x14ac:dyDescent="0.2">
      <c r="A2044" s="337" t="s">
        <v>304</v>
      </c>
      <c r="B2044" s="331" t="s">
        <v>68</v>
      </c>
      <c r="C2044" s="330">
        <v>0.5</v>
      </c>
      <c r="D2044" s="331" t="s">
        <v>7885</v>
      </c>
      <c r="E2044" s="321">
        <v>67</v>
      </c>
      <c r="F2044" s="339">
        <v>32</v>
      </c>
      <c r="G2044" s="339">
        <v>230</v>
      </c>
      <c r="I2044" s="338" t="s">
        <v>9147</v>
      </c>
      <c r="J2044" s="272">
        <f t="shared" si="85"/>
        <v>245</v>
      </c>
    </row>
    <row r="2045" spans="1:11" x14ac:dyDescent="0.2">
      <c r="A2045" s="337" t="s">
        <v>5833</v>
      </c>
      <c r="B2045" s="331" t="s">
        <v>68</v>
      </c>
      <c r="C2045" s="330">
        <v>0.5</v>
      </c>
      <c r="D2045" s="331" t="s">
        <v>595</v>
      </c>
      <c r="E2045" s="321">
        <v>65</v>
      </c>
      <c r="F2045" s="339">
        <v>33</v>
      </c>
      <c r="G2045" s="339">
        <v>225</v>
      </c>
      <c r="I2045" s="338" t="s">
        <v>9147</v>
      </c>
      <c r="J2045" s="272">
        <f t="shared" si="85"/>
        <v>240</v>
      </c>
    </row>
    <row r="2046" spans="1:11" x14ac:dyDescent="0.2">
      <c r="A2046" s="337" t="s">
        <v>4961</v>
      </c>
      <c r="B2046" s="338" t="s">
        <v>68</v>
      </c>
      <c r="C2046" s="332">
        <v>0.5</v>
      </c>
      <c r="D2046" s="420" t="s">
        <v>9174</v>
      </c>
      <c r="E2046" s="271">
        <v>65</v>
      </c>
      <c r="F2046" s="271">
        <v>40</v>
      </c>
      <c r="G2046" s="271">
        <v>204</v>
      </c>
      <c r="I2046" s="338" t="s">
        <v>9147</v>
      </c>
      <c r="J2046" s="272">
        <f t="shared" si="85"/>
        <v>219</v>
      </c>
    </row>
    <row r="2047" spans="1:11" x14ac:dyDescent="0.2">
      <c r="A2047" s="337" t="s">
        <v>10097</v>
      </c>
      <c r="B2047" s="331" t="s">
        <v>5325</v>
      </c>
      <c r="C2047" s="330">
        <v>0.5</v>
      </c>
      <c r="D2047" s="331" t="s">
        <v>9093</v>
      </c>
      <c r="E2047" s="330">
        <v>63</v>
      </c>
      <c r="F2047" s="339">
        <v>32</v>
      </c>
      <c r="G2047" s="339">
        <v>214</v>
      </c>
      <c r="I2047" s="338" t="s">
        <v>9147</v>
      </c>
      <c r="J2047" s="272">
        <f t="shared" si="85"/>
        <v>229</v>
      </c>
    </row>
    <row r="2048" spans="1:11" x14ac:dyDescent="0.2">
      <c r="A2048" s="337" t="s">
        <v>9780</v>
      </c>
      <c r="B2048" s="331" t="s">
        <v>5325</v>
      </c>
      <c r="C2048" s="330">
        <v>0.5</v>
      </c>
      <c r="D2048" s="331" t="s">
        <v>6483</v>
      </c>
      <c r="E2048" s="330">
        <v>64</v>
      </c>
      <c r="F2048" s="339">
        <v>32</v>
      </c>
      <c r="G2048" s="339">
        <v>219</v>
      </c>
      <c r="I2048" s="338" t="s">
        <v>9147</v>
      </c>
      <c r="J2048" s="272">
        <f t="shared" si="85"/>
        <v>234</v>
      </c>
    </row>
    <row r="2049" spans="1:11" x14ac:dyDescent="0.2">
      <c r="A2049" s="337" t="s">
        <v>10098</v>
      </c>
      <c r="B2049" s="331" t="s">
        <v>5325</v>
      </c>
      <c r="C2049" s="330">
        <v>0.5</v>
      </c>
      <c r="D2049" s="331" t="s">
        <v>9094</v>
      </c>
      <c r="E2049" s="330">
        <v>64</v>
      </c>
      <c r="F2049" s="271">
        <v>32</v>
      </c>
      <c r="G2049" s="271">
        <v>214</v>
      </c>
      <c r="I2049" s="338" t="s">
        <v>9147</v>
      </c>
      <c r="J2049" s="272">
        <f t="shared" si="85"/>
        <v>229</v>
      </c>
    </row>
    <row r="2050" spans="1:11" x14ac:dyDescent="0.2">
      <c r="A2050" s="337" t="s">
        <v>10857</v>
      </c>
      <c r="B2050" s="518" t="s">
        <v>9405</v>
      </c>
      <c r="C2050" s="330">
        <v>0.5</v>
      </c>
      <c r="D2050" s="518" t="s">
        <v>1778</v>
      </c>
      <c r="E2050" s="330">
        <v>65</v>
      </c>
      <c r="F2050" s="271">
        <v>33</v>
      </c>
      <c r="G2050" s="271">
        <v>232</v>
      </c>
      <c r="H2050" s="272" t="s">
        <v>10853</v>
      </c>
      <c r="I2050" s="338" t="s">
        <v>9147</v>
      </c>
      <c r="J2050" s="272">
        <f t="shared" si="85"/>
        <v>247</v>
      </c>
    </row>
    <row r="2051" spans="1:11" x14ac:dyDescent="0.2">
      <c r="A2051" s="337" t="s">
        <v>10844</v>
      </c>
      <c r="B2051" s="518" t="s">
        <v>9405</v>
      </c>
      <c r="C2051" s="330">
        <v>0.5</v>
      </c>
      <c r="D2051" s="518" t="s">
        <v>9843</v>
      </c>
      <c r="E2051" s="330">
        <v>65</v>
      </c>
      <c r="F2051" s="271">
        <v>33</v>
      </c>
      <c r="G2051" s="271">
        <v>234</v>
      </c>
      <c r="H2051" s="272" t="s">
        <v>10853</v>
      </c>
      <c r="I2051" s="338" t="s">
        <v>9147</v>
      </c>
      <c r="J2051" s="272">
        <f t="shared" si="85"/>
        <v>249</v>
      </c>
    </row>
    <row r="2052" spans="1:11" x14ac:dyDescent="0.2">
      <c r="A2052" s="337" t="s">
        <v>10867</v>
      </c>
      <c r="B2052" s="518" t="s">
        <v>9405</v>
      </c>
      <c r="C2052" s="330">
        <v>0.5</v>
      </c>
      <c r="D2052" s="518" t="s">
        <v>10868</v>
      </c>
      <c r="E2052" s="330">
        <v>65</v>
      </c>
      <c r="F2052" s="271">
        <v>42</v>
      </c>
      <c r="G2052" s="271">
        <v>204</v>
      </c>
      <c r="H2052" s="272" t="s">
        <v>10860</v>
      </c>
      <c r="I2052" s="338" t="s">
        <v>9147</v>
      </c>
      <c r="J2052" s="272">
        <f t="shared" si="85"/>
        <v>219</v>
      </c>
    </row>
    <row r="2053" spans="1:11" x14ac:dyDescent="0.2">
      <c r="A2053" s="337" t="s">
        <v>10837</v>
      </c>
      <c r="B2053" s="518" t="s">
        <v>9405</v>
      </c>
      <c r="C2053" s="330">
        <v>0.5</v>
      </c>
      <c r="D2053" s="518" t="s">
        <v>10838</v>
      </c>
      <c r="E2053" s="330">
        <v>68</v>
      </c>
      <c r="F2053" s="271">
        <v>41</v>
      </c>
      <c r="G2053" s="271">
        <v>203</v>
      </c>
      <c r="H2053" s="272" t="s">
        <v>10830</v>
      </c>
      <c r="I2053" s="338" t="s">
        <v>9147</v>
      </c>
      <c r="J2053" s="272">
        <f t="shared" si="85"/>
        <v>218</v>
      </c>
    </row>
    <row r="2054" spans="1:11" x14ac:dyDescent="0.2">
      <c r="A2054" s="337" t="s">
        <v>1328</v>
      </c>
      <c r="B2054" s="331" t="s">
        <v>683</v>
      </c>
      <c r="C2054" s="330">
        <v>0.5</v>
      </c>
      <c r="D2054" s="331" t="s">
        <v>6339</v>
      </c>
      <c r="E2054" s="271">
        <v>64</v>
      </c>
      <c r="F2054" s="271">
        <v>33</v>
      </c>
      <c r="G2054" s="271">
        <v>214</v>
      </c>
      <c r="I2054" s="338" t="s">
        <v>9147</v>
      </c>
      <c r="J2054" s="272">
        <f t="shared" si="85"/>
        <v>229</v>
      </c>
    </row>
    <row r="2055" spans="1:11" x14ac:dyDescent="0.2">
      <c r="A2055" s="337" t="s">
        <v>9977</v>
      </c>
      <c r="B2055" s="331" t="s">
        <v>683</v>
      </c>
      <c r="C2055" s="330">
        <v>0.5</v>
      </c>
      <c r="D2055" s="331" t="s">
        <v>9978</v>
      </c>
      <c r="E2055" s="271">
        <v>66</v>
      </c>
      <c r="F2055" s="271">
        <v>33</v>
      </c>
      <c r="G2055" s="271">
        <v>221</v>
      </c>
      <c r="H2055" s="338" t="s">
        <v>8545</v>
      </c>
      <c r="I2055" s="338" t="s">
        <v>9147</v>
      </c>
      <c r="J2055" s="272">
        <f t="shared" si="85"/>
        <v>236</v>
      </c>
    </row>
    <row r="2056" spans="1:11" x14ac:dyDescent="0.2">
      <c r="A2056" s="337" t="s">
        <v>9981</v>
      </c>
      <c r="B2056" s="331" t="s">
        <v>683</v>
      </c>
      <c r="C2056" s="330">
        <v>0.5</v>
      </c>
      <c r="D2056" s="331" t="s">
        <v>5495</v>
      </c>
      <c r="E2056" s="271">
        <v>65</v>
      </c>
      <c r="F2056" s="271">
        <v>30</v>
      </c>
      <c r="G2056" s="271">
        <v>237</v>
      </c>
      <c r="H2056" s="338" t="s">
        <v>8545</v>
      </c>
      <c r="I2056" s="338" t="s">
        <v>9147</v>
      </c>
      <c r="J2056" s="272">
        <f t="shared" si="85"/>
        <v>252</v>
      </c>
    </row>
    <row r="2057" spans="1:11" x14ac:dyDescent="0.2">
      <c r="A2057" s="348" t="s">
        <v>5454</v>
      </c>
      <c r="B2057" s="331" t="s">
        <v>683</v>
      </c>
      <c r="C2057" s="330">
        <v>0.5</v>
      </c>
      <c r="D2057" s="331" t="s">
        <v>2326</v>
      </c>
      <c r="E2057" s="330">
        <v>65</v>
      </c>
      <c r="F2057" s="339"/>
      <c r="G2057" s="339"/>
      <c r="I2057" s="338" t="s">
        <v>9147</v>
      </c>
      <c r="J2057" s="272">
        <f t="shared" si="85"/>
        <v>15</v>
      </c>
    </row>
    <row r="2058" spans="1:11" x14ac:dyDescent="0.2">
      <c r="A2058" s="348" t="s">
        <v>8546</v>
      </c>
      <c r="B2058" s="331" t="s">
        <v>683</v>
      </c>
      <c r="C2058" s="330">
        <v>0.5</v>
      </c>
      <c r="D2058" s="331" t="s">
        <v>8547</v>
      </c>
      <c r="E2058" s="330">
        <v>65</v>
      </c>
      <c r="F2058" s="339">
        <v>33</v>
      </c>
      <c r="G2058" s="339">
        <v>220</v>
      </c>
      <c r="H2058" s="338" t="s">
        <v>8545</v>
      </c>
      <c r="I2058" s="338" t="s">
        <v>9147</v>
      </c>
      <c r="J2058" s="272">
        <f t="shared" si="85"/>
        <v>235</v>
      </c>
    </row>
    <row r="2059" spans="1:11" x14ac:dyDescent="0.2">
      <c r="A2059" s="348" t="s">
        <v>8543</v>
      </c>
      <c r="B2059" s="331" t="s">
        <v>683</v>
      </c>
      <c r="C2059" s="330">
        <v>0.5</v>
      </c>
      <c r="D2059" s="331" t="s">
        <v>8544</v>
      </c>
      <c r="E2059" s="330">
        <v>65</v>
      </c>
      <c r="F2059" s="339">
        <v>33</v>
      </c>
      <c r="G2059" s="339">
        <v>235</v>
      </c>
      <c r="H2059" s="338" t="s">
        <v>8545</v>
      </c>
      <c r="I2059" s="338" t="s">
        <v>9147</v>
      </c>
      <c r="J2059" s="272">
        <f t="shared" si="85"/>
        <v>250</v>
      </c>
    </row>
    <row r="2060" spans="1:11" x14ac:dyDescent="0.2">
      <c r="A2060" s="348" t="s">
        <v>5496</v>
      </c>
      <c r="B2060" s="331" t="s">
        <v>683</v>
      </c>
      <c r="C2060" s="330">
        <v>0.5</v>
      </c>
      <c r="D2060" s="331" t="s">
        <v>5497</v>
      </c>
      <c r="E2060" s="330">
        <v>65</v>
      </c>
      <c r="F2060" s="339">
        <v>40</v>
      </c>
      <c r="G2060" s="339">
        <v>210</v>
      </c>
      <c r="H2060" s="338" t="s">
        <v>8545</v>
      </c>
      <c r="I2060" s="338" t="s">
        <v>9147</v>
      </c>
      <c r="J2060" s="272">
        <f t="shared" si="85"/>
        <v>225</v>
      </c>
    </row>
    <row r="2061" spans="1:11" x14ac:dyDescent="0.2">
      <c r="A2061" s="348" t="s">
        <v>4180</v>
      </c>
      <c r="B2061" s="331" t="s">
        <v>683</v>
      </c>
      <c r="C2061" s="330">
        <v>0.5</v>
      </c>
      <c r="D2061" s="331" t="s">
        <v>8887</v>
      </c>
      <c r="E2061" s="330">
        <v>66</v>
      </c>
      <c r="F2061" s="339">
        <v>33</v>
      </c>
      <c r="G2061" s="339">
        <v>212</v>
      </c>
      <c r="I2061" s="338" t="s">
        <v>9147</v>
      </c>
      <c r="J2061" s="272">
        <f t="shared" si="85"/>
        <v>227</v>
      </c>
    </row>
    <row r="2062" spans="1:11" x14ac:dyDescent="0.2">
      <c r="A2062" s="348" t="s">
        <v>3615</v>
      </c>
      <c r="B2062" s="331" t="s">
        <v>683</v>
      </c>
      <c r="C2062" s="330">
        <v>0.5</v>
      </c>
      <c r="D2062" s="331" t="s">
        <v>4121</v>
      </c>
      <c r="E2062" s="330">
        <v>76</v>
      </c>
      <c r="F2062" s="339"/>
      <c r="G2062" s="339"/>
      <c r="I2062" s="338" t="s">
        <v>9098</v>
      </c>
      <c r="K2062" s="272">
        <f>G2062+17</f>
        <v>17</v>
      </c>
    </row>
    <row r="2063" spans="1:11" x14ac:dyDescent="0.2">
      <c r="A2063" s="348" t="s">
        <v>9748</v>
      </c>
      <c r="B2063" s="331" t="s">
        <v>683</v>
      </c>
      <c r="C2063" s="330">
        <v>0.5</v>
      </c>
      <c r="D2063" s="331" t="s">
        <v>9749</v>
      </c>
      <c r="E2063" s="330">
        <v>69</v>
      </c>
      <c r="F2063" s="339">
        <v>43</v>
      </c>
      <c r="G2063" s="339">
        <v>190</v>
      </c>
      <c r="H2063" s="338" t="s">
        <v>1191</v>
      </c>
      <c r="I2063" s="338" t="s">
        <v>9147</v>
      </c>
      <c r="J2063" s="272">
        <f t="shared" ref="J2063:J2092" si="86">G2063+15</f>
        <v>205</v>
      </c>
    </row>
    <row r="2064" spans="1:11" x14ac:dyDescent="0.2">
      <c r="A2064" s="348" t="s">
        <v>5575</v>
      </c>
      <c r="B2064" s="331" t="s">
        <v>683</v>
      </c>
      <c r="C2064" s="330">
        <v>0.5</v>
      </c>
      <c r="D2064" s="331" t="s">
        <v>9750</v>
      </c>
      <c r="E2064" s="271">
        <v>65</v>
      </c>
      <c r="F2064" s="271">
        <v>33</v>
      </c>
      <c r="G2064" s="271">
        <v>233</v>
      </c>
      <c r="H2064" s="338"/>
      <c r="I2064" s="338" t="s">
        <v>9147</v>
      </c>
      <c r="J2064" s="272">
        <f t="shared" si="86"/>
        <v>248</v>
      </c>
    </row>
    <row r="2065" spans="1:10" x14ac:dyDescent="0.2">
      <c r="A2065" s="348" t="s">
        <v>9979</v>
      </c>
      <c r="B2065" s="331" t="s">
        <v>683</v>
      </c>
      <c r="C2065" s="330">
        <v>0.5</v>
      </c>
      <c r="D2065" s="331" t="s">
        <v>9980</v>
      </c>
      <c r="E2065" s="271">
        <v>65</v>
      </c>
      <c r="F2065" s="271">
        <v>33</v>
      </c>
      <c r="G2065" s="271">
        <v>222</v>
      </c>
      <c r="H2065" s="338" t="s">
        <v>8545</v>
      </c>
      <c r="I2065" s="338" t="s">
        <v>9147</v>
      </c>
      <c r="J2065" s="272">
        <f t="shared" si="86"/>
        <v>237</v>
      </c>
    </row>
    <row r="2066" spans="1:10" x14ac:dyDescent="0.2">
      <c r="A2066" s="348" t="s">
        <v>4085</v>
      </c>
      <c r="B2066" s="331" t="s">
        <v>683</v>
      </c>
      <c r="C2066" s="330">
        <v>0.5</v>
      </c>
      <c r="D2066" s="331" t="s">
        <v>681</v>
      </c>
      <c r="E2066" s="271">
        <v>66</v>
      </c>
      <c r="F2066" s="271">
        <v>33</v>
      </c>
      <c r="G2066" s="271">
        <v>223</v>
      </c>
      <c r="H2066" s="338" t="s">
        <v>8545</v>
      </c>
      <c r="I2066" s="338" t="s">
        <v>9147</v>
      </c>
      <c r="J2066" s="272">
        <f t="shared" si="86"/>
        <v>238</v>
      </c>
    </row>
    <row r="2067" spans="1:10" x14ac:dyDescent="0.2">
      <c r="A2067" s="348" t="s">
        <v>4083</v>
      </c>
      <c r="B2067" s="331" t="s">
        <v>683</v>
      </c>
      <c r="C2067" s="330">
        <v>0.5</v>
      </c>
      <c r="D2067" s="331" t="s">
        <v>4084</v>
      </c>
      <c r="E2067" s="271">
        <v>65</v>
      </c>
      <c r="F2067" s="271">
        <v>39</v>
      </c>
      <c r="G2067" s="271">
        <v>233</v>
      </c>
      <c r="H2067" s="338" t="s">
        <v>8545</v>
      </c>
      <c r="I2067" s="338" t="s">
        <v>9147</v>
      </c>
      <c r="J2067" s="272">
        <f t="shared" si="86"/>
        <v>248</v>
      </c>
    </row>
    <row r="2068" spans="1:10" x14ac:dyDescent="0.2">
      <c r="A2068" s="348" t="s">
        <v>5220</v>
      </c>
      <c r="B2068" s="331" t="s">
        <v>683</v>
      </c>
      <c r="C2068" s="330">
        <v>0.5</v>
      </c>
      <c r="D2068" s="331" t="s">
        <v>7758</v>
      </c>
      <c r="E2068" s="330" t="s">
        <v>2631</v>
      </c>
      <c r="F2068" s="339">
        <v>33</v>
      </c>
      <c r="G2068" s="339">
        <v>222</v>
      </c>
      <c r="I2068" s="338" t="s">
        <v>9147</v>
      </c>
      <c r="J2068" s="272">
        <f t="shared" si="86"/>
        <v>237</v>
      </c>
    </row>
    <row r="2069" spans="1:10" x14ac:dyDescent="0.2">
      <c r="A2069" s="348" t="s">
        <v>8550</v>
      </c>
      <c r="B2069" s="331" t="s">
        <v>683</v>
      </c>
      <c r="C2069" s="330">
        <v>0.5</v>
      </c>
      <c r="D2069" s="331" t="s">
        <v>9976</v>
      </c>
      <c r="E2069" s="330">
        <v>64</v>
      </c>
      <c r="F2069" s="339">
        <v>30</v>
      </c>
      <c r="G2069" s="339">
        <v>237</v>
      </c>
      <c r="H2069" s="338" t="s">
        <v>8545</v>
      </c>
      <c r="I2069" s="338" t="s">
        <v>9147</v>
      </c>
      <c r="J2069" s="272">
        <f t="shared" si="86"/>
        <v>252</v>
      </c>
    </row>
    <row r="2070" spans="1:10" x14ac:dyDescent="0.2">
      <c r="A2070" s="348" t="s">
        <v>8548</v>
      </c>
      <c r="B2070" s="331" t="s">
        <v>683</v>
      </c>
      <c r="C2070" s="330">
        <v>0.5</v>
      </c>
      <c r="D2070" s="331" t="s">
        <v>8549</v>
      </c>
      <c r="E2070" s="330">
        <v>65</v>
      </c>
      <c r="F2070" s="339">
        <v>33</v>
      </c>
      <c r="G2070" s="339">
        <v>237</v>
      </c>
      <c r="H2070" s="338" t="s">
        <v>8545</v>
      </c>
      <c r="I2070" s="338" t="s">
        <v>9147</v>
      </c>
      <c r="J2070" s="272">
        <f t="shared" si="86"/>
        <v>252</v>
      </c>
    </row>
    <row r="2071" spans="1:10" x14ac:dyDescent="0.2">
      <c r="A2071" s="348" t="s">
        <v>1175</v>
      </c>
      <c r="B2071" s="331" t="s">
        <v>683</v>
      </c>
      <c r="C2071" s="330">
        <v>0.5</v>
      </c>
      <c r="D2071" s="331" t="s">
        <v>7372</v>
      </c>
      <c r="E2071" s="330">
        <v>66</v>
      </c>
      <c r="F2071" s="339">
        <v>33</v>
      </c>
      <c r="G2071" s="339">
        <v>228</v>
      </c>
      <c r="I2071" s="338" t="s">
        <v>9147</v>
      </c>
      <c r="J2071" s="272">
        <f t="shared" si="86"/>
        <v>243</v>
      </c>
    </row>
    <row r="2072" spans="1:10" x14ac:dyDescent="0.2">
      <c r="A2072" s="348" t="s">
        <v>918</v>
      </c>
      <c r="B2072" s="331" t="s">
        <v>683</v>
      </c>
      <c r="C2072" s="330">
        <v>0.5</v>
      </c>
      <c r="D2072" s="331" t="s">
        <v>8542</v>
      </c>
      <c r="E2072" s="330">
        <v>65</v>
      </c>
      <c r="F2072" s="339">
        <v>40</v>
      </c>
      <c r="G2072" s="339">
        <v>195</v>
      </c>
      <c r="H2072" s="338" t="s">
        <v>4562</v>
      </c>
      <c r="I2072" s="338" t="s">
        <v>9147</v>
      </c>
      <c r="J2072" s="272">
        <f t="shared" si="86"/>
        <v>210</v>
      </c>
    </row>
    <row r="2073" spans="1:10" x14ac:dyDescent="0.2">
      <c r="A2073" s="348" t="s">
        <v>326</v>
      </c>
      <c r="B2073" s="331" t="s">
        <v>683</v>
      </c>
      <c r="C2073" s="330">
        <v>0.5</v>
      </c>
      <c r="D2073" s="331" t="s">
        <v>327</v>
      </c>
      <c r="E2073" s="330">
        <v>64</v>
      </c>
      <c r="F2073" s="339">
        <v>33</v>
      </c>
      <c r="G2073" s="339">
        <v>210</v>
      </c>
      <c r="H2073" s="338" t="s">
        <v>4562</v>
      </c>
      <c r="I2073" s="338" t="s">
        <v>9147</v>
      </c>
      <c r="J2073" s="272">
        <f t="shared" si="86"/>
        <v>225</v>
      </c>
    </row>
    <row r="2074" spans="1:10" x14ac:dyDescent="0.2">
      <c r="A2074" s="577" t="s">
        <v>12422</v>
      </c>
      <c r="B2074" s="518" t="s">
        <v>2138</v>
      </c>
      <c r="C2074" s="330">
        <v>0.5</v>
      </c>
      <c r="D2074" s="518" t="s">
        <v>12421</v>
      </c>
      <c r="E2074" s="330">
        <v>65</v>
      </c>
      <c r="F2074" s="339">
        <v>33</v>
      </c>
      <c r="G2074" s="339">
        <v>237</v>
      </c>
      <c r="H2074" s="338" t="s">
        <v>12406</v>
      </c>
      <c r="I2074" s="338" t="s">
        <v>9147</v>
      </c>
      <c r="J2074" s="272">
        <f t="shared" si="86"/>
        <v>252</v>
      </c>
    </row>
    <row r="2075" spans="1:10" x14ac:dyDescent="0.2">
      <c r="A2075" s="577" t="s">
        <v>12420</v>
      </c>
      <c r="B2075" s="518" t="s">
        <v>2138</v>
      </c>
      <c r="C2075" s="330">
        <v>0.5</v>
      </c>
      <c r="D2075" s="518" t="s">
        <v>5792</v>
      </c>
      <c r="E2075" s="330">
        <v>66</v>
      </c>
      <c r="F2075" s="339">
        <v>32</v>
      </c>
      <c r="G2075" s="339">
        <v>227</v>
      </c>
      <c r="H2075" s="338" t="s">
        <v>12445</v>
      </c>
      <c r="I2075" s="338" t="s">
        <v>9147</v>
      </c>
      <c r="J2075" s="272">
        <f t="shared" si="86"/>
        <v>242</v>
      </c>
    </row>
    <row r="2076" spans="1:10" x14ac:dyDescent="0.2">
      <c r="A2076" s="577" t="s">
        <v>12423</v>
      </c>
      <c r="B2076" s="518" t="s">
        <v>2138</v>
      </c>
      <c r="C2076" s="330">
        <v>0.5</v>
      </c>
      <c r="D2076" s="518" t="s">
        <v>12424</v>
      </c>
      <c r="E2076" s="330">
        <v>69</v>
      </c>
      <c r="F2076" s="339">
        <v>33</v>
      </c>
      <c r="G2076" s="339">
        <v>223</v>
      </c>
      <c r="H2076" s="338" t="s">
        <v>12406</v>
      </c>
      <c r="I2076" s="338" t="s">
        <v>9147</v>
      </c>
      <c r="J2076" s="272">
        <f t="shared" si="86"/>
        <v>238</v>
      </c>
    </row>
    <row r="2077" spans="1:10" x14ac:dyDescent="0.2">
      <c r="A2077" s="577" t="s">
        <v>12425</v>
      </c>
      <c r="B2077" s="518" t="s">
        <v>2138</v>
      </c>
      <c r="C2077" s="330">
        <v>0.5</v>
      </c>
      <c r="D2077" s="518" t="s">
        <v>12426</v>
      </c>
      <c r="E2077" s="330">
        <v>66</v>
      </c>
      <c r="F2077" s="339">
        <v>32</v>
      </c>
      <c r="G2077" s="339">
        <v>206</v>
      </c>
      <c r="H2077" s="338" t="s">
        <v>12406</v>
      </c>
      <c r="I2077" s="338" t="s">
        <v>9147</v>
      </c>
      <c r="J2077" s="272">
        <f t="shared" si="86"/>
        <v>221</v>
      </c>
    </row>
    <row r="2078" spans="1:10" x14ac:dyDescent="0.2">
      <c r="A2078" s="348" t="s">
        <v>4267</v>
      </c>
      <c r="B2078" s="331" t="s">
        <v>8232</v>
      </c>
      <c r="C2078" s="330">
        <v>0.5</v>
      </c>
      <c r="D2078" s="331" t="s">
        <v>1778</v>
      </c>
      <c r="E2078" s="330">
        <v>64</v>
      </c>
      <c r="F2078" s="339">
        <v>33</v>
      </c>
      <c r="G2078" s="339">
        <v>233</v>
      </c>
      <c r="I2078" s="338" t="s">
        <v>9147</v>
      </c>
      <c r="J2078" s="272">
        <f t="shared" si="86"/>
        <v>248</v>
      </c>
    </row>
    <row r="2079" spans="1:10" x14ac:dyDescent="0.2">
      <c r="A2079" s="348" t="s">
        <v>5455</v>
      </c>
      <c r="B2079" s="331" t="s">
        <v>8232</v>
      </c>
      <c r="C2079" s="330">
        <v>0.5</v>
      </c>
      <c r="D2079" s="331" t="s">
        <v>7175</v>
      </c>
      <c r="E2079" s="330">
        <v>66</v>
      </c>
      <c r="F2079" s="339">
        <v>33</v>
      </c>
      <c r="G2079" s="339">
        <v>234</v>
      </c>
      <c r="I2079" s="338" t="s">
        <v>9147</v>
      </c>
      <c r="J2079" s="272">
        <f t="shared" si="86"/>
        <v>249</v>
      </c>
    </row>
    <row r="2080" spans="1:10" x14ac:dyDescent="0.2">
      <c r="A2080" s="337" t="s">
        <v>10</v>
      </c>
      <c r="B2080" s="338" t="s">
        <v>8232</v>
      </c>
      <c r="C2080" s="332">
        <v>0.5</v>
      </c>
      <c r="D2080" s="420" t="s">
        <v>9174</v>
      </c>
      <c r="E2080" s="271">
        <v>65</v>
      </c>
      <c r="F2080" s="271">
        <v>40</v>
      </c>
      <c r="G2080" s="271">
        <v>204</v>
      </c>
      <c r="I2080" s="338" t="s">
        <v>9147</v>
      </c>
      <c r="J2080" s="272">
        <f t="shared" si="86"/>
        <v>219</v>
      </c>
    </row>
    <row r="2081" spans="1:11" x14ac:dyDescent="0.2">
      <c r="A2081" s="348" t="s">
        <v>4443</v>
      </c>
      <c r="B2081" s="331" t="s">
        <v>6437</v>
      </c>
      <c r="C2081" s="330">
        <v>0.5</v>
      </c>
      <c r="D2081" s="331" t="s">
        <v>2326</v>
      </c>
      <c r="E2081" s="330">
        <v>66</v>
      </c>
      <c r="F2081" s="339">
        <v>33</v>
      </c>
      <c r="G2081" s="339">
        <v>232</v>
      </c>
      <c r="I2081" s="338" t="s">
        <v>9147</v>
      </c>
      <c r="J2081" s="272">
        <f t="shared" si="86"/>
        <v>247</v>
      </c>
    </row>
    <row r="2082" spans="1:11" x14ac:dyDescent="0.2">
      <c r="A2082" s="337" t="s">
        <v>9236</v>
      </c>
      <c r="B2082" s="331" t="s">
        <v>6437</v>
      </c>
      <c r="C2082" s="330">
        <v>0.5</v>
      </c>
      <c r="D2082" s="331" t="s">
        <v>3145</v>
      </c>
      <c r="E2082" s="330">
        <v>66</v>
      </c>
      <c r="I2082" s="338" t="s">
        <v>9147</v>
      </c>
      <c r="J2082" s="272">
        <f t="shared" si="86"/>
        <v>15</v>
      </c>
    </row>
    <row r="2083" spans="1:11" x14ac:dyDescent="0.2">
      <c r="A2083" s="337" t="s">
        <v>4284</v>
      </c>
      <c r="B2083" s="331" t="s">
        <v>6437</v>
      </c>
      <c r="C2083" s="330">
        <v>0.5</v>
      </c>
      <c r="D2083" s="331" t="s">
        <v>3709</v>
      </c>
      <c r="E2083" s="330">
        <v>64</v>
      </c>
      <c r="F2083" s="271">
        <v>34</v>
      </c>
      <c r="G2083" s="271">
        <v>225</v>
      </c>
      <c r="I2083" s="338" t="s">
        <v>9147</v>
      </c>
      <c r="J2083" s="272">
        <f t="shared" si="86"/>
        <v>240</v>
      </c>
    </row>
    <row r="2084" spans="1:11" x14ac:dyDescent="0.2">
      <c r="A2084" s="337" t="s">
        <v>1093</v>
      </c>
      <c r="B2084" s="331" t="s">
        <v>6437</v>
      </c>
      <c r="C2084" s="330">
        <v>0.5</v>
      </c>
      <c r="D2084" s="331" t="s">
        <v>8822</v>
      </c>
      <c r="E2084" s="330">
        <v>63</v>
      </c>
      <c r="F2084" s="271">
        <v>34</v>
      </c>
      <c r="G2084" s="271">
        <v>216</v>
      </c>
      <c r="H2084" s="338" t="s">
        <v>5831</v>
      </c>
      <c r="I2084" s="338" t="s">
        <v>9147</v>
      </c>
      <c r="J2084" s="272">
        <f t="shared" si="86"/>
        <v>231</v>
      </c>
    </row>
    <row r="2085" spans="1:11" x14ac:dyDescent="0.2">
      <c r="A2085" s="483" t="s">
        <v>5537</v>
      </c>
      <c r="B2085" s="488" t="s">
        <v>6437</v>
      </c>
      <c r="C2085" s="489">
        <v>0.5</v>
      </c>
      <c r="D2085" s="488" t="s">
        <v>5538</v>
      </c>
      <c r="E2085" s="489">
        <v>62</v>
      </c>
      <c r="F2085" s="486">
        <v>34</v>
      </c>
      <c r="G2085" s="486">
        <v>223</v>
      </c>
      <c r="H2085" s="491"/>
      <c r="I2085" s="491" t="s">
        <v>9147</v>
      </c>
      <c r="J2085" s="491">
        <f t="shared" si="86"/>
        <v>238</v>
      </c>
    </row>
    <row r="2086" spans="1:11" x14ac:dyDescent="0.2">
      <c r="A2086" s="337" t="s">
        <v>2261</v>
      </c>
      <c r="B2086" s="331" t="s">
        <v>6437</v>
      </c>
      <c r="C2086" s="330">
        <v>0.5</v>
      </c>
      <c r="D2086" s="331" t="s">
        <v>5538</v>
      </c>
      <c r="E2086" s="330">
        <v>62</v>
      </c>
      <c r="F2086" s="271">
        <v>32</v>
      </c>
      <c r="G2086" s="271">
        <v>217</v>
      </c>
      <c r="H2086" s="338" t="s">
        <v>4659</v>
      </c>
      <c r="I2086" s="338" t="s">
        <v>9147</v>
      </c>
      <c r="J2086" s="272">
        <f t="shared" si="86"/>
        <v>232</v>
      </c>
    </row>
    <row r="2087" spans="1:11" x14ac:dyDescent="0.2">
      <c r="A2087" s="483" t="s">
        <v>8652</v>
      </c>
      <c r="B2087" s="488" t="s">
        <v>6437</v>
      </c>
      <c r="C2087" s="489">
        <v>0.5</v>
      </c>
      <c r="D2087" s="488" t="s">
        <v>2047</v>
      </c>
      <c r="E2087" s="489">
        <v>63</v>
      </c>
      <c r="F2087" s="490">
        <v>33</v>
      </c>
      <c r="G2087" s="490">
        <v>224</v>
      </c>
      <c r="H2087" s="491"/>
      <c r="I2087" s="491" t="s">
        <v>9147</v>
      </c>
      <c r="J2087" s="491">
        <f t="shared" si="86"/>
        <v>239</v>
      </c>
    </row>
    <row r="2088" spans="1:11" s="338" customFormat="1" x14ac:dyDescent="0.2">
      <c r="A2088" s="337" t="s">
        <v>11397</v>
      </c>
      <c r="B2088" s="518" t="s">
        <v>6437</v>
      </c>
      <c r="C2088" s="524">
        <v>0.5</v>
      </c>
      <c r="D2088" s="518" t="s">
        <v>11398</v>
      </c>
      <c r="E2088" s="524">
        <v>63</v>
      </c>
      <c r="F2088" s="422">
        <v>34</v>
      </c>
      <c r="G2088" s="422">
        <v>205</v>
      </c>
      <c r="H2088" s="338" t="s">
        <v>11399</v>
      </c>
      <c r="I2088" s="338" t="s">
        <v>9147</v>
      </c>
      <c r="J2088" s="338">
        <f t="shared" si="86"/>
        <v>220</v>
      </c>
    </row>
    <row r="2089" spans="1:11" s="338" customFormat="1" x14ac:dyDescent="0.2">
      <c r="A2089" s="337" t="s">
        <v>12088</v>
      </c>
      <c r="B2089" s="518" t="s">
        <v>6437</v>
      </c>
      <c r="C2089" s="524">
        <v>0.5</v>
      </c>
      <c r="D2089" s="518" t="s">
        <v>12089</v>
      </c>
      <c r="E2089" s="524">
        <v>63</v>
      </c>
      <c r="F2089" s="422">
        <v>33</v>
      </c>
      <c r="G2089" s="422">
        <v>206</v>
      </c>
      <c r="H2089" s="338" t="s">
        <v>12079</v>
      </c>
      <c r="I2089" s="338" t="s">
        <v>9147</v>
      </c>
      <c r="J2089" s="338">
        <f t="shared" si="86"/>
        <v>221</v>
      </c>
    </row>
    <row r="2090" spans="1:11" s="338" customFormat="1" x14ac:dyDescent="0.2">
      <c r="A2090" s="337" t="s">
        <v>12090</v>
      </c>
      <c r="B2090" s="518" t="s">
        <v>6437</v>
      </c>
      <c r="C2090" s="524">
        <v>0.5</v>
      </c>
      <c r="D2090" s="518" t="s">
        <v>12091</v>
      </c>
      <c r="E2090" s="524">
        <v>63</v>
      </c>
      <c r="F2090" s="422">
        <v>33</v>
      </c>
      <c r="G2090" s="422">
        <v>216</v>
      </c>
      <c r="H2090" s="338" t="s">
        <v>12079</v>
      </c>
      <c r="I2090" s="338" t="s">
        <v>9147</v>
      </c>
      <c r="J2090" s="338">
        <f t="shared" si="86"/>
        <v>231</v>
      </c>
    </row>
    <row r="2091" spans="1:11" x14ac:dyDescent="0.2">
      <c r="A2091" s="337" t="s">
        <v>6472</v>
      </c>
      <c r="B2091" s="331" t="s">
        <v>6437</v>
      </c>
      <c r="C2091" s="330">
        <v>0.5</v>
      </c>
      <c r="D2091" s="331" t="s">
        <v>6471</v>
      </c>
      <c r="E2091" s="330">
        <v>64</v>
      </c>
      <c r="F2091" s="339">
        <v>33</v>
      </c>
      <c r="G2091" s="339">
        <v>203</v>
      </c>
      <c r="H2091" s="338" t="s">
        <v>604</v>
      </c>
      <c r="I2091" s="338" t="s">
        <v>9147</v>
      </c>
      <c r="J2091" s="272">
        <f t="shared" si="86"/>
        <v>218</v>
      </c>
    </row>
    <row r="2092" spans="1:11" x14ac:dyDescent="0.2">
      <c r="A2092" s="337" t="s">
        <v>2966</v>
      </c>
      <c r="B2092" s="336" t="s">
        <v>6437</v>
      </c>
      <c r="C2092" s="332">
        <v>0.5</v>
      </c>
      <c r="D2092" s="336" t="s">
        <v>10332</v>
      </c>
      <c r="E2092" s="271" t="s">
        <v>10333</v>
      </c>
      <c r="F2092" s="271">
        <v>33</v>
      </c>
      <c r="G2092" s="271">
        <v>226</v>
      </c>
      <c r="I2092" s="338" t="s">
        <v>9147</v>
      </c>
      <c r="J2092" s="272">
        <f t="shared" si="86"/>
        <v>241</v>
      </c>
    </row>
    <row r="2093" spans="1:11" x14ac:dyDescent="0.2">
      <c r="A2093" s="337" t="s">
        <v>3667</v>
      </c>
      <c r="B2093" s="331"/>
      <c r="C2093" s="330">
        <v>0.5</v>
      </c>
      <c r="D2093" s="331" t="s">
        <v>2234</v>
      </c>
      <c r="E2093" s="330">
        <v>66</v>
      </c>
      <c r="F2093" s="271">
        <v>66</v>
      </c>
      <c r="G2093" s="271">
        <v>169</v>
      </c>
      <c r="I2093" s="338" t="s">
        <v>2234</v>
      </c>
    </row>
    <row r="2094" spans="1:11" x14ac:dyDescent="0.2">
      <c r="A2094" s="337" t="s">
        <v>969</v>
      </c>
      <c r="B2094" s="331"/>
      <c r="C2094" s="330">
        <v>0.5</v>
      </c>
      <c r="D2094" s="331" t="s">
        <v>9208</v>
      </c>
      <c r="E2094" s="321">
        <v>66</v>
      </c>
      <c r="F2094" s="339">
        <v>26</v>
      </c>
      <c r="G2094" s="339">
        <v>265</v>
      </c>
      <c r="I2094" s="338" t="s">
        <v>9098</v>
      </c>
      <c r="K2094" s="272">
        <f>G2094+17</f>
        <v>282</v>
      </c>
    </row>
    <row r="2095" spans="1:11" x14ac:dyDescent="0.2">
      <c r="A2095" s="337"/>
      <c r="B2095" s="331"/>
      <c r="C2095" s="330">
        <v>0.5</v>
      </c>
      <c r="D2095" s="518" t="s">
        <v>11491</v>
      </c>
      <c r="E2095" s="321">
        <v>66</v>
      </c>
      <c r="F2095" s="339">
        <v>30</v>
      </c>
      <c r="G2095" s="339">
        <v>217</v>
      </c>
      <c r="H2095" s="272" t="s">
        <v>11471</v>
      </c>
      <c r="I2095" s="338" t="s">
        <v>9147</v>
      </c>
    </row>
    <row r="2096" spans="1:11" x14ac:dyDescent="0.2">
      <c r="A2096" s="337" t="s">
        <v>1288</v>
      </c>
      <c r="B2096" s="336" t="s">
        <v>1423</v>
      </c>
      <c r="C2096" s="332">
        <v>0.57999999999999996</v>
      </c>
      <c r="D2096" s="336" t="s">
        <v>2701</v>
      </c>
      <c r="E2096" s="271">
        <v>73</v>
      </c>
      <c r="F2096" s="271">
        <v>25</v>
      </c>
      <c r="G2096" s="271">
        <v>273</v>
      </c>
      <c r="I2096" s="338" t="s">
        <v>9098</v>
      </c>
      <c r="K2096" s="272">
        <f>G2096+17</f>
        <v>290</v>
      </c>
    </row>
    <row r="2097" spans="1:11" x14ac:dyDescent="0.2">
      <c r="A2097" s="337" t="s">
        <v>1289</v>
      </c>
      <c r="B2097" s="338" t="s">
        <v>1423</v>
      </c>
      <c r="C2097" s="332">
        <v>0.57999999999999996</v>
      </c>
      <c r="D2097" s="420" t="s">
        <v>9389</v>
      </c>
      <c r="E2097" s="271">
        <v>73</v>
      </c>
      <c r="F2097" s="271">
        <v>25</v>
      </c>
      <c r="G2097" s="271">
        <v>273</v>
      </c>
      <c r="I2097" s="338" t="s">
        <v>9098</v>
      </c>
      <c r="K2097" s="272">
        <f>G2097+17</f>
        <v>290</v>
      </c>
    </row>
    <row r="2098" spans="1:11" x14ac:dyDescent="0.2">
      <c r="A2098" s="337" t="s">
        <v>7198</v>
      </c>
      <c r="B2098" s="331" t="s">
        <v>1978</v>
      </c>
      <c r="C2098" s="330">
        <v>0.6</v>
      </c>
      <c r="D2098" s="331" t="s">
        <v>333</v>
      </c>
      <c r="E2098" s="330">
        <v>72</v>
      </c>
      <c r="F2098" s="339">
        <v>33</v>
      </c>
      <c r="G2098" s="339">
        <v>232</v>
      </c>
      <c r="H2098" s="272" t="s">
        <v>12210</v>
      </c>
      <c r="I2098" s="338" t="s">
        <v>9147</v>
      </c>
      <c r="J2098" s="272">
        <f t="shared" ref="J2098:J2106" si="87">G2098+15</f>
        <v>247</v>
      </c>
    </row>
    <row r="2099" spans="1:11" x14ac:dyDescent="0.2">
      <c r="A2099" s="337" t="s">
        <v>8977</v>
      </c>
      <c r="B2099" s="331" t="s">
        <v>1978</v>
      </c>
      <c r="C2099" s="330">
        <v>0.6</v>
      </c>
      <c r="D2099" s="331" t="s">
        <v>8978</v>
      </c>
      <c r="E2099" s="330">
        <v>70</v>
      </c>
      <c r="F2099" s="339">
        <v>33</v>
      </c>
      <c r="G2099" s="339">
        <v>218</v>
      </c>
      <c r="I2099" s="338" t="s">
        <v>9147</v>
      </c>
      <c r="J2099" s="272">
        <f t="shared" si="87"/>
        <v>233</v>
      </c>
    </row>
    <row r="2100" spans="1:11" x14ac:dyDescent="0.2">
      <c r="A2100" s="337" t="s">
        <v>8975</v>
      </c>
      <c r="B2100" s="331" t="s">
        <v>1978</v>
      </c>
      <c r="C2100" s="330">
        <v>0.6</v>
      </c>
      <c r="D2100" s="331" t="s">
        <v>1490</v>
      </c>
      <c r="E2100" s="330">
        <v>73</v>
      </c>
      <c r="F2100" s="339">
        <v>42</v>
      </c>
      <c r="G2100" s="339">
        <v>205</v>
      </c>
      <c r="I2100" s="338" t="s">
        <v>9147</v>
      </c>
      <c r="J2100" s="272">
        <f t="shared" si="87"/>
        <v>220</v>
      </c>
    </row>
    <row r="2101" spans="1:11" x14ac:dyDescent="0.2">
      <c r="A2101" s="337" t="s">
        <v>7199</v>
      </c>
      <c r="B2101" s="331" t="s">
        <v>1978</v>
      </c>
      <c r="C2101" s="330">
        <v>0.6</v>
      </c>
      <c r="D2101" s="331" t="s">
        <v>701</v>
      </c>
      <c r="E2101" s="330">
        <v>70</v>
      </c>
      <c r="F2101" s="339">
        <v>33</v>
      </c>
      <c r="G2101" s="339">
        <v>208</v>
      </c>
      <c r="I2101" s="338" t="s">
        <v>9147</v>
      </c>
      <c r="J2101" s="272">
        <f t="shared" si="87"/>
        <v>223</v>
      </c>
    </row>
    <row r="2102" spans="1:11" x14ac:dyDescent="0.2">
      <c r="A2102" s="337" t="s">
        <v>11868</v>
      </c>
      <c r="B2102" s="518" t="s">
        <v>1978</v>
      </c>
      <c r="C2102" s="330">
        <v>0.6</v>
      </c>
      <c r="D2102" s="518" t="s">
        <v>11869</v>
      </c>
      <c r="E2102" s="330">
        <v>70</v>
      </c>
      <c r="F2102" s="339">
        <v>33</v>
      </c>
      <c r="G2102" s="339">
        <v>220</v>
      </c>
      <c r="H2102" s="272" t="s">
        <v>11840</v>
      </c>
      <c r="I2102" s="338" t="s">
        <v>9147</v>
      </c>
      <c r="J2102" s="272">
        <f t="shared" si="87"/>
        <v>235</v>
      </c>
    </row>
    <row r="2103" spans="1:11" x14ac:dyDescent="0.2">
      <c r="A2103" s="337" t="s">
        <v>7197</v>
      </c>
      <c r="B2103" s="331" t="s">
        <v>1978</v>
      </c>
      <c r="C2103" s="330">
        <v>0.6</v>
      </c>
      <c r="D2103" s="331" t="s">
        <v>702</v>
      </c>
      <c r="E2103" s="330">
        <v>74</v>
      </c>
      <c r="F2103" s="339">
        <v>42</v>
      </c>
      <c r="G2103" s="339">
        <v>204</v>
      </c>
      <c r="I2103" s="338" t="s">
        <v>9147</v>
      </c>
      <c r="J2103" s="272">
        <f t="shared" si="87"/>
        <v>219</v>
      </c>
    </row>
    <row r="2104" spans="1:11" x14ac:dyDescent="0.2">
      <c r="A2104" s="337" t="s">
        <v>4421</v>
      </c>
      <c r="B2104" s="331" t="s">
        <v>1978</v>
      </c>
      <c r="C2104" s="330">
        <v>0.6</v>
      </c>
      <c r="D2104" s="331" t="s">
        <v>4611</v>
      </c>
      <c r="E2104" s="330">
        <v>71</v>
      </c>
      <c r="F2104" s="339">
        <v>33</v>
      </c>
      <c r="G2104" s="339">
        <v>238</v>
      </c>
      <c r="I2104" s="338" t="s">
        <v>9147</v>
      </c>
      <c r="J2104" s="272">
        <f t="shared" si="87"/>
        <v>253</v>
      </c>
    </row>
    <row r="2105" spans="1:11" x14ac:dyDescent="0.2">
      <c r="A2105" s="337" t="s">
        <v>5817</v>
      </c>
      <c r="B2105" s="331" t="s">
        <v>1978</v>
      </c>
      <c r="C2105" s="330">
        <v>0.6</v>
      </c>
      <c r="D2105" s="331" t="s">
        <v>6334</v>
      </c>
      <c r="E2105" s="330">
        <v>71</v>
      </c>
      <c r="F2105" s="339">
        <v>33</v>
      </c>
      <c r="G2105" s="339">
        <v>238</v>
      </c>
      <c r="I2105" s="338" t="s">
        <v>9147</v>
      </c>
      <c r="J2105" s="272">
        <f t="shared" si="87"/>
        <v>253</v>
      </c>
    </row>
    <row r="2106" spans="1:11" x14ac:dyDescent="0.2">
      <c r="A2106" s="337" t="s">
        <v>5818</v>
      </c>
      <c r="B2106" s="331" t="s">
        <v>1978</v>
      </c>
      <c r="C2106" s="330">
        <v>0.6</v>
      </c>
      <c r="D2106" s="331" t="s">
        <v>5819</v>
      </c>
      <c r="E2106" s="330">
        <v>70</v>
      </c>
      <c r="F2106" s="339">
        <v>33</v>
      </c>
      <c r="G2106" s="339">
        <v>208</v>
      </c>
      <c r="I2106" s="338" t="s">
        <v>9147</v>
      </c>
      <c r="J2106" s="272">
        <f t="shared" si="87"/>
        <v>223</v>
      </c>
    </row>
    <row r="2107" spans="1:11" x14ac:dyDescent="0.2">
      <c r="A2107" s="337" t="s">
        <v>7200</v>
      </c>
      <c r="B2107" s="336" t="s">
        <v>1423</v>
      </c>
      <c r="C2107" s="332">
        <v>0.6</v>
      </c>
      <c r="D2107" s="336" t="s">
        <v>3414</v>
      </c>
      <c r="E2107" s="271">
        <v>75</v>
      </c>
      <c r="F2107" s="271">
        <v>26</v>
      </c>
      <c r="G2107" s="271">
        <v>290</v>
      </c>
      <c r="I2107" s="338" t="s">
        <v>9098</v>
      </c>
      <c r="K2107" s="272">
        <f>G2107+17</f>
        <v>307</v>
      </c>
    </row>
    <row r="2108" spans="1:11" x14ac:dyDescent="0.2">
      <c r="A2108" s="337" t="s">
        <v>1291</v>
      </c>
      <c r="B2108" s="331" t="s">
        <v>4892</v>
      </c>
      <c r="C2108" s="330">
        <v>0.6</v>
      </c>
      <c r="D2108" s="331" t="s">
        <v>2326</v>
      </c>
      <c r="E2108" s="330">
        <v>69</v>
      </c>
      <c r="F2108" s="339">
        <v>33</v>
      </c>
      <c r="G2108" s="339">
        <v>248</v>
      </c>
      <c r="I2108" s="338" t="s">
        <v>9147</v>
      </c>
      <c r="J2108" s="272">
        <f t="shared" ref="J2108:J2119" si="88">G2108+15</f>
        <v>263</v>
      </c>
    </row>
    <row r="2109" spans="1:11" x14ac:dyDescent="0.2">
      <c r="A2109" s="337" t="s">
        <v>12171</v>
      </c>
      <c r="B2109" s="518" t="s">
        <v>8490</v>
      </c>
      <c r="C2109" s="330">
        <v>0.6</v>
      </c>
      <c r="D2109" s="518" t="s">
        <v>12172</v>
      </c>
      <c r="E2109" s="330">
        <v>66</v>
      </c>
      <c r="F2109" s="339">
        <v>33</v>
      </c>
      <c r="G2109" s="339">
        <v>236</v>
      </c>
      <c r="I2109" s="338" t="s">
        <v>9147</v>
      </c>
      <c r="J2109" s="272">
        <f t="shared" si="88"/>
        <v>251</v>
      </c>
    </row>
    <row r="2110" spans="1:11" x14ac:dyDescent="0.2">
      <c r="A2110" s="337" t="s">
        <v>2022</v>
      </c>
      <c r="B2110" s="331" t="s">
        <v>2785</v>
      </c>
      <c r="C2110" s="330">
        <v>0.6</v>
      </c>
      <c r="D2110" s="331" t="s">
        <v>8620</v>
      </c>
      <c r="E2110" s="330">
        <v>71</v>
      </c>
      <c r="F2110" s="339">
        <v>33</v>
      </c>
      <c r="G2110" s="339">
        <v>219</v>
      </c>
      <c r="I2110" s="338" t="s">
        <v>9147</v>
      </c>
      <c r="J2110" s="272">
        <f t="shared" si="88"/>
        <v>234</v>
      </c>
    </row>
    <row r="2111" spans="1:11" x14ac:dyDescent="0.2">
      <c r="A2111" s="337" t="s">
        <v>11802</v>
      </c>
      <c r="B2111" s="518" t="s">
        <v>2785</v>
      </c>
      <c r="C2111" s="330">
        <v>0.6</v>
      </c>
      <c r="D2111" s="518" t="s">
        <v>11803</v>
      </c>
      <c r="E2111" s="330">
        <v>67</v>
      </c>
      <c r="F2111" s="339">
        <v>33</v>
      </c>
      <c r="G2111" s="339">
        <v>215</v>
      </c>
      <c r="H2111" s="272" t="s">
        <v>11779</v>
      </c>
      <c r="I2111" s="338" t="s">
        <v>9147</v>
      </c>
      <c r="J2111" s="272">
        <f t="shared" si="88"/>
        <v>230</v>
      </c>
    </row>
    <row r="2112" spans="1:11" x14ac:dyDescent="0.2">
      <c r="A2112" s="337" t="s">
        <v>10369</v>
      </c>
      <c r="B2112" s="331" t="s">
        <v>6479</v>
      </c>
      <c r="C2112" s="330">
        <v>0.6</v>
      </c>
      <c r="D2112" s="331" t="s">
        <v>2326</v>
      </c>
      <c r="E2112" s="330">
        <v>70</v>
      </c>
      <c r="F2112" s="339">
        <v>33</v>
      </c>
      <c r="G2112" s="339">
        <v>250</v>
      </c>
      <c r="I2112" s="338" t="s">
        <v>9147</v>
      </c>
      <c r="J2112" s="272">
        <f t="shared" si="88"/>
        <v>265</v>
      </c>
    </row>
    <row r="2113" spans="1:11" x14ac:dyDescent="0.2">
      <c r="A2113" s="337" t="s">
        <v>645</v>
      </c>
      <c r="B2113" s="331" t="s">
        <v>6479</v>
      </c>
      <c r="C2113" s="330">
        <v>0.6</v>
      </c>
      <c r="D2113" s="331" t="s">
        <v>5287</v>
      </c>
      <c r="E2113" s="330">
        <v>67</v>
      </c>
      <c r="F2113" s="339">
        <v>33</v>
      </c>
      <c r="G2113" s="339">
        <v>250</v>
      </c>
      <c r="I2113" s="338" t="s">
        <v>9147</v>
      </c>
      <c r="J2113" s="272">
        <f t="shared" si="88"/>
        <v>265</v>
      </c>
    </row>
    <row r="2114" spans="1:11" x14ac:dyDescent="0.2">
      <c r="A2114" s="337" t="s">
        <v>6544</v>
      </c>
      <c r="B2114" s="331" t="s">
        <v>573</v>
      </c>
      <c r="C2114" s="330">
        <v>0.6</v>
      </c>
      <c r="D2114" s="331" t="s">
        <v>6545</v>
      </c>
      <c r="E2114" s="330">
        <v>71</v>
      </c>
      <c r="F2114" s="339">
        <v>30</v>
      </c>
      <c r="G2114" s="339">
        <v>235</v>
      </c>
      <c r="I2114" s="338" t="s">
        <v>9147</v>
      </c>
      <c r="J2114" s="272">
        <f t="shared" si="88"/>
        <v>250</v>
      </c>
    </row>
    <row r="2115" spans="1:11" ht="14.25" x14ac:dyDescent="0.25">
      <c r="A2115" s="337" t="s">
        <v>9403</v>
      </c>
      <c r="B2115" s="331" t="s">
        <v>9405</v>
      </c>
      <c r="C2115" s="330">
        <v>0.6</v>
      </c>
      <c r="D2115" s="331" t="s">
        <v>10207</v>
      </c>
      <c r="E2115" s="330">
        <v>68</v>
      </c>
      <c r="F2115" s="339">
        <v>33</v>
      </c>
      <c r="G2115" s="339">
        <v>250</v>
      </c>
      <c r="I2115" s="338" t="s">
        <v>9147</v>
      </c>
      <c r="J2115" s="272">
        <f t="shared" si="88"/>
        <v>265</v>
      </c>
    </row>
    <row r="2116" spans="1:11" ht="14.25" x14ac:dyDescent="0.25">
      <c r="A2116" s="337" t="s">
        <v>9404</v>
      </c>
      <c r="B2116" s="331" t="s">
        <v>9405</v>
      </c>
      <c r="C2116" s="330">
        <v>0.6</v>
      </c>
      <c r="D2116" s="331" t="s">
        <v>10208</v>
      </c>
      <c r="E2116" s="330">
        <v>68</v>
      </c>
      <c r="F2116" s="339">
        <v>33</v>
      </c>
      <c r="G2116" s="339">
        <v>250</v>
      </c>
      <c r="I2116" s="338" t="s">
        <v>9147</v>
      </c>
      <c r="J2116" s="272">
        <f t="shared" si="88"/>
        <v>265</v>
      </c>
    </row>
    <row r="2117" spans="1:11" x14ac:dyDescent="0.2">
      <c r="A2117" s="337" t="s">
        <v>10206</v>
      </c>
      <c r="B2117" s="331" t="s">
        <v>9405</v>
      </c>
      <c r="C2117" s="330">
        <v>0.6</v>
      </c>
      <c r="D2117" s="331" t="s">
        <v>5287</v>
      </c>
      <c r="E2117" s="330">
        <v>68</v>
      </c>
      <c r="F2117" s="339">
        <v>33</v>
      </c>
      <c r="G2117" s="339">
        <v>250</v>
      </c>
      <c r="I2117" s="338" t="s">
        <v>9147</v>
      </c>
      <c r="J2117" s="272">
        <f t="shared" si="88"/>
        <v>265</v>
      </c>
    </row>
    <row r="2118" spans="1:11" x14ac:dyDescent="0.2">
      <c r="A2118" s="337" t="s">
        <v>4089</v>
      </c>
      <c r="B2118" s="331" t="s">
        <v>683</v>
      </c>
      <c r="C2118" s="330">
        <v>0.6</v>
      </c>
      <c r="D2118" s="331" t="s">
        <v>4093</v>
      </c>
      <c r="E2118" s="330">
        <v>77</v>
      </c>
      <c r="F2118" s="339">
        <v>33</v>
      </c>
      <c r="G2118" s="339">
        <v>212</v>
      </c>
      <c r="H2118" s="338" t="s">
        <v>8545</v>
      </c>
      <c r="I2118" s="338" t="s">
        <v>9147</v>
      </c>
      <c r="J2118" s="272">
        <f t="shared" si="88"/>
        <v>227</v>
      </c>
    </row>
    <row r="2119" spans="1:11" x14ac:dyDescent="0.2">
      <c r="A2119" s="337" t="s">
        <v>12240</v>
      </c>
      <c r="B2119" s="518" t="s">
        <v>8490</v>
      </c>
      <c r="C2119" s="330">
        <v>0.65</v>
      </c>
      <c r="D2119" s="518" t="s">
        <v>12242</v>
      </c>
      <c r="E2119" s="330">
        <v>68</v>
      </c>
      <c r="F2119" s="339">
        <v>42</v>
      </c>
      <c r="G2119" s="339">
        <v>219</v>
      </c>
      <c r="H2119" s="338" t="s">
        <v>12241</v>
      </c>
      <c r="I2119" s="338" t="s">
        <v>9147</v>
      </c>
      <c r="J2119" s="272">
        <f t="shared" si="88"/>
        <v>234</v>
      </c>
    </row>
    <row r="2120" spans="1:11" x14ac:dyDescent="0.2">
      <c r="A2120" s="337" t="s">
        <v>1290</v>
      </c>
      <c r="B2120" s="331" t="s">
        <v>2785</v>
      </c>
      <c r="C2120" s="330">
        <v>0.66</v>
      </c>
      <c r="D2120" s="331" t="s">
        <v>6279</v>
      </c>
      <c r="E2120" s="321">
        <v>77</v>
      </c>
      <c r="F2120" s="339">
        <v>25.5</v>
      </c>
      <c r="G2120" s="339">
        <v>285</v>
      </c>
      <c r="I2120" s="338" t="s">
        <v>9098</v>
      </c>
      <c r="K2120" s="272">
        <f>G2120+17</f>
        <v>302</v>
      </c>
    </row>
    <row r="2121" spans="1:11" x14ac:dyDescent="0.2">
      <c r="A2121" s="348" t="s">
        <v>5530</v>
      </c>
      <c r="B2121" s="329" t="s">
        <v>4892</v>
      </c>
      <c r="C2121" s="330">
        <v>0.7</v>
      </c>
      <c r="D2121" s="331" t="s">
        <v>8214</v>
      </c>
      <c r="E2121" s="330">
        <v>79</v>
      </c>
      <c r="F2121" s="271" t="s">
        <v>3375</v>
      </c>
      <c r="G2121" s="271">
        <v>281</v>
      </c>
      <c r="I2121" s="338" t="s">
        <v>9098</v>
      </c>
      <c r="K2121" s="272">
        <f>G2121+17</f>
        <v>298</v>
      </c>
    </row>
    <row r="2122" spans="1:11" x14ac:dyDescent="0.2">
      <c r="A2122" s="348" t="s">
        <v>4556</v>
      </c>
      <c r="B2122" s="329" t="s">
        <v>4892</v>
      </c>
      <c r="C2122" s="330">
        <v>0.7</v>
      </c>
      <c r="D2122" s="331" t="s">
        <v>5344</v>
      </c>
      <c r="E2122" s="330">
        <v>79</v>
      </c>
      <c r="F2122" s="271">
        <v>25</v>
      </c>
      <c r="G2122" s="271">
        <v>281</v>
      </c>
      <c r="I2122" s="338" t="s">
        <v>9098</v>
      </c>
      <c r="K2122" s="272">
        <f>G2122+17</f>
        <v>298</v>
      </c>
    </row>
    <row r="2123" spans="1:11" x14ac:dyDescent="0.2">
      <c r="A2123" s="348" t="s">
        <v>4555</v>
      </c>
      <c r="B2123" s="329" t="s">
        <v>4892</v>
      </c>
      <c r="C2123" s="330">
        <v>0.7</v>
      </c>
      <c r="D2123" s="331" t="s">
        <v>2794</v>
      </c>
      <c r="E2123" s="330">
        <v>79</v>
      </c>
      <c r="F2123" s="271">
        <v>25</v>
      </c>
      <c r="G2123" s="271">
        <v>281</v>
      </c>
      <c r="I2123" s="338" t="s">
        <v>9098</v>
      </c>
      <c r="K2123" s="272">
        <f>G2123+17</f>
        <v>298</v>
      </c>
    </row>
    <row r="2124" spans="1:11" x14ac:dyDescent="0.2">
      <c r="A2124" s="348" t="s">
        <v>10272</v>
      </c>
      <c r="B2124" s="329" t="s">
        <v>8490</v>
      </c>
      <c r="C2124" s="330">
        <v>0.7</v>
      </c>
      <c r="D2124" s="331" t="s">
        <v>10271</v>
      </c>
      <c r="E2124" s="330">
        <v>71</v>
      </c>
      <c r="F2124" s="271">
        <v>33</v>
      </c>
      <c r="G2124" s="271">
        <v>275</v>
      </c>
      <c r="I2124" s="338" t="s">
        <v>9147</v>
      </c>
      <c r="J2124" s="272">
        <f>G2124+15</f>
        <v>290</v>
      </c>
    </row>
    <row r="2125" spans="1:11" x14ac:dyDescent="0.2">
      <c r="A2125" s="337" t="s">
        <v>7208</v>
      </c>
      <c r="B2125" s="329" t="s">
        <v>8490</v>
      </c>
      <c r="C2125" s="321">
        <v>0.7</v>
      </c>
      <c r="D2125" s="331" t="s">
        <v>7805</v>
      </c>
      <c r="E2125" s="321">
        <v>76</v>
      </c>
      <c r="F2125" s="271">
        <v>30</v>
      </c>
      <c r="G2125" s="271">
        <v>277</v>
      </c>
      <c r="I2125" s="338" t="s">
        <v>9098</v>
      </c>
      <c r="K2125" s="272">
        <f t="shared" ref="K2125:K2133" si="89">G2125+17</f>
        <v>294</v>
      </c>
    </row>
    <row r="2126" spans="1:11" x14ac:dyDescent="0.2">
      <c r="A2126" s="337" t="s">
        <v>7201</v>
      </c>
      <c r="B2126" s="329" t="s">
        <v>8490</v>
      </c>
      <c r="C2126" s="321">
        <v>0.7</v>
      </c>
      <c r="D2126" s="331" t="s">
        <v>544</v>
      </c>
      <c r="E2126" s="321">
        <v>79</v>
      </c>
      <c r="F2126" s="339"/>
      <c r="G2126" s="339"/>
      <c r="I2126" s="338" t="s">
        <v>9098</v>
      </c>
      <c r="K2126" s="272">
        <f t="shared" si="89"/>
        <v>17</v>
      </c>
    </row>
    <row r="2127" spans="1:11" x14ac:dyDescent="0.2">
      <c r="A2127" s="337" t="s">
        <v>7204</v>
      </c>
      <c r="B2127" s="329" t="s">
        <v>8490</v>
      </c>
      <c r="C2127" s="321">
        <v>0.7</v>
      </c>
      <c r="D2127" s="331" t="s">
        <v>3373</v>
      </c>
      <c r="E2127" s="321">
        <v>80</v>
      </c>
      <c r="F2127" s="339"/>
      <c r="G2127" s="339">
        <v>227</v>
      </c>
      <c r="I2127" s="338" t="s">
        <v>9098</v>
      </c>
      <c r="K2127" s="272">
        <f t="shared" si="89"/>
        <v>244</v>
      </c>
    </row>
    <row r="2128" spans="1:11" x14ac:dyDescent="0.2">
      <c r="A2128" s="337" t="s">
        <v>3603</v>
      </c>
      <c r="B2128" s="329" t="s">
        <v>8490</v>
      </c>
      <c r="C2128" s="321">
        <v>0.7</v>
      </c>
      <c r="D2128" s="331" t="s">
        <v>3602</v>
      </c>
      <c r="E2128" s="321">
        <v>78</v>
      </c>
      <c r="F2128" s="339">
        <v>26</v>
      </c>
      <c r="G2128" s="339">
        <v>254</v>
      </c>
      <c r="H2128" s="338" t="s">
        <v>6268</v>
      </c>
      <c r="I2128" s="338" t="s">
        <v>9098</v>
      </c>
      <c r="K2128" s="272">
        <f t="shared" si="89"/>
        <v>271</v>
      </c>
    </row>
    <row r="2129" spans="1:11" x14ac:dyDescent="0.2">
      <c r="A2129" s="337" t="s">
        <v>7206</v>
      </c>
      <c r="B2129" s="329" t="s">
        <v>8490</v>
      </c>
      <c r="C2129" s="321">
        <v>0.7</v>
      </c>
      <c r="D2129" s="331" t="s">
        <v>1317</v>
      </c>
      <c r="E2129" s="321">
        <v>75</v>
      </c>
      <c r="F2129" s="339">
        <v>26</v>
      </c>
      <c r="G2129" s="339">
        <v>284</v>
      </c>
      <c r="I2129" s="338" t="s">
        <v>9098</v>
      </c>
      <c r="K2129" s="272">
        <f t="shared" si="89"/>
        <v>301</v>
      </c>
    </row>
    <row r="2130" spans="1:11" x14ac:dyDescent="0.2">
      <c r="A2130" s="337" t="s">
        <v>3496</v>
      </c>
      <c r="B2130" s="331" t="s">
        <v>8490</v>
      </c>
      <c r="C2130" s="330">
        <v>0.7</v>
      </c>
      <c r="D2130" s="331" t="s">
        <v>7459</v>
      </c>
      <c r="E2130" s="330">
        <v>74</v>
      </c>
      <c r="F2130" s="271">
        <v>25</v>
      </c>
      <c r="G2130" s="271">
        <v>283</v>
      </c>
      <c r="I2130" s="338" t="s">
        <v>9098</v>
      </c>
      <c r="K2130" s="272">
        <f t="shared" si="89"/>
        <v>300</v>
      </c>
    </row>
    <row r="2131" spans="1:11" x14ac:dyDescent="0.2">
      <c r="A2131" s="337" t="s">
        <v>7202</v>
      </c>
      <c r="B2131" s="329" t="s">
        <v>8490</v>
      </c>
      <c r="C2131" s="321">
        <v>0.7</v>
      </c>
      <c r="D2131" s="331" t="s">
        <v>7460</v>
      </c>
      <c r="E2131" s="321">
        <v>79</v>
      </c>
      <c r="F2131" s="339"/>
      <c r="G2131" s="339"/>
      <c r="I2131" s="338" t="s">
        <v>9098</v>
      </c>
      <c r="K2131" s="272">
        <f t="shared" si="89"/>
        <v>17</v>
      </c>
    </row>
    <row r="2132" spans="1:11" x14ac:dyDescent="0.2">
      <c r="A2132" s="337" t="s">
        <v>11558</v>
      </c>
      <c r="B2132" s="573" t="s">
        <v>8490</v>
      </c>
      <c r="C2132" s="321">
        <v>0.7</v>
      </c>
      <c r="D2132" s="518" t="s">
        <v>11559</v>
      </c>
      <c r="E2132" s="321">
        <v>78</v>
      </c>
      <c r="F2132" s="339">
        <v>26</v>
      </c>
      <c r="G2132" s="339">
        <v>273</v>
      </c>
      <c r="I2132" s="338" t="s">
        <v>9098</v>
      </c>
      <c r="K2132" s="272">
        <f t="shared" si="89"/>
        <v>290</v>
      </c>
    </row>
    <row r="2133" spans="1:11" x14ac:dyDescent="0.2">
      <c r="A2133" s="337" t="s">
        <v>10911</v>
      </c>
      <c r="B2133" s="573" t="s">
        <v>8490</v>
      </c>
      <c r="C2133" s="321">
        <v>0.7</v>
      </c>
      <c r="D2133" s="518" t="s">
        <v>10912</v>
      </c>
      <c r="E2133" s="321">
        <v>78</v>
      </c>
      <c r="F2133" s="339">
        <v>25</v>
      </c>
      <c r="G2133" s="339">
        <v>275</v>
      </c>
      <c r="H2133" s="272" t="s">
        <v>10910</v>
      </c>
      <c r="I2133" s="338" t="s">
        <v>9098</v>
      </c>
      <c r="K2133" s="272">
        <f t="shared" si="89"/>
        <v>292</v>
      </c>
    </row>
    <row r="2134" spans="1:11" x14ac:dyDescent="0.2">
      <c r="A2134" s="337" t="s">
        <v>10329</v>
      </c>
      <c r="B2134" s="329" t="s">
        <v>8490</v>
      </c>
      <c r="C2134" s="321">
        <v>0.7</v>
      </c>
      <c r="D2134" s="331" t="s">
        <v>2004</v>
      </c>
      <c r="E2134" s="321">
        <v>76</v>
      </c>
      <c r="F2134" s="339">
        <v>63</v>
      </c>
      <c r="G2134" s="339">
        <v>240</v>
      </c>
      <c r="H2134" s="338" t="s">
        <v>2005</v>
      </c>
      <c r="I2134" s="338" t="s">
        <v>9147</v>
      </c>
      <c r="J2134" s="272">
        <f>G2134+15</f>
        <v>255</v>
      </c>
    </row>
    <row r="2135" spans="1:11" x14ac:dyDescent="0.2">
      <c r="A2135" s="337" t="s">
        <v>2006</v>
      </c>
      <c r="B2135" s="329" t="s">
        <v>8490</v>
      </c>
      <c r="C2135" s="321">
        <v>0.7</v>
      </c>
      <c r="D2135" s="331" t="s">
        <v>2007</v>
      </c>
      <c r="E2135" s="321">
        <v>77</v>
      </c>
      <c r="F2135" s="339">
        <v>74</v>
      </c>
      <c r="G2135" s="339">
        <v>230</v>
      </c>
      <c r="H2135" s="338" t="s">
        <v>2005</v>
      </c>
      <c r="I2135" s="338" t="s">
        <v>9147</v>
      </c>
      <c r="J2135" s="272">
        <f>G2135+15</f>
        <v>245</v>
      </c>
    </row>
    <row r="2136" spans="1:11" x14ac:dyDescent="0.2">
      <c r="A2136" s="337" t="s">
        <v>7207</v>
      </c>
      <c r="B2136" s="329" t="s">
        <v>8490</v>
      </c>
      <c r="C2136" s="321">
        <v>0.7</v>
      </c>
      <c r="D2136" s="331" t="s">
        <v>3374</v>
      </c>
      <c r="E2136" s="321">
        <v>79</v>
      </c>
      <c r="F2136" s="271">
        <v>25</v>
      </c>
      <c r="G2136" s="271">
        <v>288</v>
      </c>
      <c r="I2136" s="338" t="s">
        <v>9098</v>
      </c>
      <c r="K2136" s="272">
        <f>G2136+17</f>
        <v>305</v>
      </c>
    </row>
    <row r="2137" spans="1:11" x14ac:dyDescent="0.2">
      <c r="A2137" s="337" t="s">
        <v>4657</v>
      </c>
      <c r="B2137" s="329" t="s">
        <v>8490</v>
      </c>
      <c r="C2137" s="321">
        <v>0.7</v>
      </c>
      <c r="D2137" s="331" t="s">
        <v>4658</v>
      </c>
      <c r="E2137" s="321">
        <v>74</v>
      </c>
      <c r="F2137" s="271">
        <v>28</v>
      </c>
      <c r="G2137" s="271">
        <v>293</v>
      </c>
      <c r="H2137" s="338" t="s">
        <v>4659</v>
      </c>
      <c r="I2137" s="338" t="s">
        <v>9098</v>
      </c>
      <c r="K2137" s="272">
        <f>G2137+17</f>
        <v>310</v>
      </c>
    </row>
    <row r="2138" spans="1:11" x14ac:dyDescent="0.2">
      <c r="A2138" s="337" t="s">
        <v>7205</v>
      </c>
      <c r="B2138" s="329" t="s">
        <v>8490</v>
      </c>
      <c r="C2138" s="321">
        <v>0.7</v>
      </c>
      <c r="D2138" s="331" t="s">
        <v>3566</v>
      </c>
      <c r="E2138" s="321">
        <v>76</v>
      </c>
      <c r="F2138" s="271">
        <v>40</v>
      </c>
      <c r="G2138" s="271">
        <v>253</v>
      </c>
      <c r="I2138" s="338" t="s">
        <v>9098</v>
      </c>
      <c r="K2138" s="272">
        <f>G2138+17</f>
        <v>270</v>
      </c>
    </row>
    <row r="2139" spans="1:11" x14ac:dyDescent="0.2">
      <c r="A2139" s="337" t="s">
        <v>7203</v>
      </c>
      <c r="B2139" s="329" t="s">
        <v>8490</v>
      </c>
      <c r="C2139" s="321">
        <v>0.7</v>
      </c>
      <c r="D2139" s="331" t="s">
        <v>3372</v>
      </c>
      <c r="E2139" s="321">
        <v>79</v>
      </c>
      <c r="F2139" s="339">
        <v>25</v>
      </c>
      <c r="G2139" s="339">
        <v>292</v>
      </c>
      <c r="I2139" s="338" t="s">
        <v>9098</v>
      </c>
      <c r="K2139" s="272">
        <f>G2139+17</f>
        <v>309</v>
      </c>
    </row>
    <row r="2140" spans="1:11" x14ac:dyDescent="0.2">
      <c r="A2140" s="337" t="s">
        <v>10539</v>
      </c>
      <c r="B2140" s="329" t="s">
        <v>683</v>
      </c>
      <c r="C2140" s="321">
        <v>0.7</v>
      </c>
      <c r="D2140" s="331" t="s">
        <v>10540</v>
      </c>
      <c r="E2140" s="321">
        <v>73</v>
      </c>
      <c r="F2140" s="339">
        <v>30</v>
      </c>
      <c r="G2140" s="339">
        <v>243</v>
      </c>
      <c r="H2140" s="338" t="s">
        <v>8545</v>
      </c>
      <c r="I2140" s="338" t="s">
        <v>9147</v>
      </c>
      <c r="J2140" s="272">
        <f>G2140+15</f>
        <v>258</v>
      </c>
    </row>
    <row r="2141" spans="1:11" x14ac:dyDescent="0.2">
      <c r="A2141" s="483" t="s">
        <v>2708</v>
      </c>
      <c r="B2141" s="491" t="s">
        <v>3365</v>
      </c>
      <c r="C2141" s="485">
        <v>0.75</v>
      </c>
      <c r="D2141" s="538" t="s">
        <v>5526</v>
      </c>
      <c r="E2141" s="486">
        <v>87</v>
      </c>
      <c r="F2141" s="486">
        <v>25</v>
      </c>
      <c r="G2141" s="486">
        <v>270</v>
      </c>
      <c r="H2141" s="491"/>
      <c r="I2141" s="491" t="s">
        <v>9098</v>
      </c>
      <c r="J2141" s="491"/>
      <c r="K2141" s="491">
        <f>G2141+17</f>
        <v>287</v>
      </c>
    </row>
    <row r="2142" spans="1:11" x14ac:dyDescent="0.2">
      <c r="A2142" s="337" t="s">
        <v>3597</v>
      </c>
      <c r="B2142" s="338" t="s">
        <v>3365</v>
      </c>
      <c r="C2142" s="332">
        <v>0.75</v>
      </c>
      <c r="D2142" s="420" t="s">
        <v>3598</v>
      </c>
      <c r="E2142" s="271">
        <v>80</v>
      </c>
      <c r="F2142" s="271">
        <v>26</v>
      </c>
      <c r="G2142" s="271">
        <v>301</v>
      </c>
      <c r="H2142" s="338" t="s">
        <v>3599</v>
      </c>
      <c r="I2142" s="338" t="s">
        <v>9098</v>
      </c>
      <c r="K2142" s="272">
        <f>G2142+17</f>
        <v>318</v>
      </c>
    </row>
    <row r="2143" spans="1:11" x14ac:dyDescent="0.2">
      <c r="A2143" s="337" t="s">
        <v>6453</v>
      </c>
      <c r="B2143" s="338" t="s">
        <v>3365</v>
      </c>
      <c r="C2143" s="332">
        <v>0.75</v>
      </c>
      <c r="D2143" s="420" t="s">
        <v>9234</v>
      </c>
      <c r="E2143" s="271">
        <v>72</v>
      </c>
      <c r="F2143" s="271">
        <v>33</v>
      </c>
      <c r="G2143" s="271">
        <v>274</v>
      </c>
      <c r="I2143" s="338" t="s">
        <v>9147</v>
      </c>
      <c r="J2143" s="272">
        <f>G2143+15</f>
        <v>289</v>
      </c>
    </row>
    <row r="2144" spans="1:11" x14ac:dyDescent="0.2">
      <c r="A2144" s="337" t="s">
        <v>7716</v>
      </c>
      <c r="B2144" s="338" t="s">
        <v>3365</v>
      </c>
      <c r="C2144" s="332">
        <v>0.75</v>
      </c>
      <c r="D2144" s="420" t="s">
        <v>9074</v>
      </c>
      <c r="E2144" s="271">
        <v>79</v>
      </c>
      <c r="F2144" s="271">
        <v>27</v>
      </c>
      <c r="G2144" s="271">
        <v>290</v>
      </c>
      <c r="I2144" s="338" t="s">
        <v>9098</v>
      </c>
      <c r="K2144" s="272">
        <f t="shared" ref="K2144:K2150" si="90">G2144+17</f>
        <v>307</v>
      </c>
    </row>
    <row r="2145" spans="1:11" x14ac:dyDescent="0.2">
      <c r="A2145" s="337" t="s">
        <v>7667</v>
      </c>
      <c r="B2145" s="338" t="s">
        <v>3365</v>
      </c>
      <c r="C2145" s="332">
        <v>0.75</v>
      </c>
      <c r="D2145" s="420" t="s">
        <v>6966</v>
      </c>
      <c r="E2145" s="271">
        <v>80</v>
      </c>
      <c r="F2145" s="271">
        <v>42</v>
      </c>
      <c r="G2145" s="271">
        <v>293</v>
      </c>
      <c r="I2145" s="338" t="s">
        <v>9098</v>
      </c>
      <c r="K2145" s="272">
        <f t="shared" si="90"/>
        <v>310</v>
      </c>
    </row>
    <row r="2146" spans="1:11" x14ac:dyDescent="0.2">
      <c r="A2146" s="337" t="s">
        <v>9982</v>
      </c>
      <c r="B2146" s="338" t="s">
        <v>3365</v>
      </c>
      <c r="C2146" s="332">
        <v>0.75</v>
      </c>
      <c r="D2146" s="420" t="s">
        <v>9983</v>
      </c>
      <c r="E2146" s="271">
        <v>76</v>
      </c>
      <c r="F2146" s="271">
        <v>26</v>
      </c>
      <c r="G2146" s="271">
        <v>265</v>
      </c>
      <c r="H2146" s="338" t="s">
        <v>4226</v>
      </c>
      <c r="I2146" s="338" t="s">
        <v>9098</v>
      </c>
      <c r="K2146" s="272">
        <f t="shared" si="90"/>
        <v>282</v>
      </c>
    </row>
    <row r="2147" spans="1:11" x14ac:dyDescent="0.2">
      <c r="A2147" s="544" t="s">
        <v>10628</v>
      </c>
      <c r="B2147" s="346" t="s">
        <v>3365</v>
      </c>
      <c r="C2147" s="332">
        <v>0.75</v>
      </c>
      <c r="D2147" s="350" t="s">
        <v>10629</v>
      </c>
      <c r="E2147" s="271">
        <v>74</v>
      </c>
      <c r="F2147" s="271">
        <v>33</v>
      </c>
      <c r="G2147" s="271">
        <v>245</v>
      </c>
      <c r="H2147" s="346" t="s">
        <v>10626</v>
      </c>
      <c r="I2147" s="346" t="s">
        <v>9147</v>
      </c>
      <c r="J2147" s="272">
        <f>G2147+15</f>
        <v>260</v>
      </c>
    </row>
    <row r="2148" spans="1:11" x14ac:dyDescent="0.2">
      <c r="A2148" s="337" t="s">
        <v>2070</v>
      </c>
      <c r="B2148" s="338" t="s">
        <v>3365</v>
      </c>
      <c r="C2148" s="332">
        <v>0.75</v>
      </c>
      <c r="D2148" s="420" t="s">
        <v>2071</v>
      </c>
      <c r="E2148" s="271">
        <v>75</v>
      </c>
      <c r="F2148" s="271">
        <v>29</v>
      </c>
      <c r="G2148" s="271">
        <v>295</v>
      </c>
      <c r="I2148" s="338" t="s">
        <v>9098</v>
      </c>
      <c r="K2148" s="272">
        <f t="shared" si="90"/>
        <v>312</v>
      </c>
    </row>
    <row r="2149" spans="1:11" x14ac:dyDescent="0.2">
      <c r="A2149" s="337" t="s">
        <v>5278</v>
      </c>
      <c r="B2149" s="338" t="s">
        <v>3365</v>
      </c>
      <c r="C2149" s="332">
        <v>0.75</v>
      </c>
      <c r="D2149" s="420" t="s">
        <v>5279</v>
      </c>
      <c r="E2149" s="271">
        <v>76</v>
      </c>
      <c r="F2149" s="271">
        <v>28</v>
      </c>
      <c r="G2149" s="271">
        <v>291</v>
      </c>
      <c r="I2149" s="338" t="s">
        <v>9098</v>
      </c>
      <c r="K2149" s="272">
        <f t="shared" si="90"/>
        <v>308</v>
      </c>
    </row>
    <row r="2150" spans="1:11" x14ac:dyDescent="0.2">
      <c r="A2150" s="337" t="s">
        <v>1049</v>
      </c>
      <c r="B2150" s="336" t="s">
        <v>1423</v>
      </c>
      <c r="C2150" s="332">
        <v>0.75</v>
      </c>
      <c r="D2150" s="336" t="s">
        <v>5218</v>
      </c>
      <c r="E2150" s="271">
        <v>76</v>
      </c>
      <c r="F2150" s="271">
        <v>28</v>
      </c>
      <c r="G2150" s="271">
        <v>278</v>
      </c>
      <c r="I2150" s="338" t="s">
        <v>9098</v>
      </c>
      <c r="K2150" s="272">
        <f t="shared" si="90"/>
        <v>295</v>
      </c>
    </row>
    <row r="2151" spans="1:11" x14ac:dyDescent="0.2">
      <c r="A2151" s="337" t="s">
        <v>536</v>
      </c>
      <c r="B2151" s="336" t="s">
        <v>4892</v>
      </c>
      <c r="C2151" s="332">
        <v>0.75</v>
      </c>
      <c r="D2151" s="336" t="s">
        <v>7694</v>
      </c>
      <c r="E2151" s="271">
        <v>72</v>
      </c>
      <c r="F2151" s="271">
        <v>30</v>
      </c>
      <c r="G2151" s="271">
        <v>268</v>
      </c>
      <c r="I2151" s="338" t="s">
        <v>9147</v>
      </c>
      <c r="J2151" s="272">
        <f>G2151+15</f>
        <v>283</v>
      </c>
    </row>
    <row r="2152" spans="1:11" x14ac:dyDescent="0.2">
      <c r="A2152" s="337" t="s">
        <v>12016</v>
      </c>
      <c r="B2152" s="572" t="s">
        <v>4892</v>
      </c>
      <c r="C2152" s="332">
        <v>0.75</v>
      </c>
      <c r="D2152" s="572" t="s">
        <v>11667</v>
      </c>
      <c r="E2152" s="271">
        <v>70</v>
      </c>
      <c r="F2152" s="271">
        <v>35</v>
      </c>
      <c r="G2152" s="271">
        <v>272</v>
      </c>
      <c r="H2152" s="272" t="s">
        <v>12011</v>
      </c>
      <c r="I2152" s="338" t="s">
        <v>9147</v>
      </c>
      <c r="J2152" s="272">
        <v>287</v>
      </c>
    </row>
    <row r="2153" spans="1:11" x14ac:dyDescent="0.2">
      <c r="A2153" s="337" t="s">
        <v>12019</v>
      </c>
      <c r="B2153" s="572" t="s">
        <v>4892</v>
      </c>
      <c r="C2153" s="332">
        <v>0.75</v>
      </c>
      <c r="D2153" s="572" t="s">
        <v>12020</v>
      </c>
      <c r="E2153" s="271">
        <v>76</v>
      </c>
      <c r="F2153" s="271">
        <v>33</v>
      </c>
      <c r="G2153" s="271">
        <v>266</v>
      </c>
      <c r="H2153" s="272" t="s">
        <v>12011</v>
      </c>
      <c r="I2153" s="338" t="s">
        <v>9147</v>
      </c>
      <c r="J2153" s="272">
        <v>281</v>
      </c>
    </row>
    <row r="2154" spans="1:11" x14ac:dyDescent="0.2">
      <c r="A2154" s="337" t="s">
        <v>8648</v>
      </c>
      <c r="B2154" s="336" t="s">
        <v>8490</v>
      </c>
      <c r="C2154" s="332">
        <v>0.75</v>
      </c>
      <c r="D2154" s="336" t="s">
        <v>2340</v>
      </c>
      <c r="E2154" s="271">
        <v>78</v>
      </c>
      <c r="F2154" s="271">
        <v>25</v>
      </c>
      <c r="G2154" s="271">
        <v>290</v>
      </c>
      <c r="I2154" s="338" t="s">
        <v>9098</v>
      </c>
      <c r="K2154" s="272">
        <f>G2154+17</f>
        <v>307</v>
      </c>
    </row>
    <row r="2155" spans="1:11" x14ac:dyDescent="0.2">
      <c r="A2155" s="337" t="s">
        <v>4185</v>
      </c>
      <c r="B2155" s="354" t="s">
        <v>8490</v>
      </c>
      <c r="C2155" s="330">
        <v>0.75</v>
      </c>
      <c r="D2155" s="350" t="s">
        <v>4370</v>
      </c>
      <c r="E2155" s="353">
        <v>80</v>
      </c>
      <c r="F2155" s="271">
        <v>27</v>
      </c>
      <c r="G2155" s="271">
        <v>268</v>
      </c>
      <c r="I2155" s="338" t="s">
        <v>9098</v>
      </c>
      <c r="K2155" s="272">
        <f>G2155+17</f>
        <v>285</v>
      </c>
    </row>
    <row r="2156" spans="1:11" x14ac:dyDescent="0.2">
      <c r="A2156" s="483" t="s">
        <v>629</v>
      </c>
      <c r="B2156" s="525" t="s">
        <v>8490</v>
      </c>
      <c r="C2156" s="489">
        <v>0.75</v>
      </c>
      <c r="D2156" s="538" t="s">
        <v>6624</v>
      </c>
      <c r="E2156" s="486">
        <v>77</v>
      </c>
      <c r="F2156" s="486">
        <v>25</v>
      </c>
      <c r="G2156" s="486">
        <v>279</v>
      </c>
      <c r="H2156" s="491" t="s">
        <v>6883</v>
      </c>
      <c r="I2156" s="491" t="s">
        <v>9098</v>
      </c>
      <c r="J2156" s="491"/>
      <c r="K2156" s="491">
        <f>G2156+17</f>
        <v>296</v>
      </c>
    </row>
    <row r="2157" spans="1:11" x14ac:dyDescent="0.2">
      <c r="A2157" s="337" t="s">
        <v>7173</v>
      </c>
      <c r="B2157" s="354" t="s">
        <v>8490</v>
      </c>
      <c r="C2157" s="330">
        <v>0.75</v>
      </c>
      <c r="D2157" s="350" t="s">
        <v>6624</v>
      </c>
      <c r="E2157" s="353">
        <v>78</v>
      </c>
      <c r="F2157" s="271">
        <v>25</v>
      </c>
      <c r="G2157" s="271">
        <v>282</v>
      </c>
      <c r="H2157" s="338" t="s">
        <v>7172</v>
      </c>
      <c r="I2157" s="338" t="s">
        <v>9098</v>
      </c>
      <c r="K2157" s="272">
        <f>G2157+17</f>
        <v>299</v>
      </c>
    </row>
    <row r="2158" spans="1:11" x14ac:dyDescent="0.2">
      <c r="A2158" s="483" t="s">
        <v>9763</v>
      </c>
      <c r="B2158" s="491" t="s">
        <v>8490</v>
      </c>
      <c r="C2158" s="485">
        <v>0.75</v>
      </c>
      <c r="D2158" s="538" t="s">
        <v>1469</v>
      </c>
      <c r="E2158" s="486">
        <v>71</v>
      </c>
      <c r="F2158" s="486">
        <v>37</v>
      </c>
      <c r="G2158" s="486">
        <v>278</v>
      </c>
      <c r="H2158" s="491"/>
      <c r="I2158" s="491" t="s">
        <v>9147</v>
      </c>
      <c r="J2158" s="491">
        <f t="shared" ref="J2158:J2164" si="91">G2158+15</f>
        <v>293</v>
      </c>
    </row>
    <row r="2159" spans="1:11" x14ac:dyDescent="0.2">
      <c r="A2159" s="337" t="s">
        <v>8130</v>
      </c>
      <c r="B2159" s="338" t="s">
        <v>8490</v>
      </c>
      <c r="C2159" s="332">
        <v>0.75</v>
      </c>
      <c r="D2159" s="420" t="s">
        <v>1469</v>
      </c>
      <c r="E2159" s="271">
        <v>71</v>
      </c>
      <c r="F2159" s="271">
        <v>38</v>
      </c>
      <c r="G2159" s="271">
        <v>272</v>
      </c>
      <c r="H2159" s="338" t="s">
        <v>8131</v>
      </c>
      <c r="I2159" s="338" t="s">
        <v>9147</v>
      </c>
      <c r="J2159" s="272">
        <f t="shared" si="91"/>
        <v>287</v>
      </c>
    </row>
    <row r="2160" spans="1:11" x14ac:dyDescent="0.2">
      <c r="A2160" s="337" t="s">
        <v>9919</v>
      </c>
      <c r="B2160" s="338" t="s">
        <v>8490</v>
      </c>
      <c r="C2160" s="332">
        <v>0.75</v>
      </c>
      <c r="D2160" s="420" t="s">
        <v>8213</v>
      </c>
      <c r="E2160" s="271">
        <v>71</v>
      </c>
      <c r="F2160" s="271">
        <v>38</v>
      </c>
      <c r="G2160" s="271">
        <v>265</v>
      </c>
      <c r="I2160" s="338" t="s">
        <v>9147</v>
      </c>
      <c r="J2160" s="272">
        <f t="shared" si="91"/>
        <v>280</v>
      </c>
    </row>
    <row r="2161" spans="1:11" x14ac:dyDescent="0.2">
      <c r="A2161" s="337" t="s">
        <v>4747</v>
      </c>
      <c r="B2161" s="338" t="s">
        <v>8490</v>
      </c>
      <c r="C2161" s="332">
        <v>0.75</v>
      </c>
      <c r="D2161" s="420" t="s">
        <v>4746</v>
      </c>
      <c r="E2161" s="271">
        <v>71</v>
      </c>
      <c r="F2161" s="271">
        <v>30</v>
      </c>
      <c r="G2161" s="271">
        <v>263</v>
      </c>
      <c r="I2161" s="338" t="s">
        <v>9147</v>
      </c>
      <c r="J2161" s="272">
        <f t="shared" si="91"/>
        <v>278</v>
      </c>
    </row>
    <row r="2162" spans="1:11" ht="25.5" x14ac:dyDescent="0.2">
      <c r="A2162" s="337" t="s">
        <v>4007</v>
      </c>
      <c r="B2162" s="338" t="s">
        <v>8490</v>
      </c>
      <c r="C2162" s="332">
        <v>0.75</v>
      </c>
      <c r="D2162" s="773" t="s">
        <v>4922</v>
      </c>
      <c r="E2162" s="271">
        <v>71</v>
      </c>
      <c r="F2162" s="271">
        <v>33</v>
      </c>
      <c r="G2162" s="271">
        <v>267</v>
      </c>
      <c r="I2162" s="338" t="s">
        <v>9147</v>
      </c>
      <c r="J2162" s="272">
        <f t="shared" si="91"/>
        <v>282</v>
      </c>
    </row>
    <row r="2163" spans="1:11" x14ac:dyDescent="0.2">
      <c r="A2163" s="337" t="s">
        <v>11508</v>
      </c>
      <c r="B2163" s="338" t="s">
        <v>8490</v>
      </c>
      <c r="C2163" s="332">
        <v>0.75</v>
      </c>
      <c r="D2163" s="773" t="s">
        <v>11509</v>
      </c>
      <c r="E2163" s="271">
        <v>72</v>
      </c>
      <c r="F2163" s="271">
        <v>32</v>
      </c>
      <c r="G2163" s="271">
        <v>265</v>
      </c>
      <c r="H2163" s="272" t="s">
        <v>11503</v>
      </c>
      <c r="I2163" s="338" t="s">
        <v>9147</v>
      </c>
      <c r="J2163" s="272">
        <f t="shared" si="91"/>
        <v>280</v>
      </c>
    </row>
    <row r="2164" spans="1:11" x14ac:dyDescent="0.2">
      <c r="A2164" s="337" t="s">
        <v>9908</v>
      </c>
      <c r="B2164" s="338" t="s">
        <v>8490</v>
      </c>
      <c r="C2164" s="332">
        <v>0.75</v>
      </c>
      <c r="D2164" s="773" t="s">
        <v>10271</v>
      </c>
      <c r="E2164" s="271">
        <v>71</v>
      </c>
      <c r="F2164" s="271">
        <v>37</v>
      </c>
      <c r="G2164" s="271">
        <v>275</v>
      </c>
      <c r="H2164" s="338" t="s">
        <v>3789</v>
      </c>
      <c r="I2164" s="338" t="s">
        <v>9147</v>
      </c>
      <c r="J2164" s="272">
        <f t="shared" si="91"/>
        <v>290</v>
      </c>
    </row>
    <row r="2165" spans="1:11" x14ac:dyDescent="0.2">
      <c r="A2165" s="337" t="s">
        <v>4603</v>
      </c>
      <c r="B2165" s="354" t="s">
        <v>8490</v>
      </c>
      <c r="C2165" s="330">
        <v>0.75</v>
      </c>
      <c r="D2165" s="350" t="s">
        <v>3171</v>
      </c>
      <c r="E2165" s="353">
        <v>78</v>
      </c>
      <c r="F2165" s="271">
        <v>25</v>
      </c>
      <c r="G2165" s="271">
        <v>305</v>
      </c>
      <c r="I2165" s="338" t="s">
        <v>9098</v>
      </c>
      <c r="K2165" s="272">
        <f>G2165+17</f>
        <v>322</v>
      </c>
    </row>
    <row r="2166" spans="1:11" x14ac:dyDescent="0.2">
      <c r="A2166" s="337" t="s">
        <v>532</v>
      </c>
      <c r="B2166" s="354" t="s">
        <v>8490</v>
      </c>
      <c r="C2166" s="330">
        <v>0.75</v>
      </c>
      <c r="D2166" s="350" t="s">
        <v>7178</v>
      </c>
      <c r="E2166" s="353">
        <v>76</v>
      </c>
      <c r="F2166" s="271">
        <v>28</v>
      </c>
      <c r="G2166" s="271">
        <v>293</v>
      </c>
      <c r="I2166" s="338" t="s">
        <v>9098</v>
      </c>
      <c r="K2166" s="272">
        <f>G2166+17</f>
        <v>310</v>
      </c>
    </row>
    <row r="2167" spans="1:11" x14ac:dyDescent="0.2">
      <c r="A2167" s="337" t="s">
        <v>12579</v>
      </c>
      <c r="B2167" s="582" t="s">
        <v>8490</v>
      </c>
      <c r="C2167" s="330">
        <v>0.75</v>
      </c>
      <c r="D2167" s="420" t="s">
        <v>10614</v>
      </c>
      <c r="E2167" s="353">
        <v>78</v>
      </c>
      <c r="F2167" s="271">
        <v>25</v>
      </c>
      <c r="G2167" s="271">
        <v>280</v>
      </c>
      <c r="H2167" s="272" t="s">
        <v>12580</v>
      </c>
      <c r="I2167" s="338" t="s">
        <v>9098</v>
      </c>
      <c r="K2167" s="272">
        <f>G2167+17</f>
        <v>297</v>
      </c>
    </row>
    <row r="2168" spans="1:11" x14ac:dyDescent="0.2">
      <c r="A2168" s="337" t="s">
        <v>12596</v>
      </c>
      <c r="B2168" s="582" t="s">
        <v>8490</v>
      </c>
      <c r="C2168" s="330">
        <v>0.75</v>
      </c>
      <c r="D2168" s="420" t="s">
        <v>12597</v>
      </c>
      <c r="E2168" s="353">
        <v>78</v>
      </c>
      <c r="F2168" s="271">
        <v>25</v>
      </c>
      <c r="G2168" s="271">
        <v>280</v>
      </c>
      <c r="H2168" s="272" t="s">
        <v>12598</v>
      </c>
      <c r="I2168" s="338" t="s">
        <v>9098</v>
      </c>
      <c r="K2168" s="272">
        <f>G2168+17</f>
        <v>297</v>
      </c>
    </row>
    <row r="2169" spans="1:11" x14ac:dyDescent="0.2">
      <c r="A2169" s="337" t="s">
        <v>403</v>
      </c>
      <c r="B2169" s="354" t="s">
        <v>8490</v>
      </c>
      <c r="C2169" s="330">
        <v>0.75</v>
      </c>
      <c r="D2169" s="350" t="s">
        <v>404</v>
      </c>
      <c r="E2169" s="353">
        <v>75</v>
      </c>
      <c r="F2169" s="271">
        <v>26</v>
      </c>
      <c r="G2169" s="271">
        <v>292</v>
      </c>
      <c r="H2169" s="338" t="s">
        <v>2131</v>
      </c>
      <c r="I2169" s="338" t="s">
        <v>9098</v>
      </c>
      <c r="K2169" s="272">
        <f>G2169+17</f>
        <v>309</v>
      </c>
    </row>
    <row r="2170" spans="1:11" x14ac:dyDescent="0.2">
      <c r="A2170" s="337" t="s">
        <v>8482</v>
      </c>
      <c r="B2170" s="354" t="s">
        <v>8490</v>
      </c>
      <c r="C2170" s="330">
        <v>0.75</v>
      </c>
      <c r="D2170" s="350" t="s">
        <v>8483</v>
      </c>
      <c r="E2170" s="353">
        <v>70</v>
      </c>
      <c r="F2170" s="271">
        <v>37</v>
      </c>
      <c r="G2170" s="271">
        <v>275</v>
      </c>
      <c r="H2170" s="338" t="s">
        <v>2147</v>
      </c>
      <c r="I2170" s="338" t="s">
        <v>9147</v>
      </c>
      <c r="J2170" s="272">
        <f>G2170+15</f>
        <v>290</v>
      </c>
    </row>
    <row r="2171" spans="1:11" x14ac:dyDescent="0.2">
      <c r="A2171" s="337" t="s">
        <v>4186</v>
      </c>
      <c r="B2171" s="354" t="s">
        <v>8490</v>
      </c>
      <c r="C2171" s="332">
        <v>0.75</v>
      </c>
      <c r="D2171" s="355" t="s">
        <v>4766</v>
      </c>
      <c r="E2171" s="271">
        <v>79</v>
      </c>
      <c r="F2171" s="271">
        <v>25</v>
      </c>
      <c r="G2171" s="271">
        <v>268</v>
      </c>
      <c r="I2171" s="338" t="s">
        <v>9098</v>
      </c>
      <c r="K2171" s="272">
        <f>G2171+17</f>
        <v>285</v>
      </c>
    </row>
    <row r="2172" spans="1:11" x14ac:dyDescent="0.2">
      <c r="A2172" s="337" t="s">
        <v>1677</v>
      </c>
      <c r="B2172" s="354" t="s">
        <v>8490</v>
      </c>
      <c r="C2172" s="332">
        <v>0.75</v>
      </c>
      <c r="D2172" s="333" t="s">
        <v>3362</v>
      </c>
      <c r="E2172" s="271">
        <v>80</v>
      </c>
      <c r="F2172" s="271">
        <v>25</v>
      </c>
      <c r="G2172" s="271">
        <v>297</v>
      </c>
      <c r="I2172" s="338" t="s">
        <v>9098</v>
      </c>
      <c r="K2172" s="272">
        <f>G2172+17</f>
        <v>314</v>
      </c>
    </row>
    <row r="2173" spans="1:11" x14ac:dyDescent="0.2">
      <c r="A2173" s="337" t="s">
        <v>9762</v>
      </c>
      <c r="B2173" s="272" t="s">
        <v>8490</v>
      </c>
      <c r="C2173" s="332">
        <v>0.75</v>
      </c>
      <c r="D2173" s="333" t="s">
        <v>5529</v>
      </c>
      <c r="E2173" s="271">
        <v>74</v>
      </c>
      <c r="F2173" s="271">
        <v>40</v>
      </c>
      <c r="G2173" s="271">
        <v>267</v>
      </c>
      <c r="I2173" s="338" t="s">
        <v>9147</v>
      </c>
      <c r="J2173" s="272">
        <f>G2173+15</f>
        <v>282</v>
      </c>
    </row>
    <row r="2174" spans="1:11" x14ac:dyDescent="0.2">
      <c r="A2174" s="337" t="s">
        <v>1949</v>
      </c>
      <c r="B2174" s="329" t="s">
        <v>8490</v>
      </c>
      <c r="C2174" s="321">
        <v>0.75</v>
      </c>
      <c r="D2174" s="331" t="s">
        <v>10249</v>
      </c>
      <c r="E2174" s="321">
        <v>79</v>
      </c>
      <c r="F2174" s="271">
        <v>25</v>
      </c>
      <c r="G2174" s="271">
        <v>291</v>
      </c>
      <c r="I2174" s="338" t="s">
        <v>9098</v>
      </c>
      <c r="K2174" s="272">
        <f>G2174+17</f>
        <v>308</v>
      </c>
    </row>
    <row r="2175" spans="1:11" x14ac:dyDescent="0.2">
      <c r="A2175" s="337" t="s">
        <v>1974</v>
      </c>
      <c r="B2175" s="329" t="s">
        <v>8490</v>
      </c>
      <c r="C2175" s="321">
        <v>0.75</v>
      </c>
      <c r="D2175" s="331" t="s">
        <v>10463</v>
      </c>
      <c r="E2175" s="321">
        <v>70</v>
      </c>
      <c r="F2175" s="271">
        <v>37</v>
      </c>
      <c r="G2175" s="271">
        <v>295</v>
      </c>
      <c r="I2175" s="338" t="s">
        <v>9147</v>
      </c>
      <c r="J2175" s="272">
        <f>G2175+15</f>
        <v>310</v>
      </c>
    </row>
    <row r="2176" spans="1:11" x14ac:dyDescent="0.2">
      <c r="A2176" s="337" t="s">
        <v>9724</v>
      </c>
      <c r="B2176" s="329" t="s">
        <v>8490</v>
      </c>
      <c r="C2176" s="321">
        <v>0.75</v>
      </c>
      <c r="D2176" s="331" t="s">
        <v>9723</v>
      </c>
      <c r="E2176" s="321">
        <v>75</v>
      </c>
      <c r="F2176" s="271">
        <v>33</v>
      </c>
      <c r="G2176" s="271">
        <v>270</v>
      </c>
      <c r="I2176" s="338" t="s">
        <v>9147</v>
      </c>
      <c r="J2176" s="272">
        <f>G2176+15</f>
        <v>285</v>
      </c>
    </row>
    <row r="2177" spans="1:12" x14ac:dyDescent="0.2">
      <c r="A2177" s="337" t="s">
        <v>1950</v>
      </c>
      <c r="B2177" s="329" t="s">
        <v>8490</v>
      </c>
      <c r="C2177" s="321">
        <v>0.75</v>
      </c>
      <c r="D2177" s="331" t="s">
        <v>2553</v>
      </c>
      <c r="E2177" s="321">
        <v>79</v>
      </c>
      <c r="F2177" s="271">
        <v>25</v>
      </c>
      <c r="G2177" s="271">
        <v>238</v>
      </c>
      <c r="I2177" s="338" t="s">
        <v>9098</v>
      </c>
      <c r="K2177" s="272">
        <f>G2177+17</f>
        <v>255</v>
      </c>
    </row>
    <row r="2178" spans="1:12" x14ac:dyDescent="0.2">
      <c r="A2178" s="337" t="s">
        <v>9761</v>
      </c>
      <c r="B2178" s="272" t="s">
        <v>8490</v>
      </c>
      <c r="C2178" s="332">
        <v>0.75</v>
      </c>
      <c r="D2178" s="333" t="s">
        <v>8288</v>
      </c>
      <c r="E2178" s="271">
        <v>89</v>
      </c>
      <c r="G2178" s="271">
        <v>318</v>
      </c>
      <c r="I2178" s="338" t="s">
        <v>9098</v>
      </c>
      <c r="K2178" s="272">
        <f>G2178+17</f>
        <v>335</v>
      </c>
    </row>
    <row r="2179" spans="1:12" x14ac:dyDescent="0.2">
      <c r="A2179" s="337" t="s">
        <v>9562</v>
      </c>
      <c r="B2179" s="338" t="s">
        <v>8490</v>
      </c>
      <c r="C2179" s="332">
        <v>0.75</v>
      </c>
      <c r="D2179" s="420" t="s">
        <v>9561</v>
      </c>
      <c r="E2179" s="271">
        <v>80</v>
      </c>
      <c r="F2179" s="271">
        <v>25</v>
      </c>
      <c r="G2179" s="271">
        <v>298</v>
      </c>
      <c r="I2179" s="338" t="s">
        <v>9098</v>
      </c>
      <c r="K2179" s="272">
        <f>G2179+17</f>
        <v>315</v>
      </c>
    </row>
    <row r="2180" spans="1:12" x14ac:dyDescent="0.2">
      <c r="A2180" s="337" t="s">
        <v>490</v>
      </c>
      <c r="B2180" s="338" t="s">
        <v>8490</v>
      </c>
      <c r="C2180" s="332">
        <v>0.75</v>
      </c>
      <c r="D2180" s="420" t="s">
        <v>4293</v>
      </c>
      <c r="E2180" s="271">
        <v>82</v>
      </c>
      <c r="F2180" s="271">
        <v>34</v>
      </c>
      <c r="G2180" s="271">
        <v>225</v>
      </c>
      <c r="I2180" s="338" t="s">
        <v>9147</v>
      </c>
      <c r="J2180" s="272">
        <f>G2180+15</f>
        <v>240</v>
      </c>
    </row>
    <row r="2181" spans="1:12" x14ac:dyDescent="0.2">
      <c r="A2181" s="337" t="s">
        <v>11560</v>
      </c>
      <c r="B2181" s="338" t="s">
        <v>8490</v>
      </c>
      <c r="C2181" s="332">
        <v>0.75</v>
      </c>
      <c r="D2181" s="420" t="s">
        <v>8979</v>
      </c>
      <c r="E2181" s="271">
        <v>78</v>
      </c>
      <c r="F2181" s="271">
        <v>33</v>
      </c>
      <c r="G2181" s="271">
        <v>251</v>
      </c>
      <c r="I2181" s="338" t="s">
        <v>9147</v>
      </c>
      <c r="J2181" s="272">
        <f>G2181+15</f>
        <v>266</v>
      </c>
    </row>
    <row r="2182" spans="1:12" x14ac:dyDescent="0.2">
      <c r="A2182" s="337" t="s">
        <v>12537</v>
      </c>
      <c r="B2182" s="338" t="s">
        <v>8490</v>
      </c>
      <c r="C2182" s="332">
        <v>0.75</v>
      </c>
      <c r="D2182" s="420" t="s">
        <v>12538</v>
      </c>
      <c r="E2182" s="271">
        <v>78</v>
      </c>
      <c r="F2182" s="271">
        <v>26</v>
      </c>
      <c r="G2182" s="271">
        <v>290</v>
      </c>
      <c r="H2182" s="272" t="s">
        <v>12539</v>
      </c>
      <c r="I2182" s="338" t="s">
        <v>9098</v>
      </c>
      <c r="K2182" s="272">
        <v>307</v>
      </c>
    </row>
    <row r="2183" spans="1:12" x14ac:dyDescent="0.2">
      <c r="A2183" s="337" t="s">
        <v>11593</v>
      </c>
      <c r="B2183" s="338" t="s">
        <v>8490</v>
      </c>
      <c r="C2183" s="332">
        <v>0.75</v>
      </c>
      <c r="D2183" s="420" t="s">
        <v>11532</v>
      </c>
      <c r="E2183" s="271">
        <v>80</v>
      </c>
      <c r="F2183" s="271">
        <v>43</v>
      </c>
      <c r="G2183" s="271">
        <v>235</v>
      </c>
      <c r="H2183" s="272" t="s">
        <v>11551</v>
      </c>
      <c r="I2183" s="338" t="s">
        <v>9098</v>
      </c>
      <c r="K2183" s="272">
        <f>G2183+17</f>
        <v>252</v>
      </c>
    </row>
    <row r="2184" spans="1:12" x14ac:dyDescent="0.2">
      <c r="A2184" s="337" t="s">
        <v>5082</v>
      </c>
      <c r="B2184" s="338" t="s">
        <v>8490</v>
      </c>
      <c r="C2184" s="332">
        <v>0.75</v>
      </c>
      <c r="D2184" s="420" t="s">
        <v>5087</v>
      </c>
      <c r="E2184" s="271">
        <v>89</v>
      </c>
      <c r="F2184" s="271">
        <v>45</v>
      </c>
      <c r="G2184" s="271">
        <v>230</v>
      </c>
      <c r="I2184" s="338" t="s">
        <v>9098</v>
      </c>
      <c r="K2184" s="272">
        <f>G2184+17</f>
        <v>247</v>
      </c>
    </row>
    <row r="2185" spans="1:12" x14ac:dyDescent="0.2">
      <c r="A2185" s="337" t="s">
        <v>3595</v>
      </c>
      <c r="B2185" s="338" t="s">
        <v>8490</v>
      </c>
      <c r="C2185" s="332">
        <v>0.75</v>
      </c>
      <c r="D2185" s="420" t="s">
        <v>3596</v>
      </c>
      <c r="E2185" s="271">
        <v>73</v>
      </c>
      <c r="F2185" s="271">
        <v>33</v>
      </c>
      <c r="G2185" s="271">
        <v>275</v>
      </c>
      <c r="I2185" s="338" t="s">
        <v>9147</v>
      </c>
      <c r="J2185" s="272">
        <f>G2185+15</f>
        <v>290</v>
      </c>
    </row>
    <row r="2186" spans="1:12" x14ac:dyDescent="0.2">
      <c r="A2186" s="337" t="s">
        <v>878</v>
      </c>
      <c r="B2186" s="338" t="s">
        <v>8490</v>
      </c>
      <c r="C2186" s="332">
        <v>0.75</v>
      </c>
      <c r="D2186" s="420" t="s">
        <v>5293</v>
      </c>
      <c r="E2186" s="271">
        <v>69</v>
      </c>
      <c r="F2186" s="271">
        <v>35</v>
      </c>
      <c r="G2186" s="271">
        <v>284</v>
      </c>
      <c r="I2186" s="338" t="s">
        <v>9147</v>
      </c>
      <c r="J2186" s="272">
        <f>G2186+15</f>
        <v>299</v>
      </c>
    </row>
    <row r="2187" spans="1:12" x14ac:dyDescent="0.2">
      <c r="A2187" s="337" t="s">
        <v>694</v>
      </c>
      <c r="B2187" s="338" t="s">
        <v>8490</v>
      </c>
      <c r="C2187" s="332">
        <v>0.75</v>
      </c>
      <c r="D2187" s="420" t="s">
        <v>696</v>
      </c>
      <c r="E2187" s="271">
        <v>78</v>
      </c>
      <c r="F2187" s="271">
        <v>33</v>
      </c>
      <c r="G2187" s="271">
        <v>242</v>
      </c>
      <c r="H2187" s="338" t="s">
        <v>695</v>
      </c>
      <c r="I2187" s="338" t="s">
        <v>9147</v>
      </c>
      <c r="J2187" s="272">
        <f>G2187+15</f>
        <v>257</v>
      </c>
    </row>
    <row r="2188" spans="1:12" x14ac:dyDescent="0.2">
      <c r="A2188" s="337" t="s">
        <v>12477</v>
      </c>
      <c r="B2188" s="338" t="s">
        <v>8490</v>
      </c>
      <c r="C2188" s="332">
        <v>0.75</v>
      </c>
      <c r="D2188" s="420" t="s">
        <v>12478</v>
      </c>
      <c r="E2188" s="271">
        <v>79</v>
      </c>
      <c r="F2188" s="271">
        <v>26</v>
      </c>
      <c r="G2188" s="271">
        <v>297</v>
      </c>
      <c r="H2188" s="338" t="s">
        <v>12479</v>
      </c>
      <c r="I2188" s="338" t="s">
        <v>9098</v>
      </c>
      <c r="K2188" s="272">
        <v>313</v>
      </c>
    </row>
    <row r="2189" spans="1:12" x14ac:dyDescent="0.2">
      <c r="A2189" s="337" t="s">
        <v>11827</v>
      </c>
      <c r="B2189" s="338" t="s">
        <v>8490</v>
      </c>
      <c r="C2189" s="332">
        <v>0.75</v>
      </c>
      <c r="D2189" s="420" t="s">
        <v>11855</v>
      </c>
      <c r="E2189" s="271">
        <v>79</v>
      </c>
      <c r="F2189" s="271">
        <v>26</v>
      </c>
      <c r="G2189" s="271">
        <v>296</v>
      </c>
      <c r="H2189" s="272" t="s">
        <v>11779</v>
      </c>
      <c r="I2189" s="338" t="s">
        <v>9098</v>
      </c>
      <c r="K2189" s="272">
        <f>G2189+17</f>
        <v>313</v>
      </c>
      <c r="L2189" s="272" t="s">
        <v>11828</v>
      </c>
    </row>
    <row r="2190" spans="1:12" x14ac:dyDescent="0.2">
      <c r="A2190" s="337" t="s">
        <v>3644</v>
      </c>
      <c r="B2190" s="338" t="s">
        <v>8490</v>
      </c>
      <c r="C2190" s="332">
        <v>0.75</v>
      </c>
      <c r="D2190" s="420" t="s">
        <v>3645</v>
      </c>
      <c r="E2190" s="271">
        <v>79</v>
      </c>
      <c r="F2190" s="271">
        <v>28</v>
      </c>
      <c r="G2190" s="271">
        <v>291</v>
      </c>
      <c r="I2190" s="338" t="s">
        <v>9098</v>
      </c>
      <c r="K2190" s="272">
        <f>G2190+17</f>
        <v>308</v>
      </c>
    </row>
    <row r="2191" spans="1:12" x14ac:dyDescent="0.2">
      <c r="A2191" s="337" t="s">
        <v>4217</v>
      </c>
      <c r="B2191" s="338" t="s">
        <v>8490</v>
      </c>
      <c r="C2191" s="332">
        <v>0.75</v>
      </c>
      <c r="D2191" s="420" t="s">
        <v>3370</v>
      </c>
      <c r="E2191" s="271">
        <v>72</v>
      </c>
      <c r="F2191" s="271">
        <v>33</v>
      </c>
      <c r="G2191" s="271">
        <v>260</v>
      </c>
      <c r="H2191" s="338" t="s">
        <v>4659</v>
      </c>
      <c r="I2191" s="338" t="s">
        <v>9147</v>
      </c>
      <c r="J2191" s="272">
        <f>G2191+15</f>
        <v>275</v>
      </c>
    </row>
    <row r="2192" spans="1:12" x14ac:dyDescent="0.2">
      <c r="A2192" s="337" t="s">
        <v>9175</v>
      </c>
      <c r="B2192" s="338" t="s">
        <v>8490</v>
      </c>
      <c r="C2192" s="332">
        <v>0.75</v>
      </c>
      <c r="D2192" s="420" t="s">
        <v>9176</v>
      </c>
      <c r="E2192" s="271">
        <v>74</v>
      </c>
      <c r="F2192" s="271">
        <v>33</v>
      </c>
      <c r="G2192" s="271">
        <v>230</v>
      </c>
      <c r="H2192" s="338" t="s">
        <v>9177</v>
      </c>
      <c r="I2192" s="338" t="s">
        <v>9147</v>
      </c>
      <c r="J2192" s="272">
        <f>G2192+15</f>
        <v>245</v>
      </c>
    </row>
    <row r="2193" spans="1:11" x14ac:dyDescent="0.2">
      <c r="A2193" s="337" t="s">
        <v>1952</v>
      </c>
      <c r="B2193" s="354" t="s">
        <v>8490</v>
      </c>
      <c r="C2193" s="330">
        <v>0.75</v>
      </c>
      <c r="D2193" s="350" t="s">
        <v>6192</v>
      </c>
      <c r="E2193" s="353">
        <v>80</v>
      </c>
      <c r="F2193" s="271">
        <v>26</v>
      </c>
      <c r="G2193" s="271">
        <v>250</v>
      </c>
      <c r="I2193" s="338" t="s">
        <v>9098</v>
      </c>
      <c r="K2193" s="272">
        <f>G2193+17</f>
        <v>267</v>
      </c>
    </row>
    <row r="2194" spans="1:11" x14ac:dyDescent="0.2">
      <c r="A2194" s="337" t="s">
        <v>6882</v>
      </c>
      <c r="B2194" s="354" t="s">
        <v>8490</v>
      </c>
      <c r="C2194" s="330">
        <v>0.75</v>
      </c>
      <c r="D2194" s="350" t="s">
        <v>3458</v>
      </c>
      <c r="E2194" s="353">
        <v>70</v>
      </c>
      <c r="F2194" s="271">
        <v>33</v>
      </c>
      <c r="G2194" s="271">
        <v>290</v>
      </c>
      <c r="H2194" s="338" t="s">
        <v>3789</v>
      </c>
      <c r="I2194" s="338" t="s">
        <v>9147</v>
      </c>
      <c r="J2194" s="272">
        <f>G2194+15</f>
        <v>305</v>
      </c>
    </row>
    <row r="2195" spans="1:11" x14ac:dyDescent="0.2">
      <c r="A2195" s="483" t="s">
        <v>9971</v>
      </c>
      <c r="B2195" s="525" t="s">
        <v>8490</v>
      </c>
      <c r="C2195" s="489">
        <v>0.75</v>
      </c>
      <c r="D2195" s="538" t="s">
        <v>9972</v>
      </c>
      <c r="E2195" s="486">
        <v>70</v>
      </c>
      <c r="F2195" s="486">
        <v>30</v>
      </c>
      <c r="G2195" s="486">
        <v>280</v>
      </c>
      <c r="H2195" s="491"/>
      <c r="I2195" s="491" t="s">
        <v>9147</v>
      </c>
      <c r="J2195" s="491">
        <f>G2195+15</f>
        <v>295</v>
      </c>
    </row>
    <row r="2196" spans="1:11" x14ac:dyDescent="0.2">
      <c r="A2196" s="337" t="s">
        <v>3605</v>
      </c>
      <c r="B2196" s="354" t="s">
        <v>8490</v>
      </c>
      <c r="C2196" s="330">
        <v>0.75</v>
      </c>
      <c r="D2196" s="350" t="s">
        <v>9972</v>
      </c>
      <c r="E2196" s="353">
        <v>68</v>
      </c>
      <c r="F2196" s="271">
        <v>32</v>
      </c>
      <c r="G2196" s="271">
        <v>272</v>
      </c>
      <c r="H2196" s="338" t="s">
        <v>4918</v>
      </c>
      <c r="I2196" s="338" t="s">
        <v>9147</v>
      </c>
      <c r="J2196" s="272">
        <f>G2196+15</f>
        <v>287</v>
      </c>
    </row>
    <row r="2197" spans="1:11" x14ac:dyDescent="0.2">
      <c r="A2197" s="337" t="s">
        <v>453</v>
      </c>
      <c r="B2197" s="354" t="s">
        <v>8490</v>
      </c>
      <c r="C2197" s="330">
        <v>0.75</v>
      </c>
      <c r="D2197" s="350" t="s">
        <v>452</v>
      </c>
      <c r="E2197" s="353">
        <v>70</v>
      </c>
      <c r="F2197" s="271">
        <v>33</v>
      </c>
      <c r="G2197" s="271">
        <v>280</v>
      </c>
      <c r="I2197" s="338" t="s">
        <v>9147</v>
      </c>
      <c r="J2197" s="272">
        <f>G2197+15</f>
        <v>295</v>
      </c>
    </row>
    <row r="2198" spans="1:11" x14ac:dyDescent="0.2">
      <c r="A2198" s="337" t="s">
        <v>8374</v>
      </c>
      <c r="B2198" s="354" t="s">
        <v>8490</v>
      </c>
      <c r="C2198" s="330">
        <v>0.75</v>
      </c>
      <c r="D2198" s="350" t="s">
        <v>6755</v>
      </c>
      <c r="E2198" s="353">
        <v>70</v>
      </c>
      <c r="F2198" s="271">
        <v>33</v>
      </c>
      <c r="G2198" s="271">
        <v>278</v>
      </c>
      <c r="H2198" s="338" t="s">
        <v>5663</v>
      </c>
      <c r="I2198" s="338" t="s">
        <v>9147</v>
      </c>
      <c r="J2198" s="272">
        <f>G2198+15</f>
        <v>293</v>
      </c>
    </row>
    <row r="2199" spans="1:11" x14ac:dyDescent="0.2">
      <c r="A2199" s="337" t="s">
        <v>970</v>
      </c>
      <c r="B2199" s="338" t="s">
        <v>8490</v>
      </c>
      <c r="C2199" s="332">
        <v>0.75</v>
      </c>
      <c r="D2199" s="420" t="s">
        <v>7983</v>
      </c>
      <c r="E2199" s="271">
        <v>77</v>
      </c>
      <c r="F2199" s="271">
        <v>25</v>
      </c>
      <c r="G2199" s="271">
        <v>302</v>
      </c>
      <c r="I2199" s="338" t="s">
        <v>9098</v>
      </c>
      <c r="K2199" s="272">
        <f>G2199+17</f>
        <v>319</v>
      </c>
    </row>
    <row r="2200" spans="1:11" x14ac:dyDescent="0.2">
      <c r="A2200" s="337" t="s">
        <v>12362</v>
      </c>
      <c r="B2200" s="338" t="s">
        <v>8490</v>
      </c>
      <c r="C2200" s="332">
        <v>0.75</v>
      </c>
      <c r="D2200" s="420" t="s">
        <v>12363</v>
      </c>
      <c r="E2200" s="271">
        <v>76</v>
      </c>
      <c r="F2200" s="271">
        <v>43</v>
      </c>
      <c r="G2200" s="271">
        <v>233</v>
      </c>
      <c r="H2200" s="272" t="s">
        <v>12364</v>
      </c>
      <c r="I2200" s="338" t="s">
        <v>9147</v>
      </c>
      <c r="J2200" s="272">
        <v>248</v>
      </c>
    </row>
    <row r="2201" spans="1:11" x14ac:dyDescent="0.2">
      <c r="A2201" s="337" t="s">
        <v>4716</v>
      </c>
      <c r="B2201" s="338" t="s">
        <v>8490</v>
      </c>
      <c r="C2201" s="332">
        <v>0.75</v>
      </c>
      <c r="D2201" s="420" t="s">
        <v>4717</v>
      </c>
      <c r="E2201" s="271">
        <v>80</v>
      </c>
      <c r="F2201" s="271">
        <v>25</v>
      </c>
      <c r="G2201" s="271">
        <v>305</v>
      </c>
      <c r="H2201" s="338" t="s">
        <v>9177</v>
      </c>
      <c r="I2201" s="338" t="s">
        <v>9098</v>
      </c>
      <c r="K2201" s="272">
        <f>G2201+17</f>
        <v>322</v>
      </c>
    </row>
    <row r="2202" spans="1:11" x14ac:dyDescent="0.2">
      <c r="A2202" s="337" t="s">
        <v>1953</v>
      </c>
      <c r="B2202" s="354" t="s">
        <v>8490</v>
      </c>
      <c r="C2202" s="330">
        <v>0.75</v>
      </c>
      <c r="D2202" s="350" t="s">
        <v>5287</v>
      </c>
      <c r="E2202" s="353">
        <v>72</v>
      </c>
      <c r="F2202" s="271">
        <v>37</v>
      </c>
      <c r="G2202" s="271">
        <v>279</v>
      </c>
      <c r="I2202" s="338" t="s">
        <v>9147</v>
      </c>
      <c r="J2202" s="272">
        <f>G2202+15</f>
        <v>294</v>
      </c>
    </row>
    <row r="2203" spans="1:11" x14ac:dyDescent="0.2">
      <c r="A2203" s="337" t="s">
        <v>777</v>
      </c>
      <c r="B2203" s="354" t="s">
        <v>8490</v>
      </c>
      <c r="C2203" s="330">
        <v>0.75</v>
      </c>
      <c r="D2203" s="350" t="s">
        <v>186</v>
      </c>
      <c r="E2203" s="353">
        <v>80</v>
      </c>
      <c r="F2203" s="271">
        <v>25</v>
      </c>
      <c r="G2203" s="271">
        <v>297</v>
      </c>
      <c r="I2203" s="338" t="s">
        <v>9098</v>
      </c>
      <c r="K2203" s="272">
        <f>G2203+17</f>
        <v>314</v>
      </c>
    </row>
    <row r="2204" spans="1:11" x14ac:dyDescent="0.2">
      <c r="A2204" s="337" t="s">
        <v>12183</v>
      </c>
      <c r="B2204" s="582" t="s">
        <v>8490</v>
      </c>
      <c r="C2204" s="330">
        <v>0.75</v>
      </c>
      <c r="D2204" s="420" t="s">
        <v>12184</v>
      </c>
      <c r="E2204" s="353">
        <v>78</v>
      </c>
      <c r="F2204" s="271">
        <v>25</v>
      </c>
      <c r="G2204" s="271">
        <v>280</v>
      </c>
      <c r="H2204" s="272" t="s">
        <v>12178</v>
      </c>
      <c r="I2204" s="338" t="s">
        <v>9098</v>
      </c>
      <c r="K2204" s="272">
        <f>G2204+17</f>
        <v>297</v>
      </c>
    </row>
    <row r="2205" spans="1:11" x14ac:dyDescent="0.2">
      <c r="A2205" s="337" t="s">
        <v>2499</v>
      </c>
      <c r="B2205" s="338" t="s">
        <v>8490</v>
      </c>
      <c r="C2205" s="332">
        <v>0.75</v>
      </c>
      <c r="D2205" s="420" t="s">
        <v>8484</v>
      </c>
      <c r="E2205" s="271">
        <v>73</v>
      </c>
      <c r="F2205" s="271">
        <v>33</v>
      </c>
      <c r="G2205" s="271">
        <v>264</v>
      </c>
      <c r="I2205" s="338" t="s">
        <v>9147</v>
      </c>
      <c r="J2205" s="272">
        <f>G2205+15</f>
        <v>279</v>
      </c>
    </row>
    <row r="2206" spans="1:11" x14ac:dyDescent="0.2">
      <c r="A2206" s="337" t="s">
        <v>11542</v>
      </c>
      <c r="B2206" s="338" t="s">
        <v>8490</v>
      </c>
      <c r="C2206" s="332">
        <v>0.75</v>
      </c>
      <c r="D2206" s="420" t="s">
        <v>11541</v>
      </c>
      <c r="E2206" s="271">
        <v>80</v>
      </c>
      <c r="F2206" s="271">
        <v>25</v>
      </c>
      <c r="G2206" s="271">
        <v>297</v>
      </c>
      <c r="H2206" s="272" t="s">
        <v>11511</v>
      </c>
      <c r="I2206" s="338" t="s">
        <v>9098</v>
      </c>
      <c r="K2206" s="272">
        <f>G2206+17</f>
        <v>314</v>
      </c>
    </row>
    <row r="2207" spans="1:11" x14ac:dyDescent="0.2">
      <c r="A2207" s="337" t="s">
        <v>2855</v>
      </c>
      <c r="B2207" s="338" t="s">
        <v>8490</v>
      </c>
      <c r="C2207" s="332">
        <v>0.75</v>
      </c>
      <c r="D2207" s="420" t="s">
        <v>1333</v>
      </c>
      <c r="E2207" s="271">
        <v>70</v>
      </c>
      <c r="F2207" s="271">
        <v>37</v>
      </c>
      <c r="G2207" s="271">
        <v>295</v>
      </c>
      <c r="I2207" s="338" t="s">
        <v>9147</v>
      </c>
      <c r="J2207" s="272">
        <f>G2207+15</f>
        <v>310</v>
      </c>
    </row>
    <row r="2208" spans="1:11" x14ac:dyDescent="0.2">
      <c r="A2208" s="337" t="s">
        <v>1951</v>
      </c>
      <c r="B2208" s="329" t="s">
        <v>8490</v>
      </c>
      <c r="C2208" s="321">
        <v>0.75</v>
      </c>
      <c r="D2208" s="518" t="s">
        <v>12396</v>
      </c>
      <c r="E2208" s="449" t="s">
        <v>12395</v>
      </c>
      <c r="F2208" s="271">
        <v>25</v>
      </c>
      <c r="G2208" s="271">
        <v>295</v>
      </c>
      <c r="I2208" s="338" t="s">
        <v>9098</v>
      </c>
      <c r="K2208" s="272">
        <f>G2208+17</f>
        <v>312</v>
      </c>
    </row>
    <row r="2209" spans="1:11" x14ac:dyDescent="0.2">
      <c r="A2209" s="337" t="s">
        <v>1682</v>
      </c>
      <c r="B2209" s="329" t="s">
        <v>8490</v>
      </c>
      <c r="C2209" s="321">
        <v>0.75</v>
      </c>
      <c r="D2209" s="331" t="s">
        <v>5886</v>
      </c>
      <c r="E2209" s="321">
        <v>73</v>
      </c>
      <c r="F2209" s="271">
        <v>33</v>
      </c>
      <c r="G2209" s="271">
        <v>248</v>
      </c>
      <c r="H2209" s="338" t="s">
        <v>3189</v>
      </c>
      <c r="I2209" s="338" t="s">
        <v>9147</v>
      </c>
      <c r="J2209" s="272">
        <f>G2209+15</f>
        <v>263</v>
      </c>
    </row>
    <row r="2210" spans="1:11" x14ac:dyDescent="0.2">
      <c r="A2210" s="337" t="s">
        <v>3692</v>
      </c>
      <c r="B2210" s="329" t="s">
        <v>8490</v>
      </c>
      <c r="C2210" s="321">
        <v>0.75</v>
      </c>
      <c r="D2210" s="331" t="s">
        <v>3684</v>
      </c>
      <c r="E2210" s="321">
        <v>70</v>
      </c>
      <c r="F2210" s="271">
        <v>37</v>
      </c>
      <c r="G2210" s="271">
        <v>293</v>
      </c>
      <c r="I2210" s="338" t="s">
        <v>9147</v>
      </c>
      <c r="J2210" s="272">
        <f>G2210+15</f>
        <v>308</v>
      </c>
    </row>
    <row r="2211" spans="1:11" x14ac:dyDescent="0.2">
      <c r="A2211" s="337" t="s">
        <v>2311</v>
      </c>
      <c r="B2211" s="329" t="s">
        <v>8490</v>
      </c>
      <c r="C2211" s="321">
        <v>0.75</v>
      </c>
      <c r="D2211" s="331" t="s">
        <v>4126</v>
      </c>
      <c r="E2211" s="321">
        <v>79</v>
      </c>
      <c r="F2211" s="271">
        <v>26</v>
      </c>
      <c r="G2211" s="271">
        <v>265</v>
      </c>
      <c r="H2211" s="338" t="s">
        <v>2310</v>
      </c>
      <c r="I2211" s="338" t="s">
        <v>9098</v>
      </c>
      <c r="K2211" s="272">
        <f t="shared" ref="K2211:K2217" si="92">G2211+17</f>
        <v>282</v>
      </c>
    </row>
    <row r="2212" spans="1:11" x14ac:dyDescent="0.2">
      <c r="A2212" s="337" t="s">
        <v>6979</v>
      </c>
      <c r="B2212" s="336" t="s">
        <v>8490</v>
      </c>
      <c r="C2212" s="332">
        <v>0.75</v>
      </c>
      <c r="D2212" s="336" t="s">
        <v>3410</v>
      </c>
      <c r="E2212" s="271">
        <v>83</v>
      </c>
      <c r="F2212" s="271">
        <v>26</v>
      </c>
      <c r="G2212" s="271">
        <v>252</v>
      </c>
      <c r="I2212" s="338" t="s">
        <v>9098</v>
      </c>
      <c r="K2212" s="272">
        <f t="shared" si="92"/>
        <v>269</v>
      </c>
    </row>
    <row r="2213" spans="1:11" x14ac:dyDescent="0.2">
      <c r="A2213" s="337" t="s">
        <v>11966</v>
      </c>
      <c r="B2213" s="572" t="s">
        <v>8490</v>
      </c>
      <c r="C2213" s="332">
        <v>0.75</v>
      </c>
      <c r="D2213" s="572" t="s">
        <v>11967</v>
      </c>
      <c r="E2213" s="271">
        <v>86</v>
      </c>
      <c r="F2213" s="271">
        <v>30</v>
      </c>
      <c r="G2213" s="271">
        <v>319</v>
      </c>
      <c r="H2213" s="272" t="s">
        <v>11968</v>
      </c>
      <c r="I2213" s="338" t="s">
        <v>9098</v>
      </c>
      <c r="K2213" s="272">
        <v>336</v>
      </c>
    </row>
    <row r="2214" spans="1:11" x14ac:dyDescent="0.2">
      <c r="A2214" s="337" t="s">
        <v>1050</v>
      </c>
      <c r="B2214" s="336" t="s">
        <v>8490</v>
      </c>
      <c r="C2214" s="332">
        <v>0.75</v>
      </c>
      <c r="D2214" s="336" t="s">
        <v>3784</v>
      </c>
      <c r="E2214" s="271">
        <v>85</v>
      </c>
      <c r="F2214" s="271">
        <v>35</v>
      </c>
      <c r="G2214" s="271">
        <v>310</v>
      </c>
      <c r="I2214" s="338" t="s">
        <v>9098</v>
      </c>
      <c r="K2214" s="272">
        <f t="shared" si="92"/>
        <v>327</v>
      </c>
    </row>
    <row r="2215" spans="1:11" x14ac:dyDescent="0.2">
      <c r="A2215" s="337" t="s">
        <v>2958</v>
      </c>
      <c r="B2215" s="336" t="s">
        <v>8490</v>
      </c>
      <c r="C2215" s="332">
        <v>0.75</v>
      </c>
      <c r="D2215" s="336" t="s">
        <v>2959</v>
      </c>
      <c r="E2215" s="271">
        <v>85</v>
      </c>
      <c r="F2215" s="271">
        <v>35</v>
      </c>
      <c r="G2215" s="271">
        <v>316</v>
      </c>
      <c r="I2215" s="338" t="s">
        <v>9098</v>
      </c>
      <c r="K2215" s="272">
        <f t="shared" si="92"/>
        <v>333</v>
      </c>
    </row>
    <row r="2216" spans="1:11" x14ac:dyDescent="0.2">
      <c r="A2216" s="337" t="s">
        <v>11020</v>
      </c>
      <c r="B2216" s="572" t="s">
        <v>8490</v>
      </c>
      <c r="C2216" s="332">
        <v>0.75</v>
      </c>
      <c r="D2216" s="572" t="s">
        <v>11021</v>
      </c>
      <c r="E2216" s="271">
        <v>79</v>
      </c>
      <c r="F2216" s="271">
        <v>25</v>
      </c>
      <c r="G2216" s="271">
        <v>294</v>
      </c>
      <c r="H2216" s="272" t="s">
        <v>10980</v>
      </c>
      <c r="I2216" s="338" t="s">
        <v>9098</v>
      </c>
      <c r="K2216" s="272">
        <f t="shared" si="92"/>
        <v>311</v>
      </c>
    </row>
    <row r="2217" spans="1:11" x14ac:dyDescent="0.2">
      <c r="A2217" s="337" t="s">
        <v>2707</v>
      </c>
      <c r="B2217" s="272" t="s">
        <v>8490</v>
      </c>
      <c r="C2217" s="332">
        <v>0.75</v>
      </c>
      <c r="D2217" s="336" t="s">
        <v>1474</v>
      </c>
      <c r="E2217" s="271">
        <v>80</v>
      </c>
      <c r="F2217" s="271">
        <v>25</v>
      </c>
      <c r="G2217" s="271">
        <v>315</v>
      </c>
      <c r="I2217" s="338" t="s">
        <v>9098</v>
      </c>
      <c r="K2217" s="272">
        <f t="shared" si="92"/>
        <v>332</v>
      </c>
    </row>
    <row r="2218" spans="1:11" x14ac:dyDescent="0.2">
      <c r="A2218" s="337" t="s">
        <v>5797</v>
      </c>
      <c r="B2218" s="338" t="s">
        <v>8490</v>
      </c>
      <c r="C2218" s="332">
        <v>0.75</v>
      </c>
      <c r="D2218" s="336" t="s">
        <v>5798</v>
      </c>
      <c r="E2218" s="271">
        <v>70</v>
      </c>
      <c r="F2218" s="271">
        <v>37</v>
      </c>
      <c r="G2218" s="271">
        <v>286</v>
      </c>
      <c r="H2218" s="338" t="s">
        <v>2479</v>
      </c>
      <c r="I2218" s="338" t="s">
        <v>9147</v>
      </c>
      <c r="J2218" s="272">
        <f>G2218+15</f>
        <v>301</v>
      </c>
    </row>
    <row r="2219" spans="1:11" x14ac:dyDescent="0.2">
      <c r="A2219" s="337" t="s">
        <v>7570</v>
      </c>
      <c r="B2219" s="338" t="s">
        <v>8490</v>
      </c>
      <c r="C2219" s="332">
        <v>0.75</v>
      </c>
      <c r="D2219" s="336" t="s">
        <v>7160</v>
      </c>
      <c r="E2219" s="271">
        <v>83</v>
      </c>
      <c r="F2219" s="271">
        <v>30</v>
      </c>
      <c r="G2219" s="271">
        <v>223</v>
      </c>
      <c r="I2219" s="338" t="s">
        <v>9147</v>
      </c>
      <c r="J2219" s="272">
        <f>G2219+15</f>
        <v>238</v>
      </c>
    </row>
    <row r="2220" spans="1:11" x14ac:dyDescent="0.2">
      <c r="A2220" s="337" t="s">
        <v>4318</v>
      </c>
      <c r="B2220" s="338" t="s">
        <v>8490</v>
      </c>
      <c r="C2220" s="332">
        <v>0.75</v>
      </c>
      <c r="D2220" s="572" t="s">
        <v>11645</v>
      </c>
      <c r="E2220" s="271">
        <v>72</v>
      </c>
      <c r="F2220" s="271">
        <v>33</v>
      </c>
      <c r="G2220" s="271">
        <v>257</v>
      </c>
      <c r="H2220" s="338" t="s">
        <v>9177</v>
      </c>
      <c r="I2220" s="338" t="s">
        <v>9147</v>
      </c>
      <c r="J2220" s="272">
        <f>G2220+15</f>
        <v>272</v>
      </c>
    </row>
    <row r="2221" spans="1:11" x14ac:dyDescent="0.2">
      <c r="A2221" s="337" t="s">
        <v>12524</v>
      </c>
      <c r="B2221" s="338" t="s">
        <v>8490</v>
      </c>
      <c r="C2221" s="332">
        <v>0.75</v>
      </c>
      <c r="D2221" s="572" t="s">
        <v>12527</v>
      </c>
      <c r="E2221" s="271">
        <v>76</v>
      </c>
      <c r="F2221" s="271">
        <v>27</v>
      </c>
      <c r="G2221" s="271">
        <v>272</v>
      </c>
      <c r="H2221" s="338" t="s">
        <v>12526</v>
      </c>
      <c r="I2221" s="338" t="s">
        <v>9098</v>
      </c>
      <c r="K2221" s="272">
        <v>289</v>
      </c>
    </row>
    <row r="2222" spans="1:11" x14ac:dyDescent="0.2">
      <c r="A2222" s="337" t="s">
        <v>4182</v>
      </c>
      <c r="B2222" s="354" t="s">
        <v>8490</v>
      </c>
      <c r="C2222" s="330">
        <v>0.75</v>
      </c>
      <c r="D2222" s="350" t="s">
        <v>4847</v>
      </c>
      <c r="E2222" s="353">
        <v>79</v>
      </c>
      <c r="F2222" s="271">
        <v>25</v>
      </c>
      <c r="G2222" s="271">
        <v>291</v>
      </c>
      <c r="I2222" s="338" t="s">
        <v>9098</v>
      </c>
      <c r="K2222" s="272">
        <f t="shared" ref="K2222:K2248" si="93">G2222+17</f>
        <v>308</v>
      </c>
    </row>
    <row r="2223" spans="1:11" x14ac:dyDescent="0.2">
      <c r="A2223" s="337" t="s">
        <v>1052</v>
      </c>
      <c r="B2223" s="336" t="s">
        <v>8490</v>
      </c>
      <c r="C2223" s="332">
        <v>0.75</v>
      </c>
      <c r="D2223" s="336" t="s">
        <v>2398</v>
      </c>
      <c r="E2223" s="271">
        <v>81</v>
      </c>
      <c r="F2223" s="271">
        <v>28</v>
      </c>
      <c r="G2223" s="271">
        <v>278</v>
      </c>
      <c r="I2223" s="338" t="s">
        <v>9098</v>
      </c>
      <c r="K2223" s="272">
        <f t="shared" si="93"/>
        <v>295</v>
      </c>
    </row>
    <row r="2224" spans="1:11" x14ac:dyDescent="0.2">
      <c r="A2224" s="337" t="s">
        <v>10998</v>
      </c>
      <c r="B2224" s="572" t="s">
        <v>8490</v>
      </c>
      <c r="C2224" s="332">
        <v>0.75</v>
      </c>
      <c r="D2224" s="572" t="s">
        <v>10999</v>
      </c>
      <c r="E2224" s="271">
        <v>75</v>
      </c>
      <c r="F2224" s="271">
        <v>29</v>
      </c>
      <c r="G2224" s="271">
        <v>310</v>
      </c>
      <c r="H2224" s="272" t="s">
        <v>10980</v>
      </c>
      <c r="I2224" s="338" t="s">
        <v>9098</v>
      </c>
      <c r="K2224" s="272">
        <f t="shared" si="93"/>
        <v>327</v>
      </c>
    </row>
    <row r="2225" spans="1:11" x14ac:dyDescent="0.2">
      <c r="A2225" s="337" t="s">
        <v>11386</v>
      </c>
      <c r="B2225" s="572" t="s">
        <v>8490</v>
      </c>
      <c r="C2225" s="332">
        <v>0.75</v>
      </c>
      <c r="D2225" s="572" t="s">
        <v>11387</v>
      </c>
      <c r="E2225" s="271">
        <v>75</v>
      </c>
      <c r="F2225" s="271">
        <v>30</v>
      </c>
      <c r="G2225" s="271">
        <v>310</v>
      </c>
      <c r="H2225" s="272" t="s">
        <v>11388</v>
      </c>
      <c r="I2225" s="338" t="s">
        <v>9098</v>
      </c>
      <c r="K2225" s="272">
        <f t="shared" si="93"/>
        <v>327</v>
      </c>
    </row>
    <row r="2226" spans="1:11" x14ac:dyDescent="0.2">
      <c r="A2226" s="337" t="s">
        <v>10808</v>
      </c>
      <c r="B2226" s="572" t="s">
        <v>8490</v>
      </c>
      <c r="C2226" s="332">
        <v>0.75</v>
      </c>
      <c r="D2226" s="572" t="s">
        <v>10809</v>
      </c>
      <c r="E2226" s="271">
        <v>75</v>
      </c>
      <c r="F2226" s="271">
        <v>27</v>
      </c>
      <c r="G2226" s="271">
        <v>294</v>
      </c>
      <c r="H2226" s="272" t="s">
        <v>10807</v>
      </c>
      <c r="I2226" s="338" t="s">
        <v>9098</v>
      </c>
      <c r="K2226" s="272">
        <f t="shared" si="93"/>
        <v>311</v>
      </c>
    </row>
    <row r="2227" spans="1:11" x14ac:dyDescent="0.2">
      <c r="A2227" s="337" t="s">
        <v>535</v>
      </c>
      <c r="B2227" s="338" t="s">
        <v>8490</v>
      </c>
      <c r="C2227" s="332">
        <v>0.75</v>
      </c>
      <c r="D2227" s="420" t="s">
        <v>254</v>
      </c>
      <c r="E2227" s="271">
        <v>75</v>
      </c>
      <c r="F2227" s="271">
        <v>28</v>
      </c>
      <c r="G2227" s="271">
        <v>311</v>
      </c>
      <c r="I2227" s="338" t="s">
        <v>9098</v>
      </c>
      <c r="K2227" s="272">
        <f t="shared" si="93"/>
        <v>328</v>
      </c>
    </row>
    <row r="2228" spans="1:11" x14ac:dyDescent="0.2">
      <c r="A2228" s="337" t="s">
        <v>10810</v>
      </c>
      <c r="B2228" s="338" t="s">
        <v>8490</v>
      </c>
      <c r="C2228" s="332">
        <v>0.75</v>
      </c>
      <c r="D2228" s="420" t="s">
        <v>10811</v>
      </c>
      <c r="E2228" s="271">
        <v>75</v>
      </c>
      <c r="F2228" s="271">
        <v>29</v>
      </c>
      <c r="G2228" s="271">
        <v>310</v>
      </c>
      <c r="H2228" s="272" t="s">
        <v>10807</v>
      </c>
      <c r="I2228" s="338" t="s">
        <v>9098</v>
      </c>
      <c r="K2228" s="272">
        <f t="shared" si="93"/>
        <v>327</v>
      </c>
    </row>
    <row r="2229" spans="1:11" x14ac:dyDescent="0.2">
      <c r="A2229" s="337" t="s">
        <v>4505</v>
      </c>
      <c r="B2229" s="336" t="s">
        <v>8490</v>
      </c>
      <c r="C2229" s="332">
        <v>0.75</v>
      </c>
      <c r="D2229" s="336" t="s">
        <v>7354</v>
      </c>
      <c r="E2229" s="271">
        <v>77</v>
      </c>
      <c r="F2229" s="271">
        <v>28</v>
      </c>
      <c r="G2229" s="271">
        <v>278</v>
      </c>
      <c r="I2229" s="338" t="s">
        <v>9098</v>
      </c>
      <c r="K2229" s="272">
        <f t="shared" si="93"/>
        <v>295</v>
      </c>
    </row>
    <row r="2230" spans="1:11" x14ac:dyDescent="0.2">
      <c r="A2230" s="337" t="s">
        <v>10557</v>
      </c>
      <c r="B2230" s="336" t="s">
        <v>8490</v>
      </c>
      <c r="C2230" s="332">
        <v>0.75</v>
      </c>
      <c r="D2230" s="336" t="s">
        <v>10558</v>
      </c>
      <c r="E2230" s="271">
        <v>77</v>
      </c>
      <c r="F2230" s="271">
        <v>28</v>
      </c>
      <c r="G2230" s="271">
        <v>330</v>
      </c>
      <c r="H2230" s="338" t="s">
        <v>10559</v>
      </c>
      <c r="I2230" s="338" t="s">
        <v>9098</v>
      </c>
      <c r="K2230" s="272">
        <f t="shared" si="93"/>
        <v>347</v>
      </c>
    </row>
    <row r="2231" spans="1:11" x14ac:dyDescent="0.2">
      <c r="A2231" s="337" t="s">
        <v>2041</v>
      </c>
      <c r="B2231" s="336" t="s">
        <v>8490</v>
      </c>
      <c r="C2231" s="332">
        <v>0.75</v>
      </c>
      <c r="D2231" s="336" t="s">
        <v>2040</v>
      </c>
      <c r="E2231" s="271">
        <v>74</v>
      </c>
      <c r="F2231" s="271">
        <v>29</v>
      </c>
      <c r="G2231" s="271">
        <v>302</v>
      </c>
      <c r="H2231" s="338" t="s">
        <v>4226</v>
      </c>
      <c r="I2231" s="338" t="s">
        <v>9098</v>
      </c>
      <c r="K2231" s="272">
        <f t="shared" si="93"/>
        <v>319</v>
      </c>
    </row>
    <row r="2232" spans="1:11" x14ac:dyDescent="0.2">
      <c r="A2232" s="337" t="s">
        <v>4055</v>
      </c>
      <c r="B2232" s="336" t="s">
        <v>8490</v>
      </c>
      <c r="C2232" s="332">
        <v>0.75</v>
      </c>
      <c r="D2232" s="336" t="s">
        <v>540</v>
      </c>
      <c r="E2232" s="271">
        <v>77</v>
      </c>
      <c r="F2232" s="271">
        <v>28</v>
      </c>
      <c r="G2232" s="271">
        <v>278</v>
      </c>
      <c r="I2232" s="338" t="s">
        <v>9098</v>
      </c>
      <c r="K2232" s="272">
        <f t="shared" si="93"/>
        <v>295</v>
      </c>
    </row>
    <row r="2233" spans="1:11" x14ac:dyDescent="0.2">
      <c r="A2233" s="337" t="s">
        <v>533</v>
      </c>
      <c r="B2233" s="338" t="s">
        <v>8490</v>
      </c>
      <c r="C2233" s="332">
        <v>0.75</v>
      </c>
      <c r="D2233" s="420" t="s">
        <v>1892</v>
      </c>
      <c r="E2233" s="271">
        <v>82</v>
      </c>
      <c r="F2233" s="271">
        <v>28</v>
      </c>
      <c r="G2233" s="271">
        <v>296</v>
      </c>
      <c r="I2233" s="338" t="s">
        <v>9098</v>
      </c>
      <c r="K2233" s="272">
        <f t="shared" si="93"/>
        <v>313</v>
      </c>
    </row>
    <row r="2234" spans="1:11" x14ac:dyDescent="0.2">
      <c r="A2234" s="337" t="s">
        <v>11977</v>
      </c>
      <c r="B2234" s="338" t="s">
        <v>8490</v>
      </c>
      <c r="C2234" s="332">
        <v>0.75</v>
      </c>
      <c r="D2234" s="420" t="s">
        <v>11978</v>
      </c>
      <c r="E2234" s="271">
        <v>82</v>
      </c>
      <c r="F2234" s="271">
        <v>28</v>
      </c>
      <c r="G2234" s="271">
        <v>296</v>
      </c>
      <c r="H2234" s="272" t="s">
        <v>11968</v>
      </c>
      <c r="I2234" s="338" t="s">
        <v>9098</v>
      </c>
      <c r="K2234" s="272">
        <f t="shared" si="93"/>
        <v>313</v>
      </c>
    </row>
    <row r="2235" spans="1:11" x14ac:dyDescent="0.2">
      <c r="A2235" s="337" t="s">
        <v>4184</v>
      </c>
      <c r="B2235" s="354" t="s">
        <v>8490</v>
      </c>
      <c r="C2235" s="330">
        <v>0.75</v>
      </c>
      <c r="D2235" s="350" t="s">
        <v>255</v>
      </c>
      <c r="E2235" s="353">
        <v>76</v>
      </c>
      <c r="F2235" s="271">
        <v>28</v>
      </c>
      <c r="G2235" s="271">
        <v>330</v>
      </c>
      <c r="I2235" s="338" t="s">
        <v>9098</v>
      </c>
      <c r="K2235" s="272">
        <f t="shared" si="93"/>
        <v>347</v>
      </c>
    </row>
    <row r="2236" spans="1:11" x14ac:dyDescent="0.2">
      <c r="A2236" s="337" t="s">
        <v>799</v>
      </c>
      <c r="B2236" s="336" t="s">
        <v>8490</v>
      </c>
      <c r="C2236" s="332">
        <v>0.75</v>
      </c>
      <c r="D2236" s="336" t="s">
        <v>1502</v>
      </c>
      <c r="E2236" s="271">
        <v>77</v>
      </c>
      <c r="F2236" s="271">
        <v>27.5</v>
      </c>
      <c r="G2236" s="271">
        <v>300</v>
      </c>
      <c r="I2236" s="338" t="s">
        <v>9098</v>
      </c>
      <c r="K2236" s="272">
        <f t="shared" si="93"/>
        <v>317</v>
      </c>
    </row>
    <row r="2237" spans="1:11" x14ac:dyDescent="0.2">
      <c r="A2237" s="337" t="s">
        <v>797</v>
      </c>
      <c r="B2237" s="336" t="s">
        <v>8490</v>
      </c>
      <c r="C2237" s="332">
        <v>0.75</v>
      </c>
      <c r="D2237" s="336" t="s">
        <v>4396</v>
      </c>
      <c r="E2237" s="271">
        <v>78</v>
      </c>
      <c r="F2237" s="271">
        <v>28</v>
      </c>
      <c r="G2237" s="271">
        <v>300</v>
      </c>
      <c r="I2237" s="338" t="s">
        <v>9098</v>
      </c>
      <c r="K2237" s="272">
        <f t="shared" si="93"/>
        <v>317</v>
      </c>
    </row>
    <row r="2238" spans="1:11" x14ac:dyDescent="0.2">
      <c r="A2238" s="337" t="s">
        <v>4288</v>
      </c>
      <c r="B2238" s="336" t="s">
        <v>8490</v>
      </c>
      <c r="C2238" s="332">
        <v>0.75</v>
      </c>
      <c r="D2238" s="336" t="s">
        <v>1256</v>
      </c>
      <c r="E2238" s="271">
        <v>75</v>
      </c>
      <c r="F2238" s="271">
        <v>28</v>
      </c>
      <c r="G2238" s="271">
        <v>295</v>
      </c>
      <c r="I2238" s="338" t="s">
        <v>9098</v>
      </c>
      <c r="K2238" s="272">
        <f t="shared" si="93"/>
        <v>312</v>
      </c>
    </row>
    <row r="2239" spans="1:11" x14ac:dyDescent="0.2">
      <c r="A2239" s="337" t="s">
        <v>12588</v>
      </c>
      <c r="B2239" s="572" t="s">
        <v>8490</v>
      </c>
      <c r="C2239" s="332">
        <v>0.75</v>
      </c>
      <c r="D2239" s="572" t="s">
        <v>12589</v>
      </c>
      <c r="E2239" s="271">
        <v>72</v>
      </c>
      <c r="F2239" s="271">
        <v>30</v>
      </c>
      <c r="G2239" s="271">
        <v>315</v>
      </c>
      <c r="H2239" s="272" t="s">
        <v>12590</v>
      </c>
      <c r="I2239" s="338" t="s">
        <v>9098</v>
      </c>
      <c r="K2239" s="272">
        <f t="shared" si="93"/>
        <v>332</v>
      </c>
    </row>
    <row r="2240" spans="1:11" x14ac:dyDescent="0.2">
      <c r="A2240" s="337" t="s">
        <v>534</v>
      </c>
      <c r="B2240" s="354" t="s">
        <v>8490</v>
      </c>
      <c r="C2240" s="330">
        <v>0.75</v>
      </c>
      <c r="D2240" s="350" t="s">
        <v>7013</v>
      </c>
      <c r="E2240" s="353">
        <v>76</v>
      </c>
      <c r="F2240" s="271">
        <v>28</v>
      </c>
      <c r="G2240" s="271">
        <v>316</v>
      </c>
      <c r="I2240" s="338" t="s">
        <v>9098</v>
      </c>
      <c r="K2240" s="272">
        <f t="shared" si="93"/>
        <v>333</v>
      </c>
    </row>
    <row r="2241" spans="1:11" x14ac:dyDescent="0.2">
      <c r="A2241" s="337" t="s">
        <v>7487</v>
      </c>
      <c r="B2241" s="336" t="s">
        <v>8490</v>
      </c>
      <c r="C2241" s="332">
        <v>0.75</v>
      </c>
      <c r="D2241" s="336" t="s">
        <v>9815</v>
      </c>
      <c r="E2241" s="271">
        <v>77</v>
      </c>
      <c r="F2241" s="271">
        <v>27.5</v>
      </c>
      <c r="G2241" s="271">
        <v>328</v>
      </c>
      <c r="I2241" s="338" t="s">
        <v>9098</v>
      </c>
      <c r="K2241" s="272">
        <f t="shared" si="93"/>
        <v>345</v>
      </c>
    </row>
    <row r="2242" spans="1:11" x14ac:dyDescent="0.2">
      <c r="A2242" s="337" t="s">
        <v>536</v>
      </c>
      <c r="B2242" s="329" t="s">
        <v>8490</v>
      </c>
      <c r="C2242" s="321">
        <v>0.75</v>
      </c>
      <c r="D2242" s="331" t="s">
        <v>7179</v>
      </c>
      <c r="E2242" s="321">
        <v>75</v>
      </c>
      <c r="F2242" s="271">
        <v>28</v>
      </c>
      <c r="G2242" s="271">
        <v>330</v>
      </c>
      <c r="I2242" s="338" t="s">
        <v>9098</v>
      </c>
      <c r="K2242" s="272">
        <f t="shared" si="93"/>
        <v>347</v>
      </c>
    </row>
    <row r="2243" spans="1:11" x14ac:dyDescent="0.2">
      <c r="A2243" s="337" t="s">
        <v>6518</v>
      </c>
      <c r="B2243" s="336" t="s">
        <v>8490</v>
      </c>
      <c r="C2243" s="332">
        <v>0.75</v>
      </c>
      <c r="D2243" s="336" t="s">
        <v>6517</v>
      </c>
      <c r="E2243" s="271">
        <v>82</v>
      </c>
      <c r="F2243" s="271">
        <v>28</v>
      </c>
      <c r="G2243" s="271">
        <v>295</v>
      </c>
      <c r="I2243" s="338" t="s">
        <v>9098</v>
      </c>
      <c r="K2243" s="272">
        <f t="shared" si="93"/>
        <v>312</v>
      </c>
    </row>
    <row r="2244" spans="1:11" x14ac:dyDescent="0.2">
      <c r="A2244" s="337" t="s">
        <v>9190</v>
      </c>
      <c r="B2244" s="336" t="s">
        <v>8490</v>
      </c>
      <c r="C2244" s="332">
        <v>0.75</v>
      </c>
      <c r="D2244" s="336" t="s">
        <v>2683</v>
      </c>
      <c r="E2244" s="271">
        <v>75</v>
      </c>
      <c r="F2244" s="271">
        <v>28</v>
      </c>
      <c r="G2244" s="271">
        <v>310</v>
      </c>
      <c r="I2244" s="338" t="s">
        <v>9098</v>
      </c>
      <c r="K2244" s="272">
        <f t="shared" si="93"/>
        <v>327</v>
      </c>
    </row>
    <row r="2245" spans="1:11" x14ac:dyDescent="0.2">
      <c r="A2245" s="337" t="s">
        <v>5408</v>
      </c>
      <c r="B2245" s="336" t="s">
        <v>8490</v>
      </c>
      <c r="C2245" s="332">
        <v>0.75</v>
      </c>
      <c r="D2245" s="336" t="s">
        <v>5409</v>
      </c>
      <c r="E2245" s="271">
        <v>76</v>
      </c>
      <c r="F2245" s="271">
        <v>28</v>
      </c>
      <c r="G2245" s="271">
        <v>290</v>
      </c>
      <c r="I2245" s="338" t="s">
        <v>9098</v>
      </c>
      <c r="K2245" s="272">
        <f t="shared" si="93"/>
        <v>307</v>
      </c>
    </row>
    <row r="2246" spans="1:11" x14ac:dyDescent="0.2">
      <c r="A2246" s="337" t="s">
        <v>1051</v>
      </c>
      <c r="B2246" s="336" t="s">
        <v>8490</v>
      </c>
      <c r="C2246" s="332">
        <v>0.75</v>
      </c>
      <c r="D2246" s="336" t="s">
        <v>9621</v>
      </c>
      <c r="E2246" s="271">
        <v>74</v>
      </c>
      <c r="F2246" s="271">
        <v>28</v>
      </c>
      <c r="G2246" s="271">
        <v>290</v>
      </c>
      <c r="I2246" s="338" t="s">
        <v>9098</v>
      </c>
      <c r="K2246" s="272">
        <f t="shared" si="93"/>
        <v>307</v>
      </c>
    </row>
    <row r="2247" spans="1:11" x14ac:dyDescent="0.2">
      <c r="A2247" s="337" t="s">
        <v>2042</v>
      </c>
      <c r="B2247" s="336" t="s">
        <v>8490</v>
      </c>
      <c r="C2247" s="332">
        <v>0.75</v>
      </c>
      <c r="D2247" s="336" t="s">
        <v>2043</v>
      </c>
      <c r="E2247" s="271">
        <v>75</v>
      </c>
      <c r="F2247" s="271">
        <v>29</v>
      </c>
      <c r="G2247" s="271">
        <v>310</v>
      </c>
      <c r="H2247" s="338" t="s">
        <v>4226</v>
      </c>
      <c r="I2247" s="338" t="s">
        <v>9098</v>
      </c>
      <c r="K2247" s="272">
        <f t="shared" si="93"/>
        <v>327</v>
      </c>
    </row>
    <row r="2248" spans="1:11" x14ac:dyDescent="0.2">
      <c r="A2248" s="337" t="s">
        <v>4183</v>
      </c>
      <c r="B2248" s="336" t="s">
        <v>8490</v>
      </c>
      <c r="C2248" s="332">
        <v>0.75</v>
      </c>
      <c r="D2248" s="336" t="s">
        <v>4397</v>
      </c>
      <c r="E2248" s="271">
        <v>86</v>
      </c>
      <c r="F2248" s="271">
        <v>28</v>
      </c>
      <c r="G2248" s="271">
        <v>330</v>
      </c>
      <c r="I2248" s="338" t="s">
        <v>9098</v>
      </c>
      <c r="K2248" s="272">
        <f t="shared" si="93"/>
        <v>347</v>
      </c>
    </row>
    <row r="2249" spans="1:11" x14ac:dyDescent="0.2">
      <c r="A2249" s="337" t="s">
        <v>4604</v>
      </c>
      <c r="B2249" s="354" t="s">
        <v>4957</v>
      </c>
      <c r="C2249" s="330">
        <v>0.75</v>
      </c>
      <c r="D2249" s="350" t="s">
        <v>10296</v>
      </c>
      <c r="E2249" s="353">
        <v>88</v>
      </c>
      <c r="F2249" s="271">
        <v>33</v>
      </c>
      <c r="G2249" s="271">
        <v>211</v>
      </c>
      <c r="I2249" s="338" t="s">
        <v>9147</v>
      </c>
      <c r="J2249" s="272">
        <f>G2249+15</f>
        <v>226</v>
      </c>
    </row>
    <row r="2250" spans="1:11" x14ac:dyDescent="0.2">
      <c r="A2250" s="337" t="s">
        <v>1028</v>
      </c>
      <c r="B2250" s="354" t="s">
        <v>2125</v>
      </c>
      <c r="C2250" s="330">
        <v>0.75</v>
      </c>
      <c r="D2250" s="350" t="s">
        <v>2343</v>
      </c>
      <c r="E2250" s="353">
        <v>80</v>
      </c>
      <c r="F2250" s="271">
        <v>25</v>
      </c>
      <c r="G2250" s="271">
        <v>297</v>
      </c>
      <c r="I2250" s="338" t="s">
        <v>9098</v>
      </c>
      <c r="K2250" s="272">
        <f>G2250+17</f>
        <v>314</v>
      </c>
    </row>
    <row r="2251" spans="1:11" x14ac:dyDescent="0.2">
      <c r="A2251" s="337" t="s">
        <v>8101</v>
      </c>
      <c r="B2251" s="354" t="s">
        <v>2125</v>
      </c>
      <c r="C2251" s="330">
        <v>0.75</v>
      </c>
      <c r="D2251" s="350" t="s">
        <v>4605</v>
      </c>
      <c r="E2251" s="353" t="s">
        <v>1789</v>
      </c>
      <c r="F2251" s="271">
        <v>34</v>
      </c>
      <c r="G2251" s="271">
        <v>230</v>
      </c>
      <c r="I2251" s="338" t="s">
        <v>9147</v>
      </c>
      <c r="J2251" s="272">
        <f>G2251+15</f>
        <v>245</v>
      </c>
    </row>
    <row r="2252" spans="1:11" x14ac:dyDescent="0.2">
      <c r="A2252" s="337" t="s">
        <v>6651</v>
      </c>
      <c r="B2252" s="354" t="s">
        <v>2125</v>
      </c>
      <c r="C2252" s="330">
        <v>0.75</v>
      </c>
      <c r="D2252" s="350" t="s">
        <v>1165</v>
      </c>
      <c r="E2252" s="353" t="s">
        <v>9189</v>
      </c>
      <c r="F2252" s="271">
        <v>34</v>
      </c>
      <c r="G2252" s="271">
        <v>208</v>
      </c>
      <c r="I2252" s="338" t="s">
        <v>9147</v>
      </c>
      <c r="J2252" s="272">
        <f>G2252+15</f>
        <v>223</v>
      </c>
    </row>
    <row r="2253" spans="1:11" x14ac:dyDescent="0.2">
      <c r="A2253" s="337" t="s">
        <v>4531</v>
      </c>
      <c r="B2253" s="338" t="s">
        <v>2785</v>
      </c>
      <c r="C2253" s="332">
        <v>0.75</v>
      </c>
      <c r="D2253" s="420" t="s">
        <v>4293</v>
      </c>
      <c r="E2253" s="271">
        <v>82</v>
      </c>
      <c r="F2253" s="271">
        <v>34</v>
      </c>
      <c r="G2253" s="271">
        <v>225</v>
      </c>
      <c r="I2253" s="338" t="s">
        <v>9147</v>
      </c>
      <c r="J2253" s="272">
        <f>G2253+15</f>
        <v>240</v>
      </c>
    </row>
    <row r="2254" spans="1:11" x14ac:dyDescent="0.2">
      <c r="A2254" s="337" t="s">
        <v>971</v>
      </c>
      <c r="B2254" s="338" t="s">
        <v>1019</v>
      </c>
      <c r="C2254" s="332">
        <v>0.75</v>
      </c>
      <c r="D2254" s="420" t="s">
        <v>3662</v>
      </c>
      <c r="E2254" s="271">
        <v>74</v>
      </c>
      <c r="F2254" s="271">
        <v>42</v>
      </c>
      <c r="G2254" s="271">
        <v>254</v>
      </c>
      <c r="I2254" s="338" t="s">
        <v>9147</v>
      </c>
      <c r="J2254" s="272">
        <f>G2254+15</f>
        <v>269</v>
      </c>
    </row>
    <row r="2255" spans="1:11" x14ac:dyDescent="0.2">
      <c r="A2255" s="337" t="s">
        <v>798</v>
      </c>
      <c r="B2255" s="336" t="s">
        <v>8042</v>
      </c>
      <c r="C2255" s="332">
        <v>0.75</v>
      </c>
      <c r="D2255" s="336" t="s">
        <v>4573</v>
      </c>
      <c r="E2255" s="271">
        <v>83</v>
      </c>
      <c r="F2255" s="271">
        <v>26</v>
      </c>
      <c r="G2255" s="271">
        <v>252</v>
      </c>
      <c r="I2255" s="338" t="s">
        <v>9098</v>
      </c>
      <c r="K2255" s="272">
        <f t="shared" ref="K2255:K2261" si="94">G2255+17</f>
        <v>269</v>
      </c>
    </row>
    <row r="2256" spans="1:11" x14ac:dyDescent="0.2">
      <c r="A2256" s="337" t="s">
        <v>6733</v>
      </c>
      <c r="B2256" s="336" t="s">
        <v>1019</v>
      </c>
      <c r="C2256" s="332">
        <v>0.75</v>
      </c>
      <c r="D2256" s="336" t="s">
        <v>6734</v>
      </c>
      <c r="E2256" s="271">
        <v>75</v>
      </c>
      <c r="F2256" s="271">
        <v>28</v>
      </c>
      <c r="G2256" s="271">
        <v>295</v>
      </c>
      <c r="I2256" s="338" t="s">
        <v>9098</v>
      </c>
      <c r="K2256" s="272">
        <f t="shared" si="94"/>
        <v>312</v>
      </c>
    </row>
    <row r="2257" spans="1:11" x14ac:dyDescent="0.2">
      <c r="A2257" s="337" t="s">
        <v>1599</v>
      </c>
      <c r="B2257" s="336" t="s">
        <v>1019</v>
      </c>
      <c r="C2257" s="332">
        <v>0.75</v>
      </c>
      <c r="D2257" s="336" t="s">
        <v>5936</v>
      </c>
      <c r="E2257" s="271">
        <v>75</v>
      </c>
      <c r="F2257" s="271">
        <v>28</v>
      </c>
      <c r="G2257" s="271">
        <v>294</v>
      </c>
      <c r="I2257" s="338" t="s">
        <v>9098</v>
      </c>
      <c r="K2257" s="272">
        <f t="shared" si="94"/>
        <v>311</v>
      </c>
    </row>
    <row r="2258" spans="1:11" x14ac:dyDescent="0.2">
      <c r="A2258" s="337" t="s">
        <v>5937</v>
      </c>
      <c r="B2258" s="336" t="s">
        <v>1019</v>
      </c>
      <c r="C2258" s="332">
        <v>0.75</v>
      </c>
      <c r="D2258" s="336" t="s">
        <v>7014</v>
      </c>
      <c r="E2258" s="271">
        <v>80</v>
      </c>
      <c r="F2258" s="271">
        <v>28</v>
      </c>
      <c r="G2258" s="271">
        <v>280</v>
      </c>
      <c r="I2258" s="338" t="s">
        <v>9098</v>
      </c>
      <c r="K2258" s="272">
        <f t="shared" si="94"/>
        <v>297</v>
      </c>
    </row>
    <row r="2259" spans="1:11" x14ac:dyDescent="0.2">
      <c r="A2259" s="337" t="s">
        <v>12468</v>
      </c>
      <c r="B2259" s="572" t="s">
        <v>12469</v>
      </c>
      <c r="C2259" s="332">
        <v>0.75</v>
      </c>
      <c r="D2259" s="572" t="s">
        <v>12470</v>
      </c>
      <c r="E2259" s="271">
        <v>77</v>
      </c>
      <c r="F2259" s="271">
        <v>33</v>
      </c>
      <c r="G2259" s="271">
        <v>239</v>
      </c>
      <c r="I2259" s="338" t="s">
        <v>9147</v>
      </c>
      <c r="J2259" s="272">
        <v>254</v>
      </c>
    </row>
    <row r="2260" spans="1:11" x14ac:dyDescent="0.2">
      <c r="A2260" s="337" t="s">
        <v>9095</v>
      </c>
      <c r="B2260" s="338" t="s">
        <v>6096</v>
      </c>
      <c r="C2260" s="332">
        <v>0.75</v>
      </c>
      <c r="D2260" s="420" t="s">
        <v>2334</v>
      </c>
      <c r="E2260" s="271">
        <v>81</v>
      </c>
      <c r="F2260" s="271">
        <v>25</v>
      </c>
      <c r="G2260" s="271">
        <v>286</v>
      </c>
      <c r="I2260" s="338" t="s">
        <v>9098</v>
      </c>
      <c r="K2260" s="272">
        <f t="shared" si="94"/>
        <v>303</v>
      </c>
    </row>
    <row r="2261" spans="1:11" x14ac:dyDescent="0.2">
      <c r="A2261" s="577" t="s">
        <v>11449</v>
      </c>
      <c r="B2261" s="336" t="s">
        <v>3365</v>
      </c>
      <c r="C2261" s="345">
        <v>1</v>
      </c>
      <c r="D2261" s="356" t="s">
        <v>3425</v>
      </c>
      <c r="E2261" s="357" t="s">
        <v>3426</v>
      </c>
      <c r="F2261" s="271">
        <v>27</v>
      </c>
      <c r="G2261" s="271">
        <v>313</v>
      </c>
      <c r="I2261" s="338" t="s">
        <v>9098</v>
      </c>
      <c r="K2261" s="272">
        <f t="shared" si="94"/>
        <v>330</v>
      </c>
    </row>
    <row r="2262" spans="1:11" x14ac:dyDescent="0.2">
      <c r="A2262" s="496" t="s">
        <v>7464</v>
      </c>
      <c r="B2262" s="528" t="s">
        <v>3365</v>
      </c>
      <c r="C2262" s="497">
        <v>1</v>
      </c>
      <c r="D2262" s="532" t="s">
        <v>7568</v>
      </c>
      <c r="E2262" s="530">
        <v>87</v>
      </c>
      <c r="F2262" s="498">
        <v>42</v>
      </c>
      <c r="G2262" s="498">
        <v>260</v>
      </c>
      <c r="H2262" s="499"/>
      <c r="I2262" s="499" t="s">
        <v>9147</v>
      </c>
      <c r="J2262" s="499">
        <f>G2262+15</f>
        <v>275</v>
      </c>
    </row>
    <row r="2263" spans="1:11" x14ac:dyDescent="0.2">
      <c r="A2263" s="348" t="s">
        <v>9280</v>
      </c>
      <c r="B2263" s="336" t="s">
        <v>3365</v>
      </c>
      <c r="C2263" s="345">
        <v>1</v>
      </c>
      <c r="D2263" s="356" t="s">
        <v>7568</v>
      </c>
      <c r="E2263" s="357">
        <v>80</v>
      </c>
      <c r="F2263" s="271">
        <v>43</v>
      </c>
      <c r="G2263" s="271">
        <v>273</v>
      </c>
      <c r="H2263" s="338" t="s">
        <v>9279</v>
      </c>
      <c r="I2263" s="338" t="s">
        <v>9147</v>
      </c>
      <c r="J2263" s="272">
        <f>G2263+15</f>
        <v>288</v>
      </c>
    </row>
    <row r="2264" spans="1:11" x14ac:dyDescent="0.2">
      <c r="A2264" s="348" t="s">
        <v>7463</v>
      </c>
      <c r="B2264" s="336" t="s">
        <v>3365</v>
      </c>
      <c r="C2264" s="345">
        <v>1</v>
      </c>
      <c r="D2264" s="356" t="s">
        <v>9843</v>
      </c>
      <c r="E2264" s="357">
        <v>85</v>
      </c>
      <c r="F2264" s="271">
        <v>33</v>
      </c>
      <c r="G2264" s="271">
        <v>282</v>
      </c>
      <c r="I2264" s="338" t="s">
        <v>9147</v>
      </c>
      <c r="J2264" s="272">
        <f>G2264+15</f>
        <v>297</v>
      </c>
    </row>
    <row r="2265" spans="1:11" x14ac:dyDescent="0.2">
      <c r="A2265" s="348" t="s">
        <v>4130</v>
      </c>
      <c r="B2265" s="336" t="s">
        <v>3365</v>
      </c>
      <c r="C2265" s="345">
        <v>1</v>
      </c>
      <c r="D2265" s="356" t="s">
        <v>9129</v>
      </c>
      <c r="E2265" s="357">
        <v>80</v>
      </c>
      <c r="F2265" s="271">
        <v>33</v>
      </c>
      <c r="G2265" s="271">
        <v>290</v>
      </c>
      <c r="H2265" s="338" t="s">
        <v>2305</v>
      </c>
      <c r="I2265" s="338" t="s">
        <v>9147</v>
      </c>
      <c r="J2265" s="272">
        <f>G2265+15</f>
        <v>305</v>
      </c>
    </row>
    <row r="2266" spans="1:11" x14ac:dyDescent="0.2">
      <c r="A2266" s="348" t="s">
        <v>6581</v>
      </c>
      <c r="B2266" s="336" t="s">
        <v>3365</v>
      </c>
      <c r="C2266" s="345">
        <v>1</v>
      </c>
      <c r="D2266" s="356" t="s">
        <v>4129</v>
      </c>
      <c r="E2266" s="357">
        <v>80</v>
      </c>
      <c r="F2266" s="271">
        <v>33</v>
      </c>
      <c r="G2266" s="271">
        <v>293</v>
      </c>
      <c r="H2266" s="338" t="s">
        <v>2305</v>
      </c>
      <c r="I2266" s="338" t="s">
        <v>9147</v>
      </c>
      <c r="J2266" s="272">
        <f>G2266+15</f>
        <v>308</v>
      </c>
    </row>
    <row r="2267" spans="1:11" x14ac:dyDescent="0.2">
      <c r="A2267" s="542" t="s">
        <v>4819</v>
      </c>
      <c r="B2267" s="535" t="s">
        <v>3365</v>
      </c>
      <c r="C2267" s="497">
        <v>1</v>
      </c>
      <c r="D2267" s="552" t="s">
        <v>2187</v>
      </c>
      <c r="E2267" s="498">
        <v>89</v>
      </c>
      <c r="F2267" s="498">
        <v>25</v>
      </c>
      <c r="G2267" s="498">
        <v>320</v>
      </c>
      <c r="H2267" s="499"/>
      <c r="I2267" s="499" t="s">
        <v>9098</v>
      </c>
      <c r="J2267" s="499"/>
      <c r="K2267" s="499">
        <f>G2267+17</f>
        <v>337</v>
      </c>
    </row>
    <row r="2268" spans="1:11" x14ac:dyDescent="0.2">
      <c r="A2268" s="337" t="s">
        <v>21</v>
      </c>
      <c r="B2268" s="354" t="s">
        <v>3365</v>
      </c>
      <c r="C2268" s="330">
        <v>1</v>
      </c>
      <c r="D2268" s="350" t="s">
        <v>3598</v>
      </c>
      <c r="E2268" s="353">
        <v>89</v>
      </c>
      <c r="F2268" s="271">
        <v>26</v>
      </c>
      <c r="G2268" s="271">
        <v>316</v>
      </c>
      <c r="H2268" s="338" t="s">
        <v>9218</v>
      </c>
      <c r="I2268" s="338" t="s">
        <v>9098</v>
      </c>
      <c r="K2268" s="272">
        <f>G2268+17</f>
        <v>333</v>
      </c>
    </row>
    <row r="2269" spans="1:11" x14ac:dyDescent="0.2">
      <c r="A2269" s="337" t="s">
        <v>11406</v>
      </c>
      <c r="B2269" s="582" t="s">
        <v>3365</v>
      </c>
      <c r="C2269" s="330">
        <v>1</v>
      </c>
      <c r="D2269" s="420" t="s">
        <v>11407</v>
      </c>
      <c r="E2269" s="353">
        <v>80</v>
      </c>
      <c r="F2269" s="271">
        <v>33</v>
      </c>
      <c r="G2269" s="271">
        <v>293</v>
      </c>
      <c r="H2269" s="338" t="s">
        <v>11399</v>
      </c>
      <c r="I2269" s="338" t="s">
        <v>9147</v>
      </c>
      <c r="J2269" s="272">
        <f>G2269+15</f>
        <v>308</v>
      </c>
    </row>
    <row r="2270" spans="1:11" x14ac:dyDescent="0.2">
      <c r="A2270" s="337" t="s">
        <v>49</v>
      </c>
      <c r="B2270" s="336" t="s">
        <v>3365</v>
      </c>
      <c r="C2270" s="332">
        <v>1</v>
      </c>
      <c r="D2270" s="336" t="s">
        <v>2086</v>
      </c>
      <c r="E2270" s="271">
        <v>90</v>
      </c>
      <c r="F2270" s="271">
        <v>25</v>
      </c>
      <c r="G2270" s="271">
        <v>303</v>
      </c>
      <c r="I2270" s="338" t="s">
        <v>9098</v>
      </c>
      <c r="K2270" s="272">
        <f>G2270+17</f>
        <v>320</v>
      </c>
    </row>
    <row r="2271" spans="1:11" x14ac:dyDescent="0.2">
      <c r="A2271" s="337" t="s">
        <v>7465</v>
      </c>
      <c r="B2271" s="336" t="s">
        <v>3365</v>
      </c>
      <c r="C2271" s="332">
        <v>1</v>
      </c>
      <c r="D2271" s="336" t="s">
        <v>7466</v>
      </c>
      <c r="E2271" s="271">
        <v>81</v>
      </c>
      <c r="F2271" s="271">
        <v>43</v>
      </c>
      <c r="G2271" s="271">
        <v>255</v>
      </c>
      <c r="I2271" s="338" t="s">
        <v>9147</v>
      </c>
      <c r="J2271" s="272">
        <f>G2271+15</f>
        <v>270</v>
      </c>
    </row>
    <row r="2272" spans="1:11" x14ac:dyDescent="0.2">
      <c r="A2272" s="348" t="s">
        <v>2716</v>
      </c>
      <c r="B2272" s="336" t="s">
        <v>3365</v>
      </c>
      <c r="C2272" s="345">
        <v>1</v>
      </c>
      <c r="D2272" s="356" t="s">
        <v>2717</v>
      </c>
      <c r="E2272" s="357">
        <v>87</v>
      </c>
      <c r="F2272" s="271">
        <v>28</v>
      </c>
      <c r="G2272" s="271">
        <v>310</v>
      </c>
      <c r="I2272" s="338" t="s">
        <v>9098</v>
      </c>
      <c r="K2272" s="272">
        <f t="shared" ref="K2272:K2277" si="95">G2272+17</f>
        <v>327</v>
      </c>
    </row>
    <row r="2273" spans="1:11" x14ac:dyDescent="0.2">
      <c r="A2273" s="424"/>
      <c r="B2273" s="336" t="s">
        <v>3365</v>
      </c>
      <c r="C2273" s="345">
        <v>1</v>
      </c>
      <c r="D2273" s="356" t="s">
        <v>3221</v>
      </c>
      <c r="E2273" s="357">
        <v>86</v>
      </c>
      <c r="F2273" s="271">
        <v>25</v>
      </c>
      <c r="G2273" s="271">
        <v>311</v>
      </c>
      <c r="I2273" s="338" t="s">
        <v>9098</v>
      </c>
      <c r="K2273" s="272">
        <f t="shared" si="95"/>
        <v>328</v>
      </c>
    </row>
    <row r="2274" spans="1:11" x14ac:dyDescent="0.2">
      <c r="A2274" s="424" t="s">
        <v>11448</v>
      </c>
      <c r="B2274" s="336" t="s">
        <v>3365</v>
      </c>
      <c r="C2274" s="345">
        <v>1</v>
      </c>
      <c r="D2274" s="356" t="s">
        <v>542</v>
      </c>
      <c r="E2274" s="357" t="s">
        <v>3426</v>
      </c>
      <c r="F2274" s="271">
        <v>27</v>
      </c>
      <c r="G2274" s="271">
        <v>311</v>
      </c>
      <c r="I2274" s="338" t="s">
        <v>9098</v>
      </c>
      <c r="K2274" s="272">
        <f t="shared" si="95"/>
        <v>328</v>
      </c>
    </row>
    <row r="2275" spans="1:11" x14ac:dyDescent="0.2">
      <c r="A2275" s="424" t="s">
        <v>11447</v>
      </c>
      <c r="B2275" s="336" t="s">
        <v>3365</v>
      </c>
      <c r="C2275" s="345">
        <v>1</v>
      </c>
      <c r="D2275" s="356" t="s">
        <v>7818</v>
      </c>
      <c r="E2275" s="357" t="s">
        <v>3426</v>
      </c>
      <c r="F2275" s="271">
        <v>27</v>
      </c>
      <c r="G2275" s="271">
        <v>311</v>
      </c>
      <c r="I2275" s="338" t="s">
        <v>9098</v>
      </c>
      <c r="K2275" s="272">
        <f t="shared" si="95"/>
        <v>328</v>
      </c>
    </row>
    <row r="2276" spans="1:11" x14ac:dyDescent="0.2">
      <c r="A2276" s="424" t="s">
        <v>972</v>
      </c>
      <c r="B2276" s="572" t="s">
        <v>3365</v>
      </c>
      <c r="C2276" s="345">
        <v>1</v>
      </c>
      <c r="D2276" s="578" t="s">
        <v>11443</v>
      </c>
      <c r="E2276" s="357" t="s">
        <v>3426</v>
      </c>
      <c r="F2276" s="271">
        <v>27</v>
      </c>
      <c r="G2276" s="271">
        <v>311</v>
      </c>
      <c r="H2276" s="272" t="s">
        <v>11399</v>
      </c>
      <c r="I2276" s="338" t="s">
        <v>9098</v>
      </c>
      <c r="K2276" s="272">
        <f t="shared" si="95"/>
        <v>328</v>
      </c>
    </row>
    <row r="2277" spans="1:11" x14ac:dyDescent="0.2">
      <c r="A2277" s="348" t="s">
        <v>6844</v>
      </c>
      <c r="B2277" s="336" t="s">
        <v>3365</v>
      </c>
      <c r="C2277" s="345">
        <v>1</v>
      </c>
      <c r="D2277" s="356" t="s">
        <v>9074</v>
      </c>
      <c r="E2277" s="357" t="s">
        <v>3353</v>
      </c>
      <c r="F2277" s="271">
        <v>27</v>
      </c>
      <c r="G2277" s="271">
        <v>322</v>
      </c>
      <c r="I2277" s="338" t="s">
        <v>9098</v>
      </c>
      <c r="K2277" s="272">
        <f t="shared" si="95"/>
        <v>339</v>
      </c>
    </row>
    <row r="2278" spans="1:11" x14ac:dyDescent="0.2">
      <c r="A2278" s="483" t="s">
        <v>2324</v>
      </c>
      <c r="B2278" s="525" t="s">
        <v>3365</v>
      </c>
      <c r="C2278" s="489">
        <v>1</v>
      </c>
      <c r="D2278" s="538" t="s">
        <v>781</v>
      </c>
      <c r="E2278" s="486">
        <v>84</v>
      </c>
      <c r="F2278" s="486">
        <v>33</v>
      </c>
      <c r="G2278" s="486">
        <v>287</v>
      </c>
      <c r="H2278" s="491"/>
      <c r="I2278" s="491" t="s">
        <v>9147</v>
      </c>
      <c r="J2278" s="491">
        <f>G2278+15</f>
        <v>302</v>
      </c>
    </row>
    <row r="2279" spans="1:11" x14ac:dyDescent="0.2">
      <c r="A2279" s="483" t="s">
        <v>8763</v>
      </c>
      <c r="B2279" s="525" t="s">
        <v>3365</v>
      </c>
      <c r="C2279" s="489">
        <v>1</v>
      </c>
      <c r="D2279" s="538" t="s">
        <v>8764</v>
      </c>
      <c r="E2279" s="486">
        <v>85</v>
      </c>
      <c r="F2279" s="486">
        <v>33</v>
      </c>
      <c r="G2279" s="486">
        <v>275</v>
      </c>
      <c r="H2279" s="491"/>
      <c r="I2279" s="491" t="s">
        <v>9147</v>
      </c>
      <c r="J2279" s="491">
        <f>G2279+15</f>
        <v>290</v>
      </c>
    </row>
    <row r="2280" spans="1:11" x14ac:dyDescent="0.2">
      <c r="A2280" s="337" t="s">
        <v>9984</v>
      </c>
      <c r="B2280" s="354" t="s">
        <v>3365</v>
      </c>
      <c r="C2280" s="330">
        <v>1</v>
      </c>
      <c r="D2280" s="350" t="s">
        <v>8764</v>
      </c>
      <c r="E2280" s="353">
        <v>85</v>
      </c>
      <c r="F2280" s="271">
        <v>33</v>
      </c>
      <c r="G2280" s="271">
        <v>273</v>
      </c>
      <c r="H2280" s="338" t="s">
        <v>955</v>
      </c>
      <c r="I2280" s="338" t="s">
        <v>9147</v>
      </c>
      <c r="J2280" s="272">
        <f>G2280+15</f>
        <v>288</v>
      </c>
    </row>
    <row r="2281" spans="1:11" x14ac:dyDescent="0.2">
      <c r="A2281" s="424" t="s">
        <v>11446</v>
      </c>
      <c r="B2281" s="336" t="s">
        <v>3365</v>
      </c>
      <c r="C2281" s="345">
        <v>1</v>
      </c>
      <c r="D2281" s="356" t="s">
        <v>6390</v>
      </c>
      <c r="E2281" s="357" t="s">
        <v>3426</v>
      </c>
      <c r="F2281" s="271">
        <v>27</v>
      </c>
      <c r="G2281" s="271">
        <v>313</v>
      </c>
      <c r="I2281" s="338" t="s">
        <v>9098</v>
      </c>
      <c r="K2281" s="272">
        <f>G2281+17</f>
        <v>330</v>
      </c>
    </row>
    <row r="2282" spans="1:11" x14ac:dyDescent="0.2">
      <c r="A2282" s="424" t="s">
        <v>11445</v>
      </c>
      <c r="B2282" s="336" t="s">
        <v>3365</v>
      </c>
      <c r="C2282" s="345">
        <v>1</v>
      </c>
      <c r="D2282" s="356" t="s">
        <v>8536</v>
      </c>
      <c r="E2282" s="357" t="s">
        <v>3426</v>
      </c>
      <c r="F2282" s="271">
        <v>27</v>
      </c>
      <c r="G2282" s="271">
        <v>313</v>
      </c>
      <c r="I2282" s="338" t="s">
        <v>9098</v>
      </c>
      <c r="K2282" s="272">
        <f>G2282+17</f>
        <v>330</v>
      </c>
    </row>
    <row r="2283" spans="1:11" x14ac:dyDescent="0.2">
      <c r="A2283" s="348" t="s">
        <v>8095</v>
      </c>
      <c r="B2283" s="336" t="s">
        <v>3365</v>
      </c>
      <c r="C2283" s="345">
        <v>1</v>
      </c>
      <c r="D2283" s="356" t="s">
        <v>1470</v>
      </c>
      <c r="E2283" s="357">
        <v>85</v>
      </c>
      <c r="F2283" s="271">
        <v>33</v>
      </c>
      <c r="G2283" s="271">
        <v>282</v>
      </c>
      <c r="I2283" s="338" t="s">
        <v>9147</v>
      </c>
    </row>
    <row r="2284" spans="1:11" x14ac:dyDescent="0.2">
      <c r="A2284" s="348" t="s">
        <v>6582</v>
      </c>
      <c r="B2284" s="336" t="s">
        <v>3365</v>
      </c>
      <c r="C2284" s="345">
        <v>1</v>
      </c>
      <c r="D2284" s="356" t="s">
        <v>4128</v>
      </c>
      <c r="E2284" s="357">
        <v>80</v>
      </c>
      <c r="F2284" s="271">
        <v>33</v>
      </c>
      <c r="G2284" s="271">
        <v>293</v>
      </c>
      <c r="H2284" s="338" t="s">
        <v>2305</v>
      </c>
      <c r="I2284" s="338" t="s">
        <v>9147</v>
      </c>
      <c r="J2284" s="272">
        <f>G2284+15</f>
        <v>308</v>
      </c>
    </row>
    <row r="2285" spans="1:11" x14ac:dyDescent="0.2">
      <c r="A2285" s="424" t="s">
        <v>11444</v>
      </c>
      <c r="B2285" s="336" t="s">
        <v>3365</v>
      </c>
      <c r="C2285" s="345">
        <v>1</v>
      </c>
      <c r="D2285" s="356" t="s">
        <v>8537</v>
      </c>
      <c r="E2285" s="357" t="s">
        <v>3426</v>
      </c>
      <c r="F2285" s="271">
        <v>27</v>
      </c>
      <c r="G2285" s="271">
        <v>312</v>
      </c>
      <c r="I2285" s="338" t="s">
        <v>9098</v>
      </c>
      <c r="K2285" s="272">
        <f t="shared" ref="K2285:K2296" si="96">G2285+17</f>
        <v>329</v>
      </c>
    </row>
    <row r="2286" spans="1:11" x14ac:dyDescent="0.2">
      <c r="A2286" s="424"/>
      <c r="B2286" s="336" t="s">
        <v>3365</v>
      </c>
      <c r="C2286" s="345">
        <v>1</v>
      </c>
      <c r="D2286" s="356" t="s">
        <v>8538</v>
      </c>
      <c r="E2286" s="357">
        <v>87</v>
      </c>
      <c r="F2286" s="271" t="s">
        <v>9105</v>
      </c>
      <c r="G2286" s="271">
        <v>305</v>
      </c>
      <c r="I2286" s="338" t="s">
        <v>9098</v>
      </c>
      <c r="K2286" s="272">
        <f t="shared" si="96"/>
        <v>322</v>
      </c>
    </row>
    <row r="2287" spans="1:11" x14ac:dyDescent="0.2">
      <c r="A2287" s="424" t="s">
        <v>10834</v>
      </c>
      <c r="B2287" s="572" t="s">
        <v>3365</v>
      </c>
      <c r="C2287" s="345">
        <v>1</v>
      </c>
      <c r="D2287" s="578" t="s">
        <v>8402</v>
      </c>
      <c r="E2287" s="357">
        <v>80</v>
      </c>
      <c r="F2287" s="271">
        <v>33</v>
      </c>
      <c r="G2287" s="271">
        <v>273</v>
      </c>
      <c r="H2287" s="272" t="s">
        <v>10830</v>
      </c>
      <c r="I2287" s="338" t="s">
        <v>9147</v>
      </c>
      <c r="J2287" s="272">
        <f>G2287+15</f>
        <v>288</v>
      </c>
    </row>
    <row r="2288" spans="1:11" x14ac:dyDescent="0.2">
      <c r="A2288" s="348" t="s">
        <v>8048</v>
      </c>
      <c r="B2288" s="336" t="s">
        <v>3365</v>
      </c>
      <c r="C2288" s="345">
        <v>1</v>
      </c>
      <c r="D2288" s="356" t="s">
        <v>7814</v>
      </c>
      <c r="E2288" s="357">
        <v>86</v>
      </c>
      <c r="F2288" s="271">
        <v>28</v>
      </c>
      <c r="G2288" s="271">
        <v>290</v>
      </c>
      <c r="H2288" s="338" t="s">
        <v>2910</v>
      </c>
      <c r="I2288" s="338" t="s">
        <v>9098</v>
      </c>
      <c r="K2288" s="272">
        <f t="shared" si="96"/>
        <v>307</v>
      </c>
    </row>
    <row r="2289" spans="1:11" x14ac:dyDescent="0.2">
      <c r="A2289" s="348" t="s">
        <v>9386</v>
      </c>
      <c r="B2289" s="336" t="s">
        <v>4416</v>
      </c>
      <c r="C2289" s="345">
        <v>1</v>
      </c>
      <c r="D2289" s="356" t="s">
        <v>9384</v>
      </c>
      <c r="E2289" s="357">
        <v>90</v>
      </c>
      <c r="F2289" s="271">
        <v>27</v>
      </c>
      <c r="G2289" s="271">
        <v>305</v>
      </c>
      <c r="I2289" s="338" t="s">
        <v>9098</v>
      </c>
      <c r="K2289" s="272">
        <f t="shared" si="96"/>
        <v>322</v>
      </c>
    </row>
    <row r="2290" spans="1:11" x14ac:dyDescent="0.2">
      <c r="A2290" s="337" t="s">
        <v>8837</v>
      </c>
      <c r="B2290" s="272" t="s">
        <v>4416</v>
      </c>
      <c r="C2290" s="332">
        <v>1</v>
      </c>
      <c r="D2290" s="336" t="s">
        <v>5702</v>
      </c>
      <c r="E2290" s="271">
        <v>87</v>
      </c>
      <c r="F2290" s="271">
        <v>27</v>
      </c>
      <c r="G2290" s="271">
        <v>295</v>
      </c>
      <c r="I2290" s="338" t="s">
        <v>9098</v>
      </c>
      <c r="K2290" s="272">
        <f t="shared" si="96"/>
        <v>312</v>
      </c>
    </row>
    <row r="2291" spans="1:11" x14ac:dyDescent="0.2">
      <c r="A2291" s="337" t="s">
        <v>12267</v>
      </c>
      <c r="B2291" s="272" t="s">
        <v>4416</v>
      </c>
      <c r="C2291" s="332">
        <v>1</v>
      </c>
      <c r="D2291" s="572" t="s">
        <v>12268</v>
      </c>
      <c r="E2291" s="271">
        <v>80</v>
      </c>
      <c r="F2291" s="271">
        <v>33</v>
      </c>
      <c r="G2291" s="271">
        <v>264</v>
      </c>
      <c r="H2291" s="272" t="s">
        <v>12024</v>
      </c>
      <c r="I2291" s="338" t="s">
        <v>9147</v>
      </c>
      <c r="J2291" s="272">
        <v>279</v>
      </c>
    </row>
    <row r="2292" spans="1:11" x14ac:dyDescent="0.2">
      <c r="A2292" s="348" t="s">
        <v>385</v>
      </c>
      <c r="B2292" s="336" t="s">
        <v>4416</v>
      </c>
      <c r="C2292" s="345">
        <v>1</v>
      </c>
      <c r="D2292" s="356" t="s">
        <v>1314</v>
      </c>
      <c r="E2292" s="357">
        <v>89</v>
      </c>
      <c r="F2292" s="271">
        <v>27</v>
      </c>
      <c r="G2292" s="271">
        <v>337</v>
      </c>
      <c r="I2292" s="338" t="s">
        <v>9098</v>
      </c>
      <c r="K2292" s="272">
        <f t="shared" si="96"/>
        <v>354</v>
      </c>
    </row>
    <row r="2293" spans="1:11" x14ac:dyDescent="0.2">
      <c r="A2293" s="348" t="s">
        <v>9387</v>
      </c>
      <c r="B2293" s="336" t="s">
        <v>4416</v>
      </c>
      <c r="C2293" s="345">
        <v>1</v>
      </c>
      <c r="D2293" s="356" t="s">
        <v>9385</v>
      </c>
      <c r="E2293" s="357">
        <v>89</v>
      </c>
      <c r="F2293" s="271">
        <v>28</v>
      </c>
      <c r="G2293" s="271">
        <v>316</v>
      </c>
      <c r="I2293" s="338" t="s">
        <v>9098</v>
      </c>
      <c r="K2293" s="272">
        <f t="shared" si="96"/>
        <v>333</v>
      </c>
    </row>
    <row r="2294" spans="1:11" x14ac:dyDescent="0.2">
      <c r="A2294" s="348" t="s">
        <v>10710</v>
      </c>
      <c r="B2294" s="336" t="s">
        <v>4416</v>
      </c>
      <c r="C2294" s="345">
        <v>1</v>
      </c>
      <c r="D2294" s="356" t="s">
        <v>10711</v>
      </c>
      <c r="E2294" s="357">
        <v>88</v>
      </c>
      <c r="F2294" s="271">
        <v>27</v>
      </c>
      <c r="G2294" s="271">
        <v>315</v>
      </c>
      <c r="H2294" s="540" t="s">
        <v>10683</v>
      </c>
      <c r="I2294" s="540" t="s">
        <v>9098</v>
      </c>
      <c r="K2294" s="272">
        <f t="shared" si="96"/>
        <v>332</v>
      </c>
    </row>
    <row r="2295" spans="1:11" x14ac:dyDescent="0.2">
      <c r="A2295" s="483" t="s">
        <v>1699</v>
      </c>
      <c r="B2295" s="491" t="s">
        <v>4416</v>
      </c>
      <c r="C2295" s="526">
        <v>1</v>
      </c>
      <c r="D2295" s="484" t="s">
        <v>6915</v>
      </c>
      <c r="E2295" s="527">
        <v>91</v>
      </c>
      <c r="F2295" s="486">
        <v>26</v>
      </c>
      <c r="G2295" s="486">
        <v>310</v>
      </c>
      <c r="H2295" s="491"/>
      <c r="I2295" s="491" t="s">
        <v>9098</v>
      </c>
      <c r="J2295" s="491"/>
      <c r="K2295" s="491">
        <f t="shared" si="96"/>
        <v>327</v>
      </c>
    </row>
    <row r="2296" spans="1:11" x14ac:dyDescent="0.2">
      <c r="A2296" s="328" t="s">
        <v>10372</v>
      </c>
      <c r="B2296" s="354" t="s">
        <v>4416</v>
      </c>
      <c r="C2296" s="332">
        <v>1</v>
      </c>
      <c r="D2296" s="333" t="s">
        <v>2635</v>
      </c>
      <c r="E2296" s="271">
        <v>87</v>
      </c>
      <c r="F2296" s="271">
        <v>25</v>
      </c>
      <c r="G2296" s="271">
        <v>311</v>
      </c>
      <c r="I2296" s="338" t="s">
        <v>9098</v>
      </c>
      <c r="K2296" s="272">
        <f t="shared" si="96"/>
        <v>328</v>
      </c>
    </row>
    <row r="2297" spans="1:11" x14ac:dyDescent="0.2">
      <c r="A2297" s="328" t="s">
        <v>12557</v>
      </c>
      <c r="B2297" s="582" t="s">
        <v>4416</v>
      </c>
      <c r="C2297" s="332">
        <v>1</v>
      </c>
      <c r="D2297" s="333" t="s">
        <v>12558</v>
      </c>
      <c r="E2297" s="271">
        <v>75</v>
      </c>
      <c r="F2297" s="271">
        <v>33</v>
      </c>
      <c r="G2297" s="271">
        <v>268</v>
      </c>
      <c r="H2297" s="272" t="s">
        <v>12543</v>
      </c>
      <c r="I2297" s="338" t="s">
        <v>9147</v>
      </c>
      <c r="J2297" s="272">
        <v>283</v>
      </c>
    </row>
    <row r="2298" spans="1:11" x14ac:dyDescent="0.2">
      <c r="A2298" s="337" t="s">
        <v>2758</v>
      </c>
      <c r="B2298" s="354" t="s">
        <v>4416</v>
      </c>
      <c r="C2298" s="332">
        <v>1</v>
      </c>
      <c r="D2298" s="420" t="s">
        <v>4543</v>
      </c>
      <c r="E2298" s="271">
        <v>83</v>
      </c>
      <c r="F2298" s="271">
        <v>32</v>
      </c>
      <c r="G2298" s="271">
        <v>264</v>
      </c>
      <c r="H2298" s="338" t="s">
        <v>12457</v>
      </c>
      <c r="I2298" s="338" t="s">
        <v>9147</v>
      </c>
      <c r="J2298" s="272">
        <f>G2298+15</f>
        <v>279</v>
      </c>
    </row>
    <row r="2299" spans="1:11" x14ac:dyDescent="0.2">
      <c r="A2299" s="337" t="s">
        <v>12460</v>
      </c>
      <c r="B2299" s="582" t="s">
        <v>4416</v>
      </c>
      <c r="C2299" s="332">
        <v>1</v>
      </c>
      <c r="D2299" s="420" t="s">
        <v>12461</v>
      </c>
      <c r="E2299" s="271">
        <v>86</v>
      </c>
      <c r="F2299" s="271">
        <v>33</v>
      </c>
      <c r="G2299" s="271">
        <v>269</v>
      </c>
      <c r="H2299" s="338" t="s">
        <v>12462</v>
      </c>
      <c r="I2299" s="338" t="s">
        <v>9147</v>
      </c>
      <c r="J2299" s="272">
        <v>284</v>
      </c>
    </row>
    <row r="2300" spans="1:11" x14ac:dyDescent="0.2">
      <c r="A2300" s="328" t="s">
        <v>8219</v>
      </c>
      <c r="B2300" s="354" t="s">
        <v>4416</v>
      </c>
      <c r="C2300" s="330">
        <v>1</v>
      </c>
      <c r="D2300" s="350" t="s">
        <v>7394</v>
      </c>
      <c r="E2300" s="353">
        <v>87</v>
      </c>
      <c r="I2300" s="338" t="s">
        <v>9098</v>
      </c>
      <c r="K2300" s="272">
        <f t="shared" ref="K2300:K2305" si="97">G2300+17</f>
        <v>17</v>
      </c>
    </row>
    <row r="2301" spans="1:11" x14ac:dyDescent="0.2">
      <c r="A2301" s="337" t="s">
        <v>4142</v>
      </c>
      <c r="B2301" s="336" t="s">
        <v>4416</v>
      </c>
      <c r="C2301" s="332">
        <v>1</v>
      </c>
      <c r="D2301" s="336" t="s">
        <v>3102</v>
      </c>
      <c r="E2301" s="271">
        <v>88</v>
      </c>
      <c r="F2301" s="271">
        <v>25</v>
      </c>
      <c r="G2301" s="271">
        <v>275</v>
      </c>
      <c r="I2301" s="338" t="s">
        <v>9098</v>
      </c>
      <c r="K2301" s="272">
        <f t="shared" si="97"/>
        <v>292</v>
      </c>
    </row>
    <row r="2302" spans="1:11" x14ac:dyDescent="0.2">
      <c r="A2302" s="337" t="s">
        <v>4143</v>
      </c>
      <c r="B2302" s="336" t="s">
        <v>4416</v>
      </c>
      <c r="C2302" s="332">
        <v>1</v>
      </c>
      <c r="D2302" s="336" t="s">
        <v>4964</v>
      </c>
      <c r="E2302" s="271">
        <v>88</v>
      </c>
      <c r="F2302" s="271">
        <v>28</v>
      </c>
      <c r="G2302" s="271">
        <v>303</v>
      </c>
      <c r="I2302" s="338" t="s">
        <v>9098</v>
      </c>
      <c r="K2302" s="272">
        <f t="shared" si="97"/>
        <v>320</v>
      </c>
    </row>
    <row r="2303" spans="1:11" x14ac:dyDescent="0.2">
      <c r="A2303" s="337" t="s">
        <v>8834</v>
      </c>
      <c r="B2303" s="272" t="s">
        <v>4416</v>
      </c>
      <c r="C2303" s="332">
        <v>1</v>
      </c>
      <c r="D2303" s="336" t="s">
        <v>6316</v>
      </c>
      <c r="E2303" s="271">
        <v>87</v>
      </c>
      <c r="F2303" s="271">
        <v>25</v>
      </c>
      <c r="G2303" s="271">
        <v>305</v>
      </c>
      <c r="I2303" s="338" t="s">
        <v>9098</v>
      </c>
      <c r="K2303" s="272">
        <f t="shared" si="97"/>
        <v>322</v>
      </c>
    </row>
    <row r="2304" spans="1:11" x14ac:dyDescent="0.2">
      <c r="A2304" s="337" t="s">
        <v>10164</v>
      </c>
      <c r="B2304" s="336" t="s">
        <v>1423</v>
      </c>
      <c r="C2304" s="332">
        <v>1</v>
      </c>
      <c r="D2304" s="336" t="s">
        <v>4574</v>
      </c>
      <c r="E2304" s="271">
        <v>87</v>
      </c>
      <c r="F2304" s="271">
        <v>25</v>
      </c>
      <c r="G2304" s="271">
        <v>329</v>
      </c>
      <c r="I2304" s="338" t="s">
        <v>9098</v>
      </c>
      <c r="K2304" s="272">
        <f t="shared" si="97"/>
        <v>346</v>
      </c>
    </row>
    <row r="2305" spans="1:11" x14ac:dyDescent="0.2">
      <c r="A2305" s="337" t="s">
        <v>8242</v>
      </c>
      <c r="B2305" s="336" t="s">
        <v>1423</v>
      </c>
      <c r="C2305" s="332">
        <v>1</v>
      </c>
      <c r="D2305" s="336" t="s">
        <v>8243</v>
      </c>
      <c r="E2305" s="271">
        <v>87</v>
      </c>
      <c r="F2305" s="271">
        <v>27</v>
      </c>
      <c r="G2305" s="271">
        <v>304</v>
      </c>
      <c r="I2305" s="338" t="s">
        <v>9098</v>
      </c>
      <c r="K2305" s="272">
        <f t="shared" si="97"/>
        <v>321</v>
      </c>
    </row>
    <row r="2306" spans="1:11" x14ac:dyDescent="0.2">
      <c r="A2306" s="534" t="s">
        <v>3292</v>
      </c>
      <c r="B2306" s="535" t="s">
        <v>1423</v>
      </c>
      <c r="C2306" s="536">
        <v>1</v>
      </c>
      <c r="D2306" s="532" t="s">
        <v>3145</v>
      </c>
      <c r="E2306" s="537">
        <v>81</v>
      </c>
      <c r="F2306" s="498">
        <v>38</v>
      </c>
      <c r="G2306" s="498">
        <v>298</v>
      </c>
      <c r="H2306" s="499"/>
      <c r="I2306" s="499" t="s">
        <v>9147</v>
      </c>
      <c r="J2306" s="499">
        <f>G2306+15</f>
        <v>313</v>
      </c>
    </row>
    <row r="2307" spans="1:11" x14ac:dyDescent="0.2">
      <c r="A2307" s="340" t="s">
        <v>3951</v>
      </c>
      <c r="B2307" s="354" t="s">
        <v>1423</v>
      </c>
      <c r="C2307" s="332">
        <v>1</v>
      </c>
      <c r="D2307" s="356" t="s">
        <v>9843</v>
      </c>
      <c r="E2307" s="359">
        <v>84</v>
      </c>
      <c r="F2307" s="271">
        <v>33</v>
      </c>
      <c r="G2307" s="271">
        <v>285</v>
      </c>
      <c r="I2307" s="338" t="s">
        <v>9147</v>
      </c>
      <c r="J2307" s="272">
        <f>G2307+15</f>
        <v>300</v>
      </c>
    </row>
    <row r="2308" spans="1:11" x14ac:dyDescent="0.2">
      <c r="A2308" s="337" t="s">
        <v>2886</v>
      </c>
      <c r="B2308" s="336" t="s">
        <v>1423</v>
      </c>
      <c r="C2308" s="332">
        <v>1</v>
      </c>
      <c r="D2308" s="336" t="s">
        <v>3206</v>
      </c>
      <c r="E2308" s="271">
        <v>87</v>
      </c>
      <c r="F2308" s="271">
        <v>26</v>
      </c>
      <c r="G2308" s="271">
        <v>330</v>
      </c>
      <c r="I2308" s="338" t="s">
        <v>9098</v>
      </c>
      <c r="K2308" s="272">
        <f>G2308+17</f>
        <v>347</v>
      </c>
    </row>
    <row r="2309" spans="1:11" x14ac:dyDescent="0.2">
      <c r="A2309" s="337" t="s">
        <v>60</v>
      </c>
      <c r="B2309" s="336" t="s">
        <v>1423</v>
      </c>
      <c r="C2309" s="332">
        <v>1</v>
      </c>
      <c r="D2309" s="336" t="s">
        <v>3415</v>
      </c>
      <c r="E2309" s="271">
        <v>87</v>
      </c>
      <c r="F2309" s="271">
        <v>27</v>
      </c>
      <c r="G2309" s="271">
        <v>302</v>
      </c>
      <c r="I2309" s="338" t="s">
        <v>9098</v>
      </c>
      <c r="K2309" s="272">
        <f>G2309+17</f>
        <v>319</v>
      </c>
    </row>
    <row r="2310" spans="1:11" x14ac:dyDescent="0.2">
      <c r="A2310" s="337" t="s">
        <v>8833</v>
      </c>
      <c r="B2310" s="336" t="s">
        <v>1423</v>
      </c>
      <c r="C2310" s="332">
        <v>1</v>
      </c>
      <c r="D2310" s="336" t="s">
        <v>1512</v>
      </c>
      <c r="E2310" s="271">
        <v>83</v>
      </c>
      <c r="F2310" s="271">
        <v>33</v>
      </c>
      <c r="G2310" s="271">
        <v>314</v>
      </c>
      <c r="I2310" s="338" t="s">
        <v>9147</v>
      </c>
      <c r="J2310" s="272">
        <f>G2310+15</f>
        <v>329</v>
      </c>
    </row>
    <row r="2311" spans="1:11" x14ac:dyDescent="0.2">
      <c r="A2311" s="337" t="s">
        <v>61</v>
      </c>
      <c r="B2311" s="336" t="s">
        <v>1423</v>
      </c>
      <c r="C2311" s="332">
        <v>1</v>
      </c>
      <c r="D2311" s="336" t="s">
        <v>4736</v>
      </c>
      <c r="E2311" s="271">
        <v>87</v>
      </c>
      <c r="F2311" s="271">
        <v>27</v>
      </c>
      <c r="G2311" s="271">
        <v>303</v>
      </c>
      <c r="I2311" s="338" t="s">
        <v>9098</v>
      </c>
      <c r="K2311" s="272">
        <f>G2311+17</f>
        <v>320</v>
      </c>
    </row>
    <row r="2312" spans="1:11" x14ac:dyDescent="0.2">
      <c r="A2312" s="534" t="s">
        <v>3630</v>
      </c>
      <c r="B2312" s="535" t="s">
        <v>1423</v>
      </c>
      <c r="C2312" s="536">
        <v>1</v>
      </c>
      <c r="D2312" s="532" t="s">
        <v>3631</v>
      </c>
      <c r="E2312" s="537">
        <v>87</v>
      </c>
      <c r="F2312" s="498" t="s">
        <v>7498</v>
      </c>
      <c r="G2312" s="498">
        <v>303</v>
      </c>
      <c r="H2312" s="499" t="s">
        <v>9131</v>
      </c>
      <c r="I2312" s="499" t="s">
        <v>9098</v>
      </c>
      <c r="J2312" s="499"/>
      <c r="K2312" s="499">
        <f>G2312+17</f>
        <v>320</v>
      </c>
    </row>
    <row r="2313" spans="1:11" x14ac:dyDescent="0.2">
      <c r="A2313" s="340" t="s">
        <v>6594</v>
      </c>
      <c r="B2313" s="354" t="s">
        <v>1423</v>
      </c>
      <c r="C2313" s="332">
        <v>1</v>
      </c>
      <c r="D2313" s="356" t="s">
        <v>6908</v>
      </c>
      <c r="E2313" s="359">
        <v>87</v>
      </c>
      <c r="F2313" s="271">
        <v>28</v>
      </c>
      <c r="G2313" s="271">
        <v>303</v>
      </c>
      <c r="H2313" s="338"/>
      <c r="I2313" s="338" t="s">
        <v>9098</v>
      </c>
      <c r="K2313" s="272">
        <f>G2313+17</f>
        <v>320</v>
      </c>
    </row>
    <row r="2314" spans="1:11" x14ac:dyDescent="0.2">
      <c r="A2314" s="340" t="s">
        <v>9594</v>
      </c>
      <c r="B2314" s="354" t="s">
        <v>1423</v>
      </c>
      <c r="C2314" s="332">
        <v>1</v>
      </c>
      <c r="D2314" s="356" t="s">
        <v>9595</v>
      </c>
      <c r="E2314" s="359">
        <v>82</v>
      </c>
      <c r="F2314" s="271">
        <v>33</v>
      </c>
      <c r="G2314" s="271">
        <v>271</v>
      </c>
      <c r="H2314" s="338" t="s">
        <v>7341</v>
      </c>
      <c r="I2314" s="338" t="s">
        <v>9147</v>
      </c>
      <c r="J2314" s="272">
        <f>G2314+15</f>
        <v>286</v>
      </c>
    </row>
    <row r="2315" spans="1:11" x14ac:dyDescent="0.2">
      <c r="A2315" s="337" t="s">
        <v>2887</v>
      </c>
      <c r="B2315" s="336" t="s">
        <v>1423</v>
      </c>
      <c r="C2315" s="332">
        <v>1</v>
      </c>
      <c r="D2315" s="336" t="s">
        <v>219</v>
      </c>
      <c r="E2315" s="271">
        <v>87</v>
      </c>
      <c r="F2315" s="271">
        <v>26</v>
      </c>
      <c r="G2315" s="271">
        <v>328</v>
      </c>
      <c r="I2315" s="338" t="s">
        <v>9098</v>
      </c>
      <c r="K2315" s="272">
        <f t="shared" ref="K2315:K2322" si="98">G2315+17</f>
        <v>345</v>
      </c>
    </row>
    <row r="2316" spans="1:11" x14ac:dyDescent="0.2">
      <c r="A2316" s="337" t="s">
        <v>62</v>
      </c>
      <c r="B2316" s="336" t="s">
        <v>1423</v>
      </c>
      <c r="C2316" s="332">
        <v>1</v>
      </c>
      <c r="D2316" s="336" t="s">
        <v>1540</v>
      </c>
      <c r="E2316" s="271">
        <v>87</v>
      </c>
      <c r="F2316" s="271">
        <v>27</v>
      </c>
      <c r="G2316" s="271">
        <v>303</v>
      </c>
      <c r="I2316" s="338" t="s">
        <v>9098</v>
      </c>
      <c r="K2316" s="272">
        <f t="shared" si="98"/>
        <v>320</v>
      </c>
    </row>
    <row r="2317" spans="1:11" x14ac:dyDescent="0.2">
      <c r="A2317" s="337" t="s">
        <v>8141</v>
      </c>
      <c r="B2317" s="336" t="s">
        <v>1423</v>
      </c>
      <c r="C2317" s="332">
        <v>1</v>
      </c>
      <c r="D2317" s="336" t="s">
        <v>4737</v>
      </c>
      <c r="E2317" s="271">
        <v>87</v>
      </c>
      <c r="F2317" s="271">
        <v>25</v>
      </c>
      <c r="G2317" s="271">
        <v>327</v>
      </c>
      <c r="I2317" s="338" t="s">
        <v>9098</v>
      </c>
      <c r="K2317" s="272">
        <f t="shared" si="98"/>
        <v>344</v>
      </c>
    </row>
    <row r="2318" spans="1:11" x14ac:dyDescent="0.2">
      <c r="A2318" s="337" t="s">
        <v>8142</v>
      </c>
      <c r="B2318" s="336" t="s">
        <v>1423</v>
      </c>
      <c r="C2318" s="332">
        <v>1</v>
      </c>
      <c r="D2318" s="336" t="s">
        <v>4445</v>
      </c>
      <c r="E2318" s="271">
        <v>87</v>
      </c>
      <c r="F2318" s="271">
        <v>25</v>
      </c>
      <c r="G2318" s="271">
        <v>327</v>
      </c>
      <c r="I2318" s="338" t="s">
        <v>9098</v>
      </c>
      <c r="K2318" s="272">
        <f t="shared" si="98"/>
        <v>344</v>
      </c>
    </row>
    <row r="2319" spans="1:11" x14ac:dyDescent="0.2">
      <c r="A2319" s="337" t="s">
        <v>10347</v>
      </c>
      <c r="B2319" s="336" t="s">
        <v>1423</v>
      </c>
      <c r="C2319" s="332">
        <v>1</v>
      </c>
      <c r="D2319" s="336" t="s">
        <v>8807</v>
      </c>
      <c r="E2319" s="271">
        <v>87</v>
      </c>
      <c r="F2319" s="271">
        <v>27</v>
      </c>
      <c r="G2319" s="271">
        <v>303</v>
      </c>
      <c r="H2319" s="338" t="s">
        <v>8545</v>
      </c>
      <c r="I2319" s="338" t="s">
        <v>9098</v>
      </c>
      <c r="K2319" s="272">
        <f t="shared" si="98"/>
        <v>320</v>
      </c>
    </row>
    <row r="2320" spans="1:11" x14ac:dyDescent="0.2">
      <c r="A2320" s="337" t="s">
        <v>8143</v>
      </c>
      <c r="B2320" s="336" t="s">
        <v>1423</v>
      </c>
      <c r="C2320" s="332">
        <v>1</v>
      </c>
      <c r="D2320" s="336" t="s">
        <v>5164</v>
      </c>
      <c r="E2320" s="271">
        <v>87</v>
      </c>
      <c r="F2320" s="271">
        <v>25.5</v>
      </c>
      <c r="G2320" s="271">
        <v>328</v>
      </c>
      <c r="I2320" s="338" t="s">
        <v>9098</v>
      </c>
      <c r="K2320" s="272">
        <f t="shared" si="98"/>
        <v>345</v>
      </c>
    </row>
    <row r="2321" spans="1:11" x14ac:dyDescent="0.2">
      <c r="A2321" s="337" t="s">
        <v>8144</v>
      </c>
      <c r="B2321" s="336" t="s">
        <v>1423</v>
      </c>
      <c r="C2321" s="332">
        <v>1</v>
      </c>
      <c r="D2321" s="336" t="s">
        <v>1275</v>
      </c>
      <c r="E2321" s="271">
        <v>87</v>
      </c>
      <c r="F2321" s="271">
        <v>25</v>
      </c>
      <c r="G2321" s="271">
        <v>327</v>
      </c>
      <c r="I2321" s="338" t="s">
        <v>9098</v>
      </c>
      <c r="K2321" s="272">
        <f t="shared" si="98"/>
        <v>344</v>
      </c>
    </row>
    <row r="2322" spans="1:11" x14ac:dyDescent="0.2">
      <c r="A2322" s="340" t="s">
        <v>6385</v>
      </c>
      <c r="B2322" s="354" t="s">
        <v>1423</v>
      </c>
      <c r="C2322" s="332">
        <v>1</v>
      </c>
      <c r="D2322" s="356" t="s">
        <v>1331</v>
      </c>
      <c r="E2322" s="353">
        <v>87</v>
      </c>
      <c r="F2322" s="271">
        <v>25</v>
      </c>
      <c r="G2322" s="271">
        <v>327</v>
      </c>
      <c r="I2322" s="338" t="s">
        <v>9098</v>
      </c>
      <c r="K2322" s="272">
        <f t="shared" si="98"/>
        <v>344</v>
      </c>
    </row>
    <row r="2323" spans="1:11" x14ac:dyDescent="0.2">
      <c r="A2323" s="483" t="s">
        <v>8832</v>
      </c>
      <c r="B2323" s="484" t="s">
        <v>1423</v>
      </c>
      <c r="C2323" s="485">
        <v>1</v>
      </c>
      <c r="D2323" s="484" t="s">
        <v>9771</v>
      </c>
      <c r="E2323" s="486" t="s">
        <v>9772</v>
      </c>
      <c r="F2323" s="486">
        <v>33</v>
      </c>
      <c r="G2323" s="486">
        <v>303</v>
      </c>
      <c r="H2323" s="491"/>
      <c r="I2323" s="491" t="s">
        <v>9147</v>
      </c>
      <c r="J2323" s="491">
        <f>G2323+15</f>
        <v>318</v>
      </c>
    </row>
    <row r="2324" spans="1:11" x14ac:dyDescent="0.2">
      <c r="A2324" s="337" t="s">
        <v>7907</v>
      </c>
      <c r="B2324" s="336" t="s">
        <v>1423</v>
      </c>
      <c r="C2324" s="332">
        <v>1</v>
      </c>
      <c r="D2324" s="336" t="s">
        <v>10514</v>
      </c>
      <c r="E2324" s="271">
        <v>80</v>
      </c>
      <c r="F2324" s="271">
        <v>33</v>
      </c>
      <c r="G2324" s="271">
        <v>295</v>
      </c>
      <c r="I2324" s="338" t="s">
        <v>9147</v>
      </c>
      <c r="J2324" s="272">
        <f>G2324+15</f>
        <v>310</v>
      </c>
    </row>
    <row r="2325" spans="1:11" x14ac:dyDescent="0.2">
      <c r="A2325" s="337" t="s">
        <v>1211</v>
      </c>
      <c r="B2325" s="336" t="s">
        <v>1423</v>
      </c>
      <c r="C2325" s="332">
        <v>1</v>
      </c>
      <c r="D2325" s="336" t="s">
        <v>8244</v>
      </c>
      <c r="E2325" s="271">
        <v>87</v>
      </c>
      <c r="F2325" s="271">
        <v>25</v>
      </c>
      <c r="G2325" s="271">
        <v>330</v>
      </c>
      <c r="I2325" s="338" t="s">
        <v>9098</v>
      </c>
      <c r="K2325" s="272">
        <f t="shared" ref="K2325:K2332" si="99">G2325+17</f>
        <v>347</v>
      </c>
    </row>
    <row r="2326" spans="1:11" x14ac:dyDescent="0.2">
      <c r="A2326" s="337" t="s">
        <v>62</v>
      </c>
      <c r="B2326" s="336" t="s">
        <v>1423</v>
      </c>
      <c r="C2326" s="332">
        <v>1</v>
      </c>
      <c r="D2326" s="336" t="s">
        <v>748</v>
      </c>
      <c r="E2326" s="271">
        <v>87</v>
      </c>
      <c r="F2326" s="271">
        <v>25</v>
      </c>
      <c r="G2326" s="271">
        <v>303</v>
      </c>
      <c r="I2326" s="338" t="s">
        <v>9098</v>
      </c>
      <c r="K2326" s="272">
        <f t="shared" si="99"/>
        <v>320</v>
      </c>
    </row>
    <row r="2327" spans="1:11" x14ac:dyDescent="0.2">
      <c r="A2327" s="337" t="s">
        <v>7070</v>
      </c>
      <c r="B2327" s="336" t="s">
        <v>1423</v>
      </c>
      <c r="C2327" s="332">
        <v>1</v>
      </c>
      <c r="D2327" s="336" t="s">
        <v>747</v>
      </c>
      <c r="E2327" s="271">
        <v>87</v>
      </c>
      <c r="F2327" s="271">
        <v>25</v>
      </c>
      <c r="G2327" s="271">
        <v>237</v>
      </c>
      <c r="I2327" s="338" t="s">
        <v>9098</v>
      </c>
      <c r="K2327" s="272">
        <f t="shared" si="99"/>
        <v>254</v>
      </c>
    </row>
    <row r="2328" spans="1:11" x14ac:dyDescent="0.2">
      <c r="A2328" s="337" t="s">
        <v>2118</v>
      </c>
      <c r="B2328" s="336" t="s">
        <v>1423</v>
      </c>
      <c r="C2328" s="332">
        <v>1</v>
      </c>
      <c r="D2328" s="336" t="s">
        <v>1276</v>
      </c>
      <c r="E2328" s="271">
        <v>88</v>
      </c>
      <c r="F2328" s="271">
        <v>25</v>
      </c>
      <c r="G2328" s="271">
        <v>303</v>
      </c>
      <c r="I2328" s="338" t="s">
        <v>9098</v>
      </c>
      <c r="K2328" s="272">
        <f t="shared" si="99"/>
        <v>320</v>
      </c>
    </row>
    <row r="2329" spans="1:11" x14ac:dyDescent="0.2">
      <c r="A2329" s="337" t="s">
        <v>2119</v>
      </c>
      <c r="B2329" s="336" t="s">
        <v>1423</v>
      </c>
      <c r="C2329" s="332">
        <v>1</v>
      </c>
      <c r="D2329" s="336" t="s">
        <v>6550</v>
      </c>
      <c r="E2329" s="271">
        <v>88</v>
      </c>
      <c r="F2329" s="271">
        <v>27</v>
      </c>
      <c r="G2329" s="271">
        <v>309</v>
      </c>
      <c r="I2329" s="338" t="s">
        <v>9098</v>
      </c>
      <c r="K2329" s="272">
        <f t="shared" si="99"/>
        <v>326</v>
      </c>
    </row>
    <row r="2330" spans="1:11" x14ac:dyDescent="0.2">
      <c r="A2330" s="337" t="s">
        <v>1961</v>
      </c>
      <c r="B2330" s="336" t="s">
        <v>1423</v>
      </c>
      <c r="C2330" s="332">
        <v>1</v>
      </c>
      <c r="D2330" s="336" t="s">
        <v>5890</v>
      </c>
      <c r="E2330" s="271">
        <v>85</v>
      </c>
      <c r="F2330" s="271">
        <v>26</v>
      </c>
      <c r="G2330" s="271">
        <v>318</v>
      </c>
      <c r="I2330" s="338" t="s">
        <v>9098</v>
      </c>
      <c r="K2330" s="272">
        <f t="shared" si="99"/>
        <v>335</v>
      </c>
    </row>
    <row r="2331" spans="1:11" x14ac:dyDescent="0.2">
      <c r="A2331" s="337" t="s">
        <v>5564</v>
      </c>
      <c r="B2331" s="336" t="s">
        <v>1423</v>
      </c>
      <c r="C2331" s="332">
        <v>1</v>
      </c>
      <c r="D2331" s="336" t="s">
        <v>6970</v>
      </c>
      <c r="E2331" s="271">
        <v>90</v>
      </c>
      <c r="F2331" s="271">
        <v>26</v>
      </c>
      <c r="G2331" s="271">
        <v>298</v>
      </c>
      <c r="I2331" s="338" t="s">
        <v>9098</v>
      </c>
      <c r="K2331" s="272">
        <f t="shared" si="99"/>
        <v>315</v>
      </c>
    </row>
    <row r="2332" spans="1:11" x14ac:dyDescent="0.2">
      <c r="A2332" s="337" t="s">
        <v>3632</v>
      </c>
      <c r="B2332" s="336" t="s">
        <v>1423</v>
      </c>
      <c r="C2332" s="332">
        <v>1</v>
      </c>
      <c r="D2332" s="336" t="s">
        <v>9168</v>
      </c>
      <c r="E2332" s="271">
        <v>87</v>
      </c>
      <c r="F2332" s="271">
        <v>27</v>
      </c>
      <c r="G2332" s="271">
        <v>303</v>
      </c>
      <c r="I2332" s="338" t="s">
        <v>9098</v>
      </c>
      <c r="K2332" s="272">
        <f t="shared" si="99"/>
        <v>320</v>
      </c>
    </row>
    <row r="2333" spans="1:11" x14ac:dyDescent="0.2">
      <c r="A2333" s="492" t="s">
        <v>11752</v>
      </c>
      <c r="B2333" s="484" t="s">
        <v>4892</v>
      </c>
      <c r="C2333" s="489">
        <v>1</v>
      </c>
      <c r="D2333" s="622" t="s">
        <v>3763</v>
      </c>
      <c r="E2333" s="494">
        <v>84</v>
      </c>
      <c r="F2333" s="486">
        <v>33</v>
      </c>
      <c r="G2333" s="486">
        <v>281</v>
      </c>
      <c r="H2333" s="491"/>
      <c r="I2333" s="491" t="s">
        <v>9147</v>
      </c>
      <c r="J2333" s="491">
        <f t="shared" ref="J2333:J2352" si="100">G2333+15</f>
        <v>296</v>
      </c>
    </row>
    <row r="2334" spans="1:11" x14ac:dyDescent="0.2">
      <c r="A2334" s="577" t="s">
        <v>11750</v>
      </c>
      <c r="B2334" s="572" t="s">
        <v>4892</v>
      </c>
      <c r="C2334" s="345">
        <v>1</v>
      </c>
      <c r="D2334" s="578" t="s">
        <v>11751</v>
      </c>
      <c r="E2334" s="357">
        <v>81</v>
      </c>
      <c r="F2334" s="271">
        <v>33</v>
      </c>
      <c r="G2334" s="271">
        <v>289</v>
      </c>
      <c r="H2334" s="272" t="s">
        <v>12165</v>
      </c>
      <c r="I2334" s="338" t="s">
        <v>9147</v>
      </c>
      <c r="J2334" s="272">
        <v>291</v>
      </c>
    </row>
    <row r="2335" spans="1:11" x14ac:dyDescent="0.2">
      <c r="A2335" s="348" t="s">
        <v>4823</v>
      </c>
      <c r="B2335" s="336" t="s">
        <v>4892</v>
      </c>
      <c r="C2335" s="345">
        <v>1</v>
      </c>
      <c r="D2335" s="356" t="s">
        <v>3764</v>
      </c>
      <c r="E2335" s="357">
        <v>84</v>
      </c>
      <c r="F2335" s="271">
        <v>33</v>
      </c>
      <c r="G2335" s="271">
        <v>279</v>
      </c>
      <c r="H2335" s="272" t="s">
        <v>12165</v>
      </c>
      <c r="I2335" s="338" t="s">
        <v>9147</v>
      </c>
      <c r="J2335" s="272">
        <f t="shared" si="100"/>
        <v>294</v>
      </c>
    </row>
    <row r="2336" spans="1:11" x14ac:dyDescent="0.2">
      <c r="A2336" s="577" t="s">
        <v>11748</v>
      </c>
      <c r="B2336" s="572" t="s">
        <v>4892</v>
      </c>
      <c r="C2336" s="345">
        <v>1</v>
      </c>
      <c r="D2336" s="578" t="s">
        <v>11749</v>
      </c>
      <c r="E2336" s="357">
        <v>81</v>
      </c>
      <c r="F2336" s="271">
        <v>33</v>
      </c>
      <c r="G2336" s="271">
        <v>287</v>
      </c>
      <c r="H2336" s="272" t="s">
        <v>11723</v>
      </c>
      <c r="I2336" s="338" t="s">
        <v>9147</v>
      </c>
      <c r="J2336" s="272">
        <v>302</v>
      </c>
    </row>
    <row r="2337" spans="1:11" x14ac:dyDescent="0.2">
      <c r="A2337" s="348" t="s">
        <v>3293</v>
      </c>
      <c r="B2337" s="336" t="s">
        <v>4892</v>
      </c>
      <c r="C2337" s="345">
        <v>1</v>
      </c>
      <c r="D2337" s="356" t="s">
        <v>3859</v>
      </c>
      <c r="E2337" s="357">
        <v>81</v>
      </c>
      <c r="F2337" s="271">
        <v>38</v>
      </c>
      <c r="I2337" s="338" t="s">
        <v>9147</v>
      </c>
      <c r="J2337" s="272">
        <f t="shared" si="100"/>
        <v>15</v>
      </c>
    </row>
    <row r="2338" spans="1:11" x14ac:dyDescent="0.2">
      <c r="A2338" s="577" t="s">
        <v>11744</v>
      </c>
      <c r="B2338" s="572" t="s">
        <v>4892</v>
      </c>
      <c r="C2338" s="345">
        <v>1</v>
      </c>
      <c r="D2338" s="578" t="s">
        <v>11745</v>
      </c>
      <c r="E2338" s="357">
        <v>82</v>
      </c>
      <c r="F2338" s="271">
        <v>38</v>
      </c>
      <c r="G2338" s="271">
        <v>277</v>
      </c>
      <c r="H2338" s="272" t="s">
        <v>11723</v>
      </c>
      <c r="I2338" s="338" t="s">
        <v>9147</v>
      </c>
      <c r="J2338" s="272">
        <v>292</v>
      </c>
    </row>
    <row r="2339" spans="1:11" x14ac:dyDescent="0.2">
      <c r="A2339" s="577" t="s">
        <v>11741</v>
      </c>
      <c r="B2339" s="572" t="s">
        <v>4892</v>
      </c>
      <c r="C2339" s="345">
        <v>1</v>
      </c>
      <c r="D2339" s="578" t="s">
        <v>681</v>
      </c>
      <c r="E2339" s="357">
        <v>82</v>
      </c>
      <c r="F2339" s="271">
        <v>33</v>
      </c>
      <c r="G2339" s="271">
        <v>277</v>
      </c>
      <c r="H2339" s="272" t="s">
        <v>11723</v>
      </c>
      <c r="I2339" s="338" t="s">
        <v>9147</v>
      </c>
      <c r="J2339" s="272">
        <v>292</v>
      </c>
    </row>
    <row r="2340" spans="1:11" x14ac:dyDescent="0.2">
      <c r="A2340" s="577" t="s">
        <v>11742</v>
      </c>
      <c r="B2340" s="572" t="s">
        <v>4892</v>
      </c>
      <c r="C2340" s="345">
        <v>1</v>
      </c>
      <c r="D2340" s="578" t="s">
        <v>11743</v>
      </c>
      <c r="E2340" s="357">
        <v>82</v>
      </c>
      <c r="F2340" s="271">
        <v>33</v>
      </c>
      <c r="G2340" s="271">
        <v>277</v>
      </c>
      <c r="H2340" s="272" t="s">
        <v>11723</v>
      </c>
      <c r="I2340" s="338" t="s">
        <v>9147</v>
      </c>
      <c r="J2340" s="272">
        <v>292</v>
      </c>
    </row>
    <row r="2341" spans="1:11" x14ac:dyDescent="0.2">
      <c r="A2341" s="577" t="s">
        <v>11746</v>
      </c>
      <c r="B2341" s="572" t="s">
        <v>4892</v>
      </c>
      <c r="C2341" s="345">
        <v>1</v>
      </c>
      <c r="D2341" s="578" t="s">
        <v>11747</v>
      </c>
      <c r="E2341" s="357">
        <v>82</v>
      </c>
      <c r="F2341" s="271">
        <v>33</v>
      </c>
      <c r="G2341" s="271">
        <v>277</v>
      </c>
      <c r="H2341" s="272" t="s">
        <v>11723</v>
      </c>
      <c r="I2341" s="338" t="s">
        <v>9147</v>
      </c>
      <c r="J2341" s="272">
        <v>292</v>
      </c>
    </row>
    <row r="2342" spans="1:11" x14ac:dyDescent="0.2">
      <c r="A2342" s="348" t="s">
        <v>7164</v>
      </c>
      <c r="B2342" s="336" t="s">
        <v>4892</v>
      </c>
      <c r="C2342" s="345">
        <v>1</v>
      </c>
      <c r="D2342" s="356" t="s">
        <v>615</v>
      </c>
      <c r="E2342" s="357">
        <v>84</v>
      </c>
      <c r="F2342" s="271">
        <v>33</v>
      </c>
      <c r="G2342" s="271">
        <v>281</v>
      </c>
      <c r="I2342" s="338" t="s">
        <v>9147</v>
      </c>
      <c r="J2342" s="272">
        <f t="shared" si="100"/>
        <v>296</v>
      </c>
    </row>
    <row r="2343" spans="1:11" x14ac:dyDescent="0.2">
      <c r="A2343" s="348" t="s">
        <v>3292</v>
      </c>
      <c r="B2343" s="336" t="s">
        <v>1749</v>
      </c>
      <c r="C2343" s="345">
        <v>1</v>
      </c>
      <c r="D2343" s="356" t="s">
        <v>3858</v>
      </c>
      <c r="E2343" s="357">
        <v>81</v>
      </c>
      <c r="F2343" s="271">
        <v>38</v>
      </c>
      <c r="G2343" s="271">
        <v>298</v>
      </c>
      <c r="I2343" s="338" t="s">
        <v>9147</v>
      </c>
      <c r="J2343" s="272">
        <f t="shared" si="100"/>
        <v>313</v>
      </c>
    </row>
    <row r="2344" spans="1:11" x14ac:dyDescent="0.2">
      <c r="A2344" s="496" t="s">
        <v>5784</v>
      </c>
      <c r="B2344" s="528" t="s">
        <v>8490</v>
      </c>
      <c r="C2344" s="497">
        <v>1</v>
      </c>
      <c r="D2344" s="532" t="s">
        <v>2705</v>
      </c>
      <c r="E2344" s="498">
        <v>83</v>
      </c>
      <c r="F2344" s="498">
        <v>38</v>
      </c>
      <c r="G2344" s="498">
        <v>284</v>
      </c>
      <c r="H2344" s="499"/>
      <c r="I2344" s="499" t="s">
        <v>9147</v>
      </c>
      <c r="J2344" s="499">
        <f t="shared" si="100"/>
        <v>299</v>
      </c>
    </row>
    <row r="2345" spans="1:11" x14ac:dyDescent="0.2">
      <c r="A2345" s="577" t="s">
        <v>12132</v>
      </c>
      <c r="B2345" s="572" t="s">
        <v>8490</v>
      </c>
      <c r="C2345" s="524">
        <v>1</v>
      </c>
      <c r="D2345" s="578" t="s">
        <v>12133</v>
      </c>
      <c r="E2345" s="425">
        <v>80</v>
      </c>
      <c r="F2345" s="425">
        <v>33</v>
      </c>
      <c r="G2345" s="425">
        <v>282</v>
      </c>
      <c r="H2345" s="338" t="s">
        <v>12079</v>
      </c>
      <c r="I2345" s="338" t="s">
        <v>9147</v>
      </c>
      <c r="J2345" s="338">
        <v>297</v>
      </c>
    </row>
    <row r="2346" spans="1:11" x14ac:dyDescent="0.2">
      <c r="A2346" s="348" t="s">
        <v>1882</v>
      </c>
      <c r="B2346" s="336" t="s">
        <v>8490</v>
      </c>
      <c r="C2346" s="330">
        <v>1</v>
      </c>
      <c r="D2346" s="356" t="s">
        <v>1469</v>
      </c>
      <c r="E2346" s="353">
        <v>80</v>
      </c>
      <c r="F2346" s="271">
        <v>37</v>
      </c>
      <c r="G2346" s="271">
        <v>285</v>
      </c>
      <c r="H2346" s="338" t="s">
        <v>1060</v>
      </c>
      <c r="I2346" s="338" t="s">
        <v>9147</v>
      </c>
      <c r="J2346" s="272">
        <f t="shared" si="100"/>
        <v>300</v>
      </c>
    </row>
    <row r="2347" spans="1:11" x14ac:dyDescent="0.2">
      <c r="A2347" s="348" t="s">
        <v>4009</v>
      </c>
      <c r="B2347" s="336" t="s">
        <v>8490</v>
      </c>
      <c r="C2347" s="330">
        <v>1</v>
      </c>
      <c r="D2347" s="356" t="s">
        <v>4174</v>
      </c>
      <c r="E2347" s="353">
        <v>78</v>
      </c>
      <c r="F2347" s="271">
        <v>33</v>
      </c>
      <c r="G2347" s="271">
        <v>297</v>
      </c>
      <c r="H2347" s="338"/>
      <c r="I2347" s="338" t="s">
        <v>9147</v>
      </c>
      <c r="J2347" s="272">
        <f t="shared" si="100"/>
        <v>312</v>
      </c>
    </row>
    <row r="2348" spans="1:11" x14ac:dyDescent="0.2">
      <c r="A2348" s="483" t="s">
        <v>7310</v>
      </c>
      <c r="B2348" s="491" t="s">
        <v>8490</v>
      </c>
      <c r="C2348" s="485">
        <v>1</v>
      </c>
      <c r="D2348" s="538" t="s">
        <v>2769</v>
      </c>
      <c r="E2348" s="486">
        <v>83</v>
      </c>
      <c r="F2348" s="486">
        <v>33</v>
      </c>
      <c r="G2348" s="486">
        <v>274</v>
      </c>
      <c r="H2348" s="491"/>
      <c r="I2348" s="491" t="s">
        <v>9147</v>
      </c>
      <c r="J2348" s="491">
        <f t="shared" si="100"/>
        <v>289</v>
      </c>
      <c r="K2348" s="491"/>
    </row>
    <row r="2349" spans="1:11" x14ac:dyDescent="0.2">
      <c r="A2349" s="337" t="s">
        <v>11213</v>
      </c>
      <c r="B2349" s="272" t="s">
        <v>8490</v>
      </c>
      <c r="C2349" s="332">
        <v>1</v>
      </c>
      <c r="D2349" s="333" t="s">
        <v>11155</v>
      </c>
      <c r="E2349" s="271">
        <v>82</v>
      </c>
      <c r="F2349" s="271">
        <v>37</v>
      </c>
      <c r="G2349" s="271">
        <v>275</v>
      </c>
      <c r="H2349" s="272" t="s">
        <v>11198</v>
      </c>
      <c r="I2349" s="338" t="s">
        <v>9147</v>
      </c>
      <c r="J2349" s="272">
        <f t="shared" si="100"/>
        <v>290</v>
      </c>
    </row>
    <row r="2350" spans="1:11" x14ac:dyDescent="0.2">
      <c r="A2350" s="337" t="s">
        <v>7309</v>
      </c>
      <c r="B2350" s="272" t="s">
        <v>8490</v>
      </c>
      <c r="C2350" s="332">
        <v>1</v>
      </c>
      <c r="D2350" s="333" t="s">
        <v>5528</v>
      </c>
      <c r="E2350" s="271">
        <v>80</v>
      </c>
      <c r="F2350" s="271">
        <v>33</v>
      </c>
      <c r="G2350" s="271">
        <v>280</v>
      </c>
      <c r="I2350" s="338" t="s">
        <v>9147</v>
      </c>
      <c r="J2350" s="272">
        <f t="shared" si="100"/>
        <v>295</v>
      </c>
    </row>
    <row r="2351" spans="1:11" x14ac:dyDescent="0.2">
      <c r="A2351" s="337" t="s">
        <v>9652</v>
      </c>
      <c r="B2351" s="338" t="s">
        <v>8490</v>
      </c>
      <c r="C2351" s="332">
        <v>1</v>
      </c>
      <c r="D2351" s="420" t="s">
        <v>8691</v>
      </c>
      <c r="E2351" s="271">
        <v>80</v>
      </c>
      <c r="F2351" s="271">
        <v>37</v>
      </c>
      <c r="G2351" s="271">
        <v>295</v>
      </c>
      <c r="I2351" s="338" t="s">
        <v>9147</v>
      </c>
      <c r="J2351" s="272">
        <f t="shared" si="100"/>
        <v>310</v>
      </c>
    </row>
    <row r="2352" spans="1:11" x14ac:dyDescent="0.2">
      <c r="A2352" s="337" t="s">
        <v>8836</v>
      </c>
      <c r="B2352" s="272" t="s">
        <v>8490</v>
      </c>
      <c r="C2352" s="332">
        <v>1</v>
      </c>
      <c r="D2352" s="336" t="s">
        <v>1476</v>
      </c>
      <c r="E2352" s="271">
        <v>78</v>
      </c>
      <c r="F2352" s="271">
        <v>33</v>
      </c>
      <c r="G2352" s="271">
        <v>290</v>
      </c>
      <c r="I2352" s="338" t="s">
        <v>9147</v>
      </c>
      <c r="J2352" s="272">
        <f t="shared" si="100"/>
        <v>305</v>
      </c>
    </row>
    <row r="2353" spans="1:11" x14ac:dyDescent="0.2">
      <c r="A2353" s="337" t="s">
        <v>5783</v>
      </c>
      <c r="B2353" s="354" t="s">
        <v>8490</v>
      </c>
      <c r="C2353" s="330">
        <v>1</v>
      </c>
      <c r="D2353" s="350" t="s">
        <v>4206</v>
      </c>
      <c r="E2353" s="353">
        <v>87</v>
      </c>
      <c r="F2353" s="271">
        <v>25</v>
      </c>
      <c r="G2353" s="271">
        <v>330</v>
      </c>
      <c r="I2353" s="338" t="s">
        <v>9098</v>
      </c>
      <c r="K2353" s="272">
        <f>G2353+17</f>
        <v>347</v>
      </c>
    </row>
    <row r="2354" spans="1:11" x14ac:dyDescent="0.2">
      <c r="A2354" s="337" t="s">
        <v>9752</v>
      </c>
      <c r="B2354" s="354" t="s">
        <v>8490</v>
      </c>
      <c r="C2354" s="330">
        <v>1</v>
      </c>
      <c r="D2354" s="350" t="s">
        <v>9916</v>
      </c>
      <c r="E2354" s="353">
        <v>80</v>
      </c>
      <c r="F2354" s="271">
        <v>33</v>
      </c>
      <c r="G2354" s="271">
        <v>286</v>
      </c>
      <c r="I2354" s="338" t="s">
        <v>9147</v>
      </c>
      <c r="J2354" s="272">
        <f t="shared" ref="J2354:J2360" si="101">G2354+15</f>
        <v>301</v>
      </c>
    </row>
    <row r="2355" spans="1:11" x14ac:dyDescent="0.2">
      <c r="A2355" s="483" t="s">
        <v>4141</v>
      </c>
      <c r="B2355" s="484" t="s">
        <v>8490</v>
      </c>
      <c r="C2355" s="485">
        <v>1</v>
      </c>
      <c r="D2355" s="484" t="s">
        <v>3155</v>
      </c>
      <c r="E2355" s="486">
        <v>82</v>
      </c>
      <c r="F2355" s="486">
        <v>33</v>
      </c>
      <c r="G2355" s="486">
        <v>285</v>
      </c>
      <c r="H2355" s="491"/>
      <c r="I2355" s="491" t="s">
        <v>9147</v>
      </c>
      <c r="J2355" s="491">
        <f t="shared" si="101"/>
        <v>300</v>
      </c>
    </row>
    <row r="2356" spans="1:11" x14ac:dyDescent="0.2">
      <c r="A2356" s="544" t="s">
        <v>10664</v>
      </c>
      <c r="B2356" s="336" t="s">
        <v>8490</v>
      </c>
      <c r="C2356" s="332">
        <v>1</v>
      </c>
      <c r="D2356" s="336" t="s">
        <v>3638</v>
      </c>
      <c r="E2356" s="271">
        <v>82</v>
      </c>
      <c r="F2356" s="271">
        <v>33</v>
      </c>
      <c r="G2356" s="271">
        <v>283</v>
      </c>
      <c r="H2356" s="346" t="s">
        <v>10655</v>
      </c>
      <c r="I2356" s="346" t="s">
        <v>9147</v>
      </c>
      <c r="J2356" s="272">
        <f t="shared" si="101"/>
        <v>298</v>
      </c>
    </row>
    <row r="2357" spans="1:11" x14ac:dyDescent="0.2">
      <c r="A2357" s="337" t="s">
        <v>6911</v>
      </c>
      <c r="B2357" s="336" t="s">
        <v>8490</v>
      </c>
      <c r="C2357" s="332">
        <v>1</v>
      </c>
      <c r="D2357" s="336" t="s">
        <v>3085</v>
      </c>
      <c r="E2357" s="271">
        <v>80</v>
      </c>
      <c r="F2357" s="271">
        <v>33</v>
      </c>
      <c r="G2357" s="271">
        <v>295</v>
      </c>
      <c r="H2357" s="338" t="s">
        <v>6912</v>
      </c>
      <c r="I2357" s="338" t="s">
        <v>9147</v>
      </c>
      <c r="J2357" s="272">
        <f t="shared" si="101"/>
        <v>310</v>
      </c>
    </row>
    <row r="2358" spans="1:11" x14ac:dyDescent="0.2">
      <c r="A2358" s="337" t="s">
        <v>8715</v>
      </c>
      <c r="B2358" s="336" t="s">
        <v>8490</v>
      </c>
      <c r="C2358" s="332">
        <v>1</v>
      </c>
      <c r="D2358" s="336" t="s">
        <v>332</v>
      </c>
      <c r="E2358" s="271">
        <v>80</v>
      </c>
      <c r="F2358" s="271">
        <v>33</v>
      </c>
      <c r="G2358" s="271">
        <v>285</v>
      </c>
      <c r="I2358" s="338" t="s">
        <v>9147</v>
      </c>
      <c r="J2358" s="272">
        <f t="shared" si="101"/>
        <v>300</v>
      </c>
    </row>
    <row r="2359" spans="1:11" x14ac:dyDescent="0.2">
      <c r="A2359" s="337" t="s">
        <v>974</v>
      </c>
      <c r="B2359" s="336" t="s">
        <v>8490</v>
      </c>
      <c r="C2359" s="332">
        <v>1</v>
      </c>
      <c r="D2359" s="336" t="s">
        <v>3927</v>
      </c>
      <c r="E2359" s="425" t="s">
        <v>6622</v>
      </c>
      <c r="F2359" s="271">
        <v>33</v>
      </c>
      <c r="G2359" s="271">
        <v>286</v>
      </c>
      <c r="I2359" s="338" t="s">
        <v>9147</v>
      </c>
      <c r="J2359" s="272">
        <f t="shared" si="101"/>
        <v>301</v>
      </c>
    </row>
    <row r="2360" spans="1:11" x14ac:dyDescent="0.2">
      <c r="A2360" s="337" t="s">
        <v>4079</v>
      </c>
      <c r="B2360" s="336" t="s">
        <v>8490</v>
      </c>
      <c r="C2360" s="332">
        <v>1</v>
      </c>
      <c r="D2360" s="336" t="s">
        <v>4080</v>
      </c>
      <c r="E2360" s="425">
        <v>80</v>
      </c>
      <c r="F2360" s="271">
        <v>33</v>
      </c>
      <c r="G2360" s="271">
        <v>285</v>
      </c>
      <c r="H2360" s="338" t="s">
        <v>131</v>
      </c>
      <c r="I2360" s="338" t="s">
        <v>9147</v>
      </c>
      <c r="J2360" s="272">
        <f t="shared" si="101"/>
        <v>300</v>
      </c>
    </row>
    <row r="2361" spans="1:11" x14ac:dyDescent="0.2">
      <c r="A2361" s="539" t="s">
        <v>10712</v>
      </c>
      <c r="B2361" s="336" t="s">
        <v>8490</v>
      </c>
      <c r="C2361" s="332">
        <v>1</v>
      </c>
      <c r="D2361" s="336" t="s">
        <v>10713</v>
      </c>
      <c r="E2361" s="425">
        <v>86</v>
      </c>
      <c r="F2361" s="553" t="s">
        <v>9187</v>
      </c>
      <c r="G2361" s="271">
        <v>335</v>
      </c>
      <c r="H2361" s="540" t="s">
        <v>10683</v>
      </c>
      <c r="I2361" s="540" t="s">
        <v>9098</v>
      </c>
      <c r="K2361" s="272">
        <f>G2361+17</f>
        <v>352</v>
      </c>
    </row>
    <row r="2362" spans="1:11" x14ac:dyDescent="0.2">
      <c r="A2362" s="337" t="s">
        <v>5782</v>
      </c>
      <c r="B2362" s="336" t="s">
        <v>8490</v>
      </c>
      <c r="C2362" s="330">
        <v>1</v>
      </c>
      <c r="D2362" s="350" t="s">
        <v>9430</v>
      </c>
      <c r="E2362" s="353">
        <v>85</v>
      </c>
      <c r="F2362" s="271">
        <v>27</v>
      </c>
      <c r="G2362" s="271">
        <v>295</v>
      </c>
      <c r="I2362" s="338" t="s">
        <v>9098</v>
      </c>
      <c r="K2362" s="272">
        <f>G2362+17</f>
        <v>312</v>
      </c>
    </row>
    <row r="2363" spans="1:11" x14ac:dyDescent="0.2">
      <c r="A2363" s="337" t="s">
        <v>9416</v>
      </c>
      <c r="B2363" s="336" t="s">
        <v>8490</v>
      </c>
      <c r="C2363" s="330">
        <v>1</v>
      </c>
      <c r="D2363" s="350" t="s">
        <v>5791</v>
      </c>
      <c r="E2363" s="353">
        <v>80</v>
      </c>
      <c r="F2363" s="271">
        <v>37</v>
      </c>
      <c r="G2363" s="271">
        <v>291</v>
      </c>
      <c r="I2363" s="338" t="s">
        <v>9147</v>
      </c>
      <c r="J2363" s="272">
        <f t="shared" ref="J2363:J2371" si="102">G2363+15</f>
        <v>306</v>
      </c>
    </row>
    <row r="2364" spans="1:11" x14ac:dyDescent="0.2">
      <c r="A2364" s="539" t="s">
        <v>10642</v>
      </c>
      <c r="B2364" s="336" t="s">
        <v>8490</v>
      </c>
      <c r="C2364" s="330">
        <v>1</v>
      </c>
      <c r="D2364" s="350" t="s">
        <v>10641</v>
      </c>
      <c r="E2364" s="353">
        <v>79</v>
      </c>
      <c r="F2364" s="271">
        <v>33</v>
      </c>
      <c r="G2364" s="271">
        <v>268</v>
      </c>
      <c r="H2364" s="540" t="s">
        <v>10626</v>
      </c>
      <c r="I2364" s="540" t="s">
        <v>9147</v>
      </c>
      <c r="J2364" s="272">
        <f t="shared" si="102"/>
        <v>283</v>
      </c>
    </row>
    <row r="2365" spans="1:11" x14ac:dyDescent="0.2">
      <c r="A2365" s="483" t="s">
        <v>4139</v>
      </c>
      <c r="B2365" s="484" t="s">
        <v>8490</v>
      </c>
      <c r="C2365" s="485">
        <v>1</v>
      </c>
      <c r="D2365" s="484" t="s">
        <v>9510</v>
      </c>
      <c r="E2365" s="486">
        <v>83</v>
      </c>
      <c r="F2365" s="486">
        <v>33</v>
      </c>
      <c r="G2365" s="486">
        <v>283</v>
      </c>
      <c r="H2365" s="491"/>
      <c r="I2365" s="491" t="s">
        <v>9147</v>
      </c>
      <c r="J2365" s="491">
        <f t="shared" si="102"/>
        <v>298</v>
      </c>
    </row>
    <row r="2366" spans="1:11" x14ac:dyDescent="0.2">
      <c r="A2366" s="337" t="s">
        <v>11214</v>
      </c>
      <c r="B2366" s="572" t="s">
        <v>8490</v>
      </c>
      <c r="C2366" s="332">
        <v>1</v>
      </c>
      <c r="D2366" s="572" t="s">
        <v>11194</v>
      </c>
      <c r="E2366" s="271">
        <v>82</v>
      </c>
      <c r="F2366" s="271">
        <v>37</v>
      </c>
      <c r="G2366" s="271">
        <v>275</v>
      </c>
      <c r="H2366" s="272" t="s">
        <v>11198</v>
      </c>
      <c r="I2366" s="338" t="s">
        <v>9147</v>
      </c>
      <c r="J2366" s="272">
        <f t="shared" si="102"/>
        <v>290</v>
      </c>
    </row>
    <row r="2367" spans="1:11" x14ac:dyDescent="0.2">
      <c r="A2367" s="337" t="s">
        <v>4639</v>
      </c>
      <c r="B2367" s="272" t="s">
        <v>8490</v>
      </c>
      <c r="C2367" s="332">
        <v>1</v>
      </c>
      <c r="D2367" s="420" t="s">
        <v>4571</v>
      </c>
      <c r="E2367" s="271">
        <v>83</v>
      </c>
      <c r="F2367" s="271">
        <v>33</v>
      </c>
      <c r="G2367" s="271">
        <v>281</v>
      </c>
      <c r="I2367" s="338" t="s">
        <v>9147</v>
      </c>
      <c r="J2367" s="272">
        <f t="shared" si="102"/>
        <v>296</v>
      </c>
    </row>
    <row r="2368" spans="1:11" x14ac:dyDescent="0.2">
      <c r="A2368" s="337" t="s">
        <v>7261</v>
      </c>
      <c r="B2368" s="338" t="s">
        <v>8490</v>
      </c>
      <c r="C2368" s="332">
        <v>1</v>
      </c>
      <c r="D2368" s="420" t="s">
        <v>9852</v>
      </c>
      <c r="E2368" s="271">
        <v>81</v>
      </c>
      <c r="F2368" s="271">
        <v>38</v>
      </c>
      <c r="G2368" s="425">
        <v>298</v>
      </c>
      <c r="I2368" s="338" t="s">
        <v>9147</v>
      </c>
      <c r="J2368" s="272">
        <f t="shared" si="102"/>
        <v>313</v>
      </c>
    </row>
    <row r="2369" spans="1:11" x14ac:dyDescent="0.2">
      <c r="A2369" s="337" t="s">
        <v>7262</v>
      </c>
      <c r="B2369" s="338" t="s">
        <v>8490</v>
      </c>
      <c r="C2369" s="332">
        <v>1</v>
      </c>
      <c r="D2369" s="420" t="s">
        <v>7260</v>
      </c>
      <c r="E2369" s="271">
        <v>81</v>
      </c>
      <c r="F2369" s="271">
        <v>38</v>
      </c>
      <c r="G2369" s="425">
        <v>302</v>
      </c>
      <c r="I2369" s="338" t="s">
        <v>9147</v>
      </c>
      <c r="J2369" s="272">
        <f t="shared" si="102"/>
        <v>317</v>
      </c>
    </row>
    <row r="2370" spans="1:11" x14ac:dyDescent="0.2">
      <c r="A2370" s="337" t="s">
        <v>7074</v>
      </c>
      <c r="B2370" s="338" t="s">
        <v>8490</v>
      </c>
      <c r="C2370" s="332">
        <v>1</v>
      </c>
      <c r="D2370" s="420" t="s">
        <v>7488</v>
      </c>
      <c r="E2370" s="357">
        <v>80</v>
      </c>
      <c r="F2370" s="271">
        <v>38</v>
      </c>
      <c r="G2370" s="271">
        <v>304</v>
      </c>
      <c r="I2370" s="338" t="s">
        <v>9147</v>
      </c>
      <c r="J2370" s="272">
        <f t="shared" si="102"/>
        <v>319</v>
      </c>
    </row>
    <row r="2371" spans="1:11" x14ac:dyDescent="0.2">
      <c r="A2371" s="337" t="s">
        <v>5563</v>
      </c>
      <c r="B2371" s="354" t="s">
        <v>8490</v>
      </c>
      <c r="C2371" s="330">
        <v>1</v>
      </c>
      <c r="D2371" s="350" t="s">
        <v>8251</v>
      </c>
      <c r="E2371" s="353">
        <v>83</v>
      </c>
      <c r="F2371" s="339">
        <v>38</v>
      </c>
      <c r="G2371" s="339">
        <v>275</v>
      </c>
      <c r="I2371" s="338" t="s">
        <v>9147</v>
      </c>
      <c r="J2371" s="272">
        <f t="shared" si="102"/>
        <v>290</v>
      </c>
    </row>
    <row r="2372" spans="1:11" x14ac:dyDescent="0.2">
      <c r="A2372" s="328" t="s">
        <v>4355</v>
      </c>
      <c r="B2372" s="336" t="s">
        <v>8490</v>
      </c>
      <c r="C2372" s="330">
        <v>1</v>
      </c>
      <c r="D2372" s="350" t="s">
        <v>7529</v>
      </c>
      <c r="E2372" s="360">
        <v>87</v>
      </c>
      <c r="F2372" s="271">
        <v>25</v>
      </c>
      <c r="G2372" s="271">
        <v>267</v>
      </c>
      <c r="I2372" s="338" t="s">
        <v>9098</v>
      </c>
      <c r="K2372" s="272">
        <f>G2372+17</f>
        <v>284</v>
      </c>
    </row>
    <row r="2373" spans="1:11" x14ac:dyDescent="0.2">
      <c r="A2373" s="533" t="s">
        <v>10544</v>
      </c>
      <c r="B2373" s="484" t="s">
        <v>8490</v>
      </c>
      <c r="C2373" s="485">
        <v>1</v>
      </c>
      <c r="D2373" s="538" t="s">
        <v>8687</v>
      </c>
      <c r="E2373" s="486">
        <v>80</v>
      </c>
      <c r="F2373" s="486">
        <v>33</v>
      </c>
      <c r="G2373" s="486">
        <v>285</v>
      </c>
      <c r="H2373" s="491"/>
      <c r="I2373" s="491" t="s">
        <v>9147</v>
      </c>
      <c r="J2373" s="491">
        <f>G2373+15</f>
        <v>300</v>
      </c>
    </row>
    <row r="2374" spans="1:11" x14ac:dyDescent="0.2">
      <c r="A2374" s="365" t="s">
        <v>2461</v>
      </c>
      <c r="B2374" s="336" t="s">
        <v>8490</v>
      </c>
      <c r="C2374" s="332">
        <v>1</v>
      </c>
      <c r="D2374" s="420" t="s">
        <v>5482</v>
      </c>
      <c r="E2374" s="271">
        <v>80</v>
      </c>
      <c r="F2374" s="271">
        <v>33</v>
      </c>
      <c r="G2374" s="271">
        <v>288</v>
      </c>
      <c r="H2374" s="272" t="s">
        <v>12387</v>
      </c>
      <c r="I2374" s="338" t="s">
        <v>9147</v>
      </c>
      <c r="J2374" s="272">
        <f>G2374+15</f>
        <v>303</v>
      </c>
    </row>
    <row r="2375" spans="1:11" x14ac:dyDescent="0.2">
      <c r="A2375" s="337" t="s">
        <v>4311</v>
      </c>
      <c r="B2375" s="338" t="s">
        <v>8490</v>
      </c>
      <c r="C2375" s="332">
        <v>1</v>
      </c>
      <c r="D2375" s="420" t="s">
        <v>10015</v>
      </c>
      <c r="E2375" s="271">
        <v>78</v>
      </c>
      <c r="F2375" s="271">
        <v>33</v>
      </c>
      <c r="G2375" s="271">
        <v>295</v>
      </c>
      <c r="I2375" s="338" t="s">
        <v>9147</v>
      </c>
      <c r="J2375" s="272">
        <f>G2375+15</f>
        <v>310</v>
      </c>
    </row>
    <row r="2376" spans="1:11" x14ac:dyDescent="0.2">
      <c r="A2376" s="337" t="s">
        <v>63</v>
      </c>
      <c r="B2376" s="336" t="s">
        <v>8490</v>
      </c>
      <c r="C2376" s="332">
        <v>1</v>
      </c>
      <c r="D2376" s="336" t="s">
        <v>86</v>
      </c>
      <c r="E2376" s="271">
        <v>83</v>
      </c>
      <c r="F2376" s="271">
        <v>33</v>
      </c>
      <c r="G2376" s="271">
        <v>280</v>
      </c>
      <c r="I2376" s="338" t="s">
        <v>9147</v>
      </c>
      <c r="J2376" s="272">
        <f>G2376+15</f>
        <v>295</v>
      </c>
    </row>
    <row r="2377" spans="1:11" x14ac:dyDescent="0.2">
      <c r="A2377" s="328" t="s">
        <v>6117</v>
      </c>
      <c r="B2377" s="354" t="s">
        <v>8490</v>
      </c>
      <c r="C2377" s="358">
        <v>1</v>
      </c>
      <c r="D2377" s="336" t="s">
        <v>8118</v>
      </c>
      <c r="E2377" s="359">
        <v>89</v>
      </c>
      <c r="I2377" s="338" t="s">
        <v>9098</v>
      </c>
      <c r="K2377" s="272">
        <f>G2377+17</f>
        <v>17</v>
      </c>
    </row>
    <row r="2378" spans="1:11" x14ac:dyDescent="0.2">
      <c r="A2378" s="337" t="s">
        <v>3292</v>
      </c>
      <c r="B2378" s="336" t="s">
        <v>8490</v>
      </c>
      <c r="C2378" s="361">
        <v>1</v>
      </c>
      <c r="D2378" s="572" t="s">
        <v>11320</v>
      </c>
      <c r="E2378" s="357">
        <v>81</v>
      </c>
      <c r="F2378" s="271">
        <v>38</v>
      </c>
      <c r="G2378" s="271">
        <v>298</v>
      </c>
      <c r="I2378" s="338" t="s">
        <v>9147</v>
      </c>
      <c r="J2378" s="272">
        <f t="shared" ref="J2378:J2389" si="103">G2378+15</f>
        <v>313</v>
      </c>
    </row>
    <row r="2379" spans="1:11" x14ac:dyDescent="0.2">
      <c r="A2379" s="337" t="s">
        <v>11563</v>
      </c>
      <c r="B2379" s="572" t="s">
        <v>8490</v>
      </c>
      <c r="C2379" s="361">
        <v>1</v>
      </c>
      <c r="D2379" s="572" t="s">
        <v>11564</v>
      </c>
      <c r="E2379" s="357">
        <v>82</v>
      </c>
      <c r="F2379" s="271">
        <v>33</v>
      </c>
      <c r="G2379" s="271">
        <v>276</v>
      </c>
      <c r="H2379" s="272" t="s">
        <v>11551</v>
      </c>
      <c r="I2379" s="338" t="s">
        <v>9147</v>
      </c>
      <c r="J2379" s="272">
        <f t="shared" si="103"/>
        <v>291</v>
      </c>
    </row>
    <row r="2380" spans="1:11" x14ac:dyDescent="0.2">
      <c r="A2380" s="483" t="s">
        <v>2165</v>
      </c>
      <c r="B2380" s="484" t="s">
        <v>8490</v>
      </c>
      <c r="C2380" s="493">
        <v>1</v>
      </c>
      <c r="D2380" s="484" t="s">
        <v>7846</v>
      </c>
      <c r="E2380" s="486">
        <v>79</v>
      </c>
      <c r="F2380" s="486">
        <v>33</v>
      </c>
      <c r="G2380" s="486">
        <v>278</v>
      </c>
      <c r="H2380" s="491" t="s">
        <v>5571</v>
      </c>
      <c r="I2380" s="491" t="s">
        <v>9147</v>
      </c>
      <c r="J2380" s="491">
        <f t="shared" si="103"/>
        <v>293</v>
      </c>
    </row>
    <row r="2381" spans="1:11" x14ac:dyDescent="0.2">
      <c r="A2381" s="483" t="s">
        <v>2430</v>
      </c>
      <c r="B2381" s="484" t="s">
        <v>8490</v>
      </c>
      <c r="C2381" s="493">
        <v>1</v>
      </c>
      <c r="D2381" s="484" t="s">
        <v>2431</v>
      </c>
      <c r="E2381" s="486">
        <v>79</v>
      </c>
      <c r="F2381" s="486">
        <v>33</v>
      </c>
      <c r="G2381" s="486">
        <v>278</v>
      </c>
      <c r="H2381" s="491" t="s">
        <v>5571</v>
      </c>
      <c r="I2381" s="491" t="s">
        <v>9147</v>
      </c>
      <c r="J2381" s="491">
        <f t="shared" si="103"/>
        <v>293</v>
      </c>
    </row>
    <row r="2382" spans="1:11" x14ac:dyDescent="0.2">
      <c r="A2382" s="337" t="s">
        <v>8646</v>
      </c>
      <c r="B2382" s="338" t="s">
        <v>8490</v>
      </c>
      <c r="C2382" s="332">
        <v>1</v>
      </c>
      <c r="D2382" s="420" t="s">
        <v>4925</v>
      </c>
      <c r="E2382" s="271">
        <v>81</v>
      </c>
      <c r="F2382" s="271">
        <v>33</v>
      </c>
      <c r="G2382" s="271">
        <v>286</v>
      </c>
      <c r="H2382" s="338" t="s">
        <v>4926</v>
      </c>
      <c r="I2382" s="338" t="s">
        <v>9147</v>
      </c>
      <c r="J2382" s="272">
        <f t="shared" si="103"/>
        <v>301</v>
      </c>
    </row>
    <row r="2383" spans="1:11" x14ac:dyDescent="0.2">
      <c r="A2383" s="337" t="s">
        <v>11506</v>
      </c>
      <c r="B2383" s="338" t="s">
        <v>8490</v>
      </c>
      <c r="C2383" s="332">
        <v>1</v>
      </c>
      <c r="D2383" s="420" t="s">
        <v>7846</v>
      </c>
      <c r="E2383" s="271">
        <v>81</v>
      </c>
      <c r="F2383" s="271">
        <v>33</v>
      </c>
      <c r="G2383" s="271">
        <v>282</v>
      </c>
      <c r="H2383" s="338" t="s">
        <v>11503</v>
      </c>
      <c r="I2383" s="338" t="s">
        <v>9147</v>
      </c>
      <c r="J2383" s="272">
        <f t="shared" si="103"/>
        <v>297</v>
      </c>
    </row>
    <row r="2384" spans="1:11" x14ac:dyDescent="0.2">
      <c r="A2384" s="337" t="s">
        <v>4899</v>
      </c>
      <c r="B2384" s="336" t="s">
        <v>8490</v>
      </c>
      <c r="C2384" s="332">
        <v>1</v>
      </c>
      <c r="D2384" s="336" t="s">
        <v>6971</v>
      </c>
      <c r="E2384" s="271">
        <v>80</v>
      </c>
      <c r="F2384" s="271">
        <v>33</v>
      </c>
      <c r="G2384" s="271">
        <v>285</v>
      </c>
      <c r="I2384" s="338" t="s">
        <v>9147</v>
      </c>
      <c r="J2384" s="272">
        <f t="shared" si="103"/>
        <v>300</v>
      </c>
    </row>
    <row r="2385" spans="1:11" x14ac:dyDescent="0.2">
      <c r="A2385" s="337" t="s">
        <v>10274</v>
      </c>
      <c r="B2385" s="336" t="s">
        <v>8490</v>
      </c>
      <c r="C2385" s="332">
        <v>1</v>
      </c>
      <c r="D2385" s="336" t="s">
        <v>7530</v>
      </c>
      <c r="E2385" s="271">
        <v>79</v>
      </c>
      <c r="F2385" s="271">
        <v>33</v>
      </c>
      <c r="G2385" s="271">
        <v>280</v>
      </c>
      <c r="I2385" s="338" t="s">
        <v>9147</v>
      </c>
      <c r="J2385" s="272">
        <f t="shared" si="103"/>
        <v>295</v>
      </c>
    </row>
    <row r="2386" spans="1:11" x14ac:dyDescent="0.2">
      <c r="A2386" s="337" t="s">
        <v>10963</v>
      </c>
      <c r="B2386" s="572" t="s">
        <v>8490</v>
      </c>
      <c r="C2386" s="332">
        <v>1</v>
      </c>
      <c r="D2386" s="572" t="s">
        <v>10964</v>
      </c>
      <c r="E2386" s="271">
        <v>80</v>
      </c>
      <c r="F2386" s="271">
        <v>33</v>
      </c>
      <c r="G2386" s="271">
        <v>283</v>
      </c>
      <c r="H2386" s="272" t="s">
        <v>10965</v>
      </c>
      <c r="I2386" s="338" t="s">
        <v>9147</v>
      </c>
      <c r="J2386" s="272">
        <f t="shared" si="103"/>
        <v>298</v>
      </c>
    </row>
    <row r="2387" spans="1:11" x14ac:dyDescent="0.2">
      <c r="A2387" s="483" t="s">
        <v>7679</v>
      </c>
      <c r="B2387" s="491" t="s">
        <v>8490</v>
      </c>
      <c r="C2387" s="485">
        <v>1</v>
      </c>
      <c r="D2387" s="538" t="s">
        <v>8851</v>
      </c>
      <c r="E2387" s="486">
        <v>81</v>
      </c>
      <c r="F2387" s="486">
        <v>33</v>
      </c>
      <c r="G2387" s="486">
        <v>282</v>
      </c>
      <c r="H2387" s="338"/>
      <c r="I2387" s="338" t="s">
        <v>9147</v>
      </c>
      <c r="J2387" s="272">
        <f t="shared" si="103"/>
        <v>297</v>
      </c>
    </row>
    <row r="2388" spans="1:11" x14ac:dyDescent="0.2">
      <c r="A2388" s="483" t="s">
        <v>8387</v>
      </c>
      <c r="B2388" s="491" t="s">
        <v>8490</v>
      </c>
      <c r="C2388" s="485">
        <v>1</v>
      </c>
      <c r="D2388" s="538" t="s">
        <v>8851</v>
      </c>
      <c r="E2388" s="486">
        <v>81</v>
      </c>
      <c r="F2388" s="486">
        <v>33</v>
      </c>
      <c r="G2388" s="486">
        <v>290</v>
      </c>
      <c r="H2388" s="491" t="s">
        <v>3622</v>
      </c>
      <c r="I2388" s="491" t="s">
        <v>9147</v>
      </c>
      <c r="J2388" s="491">
        <f t="shared" si="103"/>
        <v>305</v>
      </c>
    </row>
    <row r="2389" spans="1:11" x14ac:dyDescent="0.2">
      <c r="A2389" s="337" t="s">
        <v>20</v>
      </c>
      <c r="B2389" s="338" t="s">
        <v>8490</v>
      </c>
      <c r="C2389" s="332">
        <v>1</v>
      </c>
      <c r="D2389" s="420" t="s">
        <v>8851</v>
      </c>
      <c r="E2389" s="271">
        <v>80</v>
      </c>
      <c r="F2389" s="271">
        <v>33</v>
      </c>
      <c r="G2389" s="271">
        <v>275</v>
      </c>
      <c r="H2389" s="338" t="s">
        <v>2131</v>
      </c>
      <c r="I2389" s="338" t="s">
        <v>9147</v>
      </c>
      <c r="J2389" s="272">
        <f t="shared" si="103"/>
        <v>290</v>
      </c>
    </row>
    <row r="2390" spans="1:11" x14ac:dyDescent="0.2">
      <c r="A2390" s="337" t="s">
        <v>7029</v>
      </c>
      <c r="B2390" s="354" t="s">
        <v>8490</v>
      </c>
      <c r="C2390" s="330">
        <v>1</v>
      </c>
      <c r="D2390" s="350" t="s">
        <v>7030</v>
      </c>
      <c r="E2390" s="353">
        <v>86</v>
      </c>
      <c r="F2390" s="271">
        <v>28</v>
      </c>
      <c r="G2390" s="271">
        <v>325</v>
      </c>
      <c r="H2390" s="338" t="s">
        <v>7031</v>
      </c>
      <c r="I2390" s="338" t="s">
        <v>9098</v>
      </c>
      <c r="K2390" s="272">
        <f>G2390+17</f>
        <v>342</v>
      </c>
    </row>
    <row r="2391" spans="1:11" x14ac:dyDescent="0.2">
      <c r="A2391" s="337" t="s">
        <v>414</v>
      </c>
      <c r="B2391" s="338" t="s">
        <v>8490</v>
      </c>
      <c r="C2391" s="332">
        <v>1</v>
      </c>
      <c r="D2391" s="420" t="s">
        <v>2709</v>
      </c>
      <c r="E2391" s="271">
        <v>81</v>
      </c>
      <c r="F2391" s="271">
        <v>33</v>
      </c>
      <c r="G2391" s="271">
        <v>290</v>
      </c>
      <c r="I2391" s="338" t="s">
        <v>9147</v>
      </c>
      <c r="J2391" s="272">
        <f t="shared" ref="J2391:J2408" si="104">G2391+15</f>
        <v>305</v>
      </c>
    </row>
    <row r="2392" spans="1:11" x14ac:dyDescent="0.2">
      <c r="A2392" s="337" t="s">
        <v>2743</v>
      </c>
      <c r="B2392" s="338" t="s">
        <v>8490</v>
      </c>
      <c r="C2392" s="332">
        <v>1</v>
      </c>
      <c r="D2392" s="420" t="s">
        <v>7550</v>
      </c>
      <c r="E2392" s="271">
        <v>81</v>
      </c>
      <c r="F2392" s="271">
        <v>33</v>
      </c>
      <c r="G2392" s="271">
        <v>288</v>
      </c>
      <c r="H2392" s="338" t="s">
        <v>2494</v>
      </c>
      <c r="I2392" s="338" t="s">
        <v>9147</v>
      </c>
      <c r="J2392" s="272">
        <f t="shared" si="104"/>
        <v>303</v>
      </c>
    </row>
    <row r="2393" spans="1:11" x14ac:dyDescent="0.2">
      <c r="A2393" s="348" t="s">
        <v>10545</v>
      </c>
      <c r="B2393" s="336" t="s">
        <v>8490</v>
      </c>
      <c r="C2393" s="345">
        <v>1</v>
      </c>
      <c r="D2393" s="356" t="s">
        <v>7904</v>
      </c>
      <c r="E2393" s="357">
        <v>80</v>
      </c>
      <c r="F2393" s="271">
        <v>37</v>
      </c>
      <c r="I2393" s="338" t="s">
        <v>9147</v>
      </c>
      <c r="J2393" s="272">
        <f t="shared" si="104"/>
        <v>15</v>
      </c>
    </row>
    <row r="2394" spans="1:11" x14ac:dyDescent="0.2">
      <c r="A2394" s="348" t="s">
        <v>6562</v>
      </c>
      <c r="B2394" s="336" t="s">
        <v>8490</v>
      </c>
      <c r="C2394" s="345">
        <v>1</v>
      </c>
      <c r="D2394" s="356" t="s">
        <v>6561</v>
      </c>
      <c r="E2394" s="357">
        <v>79</v>
      </c>
      <c r="F2394" s="271">
        <v>33</v>
      </c>
      <c r="G2394" s="271">
        <v>295</v>
      </c>
      <c r="I2394" s="338" t="s">
        <v>9147</v>
      </c>
      <c r="J2394" s="272">
        <f t="shared" si="104"/>
        <v>310</v>
      </c>
    </row>
    <row r="2395" spans="1:11" x14ac:dyDescent="0.2">
      <c r="A2395" s="348" t="s">
        <v>7939</v>
      </c>
      <c r="B2395" s="336" t="s">
        <v>8490</v>
      </c>
      <c r="C2395" s="345">
        <v>1</v>
      </c>
      <c r="D2395" s="356" t="s">
        <v>611</v>
      </c>
      <c r="E2395" s="357">
        <v>82</v>
      </c>
      <c r="F2395" s="271">
        <v>33</v>
      </c>
      <c r="G2395" s="271">
        <v>275</v>
      </c>
      <c r="I2395" s="338" t="s">
        <v>9147</v>
      </c>
      <c r="J2395" s="272">
        <f t="shared" si="104"/>
        <v>290</v>
      </c>
    </row>
    <row r="2396" spans="1:11" x14ac:dyDescent="0.2">
      <c r="A2396" s="577" t="s">
        <v>10909</v>
      </c>
      <c r="B2396" s="572" t="s">
        <v>8490</v>
      </c>
      <c r="C2396" s="345">
        <v>1</v>
      </c>
      <c r="D2396" s="578" t="s">
        <v>11532</v>
      </c>
      <c r="E2396" s="357">
        <v>88</v>
      </c>
      <c r="F2396" s="271">
        <v>44</v>
      </c>
      <c r="G2396" s="271">
        <v>260</v>
      </c>
      <c r="H2396" s="272" t="s">
        <v>10910</v>
      </c>
      <c r="I2396" s="338" t="s">
        <v>9098</v>
      </c>
      <c r="J2396" s="272">
        <f t="shared" si="104"/>
        <v>275</v>
      </c>
      <c r="K2396" s="272">
        <f>G2396+17</f>
        <v>277</v>
      </c>
    </row>
    <row r="2397" spans="1:11" x14ac:dyDescent="0.2">
      <c r="A2397" s="337" t="s">
        <v>4312</v>
      </c>
      <c r="B2397" s="338" t="s">
        <v>8490</v>
      </c>
      <c r="C2397" s="332">
        <v>1</v>
      </c>
      <c r="D2397" s="420" t="s">
        <v>1293</v>
      </c>
      <c r="E2397" s="271">
        <v>79</v>
      </c>
      <c r="F2397" s="271">
        <v>33</v>
      </c>
      <c r="G2397" s="271">
        <v>278</v>
      </c>
      <c r="I2397" s="338" t="s">
        <v>9147</v>
      </c>
      <c r="J2397" s="272">
        <f t="shared" si="104"/>
        <v>293</v>
      </c>
    </row>
    <row r="2398" spans="1:11" x14ac:dyDescent="0.2">
      <c r="A2398" s="337" t="s">
        <v>8646</v>
      </c>
      <c r="B2398" s="338" t="s">
        <v>8490</v>
      </c>
      <c r="C2398" s="332">
        <v>1</v>
      </c>
      <c r="D2398" s="420" t="s">
        <v>4838</v>
      </c>
      <c r="E2398" s="271">
        <v>81</v>
      </c>
      <c r="F2398" s="271">
        <v>33</v>
      </c>
      <c r="G2398" s="271">
        <v>286</v>
      </c>
      <c r="I2398" s="338" t="s">
        <v>9147</v>
      </c>
      <c r="J2398" s="272">
        <f t="shared" si="104"/>
        <v>301</v>
      </c>
    </row>
    <row r="2399" spans="1:11" x14ac:dyDescent="0.2">
      <c r="A2399" s="539" t="s">
        <v>10600</v>
      </c>
      <c r="B2399" s="540" t="s">
        <v>8490</v>
      </c>
      <c r="C2399" s="332">
        <v>1</v>
      </c>
      <c r="D2399" s="771" t="s">
        <v>10599</v>
      </c>
      <c r="E2399" s="271">
        <v>79</v>
      </c>
      <c r="F2399" s="271">
        <v>33</v>
      </c>
      <c r="G2399" s="271">
        <v>284</v>
      </c>
      <c r="H2399" s="540" t="s">
        <v>10581</v>
      </c>
      <c r="I2399" s="540" t="s">
        <v>9147</v>
      </c>
      <c r="J2399" s="272">
        <f t="shared" si="104"/>
        <v>299</v>
      </c>
    </row>
    <row r="2400" spans="1:11" x14ac:dyDescent="0.2">
      <c r="A2400" s="337" t="s">
        <v>135</v>
      </c>
      <c r="B2400" s="338" t="s">
        <v>8490</v>
      </c>
      <c r="C2400" s="332">
        <v>1</v>
      </c>
      <c r="D2400" s="420" t="s">
        <v>8626</v>
      </c>
      <c r="E2400" s="271">
        <v>80</v>
      </c>
      <c r="F2400" s="271">
        <v>33</v>
      </c>
      <c r="G2400" s="271">
        <v>290</v>
      </c>
      <c r="H2400" s="338" t="s">
        <v>131</v>
      </c>
      <c r="I2400" s="338" t="s">
        <v>9147</v>
      </c>
      <c r="J2400" s="272">
        <f t="shared" si="104"/>
        <v>305</v>
      </c>
    </row>
    <row r="2401" spans="1:11" x14ac:dyDescent="0.2">
      <c r="A2401" s="337" t="s">
        <v>5242</v>
      </c>
      <c r="B2401" s="336" t="s">
        <v>8490</v>
      </c>
      <c r="C2401" s="332">
        <v>1</v>
      </c>
      <c r="D2401" s="336" t="s">
        <v>4102</v>
      </c>
      <c r="E2401" s="271">
        <v>80</v>
      </c>
      <c r="F2401" s="271">
        <v>33</v>
      </c>
      <c r="G2401" s="271">
        <v>285</v>
      </c>
      <c r="I2401" s="338" t="s">
        <v>9147</v>
      </c>
      <c r="J2401" s="272">
        <f t="shared" si="104"/>
        <v>300</v>
      </c>
    </row>
    <row r="2402" spans="1:11" x14ac:dyDescent="0.2">
      <c r="A2402" s="337" t="s">
        <v>6420</v>
      </c>
      <c r="B2402" s="272" t="s">
        <v>8490</v>
      </c>
      <c r="C2402" s="332">
        <v>1</v>
      </c>
      <c r="D2402" s="420" t="s">
        <v>7515</v>
      </c>
      <c r="E2402" s="271">
        <v>80</v>
      </c>
      <c r="F2402" s="271">
        <v>33</v>
      </c>
      <c r="G2402" s="271">
        <v>285</v>
      </c>
      <c r="I2402" s="338" t="s">
        <v>9147</v>
      </c>
      <c r="J2402" s="272">
        <f t="shared" si="104"/>
        <v>300</v>
      </c>
    </row>
    <row r="2403" spans="1:11" x14ac:dyDescent="0.2">
      <c r="A2403" s="348" t="s">
        <v>8181</v>
      </c>
      <c r="B2403" s="336" t="s">
        <v>8490</v>
      </c>
      <c r="C2403" s="345">
        <v>1</v>
      </c>
      <c r="D2403" s="356" t="s">
        <v>5293</v>
      </c>
      <c r="E2403" s="357">
        <v>80</v>
      </c>
      <c r="F2403" s="271">
        <v>38</v>
      </c>
      <c r="G2403" s="271">
        <v>293</v>
      </c>
      <c r="I2403" s="338" t="s">
        <v>9147</v>
      </c>
      <c r="J2403" s="272">
        <f t="shared" si="104"/>
        <v>308</v>
      </c>
    </row>
    <row r="2404" spans="1:11" x14ac:dyDescent="0.2">
      <c r="A2404" s="348" t="s">
        <v>228</v>
      </c>
      <c r="B2404" s="336" t="s">
        <v>8490</v>
      </c>
      <c r="C2404" s="345">
        <v>1</v>
      </c>
      <c r="D2404" s="356" t="s">
        <v>4290</v>
      </c>
      <c r="E2404" s="357">
        <v>80</v>
      </c>
      <c r="F2404" s="271">
        <v>33</v>
      </c>
      <c r="G2404" s="271">
        <v>280</v>
      </c>
      <c r="I2404" s="338" t="s">
        <v>9147</v>
      </c>
      <c r="J2404" s="272">
        <f t="shared" si="104"/>
        <v>295</v>
      </c>
    </row>
    <row r="2405" spans="1:11" x14ac:dyDescent="0.2">
      <c r="A2405" s="483" t="s">
        <v>6424</v>
      </c>
      <c r="B2405" s="491" t="s">
        <v>8490</v>
      </c>
      <c r="C2405" s="485">
        <v>1</v>
      </c>
      <c r="D2405" s="538" t="s">
        <v>4125</v>
      </c>
      <c r="E2405" s="486">
        <v>79</v>
      </c>
      <c r="F2405" s="486">
        <v>33</v>
      </c>
      <c r="G2405" s="486">
        <v>281</v>
      </c>
      <c r="H2405" s="491"/>
      <c r="I2405" s="491" t="s">
        <v>9147</v>
      </c>
      <c r="J2405" s="491">
        <f t="shared" si="104"/>
        <v>296</v>
      </c>
    </row>
    <row r="2406" spans="1:11" x14ac:dyDescent="0.2">
      <c r="A2406" s="337" t="s">
        <v>10983</v>
      </c>
      <c r="B2406" s="338" t="s">
        <v>8490</v>
      </c>
      <c r="C2406" s="332">
        <v>1</v>
      </c>
      <c r="D2406" s="420" t="s">
        <v>3370</v>
      </c>
      <c r="E2406" s="271">
        <v>80</v>
      </c>
      <c r="F2406" s="271">
        <v>33</v>
      </c>
      <c r="G2406" s="271">
        <v>290</v>
      </c>
      <c r="H2406" s="272" t="s">
        <v>10980</v>
      </c>
      <c r="I2406" s="338" t="s">
        <v>9147</v>
      </c>
      <c r="J2406" s="272">
        <f t="shared" si="104"/>
        <v>305</v>
      </c>
    </row>
    <row r="2407" spans="1:11" x14ac:dyDescent="0.2">
      <c r="A2407" s="337" t="s">
        <v>8388</v>
      </c>
      <c r="B2407" s="338" t="s">
        <v>8490</v>
      </c>
      <c r="C2407" s="332">
        <v>1</v>
      </c>
      <c r="D2407" s="420" t="s">
        <v>8389</v>
      </c>
      <c r="E2407" s="271">
        <v>82</v>
      </c>
      <c r="F2407" s="271">
        <v>33</v>
      </c>
      <c r="G2407" s="271">
        <v>275</v>
      </c>
      <c r="H2407" s="338" t="s">
        <v>3622</v>
      </c>
      <c r="I2407" s="338" t="s">
        <v>9147</v>
      </c>
      <c r="J2407" s="272">
        <f t="shared" si="104"/>
        <v>290</v>
      </c>
    </row>
    <row r="2408" spans="1:11" x14ac:dyDescent="0.2">
      <c r="A2408" s="337" t="s">
        <v>2962</v>
      </c>
      <c r="B2408" s="338" t="s">
        <v>8490</v>
      </c>
      <c r="C2408" s="332">
        <v>1</v>
      </c>
      <c r="D2408" s="420" t="s">
        <v>2963</v>
      </c>
      <c r="E2408" s="271">
        <v>78</v>
      </c>
      <c r="F2408" s="271">
        <v>33</v>
      </c>
      <c r="G2408" s="271">
        <v>275</v>
      </c>
      <c r="I2408" s="338" t="s">
        <v>9147</v>
      </c>
      <c r="J2408" s="272">
        <f t="shared" si="104"/>
        <v>290</v>
      </c>
    </row>
    <row r="2409" spans="1:11" x14ac:dyDescent="0.2">
      <c r="A2409" s="337" t="s">
        <v>4818</v>
      </c>
      <c r="B2409" s="354" t="s">
        <v>8490</v>
      </c>
      <c r="C2409" s="358">
        <v>1</v>
      </c>
      <c r="D2409" s="336" t="s">
        <v>4452</v>
      </c>
      <c r="E2409" s="359">
        <v>86.5</v>
      </c>
      <c r="F2409" s="271">
        <v>25</v>
      </c>
      <c r="G2409" s="271">
        <v>327</v>
      </c>
      <c r="I2409" s="338" t="s">
        <v>9098</v>
      </c>
      <c r="K2409" s="272">
        <f>G2409+17</f>
        <v>344</v>
      </c>
    </row>
    <row r="2410" spans="1:11" x14ac:dyDescent="0.2">
      <c r="A2410" s="337" t="s">
        <v>4243</v>
      </c>
      <c r="B2410" s="354" t="s">
        <v>8490</v>
      </c>
      <c r="C2410" s="358">
        <v>1</v>
      </c>
      <c r="D2410" s="336" t="s">
        <v>7586</v>
      </c>
      <c r="E2410" s="359">
        <v>82</v>
      </c>
      <c r="F2410" s="271">
        <v>33</v>
      </c>
      <c r="G2410" s="271">
        <v>282</v>
      </c>
      <c r="I2410" s="338" t="s">
        <v>9147</v>
      </c>
      <c r="J2410" s="272">
        <f>G2410+15</f>
        <v>297</v>
      </c>
    </row>
    <row r="2411" spans="1:11" x14ac:dyDescent="0.2">
      <c r="A2411" s="348" t="s">
        <v>9022</v>
      </c>
      <c r="B2411" s="336" t="s">
        <v>8490</v>
      </c>
      <c r="C2411" s="345">
        <v>1</v>
      </c>
      <c r="D2411" s="356" t="s">
        <v>4967</v>
      </c>
      <c r="E2411" s="357">
        <v>87</v>
      </c>
      <c r="F2411" s="271">
        <v>26</v>
      </c>
      <c r="G2411" s="271">
        <v>295</v>
      </c>
      <c r="I2411" s="338" t="s">
        <v>9098</v>
      </c>
      <c r="K2411" s="272">
        <f>G2411+17</f>
        <v>312</v>
      </c>
    </row>
    <row r="2412" spans="1:11" x14ac:dyDescent="0.2">
      <c r="A2412" s="577" t="s">
        <v>11237</v>
      </c>
      <c r="B2412" s="572" t="s">
        <v>8490</v>
      </c>
      <c r="C2412" s="345">
        <v>1</v>
      </c>
      <c r="D2412" s="578" t="s">
        <v>6683</v>
      </c>
      <c r="E2412" s="357">
        <v>81</v>
      </c>
      <c r="F2412" s="271">
        <v>33</v>
      </c>
      <c r="G2412" s="271">
        <v>290</v>
      </c>
      <c r="H2412" s="272" t="s">
        <v>11198</v>
      </c>
      <c r="I2412" s="338" t="s">
        <v>9147</v>
      </c>
      <c r="J2412" s="272">
        <f>G2412+15</f>
        <v>305</v>
      </c>
    </row>
    <row r="2413" spans="1:11" x14ac:dyDescent="0.2">
      <c r="A2413" s="348" t="s">
        <v>4642</v>
      </c>
      <c r="B2413" s="336" t="s">
        <v>8490</v>
      </c>
      <c r="C2413" s="345">
        <v>1</v>
      </c>
      <c r="D2413" s="356" t="s">
        <v>10148</v>
      </c>
      <c r="E2413" s="357">
        <v>80</v>
      </c>
      <c r="F2413" s="271">
        <v>33</v>
      </c>
      <c r="G2413" s="271">
        <v>283</v>
      </c>
      <c r="I2413" s="338" t="s">
        <v>9147</v>
      </c>
      <c r="J2413" s="272">
        <f>G2413+15</f>
        <v>298</v>
      </c>
    </row>
    <row r="2414" spans="1:11" x14ac:dyDescent="0.2">
      <c r="A2414" s="348" t="s">
        <v>7071</v>
      </c>
      <c r="B2414" s="336" t="s">
        <v>8490</v>
      </c>
      <c r="C2414" s="345">
        <v>1</v>
      </c>
      <c r="D2414" s="356" t="s">
        <v>6984</v>
      </c>
      <c r="E2414" s="357">
        <v>87</v>
      </c>
      <c r="F2414" s="271">
        <v>26</v>
      </c>
      <c r="G2414" s="271">
        <v>269</v>
      </c>
      <c r="I2414" s="338" t="s">
        <v>9098</v>
      </c>
      <c r="K2414" s="272">
        <f>G2414+17</f>
        <v>286</v>
      </c>
    </row>
    <row r="2415" spans="1:11" x14ac:dyDescent="0.2">
      <c r="A2415" s="577" t="s">
        <v>10797</v>
      </c>
      <c r="B2415" s="572" t="s">
        <v>8490</v>
      </c>
      <c r="C2415" s="345">
        <v>1</v>
      </c>
      <c r="D2415" s="578" t="s">
        <v>10792</v>
      </c>
      <c r="E2415" s="357">
        <v>80</v>
      </c>
      <c r="F2415" s="271">
        <v>33</v>
      </c>
      <c r="G2415" s="271">
        <v>298</v>
      </c>
      <c r="H2415" s="272" t="s">
        <v>10791</v>
      </c>
      <c r="I2415" s="338" t="s">
        <v>9147</v>
      </c>
      <c r="J2415" s="272">
        <f>G2415+15</f>
        <v>313</v>
      </c>
    </row>
    <row r="2416" spans="1:11" x14ac:dyDescent="0.2">
      <c r="A2416" s="577" t="s">
        <v>12432</v>
      </c>
      <c r="B2416" s="572" t="s">
        <v>8490</v>
      </c>
      <c r="C2416" s="345">
        <v>1</v>
      </c>
      <c r="D2416" s="578" t="s">
        <v>12433</v>
      </c>
      <c r="E2416" s="357">
        <v>80</v>
      </c>
      <c r="F2416" s="271">
        <v>33</v>
      </c>
      <c r="G2416" s="271">
        <v>275</v>
      </c>
      <c r="H2416" s="272" t="s">
        <v>12434</v>
      </c>
      <c r="I2416" s="338" t="s">
        <v>9147</v>
      </c>
      <c r="J2416" s="272">
        <v>290</v>
      </c>
    </row>
    <row r="2417" spans="1:11" x14ac:dyDescent="0.2">
      <c r="A2417" s="348" t="s">
        <v>1197</v>
      </c>
      <c r="B2417" s="336" t="s">
        <v>8490</v>
      </c>
      <c r="C2417" s="345">
        <v>1</v>
      </c>
      <c r="D2417" s="356" t="s">
        <v>1198</v>
      </c>
      <c r="E2417" s="357">
        <v>80</v>
      </c>
      <c r="F2417" s="271">
        <v>33</v>
      </c>
      <c r="G2417" s="271">
        <v>265</v>
      </c>
      <c r="H2417" s="338" t="s">
        <v>131</v>
      </c>
      <c r="I2417" s="338" t="s">
        <v>9147</v>
      </c>
      <c r="J2417" s="272">
        <f>G2417+15</f>
        <v>280</v>
      </c>
    </row>
    <row r="2418" spans="1:11" x14ac:dyDescent="0.2">
      <c r="A2418" s="337" t="s">
        <v>3293</v>
      </c>
      <c r="B2418" s="336" t="s">
        <v>8490</v>
      </c>
      <c r="C2418" s="361">
        <v>1</v>
      </c>
      <c r="D2418" s="336" t="s">
        <v>5889</v>
      </c>
      <c r="E2418" s="357">
        <v>81</v>
      </c>
      <c r="F2418" s="271">
        <v>38</v>
      </c>
      <c r="G2418" s="271">
        <v>298</v>
      </c>
      <c r="I2418" s="338" t="s">
        <v>9147</v>
      </c>
      <c r="J2418" s="272">
        <f>G2418+15</f>
        <v>313</v>
      </c>
    </row>
    <row r="2419" spans="1:11" x14ac:dyDescent="0.2">
      <c r="A2419" s="337" t="s">
        <v>3291</v>
      </c>
      <c r="B2419" s="346" t="s">
        <v>8490</v>
      </c>
      <c r="C2419" s="321">
        <v>1</v>
      </c>
      <c r="D2419" s="356" t="s">
        <v>8613</v>
      </c>
      <c r="E2419" s="353">
        <v>89</v>
      </c>
      <c r="I2419" s="338" t="s">
        <v>9098</v>
      </c>
      <c r="K2419" s="272">
        <f>G2419+17</f>
        <v>17</v>
      </c>
    </row>
    <row r="2420" spans="1:11" x14ac:dyDescent="0.2">
      <c r="A2420" s="337" t="s">
        <v>7346</v>
      </c>
      <c r="B2420" s="346" t="s">
        <v>8490</v>
      </c>
      <c r="C2420" s="321">
        <v>1</v>
      </c>
      <c r="D2420" s="356" t="s">
        <v>9432</v>
      </c>
      <c r="E2420" s="353">
        <v>78</v>
      </c>
      <c r="F2420" s="271">
        <v>33</v>
      </c>
      <c r="G2420" s="271">
        <v>291</v>
      </c>
      <c r="I2420" s="338" t="s">
        <v>9147</v>
      </c>
      <c r="J2420" s="272">
        <f t="shared" ref="J2420:J2427" si="105">G2420+15</f>
        <v>306</v>
      </c>
    </row>
    <row r="2421" spans="1:11" x14ac:dyDescent="0.2">
      <c r="A2421" s="337" t="s">
        <v>4638</v>
      </c>
      <c r="B2421" s="272" t="s">
        <v>8490</v>
      </c>
      <c r="C2421" s="332">
        <v>1</v>
      </c>
      <c r="D2421" s="333" t="s">
        <v>4860</v>
      </c>
      <c r="E2421" s="271">
        <v>82</v>
      </c>
      <c r="F2421" s="271">
        <v>33</v>
      </c>
      <c r="G2421" s="271">
        <v>280</v>
      </c>
      <c r="I2421" s="338" t="s">
        <v>9147</v>
      </c>
      <c r="J2421" s="272">
        <f t="shared" si="105"/>
        <v>295</v>
      </c>
    </row>
    <row r="2422" spans="1:11" x14ac:dyDescent="0.2">
      <c r="A2422" s="337" t="s">
        <v>11161</v>
      </c>
      <c r="B2422" s="272" t="s">
        <v>8490</v>
      </c>
      <c r="C2422" s="332">
        <v>1</v>
      </c>
      <c r="D2422" s="333" t="s">
        <v>3729</v>
      </c>
      <c r="E2422" s="271">
        <v>82</v>
      </c>
      <c r="F2422" s="271">
        <v>33</v>
      </c>
      <c r="G2422" s="271">
        <v>275</v>
      </c>
      <c r="H2422" s="272" t="s">
        <v>11128</v>
      </c>
      <c r="I2422" s="338" t="s">
        <v>9147</v>
      </c>
      <c r="J2422" s="272">
        <f t="shared" si="105"/>
        <v>290</v>
      </c>
    </row>
    <row r="2423" spans="1:11" x14ac:dyDescent="0.2">
      <c r="A2423" s="337" t="s">
        <v>5481</v>
      </c>
      <c r="B2423" s="338" t="s">
        <v>8490</v>
      </c>
      <c r="C2423" s="332">
        <v>1</v>
      </c>
      <c r="D2423" s="420" t="s">
        <v>6125</v>
      </c>
      <c r="E2423" s="271">
        <v>80</v>
      </c>
      <c r="F2423" s="271">
        <v>33</v>
      </c>
      <c r="G2423" s="271">
        <v>300</v>
      </c>
      <c r="I2423" s="338" t="s">
        <v>9147</v>
      </c>
      <c r="J2423" s="272">
        <f t="shared" si="105"/>
        <v>315</v>
      </c>
    </row>
    <row r="2424" spans="1:11" x14ac:dyDescent="0.2">
      <c r="A2424" s="337" t="s">
        <v>2437</v>
      </c>
      <c r="B2424" s="338" t="s">
        <v>8490</v>
      </c>
      <c r="C2424" s="332">
        <v>1</v>
      </c>
      <c r="D2424" s="420" t="s">
        <v>5080</v>
      </c>
      <c r="E2424" s="271">
        <v>81</v>
      </c>
      <c r="F2424" s="271">
        <v>33</v>
      </c>
      <c r="G2424" s="271">
        <v>284</v>
      </c>
      <c r="I2424" s="338" t="s">
        <v>9147</v>
      </c>
      <c r="J2424" s="272">
        <f t="shared" si="105"/>
        <v>299</v>
      </c>
    </row>
    <row r="2425" spans="1:11" x14ac:dyDescent="0.2">
      <c r="A2425" s="337" t="s">
        <v>11973</v>
      </c>
      <c r="B2425" s="338" t="s">
        <v>8490</v>
      </c>
      <c r="C2425" s="332">
        <v>1</v>
      </c>
      <c r="D2425" s="420" t="s">
        <v>11984</v>
      </c>
      <c r="E2425" s="271">
        <v>83</v>
      </c>
      <c r="F2425" s="271">
        <v>50</v>
      </c>
      <c r="G2425" s="271">
        <v>260</v>
      </c>
      <c r="H2425" s="272" t="s">
        <v>11968</v>
      </c>
      <c r="I2425" s="338" t="s">
        <v>9147</v>
      </c>
      <c r="J2425" s="272">
        <f t="shared" si="105"/>
        <v>275</v>
      </c>
    </row>
    <row r="2426" spans="1:11" x14ac:dyDescent="0.2">
      <c r="A2426" s="337" t="s">
        <v>3287</v>
      </c>
      <c r="B2426" s="338" t="s">
        <v>8490</v>
      </c>
      <c r="C2426" s="332">
        <v>1</v>
      </c>
      <c r="D2426" s="420" t="s">
        <v>8846</v>
      </c>
      <c r="E2426" s="271">
        <v>81</v>
      </c>
      <c r="F2426" s="271">
        <v>37</v>
      </c>
      <c r="G2426" s="271">
        <v>283</v>
      </c>
      <c r="I2426" s="338" t="s">
        <v>9147</v>
      </c>
      <c r="J2426" s="272">
        <f t="shared" si="105"/>
        <v>298</v>
      </c>
    </row>
    <row r="2427" spans="1:11" x14ac:dyDescent="0.2">
      <c r="A2427" s="337" t="s">
        <v>2888</v>
      </c>
      <c r="B2427" s="336" t="s">
        <v>8490</v>
      </c>
      <c r="C2427" s="330">
        <v>1</v>
      </c>
      <c r="D2427" s="350" t="s">
        <v>7826</v>
      </c>
      <c r="E2427" s="353">
        <v>81</v>
      </c>
      <c r="F2427" s="271">
        <v>37</v>
      </c>
      <c r="G2427" s="271">
        <v>303</v>
      </c>
      <c r="I2427" s="338" t="s">
        <v>9147</v>
      </c>
      <c r="J2427" s="272">
        <f t="shared" si="105"/>
        <v>318</v>
      </c>
    </row>
    <row r="2428" spans="1:11" x14ac:dyDescent="0.2">
      <c r="A2428" s="337" t="s">
        <v>9819</v>
      </c>
      <c r="B2428" s="336" t="s">
        <v>8490</v>
      </c>
      <c r="C2428" s="330">
        <v>1</v>
      </c>
      <c r="D2428" s="350" t="s">
        <v>9817</v>
      </c>
      <c r="E2428" s="353">
        <v>88</v>
      </c>
      <c r="F2428" s="271">
        <v>25</v>
      </c>
      <c r="G2428" s="271">
        <v>323</v>
      </c>
      <c r="H2428" s="338" t="s">
        <v>9818</v>
      </c>
      <c r="I2428" s="338" t="s">
        <v>9098</v>
      </c>
      <c r="K2428" s="272">
        <f>G2428+17</f>
        <v>340</v>
      </c>
    </row>
    <row r="2429" spans="1:11" x14ac:dyDescent="0.2">
      <c r="A2429" s="337" t="s">
        <v>12279</v>
      </c>
      <c r="B2429" s="572" t="s">
        <v>8490</v>
      </c>
      <c r="C2429" s="330">
        <v>1</v>
      </c>
      <c r="D2429" s="420" t="s">
        <v>12280</v>
      </c>
      <c r="E2429" s="353">
        <v>82</v>
      </c>
      <c r="F2429" s="271">
        <v>33</v>
      </c>
      <c r="G2429" s="271">
        <v>271</v>
      </c>
      <c r="H2429" s="338" t="s">
        <v>12277</v>
      </c>
      <c r="I2429" s="338" t="s">
        <v>9147</v>
      </c>
      <c r="J2429" s="272">
        <v>286</v>
      </c>
    </row>
    <row r="2430" spans="1:11" x14ac:dyDescent="0.2">
      <c r="A2430" s="337" t="s">
        <v>164</v>
      </c>
      <c r="B2430" s="336" t="s">
        <v>8490</v>
      </c>
      <c r="C2430" s="330">
        <v>1</v>
      </c>
      <c r="D2430" s="350" t="s">
        <v>165</v>
      </c>
      <c r="E2430" s="353">
        <v>80</v>
      </c>
      <c r="F2430" s="271">
        <v>33</v>
      </c>
      <c r="G2430" s="271">
        <v>285</v>
      </c>
      <c r="I2430" s="338" t="s">
        <v>9147</v>
      </c>
      <c r="J2430" s="272">
        <f>G2430+15</f>
        <v>300</v>
      </c>
    </row>
    <row r="2431" spans="1:11" x14ac:dyDescent="0.2">
      <c r="A2431" s="483" t="s">
        <v>10546</v>
      </c>
      <c r="B2431" s="484" t="s">
        <v>8490</v>
      </c>
      <c r="C2431" s="485">
        <v>1</v>
      </c>
      <c r="D2431" s="538" t="s">
        <v>8686</v>
      </c>
      <c r="E2431" s="486" t="s">
        <v>7944</v>
      </c>
      <c r="F2431" s="486">
        <v>38</v>
      </c>
      <c r="G2431" s="486">
        <v>295</v>
      </c>
      <c r="H2431" s="491"/>
      <c r="I2431" s="491" t="s">
        <v>9147</v>
      </c>
      <c r="J2431" s="491">
        <f>G2431+15</f>
        <v>310</v>
      </c>
      <c r="K2431" s="491"/>
    </row>
    <row r="2432" spans="1:11" s="346" customFormat="1" x14ac:dyDescent="0.2">
      <c r="A2432" s="544" t="s">
        <v>10662</v>
      </c>
      <c r="B2432" s="336" t="s">
        <v>8490</v>
      </c>
      <c r="C2432" s="321">
        <v>1</v>
      </c>
      <c r="D2432" s="350" t="s">
        <v>10663</v>
      </c>
      <c r="E2432" s="353">
        <v>80</v>
      </c>
      <c r="F2432" s="353">
        <v>33</v>
      </c>
      <c r="G2432" s="353">
        <v>293</v>
      </c>
      <c r="H2432" s="346" t="s">
        <v>10655</v>
      </c>
      <c r="I2432" s="346" t="s">
        <v>9147</v>
      </c>
      <c r="J2432" s="346">
        <f>G2432+15</f>
        <v>308</v>
      </c>
    </row>
    <row r="2433" spans="1:11" s="346" customFormat="1" x14ac:dyDescent="0.2">
      <c r="A2433" s="337" t="s">
        <v>11215</v>
      </c>
      <c r="B2433" s="572" t="s">
        <v>8490</v>
      </c>
      <c r="C2433" s="332">
        <v>1</v>
      </c>
      <c r="D2433" s="572" t="s">
        <v>11216</v>
      </c>
      <c r="E2433" s="271">
        <v>82</v>
      </c>
      <c r="F2433" s="271">
        <v>37</v>
      </c>
      <c r="G2433" s="271">
        <v>275</v>
      </c>
      <c r="H2433" s="272" t="s">
        <v>11198</v>
      </c>
      <c r="I2433" s="338" t="s">
        <v>9147</v>
      </c>
      <c r="J2433" s="272">
        <f>G2433+15</f>
        <v>290</v>
      </c>
    </row>
    <row r="2434" spans="1:11" x14ac:dyDescent="0.2">
      <c r="A2434" s="337" t="s">
        <v>9572</v>
      </c>
      <c r="B2434" s="354" t="s">
        <v>8490</v>
      </c>
      <c r="C2434" s="330">
        <v>1</v>
      </c>
      <c r="D2434" s="350" t="s">
        <v>4895</v>
      </c>
      <c r="E2434" s="353">
        <v>85</v>
      </c>
      <c r="F2434" s="271">
        <v>25</v>
      </c>
      <c r="G2434" s="271">
        <v>274</v>
      </c>
      <c r="I2434" s="338" t="s">
        <v>9098</v>
      </c>
      <c r="K2434" s="272">
        <f>G2434+17</f>
        <v>291</v>
      </c>
    </row>
    <row r="2435" spans="1:11" x14ac:dyDescent="0.2">
      <c r="A2435" s="337" t="s">
        <v>4518</v>
      </c>
      <c r="B2435" s="354" t="s">
        <v>8490</v>
      </c>
      <c r="C2435" s="330">
        <v>1</v>
      </c>
      <c r="D2435" s="350" t="s">
        <v>9573</v>
      </c>
      <c r="E2435" s="353">
        <v>81</v>
      </c>
      <c r="F2435" s="271">
        <v>32</v>
      </c>
      <c r="G2435" s="271">
        <v>292</v>
      </c>
      <c r="I2435" s="338" t="s">
        <v>9147</v>
      </c>
      <c r="J2435" s="272">
        <f>G2435+15</f>
        <v>307</v>
      </c>
    </row>
    <row r="2436" spans="1:11" x14ac:dyDescent="0.2">
      <c r="A2436" s="348" t="s">
        <v>7163</v>
      </c>
      <c r="B2436" s="336" t="s">
        <v>8490</v>
      </c>
      <c r="C2436" s="345">
        <v>1</v>
      </c>
      <c r="D2436" s="356" t="s">
        <v>541</v>
      </c>
      <c r="E2436" s="357">
        <v>80</v>
      </c>
      <c r="F2436" s="271">
        <v>38</v>
      </c>
      <c r="G2436" s="271">
        <v>304</v>
      </c>
      <c r="I2436" s="338" t="s">
        <v>9098</v>
      </c>
      <c r="K2436" s="272">
        <f>G2436+17</f>
        <v>321</v>
      </c>
    </row>
    <row r="2437" spans="1:11" x14ac:dyDescent="0.2">
      <c r="A2437" s="337" t="s">
        <v>5564</v>
      </c>
      <c r="B2437" s="272" t="s">
        <v>8490</v>
      </c>
      <c r="C2437" s="332">
        <v>1</v>
      </c>
      <c r="D2437" s="333" t="s">
        <v>1670</v>
      </c>
      <c r="E2437" s="271">
        <v>89</v>
      </c>
      <c r="F2437" s="271">
        <v>36</v>
      </c>
      <c r="G2437" s="271">
        <v>270</v>
      </c>
      <c r="I2437" s="338" t="s">
        <v>9147</v>
      </c>
      <c r="J2437" s="272">
        <f>G2437+15</f>
        <v>285</v>
      </c>
    </row>
    <row r="2438" spans="1:11" x14ac:dyDescent="0.2">
      <c r="A2438" s="337" t="s">
        <v>8684</v>
      </c>
      <c r="B2438" s="338" t="s">
        <v>8490</v>
      </c>
      <c r="C2438" s="332">
        <v>1</v>
      </c>
      <c r="D2438" s="420" t="s">
        <v>9301</v>
      </c>
      <c r="E2438" s="271">
        <v>80</v>
      </c>
      <c r="F2438" s="271">
        <v>33</v>
      </c>
      <c r="G2438" s="271">
        <v>292</v>
      </c>
      <c r="I2438" s="338" t="s">
        <v>9147</v>
      </c>
      <c r="J2438" s="272">
        <f>G2438+15</f>
        <v>307</v>
      </c>
    </row>
    <row r="2439" spans="1:11" x14ac:dyDescent="0.2">
      <c r="A2439" s="337" t="s">
        <v>5057</v>
      </c>
      <c r="B2439" s="338" t="s">
        <v>8490</v>
      </c>
      <c r="C2439" s="332">
        <v>1</v>
      </c>
      <c r="D2439" s="420" t="s">
        <v>5056</v>
      </c>
      <c r="E2439" s="271">
        <v>81</v>
      </c>
      <c r="F2439" s="271">
        <v>33</v>
      </c>
      <c r="G2439" s="271">
        <v>282</v>
      </c>
      <c r="I2439" s="338" t="s">
        <v>9147</v>
      </c>
      <c r="J2439" s="272">
        <f>G2439+15</f>
        <v>297</v>
      </c>
    </row>
    <row r="2440" spans="1:11" x14ac:dyDescent="0.2">
      <c r="A2440" s="337" t="s">
        <v>5636</v>
      </c>
      <c r="B2440" s="338" t="s">
        <v>8490</v>
      </c>
      <c r="C2440" s="332">
        <v>1</v>
      </c>
      <c r="D2440" s="420" t="s">
        <v>8068</v>
      </c>
      <c r="E2440" s="271">
        <v>81</v>
      </c>
      <c r="F2440" s="271">
        <v>38</v>
      </c>
      <c r="G2440" s="271">
        <v>298</v>
      </c>
      <c r="I2440" s="338" t="s">
        <v>9147</v>
      </c>
      <c r="J2440" s="272">
        <f>G2440+15</f>
        <v>313</v>
      </c>
    </row>
    <row r="2441" spans="1:11" x14ac:dyDescent="0.2">
      <c r="A2441" s="328" t="s">
        <v>1330</v>
      </c>
      <c r="B2441" s="336" t="s">
        <v>8490</v>
      </c>
      <c r="C2441" s="332">
        <v>1</v>
      </c>
      <c r="D2441" s="336" t="s">
        <v>8766</v>
      </c>
      <c r="E2441" s="271">
        <v>87</v>
      </c>
      <c r="F2441" s="271">
        <v>25</v>
      </c>
      <c r="G2441" s="271">
        <v>329</v>
      </c>
      <c r="I2441" s="338" t="s">
        <v>9098</v>
      </c>
      <c r="K2441" s="272">
        <f>G2441+17</f>
        <v>346</v>
      </c>
    </row>
    <row r="2442" spans="1:11" x14ac:dyDescent="0.2">
      <c r="A2442" s="328" t="s">
        <v>1471</v>
      </c>
      <c r="B2442" s="354" t="s">
        <v>8490</v>
      </c>
      <c r="C2442" s="358">
        <v>1</v>
      </c>
      <c r="D2442" s="336" t="s">
        <v>8196</v>
      </c>
      <c r="E2442" s="359">
        <v>88</v>
      </c>
      <c r="F2442" s="271">
        <v>25</v>
      </c>
      <c r="G2442" s="271">
        <v>326</v>
      </c>
      <c r="I2442" s="338" t="s">
        <v>9098</v>
      </c>
      <c r="K2442" s="272">
        <f>G2442+17</f>
        <v>343</v>
      </c>
    </row>
    <row r="2443" spans="1:11" x14ac:dyDescent="0.2">
      <c r="A2443" s="337" t="s">
        <v>2889</v>
      </c>
      <c r="B2443" s="336" t="s">
        <v>8490</v>
      </c>
      <c r="C2443" s="330">
        <v>1</v>
      </c>
      <c r="D2443" s="350" t="s">
        <v>585</v>
      </c>
      <c r="E2443" s="353">
        <v>82</v>
      </c>
      <c r="F2443" s="271">
        <v>37</v>
      </c>
      <c r="G2443" s="271">
        <v>276</v>
      </c>
      <c r="I2443" s="338" t="s">
        <v>9147</v>
      </c>
      <c r="J2443" s="272">
        <f>G2443+15</f>
        <v>291</v>
      </c>
    </row>
    <row r="2444" spans="1:11" x14ac:dyDescent="0.2">
      <c r="A2444" s="337" t="s">
        <v>3156</v>
      </c>
      <c r="B2444" s="336" t="s">
        <v>8490</v>
      </c>
      <c r="C2444" s="332">
        <v>1</v>
      </c>
      <c r="D2444" s="336" t="s">
        <v>10238</v>
      </c>
      <c r="E2444" s="271">
        <v>79</v>
      </c>
      <c r="F2444" s="271">
        <v>33</v>
      </c>
      <c r="G2444" s="271">
        <v>282</v>
      </c>
      <c r="I2444" s="338" t="s">
        <v>9147</v>
      </c>
      <c r="J2444" s="272">
        <f>G2444+15</f>
        <v>297</v>
      </c>
    </row>
    <row r="2445" spans="1:11" x14ac:dyDescent="0.2">
      <c r="A2445" s="337" t="s">
        <v>5965</v>
      </c>
      <c r="B2445" s="336" t="s">
        <v>8490</v>
      </c>
      <c r="C2445" s="332">
        <v>1</v>
      </c>
      <c r="D2445" s="336" t="s">
        <v>6410</v>
      </c>
      <c r="E2445" s="271">
        <v>80</v>
      </c>
      <c r="F2445" s="271">
        <v>33</v>
      </c>
      <c r="G2445" s="271">
        <v>295</v>
      </c>
      <c r="I2445" s="338" t="s">
        <v>9147</v>
      </c>
      <c r="J2445" s="272">
        <f>G2445+15</f>
        <v>310</v>
      </c>
    </row>
    <row r="2446" spans="1:11" x14ac:dyDescent="0.2">
      <c r="A2446" s="337" t="s">
        <v>8122</v>
      </c>
      <c r="B2446" s="336" t="s">
        <v>8490</v>
      </c>
      <c r="C2446" s="332">
        <v>1</v>
      </c>
      <c r="D2446" s="336" t="s">
        <v>9751</v>
      </c>
      <c r="E2446" s="271">
        <v>78</v>
      </c>
      <c r="F2446" s="271">
        <v>33</v>
      </c>
      <c r="G2446" s="271">
        <v>295</v>
      </c>
      <c r="I2446" s="338" t="s">
        <v>9147</v>
      </c>
      <c r="J2446" s="272">
        <f>G2446+15</f>
        <v>310</v>
      </c>
    </row>
    <row r="2447" spans="1:11" x14ac:dyDescent="0.2">
      <c r="A2447" s="337" t="s">
        <v>5820</v>
      </c>
      <c r="B2447" s="336" t="s">
        <v>8490</v>
      </c>
      <c r="C2447" s="332">
        <v>1</v>
      </c>
      <c r="D2447" s="336" t="s">
        <v>7957</v>
      </c>
      <c r="E2447" s="271">
        <v>88</v>
      </c>
      <c r="F2447" s="271">
        <v>59</v>
      </c>
      <c r="G2447" s="271">
        <v>276</v>
      </c>
      <c r="I2447" s="338" t="s">
        <v>9098</v>
      </c>
      <c r="K2447" s="272">
        <f>G2447+17</f>
        <v>293</v>
      </c>
    </row>
    <row r="2448" spans="1:11" x14ac:dyDescent="0.2">
      <c r="A2448" s="337" t="s">
        <v>2314</v>
      </c>
      <c r="B2448" s="336" t="s">
        <v>8490</v>
      </c>
      <c r="C2448" s="332">
        <v>1</v>
      </c>
      <c r="D2448" s="336" t="s">
        <v>2315</v>
      </c>
      <c r="E2448" s="271">
        <v>80</v>
      </c>
      <c r="F2448" s="271">
        <v>33</v>
      </c>
      <c r="G2448" s="271">
        <v>292</v>
      </c>
      <c r="I2448" s="338" t="s">
        <v>9147</v>
      </c>
      <c r="J2448" s="272">
        <f>G2448+15</f>
        <v>307</v>
      </c>
    </row>
    <row r="2449" spans="1:11" x14ac:dyDescent="0.2">
      <c r="A2449" s="337" t="s">
        <v>11126</v>
      </c>
      <c r="B2449" s="572" t="s">
        <v>8490</v>
      </c>
      <c r="C2449" s="332">
        <v>1</v>
      </c>
      <c r="D2449" s="572" t="s">
        <v>11127</v>
      </c>
      <c r="E2449" s="271">
        <v>89</v>
      </c>
      <c r="F2449" s="271">
        <v>26</v>
      </c>
      <c r="G2449" s="271">
        <v>292</v>
      </c>
      <c r="H2449" s="272" t="s">
        <v>11128</v>
      </c>
      <c r="I2449" s="338" t="s">
        <v>9098</v>
      </c>
      <c r="K2449" s="272">
        <f>G2449+17</f>
        <v>309</v>
      </c>
    </row>
    <row r="2450" spans="1:11" x14ac:dyDescent="0.2">
      <c r="A2450" s="337" t="s">
        <v>4596</v>
      </c>
      <c r="B2450" s="336" t="s">
        <v>8490</v>
      </c>
      <c r="C2450" s="332">
        <v>1</v>
      </c>
      <c r="D2450" s="336" t="s">
        <v>4597</v>
      </c>
      <c r="E2450" s="271">
        <v>80</v>
      </c>
      <c r="F2450" s="271">
        <v>33</v>
      </c>
      <c r="G2450" s="271">
        <v>288</v>
      </c>
      <c r="H2450" s="338" t="s">
        <v>3190</v>
      </c>
      <c r="I2450" s="338" t="s">
        <v>9147</v>
      </c>
      <c r="J2450" s="272">
        <f>G2450+15</f>
        <v>303</v>
      </c>
    </row>
    <row r="2451" spans="1:11" x14ac:dyDescent="0.2">
      <c r="A2451" s="328" t="s">
        <v>5970</v>
      </c>
      <c r="B2451" s="354" t="s">
        <v>8490</v>
      </c>
      <c r="C2451" s="330">
        <v>1</v>
      </c>
      <c r="D2451" s="350" t="s">
        <v>7267</v>
      </c>
      <c r="E2451" s="353">
        <v>87</v>
      </c>
      <c r="I2451" s="338" t="s">
        <v>9098</v>
      </c>
      <c r="K2451" s="272">
        <f>G2451+17</f>
        <v>17</v>
      </c>
    </row>
    <row r="2452" spans="1:11" x14ac:dyDescent="0.2">
      <c r="A2452" s="348" t="s">
        <v>8180</v>
      </c>
      <c r="B2452" s="336" t="s">
        <v>8490</v>
      </c>
      <c r="C2452" s="345">
        <v>1</v>
      </c>
      <c r="D2452" s="356" t="s">
        <v>6303</v>
      </c>
      <c r="E2452" s="357">
        <v>80</v>
      </c>
      <c r="F2452" s="271">
        <v>38</v>
      </c>
      <c r="G2452" s="271">
        <v>305</v>
      </c>
      <c r="H2452" s="338"/>
      <c r="I2452" s="338" t="s">
        <v>9098</v>
      </c>
      <c r="K2452" s="272">
        <f>G2452+17</f>
        <v>322</v>
      </c>
    </row>
    <row r="2453" spans="1:11" x14ac:dyDescent="0.2">
      <c r="A2453" s="496" t="s">
        <v>3033</v>
      </c>
      <c r="B2453" s="528" t="s">
        <v>8490</v>
      </c>
      <c r="C2453" s="497">
        <v>1</v>
      </c>
      <c r="D2453" s="532" t="s">
        <v>8344</v>
      </c>
      <c r="E2453" s="530">
        <v>82</v>
      </c>
      <c r="F2453" s="498">
        <v>37</v>
      </c>
      <c r="G2453" s="498">
        <v>276</v>
      </c>
      <c r="H2453" s="499"/>
      <c r="I2453" s="499" t="s">
        <v>9147</v>
      </c>
      <c r="J2453" s="499">
        <f t="shared" ref="J2453:J2460" si="106">G2453+15</f>
        <v>291</v>
      </c>
    </row>
    <row r="2454" spans="1:11" x14ac:dyDescent="0.2">
      <c r="A2454" s="348" t="s">
        <v>2943</v>
      </c>
      <c r="B2454" s="336" t="s">
        <v>8490</v>
      </c>
      <c r="C2454" s="345">
        <v>1</v>
      </c>
      <c r="D2454" s="356" t="s">
        <v>505</v>
      </c>
      <c r="E2454" s="357">
        <v>82</v>
      </c>
      <c r="F2454" s="271">
        <v>33</v>
      </c>
      <c r="G2454" s="271">
        <v>284</v>
      </c>
      <c r="I2454" s="338" t="s">
        <v>9147</v>
      </c>
      <c r="J2454" s="272">
        <f t="shared" si="106"/>
        <v>299</v>
      </c>
    </row>
    <row r="2455" spans="1:11" x14ac:dyDescent="0.2">
      <c r="A2455" s="337" t="s">
        <v>9024</v>
      </c>
      <c r="B2455" s="336" t="s">
        <v>8490</v>
      </c>
      <c r="C2455" s="332">
        <v>1</v>
      </c>
      <c r="D2455" s="336" t="s">
        <v>6171</v>
      </c>
      <c r="E2455" s="271">
        <v>82</v>
      </c>
      <c r="F2455" s="271">
        <v>33</v>
      </c>
      <c r="G2455" s="271">
        <v>285</v>
      </c>
      <c r="H2455" s="338" t="s">
        <v>6503</v>
      </c>
      <c r="I2455" s="338" t="s">
        <v>9147</v>
      </c>
      <c r="J2455" s="272">
        <f t="shared" si="106"/>
        <v>300</v>
      </c>
    </row>
    <row r="2456" spans="1:11" x14ac:dyDescent="0.2">
      <c r="A2456" s="337" t="s">
        <v>12059</v>
      </c>
      <c r="B2456" s="572" t="s">
        <v>8490</v>
      </c>
      <c r="C2456" s="332">
        <v>1</v>
      </c>
      <c r="D2456" s="572" t="s">
        <v>12060</v>
      </c>
      <c r="E2456" s="271">
        <v>80</v>
      </c>
      <c r="F2456" s="271">
        <v>33</v>
      </c>
      <c r="G2456" s="271">
        <v>285</v>
      </c>
      <c r="H2456" s="338" t="s">
        <v>12043</v>
      </c>
      <c r="I2456" s="338" t="s">
        <v>9147</v>
      </c>
      <c r="J2456" s="272">
        <v>300</v>
      </c>
    </row>
    <row r="2457" spans="1:11" x14ac:dyDescent="0.2">
      <c r="A2457" s="337" t="s">
        <v>9635</v>
      </c>
      <c r="B2457" s="336" t="s">
        <v>8490</v>
      </c>
      <c r="C2457" s="332">
        <v>1</v>
      </c>
      <c r="D2457" s="336" t="s">
        <v>9634</v>
      </c>
      <c r="E2457" s="271">
        <v>81</v>
      </c>
      <c r="F2457" s="271">
        <v>34</v>
      </c>
      <c r="G2457" s="271">
        <v>288</v>
      </c>
      <c r="I2457" s="338" t="s">
        <v>9147</v>
      </c>
      <c r="J2457" s="272">
        <f t="shared" si="106"/>
        <v>303</v>
      </c>
    </row>
    <row r="2458" spans="1:11" x14ac:dyDescent="0.2">
      <c r="A2458" s="337" t="s">
        <v>419</v>
      </c>
      <c r="B2458" s="336" t="s">
        <v>8490</v>
      </c>
      <c r="C2458" s="332">
        <v>1</v>
      </c>
      <c r="D2458" s="336" t="s">
        <v>418</v>
      </c>
      <c r="E2458" s="271">
        <v>82</v>
      </c>
      <c r="F2458" s="271">
        <v>33</v>
      </c>
      <c r="G2458" s="271">
        <v>275</v>
      </c>
      <c r="H2458" s="338" t="s">
        <v>5460</v>
      </c>
      <c r="I2458" s="338" t="s">
        <v>9147</v>
      </c>
      <c r="J2458" s="272">
        <f t="shared" si="106"/>
        <v>290</v>
      </c>
    </row>
    <row r="2459" spans="1:11" x14ac:dyDescent="0.2">
      <c r="A2459" s="337" t="s">
        <v>12485</v>
      </c>
      <c r="B2459" s="572" t="s">
        <v>8490</v>
      </c>
      <c r="C2459" s="332">
        <v>1</v>
      </c>
      <c r="D2459" s="572" t="s">
        <v>12486</v>
      </c>
      <c r="E2459" s="271">
        <v>80</v>
      </c>
      <c r="F2459" s="271">
        <v>33</v>
      </c>
      <c r="G2459" s="271">
        <v>270</v>
      </c>
      <c r="H2459" s="338" t="s">
        <v>12487</v>
      </c>
      <c r="I2459" s="338" t="s">
        <v>9147</v>
      </c>
      <c r="J2459" s="272">
        <f t="shared" si="106"/>
        <v>285</v>
      </c>
    </row>
    <row r="2460" spans="1:11" x14ac:dyDescent="0.2">
      <c r="A2460" s="337" t="s">
        <v>11928</v>
      </c>
      <c r="B2460" s="572" t="s">
        <v>8490</v>
      </c>
      <c r="C2460" s="332">
        <v>1</v>
      </c>
      <c r="D2460" s="572" t="s">
        <v>11929</v>
      </c>
      <c r="E2460" s="271">
        <v>79</v>
      </c>
      <c r="F2460" s="271">
        <v>33</v>
      </c>
      <c r="G2460" s="271">
        <v>279</v>
      </c>
      <c r="H2460" s="338" t="s">
        <v>11930</v>
      </c>
      <c r="I2460" s="338" t="s">
        <v>9147</v>
      </c>
      <c r="J2460" s="272">
        <f t="shared" si="106"/>
        <v>294</v>
      </c>
    </row>
    <row r="2461" spans="1:11" x14ac:dyDescent="0.2">
      <c r="A2461" s="337" t="s">
        <v>9010</v>
      </c>
      <c r="B2461" s="338" t="s">
        <v>8490</v>
      </c>
      <c r="C2461" s="332">
        <v>1</v>
      </c>
      <c r="D2461" s="420" t="s">
        <v>1701</v>
      </c>
      <c r="E2461" s="271">
        <v>87</v>
      </c>
      <c r="F2461" s="271">
        <v>26</v>
      </c>
      <c r="G2461" s="271">
        <v>305</v>
      </c>
      <c r="I2461" s="338" t="s">
        <v>9098</v>
      </c>
      <c r="K2461" s="272">
        <f>G2461+17</f>
        <v>322</v>
      </c>
    </row>
    <row r="2462" spans="1:11" x14ac:dyDescent="0.2">
      <c r="A2462" s="337" t="s">
        <v>11208</v>
      </c>
      <c r="B2462" s="338" t="s">
        <v>8490</v>
      </c>
      <c r="C2462" s="332">
        <v>1</v>
      </c>
      <c r="D2462" s="420" t="s">
        <v>11209</v>
      </c>
      <c r="E2462" s="271">
        <v>80</v>
      </c>
      <c r="F2462" s="271">
        <v>33</v>
      </c>
      <c r="G2462" s="271">
        <v>295</v>
      </c>
      <c r="H2462" s="272" t="s">
        <v>11198</v>
      </c>
      <c r="I2462" s="338" t="s">
        <v>9147</v>
      </c>
      <c r="J2462" s="272">
        <f t="shared" ref="J2462:J2476" si="107">G2462+15</f>
        <v>310</v>
      </c>
    </row>
    <row r="2463" spans="1:11" x14ac:dyDescent="0.2">
      <c r="A2463" s="337" t="s">
        <v>934</v>
      </c>
      <c r="B2463" s="338" t="s">
        <v>364</v>
      </c>
      <c r="C2463" s="332">
        <v>1</v>
      </c>
      <c r="D2463" s="420" t="s">
        <v>6799</v>
      </c>
      <c r="E2463" s="271">
        <v>77</v>
      </c>
      <c r="F2463" s="271">
        <v>37</v>
      </c>
      <c r="G2463" s="271">
        <v>295</v>
      </c>
      <c r="I2463" s="338" t="s">
        <v>9147</v>
      </c>
      <c r="J2463" s="272">
        <f t="shared" si="107"/>
        <v>310</v>
      </c>
    </row>
    <row r="2464" spans="1:11" x14ac:dyDescent="0.2">
      <c r="A2464" s="337" t="s">
        <v>8156</v>
      </c>
      <c r="B2464" s="338" t="s">
        <v>8490</v>
      </c>
      <c r="C2464" s="332">
        <v>1</v>
      </c>
      <c r="D2464" s="420" t="s">
        <v>8157</v>
      </c>
      <c r="E2464" s="271">
        <v>77</v>
      </c>
      <c r="F2464" s="271">
        <v>33</v>
      </c>
      <c r="G2464" s="271">
        <v>290</v>
      </c>
      <c r="I2464" s="338" t="s">
        <v>9147</v>
      </c>
      <c r="J2464" s="272">
        <f t="shared" si="107"/>
        <v>305</v>
      </c>
    </row>
    <row r="2465" spans="1:11" x14ac:dyDescent="0.2">
      <c r="A2465" s="337" t="s">
        <v>6425</v>
      </c>
      <c r="B2465" s="338" t="s">
        <v>8490</v>
      </c>
      <c r="C2465" s="332">
        <v>1</v>
      </c>
      <c r="D2465" s="420" t="s">
        <v>10432</v>
      </c>
      <c r="E2465" s="271">
        <v>80</v>
      </c>
      <c r="F2465" s="271">
        <v>37</v>
      </c>
      <c r="G2465" s="271">
        <v>297</v>
      </c>
      <c r="I2465" s="338" t="s">
        <v>9147</v>
      </c>
      <c r="J2465" s="272">
        <f t="shared" si="107"/>
        <v>312</v>
      </c>
    </row>
    <row r="2466" spans="1:11" x14ac:dyDescent="0.2">
      <c r="A2466" s="337" t="s">
        <v>6342</v>
      </c>
      <c r="B2466" s="338" t="s">
        <v>8490</v>
      </c>
      <c r="C2466" s="332">
        <v>1</v>
      </c>
      <c r="D2466" s="420" t="s">
        <v>6491</v>
      </c>
      <c r="E2466" s="271">
        <v>80</v>
      </c>
      <c r="F2466" s="271">
        <v>33</v>
      </c>
      <c r="G2466" s="271">
        <v>277</v>
      </c>
      <c r="I2466" s="338" t="s">
        <v>9147</v>
      </c>
      <c r="J2466" s="272">
        <f t="shared" si="107"/>
        <v>292</v>
      </c>
    </row>
    <row r="2467" spans="1:11" x14ac:dyDescent="0.2">
      <c r="A2467" s="337" t="s">
        <v>4140</v>
      </c>
      <c r="B2467" s="336" t="s">
        <v>8490</v>
      </c>
      <c r="C2467" s="332">
        <v>1</v>
      </c>
      <c r="D2467" s="336" t="s">
        <v>9905</v>
      </c>
      <c r="E2467" s="271">
        <v>83</v>
      </c>
      <c r="F2467" s="271">
        <v>33</v>
      </c>
      <c r="G2467" s="271">
        <v>287</v>
      </c>
      <c r="I2467" s="338" t="s">
        <v>9147</v>
      </c>
      <c r="J2467" s="272">
        <f t="shared" si="107"/>
        <v>302</v>
      </c>
    </row>
    <row r="2468" spans="1:11" x14ac:dyDescent="0.2">
      <c r="A2468" s="483" t="s">
        <v>6421</v>
      </c>
      <c r="B2468" s="491" t="s">
        <v>8490</v>
      </c>
      <c r="C2468" s="485">
        <v>1</v>
      </c>
      <c r="D2468" s="538" t="s">
        <v>6613</v>
      </c>
      <c r="E2468" s="486">
        <v>82</v>
      </c>
      <c r="F2468" s="486">
        <v>33</v>
      </c>
      <c r="G2468" s="486">
        <v>280</v>
      </c>
      <c r="H2468" s="491"/>
      <c r="I2468" s="491" t="s">
        <v>9147</v>
      </c>
      <c r="J2468" s="491">
        <f t="shared" si="107"/>
        <v>295</v>
      </c>
    </row>
    <row r="2469" spans="1:11" x14ac:dyDescent="0.2">
      <c r="A2469" s="337" t="s">
        <v>3802</v>
      </c>
      <c r="B2469" s="338" t="s">
        <v>8490</v>
      </c>
      <c r="C2469" s="332">
        <v>1</v>
      </c>
      <c r="D2469" s="420" t="s">
        <v>3803</v>
      </c>
      <c r="E2469" s="271">
        <v>91</v>
      </c>
      <c r="F2469" s="271">
        <v>33</v>
      </c>
      <c r="G2469" s="425">
        <v>287</v>
      </c>
      <c r="H2469" s="338" t="s">
        <v>3804</v>
      </c>
      <c r="I2469" s="338" t="s">
        <v>9147</v>
      </c>
      <c r="J2469" s="272">
        <f t="shared" si="107"/>
        <v>302</v>
      </c>
    </row>
    <row r="2470" spans="1:11" x14ac:dyDescent="0.2">
      <c r="A2470" s="337" t="s">
        <v>143</v>
      </c>
      <c r="B2470" s="338" t="s">
        <v>8490</v>
      </c>
      <c r="C2470" s="332">
        <v>1</v>
      </c>
      <c r="D2470" s="420" t="s">
        <v>142</v>
      </c>
      <c r="E2470" s="271">
        <v>78</v>
      </c>
      <c r="F2470" s="271">
        <v>41</v>
      </c>
      <c r="G2470" s="271">
        <v>275</v>
      </c>
      <c r="H2470" s="338" t="s">
        <v>4540</v>
      </c>
      <c r="I2470" s="338" t="s">
        <v>9147</v>
      </c>
      <c r="J2470" s="272">
        <f t="shared" si="107"/>
        <v>290</v>
      </c>
    </row>
    <row r="2471" spans="1:11" x14ac:dyDescent="0.2">
      <c r="A2471" s="337" t="s">
        <v>11514</v>
      </c>
      <c r="B2471" s="338" t="s">
        <v>8490</v>
      </c>
      <c r="C2471" s="332">
        <v>1</v>
      </c>
      <c r="D2471" s="420" t="s">
        <v>11522</v>
      </c>
      <c r="E2471" s="271">
        <v>83</v>
      </c>
      <c r="F2471" s="271">
        <v>50</v>
      </c>
      <c r="G2471" s="271">
        <v>240</v>
      </c>
      <c r="H2471" s="338" t="s">
        <v>11511</v>
      </c>
      <c r="I2471" s="338" t="s">
        <v>9147</v>
      </c>
      <c r="J2471" s="272">
        <f t="shared" si="107"/>
        <v>255</v>
      </c>
    </row>
    <row r="2472" spans="1:11" x14ac:dyDescent="0.2">
      <c r="A2472" s="337" t="s">
        <v>8796</v>
      </c>
      <c r="B2472" s="338" t="s">
        <v>8490</v>
      </c>
      <c r="C2472" s="332">
        <v>1</v>
      </c>
      <c r="D2472" s="420" t="s">
        <v>8797</v>
      </c>
      <c r="E2472" s="271">
        <v>82</v>
      </c>
      <c r="F2472" s="271">
        <v>50</v>
      </c>
      <c r="G2472" s="271">
        <v>265</v>
      </c>
      <c r="H2472" s="338" t="s">
        <v>3789</v>
      </c>
      <c r="I2472" s="338" t="s">
        <v>9147</v>
      </c>
      <c r="J2472" s="272">
        <f t="shared" si="107"/>
        <v>280</v>
      </c>
    </row>
    <row r="2473" spans="1:11" x14ac:dyDescent="0.2">
      <c r="A2473" s="337" t="s">
        <v>4637</v>
      </c>
      <c r="B2473" s="272" t="s">
        <v>8490</v>
      </c>
      <c r="C2473" s="332">
        <v>1</v>
      </c>
      <c r="D2473" s="333" t="s">
        <v>1152</v>
      </c>
      <c r="E2473" s="271">
        <v>83</v>
      </c>
      <c r="F2473" s="271">
        <v>33</v>
      </c>
      <c r="G2473" s="271">
        <v>285</v>
      </c>
      <c r="I2473" s="338" t="s">
        <v>9147</v>
      </c>
      <c r="J2473" s="272">
        <f t="shared" si="107"/>
        <v>300</v>
      </c>
    </row>
    <row r="2474" spans="1:11" x14ac:dyDescent="0.2">
      <c r="A2474" s="337" t="s">
        <v>8835</v>
      </c>
      <c r="B2474" s="272" t="s">
        <v>8490</v>
      </c>
      <c r="C2474" s="332">
        <v>1</v>
      </c>
      <c r="D2474" s="336" t="s">
        <v>7485</v>
      </c>
      <c r="E2474" s="271">
        <v>80</v>
      </c>
      <c r="F2474" s="271">
        <v>33</v>
      </c>
      <c r="G2474" s="271">
        <v>288</v>
      </c>
      <c r="I2474" s="338" t="s">
        <v>9147</v>
      </c>
      <c r="J2474" s="272">
        <f t="shared" si="107"/>
        <v>303</v>
      </c>
    </row>
    <row r="2475" spans="1:11" x14ac:dyDescent="0.2">
      <c r="A2475" s="337" t="s">
        <v>3730</v>
      </c>
      <c r="B2475" s="338" t="s">
        <v>8490</v>
      </c>
      <c r="C2475" s="332">
        <v>1</v>
      </c>
      <c r="D2475" s="336" t="s">
        <v>10189</v>
      </c>
      <c r="E2475" s="271">
        <v>80</v>
      </c>
      <c r="F2475" s="271">
        <v>33</v>
      </c>
      <c r="G2475" s="271">
        <v>290</v>
      </c>
      <c r="I2475" s="338" t="s">
        <v>9147</v>
      </c>
      <c r="J2475" s="272">
        <f t="shared" si="107"/>
        <v>305</v>
      </c>
    </row>
    <row r="2476" spans="1:11" x14ac:dyDescent="0.2">
      <c r="A2476" s="337" t="s">
        <v>1976</v>
      </c>
      <c r="B2476" s="338" t="s">
        <v>8490</v>
      </c>
      <c r="C2476" s="332">
        <v>1</v>
      </c>
      <c r="D2476" s="336" t="s">
        <v>6540</v>
      </c>
      <c r="E2476" s="271">
        <v>79</v>
      </c>
      <c r="F2476" s="271">
        <v>33</v>
      </c>
      <c r="G2476" s="271">
        <v>285</v>
      </c>
      <c r="I2476" s="338" t="s">
        <v>9147</v>
      </c>
      <c r="J2476" s="272">
        <f t="shared" si="107"/>
        <v>300</v>
      </c>
    </row>
    <row r="2477" spans="1:11" x14ac:dyDescent="0.2">
      <c r="A2477" s="337" t="s">
        <v>4820</v>
      </c>
      <c r="B2477" s="354" t="s">
        <v>8490</v>
      </c>
      <c r="C2477" s="330">
        <v>1</v>
      </c>
      <c r="D2477" s="350" t="s">
        <v>73</v>
      </c>
      <c r="E2477" s="353">
        <v>90</v>
      </c>
      <c r="F2477" s="271">
        <v>25</v>
      </c>
      <c r="G2477" s="271">
        <v>308</v>
      </c>
      <c r="I2477" s="338" t="s">
        <v>9098</v>
      </c>
      <c r="K2477" s="272">
        <f>G2477+17</f>
        <v>325</v>
      </c>
    </row>
    <row r="2478" spans="1:11" x14ac:dyDescent="0.2">
      <c r="A2478" s="337" t="s">
        <v>12308</v>
      </c>
      <c r="B2478" s="582" t="s">
        <v>8490</v>
      </c>
      <c r="C2478" s="330">
        <v>1</v>
      </c>
      <c r="D2478" s="420" t="s">
        <v>12309</v>
      </c>
      <c r="E2478" s="353">
        <v>84</v>
      </c>
      <c r="F2478" s="271">
        <v>33</v>
      </c>
      <c r="G2478" s="271">
        <v>264</v>
      </c>
      <c r="H2478" s="272" t="s">
        <v>12310</v>
      </c>
      <c r="I2478" s="338" t="s">
        <v>9147</v>
      </c>
      <c r="J2478" s="272">
        <v>279</v>
      </c>
    </row>
    <row r="2479" spans="1:11" x14ac:dyDescent="0.2">
      <c r="A2479" s="337" t="s">
        <v>11671</v>
      </c>
      <c r="B2479" s="582" t="s">
        <v>8490</v>
      </c>
      <c r="C2479" s="330">
        <v>1</v>
      </c>
      <c r="D2479" s="420" t="s">
        <v>11672</v>
      </c>
      <c r="E2479" s="353">
        <v>84</v>
      </c>
      <c r="F2479" s="271">
        <v>33</v>
      </c>
      <c r="G2479" s="271">
        <v>274</v>
      </c>
      <c r="H2479" s="272" t="s">
        <v>11657</v>
      </c>
      <c r="I2479" s="338" t="s">
        <v>9147</v>
      </c>
      <c r="J2479" s="272">
        <f>G2479+15</f>
        <v>289</v>
      </c>
    </row>
    <row r="2480" spans="1:11" x14ac:dyDescent="0.2">
      <c r="A2480" s="337" t="s">
        <v>8692</v>
      </c>
      <c r="B2480" s="354" t="s">
        <v>8490</v>
      </c>
      <c r="C2480" s="330">
        <v>1</v>
      </c>
      <c r="D2480" s="350" t="s">
        <v>8693</v>
      </c>
      <c r="E2480" s="353">
        <v>80</v>
      </c>
      <c r="F2480" s="271">
        <v>37</v>
      </c>
      <c r="G2480" s="271">
        <v>288</v>
      </c>
      <c r="I2480" s="338" t="s">
        <v>9147</v>
      </c>
      <c r="J2480" s="272">
        <f>G2480+15</f>
        <v>303</v>
      </c>
    </row>
    <row r="2481" spans="1:11" x14ac:dyDescent="0.2">
      <c r="A2481" s="337" t="s">
        <v>7032</v>
      </c>
      <c r="B2481" s="354" t="s">
        <v>8490</v>
      </c>
      <c r="C2481" s="330">
        <v>1</v>
      </c>
      <c r="D2481" s="350" t="s">
        <v>7033</v>
      </c>
      <c r="E2481" s="353">
        <v>86</v>
      </c>
      <c r="F2481" s="271">
        <v>26</v>
      </c>
      <c r="G2481" s="271">
        <v>308</v>
      </c>
      <c r="I2481" s="338" t="s">
        <v>9098</v>
      </c>
      <c r="K2481" s="272">
        <f>G2481+17</f>
        <v>325</v>
      </c>
    </row>
    <row r="2482" spans="1:11" x14ac:dyDescent="0.2">
      <c r="A2482" s="337" t="s">
        <v>4463</v>
      </c>
      <c r="B2482" s="354" t="s">
        <v>8490</v>
      </c>
      <c r="C2482" s="330">
        <v>1</v>
      </c>
      <c r="D2482" s="350" t="s">
        <v>4464</v>
      </c>
      <c r="E2482" s="353">
        <v>79</v>
      </c>
      <c r="F2482" s="271">
        <v>33</v>
      </c>
      <c r="G2482" s="271">
        <v>282</v>
      </c>
      <c r="H2482" s="338" t="s">
        <v>626</v>
      </c>
      <c r="I2482" s="338" t="s">
        <v>9147</v>
      </c>
      <c r="J2482" s="272">
        <f>G2482+15</f>
        <v>297</v>
      </c>
    </row>
    <row r="2483" spans="1:11" x14ac:dyDescent="0.2">
      <c r="A2483" s="328" t="s">
        <v>1135</v>
      </c>
      <c r="B2483" s="354" t="s">
        <v>8490</v>
      </c>
      <c r="C2483" s="330">
        <v>1</v>
      </c>
      <c r="D2483" s="350" t="s">
        <v>7497</v>
      </c>
      <c r="E2483" s="353">
        <v>90</v>
      </c>
      <c r="F2483" s="271">
        <v>26</v>
      </c>
      <c r="G2483" s="271">
        <v>300</v>
      </c>
      <c r="I2483" s="338" t="s">
        <v>9098</v>
      </c>
      <c r="K2483" s="272">
        <f t="shared" ref="K2483:K2492" si="108">G2483+17</f>
        <v>317</v>
      </c>
    </row>
    <row r="2484" spans="1:11" x14ac:dyDescent="0.2">
      <c r="A2484" s="539" t="s">
        <v>10742</v>
      </c>
      <c r="B2484" s="354" t="s">
        <v>8490</v>
      </c>
      <c r="C2484" s="330">
        <v>1</v>
      </c>
      <c r="D2484" s="350" t="s">
        <v>10743</v>
      </c>
      <c r="E2484" s="353">
        <v>82</v>
      </c>
      <c r="F2484" s="271">
        <v>33</v>
      </c>
      <c r="G2484" s="271">
        <v>284</v>
      </c>
      <c r="H2484" s="540" t="s">
        <v>10683</v>
      </c>
      <c r="I2484" s="540" t="s">
        <v>9147</v>
      </c>
      <c r="J2484" s="272">
        <f>G2484+15</f>
        <v>299</v>
      </c>
    </row>
    <row r="2485" spans="1:11" x14ac:dyDescent="0.2">
      <c r="A2485" s="328" t="s">
        <v>3051</v>
      </c>
      <c r="B2485" s="354" t="s">
        <v>8490</v>
      </c>
      <c r="C2485" s="330">
        <v>1</v>
      </c>
      <c r="D2485" s="350" t="s">
        <v>3052</v>
      </c>
      <c r="E2485" s="353">
        <v>86</v>
      </c>
      <c r="F2485" s="271">
        <v>27</v>
      </c>
      <c r="G2485" s="271">
        <v>313</v>
      </c>
      <c r="I2485" s="338" t="s">
        <v>9098</v>
      </c>
      <c r="K2485" s="272">
        <f t="shared" si="108"/>
        <v>330</v>
      </c>
    </row>
    <row r="2486" spans="1:11" x14ac:dyDescent="0.2">
      <c r="A2486" s="337" t="s">
        <v>2116</v>
      </c>
      <c r="B2486" s="336" t="s">
        <v>8490</v>
      </c>
      <c r="C2486" s="332">
        <v>1</v>
      </c>
      <c r="D2486" s="336" t="s">
        <v>8592</v>
      </c>
      <c r="E2486" s="271">
        <v>89</v>
      </c>
      <c r="F2486" s="271">
        <v>27.5</v>
      </c>
      <c r="G2486" s="271">
        <v>310</v>
      </c>
      <c r="I2486" s="338" t="s">
        <v>9098</v>
      </c>
      <c r="K2486" s="272">
        <f t="shared" si="108"/>
        <v>327</v>
      </c>
    </row>
    <row r="2487" spans="1:11" x14ac:dyDescent="0.2">
      <c r="A2487" s="337" t="s">
        <v>2115</v>
      </c>
      <c r="B2487" s="336" t="s">
        <v>8490</v>
      </c>
      <c r="C2487" s="332">
        <v>1</v>
      </c>
      <c r="D2487" s="336" t="s">
        <v>2578</v>
      </c>
      <c r="E2487" s="271">
        <v>90</v>
      </c>
      <c r="F2487" s="271">
        <v>25</v>
      </c>
      <c r="G2487" s="271">
        <v>310</v>
      </c>
      <c r="I2487" s="338" t="s">
        <v>9098</v>
      </c>
      <c r="K2487" s="272">
        <f t="shared" si="108"/>
        <v>327</v>
      </c>
    </row>
    <row r="2488" spans="1:11" x14ac:dyDescent="0.2">
      <c r="A2488" s="337" t="s">
        <v>9025</v>
      </c>
      <c r="B2488" s="336" t="s">
        <v>8490</v>
      </c>
      <c r="C2488" s="332">
        <v>1</v>
      </c>
      <c r="D2488" s="336" t="s">
        <v>2579</v>
      </c>
      <c r="E2488" s="271">
        <v>90</v>
      </c>
      <c r="F2488" s="271">
        <v>28</v>
      </c>
      <c r="G2488" s="271">
        <v>312</v>
      </c>
      <c r="I2488" s="338" t="s">
        <v>9098</v>
      </c>
      <c r="K2488" s="272">
        <f t="shared" si="108"/>
        <v>329</v>
      </c>
    </row>
    <row r="2489" spans="1:11" x14ac:dyDescent="0.2">
      <c r="A2489" s="337" t="s">
        <v>10167</v>
      </c>
      <c r="B2489" s="336" t="s">
        <v>8490</v>
      </c>
      <c r="C2489" s="332">
        <v>1</v>
      </c>
      <c r="D2489" s="336" t="s">
        <v>4006</v>
      </c>
      <c r="E2489" s="271">
        <v>90</v>
      </c>
      <c r="F2489" s="271">
        <v>27.5</v>
      </c>
      <c r="G2489" s="271">
        <v>310</v>
      </c>
      <c r="I2489" s="338" t="s">
        <v>9098</v>
      </c>
      <c r="K2489" s="272">
        <f t="shared" si="108"/>
        <v>327</v>
      </c>
    </row>
    <row r="2490" spans="1:11" x14ac:dyDescent="0.2">
      <c r="A2490" s="337" t="s">
        <v>11974</v>
      </c>
      <c r="B2490" s="572" t="s">
        <v>8490</v>
      </c>
      <c r="C2490" s="332">
        <v>1</v>
      </c>
      <c r="D2490" s="572" t="s">
        <v>11976</v>
      </c>
      <c r="E2490" s="271">
        <v>89</v>
      </c>
      <c r="F2490" s="271">
        <v>26</v>
      </c>
      <c r="G2490" s="271">
        <v>307</v>
      </c>
      <c r="H2490" s="272" t="s">
        <v>11968</v>
      </c>
      <c r="I2490" s="338" t="s">
        <v>9098</v>
      </c>
      <c r="K2490" s="272">
        <f t="shared" si="108"/>
        <v>324</v>
      </c>
    </row>
    <row r="2491" spans="1:11" x14ac:dyDescent="0.2">
      <c r="A2491" s="337" t="s">
        <v>2117</v>
      </c>
      <c r="B2491" s="336" t="s">
        <v>8490</v>
      </c>
      <c r="C2491" s="332">
        <v>1</v>
      </c>
      <c r="D2491" s="336" t="s">
        <v>2580</v>
      </c>
      <c r="E2491" s="271">
        <v>89</v>
      </c>
      <c r="F2491" s="271">
        <v>26</v>
      </c>
      <c r="G2491" s="271">
        <v>307</v>
      </c>
      <c r="I2491" s="338" t="s">
        <v>9098</v>
      </c>
      <c r="K2491" s="272">
        <f t="shared" si="108"/>
        <v>324</v>
      </c>
    </row>
    <row r="2492" spans="1:11" x14ac:dyDescent="0.2">
      <c r="A2492" s="337" t="s">
        <v>11010</v>
      </c>
      <c r="B2492" s="572" t="s">
        <v>8490</v>
      </c>
      <c r="C2492" s="332">
        <v>1</v>
      </c>
      <c r="D2492" s="572" t="s">
        <v>11011</v>
      </c>
      <c r="E2492" s="271">
        <v>88</v>
      </c>
      <c r="F2492" s="271">
        <v>26</v>
      </c>
      <c r="G2492" s="271">
        <v>310</v>
      </c>
      <c r="H2492" s="272" t="s">
        <v>10980</v>
      </c>
      <c r="I2492" s="338" t="s">
        <v>9098</v>
      </c>
      <c r="K2492" s="272">
        <f t="shared" si="108"/>
        <v>327</v>
      </c>
    </row>
    <row r="2493" spans="1:11" x14ac:dyDescent="0.2">
      <c r="A2493" s="348" t="s">
        <v>4374</v>
      </c>
      <c r="B2493" s="336" t="s">
        <v>2125</v>
      </c>
      <c r="C2493" s="345">
        <v>1</v>
      </c>
      <c r="D2493" s="356" t="s">
        <v>4098</v>
      </c>
      <c r="E2493" s="357">
        <v>82</v>
      </c>
      <c r="F2493" s="271">
        <v>34</v>
      </c>
      <c r="G2493" s="271">
        <v>305</v>
      </c>
      <c r="I2493" s="338" t="s">
        <v>9147</v>
      </c>
      <c r="J2493" s="272">
        <f>G2493+15</f>
        <v>320</v>
      </c>
    </row>
    <row r="2494" spans="1:11" x14ac:dyDescent="0.2">
      <c r="A2494" s="328" t="s">
        <v>4953</v>
      </c>
      <c r="B2494" s="336" t="s">
        <v>2125</v>
      </c>
      <c r="C2494" s="330">
        <v>1</v>
      </c>
      <c r="D2494" s="350" t="s">
        <v>7499</v>
      </c>
      <c r="E2494" s="353">
        <v>88</v>
      </c>
      <c r="F2494" s="271">
        <v>25</v>
      </c>
      <c r="G2494" s="271">
        <v>318</v>
      </c>
      <c r="I2494" s="338" t="s">
        <v>9098</v>
      </c>
      <c r="K2494" s="272">
        <f>G2494+17</f>
        <v>335</v>
      </c>
    </row>
    <row r="2495" spans="1:11" x14ac:dyDescent="0.2">
      <c r="A2495" s="337" t="s">
        <v>6423</v>
      </c>
      <c r="B2495" s="272" t="s">
        <v>2125</v>
      </c>
      <c r="C2495" s="332">
        <v>1</v>
      </c>
      <c r="D2495" s="333" t="s">
        <v>6975</v>
      </c>
      <c r="E2495" s="271">
        <v>81</v>
      </c>
      <c r="F2495" s="271">
        <v>34</v>
      </c>
      <c r="G2495" s="271">
        <v>270</v>
      </c>
      <c r="I2495" s="338" t="s">
        <v>9147</v>
      </c>
      <c r="J2495" s="272">
        <f>G2495+15</f>
        <v>285</v>
      </c>
    </row>
    <row r="2496" spans="1:11" x14ac:dyDescent="0.2">
      <c r="A2496" s="328" t="s">
        <v>127</v>
      </c>
      <c r="B2496" s="354" t="s">
        <v>2125</v>
      </c>
      <c r="C2496" s="330">
        <v>1</v>
      </c>
      <c r="D2496" s="350" t="s">
        <v>7496</v>
      </c>
      <c r="E2496" s="353">
        <v>87</v>
      </c>
      <c r="F2496" s="339">
        <v>28</v>
      </c>
      <c r="G2496" s="339">
        <v>325</v>
      </c>
      <c r="I2496" s="338" t="s">
        <v>9098</v>
      </c>
      <c r="K2496" s="272">
        <f>G2496+17</f>
        <v>342</v>
      </c>
    </row>
    <row r="2497" spans="1:11" x14ac:dyDescent="0.2">
      <c r="A2497" s="337" t="s">
        <v>8577</v>
      </c>
      <c r="B2497" s="354" t="s">
        <v>2125</v>
      </c>
      <c r="C2497" s="330">
        <v>1</v>
      </c>
      <c r="D2497" s="350" t="s">
        <v>9648</v>
      </c>
      <c r="E2497" s="353">
        <v>83</v>
      </c>
      <c r="F2497" s="339">
        <v>34</v>
      </c>
      <c r="G2497" s="339">
        <v>260</v>
      </c>
      <c r="I2497" s="338" t="s">
        <v>9147</v>
      </c>
      <c r="J2497" s="272">
        <f t="shared" ref="J2497:J2572" si="109">G2497+15</f>
        <v>275</v>
      </c>
    </row>
    <row r="2498" spans="1:11" x14ac:dyDescent="0.2">
      <c r="A2498" s="337" t="s">
        <v>2241</v>
      </c>
      <c r="B2498" s="354" t="s">
        <v>2125</v>
      </c>
      <c r="C2498" s="330">
        <v>1</v>
      </c>
      <c r="D2498" s="350" t="s">
        <v>2240</v>
      </c>
      <c r="E2498" s="353">
        <v>74</v>
      </c>
      <c r="F2498" s="339">
        <v>34</v>
      </c>
      <c r="G2498" s="339">
        <v>262</v>
      </c>
      <c r="I2498" s="338" t="s">
        <v>9147</v>
      </c>
      <c r="J2498" s="272">
        <f t="shared" si="109"/>
        <v>277</v>
      </c>
    </row>
    <row r="2499" spans="1:11" x14ac:dyDescent="0.2">
      <c r="A2499" s="337" t="s">
        <v>6422</v>
      </c>
      <c r="B2499" s="272" t="s">
        <v>2125</v>
      </c>
      <c r="C2499" s="332">
        <v>1</v>
      </c>
      <c r="D2499" s="420" t="s">
        <v>2858</v>
      </c>
      <c r="E2499" s="271">
        <v>84</v>
      </c>
      <c r="F2499" s="271">
        <v>32</v>
      </c>
      <c r="G2499" s="271">
        <v>310</v>
      </c>
      <c r="I2499" s="338" t="s">
        <v>9147</v>
      </c>
      <c r="J2499" s="272">
        <f t="shared" si="109"/>
        <v>325</v>
      </c>
    </row>
    <row r="2500" spans="1:11" x14ac:dyDescent="0.2">
      <c r="A2500" s="337" t="s">
        <v>1993</v>
      </c>
      <c r="B2500" s="338" t="s">
        <v>2125</v>
      </c>
      <c r="C2500" s="332">
        <v>1</v>
      </c>
      <c r="D2500" s="420" t="s">
        <v>1994</v>
      </c>
      <c r="E2500" s="271">
        <v>80</v>
      </c>
      <c r="F2500" s="271">
        <v>34</v>
      </c>
      <c r="G2500" s="271">
        <v>270</v>
      </c>
      <c r="H2500" s="338" t="s">
        <v>3190</v>
      </c>
      <c r="I2500" s="338" t="s">
        <v>9147</v>
      </c>
      <c r="J2500" s="272">
        <f t="shared" si="109"/>
        <v>285</v>
      </c>
    </row>
    <row r="2501" spans="1:11" x14ac:dyDescent="0.2">
      <c r="A2501" s="337" t="s">
        <v>1995</v>
      </c>
      <c r="B2501" s="338" t="s">
        <v>6096</v>
      </c>
      <c r="C2501" s="332">
        <v>1</v>
      </c>
      <c r="D2501" s="420" t="s">
        <v>6560</v>
      </c>
      <c r="E2501" s="271">
        <v>80</v>
      </c>
      <c r="F2501" s="271">
        <v>34</v>
      </c>
      <c r="G2501" s="271">
        <v>274</v>
      </c>
      <c r="H2501" s="338" t="s">
        <v>3190</v>
      </c>
      <c r="I2501" s="338" t="s">
        <v>9147</v>
      </c>
      <c r="J2501" s="272">
        <f t="shared" si="109"/>
        <v>289</v>
      </c>
    </row>
    <row r="2502" spans="1:11" x14ac:dyDescent="0.2">
      <c r="A2502" s="539" t="s">
        <v>10709</v>
      </c>
      <c r="B2502" s="540" t="s">
        <v>5948</v>
      </c>
      <c r="C2502" s="332">
        <v>1</v>
      </c>
      <c r="D2502" s="771" t="s">
        <v>7943</v>
      </c>
      <c r="E2502" s="271">
        <v>88</v>
      </c>
      <c r="F2502" s="271">
        <v>26</v>
      </c>
      <c r="G2502" s="271">
        <v>337</v>
      </c>
      <c r="H2502" s="540" t="s">
        <v>10683</v>
      </c>
      <c r="I2502" s="540" t="s">
        <v>9098</v>
      </c>
      <c r="K2502" s="272">
        <f>G2502+17</f>
        <v>354</v>
      </c>
    </row>
    <row r="2503" spans="1:11" x14ac:dyDescent="0.2">
      <c r="A2503" s="539" t="s">
        <v>10714</v>
      </c>
      <c r="B2503" s="540" t="s">
        <v>5948</v>
      </c>
      <c r="C2503" s="332">
        <v>1</v>
      </c>
      <c r="D2503" s="771" t="s">
        <v>10708</v>
      </c>
      <c r="E2503" s="271">
        <v>87</v>
      </c>
      <c r="F2503" s="271">
        <v>25</v>
      </c>
      <c r="G2503" s="271">
        <v>312</v>
      </c>
      <c r="H2503" s="540" t="s">
        <v>10683</v>
      </c>
      <c r="I2503" s="540" t="s">
        <v>9098</v>
      </c>
      <c r="K2503" s="272">
        <f>G2503+17</f>
        <v>329</v>
      </c>
    </row>
    <row r="2504" spans="1:11" x14ac:dyDescent="0.2">
      <c r="A2504" s="348" t="s">
        <v>7073</v>
      </c>
      <c r="B2504" s="336" t="s">
        <v>68</v>
      </c>
      <c r="C2504" s="345">
        <v>1</v>
      </c>
      <c r="D2504" s="356" t="s">
        <v>3860</v>
      </c>
      <c r="E2504" s="357">
        <v>84</v>
      </c>
      <c r="F2504" s="271">
        <v>33</v>
      </c>
      <c r="G2504" s="271">
        <v>279</v>
      </c>
      <c r="I2504" s="338" t="s">
        <v>9147</v>
      </c>
      <c r="J2504" s="272">
        <f t="shared" si="109"/>
        <v>294</v>
      </c>
    </row>
    <row r="2505" spans="1:11" x14ac:dyDescent="0.2">
      <c r="A2505" s="348" t="s">
        <v>7075</v>
      </c>
      <c r="B2505" s="336" t="s">
        <v>68</v>
      </c>
      <c r="C2505" s="345">
        <v>1</v>
      </c>
      <c r="D2505" s="356" t="s">
        <v>3764</v>
      </c>
      <c r="E2505" s="357">
        <v>81</v>
      </c>
      <c r="F2505" s="271">
        <v>33</v>
      </c>
      <c r="G2505" s="271">
        <v>278</v>
      </c>
      <c r="I2505" s="338" t="s">
        <v>9147</v>
      </c>
      <c r="J2505" s="272">
        <f t="shared" si="109"/>
        <v>293</v>
      </c>
    </row>
    <row r="2506" spans="1:11" x14ac:dyDescent="0.2">
      <c r="A2506" s="348" t="s">
        <v>8940</v>
      </c>
      <c r="B2506" s="336" t="s">
        <v>68</v>
      </c>
      <c r="C2506" s="345">
        <v>1</v>
      </c>
      <c r="D2506" s="356" t="s">
        <v>615</v>
      </c>
      <c r="E2506" s="357">
        <v>84</v>
      </c>
      <c r="F2506" s="271">
        <v>33</v>
      </c>
      <c r="G2506" s="271">
        <v>282</v>
      </c>
      <c r="I2506" s="338" t="s">
        <v>9147</v>
      </c>
      <c r="J2506" s="272">
        <f t="shared" si="109"/>
        <v>297</v>
      </c>
    </row>
    <row r="2507" spans="1:11" x14ac:dyDescent="0.2">
      <c r="A2507" s="348" t="s">
        <v>7072</v>
      </c>
      <c r="B2507" s="336" t="s">
        <v>3822</v>
      </c>
      <c r="C2507" s="345">
        <v>1</v>
      </c>
      <c r="D2507" s="356" t="s">
        <v>4577</v>
      </c>
      <c r="E2507" s="357">
        <v>80</v>
      </c>
      <c r="F2507" s="271">
        <v>35</v>
      </c>
      <c r="G2507" s="271">
        <v>260</v>
      </c>
      <c r="I2507" s="338" t="s">
        <v>9147</v>
      </c>
      <c r="J2507" s="272">
        <f t="shared" si="109"/>
        <v>275</v>
      </c>
    </row>
    <row r="2508" spans="1:11" x14ac:dyDescent="0.2">
      <c r="A2508" s="348" t="s">
        <v>8401</v>
      </c>
      <c r="B2508" s="336" t="s">
        <v>3365</v>
      </c>
      <c r="C2508" s="345">
        <v>1.25</v>
      </c>
      <c r="D2508" s="356" t="s">
        <v>8402</v>
      </c>
      <c r="E2508" s="357">
        <v>85</v>
      </c>
      <c r="F2508" s="271">
        <v>35</v>
      </c>
      <c r="G2508" s="271">
        <v>298</v>
      </c>
      <c r="I2508" s="338" t="s">
        <v>9147</v>
      </c>
      <c r="J2508" s="272">
        <f t="shared" si="109"/>
        <v>313</v>
      </c>
    </row>
    <row r="2509" spans="1:11" x14ac:dyDescent="0.2">
      <c r="A2509" s="577" t="s">
        <v>11513</v>
      </c>
      <c r="B2509" s="336" t="s">
        <v>3365</v>
      </c>
      <c r="C2509" s="345">
        <v>1.25</v>
      </c>
      <c r="D2509" s="356" t="s">
        <v>8402</v>
      </c>
      <c r="E2509" s="357">
        <v>85</v>
      </c>
      <c r="F2509" s="271">
        <v>33</v>
      </c>
      <c r="G2509" s="271">
        <v>296</v>
      </c>
      <c r="I2509" s="338" t="s">
        <v>9147</v>
      </c>
      <c r="J2509" s="272">
        <f>G2509+15</f>
        <v>311</v>
      </c>
    </row>
    <row r="2510" spans="1:11" x14ac:dyDescent="0.2">
      <c r="A2510" s="577" t="s">
        <v>11960</v>
      </c>
      <c r="B2510" s="572" t="s">
        <v>4892</v>
      </c>
      <c r="C2510" s="345">
        <v>1.25</v>
      </c>
      <c r="D2510" s="578" t="s">
        <v>9843</v>
      </c>
      <c r="E2510" s="357">
        <v>87</v>
      </c>
      <c r="F2510" s="271">
        <v>33</v>
      </c>
      <c r="G2510" s="271">
        <v>315</v>
      </c>
      <c r="H2510" s="272" t="s">
        <v>11951</v>
      </c>
      <c r="I2510" s="338" t="s">
        <v>9147</v>
      </c>
      <c r="J2510" s="272">
        <f>G2510+15</f>
        <v>330</v>
      </c>
    </row>
    <row r="2511" spans="1:11" x14ac:dyDescent="0.2">
      <c r="A2511" s="577" t="s">
        <v>11961</v>
      </c>
      <c r="B2511" s="572" t="s">
        <v>4892</v>
      </c>
      <c r="C2511" s="345">
        <v>1.25</v>
      </c>
      <c r="D2511" s="578" t="s">
        <v>8030</v>
      </c>
      <c r="E2511" s="357">
        <v>87</v>
      </c>
      <c r="F2511" s="271">
        <v>33</v>
      </c>
      <c r="G2511" s="271">
        <v>315</v>
      </c>
      <c r="H2511" s="272" t="s">
        <v>11951</v>
      </c>
      <c r="I2511" s="338" t="s">
        <v>9147</v>
      </c>
      <c r="J2511" s="272">
        <f>G2511+15</f>
        <v>330</v>
      </c>
    </row>
    <row r="2512" spans="1:11" x14ac:dyDescent="0.2">
      <c r="A2512" s="577" t="s">
        <v>11962</v>
      </c>
      <c r="B2512" s="572" t="s">
        <v>4892</v>
      </c>
      <c r="C2512" s="345">
        <v>1.25</v>
      </c>
      <c r="D2512" s="578" t="s">
        <v>8034</v>
      </c>
      <c r="E2512" s="357">
        <v>87</v>
      </c>
      <c r="F2512" s="271">
        <v>33</v>
      </c>
      <c r="G2512" s="271">
        <v>315</v>
      </c>
      <c r="H2512" s="272" t="s">
        <v>11951</v>
      </c>
      <c r="I2512" s="338" t="s">
        <v>9147</v>
      </c>
      <c r="J2512" s="272">
        <f>G2512+15</f>
        <v>330</v>
      </c>
    </row>
    <row r="2513" spans="1:10" x14ac:dyDescent="0.2">
      <c r="A2513" s="337" t="s">
        <v>2982</v>
      </c>
      <c r="B2513" s="272" t="s">
        <v>8490</v>
      </c>
      <c r="C2513" s="332">
        <v>1.25</v>
      </c>
      <c r="D2513" s="333" t="s">
        <v>9510</v>
      </c>
      <c r="E2513" s="271">
        <v>83</v>
      </c>
      <c r="F2513" s="271">
        <v>33</v>
      </c>
      <c r="G2513" s="271">
        <v>342</v>
      </c>
      <c r="I2513" s="338" t="s">
        <v>9147</v>
      </c>
      <c r="J2513" s="272">
        <f t="shared" si="109"/>
        <v>357</v>
      </c>
    </row>
    <row r="2514" spans="1:10" x14ac:dyDescent="0.2">
      <c r="A2514" s="337" t="s">
        <v>5403</v>
      </c>
      <c r="B2514" s="338" t="s">
        <v>8490</v>
      </c>
      <c r="C2514" s="332">
        <v>1.25</v>
      </c>
      <c r="D2514" s="420" t="s">
        <v>9843</v>
      </c>
      <c r="E2514" s="271">
        <v>85</v>
      </c>
      <c r="F2514" s="271">
        <v>33</v>
      </c>
      <c r="G2514" s="271">
        <v>320</v>
      </c>
      <c r="H2514" s="338" t="s">
        <v>4659</v>
      </c>
      <c r="I2514" s="338" t="s">
        <v>9147</v>
      </c>
      <c r="J2514" s="272">
        <f t="shared" si="109"/>
        <v>335</v>
      </c>
    </row>
    <row r="2515" spans="1:10" x14ac:dyDescent="0.2">
      <c r="A2515" s="337" t="s">
        <v>2983</v>
      </c>
      <c r="B2515" s="272" t="s">
        <v>8490</v>
      </c>
      <c r="C2515" s="332">
        <v>1.25</v>
      </c>
      <c r="D2515" s="333" t="s">
        <v>2756</v>
      </c>
      <c r="E2515" s="271">
        <v>83</v>
      </c>
      <c r="F2515" s="271">
        <v>33</v>
      </c>
      <c r="G2515" s="271">
        <v>339</v>
      </c>
      <c r="I2515" s="338" t="s">
        <v>9147</v>
      </c>
      <c r="J2515" s="272">
        <f t="shared" si="109"/>
        <v>354</v>
      </c>
    </row>
    <row r="2516" spans="1:10" x14ac:dyDescent="0.2">
      <c r="A2516" s="337" t="s">
        <v>2984</v>
      </c>
      <c r="B2516" s="272" t="s">
        <v>8490</v>
      </c>
      <c r="C2516" s="332">
        <v>1.25</v>
      </c>
      <c r="D2516" s="333" t="s">
        <v>9905</v>
      </c>
      <c r="E2516" s="271">
        <v>83</v>
      </c>
      <c r="F2516" s="271">
        <v>33</v>
      </c>
      <c r="G2516" s="271">
        <v>342</v>
      </c>
      <c r="I2516" s="338" t="s">
        <v>9147</v>
      </c>
      <c r="J2516" s="272">
        <f t="shared" si="109"/>
        <v>357</v>
      </c>
    </row>
    <row r="2517" spans="1:10" x14ac:dyDescent="0.2">
      <c r="A2517" s="348" t="s">
        <v>5469</v>
      </c>
      <c r="B2517" s="336" t="s">
        <v>2125</v>
      </c>
      <c r="C2517" s="362">
        <v>1.25</v>
      </c>
      <c r="D2517" s="356" t="s">
        <v>1000</v>
      </c>
      <c r="E2517" s="357">
        <v>85</v>
      </c>
      <c r="F2517" s="271">
        <v>32</v>
      </c>
      <c r="G2517" s="271">
        <v>325</v>
      </c>
      <c r="I2517" s="338" t="s">
        <v>9147</v>
      </c>
      <c r="J2517" s="272">
        <f t="shared" si="109"/>
        <v>340</v>
      </c>
    </row>
    <row r="2518" spans="1:10" x14ac:dyDescent="0.2">
      <c r="A2518" s="348" t="s">
        <v>4673</v>
      </c>
      <c r="B2518" s="336" t="s">
        <v>2125</v>
      </c>
      <c r="C2518" s="345">
        <v>1.25</v>
      </c>
      <c r="D2518" s="356" t="s">
        <v>863</v>
      </c>
      <c r="E2518" s="357">
        <v>86</v>
      </c>
      <c r="F2518" s="271">
        <v>33</v>
      </c>
      <c r="G2518" s="271">
        <v>328</v>
      </c>
      <c r="I2518" s="338" t="s">
        <v>9147</v>
      </c>
      <c r="J2518" s="272">
        <f t="shared" si="109"/>
        <v>343</v>
      </c>
    </row>
    <row r="2519" spans="1:10" x14ac:dyDescent="0.2">
      <c r="A2519" s="348" t="s">
        <v>4672</v>
      </c>
      <c r="B2519" s="336" t="s">
        <v>2125</v>
      </c>
      <c r="C2519" s="345">
        <v>1.25</v>
      </c>
      <c r="D2519" s="356" t="s">
        <v>4674</v>
      </c>
      <c r="E2519" s="357">
        <v>86</v>
      </c>
      <c r="F2519" s="271">
        <v>33</v>
      </c>
      <c r="G2519" s="271">
        <v>325</v>
      </c>
      <c r="I2519" s="338" t="s">
        <v>9147</v>
      </c>
      <c r="J2519" s="272">
        <f t="shared" si="109"/>
        <v>340</v>
      </c>
    </row>
    <row r="2520" spans="1:10" x14ac:dyDescent="0.2">
      <c r="A2520" s="337" t="s">
        <v>2985</v>
      </c>
      <c r="B2520" s="338" t="s">
        <v>2125</v>
      </c>
      <c r="C2520" s="332">
        <v>1.25</v>
      </c>
      <c r="D2520" s="420" t="s">
        <v>1702</v>
      </c>
      <c r="E2520" s="271">
        <v>84</v>
      </c>
      <c r="F2520" s="271">
        <v>33</v>
      </c>
      <c r="G2520" s="271">
        <v>308</v>
      </c>
      <c r="I2520" s="338" t="s">
        <v>9147</v>
      </c>
      <c r="J2520" s="272">
        <f t="shared" si="109"/>
        <v>323</v>
      </c>
    </row>
    <row r="2521" spans="1:10" x14ac:dyDescent="0.2">
      <c r="A2521" s="337" t="s">
        <v>559</v>
      </c>
      <c r="B2521" s="338" t="s">
        <v>2125</v>
      </c>
      <c r="C2521" s="332">
        <v>1.25</v>
      </c>
      <c r="D2521" s="420" t="s">
        <v>8516</v>
      </c>
      <c r="E2521" s="271">
        <v>84</v>
      </c>
      <c r="F2521" s="271">
        <v>33</v>
      </c>
      <c r="G2521" s="271">
        <v>307</v>
      </c>
      <c r="I2521" s="338" t="s">
        <v>9147</v>
      </c>
      <c r="J2521" s="272">
        <f t="shared" si="109"/>
        <v>322</v>
      </c>
    </row>
    <row r="2522" spans="1:10" x14ac:dyDescent="0.2">
      <c r="A2522" s="337" t="s">
        <v>9882</v>
      </c>
      <c r="B2522" s="338" t="s">
        <v>2125</v>
      </c>
      <c r="C2522" s="332">
        <v>1.25</v>
      </c>
      <c r="D2522" s="420" t="s">
        <v>9883</v>
      </c>
      <c r="E2522" s="271">
        <v>85</v>
      </c>
      <c r="F2522" s="271">
        <v>33</v>
      </c>
      <c r="G2522" s="271">
        <v>320</v>
      </c>
      <c r="I2522" s="338" t="s">
        <v>9147</v>
      </c>
      <c r="J2522" s="272">
        <f t="shared" si="109"/>
        <v>335</v>
      </c>
    </row>
    <row r="2523" spans="1:10" x14ac:dyDescent="0.2">
      <c r="A2523" s="337" t="s">
        <v>5633</v>
      </c>
      <c r="B2523" s="338" t="s">
        <v>3365</v>
      </c>
      <c r="C2523" s="332">
        <v>1.5</v>
      </c>
      <c r="D2523" s="420" t="s">
        <v>10153</v>
      </c>
      <c r="E2523" s="271">
        <v>95</v>
      </c>
      <c r="F2523" s="271">
        <v>33</v>
      </c>
      <c r="G2523" s="271">
        <v>323</v>
      </c>
      <c r="H2523" s="338" t="s">
        <v>2910</v>
      </c>
      <c r="I2523" s="338" t="s">
        <v>9147</v>
      </c>
      <c r="J2523" s="272">
        <f t="shared" si="109"/>
        <v>338</v>
      </c>
    </row>
    <row r="2524" spans="1:10" x14ac:dyDescent="0.2">
      <c r="A2524" s="337" t="s">
        <v>5634</v>
      </c>
      <c r="B2524" s="338" t="s">
        <v>3365</v>
      </c>
      <c r="C2524" s="332">
        <v>1.5</v>
      </c>
      <c r="D2524" s="420" t="s">
        <v>9843</v>
      </c>
      <c r="E2524" s="271">
        <v>95</v>
      </c>
      <c r="F2524" s="271">
        <v>33</v>
      </c>
      <c r="G2524" s="271">
        <v>323</v>
      </c>
      <c r="H2524" s="338" t="s">
        <v>2910</v>
      </c>
      <c r="I2524" s="338" t="s">
        <v>9147</v>
      </c>
      <c r="J2524" s="272">
        <f t="shared" si="109"/>
        <v>338</v>
      </c>
    </row>
    <row r="2525" spans="1:10" x14ac:dyDescent="0.2">
      <c r="A2525" s="337" t="s">
        <v>5635</v>
      </c>
      <c r="B2525" s="338" t="s">
        <v>3365</v>
      </c>
      <c r="C2525" s="332">
        <v>1.5</v>
      </c>
      <c r="D2525" s="420" t="s">
        <v>8030</v>
      </c>
      <c r="E2525" s="271">
        <v>95</v>
      </c>
      <c r="F2525" s="271">
        <v>33</v>
      </c>
      <c r="G2525" s="271">
        <v>323</v>
      </c>
      <c r="H2525" s="338" t="s">
        <v>2910</v>
      </c>
      <c r="I2525" s="338" t="s">
        <v>9147</v>
      </c>
      <c r="J2525" s="272">
        <f t="shared" si="109"/>
        <v>338</v>
      </c>
    </row>
    <row r="2526" spans="1:10" x14ac:dyDescent="0.2">
      <c r="A2526" s="337" t="s">
        <v>8031</v>
      </c>
      <c r="B2526" s="338" t="s">
        <v>3365</v>
      </c>
      <c r="C2526" s="332">
        <v>1.5</v>
      </c>
      <c r="D2526" s="420" t="s">
        <v>8032</v>
      </c>
      <c r="E2526" s="271">
        <v>95</v>
      </c>
      <c r="F2526" s="271">
        <v>33</v>
      </c>
      <c r="G2526" s="271">
        <v>323</v>
      </c>
      <c r="H2526" s="338" t="s">
        <v>2910</v>
      </c>
      <c r="I2526" s="338" t="s">
        <v>9147</v>
      </c>
      <c r="J2526" s="272">
        <f t="shared" si="109"/>
        <v>338</v>
      </c>
    </row>
    <row r="2527" spans="1:10" x14ac:dyDescent="0.2">
      <c r="A2527" s="337" t="s">
        <v>12284</v>
      </c>
      <c r="B2527" s="338" t="s">
        <v>3365</v>
      </c>
      <c r="C2527" s="332">
        <v>1.5</v>
      </c>
      <c r="D2527" s="420" t="s">
        <v>12285</v>
      </c>
      <c r="E2527" s="271">
        <v>89</v>
      </c>
      <c r="F2527" s="271">
        <v>33</v>
      </c>
      <c r="G2527" s="271">
        <v>349</v>
      </c>
      <c r="H2527" s="338" t="s">
        <v>12277</v>
      </c>
      <c r="I2527" s="338" t="s">
        <v>9147</v>
      </c>
      <c r="J2527" s="272">
        <f t="shared" si="109"/>
        <v>364</v>
      </c>
    </row>
    <row r="2528" spans="1:10" x14ac:dyDescent="0.2">
      <c r="A2528" s="337" t="s">
        <v>8033</v>
      </c>
      <c r="B2528" s="338" t="s">
        <v>3365</v>
      </c>
      <c r="C2528" s="332">
        <v>1.5</v>
      </c>
      <c r="D2528" s="420" t="s">
        <v>8034</v>
      </c>
      <c r="E2528" s="271">
        <v>95</v>
      </c>
      <c r="F2528" s="271">
        <v>33</v>
      </c>
      <c r="G2528" s="271">
        <v>323</v>
      </c>
      <c r="H2528" s="338" t="s">
        <v>2910</v>
      </c>
      <c r="I2528" s="338" t="s">
        <v>9147</v>
      </c>
      <c r="J2528" s="272">
        <f t="shared" si="109"/>
        <v>338</v>
      </c>
    </row>
    <row r="2529" spans="1:10" x14ac:dyDescent="0.2">
      <c r="A2529" s="328" t="s">
        <v>5616</v>
      </c>
      <c r="B2529" s="354" t="s">
        <v>3365</v>
      </c>
      <c r="C2529" s="358">
        <v>1.5</v>
      </c>
      <c r="D2529" s="336" t="s">
        <v>6444</v>
      </c>
      <c r="E2529" s="359">
        <v>88</v>
      </c>
      <c r="F2529" s="271">
        <v>33</v>
      </c>
      <c r="G2529" s="271">
        <v>330</v>
      </c>
      <c r="I2529" s="338" t="s">
        <v>9147</v>
      </c>
      <c r="J2529" s="272">
        <f t="shared" si="109"/>
        <v>345</v>
      </c>
    </row>
    <row r="2530" spans="1:10" x14ac:dyDescent="0.2">
      <c r="A2530" s="337" t="s">
        <v>6692</v>
      </c>
      <c r="B2530" s="354" t="s">
        <v>4416</v>
      </c>
      <c r="C2530" s="358">
        <v>1.5</v>
      </c>
      <c r="D2530" s="336" t="s">
        <v>6691</v>
      </c>
      <c r="E2530" s="359">
        <v>86</v>
      </c>
      <c r="F2530" s="271">
        <v>34</v>
      </c>
      <c r="G2530" s="271">
        <v>320</v>
      </c>
      <c r="I2530" s="338" t="s">
        <v>9147</v>
      </c>
      <c r="J2530" s="272">
        <f t="shared" si="109"/>
        <v>335</v>
      </c>
    </row>
    <row r="2531" spans="1:10" x14ac:dyDescent="0.2">
      <c r="A2531" s="496" t="s">
        <v>1592</v>
      </c>
      <c r="B2531" s="528" t="s">
        <v>4416</v>
      </c>
      <c r="C2531" s="531">
        <v>1.5</v>
      </c>
      <c r="D2531" s="528" t="s">
        <v>9107</v>
      </c>
      <c r="E2531" s="530">
        <v>88</v>
      </c>
      <c r="F2531" s="498">
        <v>33</v>
      </c>
      <c r="G2531" s="498">
        <v>327</v>
      </c>
      <c r="H2531" s="499"/>
      <c r="I2531" s="499" t="s">
        <v>9147</v>
      </c>
      <c r="J2531" s="499">
        <f t="shared" si="109"/>
        <v>342</v>
      </c>
    </row>
    <row r="2532" spans="1:10" x14ac:dyDescent="0.2">
      <c r="A2532" s="348" t="s">
        <v>5221</v>
      </c>
      <c r="B2532" s="336" t="s">
        <v>4416</v>
      </c>
      <c r="C2532" s="358">
        <v>1.5</v>
      </c>
      <c r="D2532" s="336" t="s">
        <v>5222</v>
      </c>
      <c r="E2532" s="357">
        <v>89</v>
      </c>
      <c r="F2532" s="271">
        <v>33</v>
      </c>
      <c r="G2532" s="271">
        <v>342</v>
      </c>
      <c r="H2532" s="338" t="s">
        <v>9441</v>
      </c>
      <c r="I2532" s="338" t="s">
        <v>9147</v>
      </c>
      <c r="J2532" s="272">
        <f t="shared" si="109"/>
        <v>357</v>
      </c>
    </row>
    <row r="2533" spans="1:10" x14ac:dyDescent="0.2">
      <c r="A2533" s="328" t="s">
        <v>10530</v>
      </c>
      <c r="B2533" s="354" t="s">
        <v>4416</v>
      </c>
      <c r="C2533" s="358">
        <v>1.5</v>
      </c>
      <c r="D2533" s="336" t="s">
        <v>10201</v>
      </c>
      <c r="E2533" s="359">
        <v>88</v>
      </c>
      <c r="I2533" s="338" t="s">
        <v>9147</v>
      </c>
      <c r="J2533" s="272">
        <f t="shared" si="109"/>
        <v>15</v>
      </c>
    </row>
    <row r="2534" spans="1:10" x14ac:dyDescent="0.2">
      <c r="A2534" s="483" t="s">
        <v>1884</v>
      </c>
      <c r="B2534" s="525" t="s">
        <v>4416</v>
      </c>
      <c r="C2534" s="526">
        <v>1.5</v>
      </c>
      <c r="D2534" s="484" t="s">
        <v>5576</v>
      </c>
      <c r="E2534" s="527">
        <v>95</v>
      </c>
      <c r="F2534" s="486">
        <v>33</v>
      </c>
      <c r="G2534" s="486">
        <v>320</v>
      </c>
      <c r="H2534" s="491"/>
      <c r="I2534" s="491" t="s">
        <v>9147</v>
      </c>
      <c r="J2534" s="491">
        <f t="shared" si="109"/>
        <v>335</v>
      </c>
    </row>
    <row r="2535" spans="1:10" x14ac:dyDescent="0.2">
      <c r="A2535" s="337" t="s">
        <v>4541</v>
      </c>
      <c r="B2535" s="354" t="s">
        <v>4416</v>
      </c>
      <c r="C2535" s="358">
        <v>1.5</v>
      </c>
      <c r="D2535" s="336" t="s">
        <v>9843</v>
      </c>
      <c r="E2535" s="359">
        <v>95</v>
      </c>
      <c r="F2535" s="271">
        <v>33</v>
      </c>
      <c r="G2535" s="271">
        <v>322</v>
      </c>
      <c r="H2535" s="338" t="s">
        <v>4540</v>
      </c>
      <c r="I2535" s="338" t="s">
        <v>9147</v>
      </c>
      <c r="J2535" s="272">
        <f t="shared" si="109"/>
        <v>337</v>
      </c>
    </row>
    <row r="2536" spans="1:10" x14ac:dyDescent="0.2">
      <c r="A2536" s="328" t="s">
        <v>8443</v>
      </c>
      <c r="B2536" s="354" t="s">
        <v>4416</v>
      </c>
      <c r="C2536" s="358">
        <v>1.5</v>
      </c>
      <c r="D2536" s="336" t="s">
        <v>2604</v>
      </c>
      <c r="E2536" s="359">
        <v>95</v>
      </c>
      <c r="F2536" s="271">
        <v>33</v>
      </c>
      <c r="G2536" s="271">
        <v>320</v>
      </c>
      <c r="I2536" s="338" t="s">
        <v>9147</v>
      </c>
      <c r="J2536" s="272">
        <f t="shared" si="109"/>
        <v>335</v>
      </c>
    </row>
    <row r="2537" spans="1:10" x14ac:dyDescent="0.2">
      <c r="A2537" s="337" t="s">
        <v>4413</v>
      </c>
      <c r="B2537" s="354" t="s">
        <v>4416</v>
      </c>
      <c r="C2537" s="358">
        <v>1.5</v>
      </c>
      <c r="D2537" s="336" t="s">
        <v>3751</v>
      </c>
      <c r="E2537" s="359">
        <v>86</v>
      </c>
      <c r="F2537" s="271">
        <v>34</v>
      </c>
      <c r="G2537" s="271">
        <v>322</v>
      </c>
      <c r="I2537" s="338" t="s">
        <v>9147</v>
      </c>
      <c r="J2537" s="272">
        <f t="shared" si="109"/>
        <v>337</v>
      </c>
    </row>
    <row r="2538" spans="1:10" x14ac:dyDescent="0.2">
      <c r="A2538" s="328" t="s">
        <v>8862</v>
      </c>
      <c r="B2538" s="336" t="s">
        <v>4416</v>
      </c>
      <c r="C2538" s="332">
        <v>1.5</v>
      </c>
      <c r="D2538" s="336" t="s">
        <v>9676</v>
      </c>
      <c r="E2538" s="271">
        <v>87</v>
      </c>
      <c r="F2538" s="271">
        <v>34</v>
      </c>
      <c r="G2538" s="271">
        <v>318</v>
      </c>
      <c r="I2538" s="338" t="s">
        <v>9147</v>
      </c>
      <c r="J2538" s="272">
        <f t="shared" si="109"/>
        <v>333</v>
      </c>
    </row>
    <row r="2539" spans="1:10" x14ac:dyDescent="0.2">
      <c r="A2539" s="337" t="s">
        <v>6307</v>
      </c>
      <c r="B2539" s="336" t="s">
        <v>4416</v>
      </c>
      <c r="C2539" s="332">
        <v>1.5</v>
      </c>
      <c r="D2539" s="336" t="s">
        <v>6308</v>
      </c>
      <c r="E2539" s="271">
        <v>88</v>
      </c>
      <c r="F2539" s="271">
        <v>33</v>
      </c>
      <c r="G2539" s="271">
        <v>312</v>
      </c>
      <c r="I2539" s="338" t="s">
        <v>9147</v>
      </c>
      <c r="J2539" s="272">
        <f t="shared" si="109"/>
        <v>327</v>
      </c>
    </row>
    <row r="2540" spans="1:10" x14ac:dyDescent="0.2">
      <c r="A2540" s="337" t="s">
        <v>4544</v>
      </c>
      <c r="B2540" s="336" t="s">
        <v>4416</v>
      </c>
      <c r="C2540" s="332">
        <v>1.5</v>
      </c>
      <c r="D2540" s="336" t="s">
        <v>4773</v>
      </c>
      <c r="E2540" s="271">
        <v>86</v>
      </c>
      <c r="F2540" s="271">
        <v>33</v>
      </c>
      <c r="G2540" s="271">
        <v>340</v>
      </c>
      <c r="H2540" s="338" t="s">
        <v>4540</v>
      </c>
      <c r="I2540" s="338" t="s">
        <v>9147</v>
      </c>
      <c r="J2540" s="272">
        <f t="shared" si="109"/>
        <v>355</v>
      </c>
    </row>
    <row r="2541" spans="1:10" x14ac:dyDescent="0.2">
      <c r="A2541" s="483" t="s">
        <v>8385</v>
      </c>
      <c r="B2541" s="484" t="s">
        <v>4416</v>
      </c>
      <c r="C2541" s="485">
        <v>1.5</v>
      </c>
      <c r="D2541" s="484" t="s">
        <v>751</v>
      </c>
      <c r="E2541" s="486">
        <v>83</v>
      </c>
      <c r="F2541" s="486">
        <v>34</v>
      </c>
      <c r="G2541" s="486"/>
      <c r="H2541" s="491"/>
      <c r="I2541" s="491" t="s">
        <v>9147</v>
      </c>
      <c r="J2541" s="491">
        <f t="shared" si="109"/>
        <v>15</v>
      </c>
    </row>
    <row r="2542" spans="1:10" x14ac:dyDescent="0.2">
      <c r="A2542" s="337" t="s">
        <v>4542</v>
      </c>
      <c r="B2542" s="336" t="s">
        <v>4416</v>
      </c>
      <c r="C2542" s="332">
        <v>1.5</v>
      </c>
      <c r="D2542" s="336" t="s">
        <v>4543</v>
      </c>
      <c r="E2542" s="271">
        <v>84</v>
      </c>
      <c r="F2542" s="271">
        <v>34</v>
      </c>
      <c r="G2542" s="271">
        <v>337</v>
      </c>
      <c r="H2542" s="338" t="s">
        <v>4540</v>
      </c>
      <c r="I2542" s="338" t="s">
        <v>9147</v>
      </c>
      <c r="J2542" s="272">
        <f t="shared" si="109"/>
        <v>352</v>
      </c>
    </row>
    <row r="2543" spans="1:10" x14ac:dyDescent="0.2">
      <c r="A2543" s="328" t="s">
        <v>3492</v>
      </c>
      <c r="B2543" s="354" t="s">
        <v>4416</v>
      </c>
      <c r="C2543" s="358">
        <v>1.5</v>
      </c>
      <c r="D2543" s="336" t="s">
        <v>3735</v>
      </c>
      <c r="E2543" s="359">
        <v>85</v>
      </c>
      <c r="F2543" s="271">
        <v>32</v>
      </c>
      <c r="G2543" s="271">
        <v>332</v>
      </c>
      <c r="I2543" s="338" t="s">
        <v>9147</v>
      </c>
      <c r="J2543" s="272">
        <f t="shared" si="109"/>
        <v>347</v>
      </c>
    </row>
    <row r="2544" spans="1:10" x14ac:dyDescent="0.2">
      <c r="A2544" s="337" t="s">
        <v>5038</v>
      </c>
      <c r="B2544" s="272" t="s">
        <v>4416</v>
      </c>
      <c r="C2544" s="332">
        <v>1.5</v>
      </c>
      <c r="D2544" s="336" t="s">
        <v>10447</v>
      </c>
      <c r="E2544" s="271">
        <v>89</v>
      </c>
      <c r="F2544" s="271">
        <v>33</v>
      </c>
      <c r="G2544" s="271">
        <v>330</v>
      </c>
      <c r="I2544" s="338" t="s">
        <v>9147</v>
      </c>
      <c r="J2544" s="272">
        <f t="shared" si="109"/>
        <v>345</v>
      </c>
    </row>
    <row r="2545" spans="1:10" x14ac:dyDescent="0.2">
      <c r="A2545" s="337" t="s">
        <v>9854</v>
      </c>
      <c r="B2545" s="338" t="s">
        <v>1423</v>
      </c>
      <c r="C2545" s="332">
        <v>1.5</v>
      </c>
      <c r="D2545" s="336" t="s">
        <v>1479</v>
      </c>
      <c r="E2545" s="271">
        <v>89</v>
      </c>
      <c r="F2545" s="271">
        <v>33</v>
      </c>
      <c r="G2545" s="271">
        <v>347</v>
      </c>
      <c r="H2545" s="338" t="s">
        <v>7523</v>
      </c>
      <c r="I2545" s="338" t="s">
        <v>9147</v>
      </c>
      <c r="J2545" s="272">
        <f t="shared" si="109"/>
        <v>362</v>
      </c>
    </row>
    <row r="2546" spans="1:10" x14ac:dyDescent="0.2">
      <c r="A2546" s="337" t="s">
        <v>2013</v>
      </c>
      <c r="B2546" s="338" t="s">
        <v>1423</v>
      </c>
      <c r="C2546" s="332">
        <v>1.5</v>
      </c>
      <c r="D2546" s="336" t="s">
        <v>6011</v>
      </c>
      <c r="E2546" s="271">
        <v>87</v>
      </c>
      <c r="F2546" s="271">
        <v>33</v>
      </c>
      <c r="G2546" s="271">
        <v>350</v>
      </c>
      <c r="I2546" s="338" t="s">
        <v>9147</v>
      </c>
      <c r="J2546" s="272">
        <f t="shared" si="109"/>
        <v>365</v>
      </c>
    </row>
    <row r="2547" spans="1:10" x14ac:dyDescent="0.2">
      <c r="A2547" s="337" t="s">
        <v>873</v>
      </c>
      <c r="B2547" s="336" t="s">
        <v>1423</v>
      </c>
      <c r="C2547" s="332">
        <v>1.5</v>
      </c>
      <c r="D2547" s="336" t="s">
        <v>6974</v>
      </c>
      <c r="E2547" s="271">
        <v>88</v>
      </c>
      <c r="F2547" s="271">
        <v>33</v>
      </c>
      <c r="G2547" s="271">
        <v>326</v>
      </c>
      <c r="I2547" s="338" t="s">
        <v>9147</v>
      </c>
      <c r="J2547" s="272">
        <f t="shared" si="109"/>
        <v>341</v>
      </c>
    </row>
    <row r="2548" spans="1:10" x14ac:dyDescent="0.2">
      <c r="A2548" s="337" t="s">
        <v>1367</v>
      </c>
      <c r="B2548" s="338" t="s">
        <v>1423</v>
      </c>
      <c r="C2548" s="332">
        <v>1.5</v>
      </c>
      <c r="D2548" s="420" t="s">
        <v>7721</v>
      </c>
      <c r="E2548" s="271">
        <v>94</v>
      </c>
      <c r="F2548" s="271">
        <v>41</v>
      </c>
      <c r="G2548" s="271">
        <v>336</v>
      </c>
      <c r="I2548" s="338" t="s">
        <v>9147</v>
      </c>
      <c r="J2548" s="272">
        <f t="shared" si="109"/>
        <v>351</v>
      </c>
    </row>
    <row r="2549" spans="1:10" x14ac:dyDescent="0.2">
      <c r="A2549" s="337" t="s">
        <v>9302</v>
      </c>
      <c r="B2549" s="338" t="s">
        <v>1423</v>
      </c>
      <c r="C2549" s="332">
        <v>1.5</v>
      </c>
      <c r="D2549" s="420" t="s">
        <v>9843</v>
      </c>
      <c r="E2549" s="271">
        <v>93</v>
      </c>
      <c r="F2549" s="271">
        <v>33</v>
      </c>
      <c r="G2549" s="271">
        <v>327</v>
      </c>
      <c r="H2549" s="272" t="s">
        <v>12491</v>
      </c>
      <c r="I2549" s="338" t="s">
        <v>9147</v>
      </c>
      <c r="J2549" s="272">
        <f t="shared" si="109"/>
        <v>342</v>
      </c>
    </row>
    <row r="2550" spans="1:10" x14ac:dyDescent="0.2">
      <c r="A2550" s="337" t="s">
        <v>3808</v>
      </c>
      <c r="B2550" s="336" t="s">
        <v>1423</v>
      </c>
      <c r="C2550" s="332">
        <v>1.5</v>
      </c>
      <c r="D2550" s="336" t="s">
        <v>2831</v>
      </c>
      <c r="E2550" s="271">
        <v>88</v>
      </c>
      <c r="F2550" s="271">
        <v>33</v>
      </c>
      <c r="G2550" s="271">
        <v>330</v>
      </c>
      <c r="I2550" s="338" t="s">
        <v>9147</v>
      </c>
      <c r="J2550" s="272">
        <f t="shared" si="109"/>
        <v>345</v>
      </c>
    </row>
    <row r="2551" spans="1:10" x14ac:dyDescent="0.2">
      <c r="A2551" s="337" t="s">
        <v>2597</v>
      </c>
      <c r="B2551" s="336" t="s">
        <v>1423</v>
      </c>
      <c r="C2551" s="332">
        <v>1.5</v>
      </c>
      <c r="D2551" s="336" t="s">
        <v>3079</v>
      </c>
      <c r="E2551" s="271">
        <v>88</v>
      </c>
      <c r="F2551" s="271">
        <v>33</v>
      </c>
      <c r="G2551" s="271">
        <v>334</v>
      </c>
      <c r="I2551" s="338" t="s">
        <v>9147</v>
      </c>
      <c r="J2551" s="272">
        <f t="shared" si="109"/>
        <v>349</v>
      </c>
    </row>
    <row r="2552" spans="1:10" x14ac:dyDescent="0.2">
      <c r="A2552" s="337" t="s">
        <v>7102</v>
      </c>
      <c r="B2552" s="336" t="s">
        <v>1423</v>
      </c>
      <c r="C2552" s="332">
        <v>1.5</v>
      </c>
      <c r="D2552" s="336" t="s">
        <v>7103</v>
      </c>
      <c r="E2552" s="271">
        <v>89</v>
      </c>
      <c r="F2552" s="271">
        <v>33</v>
      </c>
      <c r="G2552" s="271">
        <v>436</v>
      </c>
      <c r="H2552" s="272" t="s">
        <v>12491</v>
      </c>
      <c r="I2552" s="338" t="s">
        <v>9147</v>
      </c>
      <c r="J2552" s="272">
        <f t="shared" si="109"/>
        <v>451</v>
      </c>
    </row>
    <row r="2553" spans="1:10" x14ac:dyDescent="0.2">
      <c r="A2553" s="337" t="s">
        <v>9856</v>
      </c>
      <c r="B2553" s="336" t="s">
        <v>1423</v>
      </c>
      <c r="C2553" s="332">
        <v>1.5</v>
      </c>
      <c r="D2553" s="336" t="s">
        <v>1480</v>
      </c>
      <c r="E2553" s="271">
        <v>88</v>
      </c>
      <c r="F2553" s="271">
        <v>33</v>
      </c>
      <c r="G2553" s="271">
        <v>328</v>
      </c>
      <c r="H2553" s="338" t="s">
        <v>1481</v>
      </c>
      <c r="I2553" s="338" t="s">
        <v>9147</v>
      </c>
      <c r="J2553" s="272">
        <f t="shared" si="109"/>
        <v>343</v>
      </c>
    </row>
    <row r="2554" spans="1:10" x14ac:dyDescent="0.2">
      <c r="A2554" s="483" t="s">
        <v>6630</v>
      </c>
      <c r="B2554" s="484" t="s">
        <v>1423</v>
      </c>
      <c r="C2554" s="485">
        <v>1.5</v>
      </c>
      <c r="D2554" s="484" t="s">
        <v>990</v>
      </c>
      <c r="E2554" s="486">
        <v>88</v>
      </c>
      <c r="F2554" s="486">
        <v>33</v>
      </c>
      <c r="G2554" s="486">
        <v>332</v>
      </c>
      <c r="H2554" s="491"/>
      <c r="I2554" s="491" t="s">
        <v>9147</v>
      </c>
      <c r="J2554" s="491">
        <f t="shared" si="109"/>
        <v>347</v>
      </c>
    </row>
    <row r="2555" spans="1:10" x14ac:dyDescent="0.2">
      <c r="A2555" s="328" t="s">
        <v>11467</v>
      </c>
      <c r="B2555" s="572" t="s">
        <v>1423</v>
      </c>
      <c r="C2555" s="332">
        <v>1.5</v>
      </c>
      <c r="D2555" s="572" t="s">
        <v>4042</v>
      </c>
      <c r="E2555" s="271">
        <v>89</v>
      </c>
      <c r="F2555" s="271">
        <v>33</v>
      </c>
      <c r="G2555" s="271">
        <v>347</v>
      </c>
      <c r="H2555" s="272" t="s">
        <v>11453</v>
      </c>
      <c r="I2555" s="338" t="s">
        <v>9147</v>
      </c>
      <c r="J2555" s="272">
        <f t="shared" si="109"/>
        <v>362</v>
      </c>
    </row>
    <row r="2556" spans="1:10" x14ac:dyDescent="0.2">
      <c r="A2556" s="328" t="s">
        <v>6094</v>
      </c>
      <c r="B2556" s="336" t="s">
        <v>1423</v>
      </c>
      <c r="C2556" s="332">
        <v>1.5</v>
      </c>
      <c r="D2556" s="336" t="s">
        <v>2932</v>
      </c>
      <c r="E2556" s="271">
        <v>88</v>
      </c>
      <c r="F2556" s="271">
        <v>34</v>
      </c>
      <c r="G2556" s="271">
        <v>325</v>
      </c>
      <c r="I2556" s="338" t="s">
        <v>9147</v>
      </c>
      <c r="J2556" s="272">
        <f t="shared" si="109"/>
        <v>340</v>
      </c>
    </row>
    <row r="2557" spans="1:10" x14ac:dyDescent="0.2">
      <c r="A2557" s="328" t="s">
        <v>416</v>
      </c>
      <c r="B2557" s="336" t="s">
        <v>1423</v>
      </c>
      <c r="C2557" s="332">
        <v>1.5</v>
      </c>
      <c r="D2557" s="336" t="s">
        <v>2604</v>
      </c>
      <c r="E2557" s="271">
        <v>94</v>
      </c>
      <c r="F2557" s="271">
        <v>41</v>
      </c>
      <c r="G2557" s="271">
        <v>335</v>
      </c>
      <c r="I2557" s="338" t="s">
        <v>9147</v>
      </c>
      <c r="J2557" s="272">
        <f t="shared" si="109"/>
        <v>350</v>
      </c>
    </row>
    <row r="2558" spans="1:10" x14ac:dyDescent="0.2">
      <c r="A2558" s="337" t="s">
        <v>7212</v>
      </c>
      <c r="B2558" s="336" t="s">
        <v>1423</v>
      </c>
      <c r="C2558" s="332">
        <v>1.5</v>
      </c>
      <c r="D2558" s="336" t="s">
        <v>7213</v>
      </c>
      <c r="E2558" s="425">
        <v>88</v>
      </c>
      <c r="F2558" s="271">
        <v>33</v>
      </c>
      <c r="G2558" s="271">
        <v>335</v>
      </c>
      <c r="H2558" s="338" t="s">
        <v>9939</v>
      </c>
      <c r="I2558" s="338" t="s">
        <v>9147</v>
      </c>
      <c r="J2558" s="272">
        <f t="shared" si="109"/>
        <v>350</v>
      </c>
    </row>
    <row r="2559" spans="1:10" x14ac:dyDescent="0.2">
      <c r="A2559" s="328" t="s">
        <v>6631</v>
      </c>
      <c r="B2559" s="336" t="s">
        <v>1423</v>
      </c>
      <c r="C2559" s="332">
        <v>1.5</v>
      </c>
      <c r="D2559" s="336" t="s">
        <v>9464</v>
      </c>
      <c r="E2559" s="271">
        <v>88</v>
      </c>
      <c r="F2559" s="271">
        <v>33</v>
      </c>
      <c r="G2559" s="271">
        <v>332</v>
      </c>
      <c r="I2559" s="338" t="s">
        <v>9147</v>
      </c>
      <c r="J2559" s="272">
        <f t="shared" si="109"/>
        <v>347</v>
      </c>
    </row>
    <row r="2560" spans="1:10" x14ac:dyDescent="0.2">
      <c r="A2560" s="337" t="s">
        <v>10488</v>
      </c>
      <c r="B2560" s="336" t="s">
        <v>1423</v>
      </c>
      <c r="C2560" s="332">
        <v>1.5</v>
      </c>
      <c r="D2560" s="336" t="s">
        <v>4391</v>
      </c>
      <c r="E2560" s="271">
        <v>89</v>
      </c>
      <c r="F2560" s="271">
        <v>33</v>
      </c>
      <c r="G2560" s="271">
        <v>338</v>
      </c>
      <c r="I2560" s="338" t="s">
        <v>9147</v>
      </c>
      <c r="J2560" s="272">
        <f t="shared" si="109"/>
        <v>353</v>
      </c>
    </row>
    <row r="2561" spans="1:10" x14ac:dyDescent="0.2">
      <c r="A2561" s="542" t="s">
        <v>417</v>
      </c>
      <c r="B2561" s="528" t="s">
        <v>1423</v>
      </c>
      <c r="C2561" s="536">
        <v>1.5</v>
      </c>
      <c r="D2561" s="528" t="s">
        <v>5924</v>
      </c>
      <c r="E2561" s="498">
        <v>87</v>
      </c>
      <c r="F2561" s="498">
        <v>33</v>
      </c>
      <c r="G2561" s="498">
        <v>329</v>
      </c>
      <c r="H2561" s="499"/>
      <c r="I2561" s="499" t="s">
        <v>9147</v>
      </c>
      <c r="J2561" s="499">
        <f t="shared" si="109"/>
        <v>344</v>
      </c>
    </row>
    <row r="2562" spans="1:10" x14ac:dyDescent="0.2">
      <c r="A2562" s="544" t="s">
        <v>10602</v>
      </c>
      <c r="B2562" s="336" t="s">
        <v>1423</v>
      </c>
      <c r="C2562" s="332">
        <v>1.5</v>
      </c>
      <c r="D2562" s="336" t="s">
        <v>4533</v>
      </c>
      <c r="E2562" s="271">
        <v>89</v>
      </c>
      <c r="F2562" s="271">
        <v>33</v>
      </c>
      <c r="G2562" s="271">
        <v>333</v>
      </c>
      <c r="H2562" s="540" t="s">
        <v>10581</v>
      </c>
      <c r="I2562" s="338" t="s">
        <v>9147</v>
      </c>
      <c r="J2562" s="272">
        <f>G2562+15</f>
        <v>348</v>
      </c>
    </row>
    <row r="2563" spans="1:10" x14ac:dyDescent="0.2">
      <c r="A2563" s="337" t="s">
        <v>1338</v>
      </c>
      <c r="B2563" s="338" t="s">
        <v>1423</v>
      </c>
      <c r="C2563" s="332">
        <v>1.5</v>
      </c>
      <c r="D2563" s="420" t="s">
        <v>9174</v>
      </c>
      <c r="E2563" s="271">
        <v>89</v>
      </c>
      <c r="F2563" s="271">
        <v>40</v>
      </c>
      <c r="G2563" s="271">
        <v>320</v>
      </c>
      <c r="I2563" s="338" t="s">
        <v>9147</v>
      </c>
      <c r="J2563" s="272">
        <f t="shared" si="109"/>
        <v>335</v>
      </c>
    </row>
    <row r="2564" spans="1:10" x14ac:dyDescent="0.2">
      <c r="A2564" s="337" t="s">
        <v>2089</v>
      </c>
      <c r="B2564" s="338" t="s">
        <v>1423</v>
      </c>
      <c r="C2564" s="332">
        <v>1.5</v>
      </c>
      <c r="D2564" s="420" t="s">
        <v>4136</v>
      </c>
      <c r="E2564" s="271">
        <v>86</v>
      </c>
      <c r="F2564" s="271">
        <v>33</v>
      </c>
      <c r="G2564" s="271">
        <v>335</v>
      </c>
      <c r="H2564" s="338" t="s">
        <v>7523</v>
      </c>
      <c r="I2564" s="338" t="s">
        <v>9147</v>
      </c>
      <c r="J2564" s="272">
        <f t="shared" si="109"/>
        <v>350</v>
      </c>
    </row>
    <row r="2565" spans="1:10" x14ac:dyDescent="0.2">
      <c r="A2565" s="337" t="s">
        <v>3585</v>
      </c>
      <c r="B2565" s="338" t="s">
        <v>1423</v>
      </c>
      <c r="C2565" s="332">
        <v>1.5</v>
      </c>
      <c r="D2565" s="420" t="s">
        <v>9746</v>
      </c>
      <c r="E2565" s="271">
        <v>88</v>
      </c>
      <c r="F2565" s="271">
        <v>33</v>
      </c>
      <c r="G2565" s="271">
        <v>328</v>
      </c>
      <c r="I2565" s="338" t="s">
        <v>9147</v>
      </c>
      <c r="J2565" s="272">
        <f t="shared" si="109"/>
        <v>343</v>
      </c>
    </row>
    <row r="2566" spans="1:10" x14ac:dyDescent="0.2">
      <c r="A2566" s="328" t="s">
        <v>9239</v>
      </c>
      <c r="B2566" s="354" t="s">
        <v>1423</v>
      </c>
      <c r="C2566" s="358">
        <v>1.5</v>
      </c>
      <c r="D2566" s="336" t="s">
        <v>5287</v>
      </c>
      <c r="E2566" s="359">
        <v>88</v>
      </c>
      <c r="F2566" s="271">
        <v>38</v>
      </c>
      <c r="G2566" s="271">
        <v>340</v>
      </c>
      <c r="I2566" s="338" t="s">
        <v>9147</v>
      </c>
      <c r="J2566" s="272">
        <f t="shared" si="109"/>
        <v>355</v>
      </c>
    </row>
    <row r="2567" spans="1:10" x14ac:dyDescent="0.2">
      <c r="A2567" s="328" t="s">
        <v>1627</v>
      </c>
      <c r="B2567" s="272" t="s">
        <v>1423</v>
      </c>
      <c r="C2567" s="332">
        <v>1.5</v>
      </c>
      <c r="D2567" s="333" t="s">
        <v>90</v>
      </c>
      <c r="E2567" s="271">
        <v>87</v>
      </c>
      <c r="F2567" s="271">
        <v>33</v>
      </c>
      <c r="G2567" s="271">
        <v>338</v>
      </c>
      <c r="I2567" s="338" t="s">
        <v>9147</v>
      </c>
      <c r="J2567" s="272">
        <f t="shared" si="109"/>
        <v>353</v>
      </c>
    </row>
    <row r="2568" spans="1:10" x14ac:dyDescent="0.2">
      <c r="A2568" s="337" t="s">
        <v>10187</v>
      </c>
      <c r="B2568" s="338" t="s">
        <v>1423</v>
      </c>
      <c r="C2568" s="332">
        <v>1.5</v>
      </c>
      <c r="D2568" s="420" t="s">
        <v>10185</v>
      </c>
      <c r="E2568" s="271">
        <v>87</v>
      </c>
      <c r="F2568" s="271">
        <v>33</v>
      </c>
      <c r="G2568" s="271">
        <v>335</v>
      </c>
      <c r="H2568" s="338" t="s">
        <v>695</v>
      </c>
      <c r="I2568" s="338" t="s">
        <v>9147</v>
      </c>
      <c r="J2568" s="272">
        <f t="shared" si="109"/>
        <v>350</v>
      </c>
    </row>
    <row r="2569" spans="1:10" x14ac:dyDescent="0.2">
      <c r="A2569" s="337" t="s">
        <v>3584</v>
      </c>
      <c r="B2569" s="338" t="s">
        <v>1423</v>
      </c>
      <c r="C2569" s="332">
        <v>1.5</v>
      </c>
      <c r="D2569" s="420" t="s">
        <v>7060</v>
      </c>
      <c r="E2569" s="271">
        <v>87</v>
      </c>
      <c r="F2569" s="271">
        <v>33</v>
      </c>
      <c r="G2569" s="271">
        <v>337</v>
      </c>
      <c r="I2569" s="338" t="s">
        <v>9147</v>
      </c>
      <c r="J2569" s="272">
        <f t="shared" si="109"/>
        <v>352</v>
      </c>
    </row>
    <row r="2570" spans="1:10" x14ac:dyDescent="0.2">
      <c r="A2570" s="483" t="s">
        <v>6172</v>
      </c>
      <c r="B2570" s="491" t="s">
        <v>1423</v>
      </c>
      <c r="C2570" s="485">
        <v>1.5</v>
      </c>
      <c r="D2570" s="484" t="s">
        <v>9771</v>
      </c>
      <c r="E2570" s="486">
        <v>89</v>
      </c>
      <c r="F2570" s="486">
        <v>33</v>
      </c>
      <c r="G2570" s="486">
        <v>350</v>
      </c>
      <c r="H2570" s="491"/>
      <c r="I2570" s="491" t="s">
        <v>9147</v>
      </c>
      <c r="J2570" s="491">
        <f t="shared" si="109"/>
        <v>365</v>
      </c>
    </row>
    <row r="2571" spans="1:10" x14ac:dyDescent="0.2">
      <c r="A2571" s="337" t="s">
        <v>3477</v>
      </c>
      <c r="B2571" s="338" t="s">
        <v>1423</v>
      </c>
      <c r="C2571" s="332">
        <v>1.5</v>
      </c>
      <c r="D2571" s="572" t="s">
        <v>3578</v>
      </c>
      <c r="E2571" s="271">
        <v>89</v>
      </c>
      <c r="F2571" s="271">
        <v>33</v>
      </c>
      <c r="G2571" s="271">
        <v>346</v>
      </c>
      <c r="H2571" s="272" t="s">
        <v>12491</v>
      </c>
      <c r="I2571" s="338" t="s">
        <v>9147</v>
      </c>
      <c r="J2571" s="272">
        <f t="shared" si="109"/>
        <v>361</v>
      </c>
    </row>
    <row r="2572" spans="1:10" x14ac:dyDescent="0.2">
      <c r="A2572" s="544" t="s">
        <v>10675</v>
      </c>
      <c r="B2572" s="346" t="s">
        <v>1423</v>
      </c>
      <c r="C2572" s="332">
        <v>1.5</v>
      </c>
      <c r="D2572" s="336" t="s">
        <v>10676</v>
      </c>
      <c r="E2572" s="271">
        <v>86</v>
      </c>
      <c r="F2572" s="271">
        <v>33</v>
      </c>
      <c r="G2572" s="271">
        <v>337</v>
      </c>
      <c r="H2572" s="346" t="s">
        <v>10655</v>
      </c>
      <c r="I2572" s="346" t="s">
        <v>9147</v>
      </c>
      <c r="J2572" s="272">
        <f t="shared" si="109"/>
        <v>352</v>
      </c>
    </row>
    <row r="2573" spans="1:10" x14ac:dyDescent="0.2">
      <c r="A2573" s="337" t="s">
        <v>6629</v>
      </c>
      <c r="B2573" s="336" t="s">
        <v>1423</v>
      </c>
      <c r="C2573" s="332">
        <v>1.5</v>
      </c>
      <c r="D2573" s="336" t="s">
        <v>5925</v>
      </c>
      <c r="E2573" s="271">
        <v>88</v>
      </c>
      <c r="F2573" s="271">
        <v>33</v>
      </c>
      <c r="G2573" s="271">
        <v>348</v>
      </c>
      <c r="I2573" s="338" t="s">
        <v>9147</v>
      </c>
      <c r="J2573" s="272">
        <f t="shared" ref="J2573:J2663" si="110">G2573+15</f>
        <v>363</v>
      </c>
    </row>
    <row r="2574" spans="1:10" x14ac:dyDescent="0.2">
      <c r="A2574" s="483" t="s">
        <v>3143</v>
      </c>
      <c r="B2574" s="484" t="s">
        <v>1423</v>
      </c>
      <c r="C2574" s="485">
        <v>1.5</v>
      </c>
      <c r="D2574" s="484" t="s">
        <v>1959</v>
      </c>
      <c r="E2574" s="486">
        <v>89</v>
      </c>
      <c r="F2574" s="486">
        <v>33</v>
      </c>
      <c r="G2574" s="486">
        <v>334</v>
      </c>
      <c r="H2574" s="491"/>
      <c r="I2574" s="491" t="s">
        <v>9147</v>
      </c>
      <c r="J2574" s="491">
        <f t="shared" si="110"/>
        <v>349</v>
      </c>
    </row>
    <row r="2575" spans="1:10" x14ac:dyDescent="0.2">
      <c r="A2575" s="337" t="s">
        <v>11319</v>
      </c>
      <c r="B2575" s="572" t="s">
        <v>1423</v>
      </c>
      <c r="C2575" s="332">
        <v>1.5</v>
      </c>
      <c r="D2575" s="572" t="s">
        <v>1959</v>
      </c>
      <c r="E2575" s="271">
        <v>89</v>
      </c>
      <c r="F2575" s="271">
        <v>33</v>
      </c>
      <c r="G2575" s="271">
        <v>345</v>
      </c>
      <c r="H2575" s="272" t="s">
        <v>11318</v>
      </c>
      <c r="I2575" s="338" t="s">
        <v>9147</v>
      </c>
      <c r="J2575" s="272">
        <f t="shared" si="110"/>
        <v>360</v>
      </c>
    </row>
    <row r="2576" spans="1:10" x14ac:dyDescent="0.2">
      <c r="A2576" s="328" t="s">
        <v>8765</v>
      </c>
      <c r="B2576" s="336" t="s">
        <v>1423</v>
      </c>
      <c r="C2576" s="332">
        <v>1.5</v>
      </c>
      <c r="D2576" s="336" t="s">
        <v>5926</v>
      </c>
      <c r="E2576" s="271">
        <v>94</v>
      </c>
      <c r="F2576" s="271">
        <v>41</v>
      </c>
      <c r="G2576" s="271">
        <v>335</v>
      </c>
      <c r="I2576" s="338" t="s">
        <v>9147</v>
      </c>
      <c r="J2576" s="272">
        <f t="shared" si="110"/>
        <v>350</v>
      </c>
    </row>
    <row r="2577" spans="1:10" x14ac:dyDescent="0.2">
      <c r="A2577" s="337" t="s">
        <v>3080</v>
      </c>
      <c r="B2577" s="336" t="s">
        <v>1423</v>
      </c>
      <c r="C2577" s="332">
        <v>1.5</v>
      </c>
      <c r="D2577" s="336" t="s">
        <v>3081</v>
      </c>
      <c r="E2577" s="271">
        <v>89</v>
      </c>
      <c r="F2577" s="271">
        <v>33</v>
      </c>
      <c r="G2577" s="271">
        <v>323</v>
      </c>
      <c r="I2577" s="338" t="s">
        <v>9147</v>
      </c>
      <c r="J2577" s="272">
        <f t="shared" si="110"/>
        <v>338</v>
      </c>
    </row>
    <row r="2578" spans="1:10" x14ac:dyDescent="0.2">
      <c r="A2578" s="337" t="s">
        <v>7396</v>
      </c>
      <c r="B2578" s="336" t="s">
        <v>1423</v>
      </c>
      <c r="C2578" s="332">
        <v>1.5</v>
      </c>
      <c r="D2578" s="336" t="s">
        <v>2588</v>
      </c>
      <c r="E2578" s="271">
        <v>90</v>
      </c>
      <c r="F2578" s="271">
        <v>33</v>
      </c>
      <c r="G2578" s="271">
        <v>325</v>
      </c>
      <c r="I2578" s="338" t="s">
        <v>9147</v>
      </c>
      <c r="J2578" s="272">
        <f t="shared" si="110"/>
        <v>340</v>
      </c>
    </row>
    <row r="2579" spans="1:10" x14ac:dyDescent="0.2">
      <c r="A2579" s="337" t="s">
        <v>1340</v>
      </c>
      <c r="B2579" s="338" t="s">
        <v>1423</v>
      </c>
      <c r="C2579" s="332">
        <v>1.5</v>
      </c>
      <c r="D2579" s="420" t="s">
        <v>1228</v>
      </c>
      <c r="E2579" s="271">
        <v>89</v>
      </c>
      <c r="F2579" s="271">
        <v>32</v>
      </c>
      <c r="G2579" s="271">
        <v>345</v>
      </c>
      <c r="I2579" s="338" t="s">
        <v>9147</v>
      </c>
      <c r="J2579" s="272">
        <f t="shared" si="110"/>
        <v>360</v>
      </c>
    </row>
    <row r="2580" spans="1:10" x14ac:dyDescent="0.2">
      <c r="A2580" s="337" t="s">
        <v>6010</v>
      </c>
      <c r="B2580" s="338" t="s">
        <v>1423</v>
      </c>
      <c r="C2580" s="332">
        <v>1.5</v>
      </c>
      <c r="D2580" s="420" t="s">
        <v>1998</v>
      </c>
      <c r="E2580" s="271">
        <v>88</v>
      </c>
      <c r="F2580" s="271">
        <v>34</v>
      </c>
      <c r="G2580" s="271">
        <v>337</v>
      </c>
      <c r="I2580" s="338" t="s">
        <v>9147</v>
      </c>
      <c r="J2580" s="272">
        <f t="shared" si="110"/>
        <v>352</v>
      </c>
    </row>
    <row r="2581" spans="1:10" x14ac:dyDescent="0.2">
      <c r="A2581" s="337" t="s">
        <v>4770</v>
      </c>
      <c r="B2581" s="336" t="s">
        <v>1423</v>
      </c>
      <c r="C2581" s="332">
        <v>1.5</v>
      </c>
      <c r="D2581" s="336" t="s">
        <v>931</v>
      </c>
      <c r="E2581" s="271">
        <v>89</v>
      </c>
      <c r="F2581" s="271">
        <v>33</v>
      </c>
      <c r="G2581" s="271">
        <v>340</v>
      </c>
      <c r="I2581" s="338" t="s">
        <v>9147</v>
      </c>
      <c r="J2581" s="272">
        <f t="shared" si="110"/>
        <v>355</v>
      </c>
    </row>
    <row r="2582" spans="1:10" x14ac:dyDescent="0.2">
      <c r="A2582" s="337" t="s">
        <v>272</v>
      </c>
      <c r="B2582" s="336" t="s">
        <v>4892</v>
      </c>
      <c r="C2582" s="332">
        <v>1.5</v>
      </c>
      <c r="D2582" s="336" t="s">
        <v>273</v>
      </c>
      <c r="E2582" s="271">
        <v>87</v>
      </c>
      <c r="F2582" s="271">
        <v>32</v>
      </c>
      <c r="G2582" s="271">
        <v>347</v>
      </c>
      <c r="I2582" s="338" t="s">
        <v>9147</v>
      </c>
      <c r="J2582" s="272">
        <f t="shared" si="110"/>
        <v>362</v>
      </c>
    </row>
    <row r="2583" spans="1:10" x14ac:dyDescent="0.2">
      <c r="A2583" s="483" t="s">
        <v>5091</v>
      </c>
      <c r="B2583" s="525" t="s">
        <v>4892</v>
      </c>
      <c r="C2583" s="489">
        <v>1.5</v>
      </c>
      <c r="D2583" s="538" t="s">
        <v>7448</v>
      </c>
      <c r="E2583" s="486">
        <v>85</v>
      </c>
      <c r="F2583" s="486"/>
      <c r="G2583" s="486"/>
      <c r="H2583" s="491"/>
      <c r="I2583" s="491" t="s">
        <v>9147</v>
      </c>
      <c r="J2583" s="491">
        <f t="shared" si="110"/>
        <v>15</v>
      </c>
    </row>
    <row r="2584" spans="1:10" s="338" customFormat="1" x14ac:dyDescent="0.2">
      <c r="A2584" s="337" t="s">
        <v>11421</v>
      </c>
      <c r="B2584" s="582" t="s">
        <v>4892</v>
      </c>
      <c r="C2584" s="524">
        <v>1.5</v>
      </c>
      <c r="D2584" s="420" t="s">
        <v>11422</v>
      </c>
      <c r="E2584" s="425">
        <v>87</v>
      </c>
      <c r="F2584" s="425">
        <v>32</v>
      </c>
      <c r="G2584" s="425">
        <v>350</v>
      </c>
      <c r="H2584" s="338" t="s">
        <v>11399</v>
      </c>
      <c r="I2584" s="338" t="s">
        <v>9147</v>
      </c>
      <c r="J2584" s="272">
        <f t="shared" si="110"/>
        <v>365</v>
      </c>
    </row>
    <row r="2585" spans="1:10" x14ac:dyDescent="0.2">
      <c r="A2585" s="337" t="s">
        <v>9836</v>
      </c>
      <c r="B2585" s="354" t="s">
        <v>4892</v>
      </c>
      <c r="C2585" s="330">
        <v>1.5</v>
      </c>
      <c r="D2585" s="350" t="s">
        <v>9837</v>
      </c>
      <c r="E2585" s="353">
        <v>88</v>
      </c>
      <c r="F2585" s="271">
        <v>33</v>
      </c>
      <c r="G2585" s="271">
        <v>345</v>
      </c>
      <c r="H2585" s="338" t="s">
        <v>2131</v>
      </c>
      <c r="I2585" s="338" t="s">
        <v>9147</v>
      </c>
      <c r="J2585" s="272">
        <f t="shared" si="110"/>
        <v>360</v>
      </c>
    </row>
    <row r="2586" spans="1:10" x14ac:dyDescent="0.2">
      <c r="A2586" s="337" t="s">
        <v>12256</v>
      </c>
      <c r="B2586" s="582" t="s">
        <v>4892</v>
      </c>
      <c r="C2586" s="330">
        <v>1.5</v>
      </c>
      <c r="D2586" s="420" t="s">
        <v>6167</v>
      </c>
      <c r="E2586" s="353">
        <v>89</v>
      </c>
      <c r="F2586" s="271">
        <v>33</v>
      </c>
      <c r="G2586" s="271">
        <v>337</v>
      </c>
      <c r="H2586" s="338" t="s">
        <v>12254</v>
      </c>
      <c r="I2586" s="338" t="s">
        <v>9147</v>
      </c>
      <c r="J2586" s="272">
        <f t="shared" si="110"/>
        <v>352</v>
      </c>
    </row>
    <row r="2587" spans="1:10" x14ac:dyDescent="0.2">
      <c r="A2587" s="337" t="s">
        <v>6164</v>
      </c>
      <c r="B2587" s="354" t="s">
        <v>4892</v>
      </c>
      <c r="C2587" s="330">
        <v>1.5</v>
      </c>
      <c r="D2587" s="350" t="s">
        <v>6165</v>
      </c>
      <c r="E2587" s="353">
        <v>88</v>
      </c>
      <c r="F2587" s="271">
        <v>33</v>
      </c>
      <c r="G2587" s="271">
        <v>346</v>
      </c>
      <c r="I2587" s="338" t="s">
        <v>9147</v>
      </c>
      <c r="J2587" s="272">
        <f t="shared" si="110"/>
        <v>361</v>
      </c>
    </row>
    <row r="2588" spans="1:10" x14ac:dyDescent="0.2">
      <c r="A2588" s="483" t="s">
        <v>6166</v>
      </c>
      <c r="B2588" s="525" t="s">
        <v>4892</v>
      </c>
      <c r="C2588" s="489">
        <v>1.5</v>
      </c>
      <c r="D2588" s="538" t="s">
        <v>6167</v>
      </c>
      <c r="E2588" s="486">
        <v>89</v>
      </c>
      <c r="F2588" s="486">
        <v>33</v>
      </c>
      <c r="G2588" s="486">
        <v>351</v>
      </c>
      <c r="H2588" s="491"/>
      <c r="I2588" s="491" t="s">
        <v>9147</v>
      </c>
      <c r="J2588" s="491">
        <f t="shared" si="110"/>
        <v>366</v>
      </c>
    </row>
    <row r="2589" spans="1:10" x14ac:dyDescent="0.2">
      <c r="A2589" s="483" t="s">
        <v>1339</v>
      </c>
      <c r="B2589" s="491" t="s">
        <v>4892</v>
      </c>
      <c r="C2589" s="485">
        <v>1.5</v>
      </c>
      <c r="D2589" s="538" t="s">
        <v>2296</v>
      </c>
      <c r="E2589" s="486">
        <v>85</v>
      </c>
      <c r="F2589" s="486">
        <v>33</v>
      </c>
      <c r="G2589" s="486">
        <v>340</v>
      </c>
      <c r="H2589" s="491" t="s">
        <v>6253</v>
      </c>
      <c r="I2589" s="491" t="s">
        <v>9147</v>
      </c>
      <c r="J2589" s="491">
        <f t="shared" si="110"/>
        <v>355</v>
      </c>
    </row>
    <row r="2590" spans="1:10" x14ac:dyDescent="0.2">
      <c r="A2590" s="483" t="s">
        <v>6254</v>
      </c>
      <c r="B2590" s="491" t="s">
        <v>4892</v>
      </c>
      <c r="C2590" s="485">
        <v>1.5</v>
      </c>
      <c r="D2590" s="538" t="s">
        <v>7787</v>
      </c>
      <c r="E2590" s="486">
        <v>86</v>
      </c>
      <c r="F2590" s="486">
        <v>33</v>
      </c>
      <c r="G2590" s="486">
        <v>348</v>
      </c>
      <c r="H2590" s="491" t="s">
        <v>1834</v>
      </c>
      <c r="I2590" s="491" t="s">
        <v>9147</v>
      </c>
      <c r="J2590" s="491">
        <f t="shared" si="110"/>
        <v>363</v>
      </c>
    </row>
    <row r="2591" spans="1:10" x14ac:dyDescent="0.2">
      <c r="A2591" s="337" t="s">
        <v>11683</v>
      </c>
      <c r="B2591" s="338" t="s">
        <v>4892</v>
      </c>
      <c r="C2591" s="332">
        <v>1.5</v>
      </c>
      <c r="D2591" s="420" t="s">
        <v>11706</v>
      </c>
      <c r="E2591" s="271">
        <v>87</v>
      </c>
      <c r="F2591" s="271">
        <v>43</v>
      </c>
      <c r="G2591" s="271">
        <v>340</v>
      </c>
      <c r="H2591" s="338" t="s">
        <v>11657</v>
      </c>
      <c r="I2591" s="338" t="s">
        <v>9147</v>
      </c>
      <c r="J2591" s="272">
        <f t="shared" si="110"/>
        <v>355</v>
      </c>
    </row>
    <row r="2592" spans="1:10" x14ac:dyDescent="0.2">
      <c r="A2592" s="337" t="s">
        <v>6223</v>
      </c>
      <c r="B2592" s="338" t="s">
        <v>4892</v>
      </c>
      <c r="C2592" s="332">
        <v>1.5</v>
      </c>
      <c r="D2592" s="420" t="s">
        <v>1562</v>
      </c>
      <c r="E2592" s="271">
        <v>87</v>
      </c>
      <c r="F2592" s="271">
        <v>33</v>
      </c>
      <c r="G2592" s="271">
        <v>350</v>
      </c>
      <c r="H2592" s="338" t="s">
        <v>6853</v>
      </c>
      <c r="I2592" s="338" t="s">
        <v>9147</v>
      </c>
      <c r="J2592" s="272">
        <f t="shared" si="110"/>
        <v>365</v>
      </c>
    </row>
    <row r="2593" spans="1:10" x14ac:dyDescent="0.2">
      <c r="A2593" s="337" t="s">
        <v>9832</v>
      </c>
      <c r="B2593" s="338" t="s">
        <v>4892</v>
      </c>
      <c r="C2593" s="332">
        <v>1.5</v>
      </c>
      <c r="D2593" s="420" t="s">
        <v>9833</v>
      </c>
      <c r="E2593" s="271">
        <v>88</v>
      </c>
      <c r="F2593" s="271">
        <v>33</v>
      </c>
      <c r="G2593" s="271">
        <v>333</v>
      </c>
      <c r="H2593" s="338" t="s">
        <v>2131</v>
      </c>
      <c r="I2593" s="338" t="s">
        <v>9147</v>
      </c>
      <c r="J2593" s="272">
        <f t="shared" si="110"/>
        <v>348</v>
      </c>
    </row>
    <row r="2594" spans="1:10" x14ac:dyDescent="0.2">
      <c r="A2594" s="337" t="s">
        <v>9830</v>
      </c>
      <c r="B2594" s="338" t="s">
        <v>4892</v>
      </c>
      <c r="C2594" s="332">
        <v>1.5</v>
      </c>
      <c r="D2594" s="420" t="s">
        <v>9831</v>
      </c>
      <c r="E2594" s="271">
        <v>86</v>
      </c>
      <c r="F2594" s="271">
        <v>33</v>
      </c>
      <c r="G2594" s="271">
        <v>350</v>
      </c>
      <c r="H2594" s="338" t="s">
        <v>2131</v>
      </c>
      <c r="I2594" s="338" t="s">
        <v>9147</v>
      </c>
      <c r="J2594" s="272">
        <f t="shared" si="110"/>
        <v>365</v>
      </c>
    </row>
    <row r="2595" spans="1:10" x14ac:dyDescent="0.2">
      <c r="A2595" s="337" t="s">
        <v>11666</v>
      </c>
      <c r="B2595" s="338" t="s">
        <v>4892</v>
      </c>
      <c r="C2595" s="332">
        <v>1.5</v>
      </c>
      <c r="D2595" s="420" t="s">
        <v>11667</v>
      </c>
      <c r="E2595" s="271">
        <v>87</v>
      </c>
      <c r="F2595" s="271">
        <v>35</v>
      </c>
      <c r="G2595" s="271">
        <v>353</v>
      </c>
      <c r="H2595" s="338" t="s">
        <v>11657</v>
      </c>
      <c r="I2595" s="338" t="s">
        <v>9147</v>
      </c>
      <c r="J2595" s="272">
        <f t="shared" si="110"/>
        <v>368</v>
      </c>
    </row>
    <row r="2596" spans="1:10" x14ac:dyDescent="0.2">
      <c r="A2596" s="337" t="s">
        <v>12215</v>
      </c>
      <c r="B2596" s="338" t="s">
        <v>4892</v>
      </c>
      <c r="C2596" s="332">
        <v>1.5</v>
      </c>
      <c r="D2596" s="420" t="s">
        <v>11749</v>
      </c>
      <c r="E2596" s="271">
        <v>88</v>
      </c>
      <c r="F2596" s="271">
        <v>33</v>
      </c>
      <c r="G2596" s="271">
        <v>345</v>
      </c>
      <c r="H2596" s="338" t="s">
        <v>12192</v>
      </c>
      <c r="I2596" s="338" t="s">
        <v>9147</v>
      </c>
      <c r="J2596" s="272">
        <f t="shared" si="110"/>
        <v>360</v>
      </c>
    </row>
    <row r="2597" spans="1:10" x14ac:dyDescent="0.2">
      <c r="A2597" s="337" t="s">
        <v>12531</v>
      </c>
      <c r="B2597" s="338" t="s">
        <v>1749</v>
      </c>
      <c r="C2597" s="332">
        <v>1.5</v>
      </c>
      <c r="D2597" s="420" t="s">
        <v>7979</v>
      </c>
      <c r="E2597" s="271">
        <v>90</v>
      </c>
      <c r="F2597" s="271">
        <v>33</v>
      </c>
      <c r="G2597" s="271">
        <v>333</v>
      </c>
      <c r="H2597" s="338" t="s">
        <v>12532</v>
      </c>
      <c r="I2597" s="338" t="s">
        <v>9147</v>
      </c>
      <c r="J2597" s="272">
        <f t="shared" si="110"/>
        <v>348</v>
      </c>
    </row>
    <row r="2598" spans="1:10" x14ac:dyDescent="0.2">
      <c r="A2598" s="483" t="s">
        <v>10014</v>
      </c>
      <c r="B2598" s="491" t="s">
        <v>4892</v>
      </c>
      <c r="C2598" s="485">
        <v>1.5</v>
      </c>
      <c r="D2598" s="538" t="s">
        <v>8896</v>
      </c>
      <c r="E2598" s="486">
        <v>88</v>
      </c>
      <c r="F2598" s="486">
        <v>33</v>
      </c>
      <c r="G2598" s="486">
        <v>350</v>
      </c>
      <c r="H2598" s="491"/>
      <c r="I2598" s="491" t="s">
        <v>9147</v>
      </c>
      <c r="J2598" s="491">
        <f t="shared" si="110"/>
        <v>365</v>
      </c>
    </row>
    <row r="2599" spans="1:10" x14ac:dyDescent="0.2">
      <c r="A2599" s="337" t="s">
        <v>10356</v>
      </c>
      <c r="B2599" s="338" t="s">
        <v>4892</v>
      </c>
      <c r="C2599" s="332">
        <v>1.5</v>
      </c>
      <c r="D2599" s="420" t="s">
        <v>10357</v>
      </c>
      <c r="E2599" s="271">
        <v>88</v>
      </c>
      <c r="F2599" s="271">
        <v>33</v>
      </c>
      <c r="G2599" s="271">
        <v>350</v>
      </c>
      <c r="H2599" s="338" t="s">
        <v>10172</v>
      </c>
      <c r="I2599" s="338" t="s">
        <v>9147</v>
      </c>
      <c r="J2599" s="272">
        <f t="shared" si="110"/>
        <v>365</v>
      </c>
    </row>
    <row r="2600" spans="1:10" x14ac:dyDescent="0.2">
      <c r="A2600" s="337" t="s">
        <v>10170</v>
      </c>
      <c r="B2600" s="338" t="s">
        <v>4892</v>
      </c>
      <c r="C2600" s="332">
        <v>1.5</v>
      </c>
      <c r="D2600" s="420" t="s">
        <v>10171</v>
      </c>
      <c r="E2600" s="271">
        <v>8</v>
      </c>
      <c r="F2600" s="271">
        <v>32</v>
      </c>
      <c r="G2600" s="271">
        <v>345</v>
      </c>
      <c r="H2600" s="338" t="s">
        <v>10172</v>
      </c>
      <c r="I2600" s="338" t="s">
        <v>9147</v>
      </c>
      <c r="J2600" s="272">
        <f t="shared" si="110"/>
        <v>360</v>
      </c>
    </row>
    <row r="2601" spans="1:10" x14ac:dyDescent="0.2">
      <c r="A2601" s="483" t="s">
        <v>1727</v>
      </c>
      <c r="B2601" s="484" t="s">
        <v>4892</v>
      </c>
      <c r="C2601" s="485">
        <v>1.5</v>
      </c>
      <c r="D2601" s="484" t="s">
        <v>5927</v>
      </c>
      <c r="E2601" s="486">
        <v>87</v>
      </c>
      <c r="F2601" s="486">
        <v>33</v>
      </c>
      <c r="G2601" s="486">
        <v>348</v>
      </c>
      <c r="H2601" s="491"/>
      <c r="I2601" s="491" t="s">
        <v>9147</v>
      </c>
      <c r="J2601" s="491">
        <f t="shared" si="110"/>
        <v>363</v>
      </c>
    </row>
    <row r="2602" spans="1:10" x14ac:dyDescent="0.2">
      <c r="A2602" s="337" t="s">
        <v>8989</v>
      </c>
      <c r="B2602" s="336" t="s">
        <v>4892</v>
      </c>
      <c r="C2602" s="332">
        <v>1.5</v>
      </c>
      <c r="D2602" s="336" t="s">
        <v>8988</v>
      </c>
      <c r="E2602" s="271">
        <v>87</v>
      </c>
      <c r="F2602" s="271">
        <v>33</v>
      </c>
      <c r="G2602" s="271">
        <v>353</v>
      </c>
      <c r="H2602" s="338" t="s">
        <v>9939</v>
      </c>
      <c r="I2602" s="338" t="s">
        <v>9147</v>
      </c>
      <c r="J2602" s="272">
        <f t="shared" si="110"/>
        <v>368</v>
      </c>
    </row>
    <row r="2603" spans="1:10" x14ac:dyDescent="0.2">
      <c r="A2603" s="337" t="s">
        <v>12216</v>
      </c>
      <c r="B2603" s="572" t="s">
        <v>4892</v>
      </c>
      <c r="C2603" s="332">
        <v>1.5</v>
      </c>
      <c r="D2603" s="572" t="s">
        <v>681</v>
      </c>
      <c r="E2603" s="271">
        <v>90</v>
      </c>
      <c r="F2603" s="271">
        <v>33</v>
      </c>
      <c r="G2603" s="271">
        <v>340</v>
      </c>
      <c r="H2603" s="338" t="s">
        <v>12192</v>
      </c>
      <c r="I2603" s="338" t="s">
        <v>9147</v>
      </c>
      <c r="J2603" s="272">
        <f t="shared" si="110"/>
        <v>355</v>
      </c>
    </row>
    <row r="2604" spans="1:10" x14ac:dyDescent="0.2">
      <c r="A2604" s="337" t="s">
        <v>6822</v>
      </c>
      <c r="B2604" s="336" t="s">
        <v>4892</v>
      </c>
      <c r="C2604" s="332">
        <v>1.5</v>
      </c>
      <c r="D2604" s="336" t="s">
        <v>6823</v>
      </c>
      <c r="E2604" s="271">
        <v>87</v>
      </c>
      <c r="F2604" s="271">
        <v>33</v>
      </c>
      <c r="G2604" s="271">
        <v>348</v>
      </c>
      <c r="I2604" s="338" t="s">
        <v>9147</v>
      </c>
      <c r="J2604" s="272">
        <f t="shared" si="110"/>
        <v>363</v>
      </c>
    </row>
    <row r="2605" spans="1:10" x14ac:dyDescent="0.2">
      <c r="A2605" s="337" t="s">
        <v>11663</v>
      </c>
      <c r="B2605" s="572" t="s">
        <v>4892</v>
      </c>
      <c r="C2605" s="332">
        <v>1.5</v>
      </c>
      <c r="D2605" s="572" t="s">
        <v>11664</v>
      </c>
      <c r="E2605" s="271">
        <v>88</v>
      </c>
      <c r="F2605" s="271">
        <v>33</v>
      </c>
      <c r="G2605" s="271">
        <v>345</v>
      </c>
      <c r="H2605" s="272" t="s">
        <v>11657</v>
      </c>
      <c r="I2605" s="338" t="s">
        <v>9147</v>
      </c>
      <c r="J2605" s="272">
        <f t="shared" si="110"/>
        <v>360</v>
      </c>
    </row>
    <row r="2606" spans="1:10" x14ac:dyDescent="0.2">
      <c r="A2606" s="337" t="s">
        <v>8990</v>
      </c>
      <c r="B2606" s="336" t="s">
        <v>4892</v>
      </c>
      <c r="C2606" s="332">
        <v>1.5</v>
      </c>
      <c r="D2606" s="572" t="s">
        <v>2824</v>
      </c>
      <c r="E2606" s="271">
        <v>87</v>
      </c>
      <c r="F2606" s="271">
        <v>33</v>
      </c>
      <c r="G2606" s="271">
        <v>357</v>
      </c>
      <c r="H2606" s="338" t="s">
        <v>9939</v>
      </c>
      <c r="I2606" s="338" t="s">
        <v>9147</v>
      </c>
      <c r="J2606" s="272">
        <f t="shared" si="110"/>
        <v>372</v>
      </c>
    </row>
    <row r="2607" spans="1:10" x14ac:dyDescent="0.2">
      <c r="A2607" s="337" t="s">
        <v>12213</v>
      </c>
      <c r="B2607" s="572" t="s">
        <v>4892</v>
      </c>
      <c r="C2607" s="332">
        <v>1.5</v>
      </c>
      <c r="D2607" s="572" t="s">
        <v>12214</v>
      </c>
      <c r="E2607" s="271">
        <v>88</v>
      </c>
      <c r="F2607" s="271">
        <v>33</v>
      </c>
      <c r="G2607" s="271">
        <v>345</v>
      </c>
      <c r="H2607" s="338" t="s">
        <v>12192</v>
      </c>
      <c r="I2607" s="338" t="s">
        <v>9147</v>
      </c>
      <c r="J2607" s="272">
        <f t="shared" si="110"/>
        <v>360</v>
      </c>
    </row>
    <row r="2608" spans="1:10" x14ac:dyDescent="0.2">
      <c r="A2608" s="337" t="s">
        <v>9834</v>
      </c>
      <c r="B2608" s="336" t="s">
        <v>4892</v>
      </c>
      <c r="C2608" s="332">
        <v>1.5</v>
      </c>
      <c r="D2608" s="336" t="s">
        <v>9835</v>
      </c>
      <c r="E2608" s="271">
        <v>87</v>
      </c>
      <c r="F2608" s="271">
        <v>33</v>
      </c>
      <c r="G2608" s="271">
        <v>350</v>
      </c>
      <c r="H2608" s="338" t="s">
        <v>2131</v>
      </c>
      <c r="I2608" s="338" t="s">
        <v>9147</v>
      </c>
      <c r="J2608" s="272">
        <f t="shared" si="110"/>
        <v>365</v>
      </c>
    </row>
    <row r="2609" spans="1:10" x14ac:dyDescent="0.2">
      <c r="A2609" s="337" t="s">
        <v>1216</v>
      </c>
      <c r="B2609" s="336" t="s">
        <v>8490</v>
      </c>
      <c r="C2609" s="332">
        <v>1.5</v>
      </c>
      <c r="D2609" s="336" t="s">
        <v>8952</v>
      </c>
      <c r="E2609" s="271">
        <v>90</v>
      </c>
      <c r="F2609" s="271">
        <v>37</v>
      </c>
      <c r="G2609" s="271">
        <v>338</v>
      </c>
      <c r="I2609" s="338" t="s">
        <v>9147</v>
      </c>
      <c r="J2609" s="272">
        <f t="shared" si="110"/>
        <v>353</v>
      </c>
    </row>
    <row r="2610" spans="1:10" x14ac:dyDescent="0.2">
      <c r="A2610" s="483" t="s">
        <v>2585</v>
      </c>
      <c r="B2610" s="484" t="s">
        <v>8490</v>
      </c>
      <c r="C2610" s="485">
        <v>1.5</v>
      </c>
      <c r="D2610" s="484" t="s">
        <v>2583</v>
      </c>
      <c r="E2610" s="486">
        <v>87</v>
      </c>
      <c r="F2610" s="486">
        <v>33</v>
      </c>
      <c r="G2610" s="486">
        <v>346</v>
      </c>
      <c r="H2610" s="491"/>
      <c r="I2610" s="491" t="s">
        <v>9147</v>
      </c>
      <c r="J2610" s="491">
        <f t="shared" si="110"/>
        <v>361</v>
      </c>
    </row>
    <row r="2611" spans="1:10" x14ac:dyDescent="0.2">
      <c r="A2611" s="337" t="s">
        <v>5384</v>
      </c>
      <c r="B2611" s="336" t="s">
        <v>8490</v>
      </c>
      <c r="C2611" s="332">
        <v>1.5</v>
      </c>
      <c r="D2611" s="336" t="s">
        <v>2583</v>
      </c>
      <c r="E2611" s="271">
        <v>87</v>
      </c>
      <c r="F2611" s="271">
        <v>33</v>
      </c>
      <c r="G2611" s="271">
        <v>343</v>
      </c>
      <c r="H2611" s="338" t="s">
        <v>5383</v>
      </c>
      <c r="I2611" s="338" t="s">
        <v>9147</v>
      </c>
      <c r="J2611" s="272">
        <f t="shared" si="110"/>
        <v>358</v>
      </c>
    </row>
    <row r="2612" spans="1:10" x14ac:dyDescent="0.2">
      <c r="A2612" s="337" t="s">
        <v>8883</v>
      </c>
      <c r="B2612" s="272" t="s">
        <v>8490</v>
      </c>
      <c r="C2612" s="332">
        <v>1.5</v>
      </c>
      <c r="D2612" s="336" t="s">
        <v>4977</v>
      </c>
      <c r="E2612" s="271">
        <v>94</v>
      </c>
      <c r="F2612" s="271">
        <v>33</v>
      </c>
      <c r="G2612" s="271">
        <v>320</v>
      </c>
      <c r="I2612" s="338" t="s">
        <v>9147</v>
      </c>
      <c r="J2612" s="272">
        <f t="shared" si="110"/>
        <v>335</v>
      </c>
    </row>
    <row r="2613" spans="1:10" x14ac:dyDescent="0.2">
      <c r="A2613" s="328" t="s">
        <v>1706</v>
      </c>
      <c r="B2613" s="336" t="s">
        <v>8490</v>
      </c>
      <c r="C2613" s="361">
        <v>1.5</v>
      </c>
      <c r="D2613" s="336" t="s">
        <v>4178</v>
      </c>
      <c r="E2613" s="357">
        <v>95</v>
      </c>
      <c r="F2613" s="271">
        <v>41</v>
      </c>
      <c r="G2613" s="271">
        <v>336</v>
      </c>
      <c r="I2613" s="338" t="s">
        <v>9147</v>
      </c>
      <c r="J2613" s="272">
        <f t="shared" si="110"/>
        <v>351</v>
      </c>
    </row>
    <row r="2614" spans="1:10" x14ac:dyDescent="0.2">
      <c r="A2614" s="328" t="s">
        <v>12481</v>
      </c>
      <c r="B2614" s="572" t="s">
        <v>8490</v>
      </c>
      <c r="C2614" s="361">
        <v>1.5</v>
      </c>
      <c r="D2614" s="572" t="s">
        <v>12482</v>
      </c>
      <c r="E2614" s="357">
        <v>88</v>
      </c>
      <c r="F2614" s="271">
        <v>30</v>
      </c>
      <c r="G2614" s="271">
        <v>347</v>
      </c>
      <c r="H2614" s="272" t="s">
        <v>12483</v>
      </c>
      <c r="I2614" s="338" t="s">
        <v>9147</v>
      </c>
      <c r="J2614" s="272">
        <f t="shared" si="110"/>
        <v>362</v>
      </c>
    </row>
    <row r="2615" spans="1:10" x14ac:dyDescent="0.2">
      <c r="A2615" s="337" t="s">
        <v>7452</v>
      </c>
      <c r="B2615" s="336" t="s">
        <v>8490</v>
      </c>
      <c r="C2615" s="361">
        <v>1.5</v>
      </c>
      <c r="D2615" s="336" t="s">
        <v>7453</v>
      </c>
      <c r="E2615" s="357">
        <v>94</v>
      </c>
      <c r="F2615" s="271">
        <v>33</v>
      </c>
      <c r="G2615" s="271">
        <v>320</v>
      </c>
      <c r="I2615" s="338" t="s">
        <v>9147</v>
      </c>
      <c r="J2615" s="272">
        <f t="shared" si="110"/>
        <v>335</v>
      </c>
    </row>
    <row r="2616" spans="1:10" x14ac:dyDescent="0.2">
      <c r="A2616" s="337" t="s">
        <v>5292</v>
      </c>
      <c r="B2616" s="336" t="s">
        <v>8490</v>
      </c>
      <c r="C2616" s="361">
        <v>1.5</v>
      </c>
      <c r="D2616" s="336" t="s">
        <v>5293</v>
      </c>
      <c r="E2616" s="357">
        <v>89</v>
      </c>
      <c r="F2616" s="271">
        <v>34</v>
      </c>
      <c r="G2616" s="271">
        <v>319</v>
      </c>
      <c r="I2616" s="338" t="s">
        <v>9147</v>
      </c>
      <c r="J2616" s="272">
        <f t="shared" si="110"/>
        <v>334</v>
      </c>
    </row>
    <row r="2617" spans="1:10" x14ac:dyDescent="0.2">
      <c r="A2617" s="328" t="s">
        <v>7585</v>
      </c>
      <c r="B2617" s="336" t="s">
        <v>8490</v>
      </c>
      <c r="C2617" s="361">
        <v>1.5</v>
      </c>
      <c r="D2617" s="336" t="s">
        <v>7175</v>
      </c>
      <c r="E2617" s="357">
        <v>95</v>
      </c>
      <c r="F2617" s="271">
        <v>41</v>
      </c>
      <c r="G2617" s="271">
        <v>336</v>
      </c>
      <c r="I2617" s="338" t="s">
        <v>9147</v>
      </c>
      <c r="J2617" s="272">
        <f t="shared" si="110"/>
        <v>351</v>
      </c>
    </row>
    <row r="2618" spans="1:10" x14ac:dyDescent="0.2">
      <c r="A2618" s="337" t="s">
        <v>6671</v>
      </c>
      <c r="B2618" s="336" t="s">
        <v>8490</v>
      </c>
      <c r="C2618" s="361">
        <v>1.5</v>
      </c>
      <c r="D2618" s="336" t="s">
        <v>6670</v>
      </c>
      <c r="E2618" s="357">
        <v>86</v>
      </c>
      <c r="F2618" s="271">
        <v>33</v>
      </c>
      <c r="G2618" s="271">
        <v>350</v>
      </c>
      <c r="H2618" s="338" t="s">
        <v>4540</v>
      </c>
      <c r="I2618" s="338" t="s">
        <v>9147</v>
      </c>
      <c r="J2618" s="272">
        <f t="shared" si="110"/>
        <v>365</v>
      </c>
    </row>
    <row r="2619" spans="1:10" x14ac:dyDescent="0.2">
      <c r="A2619" s="328" t="s">
        <v>5443</v>
      </c>
      <c r="B2619" s="354" t="s">
        <v>8490</v>
      </c>
      <c r="C2619" s="321">
        <v>1.5</v>
      </c>
      <c r="D2619" s="350" t="s">
        <v>5287</v>
      </c>
      <c r="E2619" s="353">
        <v>89</v>
      </c>
      <c r="I2619" s="338" t="s">
        <v>9147</v>
      </c>
      <c r="J2619" s="272">
        <f t="shared" si="110"/>
        <v>15</v>
      </c>
    </row>
    <row r="2620" spans="1:10" x14ac:dyDescent="0.2">
      <c r="A2620" s="328" t="s">
        <v>11381</v>
      </c>
      <c r="B2620" s="582" t="s">
        <v>8490</v>
      </c>
      <c r="C2620" s="321">
        <v>1.5</v>
      </c>
      <c r="D2620" s="420" t="s">
        <v>11101</v>
      </c>
      <c r="E2620" s="353">
        <v>87</v>
      </c>
      <c r="F2620" s="271">
        <v>33</v>
      </c>
      <c r="G2620" s="271">
        <v>355</v>
      </c>
      <c r="H2620" s="272" t="s">
        <v>11356</v>
      </c>
      <c r="I2620" s="338" t="s">
        <v>9147</v>
      </c>
      <c r="J2620" s="272">
        <f t="shared" si="110"/>
        <v>370</v>
      </c>
    </row>
    <row r="2621" spans="1:10" x14ac:dyDescent="0.2">
      <c r="A2621" s="337" t="s">
        <v>2053</v>
      </c>
      <c r="B2621" s="354" t="s">
        <v>8490</v>
      </c>
      <c r="C2621" s="321">
        <v>1.5</v>
      </c>
      <c r="D2621" s="350" t="s">
        <v>2052</v>
      </c>
      <c r="E2621" s="353">
        <v>87</v>
      </c>
      <c r="F2621" s="271">
        <v>33</v>
      </c>
      <c r="G2621" s="271">
        <v>338</v>
      </c>
      <c r="I2621" s="338" t="s">
        <v>9147</v>
      </c>
      <c r="J2621" s="272">
        <f t="shared" si="110"/>
        <v>353</v>
      </c>
    </row>
    <row r="2622" spans="1:10" x14ac:dyDescent="0.2">
      <c r="A2622" s="337" t="s">
        <v>9128</v>
      </c>
      <c r="B2622" s="354" t="s">
        <v>8490</v>
      </c>
      <c r="C2622" s="321">
        <v>1.5</v>
      </c>
      <c r="D2622" s="420" t="s">
        <v>11645</v>
      </c>
      <c r="E2622" s="353">
        <v>88</v>
      </c>
      <c r="F2622" s="271">
        <v>33</v>
      </c>
      <c r="G2622" s="271">
        <v>340</v>
      </c>
      <c r="H2622" s="338" t="s">
        <v>11646</v>
      </c>
      <c r="I2622" s="338" t="s">
        <v>9147</v>
      </c>
      <c r="J2622" s="272">
        <f t="shared" si="110"/>
        <v>355</v>
      </c>
    </row>
    <row r="2623" spans="1:10" x14ac:dyDescent="0.2">
      <c r="A2623" s="337" t="s">
        <v>3430</v>
      </c>
      <c r="B2623" s="354" t="s">
        <v>8490</v>
      </c>
      <c r="C2623" s="321">
        <v>1.5</v>
      </c>
      <c r="D2623" s="350" t="s">
        <v>3431</v>
      </c>
      <c r="E2623" s="353" t="s">
        <v>3432</v>
      </c>
      <c r="F2623" s="271">
        <v>41</v>
      </c>
      <c r="G2623" s="271">
        <v>304</v>
      </c>
      <c r="H2623" s="338" t="s">
        <v>5460</v>
      </c>
      <c r="I2623" s="338" t="s">
        <v>9147</v>
      </c>
      <c r="J2623" s="272">
        <f t="shared" si="110"/>
        <v>319</v>
      </c>
    </row>
    <row r="2624" spans="1:10" x14ac:dyDescent="0.2">
      <c r="A2624" s="337" t="s">
        <v>4936</v>
      </c>
      <c r="B2624" s="354" t="s">
        <v>8490</v>
      </c>
      <c r="C2624" s="321">
        <v>1.5</v>
      </c>
      <c r="D2624" s="350" t="s">
        <v>3433</v>
      </c>
      <c r="E2624" s="353">
        <v>89</v>
      </c>
      <c r="F2624" s="271">
        <v>3</v>
      </c>
      <c r="G2624" s="271">
        <v>330</v>
      </c>
      <c r="H2624" s="338" t="s">
        <v>5460</v>
      </c>
      <c r="I2624" s="338" t="s">
        <v>9147</v>
      </c>
      <c r="J2624" s="272">
        <f t="shared" si="110"/>
        <v>345</v>
      </c>
    </row>
    <row r="2625" spans="1:10" x14ac:dyDescent="0.2">
      <c r="A2625" s="337" t="s">
        <v>9792</v>
      </c>
      <c r="B2625" s="354" t="s">
        <v>8490</v>
      </c>
      <c r="C2625" s="321">
        <v>1.5</v>
      </c>
      <c r="D2625" s="350" t="s">
        <v>4707</v>
      </c>
      <c r="E2625" s="353">
        <v>95</v>
      </c>
      <c r="F2625" s="271">
        <v>38</v>
      </c>
      <c r="G2625" s="271">
        <v>313</v>
      </c>
      <c r="I2625" s="338" t="s">
        <v>9147</v>
      </c>
      <c r="J2625" s="272">
        <f t="shared" si="110"/>
        <v>328</v>
      </c>
    </row>
    <row r="2626" spans="1:10" x14ac:dyDescent="0.2">
      <c r="A2626" s="328" t="s">
        <v>1621</v>
      </c>
      <c r="B2626" s="336" t="s">
        <v>4957</v>
      </c>
      <c r="C2626" s="332">
        <v>1.5</v>
      </c>
      <c r="D2626" s="336" t="s">
        <v>5928</v>
      </c>
      <c r="E2626" s="271">
        <v>86</v>
      </c>
      <c r="F2626" s="271">
        <v>34</v>
      </c>
      <c r="G2626" s="271">
        <v>330</v>
      </c>
      <c r="I2626" s="338" t="s">
        <v>9147</v>
      </c>
      <c r="J2626" s="272">
        <f t="shared" si="110"/>
        <v>345</v>
      </c>
    </row>
    <row r="2627" spans="1:10" x14ac:dyDescent="0.2">
      <c r="A2627" s="483" t="s">
        <v>10425</v>
      </c>
      <c r="B2627" s="484" t="s">
        <v>4957</v>
      </c>
      <c r="C2627" s="485">
        <v>1.5</v>
      </c>
      <c r="D2627" s="484" t="s">
        <v>5929</v>
      </c>
      <c r="E2627" s="486">
        <v>89</v>
      </c>
      <c r="F2627" s="486">
        <v>34</v>
      </c>
      <c r="G2627" s="486">
        <v>321</v>
      </c>
      <c r="I2627" s="338" t="s">
        <v>9147</v>
      </c>
      <c r="J2627" s="272">
        <f t="shared" si="110"/>
        <v>336</v>
      </c>
    </row>
    <row r="2628" spans="1:10" x14ac:dyDescent="0.2">
      <c r="A2628" s="492" t="s">
        <v>10425</v>
      </c>
      <c r="B2628" s="484" t="s">
        <v>4957</v>
      </c>
      <c r="C2628" s="493">
        <v>1.5</v>
      </c>
      <c r="D2628" s="484" t="s">
        <v>8918</v>
      </c>
      <c r="E2628" s="494">
        <v>90</v>
      </c>
      <c r="F2628" s="486">
        <v>34</v>
      </c>
      <c r="G2628" s="486">
        <v>322</v>
      </c>
      <c r="I2628" s="338" t="s">
        <v>9147</v>
      </c>
      <c r="J2628" s="272">
        <f t="shared" si="110"/>
        <v>337</v>
      </c>
    </row>
    <row r="2629" spans="1:10" x14ac:dyDescent="0.2">
      <c r="A2629" s="348" t="s">
        <v>6104</v>
      </c>
      <c r="B2629" s="336" t="s">
        <v>4957</v>
      </c>
      <c r="C2629" s="361">
        <v>1.5</v>
      </c>
      <c r="D2629" s="336" t="s">
        <v>6103</v>
      </c>
      <c r="E2629" s="357">
        <v>87</v>
      </c>
      <c r="F2629" s="271">
        <v>34</v>
      </c>
      <c r="G2629" s="271">
        <v>325</v>
      </c>
      <c r="H2629" s="338" t="s">
        <v>4567</v>
      </c>
      <c r="I2629" s="338" t="s">
        <v>9147</v>
      </c>
      <c r="J2629" s="272">
        <f t="shared" si="110"/>
        <v>340</v>
      </c>
    </row>
    <row r="2630" spans="1:10" x14ac:dyDescent="0.2">
      <c r="A2630" s="348" t="s">
        <v>2988</v>
      </c>
      <c r="B2630" s="363" t="s">
        <v>4957</v>
      </c>
      <c r="C2630" s="358">
        <v>1.5</v>
      </c>
      <c r="D2630" s="336" t="s">
        <v>3498</v>
      </c>
      <c r="E2630" s="357">
        <v>89</v>
      </c>
      <c r="F2630" s="271">
        <v>33</v>
      </c>
      <c r="G2630" s="271">
        <v>305</v>
      </c>
      <c r="I2630" s="338" t="s">
        <v>9147</v>
      </c>
      <c r="J2630" s="272">
        <f t="shared" si="110"/>
        <v>320</v>
      </c>
    </row>
    <row r="2631" spans="1:10" x14ac:dyDescent="0.2">
      <c r="A2631" s="328" t="s">
        <v>9251</v>
      </c>
      <c r="B2631" s="336" t="s">
        <v>4957</v>
      </c>
      <c r="C2631" s="332">
        <v>1.5</v>
      </c>
      <c r="D2631" s="336" t="s">
        <v>5930</v>
      </c>
      <c r="E2631" s="271">
        <v>86</v>
      </c>
      <c r="F2631" s="271">
        <v>34</v>
      </c>
      <c r="G2631" s="271">
        <v>322</v>
      </c>
      <c r="I2631" s="338" t="s">
        <v>9147</v>
      </c>
      <c r="J2631" s="272">
        <f t="shared" si="110"/>
        <v>337</v>
      </c>
    </row>
    <row r="2632" spans="1:10" x14ac:dyDescent="0.2">
      <c r="A2632" s="337" t="s">
        <v>1485</v>
      </c>
      <c r="B2632" s="336" t="s">
        <v>2125</v>
      </c>
      <c r="C2632" s="332">
        <v>1.5</v>
      </c>
      <c r="D2632" s="336" t="s">
        <v>1486</v>
      </c>
      <c r="E2632" s="271">
        <v>85</v>
      </c>
      <c r="F2632" s="271">
        <v>32</v>
      </c>
      <c r="G2632" s="271">
        <v>334</v>
      </c>
      <c r="H2632" s="338" t="s">
        <v>3804</v>
      </c>
      <c r="I2632" s="338" t="s">
        <v>9147</v>
      </c>
      <c r="J2632" s="272">
        <f t="shared" si="110"/>
        <v>349</v>
      </c>
    </row>
    <row r="2633" spans="1:10" x14ac:dyDescent="0.2">
      <c r="A2633" s="337" t="s">
        <v>3140</v>
      </c>
      <c r="B2633" s="572" t="s">
        <v>2125</v>
      </c>
      <c r="C2633" s="332">
        <v>1.5</v>
      </c>
      <c r="D2633" s="572" t="s">
        <v>9843</v>
      </c>
      <c r="E2633" s="271">
        <v>89</v>
      </c>
      <c r="F2633" s="271">
        <v>33</v>
      </c>
      <c r="G2633" s="271">
        <v>326</v>
      </c>
      <c r="H2633" s="338"/>
      <c r="I2633" s="338" t="s">
        <v>9147</v>
      </c>
      <c r="J2633" s="272">
        <f t="shared" si="110"/>
        <v>341</v>
      </c>
    </row>
    <row r="2634" spans="1:10" x14ac:dyDescent="0.2">
      <c r="A2634" s="337" t="s">
        <v>8384</v>
      </c>
      <c r="B2634" s="336" t="s">
        <v>2125</v>
      </c>
      <c r="C2634" s="332">
        <v>1.5</v>
      </c>
      <c r="D2634" s="336" t="s">
        <v>6975</v>
      </c>
      <c r="E2634" s="271">
        <v>88</v>
      </c>
      <c r="F2634" s="271">
        <v>34</v>
      </c>
      <c r="G2634" s="271">
        <v>322</v>
      </c>
      <c r="I2634" s="338" t="s">
        <v>9147</v>
      </c>
      <c r="J2634" s="272">
        <f t="shared" si="110"/>
        <v>337</v>
      </c>
    </row>
    <row r="2635" spans="1:10" x14ac:dyDescent="0.2">
      <c r="A2635" s="483" t="s">
        <v>7754</v>
      </c>
      <c r="B2635" s="491" t="s">
        <v>2125</v>
      </c>
      <c r="C2635" s="485">
        <v>1.5</v>
      </c>
      <c r="D2635" s="538" t="s">
        <v>2710</v>
      </c>
      <c r="E2635" s="486">
        <v>87</v>
      </c>
      <c r="F2635" s="486">
        <v>34</v>
      </c>
      <c r="G2635" s="486">
        <v>310</v>
      </c>
      <c r="H2635" s="491"/>
      <c r="I2635" s="491" t="s">
        <v>9147</v>
      </c>
      <c r="J2635" s="491">
        <f t="shared" si="110"/>
        <v>325</v>
      </c>
    </row>
    <row r="2636" spans="1:10" x14ac:dyDescent="0.2">
      <c r="A2636" s="337" t="s">
        <v>500</v>
      </c>
      <c r="B2636" s="338" t="s">
        <v>2125</v>
      </c>
      <c r="C2636" s="332">
        <v>1.5</v>
      </c>
      <c r="D2636" s="420" t="s">
        <v>10082</v>
      </c>
      <c r="E2636" s="271">
        <v>89</v>
      </c>
      <c r="F2636" s="271">
        <v>31</v>
      </c>
      <c r="G2636" s="271">
        <v>340</v>
      </c>
      <c r="H2636" s="338" t="s">
        <v>1795</v>
      </c>
      <c r="I2636" s="338" t="s">
        <v>9147</v>
      </c>
      <c r="J2636" s="272">
        <f t="shared" si="110"/>
        <v>355</v>
      </c>
    </row>
    <row r="2637" spans="1:10" x14ac:dyDescent="0.2">
      <c r="A2637" s="496" t="s">
        <v>10423</v>
      </c>
      <c r="B2637" s="528" t="s">
        <v>2125</v>
      </c>
      <c r="C2637" s="529">
        <v>1.5</v>
      </c>
      <c r="D2637" s="528" t="s">
        <v>10424</v>
      </c>
      <c r="E2637" s="530">
        <v>88</v>
      </c>
      <c r="F2637" s="498">
        <v>34</v>
      </c>
      <c r="G2637" s="498">
        <v>312</v>
      </c>
      <c r="H2637" s="499"/>
      <c r="I2637" s="499" t="s">
        <v>9147</v>
      </c>
      <c r="J2637" s="499">
        <f t="shared" si="110"/>
        <v>327</v>
      </c>
    </row>
    <row r="2638" spans="1:10" x14ac:dyDescent="0.2">
      <c r="A2638" s="328" t="s">
        <v>5521</v>
      </c>
      <c r="B2638" s="354" t="s">
        <v>2125</v>
      </c>
      <c r="C2638" s="358">
        <v>1.5</v>
      </c>
      <c r="D2638" s="336" t="s">
        <v>9149</v>
      </c>
      <c r="E2638" s="359">
        <v>89</v>
      </c>
      <c r="F2638" s="271">
        <v>34</v>
      </c>
      <c r="G2638" s="271">
        <v>324</v>
      </c>
      <c r="I2638" s="338" t="s">
        <v>9147</v>
      </c>
      <c r="J2638" s="272">
        <f t="shared" si="110"/>
        <v>339</v>
      </c>
    </row>
    <row r="2639" spans="1:10" x14ac:dyDescent="0.2">
      <c r="A2639" s="483" t="s">
        <v>2643</v>
      </c>
      <c r="B2639" s="525" t="s">
        <v>2125</v>
      </c>
      <c r="C2639" s="526">
        <v>1.5</v>
      </c>
      <c r="D2639" s="484" t="s">
        <v>930</v>
      </c>
      <c r="E2639" s="527">
        <v>88</v>
      </c>
      <c r="F2639" s="486">
        <v>34</v>
      </c>
      <c r="G2639" s="486">
        <v>323</v>
      </c>
      <c r="H2639" s="491"/>
      <c r="I2639" s="491" t="s">
        <v>9147</v>
      </c>
      <c r="J2639" s="491">
        <f t="shared" si="110"/>
        <v>338</v>
      </c>
    </row>
    <row r="2640" spans="1:10" x14ac:dyDescent="0.2">
      <c r="A2640" s="337" t="s">
        <v>6896</v>
      </c>
      <c r="B2640" s="354" t="s">
        <v>2125</v>
      </c>
      <c r="C2640" s="358">
        <v>1.5</v>
      </c>
      <c r="D2640" s="336" t="s">
        <v>6897</v>
      </c>
      <c r="E2640" s="359">
        <v>85</v>
      </c>
      <c r="F2640" s="271">
        <v>34</v>
      </c>
      <c r="G2640" s="271">
        <v>320</v>
      </c>
      <c r="H2640" s="338" t="s">
        <v>8502</v>
      </c>
      <c r="I2640" s="338" t="s">
        <v>9147</v>
      </c>
      <c r="J2640" s="272">
        <f t="shared" si="110"/>
        <v>335</v>
      </c>
    </row>
    <row r="2641" spans="1:10" x14ac:dyDescent="0.2">
      <c r="A2641" s="337" t="s">
        <v>6898</v>
      </c>
      <c r="B2641" s="354" t="s">
        <v>2125</v>
      </c>
      <c r="C2641" s="358">
        <v>1.5</v>
      </c>
      <c r="D2641" s="336" t="s">
        <v>8103</v>
      </c>
      <c r="E2641" s="359">
        <v>88</v>
      </c>
      <c r="F2641" s="271">
        <v>31</v>
      </c>
      <c r="G2641" s="271">
        <v>328</v>
      </c>
      <c r="H2641" s="338" t="s">
        <v>8502</v>
      </c>
      <c r="I2641" s="338" t="s">
        <v>9147</v>
      </c>
      <c r="J2641" s="272">
        <f t="shared" si="110"/>
        <v>343</v>
      </c>
    </row>
    <row r="2642" spans="1:10" x14ac:dyDescent="0.2">
      <c r="A2642" s="328" t="s">
        <v>3736</v>
      </c>
      <c r="B2642" s="354" t="s">
        <v>2125</v>
      </c>
      <c r="C2642" s="358">
        <v>1.5</v>
      </c>
      <c r="D2642" s="336" t="s">
        <v>3737</v>
      </c>
      <c r="E2642" s="359">
        <v>89</v>
      </c>
      <c r="F2642" s="339"/>
      <c r="G2642" s="339"/>
      <c r="I2642" s="338" t="s">
        <v>9147</v>
      </c>
      <c r="J2642" s="272">
        <f t="shared" si="110"/>
        <v>15</v>
      </c>
    </row>
    <row r="2643" spans="1:10" x14ac:dyDescent="0.2">
      <c r="A2643" s="424"/>
      <c r="B2643" s="354" t="s">
        <v>2125</v>
      </c>
      <c r="C2643" s="358">
        <v>1.5</v>
      </c>
      <c r="D2643" s="336" t="s">
        <v>9676</v>
      </c>
      <c r="E2643" s="359">
        <v>87</v>
      </c>
      <c r="F2643" s="271">
        <v>34</v>
      </c>
      <c r="G2643" s="271">
        <v>310</v>
      </c>
      <c r="I2643" s="338" t="s">
        <v>9147</v>
      </c>
      <c r="J2643" s="272">
        <f t="shared" si="110"/>
        <v>325</v>
      </c>
    </row>
    <row r="2644" spans="1:10" x14ac:dyDescent="0.2">
      <c r="A2644" s="424" t="s">
        <v>11079</v>
      </c>
      <c r="B2644" s="582" t="s">
        <v>2125</v>
      </c>
      <c r="C2644" s="358">
        <v>1.5</v>
      </c>
      <c r="D2644" s="572" t="s">
        <v>11080</v>
      </c>
      <c r="E2644" s="359">
        <v>86</v>
      </c>
      <c r="F2644" s="271">
        <v>32</v>
      </c>
      <c r="G2644" s="271">
        <v>330</v>
      </c>
      <c r="H2644" s="272" t="s">
        <v>11061</v>
      </c>
      <c r="I2644" s="338" t="s">
        <v>9147</v>
      </c>
      <c r="J2644" s="272">
        <f t="shared" si="110"/>
        <v>345</v>
      </c>
    </row>
    <row r="2645" spans="1:10" x14ac:dyDescent="0.2">
      <c r="A2645" s="328" t="s">
        <v>5969</v>
      </c>
      <c r="B2645" s="354" t="s">
        <v>2125</v>
      </c>
      <c r="C2645" s="358">
        <v>1.5</v>
      </c>
      <c r="D2645" s="336" t="s">
        <v>5520</v>
      </c>
      <c r="E2645" s="359">
        <v>88</v>
      </c>
      <c r="I2645" s="338" t="s">
        <v>9147</v>
      </c>
      <c r="J2645" s="272">
        <f t="shared" si="110"/>
        <v>15</v>
      </c>
    </row>
    <row r="2646" spans="1:10" x14ac:dyDescent="0.2">
      <c r="A2646" s="328" t="s">
        <v>7804</v>
      </c>
      <c r="B2646" s="354" t="s">
        <v>2125</v>
      </c>
      <c r="C2646" s="358">
        <v>1.5</v>
      </c>
      <c r="D2646" s="336" t="s">
        <v>839</v>
      </c>
      <c r="E2646" s="359"/>
      <c r="I2646" s="338" t="s">
        <v>9147</v>
      </c>
      <c r="J2646" s="272">
        <f t="shared" si="110"/>
        <v>15</v>
      </c>
    </row>
    <row r="2647" spans="1:10" x14ac:dyDescent="0.2">
      <c r="A2647" s="483" t="s">
        <v>840</v>
      </c>
      <c r="B2647" s="525" t="s">
        <v>2125</v>
      </c>
      <c r="C2647" s="526">
        <v>1.5</v>
      </c>
      <c r="D2647" s="484" t="s">
        <v>4455</v>
      </c>
      <c r="E2647" s="527">
        <v>89</v>
      </c>
      <c r="F2647" s="486">
        <v>34</v>
      </c>
      <c r="G2647" s="486">
        <v>327</v>
      </c>
      <c r="H2647" s="491"/>
      <c r="I2647" s="491" t="s">
        <v>9147</v>
      </c>
      <c r="J2647" s="491">
        <f t="shared" si="110"/>
        <v>342</v>
      </c>
    </row>
    <row r="2648" spans="1:10" x14ac:dyDescent="0.2">
      <c r="A2648" s="337" t="s">
        <v>3880</v>
      </c>
      <c r="B2648" s="354" t="s">
        <v>2125</v>
      </c>
      <c r="C2648" s="358">
        <v>1.5</v>
      </c>
      <c r="D2648" s="336" t="s">
        <v>1994</v>
      </c>
      <c r="E2648" s="359">
        <v>88</v>
      </c>
      <c r="F2648" s="271">
        <v>34</v>
      </c>
      <c r="G2648" s="271">
        <v>327</v>
      </c>
      <c r="H2648" s="338" t="s">
        <v>604</v>
      </c>
      <c r="I2648" s="338" t="s">
        <v>9147</v>
      </c>
      <c r="J2648" s="272">
        <f t="shared" si="110"/>
        <v>342</v>
      </c>
    </row>
    <row r="2649" spans="1:10" x14ac:dyDescent="0.2">
      <c r="A2649" s="337" t="s">
        <v>10882</v>
      </c>
      <c r="B2649" s="582" t="s">
        <v>2125</v>
      </c>
      <c r="C2649" s="358">
        <v>1.5</v>
      </c>
      <c r="D2649" s="572" t="s">
        <v>10881</v>
      </c>
      <c r="E2649" s="359">
        <v>88</v>
      </c>
      <c r="F2649" s="271">
        <v>33</v>
      </c>
      <c r="G2649" s="271">
        <v>320</v>
      </c>
      <c r="H2649" s="338" t="s">
        <v>10860</v>
      </c>
      <c r="I2649" s="338" t="s">
        <v>9147</v>
      </c>
      <c r="J2649" s="272">
        <f t="shared" si="110"/>
        <v>335</v>
      </c>
    </row>
    <row r="2650" spans="1:10" x14ac:dyDescent="0.2">
      <c r="A2650" s="348" t="s">
        <v>9407</v>
      </c>
      <c r="B2650" s="336" t="s">
        <v>2574</v>
      </c>
      <c r="C2650" s="358">
        <v>1.5</v>
      </c>
      <c r="D2650" s="336" t="s">
        <v>9106</v>
      </c>
      <c r="E2650" s="357">
        <v>86</v>
      </c>
      <c r="F2650" s="271">
        <v>34</v>
      </c>
      <c r="G2650" s="271">
        <v>324</v>
      </c>
      <c r="I2650" s="338" t="s">
        <v>9147</v>
      </c>
      <c r="J2650" s="272">
        <f t="shared" si="110"/>
        <v>339</v>
      </c>
    </row>
    <row r="2651" spans="1:10" x14ac:dyDescent="0.2">
      <c r="A2651" s="348" t="s">
        <v>6760</v>
      </c>
      <c r="B2651" s="336" t="s">
        <v>2574</v>
      </c>
      <c r="C2651" s="358">
        <v>1.5</v>
      </c>
      <c r="D2651" s="336" t="s">
        <v>3858</v>
      </c>
      <c r="E2651" s="357">
        <v>90</v>
      </c>
      <c r="F2651" s="271">
        <v>33</v>
      </c>
      <c r="G2651" s="271">
        <v>340</v>
      </c>
      <c r="I2651" s="338" t="s">
        <v>9147</v>
      </c>
      <c r="J2651" s="272">
        <f t="shared" si="110"/>
        <v>355</v>
      </c>
    </row>
    <row r="2652" spans="1:10" x14ac:dyDescent="0.2">
      <c r="A2652" s="328" t="s">
        <v>6760</v>
      </c>
      <c r="B2652" s="354" t="s">
        <v>2574</v>
      </c>
      <c r="C2652" s="358">
        <v>1.5</v>
      </c>
      <c r="D2652" s="336" t="s">
        <v>7296</v>
      </c>
      <c r="E2652" s="359" t="s">
        <v>1321</v>
      </c>
      <c r="F2652" s="271">
        <v>93</v>
      </c>
      <c r="G2652" s="271">
        <v>340</v>
      </c>
      <c r="I2652" s="338" t="s">
        <v>9147</v>
      </c>
      <c r="J2652" s="272">
        <f t="shared" si="110"/>
        <v>355</v>
      </c>
    </row>
    <row r="2653" spans="1:10" x14ac:dyDescent="0.2">
      <c r="A2653" s="337" t="s">
        <v>1790</v>
      </c>
      <c r="B2653" s="354" t="s">
        <v>1019</v>
      </c>
      <c r="C2653" s="358">
        <v>1.5</v>
      </c>
      <c r="D2653" s="336" t="s">
        <v>1791</v>
      </c>
      <c r="E2653" s="359">
        <v>89</v>
      </c>
      <c r="F2653" s="271">
        <v>33</v>
      </c>
      <c r="G2653" s="271">
        <v>343</v>
      </c>
      <c r="I2653" s="338" t="s">
        <v>9147</v>
      </c>
      <c r="J2653" s="272">
        <f t="shared" si="110"/>
        <v>358</v>
      </c>
    </row>
    <row r="2654" spans="1:10" x14ac:dyDescent="0.2">
      <c r="A2654" s="338" t="s">
        <v>8284</v>
      </c>
      <c r="B2654" s="338" t="s">
        <v>1019</v>
      </c>
      <c r="C2654" s="358">
        <v>1.5</v>
      </c>
      <c r="D2654" s="420" t="s">
        <v>9843</v>
      </c>
      <c r="E2654" s="359">
        <v>95</v>
      </c>
      <c r="F2654" s="271">
        <v>33</v>
      </c>
      <c r="G2654" s="271">
        <v>322</v>
      </c>
      <c r="I2654" s="338" t="s">
        <v>9147</v>
      </c>
      <c r="J2654" s="272">
        <f t="shared" si="110"/>
        <v>337</v>
      </c>
    </row>
    <row r="2655" spans="1:10" x14ac:dyDescent="0.2">
      <c r="A2655" s="338" t="s">
        <v>1250</v>
      </c>
      <c r="B2655" s="338" t="s">
        <v>1019</v>
      </c>
      <c r="C2655" s="358">
        <v>1.5</v>
      </c>
      <c r="D2655" s="420" t="s">
        <v>6159</v>
      </c>
      <c r="E2655" s="359">
        <v>88</v>
      </c>
      <c r="F2655" s="271">
        <v>32</v>
      </c>
      <c r="G2655" s="271">
        <v>340</v>
      </c>
      <c r="I2655" s="338" t="s">
        <v>9147</v>
      </c>
      <c r="J2655" s="272">
        <f t="shared" si="110"/>
        <v>355</v>
      </c>
    </row>
    <row r="2656" spans="1:10" x14ac:dyDescent="0.2">
      <c r="A2656" s="338" t="s">
        <v>7687</v>
      </c>
      <c r="B2656" s="338" t="s">
        <v>1019</v>
      </c>
      <c r="C2656" s="358">
        <v>1.5</v>
      </c>
      <c r="D2656" s="420" t="s">
        <v>655</v>
      </c>
      <c r="E2656" s="271">
        <v>89</v>
      </c>
      <c r="F2656" s="271">
        <v>32</v>
      </c>
      <c r="G2656" s="271">
        <v>345</v>
      </c>
      <c r="I2656" s="338" t="s">
        <v>9147</v>
      </c>
      <c r="J2656" s="272">
        <f t="shared" si="110"/>
        <v>360</v>
      </c>
    </row>
    <row r="2657" spans="1:10" x14ac:dyDescent="0.2">
      <c r="A2657" s="328" t="s">
        <v>9215</v>
      </c>
      <c r="B2657" s="272" t="s">
        <v>1423</v>
      </c>
      <c r="C2657" s="332">
        <v>2</v>
      </c>
      <c r="D2657" s="333" t="s">
        <v>2899</v>
      </c>
      <c r="E2657" s="271" t="s">
        <v>3861</v>
      </c>
      <c r="F2657" s="271">
        <v>33</v>
      </c>
      <c r="G2657" s="271">
        <v>344</v>
      </c>
      <c r="I2657" s="338" t="s">
        <v>9147</v>
      </c>
      <c r="J2657" s="272">
        <f t="shared" si="110"/>
        <v>359</v>
      </c>
    </row>
    <row r="2658" spans="1:10" x14ac:dyDescent="0.2">
      <c r="A2658" s="328" t="s">
        <v>9111</v>
      </c>
      <c r="B2658" s="272" t="s">
        <v>1423</v>
      </c>
      <c r="C2658" s="332">
        <v>2</v>
      </c>
      <c r="D2658" s="333" t="s">
        <v>2822</v>
      </c>
      <c r="E2658" s="271" t="s">
        <v>1366</v>
      </c>
      <c r="F2658" s="271">
        <v>33</v>
      </c>
      <c r="G2658" s="271">
        <v>338</v>
      </c>
      <c r="I2658" s="338" t="s">
        <v>9147</v>
      </c>
      <c r="J2658" s="272">
        <f t="shared" si="110"/>
        <v>353</v>
      </c>
    </row>
    <row r="2659" spans="1:10" x14ac:dyDescent="0.2">
      <c r="A2659" s="424"/>
      <c r="B2659" s="272" t="s">
        <v>4892</v>
      </c>
      <c r="C2659" s="332">
        <v>2</v>
      </c>
      <c r="D2659" s="333" t="s">
        <v>4977</v>
      </c>
      <c r="E2659" s="271">
        <v>99</v>
      </c>
      <c r="F2659" s="271">
        <v>33</v>
      </c>
      <c r="G2659" s="271">
        <v>338</v>
      </c>
      <c r="I2659" s="338" t="s">
        <v>9147</v>
      </c>
      <c r="J2659" s="272">
        <f t="shared" si="110"/>
        <v>353</v>
      </c>
    </row>
    <row r="2660" spans="1:10" x14ac:dyDescent="0.2">
      <c r="A2660" s="424"/>
      <c r="B2660" s="272" t="s">
        <v>4892</v>
      </c>
      <c r="C2660" s="332">
        <v>2</v>
      </c>
      <c r="D2660" s="333" t="s">
        <v>8002</v>
      </c>
      <c r="E2660" s="271">
        <v>107</v>
      </c>
      <c r="F2660" s="339">
        <v>33</v>
      </c>
      <c r="G2660" s="339">
        <v>345</v>
      </c>
      <c r="I2660" s="338" t="s">
        <v>9147</v>
      </c>
      <c r="J2660" s="272">
        <f t="shared" si="110"/>
        <v>360</v>
      </c>
    </row>
    <row r="2661" spans="1:10" x14ac:dyDescent="0.2">
      <c r="A2661" s="424"/>
      <c r="B2661" s="272" t="s">
        <v>4892</v>
      </c>
      <c r="C2661" s="332">
        <v>2</v>
      </c>
      <c r="D2661" s="333" t="s">
        <v>4976</v>
      </c>
      <c r="E2661" s="271">
        <v>104</v>
      </c>
      <c r="F2661" s="271">
        <v>41</v>
      </c>
      <c r="G2661" s="271">
        <v>343</v>
      </c>
      <c r="I2661" s="338" t="s">
        <v>9147</v>
      </c>
      <c r="J2661" s="272">
        <f t="shared" si="110"/>
        <v>358</v>
      </c>
    </row>
    <row r="2662" spans="1:10" x14ac:dyDescent="0.2">
      <c r="A2662" s="328" t="s">
        <v>5871</v>
      </c>
      <c r="B2662" s="272" t="s">
        <v>4892</v>
      </c>
      <c r="C2662" s="332">
        <v>2</v>
      </c>
      <c r="D2662" s="333" t="s">
        <v>2604</v>
      </c>
      <c r="E2662" s="271">
        <v>99</v>
      </c>
      <c r="F2662" s="271">
        <v>33</v>
      </c>
      <c r="G2662" s="271">
        <v>339</v>
      </c>
      <c r="I2662" s="338" t="s">
        <v>9147</v>
      </c>
      <c r="J2662" s="272">
        <f t="shared" si="110"/>
        <v>354</v>
      </c>
    </row>
    <row r="2663" spans="1:10" x14ac:dyDescent="0.2">
      <c r="B2663" s="272" t="s">
        <v>4892</v>
      </c>
      <c r="C2663" s="332">
        <v>2</v>
      </c>
      <c r="D2663" s="333" t="s">
        <v>5253</v>
      </c>
      <c r="E2663" s="271">
        <v>103</v>
      </c>
      <c r="F2663" s="271">
        <v>41</v>
      </c>
      <c r="G2663" s="271">
        <v>342</v>
      </c>
      <c r="I2663" s="338" t="s">
        <v>9147</v>
      </c>
      <c r="J2663" s="272">
        <f t="shared" si="110"/>
        <v>357</v>
      </c>
    </row>
    <row r="2664" spans="1:10" x14ac:dyDescent="0.2">
      <c r="B2664" s="272" t="s">
        <v>4892</v>
      </c>
      <c r="C2664" s="332">
        <v>2</v>
      </c>
      <c r="D2664" s="333" t="s">
        <v>2302</v>
      </c>
      <c r="E2664" s="271">
        <v>107</v>
      </c>
      <c r="F2664" s="339">
        <v>33</v>
      </c>
      <c r="G2664" s="339">
        <v>344</v>
      </c>
      <c r="I2664" s="338" t="s">
        <v>9147</v>
      </c>
      <c r="J2664" s="272">
        <f>G2664+15</f>
        <v>359</v>
      </c>
    </row>
    <row r="2665" spans="1:10" x14ac:dyDescent="0.2">
      <c r="A2665" s="272"/>
      <c r="C2665" s="272"/>
      <c r="E2665" s="272"/>
      <c r="F2665" s="272"/>
      <c r="G2665" s="272"/>
    </row>
  </sheetData>
  <autoFilter ref="A1:L2666" xr:uid="{00000000-0009-0000-0000-000008000000}"/>
  <phoneticPr fontId="2" type="noConversion"/>
  <printOptions gridLines="1" gridLinesSet="0"/>
  <pageMargins left="0.78740157480314965" right="0.78740157480314965" top="0.98425196850393704" bottom="0.98425196850393704" header="0.51181102362204722" footer="0.51181102362204722"/>
  <pageSetup paperSize="9" scale="95" orientation="landscape" r:id="rId1"/>
  <headerFooter alignWithMargins="0">
    <oddHeader>&amp;C&amp;A</oddHeader>
    <oddFooter>&amp;L&amp;Z&amp;F
Ersteller : Stiepan Ralf&amp;CSeite &amp;P&amp;Rgedruckt am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
  <dimension ref="A1:I425"/>
  <sheetViews>
    <sheetView zoomScaleNormal="100" workbookViewId="0">
      <selection activeCell="C415" sqref="C415"/>
    </sheetView>
  </sheetViews>
  <sheetFormatPr baseColWidth="10" defaultRowHeight="12.75" x14ac:dyDescent="0.2"/>
  <cols>
    <col min="1" max="1" width="5.5" customWidth="1"/>
    <col min="2" max="2" width="6.83203125" customWidth="1"/>
    <col min="3" max="3" width="42.5" customWidth="1"/>
    <col min="4" max="4" width="6.6640625" style="4" customWidth="1"/>
    <col min="5" max="5" width="15" style="4" customWidth="1"/>
    <col min="6" max="6" width="20.1640625" style="4" customWidth="1"/>
    <col min="7" max="7" width="12.1640625" style="4" customWidth="1"/>
  </cols>
  <sheetData>
    <row r="1" spans="1:8" ht="20.25" x14ac:dyDescent="0.3">
      <c r="A1" s="454" t="s">
        <v>3837</v>
      </c>
      <c r="B1" s="161"/>
      <c r="C1" s="161"/>
      <c r="D1" s="161"/>
      <c r="E1" s="161"/>
      <c r="F1" s="161"/>
    </row>
    <row r="2" spans="1:8" ht="13.5" thickBot="1" x14ac:dyDescent="0.25"/>
    <row r="3" spans="1:8" ht="16.5" thickBot="1" x14ac:dyDescent="0.3">
      <c r="A3" s="212" t="s">
        <v>1933</v>
      </c>
      <c r="B3" s="213"/>
      <c r="C3" s="213"/>
      <c r="D3" s="220"/>
      <c r="E3" s="220"/>
      <c r="F3" s="203"/>
      <c r="G3" s="162"/>
      <c r="H3" s="230" t="s">
        <v>3364</v>
      </c>
    </row>
    <row r="4" spans="1:8" ht="15.75" x14ac:dyDescent="0.25">
      <c r="A4" s="194" t="s">
        <v>4371</v>
      </c>
      <c r="B4" s="28"/>
      <c r="C4" s="28"/>
      <c r="D4" s="11"/>
      <c r="E4" s="219" t="s">
        <v>9144</v>
      </c>
      <c r="F4" s="11"/>
      <c r="G4" s="140"/>
      <c r="H4">
        <v>0</v>
      </c>
    </row>
    <row r="5" spans="1:8" ht="16.5" thickBot="1" x14ac:dyDescent="0.3">
      <c r="A5" s="221" t="s">
        <v>4411</v>
      </c>
      <c r="B5" s="58"/>
      <c r="C5" s="58"/>
      <c r="D5" s="204"/>
      <c r="E5" s="204"/>
      <c r="F5" s="204"/>
      <c r="G5" s="141"/>
      <c r="H5">
        <v>0</v>
      </c>
    </row>
    <row r="6" spans="1:8" ht="26.25" thickBot="1" x14ac:dyDescent="0.25">
      <c r="A6" s="208" t="s">
        <v>4412</v>
      </c>
      <c r="B6" s="208" t="s">
        <v>5407</v>
      </c>
      <c r="C6" s="208" t="s">
        <v>3078</v>
      </c>
      <c r="D6" s="209" t="s">
        <v>8490</v>
      </c>
      <c r="E6" s="208" t="s">
        <v>526</v>
      </c>
      <c r="F6" s="208" t="s">
        <v>6625</v>
      </c>
      <c r="G6" s="210" t="s">
        <v>6626</v>
      </c>
      <c r="H6">
        <v>0</v>
      </c>
    </row>
    <row r="7" spans="1:8" x14ac:dyDescent="0.2">
      <c r="A7" s="6" t="s">
        <v>8490</v>
      </c>
      <c r="B7" s="52">
        <v>0.75</v>
      </c>
      <c r="C7" s="6" t="s">
        <v>5287</v>
      </c>
      <c r="D7" s="5">
        <v>72</v>
      </c>
      <c r="E7" s="5">
        <v>40</v>
      </c>
      <c r="F7" s="4" t="s">
        <v>2980</v>
      </c>
      <c r="H7">
        <v>0</v>
      </c>
    </row>
    <row r="8" spans="1:8" x14ac:dyDescent="0.2">
      <c r="A8" s="6" t="s">
        <v>8490</v>
      </c>
      <c r="B8" s="52">
        <v>0.75</v>
      </c>
      <c r="C8" s="6" t="s">
        <v>4536</v>
      </c>
      <c r="D8" s="5">
        <v>69</v>
      </c>
      <c r="E8" s="5">
        <v>66</v>
      </c>
      <c r="F8" s="4" t="s">
        <v>7089</v>
      </c>
      <c r="G8" s="4" t="s">
        <v>8263</v>
      </c>
      <c r="H8">
        <v>0</v>
      </c>
    </row>
    <row r="9" spans="1:8" x14ac:dyDescent="0.2">
      <c r="A9" s="6" t="s">
        <v>8490</v>
      </c>
      <c r="B9" s="52">
        <v>0.75</v>
      </c>
      <c r="C9" s="6" t="s">
        <v>1397</v>
      </c>
      <c r="D9" s="5">
        <v>69</v>
      </c>
      <c r="E9" s="5">
        <v>67</v>
      </c>
      <c r="F9" s="4" t="s">
        <v>7090</v>
      </c>
      <c r="G9" s="4" t="s">
        <v>8263</v>
      </c>
      <c r="H9">
        <v>0</v>
      </c>
    </row>
    <row r="10" spans="1:8" x14ac:dyDescent="0.2">
      <c r="A10" s="6" t="s">
        <v>8490</v>
      </c>
      <c r="B10" s="52">
        <v>0.75</v>
      </c>
      <c r="C10" s="6" t="s">
        <v>7088</v>
      </c>
      <c r="D10" s="5">
        <v>69</v>
      </c>
      <c r="E10" s="5">
        <v>68</v>
      </c>
      <c r="F10" s="4" t="s">
        <v>7091</v>
      </c>
      <c r="G10" s="4" t="s">
        <v>8263</v>
      </c>
      <c r="H10">
        <v>0</v>
      </c>
    </row>
    <row r="11" spans="1:8" x14ac:dyDescent="0.2">
      <c r="A11" s="60"/>
      <c r="B11" s="46"/>
      <c r="C11" s="46"/>
      <c r="D11" s="48"/>
      <c r="E11" s="137"/>
      <c r="F11" s="11"/>
      <c r="H11">
        <v>0</v>
      </c>
    </row>
    <row r="12" spans="1:8" x14ac:dyDescent="0.2">
      <c r="A12" s="6" t="s">
        <v>4892</v>
      </c>
      <c r="B12" s="52">
        <v>0.6</v>
      </c>
      <c r="C12" s="6" t="s">
        <v>4242</v>
      </c>
      <c r="D12" s="5">
        <v>69</v>
      </c>
      <c r="E12" s="5">
        <v>37</v>
      </c>
      <c r="F12" s="4" t="s">
        <v>2152</v>
      </c>
      <c r="G12" s="4" t="s">
        <v>8263</v>
      </c>
      <c r="H12">
        <v>0</v>
      </c>
    </row>
    <row r="13" spans="1:8" x14ac:dyDescent="0.2">
      <c r="A13" s="6" t="s">
        <v>4892</v>
      </c>
      <c r="B13" s="52">
        <v>0.6</v>
      </c>
      <c r="C13" s="6" t="s">
        <v>4675</v>
      </c>
      <c r="D13" s="5">
        <v>69</v>
      </c>
      <c r="E13" s="5">
        <v>33</v>
      </c>
      <c r="F13" s="4" t="s">
        <v>7324</v>
      </c>
      <c r="G13" s="4" t="s">
        <v>8263</v>
      </c>
      <c r="H13">
        <v>0</v>
      </c>
    </row>
    <row r="14" spans="1:8" x14ac:dyDescent="0.2">
      <c r="A14" s="6" t="s">
        <v>4892</v>
      </c>
      <c r="B14" s="52">
        <v>0.6</v>
      </c>
      <c r="C14" s="6" t="s">
        <v>1694</v>
      </c>
      <c r="D14" s="5">
        <v>69</v>
      </c>
      <c r="E14" s="5">
        <v>34</v>
      </c>
      <c r="F14" s="4" t="s">
        <v>5040</v>
      </c>
      <c r="G14" s="4" t="s">
        <v>8263</v>
      </c>
      <c r="H14">
        <v>0</v>
      </c>
    </row>
    <row r="15" spans="1:8" x14ac:dyDescent="0.2">
      <c r="A15" s="168"/>
      <c r="B15" s="169"/>
      <c r="C15" s="169"/>
      <c r="D15" s="170"/>
      <c r="E15" s="5"/>
      <c r="H15">
        <v>0</v>
      </c>
    </row>
    <row r="16" spans="1:8" x14ac:dyDescent="0.2">
      <c r="A16" s="6" t="s">
        <v>8490</v>
      </c>
      <c r="B16" s="52">
        <v>0.5</v>
      </c>
      <c r="C16" s="6" t="s">
        <v>544</v>
      </c>
      <c r="D16" s="5">
        <v>73</v>
      </c>
      <c r="E16" s="5">
        <v>1</v>
      </c>
      <c r="F16" s="4" t="s">
        <v>2981</v>
      </c>
      <c r="H16">
        <v>0</v>
      </c>
    </row>
    <row r="17" spans="1:9" x14ac:dyDescent="0.2">
      <c r="A17" s="6" t="s">
        <v>8490</v>
      </c>
      <c r="B17" s="52">
        <v>0.5</v>
      </c>
      <c r="C17" s="6" t="s">
        <v>8769</v>
      </c>
      <c r="D17" s="5">
        <v>71</v>
      </c>
      <c r="E17" s="5">
        <v>1</v>
      </c>
      <c r="F17" s="4" t="s">
        <v>2981</v>
      </c>
      <c r="H17">
        <v>0</v>
      </c>
    </row>
    <row r="18" spans="1:9" x14ac:dyDescent="0.2">
      <c r="A18" t="s">
        <v>8490</v>
      </c>
      <c r="B18" s="52">
        <v>0.5</v>
      </c>
      <c r="C18" t="s">
        <v>1425</v>
      </c>
      <c r="D18" s="4">
        <v>69</v>
      </c>
      <c r="E18" s="5">
        <v>72</v>
      </c>
      <c r="F18" s="5" t="s">
        <v>2097</v>
      </c>
      <c r="H18">
        <v>0</v>
      </c>
      <c r="I18" t="s">
        <v>7036</v>
      </c>
    </row>
    <row r="19" spans="1:9" x14ac:dyDescent="0.2">
      <c r="A19" s="6" t="s">
        <v>8490</v>
      </c>
      <c r="B19" s="52">
        <v>0.5</v>
      </c>
      <c r="C19" s="6" t="s">
        <v>5960</v>
      </c>
      <c r="D19" s="5">
        <v>69</v>
      </c>
      <c r="E19" s="5">
        <v>72</v>
      </c>
      <c r="F19" s="5" t="s">
        <v>2097</v>
      </c>
      <c r="H19">
        <v>0</v>
      </c>
      <c r="I19" t="s">
        <v>7036</v>
      </c>
    </row>
    <row r="20" spans="1:9" x14ac:dyDescent="0.2">
      <c r="A20" t="s">
        <v>8490</v>
      </c>
      <c r="B20" s="52">
        <v>0.5</v>
      </c>
      <c r="C20" t="s">
        <v>10301</v>
      </c>
      <c r="D20" s="4">
        <v>68</v>
      </c>
      <c r="E20" s="5">
        <v>72</v>
      </c>
      <c r="F20" s="5" t="s">
        <v>2097</v>
      </c>
      <c r="H20">
        <v>0</v>
      </c>
      <c r="I20" t="s">
        <v>7036</v>
      </c>
    </row>
    <row r="21" spans="1:9" x14ac:dyDescent="0.2">
      <c r="A21" s="6" t="s">
        <v>8490</v>
      </c>
      <c r="B21" s="52">
        <v>0.5</v>
      </c>
      <c r="C21" s="6" t="s">
        <v>10003</v>
      </c>
      <c r="D21" s="5">
        <v>71</v>
      </c>
      <c r="E21" s="5">
        <v>1</v>
      </c>
      <c r="F21" s="4" t="s">
        <v>2981</v>
      </c>
      <c r="H21">
        <v>0</v>
      </c>
    </row>
    <row r="22" spans="1:9" x14ac:dyDescent="0.2">
      <c r="A22" t="s">
        <v>8490</v>
      </c>
      <c r="B22" s="52">
        <v>0.5</v>
      </c>
      <c r="C22" t="s">
        <v>7771</v>
      </c>
      <c r="D22" s="4">
        <v>67</v>
      </c>
      <c r="E22" s="5">
        <v>72</v>
      </c>
      <c r="F22" s="5" t="s">
        <v>2097</v>
      </c>
      <c r="H22">
        <v>0</v>
      </c>
      <c r="I22" t="s">
        <v>7036</v>
      </c>
    </row>
    <row r="23" spans="1:9" x14ac:dyDescent="0.2">
      <c r="A23" s="6" t="s">
        <v>8490</v>
      </c>
      <c r="B23" s="52">
        <v>0.5</v>
      </c>
      <c r="C23" s="6" t="s">
        <v>7772</v>
      </c>
      <c r="D23" s="5">
        <v>71</v>
      </c>
      <c r="E23" s="5">
        <v>1</v>
      </c>
      <c r="F23" s="4" t="s">
        <v>2981</v>
      </c>
      <c r="H23">
        <v>0</v>
      </c>
    </row>
    <row r="24" spans="1:9" x14ac:dyDescent="0.2">
      <c r="B24" s="52">
        <v>0.5</v>
      </c>
      <c r="C24" t="s">
        <v>2234</v>
      </c>
      <c r="D24" s="4">
        <v>66</v>
      </c>
      <c r="E24" s="5">
        <v>3</v>
      </c>
      <c r="F24" s="4" t="s">
        <v>150</v>
      </c>
      <c r="H24">
        <v>0</v>
      </c>
    </row>
    <row r="25" spans="1:9" x14ac:dyDescent="0.2">
      <c r="A25" s="6" t="s">
        <v>2125</v>
      </c>
      <c r="B25" s="52">
        <v>0.5</v>
      </c>
      <c r="C25" s="6" t="s">
        <v>7140</v>
      </c>
      <c r="D25" s="5">
        <v>62</v>
      </c>
      <c r="E25" s="5">
        <v>4</v>
      </c>
      <c r="F25" s="4" t="s">
        <v>2719</v>
      </c>
      <c r="H25">
        <v>0</v>
      </c>
    </row>
    <row r="26" spans="1:9" x14ac:dyDescent="0.2">
      <c r="A26" t="s">
        <v>8490</v>
      </c>
      <c r="B26" s="52">
        <v>0.5</v>
      </c>
      <c r="C26" t="s">
        <v>8339</v>
      </c>
      <c r="D26" s="4">
        <v>71</v>
      </c>
      <c r="E26" s="5">
        <v>1</v>
      </c>
      <c r="F26" s="4" t="s">
        <v>2981</v>
      </c>
      <c r="H26">
        <v>0</v>
      </c>
    </row>
    <row r="27" spans="1:9" x14ac:dyDescent="0.2">
      <c r="A27" s="6" t="s">
        <v>2736</v>
      </c>
      <c r="B27" s="52">
        <v>0.5</v>
      </c>
      <c r="C27" s="6" t="s">
        <v>9310</v>
      </c>
      <c r="D27" s="5">
        <v>66</v>
      </c>
      <c r="E27" s="5">
        <v>3</v>
      </c>
      <c r="F27" s="4" t="s">
        <v>150</v>
      </c>
      <c r="H27">
        <v>0</v>
      </c>
    </row>
    <row r="28" spans="1:9" x14ac:dyDescent="0.2">
      <c r="A28" t="s">
        <v>8490</v>
      </c>
      <c r="B28" s="52">
        <v>0.5</v>
      </c>
      <c r="C28" t="s">
        <v>2667</v>
      </c>
      <c r="D28" s="4">
        <v>67</v>
      </c>
      <c r="E28" s="5">
        <v>72</v>
      </c>
      <c r="F28" s="5" t="s">
        <v>2097</v>
      </c>
      <c r="H28">
        <v>0</v>
      </c>
      <c r="I28" t="s">
        <v>7036</v>
      </c>
    </row>
    <row r="29" spans="1:9" x14ac:dyDescent="0.2">
      <c r="A29" s="6" t="s">
        <v>2125</v>
      </c>
      <c r="B29" s="52">
        <v>0.5</v>
      </c>
      <c r="C29" s="6" t="s">
        <v>8758</v>
      </c>
      <c r="D29" s="5">
        <v>62</v>
      </c>
      <c r="E29" s="5">
        <v>7</v>
      </c>
      <c r="F29" s="4" t="s">
        <v>638</v>
      </c>
      <c r="G29" s="4" t="s">
        <v>8263</v>
      </c>
      <c r="H29">
        <v>0</v>
      </c>
    </row>
    <row r="30" spans="1:9" x14ac:dyDescent="0.2">
      <c r="A30" t="s">
        <v>8490</v>
      </c>
      <c r="B30" s="52">
        <v>0.5</v>
      </c>
      <c r="C30" t="s">
        <v>8759</v>
      </c>
      <c r="D30" s="4">
        <v>71</v>
      </c>
      <c r="E30" s="5">
        <v>1</v>
      </c>
      <c r="F30" s="4" t="s">
        <v>2981</v>
      </c>
      <c r="H30">
        <v>0</v>
      </c>
    </row>
    <row r="31" spans="1:9" x14ac:dyDescent="0.2">
      <c r="A31" s="136" t="s">
        <v>2785</v>
      </c>
      <c r="B31" s="52">
        <v>0.5</v>
      </c>
      <c r="C31" s="136" t="s">
        <v>4242</v>
      </c>
      <c r="D31" s="137">
        <v>65</v>
      </c>
      <c r="E31" s="5">
        <v>37</v>
      </c>
      <c r="F31" s="4" t="s">
        <v>2152</v>
      </c>
      <c r="G31" s="4" t="s">
        <v>8263</v>
      </c>
      <c r="H31">
        <v>0</v>
      </c>
    </row>
    <row r="32" spans="1:9" x14ac:dyDescent="0.2">
      <c r="A32" s="136" t="s">
        <v>2785</v>
      </c>
      <c r="B32" s="52">
        <v>0.5</v>
      </c>
      <c r="C32" s="136" t="s">
        <v>4675</v>
      </c>
      <c r="D32" s="137">
        <v>65</v>
      </c>
      <c r="E32" s="5">
        <v>33</v>
      </c>
      <c r="F32" s="4" t="s">
        <v>7324</v>
      </c>
      <c r="G32" s="4" t="s">
        <v>8263</v>
      </c>
      <c r="H32">
        <v>0</v>
      </c>
    </row>
    <row r="33" spans="1:8" x14ac:dyDescent="0.2">
      <c r="A33" s="136" t="s">
        <v>2785</v>
      </c>
      <c r="B33" s="52">
        <v>0.5</v>
      </c>
      <c r="C33" s="136" t="s">
        <v>9599</v>
      </c>
      <c r="D33" s="137">
        <v>65</v>
      </c>
      <c r="E33" s="5">
        <v>34</v>
      </c>
      <c r="F33" s="4" t="s">
        <v>5040</v>
      </c>
      <c r="G33" s="4" t="s">
        <v>8263</v>
      </c>
      <c r="H33">
        <v>0</v>
      </c>
    </row>
    <row r="34" spans="1:8" x14ac:dyDescent="0.2">
      <c r="A34" s="6" t="s">
        <v>2125</v>
      </c>
      <c r="B34" s="52">
        <v>0.5</v>
      </c>
      <c r="C34" s="6" t="s">
        <v>4208</v>
      </c>
      <c r="D34" s="5">
        <v>62</v>
      </c>
      <c r="E34" s="5">
        <v>7</v>
      </c>
      <c r="F34" s="4" t="s">
        <v>638</v>
      </c>
      <c r="G34" s="4" t="s">
        <v>8263</v>
      </c>
      <c r="H34">
        <v>0</v>
      </c>
    </row>
    <row r="35" spans="1:8" x14ac:dyDescent="0.2">
      <c r="A35" s="6" t="s">
        <v>8490</v>
      </c>
      <c r="B35" s="52">
        <v>0.5</v>
      </c>
      <c r="C35" s="6" t="s">
        <v>2786</v>
      </c>
      <c r="D35" s="5">
        <v>70</v>
      </c>
      <c r="E35" s="5">
        <v>8</v>
      </c>
      <c r="F35" s="4" t="s">
        <v>9564</v>
      </c>
      <c r="H35">
        <v>0</v>
      </c>
    </row>
    <row r="36" spans="1:8" x14ac:dyDescent="0.2">
      <c r="A36" s="6" t="s">
        <v>2125</v>
      </c>
      <c r="B36" s="52">
        <v>0.5</v>
      </c>
      <c r="C36" s="6" t="s">
        <v>2808</v>
      </c>
      <c r="D36" s="5">
        <v>62</v>
      </c>
      <c r="E36" s="5">
        <v>7</v>
      </c>
      <c r="F36" s="4" t="s">
        <v>638</v>
      </c>
      <c r="G36" s="4" t="s">
        <v>8263</v>
      </c>
      <c r="H36">
        <v>0</v>
      </c>
    </row>
    <row r="37" spans="1:8" x14ac:dyDescent="0.2">
      <c r="A37" s="6" t="s">
        <v>2125</v>
      </c>
      <c r="B37" s="52">
        <v>0.5</v>
      </c>
      <c r="C37" s="6" t="s">
        <v>4891</v>
      </c>
      <c r="D37" s="5">
        <v>62</v>
      </c>
      <c r="E37" s="5">
        <v>9</v>
      </c>
      <c r="F37" s="4" t="s">
        <v>1186</v>
      </c>
      <c r="G37" s="4" t="s">
        <v>8263</v>
      </c>
      <c r="H37">
        <v>0</v>
      </c>
    </row>
    <row r="38" spans="1:8" x14ac:dyDescent="0.2">
      <c r="A38" s="6" t="s">
        <v>2125</v>
      </c>
      <c r="B38" s="52">
        <v>0.5</v>
      </c>
      <c r="C38" s="6" t="s">
        <v>8895</v>
      </c>
      <c r="D38" s="5">
        <v>62</v>
      </c>
      <c r="E38" s="5">
        <v>41</v>
      </c>
      <c r="F38" s="4" t="s">
        <v>1045</v>
      </c>
      <c r="G38" s="4" t="s">
        <v>8263</v>
      </c>
      <c r="H38">
        <v>0</v>
      </c>
    </row>
    <row r="39" spans="1:8" x14ac:dyDescent="0.2">
      <c r="A39" s="6" t="s">
        <v>2125</v>
      </c>
      <c r="B39" s="52">
        <v>0.5</v>
      </c>
      <c r="C39" s="6" t="s">
        <v>7320</v>
      </c>
      <c r="D39" s="5">
        <v>62</v>
      </c>
      <c r="E39" s="5">
        <v>42</v>
      </c>
      <c r="F39" s="4" t="s">
        <v>5348</v>
      </c>
      <c r="G39" s="4" t="s">
        <v>8263</v>
      </c>
      <c r="H39">
        <v>0</v>
      </c>
    </row>
    <row r="40" spans="1:8" x14ac:dyDescent="0.2">
      <c r="A40" s="6" t="s">
        <v>8490</v>
      </c>
      <c r="B40" s="52">
        <v>0.5</v>
      </c>
      <c r="C40" s="6" t="s">
        <v>4242</v>
      </c>
      <c r="D40" s="5">
        <v>65</v>
      </c>
      <c r="E40" s="5">
        <v>37</v>
      </c>
      <c r="F40" s="4" t="s">
        <v>2152</v>
      </c>
      <c r="G40" s="4" t="s">
        <v>8263</v>
      </c>
      <c r="H40">
        <v>0</v>
      </c>
    </row>
    <row r="41" spans="1:8" x14ac:dyDescent="0.2">
      <c r="A41" s="6" t="s">
        <v>8490</v>
      </c>
      <c r="B41" s="52">
        <v>0.5</v>
      </c>
      <c r="C41" s="6" t="s">
        <v>6661</v>
      </c>
      <c r="D41" s="5">
        <v>65</v>
      </c>
      <c r="E41" s="5">
        <v>33</v>
      </c>
      <c r="F41" s="4" t="s">
        <v>7324</v>
      </c>
      <c r="G41" s="4" t="s">
        <v>8263</v>
      </c>
      <c r="H41">
        <v>0</v>
      </c>
    </row>
    <row r="42" spans="1:8" x14ac:dyDescent="0.2">
      <c r="A42" s="6" t="s">
        <v>8490</v>
      </c>
      <c r="B42" s="52">
        <v>0.5</v>
      </c>
      <c r="C42" s="173" t="s">
        <v>9599</v>
      </c>
      <c r="D42" s="5">
        <v>65</v>
      </c>
      <c r="E42" s="5">
        <v>34</v>
      </c>
      <c r="F42" s="4" t="s">
        <v>5040</v>
      </c>
      <c r="G42" s="4" t="s">
        <v>8263</v>
      </c>
      <c r="H42">
        <v>0</v>
      </c>
    </row>
    <row r="43" spans="1:8" x14ac:dyDescent="0.2">
      <c r="A43" s="6" t="s">
        <v>4957</v>
      </c>
      <c r="B43" s="52">
        <v>0.5</v>
      </c>
      <c r="C43" s="6" t="s">
        <v>3105</v>
      </c>
      <c r="D43" s="5">
        <v>66</v>
      </c>
      <c r="E43" s="5">
        <v>37</v>
      </c>
      <c r="F43" s="4" t="s">
        <v>2152</v>
      </c>
      <c r="G43" s="4" t="s">
        <v>8263</v>
      </c>
      <c r="H43">
        <v>0</v>
      </c>
    </row>
    <row r="44" spans="1:8" x14ac:dyDescent="0.2">
      <c r="A44" s="6" t="s">
        <v>4957</v>
      </c>
      <c r="B44" s="52">
        <v>0.5</v>
      </c>
      <c r="C44" s="6" t="s">
        <v>4675</v>
      </c>
      <c r="D44" s="5">
        <v>66</v>
      </c>
      <c r="E44" s="5">
        <v>33</v>
      </c>
      <c r="F44" s="4" t="s">
        <v>7324</v>
      </c>
      <c r="G44" s="4" t="s">
        <v>8263</v>
      </c>
      <c r="H44">
        <v>0</v>
      </c>
    </row>
    <row r="45" spans="1:8" x14ac:dyDescent="0.2">
      <c r="A45" s="6" t="s">
        <v>4957</v>
      </c>
      <c r="B45" s="52">
        <v>0.5</v>
      </c>
      <c r="C45" s="6" t="s">
        <v>1694</v>
      </c>
      <c r="D45" s="5">
        <v>66</v>
      </c>
      <c r="E45" s="5">
        <v>34</v>
      </c>
      <c r="F45" s="4" t="s">
        <v>5040</v>
      </c>
      <c r="G45" s="4" t="s">
        <v>8263</v>
      </c>
      <c r="H45">
        <v>0</v>
      </c>
    </row>
    <row r="46" spans="1:8" x14ac:dyDescent="0.2">
      <c r="A46" s="6" t="s">
        <v>4957</v>
      </c>
      <c r="B46" s="52">
        <v>0.5</v>
      </c>
      <c r="C46" s="6" t="s">
        <v>3106</v>
      </c>
      <c r="D46" s="5">
        <v>64</v>
      </c>
      <c r="E46" s="5">
        <v>37</v>
      </c>
      <c r="F46" s="4" t="s">
        <v>2152</v>
      </c>
      <c r="G46" s="4" t="s">
        <v>8263</v>
      </c>
      <c r="H46">
        <v>0</v>
      </c>
    </row>
    <row r="47" spans="1:8" x14ac:dyDescent="0.2">
      <c r="A47" s="6" t="s">
        <v>4957</v>
      </c>
      <c r="B47" s="52">
        <v>0.5</v>
      </c>
      <c r="C47" s="6" t="s">
        <v>235</v>
      </c>
      <c r="D47" s="5">
        <v>64</v>
      </c>
      <c r="E47" s="5">
        <v>33</v>
      </c>
      <c r="F47" s="4" t="s">
        <v>7324</v>
      </c>
      <c r="G47" s="4" t="s">
        <v>8263</v>
      </c>
      <c r="H47">
        <v>0</v>
      </c>
    </row>
    <row r="48" spans="1:8" x14ac:dyDescent="0.2">
      <c r="A48" s="6" t="s">
        <v>4957</v>
      </c>
      <c r="B48" s="52">
        <v>0.5</v>
      </c>
      <c r="C48" s="6" t="s">
        <v>605</v>
      </c>
      <c r="D48" s="5">
        <v>64</v>
      </c>
      <c r="E48" s="5">
        <v>34</v>
      </c>
      <c r="F48" s="4" t="s">
        <v>5040</v>
      </c>
      <c r="G48" s="4" t="s">
        <v>8263</v>
      </c>
      <c r="H48">
        <v>0</v>
      </c>
    </row>
    <row r="49" spans="1:8" x14ac:dyDescent="0.2">
      <c r="A49" s="6" t="s">
        <v>8490</v>
      </c>
      <c r="B49" s="52">
        <v>0.5</v>
      </c>
      <c r="C49" s="6" t="s">
        <v>6481</v>
      </c>
      <c r="D49" s="5">
        <v>72</v>
      </c>
      <c r="E49" s="5">
        <v>1</v>
      </c>
      <c r="F49" s="4" t="s">
        <v>2981</v>
      </c>
      <c r="H49">
        <v>0</v>
      </c>
    </row>
    <row r="50" spans="1:8" x14ac:dyDescent="0.2">
      <c r="A50" s="6" t="s">
        <v>2785</v>
      </c>
      <c r="B50" s="52">
        <v>0.5</v>
      </c>
      <c r="C50" s="6" t="s">
        <v>1777</v>
      </c>
      <c r="D50" s="5">
        <v>68</v>
      </c>
      <c r="E50" s="5">
        <v>37</v>
      </c>
      <c r="F50" s="4" t="s">
        <v>2152</v>
      </c>
      <c r="G50" s="4" t="s">
        <v>8263</v>
      </c>
      <c r="H50">
        <v>0</v>
      </c>
    </row>
    <row r="51" spans="1:8" x14ac:dyDescent="0.2">
      <c r="A51" s="6" t="s">
        <v>2785</v>
      </c>
      <c r="B51" s="52">
        <v>0.5</v>
      </c>
      <c r="C51" s="6" t="s">
        <v>8857</v>
      </c>
      <c r="D51" s="5">
        <v>68</v>
      </c>
      <c r="E51" s="5">
        <v>33</v>
      </c>
      <c r="F51" s="4" t="s">
        <v>7324</v>
      </c>
      <c r="G51" s="4" t="s">
        <v>8263</v>
      </c>
      <c r="H51">
        <v>0</v>
      </c>
    </row>
    <row r="52" spans="1:8" x14ac:dyDescent="0.2">
      <c r="A52" s="6" t="s">
        <v>2785</v>
      </c>
      <c r="B52" s="52">
        <v>0.5</v>
      </c>
      <c r="C52" s="6" t="s">
        <v>9719</v>
      </c>
      <c r="D52" s="5">
        <v>68</v>
      </c>
      <c r="E52" s="5">
        <v>34</v>
      </c>
      <c r="F52" s="4" t="s">
        <v>5040</v>
      </c>
      <c r="G52" s="4" t="s">
        <v>8263</v>
      </c>
      <c r="H52">
        <v>0</v>
      </c>
    </row>
    <row r="53" spans="1:8" x14ac:dyDescent="0.2">
      <c r="A53" s="6" t="s">
        <v>2785</v>
      </c>
      <c r="B53" s="52">
        <v>0.5</v>
      </c>
      <c r="C53" s="6" t="s">
        <v>9720</v>
      </c>
      <c r="D53" s="5">
        <v>65</v>
      </c>
      <c r="E53" s="5">
        <v>3</v>
      </c>
      <c r="F53" s="4" t="s">
        <v>150</v>
      </c>
      <c r="H53">
        <v>0</v>
      </c>
    </row>
    <row r="54" spans="1:8" x14ac:dyDescent="0.2">
      <c r="A54" s="6" t="s">
        <v>8490</v>
      </c>
      <c r="B54" s="52">
        <v>0.5</v>
      </c>
      <c r="C54" s="6" t="s">
        <v>7575</v>
      </c>
      <c r="D54" s="5">
        <v>72</v>
      </c>
      <c r="E54" s="5">
        <v>1</v>
      </c>
      <c r="F54" s="4" t="s">
        <v>2981</v>
      </c>
      <c r="H54">
        <v>0</v>
      </c>
    </row>
    <row r="55" spans="1:8" x14ac:dyDescent="0.2">
      <c r="A55" s="6" t="s">
        <v>8490</v>
      </c>
      <c r="B55" s="52">
        <v>0.5</v>
      </c>
      <c r="C55" s="6" t="s">
        <v>4094</v>
      </c>
      <c r="D55" s="5">
        <v>70</v>
      </c>
      <c r="E55" s="5">
        <v>1</v>
      </c>
      <c r="F55" s="4" t="s">
        <v>2981</v>
      </c>
      <c r="H55">
        <v>0</v>
      </c>
    </row>
    <row r="56" spans="1:8" x14ac:dyDescent="0.2">
      <c r="A56" s="6" t="s">
        <v>683</v>
      </c>
      <c r="B56" s="52">
        <v>0.5</v>
      </c>
      <c r="C56" s="6" t="s">
        <v>1636</v>
      </c>
      <c r="D56" s="5">
        <v>66</v>
      </c>
      <c r="E56" s="5">
        <v>37</v>
      </c>
      <c r="F56" s="4" t="s">
        <v>2152</v>
      </c>
      <c r="G56" s="4" t="s">
        <v>8263</v>
      </c>
      <c r="H56">
        <v>0</v>
      </c>
    </row>
    <row r="57" spans="1:8" x14ac:dyDescent="0.2">
      <c r="A57" s="6" t="s">
        <v>683</v>
      </c>
      <c r="B57" s="52">
        <v>0.5</v>
      </c>
      <c r="C57" s="6" t="s">
        <v>5509</v>
      </c>
      <c r="D57" s="5">
        <v>66</v>
      </c>
      <c r="E57" s="5">
        <v>33</v>
      </c>
      <c r="F57" s="4" t="s">
        <v>7324</v>
      </c>
      <c r="G57" s="4" t="s">
        <v>8263</v>
      </c>
      <c r="H57">
        <v>0</v>
      </c>
    </row>
    <row r="58" spans="1:8" x14ac:dyDescent="0.2">
      <c r="A58" s="6" t="s">
        <v>683</v>
      </c>
      <c r="B58" s="52">
        <v>0.5</v>
      </c>
      <c r="C58" s="6" t="s">
        <v>8426</v>
      </c>
      <c r="D58" s="5">
        <v>66</v>
      </c>
      <c r="E58" s="5">
        <v>34</v>
      </c>
      <c r="F58" s="4" t="s">
        <v>5040</v>
      </c>
      <c r="G58" s="4" t="s">
        <v>8263</v>
      </c>
      <c r="H58">
        <v>0</v>
      </c>
    </row>
    <row r="59" spans="1:8" x14ac:dyDescent="0.2">
      <c r="A59" s="6" t="s">
        <v>8490</v>
      </c>
      <c r="B59" s="52">
        <v>0.5</v>
      </c>
      <c r="C59" s="6" t="s">
        <v>8427</v>
      </c>
      <c r="D59" s="5">
        <v>70</v>
      </c>
      <c r="E59" s="5">
        <v>1</v>
      </c>
      <c r="F59" s="4" t="s">
        <v>2981</v>
      </c>
      <c r="H59">
        <v>0</v>
      </c>
    </row>
    <row r="60" spans="1:8" x14ac:dyDescent="0.2">
      <c r="A60" s="6" t="s">
        <v>683</v>
      </c>
      <c r="B60" s="52">
        <v>0.5</v>
      </c>
      <c r="C60" s="6" t="s">
        <v>1690</v>
      </c>
      <c r="D60" s="5">
        <v>65</v>
      </c>
      <c r="E60" s="5">
        <v>43</v>
      </c>
      <c r="F60" s="4" t="s">
        <v>5349</v>
      </c>
      <c r="G60" s="4" t="s">
        <v>8263</v>
      </c>
      <c r="H60">
        <v>0</v>
      </c>
    </row>
    <row r="61" spans="1:8" x14ac:dyDescent="0.2">
      <c r="A61" s="6" t="s">
        <v>683</v>
      </c>
      <c r="B61" s="52">
        <v>0.5</v>
      </c>
      <c r="C61" s="6" t="s">
        <v>8355</v>
      </c>
      <c r="D61" s="5">
        <v>65</v>
      </c>
      <c r="E61" s="5">
        <v>41</v>
      </c>
      <c r="F61" s="4" t="s">
        <v>5350</v>
      </c>
      <c r="G61" s="4" t="s">
        <v>8263</v>
      </c>
      <c r="H61">
        <v>0</v>
      </c>
    </row>
    <row r="62" spans="1:8" x14ac:dyDescent="0.2">
      <c r="A62" s="6" t="s">
        <v>683</v>
      </c>
      <c r="B62" s="52">
        <v>0.5</v>
      </c>
      <c r="C62" s="6" t="s">
        <v>6366</v>
      </c>
      <c r="D62" s="5">
        <v>65</v>
      </c>
      <c r="E62" s="5">
        <v>46</v>
      </c>
      <c r="F62" s="4" t="s">
        <v>7128</v>
      </c>
      <c r="G62" s="4" t="s">
        <v>8263</v>
      </c>
      <c r="H62">
        <v>0</v>
      </c>
    </row>
    <row r="63" spans="1:8" x14ac:dyDescent="0.2">
      <c r="A63" s="6" t="s">
        <v>8490</v>
      </c>
      <c r="B63" s="52">
        <v>0.5</v>
      </c>
      <c r="C63" s="6" t="s">
        <v>9328</v>
      </c>
      <c r="D63" s="5">
        <v>62</v>
      </c>
      <c r="E63" s="5">
        <v>43</v>
      </c>
      <c r="F63" s="4" t="s">
        <v>9066</v>
      </c>
      <c r="G63" s="4" t="s">
        <v>8263</v>
      </c>
      <c r="H63">
        <v>0</v>
      </c>
    </row>
    <row r="64" spans="1:8" x14ac:dyDescent="0.2">
      <c r="A64" s="6" t="s">
        <v>8490</v>
      </c>
      <c r="B64" s="52">
        <v>0.5</v>
      </c>
      <c r="C64" s="6" t="s">
        <v>9329</v>
      </c>
      <c r="D64" s="5">
        <v>62</v>
      </c>
      <c r="E64" s="5">
        <v>41</v>
      </c>
      <c r="F64" s="4" t="s">
        <v>9067</v>
      </c>
      <c r="G64" s="4" t="s">
        <v>8263</v>
      </c>
      <c r="H64">
        <v>0</v>
      </c>
    </row>
    <row r="65" spans="1:9" x14ac:dyDescent="0.2">
      <c r="A65" s="6" t="s">
        <v>8490</v>
      </c>
      <c r="B65" s="52">
        <v>0.5</v>
      </c>
      <c r="C65" s="6" t="s">
        <v>7299</v>
      </c>
      <c r="D65" s="5">
        <v>62</v>
      </c>
      <c r="E65" s="5">
        <v>46</v>
      </c>
      <c r="F65" s="4" t="s">
        <v>9068</v>
      </c>
      <c r="G65" s="4" t="s">
        <v>8263</v>
      </c>
      <c r="H65">
        <v>0</v>
      </c>
    </row>
    <row r="66" spans="1:9" x14ac:dyDescent="0.2">
      <c r="A66" s="6" t="s">
        <v>3365</v>
      </c>
      <c r="B66" s="52">
        <v>0.5</v>
      </c>
      <c r="C66" s="6" t="s">
        <v>546</v>
      </c>
      <c r="D66" s="5">
        <v>66</v>
      </c>
      <c r="E66" s="5">
        <v>71</v>
      </c>
      <c r="F66" s="4" t="s">
        <v>2684</v>
      </c>
      <c r="G66" s="4" t="s">
        <v>8263</v>
      </c>
      <c r="H66">
        <v>0</v>
      </c>
    </row>
    <row r="67" spans="1:9" x14ac:dyDescent="0.2">
      <c r="A67" s="6"/>
      <c r="B67" s="52">
        <v>0.5</v>
      </c>
      <c r="C67" s="6" t="s">
        <v>547</v>
      </c>
      <c r="D67" s="5">
        <v>66</v>
      </c>
      <c r="E67" s="5">
        <v>69</v>
      </c>
      <c r="F67" s="4" t="s">
        <v>2685</v>
      </c>
      <c r="G67" s="4" t="s">
        <v>8263</v>
      </c>
      <c r="H67">
        <v>0</v>
      </c>
    </row>
    <row r="68" spans="1:9" x14ac:dyDescent="0.2">
      <c r="A68" s="6"/>
      <c r="B68" s="52">
        <v>0.5</v>
      </c>
      <c r="C68" s="6" t="s">
        <v>8489</v>
      </c>
      <c r="D68" s="5">
        <v>66</v>
      </c>
      <c r="E68" s="5">
        <v>70</v>
      </c>
      <c r="F68" s="4" t="s">
        <v>218</v>
      </c>
      <c r="G68" s="4" t="s">
        <v>8263</v>
      </c>
      <c r="H68">
        <v>0</v>
      </c>
    </row>
    <row r="69" spans="1:9" x14ac:dyDescent="0.2">
      <c r="A69" s="6" t="s">
        <v>8490</v>
      </c>
      <c r="B69" s="52">
        <v>0.5</v>
      </c>
      <c r="C69" s="6" t="s">
        <v>1751</v>
      </c>
      <c r="D69" s="5">
        <v>68</v>
      </c>
      <c r="E69" s="5">
        <v>72</v>
      </c>
      <c r="F69" s="5" t="s">
        <v>2097</v>
      </c>
      <c r="H69">
        <v>0</v>
      </c>
      <c r="I69" t="s">
        <v>7036</v>
      </c>
    </row>
    <row r="70" spans="1:9" x14ac:dyDescent="0.2">
      <c r="A70" s="6" t="s">
        <v>8490</v>
      </c>
      <c r="B70" s="52">
        <v>0.5</v>
      </c>
      <c r="C70" s="6" t="s">
        <v>5540</v>
      </c>
      <c r="D70" s="5">
        <v>67</v>
      </c>
      <c r="E70" s="5">
        <v>72</v>
      </c>
      <c r="F70" s="5" t="s">
        <v>2097</v>
      </c>
      <c r="H70">
        <v>0</v>
      </c>
      <c r="I70" t="s">
        <v>7036</v>
      </c>
    </row>
    <row r="71" spans="1:9" x14ac:dyDescent="0.2">
      <c r="A71" s="6" t="s">
        <v>8490</v>
      </c>
      <c r="B71" s="52">
        <v>0.5</v>
      </c>
      <c r="C71" s="6" t="s">
        <v>818</v>
      </c>
      <c r="D71" s="5">
        <v>67</v>
      </c>
      <c r="E71" s="5">
        <v>1</v>
      </c>
      <c r="F71" s="4" t="s">
        <v>2981</v>
      </c>
      <c r="H71">
        <v>0</v>
      </c>
    </row>
    <row r="72" spans="1:9" x14ac:dyDescent="0.2">
      <c r="A72" s="6" t="s">
        <v>8490</v>
      </c>
      <c r="B72" s="52">
        <v>0.5</v>
      </c>
      <c r="C72" s="6" t="s">
        <v>7591</v>
      </c>
      <c r="D72" s="5">
        <v>65</v>
      </c>
      <c r="E72" s="5">
        <v>37</v>
      </c>
      <c r="F72" s="4" t="s">
        <v>2152</v>
      </c>
      <c r="G72" s="4" t="s">
        <v>8263</v>
      </c>
      <c r="H72">
        <v>0</v>
      </c>
    </row>
    <row r="73" spans="1:9" x14ac:dyDescent="0.2">
      <c r="A73" s="6" t="s">
        <v>8490</v>
      </c>
      <c r="B73" s="52">
        <v>0.5</v>
      </c>
      <c r="C73" s="6" t="s">
        <v>9085</v>
      </c>
      <c r="D73" s="5">
        <v>65</v>
      </c>
      <c r="E73" s="5">
        <v>33</v>
      </c>
      <c r="F73" s="4" t="s">
        <v>7324</v>
      </c>
      <c r="G73" s="4" t="s">
        <v>8263</v>
      </c>
      <c r="H73">
        <v>0</v>
      </c>
    </row>
    <row r="74" spans="1:9" x14ac:dyDescent="0.2">
      <c r="A74" s="6" t="s">
        <v>8490</v>
      </c>
      <c r="B74" s="52">
        <v>0.5</v>
      </c>
      <c r="C74" s="6" t="s">
        <v>5632</v>
      </c>
      <c r="D74" s="5">
        <v>65</v>
      </c>
      <c r="E74" s="5">
        <v>34</v>
      </c>
      <c r="F74" s="4" t="s">
        <v>5040</v>
      </c>
      <c r="G74" s="4" t="s">
        <v>8263</v>
      </c>
      <c r="H74">
        <v>0</v>
      </c>
    </row>
    <row r="75" spans="1:9" x14ac:dyDescent="0.2">
      <c r="A75" s="6" t="s">
        <v>8490</v>
      </c>
      <c r="B75" s="52">
        <v>0.5</v>
      </c>
      <c r="C75" s="6" t="s">
        <v>4478</v>
      </c>
      <c r="D75" s="5">
        <v>66</v>
      </c>
      <c r="E75" s="5">
        <v>37</v>
      </c>
      <c r="F75" s="4" t="s">
        <v>2152</v>
      </c>
      <c r="G75" s="4" t="s">
        <v>8263</v>
      </c>
      <c r="H75">
        <v>0</v>
      </c>
    </row>
    <row r="76" spans="1:9" x14ac:dyDescent="0.2">
      <c r="A76" s="6" t="s">
        <v>8490</v>
      </c>
      <c r="B76" s="52">
        <v>0.5</v>
      </c>
      <c r="C76" s="6" t="s">
        <v>5491</v>
      </c>
      <c r="D76" s="5">
        <v>66</v>
      </c>
      <c r="E76" s="5">
        <v>33</v>
      </c>
      <c r="F76" s="4" t="s">
        <v>7324</v>
      </c>
      <c r="G76" s="4" t="s">
        <v>8263</v>
      </c>
      <c r="H76">
        <v>0</v>
      </c>
    </row>
    <row r="77" spans="1:9" x14ac:dyDescent="0.2">
      <c r="A77" s="6" t="s">
        <v>8490</v>
      </c>
      <c r="B77" s="52">
        <v>0.5</v>
      </c>
      <c r="C77" s="6" t="s">
        <v>5492</v>
      </c>
      <c r="D77" s="5">
        <v>66</v>
      </c>
      <c r="E77" s="5">
        <v>34</v>
      </c>
      <c r="F77" s="4" t="s">
        <v>5040</v>
      </c>
      <c r="G77" s="4" t="s">
        <v>8263</v>
      </c>
      <c r="H77">
        <v>0</v>
      </c>
    </row>
    <row r="78" spans="1:9" x14ac:dyDescent="0.2">
      <c r="A78" s="6" t="s">
        <v>8490</v>
      </c>
      <c r="B78" s="52">
        <v>0.5</v>
      </c>
      <c r="C78" s="6" t="s">
        <v>9204</v>
      </c>
      <c r="D78" s="5">
        <v>66</v>
      </c>
      <c r="E78" s="5">
        <v>37</v>
      </c>
      <c r="F78" s="4" t="s">
        <v>2152</v>
      </c>
      <c r="G78" s="4" t="s">
        <v>8263</v>
      </c>
      <c r="H78">
        <v>0</v>
      </c>
    </row>
    <row r="79" spans="1:9" x14ac:dyDescent="0.2">
      <c r="A79" s="6" t="s">
        <v>8490</v>
      </c>
      <c r="B79" s="52">
        <v>0.5</v>
      </c>
      <c r="C79" s="6" t="s">
        <v>7842</v>
      </c>
      <c r="D79" s="5">
        <v>66</v>
      </c>
      <c r="E79" s="5">
        <v>33</v>
      </c>
      <c r="F79" s="4" t="s">
        <v>7324</v>
      </c>
      <c r="G79" s="4" t="s">
        <v>8263</v>
      </c>
      <c r="H79">
        <v>0</v>
      </c>
    </row>
    <row r="80" spans="1:9" x14ac:dyDescent="0.2">
      <c r="A80" s="6" t="s">
        <v>8490</v>
      </c>
      <c r="B80" s="52">
        <v>0.5</v>
      </c>
      <c r="C80" s="6" t="s">
        <v>7843</v>
      </c>
      <c r="D80" s="5">
        <v>66</v>
      </c>
      <c r="E80" s="5">
        <v>34</v>
      </c>
      <c r="F80" s="4" t="s">
        <v>5040</v>
      </c>
      <c r="G80" s="4" t="s">
        <v>8263</v>
      </c>
      <c r="H80">
        <v>0</v>
      </c>
    </row>
    <row r="81" spans="1:8" x14ac:dyDescent="0.2">
      <c r="A81" s="6" t="s">
        <v>8490</v>
      </c>
      <c r="B81" s="52">
        <v>0.5</v>
      </c>
      <c r="C81" s="6" t="s">
        <v>7844</v>
      </c>
      <c r="D81" s="5">
        <v>65</v>
      </c>
      <c r="E81" s="5">
        <v>37</v>
      </c>
      <c r="F81" s="4" t="s">
        <v>2152</v>
      </c>
      <c r="G81" s="4" t="s">
        <v>8263</v>
      </c>
      <c r="H81">
        <v>0</v>
      </c>
    </row>
    <row r="82" spans="1:8" x14ac:dyDescent="0.2">
      <c r="A82" s="6" t="s">
        <v>8490</v>
      </c>
      <c r="B82" s="52">
        <v>0.5</v>
      </c>
      <c r="C82" s="6" t="s">
        <v>2627</v>
      </c>
      <c r="D82" s="5">
        <v>65</v>
      </c>
      <c r="E82" s="5">
        <v>33</v>
      </c>
      <c r="F82" s="4" t="s">
        <v>7324</v>
      </c>
      <c r="G82" s="4" t="s">
        <v>8263</v>
      </c>
      <c r="H82">
        <v>0</v>
      </c>
    </row>
    <row r="83" spans="1:8" x14ac:dyDescent="0.2">
      <c r="A83" s="6" t="s">
        <v>8490</v>
      </c>
      <c r="B83" s="52">
        <v>0.5</v>
      </c>
      <c r="C83" s="6" t="s">
        <v>306</v>
      </c>
      <c r="D83" s="5">
        <v>65</v>
      </c>
      <c r="E83" s="5">
        <v>34</v>
      </c>
      <c r="F83" s="4" t="s">
        <v>5040</v>
      </c>
      <c r="G83" s="4" t="s">
        <v>8263</v>
      </c>
      <c r="H83">
        <v>0</v>
      </c>
    </row>
    <row r="84" spans="1:8" x14ac:dyDescent="0.2">
      <c r="A84" s="6" t="s">
        <v>8490</v>
      </c>
      <c r="B84" s="52">
        <v>0.5</v>
      </c>
      <c r="C84" s="6" t="s">
        <v>260</v>
      </c>
      <c r="D84" s="5">
        <v>65</v>
      </c>
      <c r="E84" s="5">
        <v>43</v>
      </c>
      <c r="F84" s="4" t="s">
        <v>5349</v>
      </c>
      <c r="G84" s="4" t="s">
        <v>8263</v>
      </c>
      <c r="H84">
        <v>0</v>
      </c>
    </row>
    <row r="85" spans="1:8" x14ac:dyDescent="0.2">
      <c r="A85" s="6" t="s">
        <v>8490</v>
      </c>
      <c r="B85" s="52">
        <v>0.5</v>
      </c>
      <c r="C85" s="6" t="s">
        <v>261</v>
      </c>
      <c r="D85" s="5">
        <v>65</v>
      </c>
      <c r="E85" s="5">
        <v>41</v>
      </c>
      <c r="F85" s="4" t="s">
        <v>5350</v>
      </c>
      <c r="G85" s="4" t="s">
        <v>8263</v>
      </c>
      <c r="H85">
        <v>0</v>
      </c>
    </row>
    <row r="86" spans="1:8" x14ac:dyDescent="0.2">
      <c r="A86" s="6" t="s">
        <v>8490</v>
      </c>
      <c r="B86" s="52">
        <v>0.5</v>
      </c>
      <c r="C86" s="6" t="s">
        <v>5346</v>
      </c>
      <c r="D86" s="5">
        <v>65</v>
      </c>
      <c r="E86" s="5">
        <v>46</v>
      </c>
      <c r="F86" s="4" t="s">
        <v>7128</v>
      </c>
      <c r="G86" s="4" t="s">
        <v>8263</v>
      </c>
      <c r="H86">
        <v>0</v>
      </c>
    </row>
    <row r="87" spans="1:8" x14ac:dyDescent="0.2">
      <c r="A87" s="6" t="s">
        <v>8490</v>
      </c>
      <c r="B87" s="52">
        <v>0.5</v>
      </c>
      <c r="C87" s="6" t="s">
        <v>9757</v>
      </c>
      <c r="D87" s="5">
        <v>64</v>
      </c>
      <c r="E87" s="5">
        <v>43</v>
      </c>
      <c r="F87" s="4" t="s">
        <v>5349</v>
      </c>
      <c r="G87" s="4" t="s">
        <v>8263</v>
      </c>
      <c r="H87">
        <v>0</v>
      </c>
    </row>
    <row r="88" spans="1:8" x14ac:dyDescent="0.2">
      <c r="A88" s="6" t="s">
        <v>8490</v>
      </c>
      <c r="B88" s="52">
        <v>0.5</v>
      </c>
      <c r="C88" s="6" t="s">
        <v>296</v>
      </c>
      <c r="D88" s="5">
        <v>64</v>
      </c>
      <c r="E88" s="5">
        <v>41</v>
      </c>
      <c r="F88" s="4" t="s">
        <v>5350</v>
      </c>
      <c r="G88" s="4" t="s">
        <v>8263</v>
      </c>
      <c r="H88">
        <v>0</v>
      </c>
    </row>
    <row r="89" spans="1:8" x14ac:dyDescent="0.2">
      <c r="A89" s="6" t="s">
        <v>8490</v>
      </c>
      <c r="B89" s="52">
        <v>0.5</v>
      </c>
      <c r="C89" s="6" t="s">
        <v>5436</v>
      </c>
      <c r="D89" s="5">
        <v>64</v>
      </c>
      <c r="E89" s="5">
        <v>46</v>
      </c>
      <c r="F89" s="4" t="s">
        <v>7128</v>
      </c>
      <c r="G89" s="4" t="s">
        <v>8263</v>
      </c>
      <c r="H89">
        <v>0</v>
      </c>
    </row>
    <row r="90" spans="1:8" x14ac:dyDescent="0.2">
      <c r="A90" s="6" t="s">
        <v>2125</v>
      </c>
      <c r="B90" s="52">
        <v>0.5</v>
      </c>
      <c r="C90" s="6" t="s">
        <v>4369</v>
      </c>
      <c r="D90" s="5">
        <v>73</v>
      </c>
      <c r="E90" s="5">
        <v>52</v>
      </c>
      <c r="F90" s="4" t="s">
        <v>5092</v>
      </c>
      <c r="G90" s="4" t="s">
        <v>8263</v>
      </c>
      <c r="H90">
        <v>0</v>
      </c>
    </row>
    <row r="91" spans="1:8" x14ac:dyDescent="0.2">
      <c r="A91" s="6" t="s">
        <v>2125</v>
      </c>
      <c r="B91" s="52">
        <v>0.5</v>
      </c>
      <c r="C91" s="6" t="s">
        <v>2346</v>
      </c>
      <c r="D91" s="5">
        <v>73</v>
      </c>
      <c r="E91" s="5">
        <v>51</v>
      </c>
      <c r="F91" s="4" t="s">
        <v>5093</v>
      </c>
      <c r="G91" s="4" t="s">
        <v>8263</v>
      </c>
      <c r="H91">
        <v>0</v>
      </c>
    </row>
    <row r="92" spans="1:8" x14ac:dyDescent="0.2">
      <c r="A92" s="6" t="s">
        <v>2125</v>
      </c>
      <c r="B92" s="52">
        <v>0.5</v>
      </c>
      <c r="C92" s="6" t="s">
        <v>8108</v>
      </c>
      <c r="D92" s="5">
        <v>73</v>
      </c>
      <c r="E92" s="5">
        <v>53</v>
      </c>
      <c r="F92" s="4" t="s">
        <v>5094</v>
      </c>
      <c r="G92" s="4" t="s">
        <v>8263</v>
      </c>
      <c r="H92">
        <v>0</v>
      </c>
    </row>
    <row r="93" spans="1:8" x14ac:dyDescent="0.2">
      <c r="A93" s="6" t="s">
        <v>2125</v>
      </c>
      <c r="B93" s="52">
        <v>0.5</v>
      </c>
      <c r="C93" s="6" t="s">
        <v>3500</v>
      </c>
      <c r="D93" s="5">
        <v>73</v>
      </c>
      <c r="E93" s="5">
        <v>52</v>
      </c>
      <c r="F93" s="4" t="s">
        <v>5092</v>
      </c>
      <c r="G93" s="4" t="s">
        <v>8263</v>
      </c>
      <c r="H93">
        <v>0</v>
      </c>
    </row>
    <row r="94" spans="1:8" x14ac:dyDescent="0.2">
      <c r="A94" s="6" t="s">
        <v>2125</v>
      </c>
      <c r="B94" s="52">
        <v>0.5</v>
      </c>
      <c r="C94" s="6" t="s">
        <v>785</v>
      </c>
      <c r="D94" s="5">
        <v>73</v>
      </c>
      <c r="E94" s="5">
        <v>51</v>
      </c>
      <c r="F94" s="4" t="s">
        <v>5093</v>
      </c>
      <c r="G94" s="4" t="s">
        <v>8263</v>
      </c>
      <c r="H94">
        <v>0</v>
      </c>
    </row>
    <row r="95" spans="1:8" x14ac:dyDescent="0.2">
      <c r="A95" s="6" t="s">
        <v>2125</v>
      </c>
      <c r="B95" s="52">
        <v>0.5</v>
      </c>
      <c r="C95" s="6" t="s">
        <v>5417</v>
      </c>
      <c r="D95" s="5">
        <v>73</v>
      </c>
      <c r="E95" s="5">
        <v>53</v>
      </c>
      <c r="F95" s="4" t="s">
        <v>5094</v>
      </c>
      <c r="G95" s="4" t="s">
        <v>8263</v>
      </c>
      <c r="H95">
        <v>0</v>
      </c>
    </row>
    <row r="96" spans="1:8" x14ac:dyDescent="0.2">
      <c r="A96" s="6" t="s">
        <v>2785</v>
      </c>
      <c r="B96" s="52">
        <v>0.5</v>
      </c>
      <c r="C96" s="6" t="s">
        <v>5095</v>
      </c>
      <c r="D96" s="5">
        <v>73</v>
      </c>
      <c r="E96" s="5">
        <v>55</v>
      </c>
      <c r="F96" s="4" t="s">
        <v>9893</v>
      </c>
      <c r="G96" s="4" t="s">
        <v>8263</v>
      </c>
      <c r="H96">
        <v>0</v>
      </c>
    </row>
    <row r="97" spans="1:8" x14ac:dyDescent="0.2">
      <c r="A97" s="6" t="s">
        <v>2785</v>
      </c>
      <c r="B97" s="52">
        <v>0.5</v>
      </c>
      <c r="C97" s="6" t="s">
        <v>2075</v>
      </c>
      <c r="D97" s="5">
        <v>73</v>
      </c>
      <c r="E97" s="5">
        <v>54</v>
      </c>
      <c r="F97" s="4" t="s">
        <v>4868</v>
      </c>
      <c r="G97" s="4" t="s">
        <v>8263</v>
      </c>
      <c r="H97">
        <v>0</v>
      </c>
    </row>
    <row r="98" spans="1:8" x14ac:dyDescent="0.2">
      <c r="A98" s="6" t="s">
        <v>2785</v>
      </c>
      <c r="B98" s="52">
        <v>0.5</v>
      </c>
      <c r="C98" s="6" t="s">
        <v>4867</v>
      </c>
      <c r="D98" s="5">
        <v>73</v>
      </c>
      <c r="E98" s="5">
        <v>56</v>
      </c>
      <c r="F98" s="4" t="s">
        <v>4278</v>
      </c>
      <c r="G98" s="4" t="s">
        <v>8263</v>
      </c>
      <c r="H98">
        <v>0</v>
      </c>
    </row>
    <row r="99" spans="1:8" x14ac:dyDescent="0.2">
      <c r="A99" s="6" t="s">
        <v>8490</v>
      </c>
      <c r="B99" s="52">
        <v>0.5</v>
      </c>
      <c r="C99" s="6" t="s">
        <v>7145</v>
      </c>
      <c r="D99" s="5">
        <v>65</v>
      </c>
      <c r="E99" s="5">
        <v>55</v>
      </c>
      <c r="F99" s="4" t="s">
        <v>8332</v>
      </c>
      <c r="H99">
        <v>0</v>
      </c>
    </row>
    <row r="100" spans="1:8" x14ac:dyDescent="0.2">
      <c r="A100" s="6" t="s">
        <v>8490</v>
      </c>
      <c r="B100" s="52">
        <v>0.5</v>
      </c>
      <c r="C100" s="6" t="s">
        <v>9312</v>
      </c>
      <c r="D100" s="5">
        <v>62</v>
      </c>
      <c r="E100" s="5">
        <v>57</v>
      </c>
      <c r="F100" s="4" t="s">
        <v>9066</v>
      </c>
      <c r="G100" s="4" t="s">
        <v>8263</v>
      </c>
      <c r="H100">
        <v>0</v>
      </c>
    </row>
    <row r="101" spans="1:8" x14ac:dyDescent="0.2">
      <c r="A101" s="6" t="s">
        <v>8490</v>
      </c>
      <c r="B101" s="52">
        <v>0.5</v>
      </c>
      <c r="C101" s="6" t="s">
        <v>539</v>
      </c>
      <c r="D101" s="5">
        <v>62</v>
      </c>
      <c r="E101" s="5">
        <v>58</v>
      </c>
      <c r="F101" s="4" t="s">
        <v>9067</v>
      </c>
      <c r="G101" s="4" t="s">
        <v>8263</v>
      </c>
      <c r="H101">
        <v>0</v>
      </c>
    </row>
    <row r="102" spans="1:8" x14ac:dyDescent="0.2">
      <c r="A102" s="6" t="s">
        <v>8490</v>
      </c>
      <c r="B102" s="52">
        <v>0.5</v>
      </c>
      <c r="C102" s="6" t="s">
        <v>10267</v>
      </c>
      <c r="D102" s="5">
        <v>62</v>
      </c>
      <c r="E102" s="5">
        <v>59</v>
      </c>
      <c r="F102" s="4" t="s">
        <v>9068</v>
      </c>
      <c r="G102" s="4" t="s">
        <v>8263</v>
      </c>
      <c r="H102">
        <v>0</v>
      </c>
    </row>
    <row r="103" spans="1:8" x14ac:dyDescent="0.2">
      <c r="A103" s="6" t="s">
        <v>8490</v>
      </c>
      <c r="B103" s="52">
        <v>0.5</v>
      </c>
      <c r="C103" s="6" t="s">
        <v>8889</v>
      </c>
      <c r="D103" s="5">
        <v>65</v>
      </c>
      <c r="E103" s="5">
        <v>37</v>
      </c>
      <c r="F103" s="4" t="s">
        <v>2152</v>
      </c>
      <c r="G103" s="4" t="s">
        <v>8263</v>
      </c>
      <c r="H103">
        <v>0</v>
      </c>
    </row>
    <row r="104" spans="1:8" x14ac:dyDescent="0.2">
      <c r="A104" s="6" t="s">
        <v>8490</v>
      </c>
      <c r="B104" s="52">
        <v>0.5</v>
      </c>
      <c r="C104" s="6" t="s">
        <v>6860</v>
      </c>
      <c r="D104" s="5">
        <v>65</v>
      </c>
      <c r="E104" s="5">
        <v>33</v>
      </c>
      <c r="F104" s="4" t="s">
        <v>7324</v>
      </c>
      <c r="G104" s="4" t="s">
        <v>8263</v>
      </c>
      <c r="H104">
        <v>0</v>
      </c>
    </row>
    <row r="105" spans="1:8" x14ac:dyDescent="0.2">
      <c r="A105" s="6" t="s">
        <v>8490</v>
      </c>
      <c r="B105" s="52">
        <v>0.5</v>
      </c>
      <c r="C105" s="6" t="s">
        <v>6861</v>
      </c>
      <c r="D105" s="5">
        <v>65</v>
      </c>
      <c r="E105" s="5">
        <v>34</v>
      </c>
      <c r="F105" s="4" t="s">
        <v>5040</v>
      </c>
      <c r="G105" s="4" t="s">
        <v>8263</v>
      </c>
      <c r="H105">
        <v>0</v>
      </c>
    </row>
    <row r="106" spans="1:8" x14ac:dyDescent="0.2">
      <c r="A106" s="6" t="s">
        <v>8490</v>
      </c>
      <c r="B106" s="52">
        <v>0.5</v>
      </c>
      <c r="C106" s="6" t="s">
        <v>4028</v>
      </c>
      <c r="D106" s="5">
        <v>65</v>
      </c>
      <c r="E106" s="5">
        <v>43</v>
      </c>
      <c r="F106" s="4" t="s">
        <v>5349</v>
      </c>
      <c r="G106" s="4" t="s">
        <v>8263</v>
      </c>
      <c r="H106">
        <v>0</v>
      </c>
    </row>
    <row r="107" spans="1:8" x14ac:dyDescent="0.2">
      <c r="A107" s="6" t="s">
        <v>8490</v>
      </c>
      <c r="B107" s="52">
        <v>0.5</v>
      </c>
      <c r="C107" s="6" t="s">
        <v>4029</v>
      </c>
      <c r="D107" s="5">
        <v>65</v>
      </c>
      <c r="E107" s="5">
        <v>41</v>
      </c>
      <c r="F107" s="4" t="s">
        <v>5350</v>
      </c>
      <c r="G107" s="4" t="s">
        <v>8263</v>
      </c>
      <c r="H107">
        <v>0</v>
      </c>
    </row>
    <row r="108" spans="1:8" x14ac:dyDescent="0.2">
      <c r="A108" s="6" t="s">
        <v>8490</v>
      </c>
      <c r="B108" s="52">
        <v>0.5</v>
      </c>
      <c r="C108" s="6" t="s">
        <v>5749</v>
      </c>
      <c r="D108" s="5">
        <v>65</v>
      </c>
      <c r="E108" s="5">
        <v>46</v>
      </c>
      <c r="F108" s="4" t="s">
        <v>7128</v>
      </c>
      <c r="G108" s="4" t="s">
        <v>8263</v>
      </c>
      <c r="H108">
        <v>0</v>
      </c>
    </row>
    <row r="109" spans="1:8" x14ac:dyDescent="0.2">
      <c r="A109" s="6" t="s">
        <v>8490</v>
      </c>
      <c r="B109" s="52">
        <v>0.5</v>
      </c>
      <c r="C109" s="6" t="s">
        <v>7419</v>
      </c>
      <c r="D109" s="5">
        <v>63</v>
      </c>
      <c r="E109" s="5">
        <v>57</v>
      </c>
      <c r="F109" s="4" t="s">
        <v>9066</v>
      </c>
      <c r="G109" s="4" t="s">
        <v>8263</v>
      </c>
      <c r="H109">
        <v>0</v>
      </c>
    </row>
    <row r="110" spans="1:8" x14ac:dyDescent="0.2">
      <c r="A110" s="6" t="s">
        <v>8490</v>
      </c>
      <c r="B110" s="52">
        <v>0.5</v>
      </c>
      <c r="C110" s="6" t="s">
        <v>6176</v>
      </c>
      <c r="D110" s="5">
        <v>63</v>
      </c>
      <c r="E110" s="5">
        <v>58</v>
      </c>
      <c r="F110" s="4" t="s">
        <v>9067</v>
      </c>
      <c r="G110" s="4" t="s">
        <v>8263</v>
      </c>
      <c r="H110">
        <v>0</v>
      </c>
    </row>
    <row r="111" spans="1:8" x14ac:dyDescent="0.2">
      <c r="A111" s="6" t="s">
        <v>8490</v>
      </c>
      <c r="B111" s="52">
        <v>0.5</v>
      </c>
      <c r="C111" s="6" t="s">
        <v>2778</v>
      </c>
      <c r="D111" s="5">
        <v>63</v>
      </c>
      <c r="E111" s="5">
        <v>59</v>
      </c>
      <c r="F111" s="4" t="s">
        <v>9068</v>
      </c>
      <c r="G111" s="4" t="s">
        <v>8263</v>
      </c>
      <c r="H111">
        <v>0</v>
      </c>
    </row>
    <row r="112" spans="1:8" x14ac:dyDescent="0.2">
      <c r="A112" s="6" t="s">
        <v>8490</v>
      </c>
      <c r="B112" s="52">
        <v>0.5</v>
      </c>
      <c r="C112" s="6" t="s">
        <v>2352</v>
      </c>
      <c r="D112" s="5">
        <v>65</v>
      </c>
      <c r="E112" s="5">
        <v>37</v>
      </c>
      <c r="F112" s="4" t="s">
        <v>5349</v>
      </c>
      <c r="G112" s="4" t="s">
        <v>8263</v>
      </c>
      <c r="H112">
        <v>0</v>
      </c>
    </row>
    <row r="113" spans="1:8" x14ac:dyDescent="0.2">
      <c r="A113" s="6" t="s">
        <v>8490</v>
      </c>
      <c r="B113" s="52">
        <v>0.5</v>
      </c>
      <c r="C113" s="6" t="s">
        <v>3250</v>
      </c>
      <c r="D113" s="5">
        <v>65</v>
      </c>
      <c r="E113" s="5">
        <v>33</v>
      </c>
      <c r="F113" s="4" t="s">
        <v>5350</v>
      </c>
      <c r="G113" s="4" t="s">
        <v>8263</v>
      </c>
      <c r="H113">
        <v>0</v>
      </c>
    </row>
    <row r="114" spans="1:8" x14ac:dyDescent="0.2">
      <c r="A114" s="6" t="s">
        <v>8490</v>
      </c>
      <c r="B114" s="52">
        <v>0.5</v>
      </c>
      <c r="C114" s="6" t="s">
        <v>3251</v>
      </c>
      <c r="D114" s="5">
        <v>65</v>
      </c>
      <c r="E114" s="5">
        <v>34</v>
      </c>
      <c r="F114" s="4" t="s">
        <v>7128</v>
      </c>
      <c r="G114" s="4" t="s">
        <v>8263</v>
      </c>
      <c r="H114">
        <v>0</v>
      </c>
    </row>
    <row r="115" spans="1:8" x14ac:dyDescent="0.2">
      <c r="A115" s="6" t="s">
        <v>8490</v>
      </c>
      <c r="B115" s="52">
        <v>0.5</v>
      </c>
      <c r="C115" s="6" t="s">
        <v>8624</v>
      </c>
      <c r="D115" s="5">
        <v>62</v>
      </c>
      <c r="E115" s="5">
        <v>57</v>
      </c>
      <c r="F115" s="4" t="s">
        <v>9066</v>
      </c>
      <c r="G115" s="4" t="s">
        <v>8263</v>
      </c>
      <c r="H115">
        <v>0</v>
      </c>
    </row>
    <row r="116" spans="1:8" x14ac:dyDescent="0.2">
      <c r="A116" s="6" t="s">
        <v>8490</v>
      </c>
      <c r="B116" s="52">
        <v>0.5</v>
      </c>
      <c r="C116" s="6" t="s">
        <v>3459</v>
      </c>
      <c r="D116" s="5">
        <v>62</v>
      </c>
      <c r="E116" s="5">
        <v>58</v>
      </c>
      <c r="F116" s="4" t="s">
        <v>9067</v>
      </c>
      <c r="G116" s="4" t="s">
        <v>8263</v>
      </c>
      <c r="H116">
        <v>0</v>
      </c>
    </row>
    <row r="117" spans="1:8" x14ac:dyDescent="0.2">
      <c r="A117" s="6" t="s">
        <v>8490</v>
      </c>
      <c r="B117" s="52">
        <v>0.5</v>
      </c>
      <c r="C117" s="6" t="s">
        <v>9460</v>
      </c>
      <c r="D117" s="5">
        <v>62</v>
      </c>
      <c r="E117" s="5">
        <v>59</v>
      </c>
      <c r="F117" s="4" t="s">
        <v>9068</v>
      </c>
      <c r="G117" s="4" t="s">
        <v>8263</v>
      </c>
      <c r="H117">
        <v>0</v>
      </c>
    </row>
    <row r="118" spans="1:8" x14ac:dyDescent="0.2">
      <c r="A118" s="6" t="s">
        <v>8490</v>
      </c>
      <c r="B118" s="52">
        <v>0.5</v>
      </c>
      <c r="C118" s="6" t="s">
        <v>9918</v>
      </c>
      <c r="D118" s="5">
        <v>65</v>
      </c>
      <c r="E118" s="5">
        <v>37</v>
      </c>
      <c r="F118" s="4" t="s">
        <v>2152</v>
      </c>
      <c r="G118" s="4" t="s">
        <v>8263</v>
      </c>
      <c r="H118">
        <v>0</v>
      </c>
    </row>
    <row r="119" spans="1:8" x14ac:dyDescent="0.2">
      <c r="A119" s="6" t="s">
        <v>8490</v>
      </c>
      <c r="B119" s="52">
        <v>0.5</v>
      </c>
      <c r="C119" s="6" t="s">
        <v>9544</v>
      </c>
      <c r="D119" s="5">
        <v>65</v>
      </c>
      <c r="E119" s="5">
        <v>33</v>
      </c>
      <c r="F119" s="4" t="s">
        <v>7324</v>
      </c>
      <c r="G119" s="4" t="s">
        <v>8263</v>
      </c>
      <c r="H119">
        <v>0</v>
      </c>
    </row>
    <row r="120" spans="1:8" x14ac:dyDescent="0.2">
      <c r="A120" s="6" t="s">
        <v>8490</v>
      </c>
      <c r="B120" s="52">
        <v>0.5</v>
      </c>
      <c r="C120" s="6" t="s">
        <v>3920</v>
      </c>
      <c r="D120" s="5">
        <v>65</v>
      </c>
      <c r="E120" s="5">
        <v>34</v>
      </c>
      <c r="F120" s="4" t="s">
        <v>5040</v>
      </c>
      <c r="G120" s="4" t="s">
        <v>8263</v>
      </c>
      <c r="H120">
        <v>0</v>
      </c>
    </row>
    <row r="121" spans="1:8" x14ac:dyDescent="0.2">
      <c r="A121" s="6" t="s">
        <v>8490</v>
      </c>
      <c r="B121" s="52">
        <v>0.5</v>
      </c>
      <c r="C121" s="6" t="s">
        <v>8839</v>
      </c>
      <c r="D121" s="5">
        <v>67</v>
      </c>
      <c r="E121" s="5">
        <v>37</v>
      </c>
      <c r="F121" s="4" t="s">
        <v>2152</v>
      </c>
      <c r="G121" s="4" t="s">
        <v>8263</v>
      </c>
      <c r="H121">
        <v>0</v>
      </c>
    </row>
    <row r="122" spans="1:8" x14ac:dyDescent="0.2">
      <c r="A122" s="6" t="s">
        <v>8490</v>
      </c>
      <c r="B122" s="52">
        <v>0.5</v>
      </c>
      <c r="C122" s="6" t="s">
        <v>5361</v>
      </c>
      <c r="D122" s="5">
        <v>67</v>
      </c>
      <c r="E122" s="5">
        <v>33</v>
      </c>
      <c r="F122" s="4" t="s">
        <v>7324</v>
      </c>
      <c r="G122" s="4" t="s">
        <v>8263</v>
      </c>
      <c r="H122">
        <v>0</v>
      </c>
    </row>
    <row r="123" spans="1:8" x14ac:dyDescent="0.2">
      <c r="A123" s="6" t="s">
        <v>8490</v>
      </c>
      <c r="B123" s="52">
        <v>0.5</v>
      </c>
      <c r="C123" s="6" t="s">
        <v>3045</v>
      </c>
      <c r="D123" s="5">
        <v>67</v>
      </c>
      <c r="E123" s="5">
        <v>34</v>
      </c>
      <c r="F123" s="4" t="s">
        <v>5040</v>
      </c>
      <c r="G123" s="4" t="s">
        <v>8263</v>
      </c>
      <c r="H123">
        <v>0</v>
      </c>
    </row>
    <row r="124" spans="1:8" x14ac:dyDescent="0.2">
      <c r="A124" s="6" t="s">
        <v>8490</v>
      </c>
      <c r="B124" s="52">
        <v>0.5</v>
      </c>
      <c r="C124" s="6" t="s">
        <v>9011</v>
      </c>
      <c r="D124" s="5">
        <v>67</v>
      </c>
      <c r="E124" s="5">
        <v>41</v>
      </c>
      <c r="F124" s="4" t="s">
        <v>5350</v>
      </c>
      <c r="G124" s="4" t="s">
        <v>8263</v>
      </c>
      <c r="H124">
        <v>0</v>
      </c>
    </row>
    <row r="125" spans="1:8" x14ac:dyDescent="0.2">
      <c r="A125" s="6" t="s">
        <v>2125</v>
      </c>
      <c r="B125" s="52">
        <v>0.5</v>
      </c>
      <c r="C125" s="6" t="s">
        <v>9757</v>
      </c>
      <c r="D125" s="5">
        <v>64</v>
      </c>
      <c r="E125" s="5">
        <v>43</v>
      </c>
      <c r="F125" s="4" t="s">
        <v>5349</v>
      </c>
      <c r="G125" s="4" t="s">
        <v>8263</v>
      </c>
      <c r="H125">
        <v>0</v>
      </c>
    </row>
    <row r="126" spans="1:8" x14ac:dyDescent="0.2">
      <c r="A126" s="6" t="s">
        <v>2125</v>
      </c>
      <c r="B126" s="52">
        <v>0.5</v>
      </c>
      <c r="C126" s="6" t="s">
        <v>296</v>
      </c>
      <c r="D126" s="5">
        <v>64</v>
      </c>
      <c r="E126" s="5">
        <v>41</v>
      </c>
      <c r="F126" s="4" t="s">
        <v>5350</v>
      </c>
      <c r="G126" s="4" t="s">
        <v>8263</v>
      </c>
      <c r="H126">
        <v>0</v>
      </c>
    </row>
    <row r="127" spans="1:8" x14ac:dyDescent="0.2">
      <c r="A127" s="6" t="s">
        <v>2125</v>
      </c>
      <c r="B127" s="52">
        <v>0.5</v>
      </c>
      <c r="C127" s="6" t="s">
        <v>4655</v>
      </c>
      <c r="D127" s="5">
        <v>64</v>
      </c>
      <c r="E127" s="5">
        <v>46</v>
      </c>
      <c r="F127" s="4" t="s">
        <v>7128</v>
      </c>
      <c r="G127" s="4" t="s">
        <v>8263</v>
      </c>
      <c r="H127">
        <v>0</v>
      </c>
    </row>
    <row r="128" spans="1:8" x14ac:dyDescent="0.2">
      <c r="A128" s="6" t="s">
        <v>8490</v>
      </c>
      <c r="B128" s="52">
        <v>0.5</v>
      </c>
      <c r="C128" s="6" t="s">
        <v>2986</v>
      </c>
      <c r="D128" s="5">
        <v>65</v>
      </c>
      <c r="E128" s="5">
        <v>71</v>
      </c>
      <c r="F128" s="4" t="s">
        <v>2684</v>
      </c>
      <c r="G128" s="4" t="s">
        <v>8263</v>
      </c>
      <c r="H128">
        <v>0</v>
      </c>
    </row>
    <row r="129" spans="1:8" x14ac:dyDescent="0.2">
      <c r="A129" s="6" t="s">
        <v>8490</v>
      </c>
      <c r="B129" s="52">
        <v>0.5</v>
      </c>
      <c r="C129" s="6" t="s">
        <v>2336</v>
      </c>
      <c r="D129" s="5">
        <v>65</v>
      </c>
      <c r="E129" s="5">
        <v>69</v>
      </c>
      <c r="F129" s="4" t="s">
        <v>2685</v>
      </c>
      <c r="G129" s="4" t="s">
        <v>8263</v>
      </c>
      <c r="H129">
        <v>0</v>
      </c>
    </row>
    <row r="130" spans="1:8" x14ac:dyDescent="0.2">
      <c r="A130" s="6" t="s">
        <v>8490</v>
      </c>
      <c r="B130" s="52">
        <v>0.5</v>
      </c>
      <c r="C130" s="6" t="s">
        <v>3137</v>
      </c>
      <c r="D130" s="5">
        <v>65</v>
      </c>
      <c r="E130" s="5">
        <v>70</v>
      </c>
      <c r="F130" s="4" t="s">
        <v>218</v>
      </c>
      <c r="G130" s="4" t="s">
        <v>8263</v>
      </c>
      <c r="H130">
        <v>0</v>
      </c>
    </row>
    <row r="131" spans="1:8" x14ac:dyDescent="0.2">
      <c r="A131" s="6" t="s">
        <v>8490</v>
      </c>
      <c r="B131" s="52">
        <v>0.5</v>
      </c>
      <c r="C131" s="6" t="s">
        <v>1040</v>
      </c>
      <c r="D131" s="5">
        <v>62</v>
      </c>
      <c r="E131" s="5">
        <v>57</v>
      </c>
      <c r="F131" s="4" t="s">
        <v>9066</v>
      </c>
      <c r="G131" s="4" t="s">
        <v>8263</v>
      </c>
      <c r="H131">
        <v>0</v>
      </c>
    </row>
    <row r="132" spans="1:8" x14ac:dyDescent="0.2">
      <c r="A132" s="6" t="s">
        <v>8490</v>
      </c>
      <c r="B132" s="52">
        <v>0.5</v>
      </c>
      <c r="C132" s="6" t="s">
        <v>2335</v>
      </c>
      <c r="D132" s="5">
        <v>62</v>
      </c>
      <c r="E132" s="5">
        <v>58</v>
      </c>
      <c r="F132" s="4" t="s">
        <v>9067</v>
      </c>
      <c r="G132" s="4" t="s">
        <v>8263</v>
      </c>
      <c r="H132">
        <v>0</v>
      </c>
    </row>
    <row r="133" spans="1:8" x14ac:dyDescent="0.2">
      <c r="A133" s="6" t="s">
        <v>8490</v>
      </c>
      <c r="B133" s="52">
        <v>0.5</v>
      </c>
      <c r="C133" s="6" t="s">
        <v>2337</v>
      </c>
      <c r="D133" s="5">
        <v>62</v>
      </c>
      <c r="E133" s="5">
        <v>59</v>
      </c>
      <c r="F133" s="4" t="s">
        <v>9068</v>
      </c>
      <c r="G133" s="4" t="s">
        <v>8263</v>
      </c>
      <c r="H133">
        <v>0</v>
      </c>
    </row>
    <row r="134" spans="1:8" x14ac:dyDescent="0.2">
      <c r="A134" s="6" t="s">
        <v>2125</v>
      </c>
      <c r="B134" s="52">
        <v>0.5</v>
      </c>
      <c r="C134" s="6" t="s">
        <v>4824</v>
      </c>
      <c r="D134" s="5"/>
      <c r="E134" s="5">
        <v>71</v>
      </c>
      <c r="F134" s="4" t="s">
        <v>2684</v>
      </c>
      <c r="G134" s="4" t="s">
        <v>8263</v>
      </c>
      <c r="H134">
        <v>0</v>
      </c>
    </row>
    <row r="135" spans="1:8" x14ac:dyDescent="0.2">
      <c r="A135" s="6" t="s">
        <v>2125</v>
      </c>
      <c r="B135" s="52">
        <v>0.5</v>
      </c>
      <c r="C135" s="6" t="s">
        <v>10245</v>
      </c>
      <c r="D135" s="5"/>
      <c r="E135" s="5">
        <v>69</v>
      </c>
      <c r="F135" s="4" t="s">
        <v>2685</v>
      </c>
      <c r="G135" s="4" t="s">
        <v>8263</v>
      </c>
      <c r="H135">
        <v>0</v>
      </c>
    </row>
    <row r="136" spans="1:8" x14ac:dyDescent="0.2">
      <c r="A136" s="6" t="s">
        <v>2125</v>
      </c>
      <c r="B136" s="52">
        <v>0.5</v>
      </c>
      <c r="C136" s="6" t="s">
        <v>942</v>
      </c>
      <c r="D136" s="5"/>
      <c r="E136" s="5">
        <v>70</v>
      </c>
      <c r="F136" s="4" t="s">
        <v>218</v>
      </c>
      <c r="G136" s="4" t="s">
        <v>8263</v>
      </c>
      <c r="H136">
        <v>0</v>
      </c>
    </row>
    <row r="137" spans="1:8" x14ac:dyDescent="0.2">
      <c r="A137" s="6" t="s">
        <v>8490</v>
      </c>
      <c r="B137" s="52">
        <v>0.5</v>
      </c>
      <c r="C137" s="6" t="s">
        <v>1849</v>
      </c>
      <c r="D137" s="5">
        <v>62</v>
      </c>
      <c r="E137" s="5">
        <v>57</v>
      </c>
      <c r="F137" s="4" t="s">
        <v>9066</v>
      </c>
      <c r="G137" s="4" t="s">
        <v>8263</v>
      </c>
      <c r="H137">
        <v>0</v>
      </c>
    </row>
    <row r="138" spans="1:8" x14ac:dyDescent="0.2">
      <c r="A138" s="6" t="s">
        <v>8490</v>
      </c>
      <c r="B138" s="52">
        <v>0.5</v>
      </c>
      <c r="C138" s="6" t="s">
        <v>623</v>
      </c>
      <c r="D138" s="5">
        <v>62</v>
      </c>
      <c r="E138" s="5">
        <v>58</v>
      </c>
      <c r="F138" s="4" t="s">
        <v>9067</v>
      </c>
      <c r="G138" s="4" t="s">
        <v>8263</v>
      </c>
      <c r="H138">
        <v>0</v>
      </c>
    </row>
    <row r="139" spans="1:8" x14ac:dyDescent="0.2">
      <c r="A139" s="6" t="s">
        <v>8490</v>
      </c>
      <c r="B139" s="52">
        <v>0.5</v>
      </c>
      <c r="C139" s="6" t="s">
        <v>3317</v>
      </c>
      <c r="D139" s="5">
        <v>62</v>
      </c>
      <c r="E139" s="5">
        <v>59</v>
      </c>
      <c r="F139" s="4" t="s">
        <v>9068</v>
      </c>
      <c r="G139" s="4" t="s">
        <v>8263</v>
      </c>
      <c r="H139">
        <v>0</v>
      </c>
    </row>
    <row r="140" spans="1:8" x14ac:dyDescent="0.2">
      <c r="A140" s="6" t="s">
        <v>8490</v>
      </c>
      <c r="B140" s="52">
        <v>0.5</v>
      </c>
      <c r="C140" s="6" t="s">
        <v>789</v>
      </c>
      <c r="D140" s="5">
        <v>69</v>
      </c>
      <c r="E140" s="5">
        <v>70</v>
      </c>
      <c r="F140" s="4" t="s">
        <v>2097</v>
      </c>
      <c r="H140">
        <v>0</v>
      </c>
    </row>
    <row r="141" spans="1:8" x14ac:dyDescent="0.2">
      <c r="A141" s="6" t="s">
        <v>8490</v>
      </c>
      <c r="B141" s="52">
        <v>0.5</v>
      </c>
      <c r="C141" s="6" t="s">
        <v>690</v>
      </c>
      <c r="D141" s="5">
        <v>71</v>
      </c>
      <c r="E141" s="5">
        <v>1</v>
      </c>
      <c r="F141" s="4" t="s">
        <v>2981</v>
      </c>
      <c r="H141">
        <v>0</v>
      </c>
    </row>
    <row r="142" spans="1:8" x14ac:dyDescent="0.2">
      <c r="A142" s="6" t="s">
        <v>8490</v>
      </c>
      <c r="B142" s="52">
        <v>0.5</v>
      </c>
      <c r="C142" s="9" t="s">
        <v>6294</v>
      </c>
      <c r="D142" s="5">
        <v>65</v>
      </c>
      <c r="E142" s="5">
        <v>37</v>
      </c>
      <c r="F142" s="4" t="s">
        <v>2152</v>
      </c>
      <c r="G142" s="4" t="s">
        <v>8263</v>
      </c>
      <c r="H142">
        <v>0</v>
      </c>
    </row>
    <row r="143" spans="1:8" x14ac:dyDescent="0.2">
      <c r="A143" s="6" t="s">
        <v>8490</v>
      </c>
      <c r="B143" s="52">
        <v>0.5</v>
      </c>
      <c r="C143" s="9" t="s">
        <v>395</v>
      </c>
      <c r="D143" s="5">
        <v>65</v>
      </c>
      <c r="E143" s="5">
        <v>33</v>
      </c>
      <c r="F143" s="4" t="s">
        <v>7324</v>
      </c>
      <c r="G143" s="4" t="s">
        <v>8263</v>
      </c>
      <c r="H143">
        <v>0</v>
      </c>
    </row>
    <row r="144" spans="1:8" x14ac:dyDescent="0.2">
      <c r="A144" s="6" t="s">
        <v>8490</v>
      </c>
      <c r="B144" s="52">
        <v>0.5</v>
      </c>
      <c r="C144" s="9" t="s">
        <v>874</v>
      </c>
      <c r="D144" s="5">
        <v>65</v>
      </c>
      <c r="E144" s="5">
        <v>34</v>
      </c>
      <c r="F144" s="4" t="s">
        <v>5040</v>
      </c>
      <c r="G144" s="4" t="s">
        <v>8263</v>
      </c>
      <c r="H144">
        <v>0</v>
      </c>
    </row>
    <row r="145" spans="1:8" x14ac:dyDescent="0.2">
      <c r="B145" s="53"/>
      <c r="E145" s="5"/>
      <c r="H145">
        <v>0</v>
      </c>
    </row>
    <row r="146" spans="1:8" x14ac:dyDescent="0.2">
      <c r="A146" s="6" t="s">
        <v>3365</v>
      </c>
      <c r="B146" s="52">
        <v>0.35</v>
      </c>
      <c r="C146" s="6" t="s">
        <v>1425</v>
      </c>
      <c r="D146" s="5">
        <v>64</v>
      </c>
      <c r="E146" s="5">
        <v>1</v>
      </c>
      <c r="F146" s="4" t="s">
        <v>2981</v>
      </c>
      <c r="H146">
        <v>0</v>
      </c>
    </row>
    <row r="147" spans="1:8" x14ac:dyDescent="0.2">
      <c r="A147" s="6" t="s">
        <v>3365</v>
      </c>
      <c r="B147" s="52">
        <v>0.35</v>
      </c>
      <c r="C147" s="6" t="s">
        <v>9206</v>
      </c>
      <c r="D147" s="5">
        <v>63</v>
      </c>
      <c r="E147" s="5">
        <v>35</v>
      </c>
      <c r="F147" s="4" t="s">
        <v>9408</v>
      </c>
      <c r="H147">
        <v>0</v>
      </c>
    </row>
    <row r="148" spans="1:8" x14ac:dyDescent="0.2">
      <c r="A148" s="6" t="s">
        <v>3365</v>
      </c>
      <c r="B148" s="52">
        <v>0.35</v>
      </c>
      <c r="C148" s="6" t="s">
        <v>10513</v>
      </c>
      <c r="D148" s="5">
        <v>65</v>
      </c>
      <c r="E148" s="5">
        <v>3</v>
      </c>
      <c r="F148" s="5" t="s">
        <v>150</v>
      </c>
      <c r="H148">
        <v>0</v>
      </c>
    </row>
    <row r="149" spans="1:8" x14ac:dyDescent="0.2">
      <c r="A149" s="6" t="s">
        <v>8490</v>
      </c>
      <c r="B149" s="52">
        <v>0.35</v>
      </c>
      <c r="C149" s="6" t="s">
        <v>8289</v>
      </c>
      <c r="D149" s="5">
        <v>61</v>
      </c>
      <c r="E149" s="5">
        <v>65</v>
      </c>
      <c r="F149" s="5" t="s">
        <v>3865</v>
      </c>
      <c r="H149">
        <v>0</v>
      </c>
    </row>
    <row r="150" spans="1:8" x14ac:dyDescent="0.2">
      <c r="A150" s="6"/>
      <c r="B150" s="52"/>
      <c r="C150" s="6"/>
      <c r="D150" s="5"/>
      <c r="E150" s="5"/>
      <c r="H150">
        <v>0</v>
      </c>
    </row>
    <row r="151" spans="1:8" x14ac:dyDescent="0.2">
      <c r="A151" t="s">
        <v>8490</v>
      </c>
      <c r="B151" s="52">
        <v>0.33</v>
      </c>
      <c r="C151" s="6" t="s">
        <v>5445</v>
      </c>
      <c r="D151" s="4">
        <v>63</v>
      </c>
      <c r="E151" s="5">
        <v>63</v>
      </c>
      <c r="F151" s="4" t="s">
        <v>9179</v>
      </c>
      <c r="H151">
        <v>0</v>
      </c>
    </row>
    <row r="152" spans="1:8" x14ac:dyDescent="0.2">
      <c r="A152" t="s">
        <v>8490</v>
      </c>
      <c r="B152" s="52">
        <v>0.33</v>
      </c>
      <c r="C152" s="6" t="s">
        <v>5917</v>
      </c>
      <c r="D152" s="4">
        <v>63</v>
      </c>
      <c r="E152" s="5">
        <v>10</v>
      </c>
      <c r="F152" s="4" t="s">
        <v>5674</v>
      </c>
      <c r="H152">
        <v>0</v>
      </c>
    </row>
    <row r="153" spans="1:8" x14ac:dyDescent="0.2">
      <c r="A153" t="s">
        <v>8490</v>
      </c>
      <c r="B153" s="52">
        <v>0.33</v>
      </c>
      <c r="C153" s="6" t="s">
        <v>5446</v>
      </c>
      <c r="D153" s="4">
        <v>63</v>
      </c>
      <c r="E153" s="5">
        <v>64</v>
      </c>
      <c r="F153" s="4" t="s">
        <v>9180</v>
      </c>
      <c r="H153">
        <v>0</v>
      </c>
    </row>
    <row r="154" spans="1:8" x14ac:dyDescent="0.2">
      <c r="A154" s="6" t="s">
        <v>8490</v>
      </c>
      <c r="B154" s="52">
        <v>0.33</v>
      </c>
      <c r="C154" s="6" t="s">
        <v>10003</v>
      </c>
      <c r="D154" s="5">
        <v>63</v>
      </c>
      <c r="E154" s="5">
        <v>6</v>
      </c>
      <c r="F154" s="4" t="s">
        <v>10092</v>
      </c>
      <c r="H154">
        <v>0</v>
      </c>
    </row>
    <row r="155" spans="1:8" x14ac:dyDescent="0.2">
      <c r="A155" s="6" t="s">
        <v>8490</v>
      </c>
      <c r="B155" s="52">
        <v>0.33</v>
      </c>
      <c r="C155" s="6" t="s">
        <v>5726</v>
      </c>
      <c r="D155" s="5">
        <v>62</v>
      </c>
      <c r="E155" s="5">
        <v>50</v>
      </c>
      <c r="F155" s="5" t="s">
        <v>10093</v>
      </c>
      <c r="H155">
        <v>0</v>
      </c>
    </row>
    <row r="156" spans="1:8" x14ac:dyDescent="0.2">
      <c r="A156" s="6" t="s">
        <v>8490</v>
      </c>
      <c r="B156" s="52">
        <v>0.33</v>
      </c>
      <c r="C156" s="6" t="s">
        <v>4046</v>
      </c>
      <c r="D156" s="5">
        <v>66</v>
      </c>
      <c r="E156" s="5">
        <v>5</v>
      </c>
      <c r="F156" s="4" t="s">
        <v>1723</v>
      </c>
      <c r="H156">
        <v>0</v>
      </c>
    </row>
    <row r="157" spans="1:8" x14ac:dyDescent="0.2">
      <c r="A157" s="6"/>
      <c r="B157" s="52">
        <v>0.33</v>
      </c>
      <c r="C157" s="6" t="s">
        <v>2234</v>
      </c>
      <c r="D157" s="5">
        <v>66</v>
      </c>
      <c r="E157" s="5">
        <v>12</v>
      </c>
      <c r="F157" s="4" t="s">
        <v>1724</v>
      </c>
      <c r="H157">
        <v>0</v>
      </c>
    </row>
    <row r="158" spans="1:8" x14ac:dyDescent="0.2">
      <c r="A158" t="s">
        <v>8490</v>
      </c>
      <c r="B158" s="52">
        <v>0.33</v>
      </c>
      <c r="C158" t="s">
        <v>17</v>
      </c>
      <c r="D158" s="4">
        <v>61</v>
      </c>
      <c r="E158" s="5">
        <v>13</v>
      </c>
      <c r="F158" s="4" t="s">
        <v>1725</v>
      </c>
      <c r="H158">
        <v>0</v>
      </c>
    </row>
    <row r="159" spans="1:8" x14ac:dyDescent="0.2">
      <c r="A159" s="6" t="s">
        <v>8490</v>
      </c>
      <c r="B159" s="52">
        <v>0.33</v>
      </c>
      <c r="C159" s="6" t="s">
        <v>9469</v>
      </c>
      <c r="D159" s="5">
        <v>63</v>
      </c>
      <c r="E159" s="5">
        <v>13</v>
      </c>
      <c r="F159" s="4" t="s">
        <v>1725</v>
      </c>
      <c r="H159">
        <v>0</v>
      </c>
    </row>
    <row r="160" spans="1:8" x14ac:dyDescent="0.2">
      <c r="A160" s="6" t="s">
        <v>8490</v>
      </c>
      <c r="B160" s="52">
        <v>0.33</v>
      </c>
      <c r="C160" s="6" t="s">
        <v>4704</v>
      </c>
      <c r="D160" s="5">
        <v>63</v>
      </c>
      <c r="E160" s="5">
        <v>13</v>
      </c>
      <c r="F160" s="4" t="s">
        <v>1725</v>
      </c>
      <c r="H160">
        <v>0</v>
      </c>
    </row>
    <row r="161" spans="1:8" x14ac:dyDescent="0.2">
      <c r="A161" s="6" t="s">
        <v>8490</v>
      </c>
      <c r="B161" s="52">
        <v>0.33</v>
      </c>
      <c r="C161" s="6" t="s">
        <v>6628</v>
      </c>
      <c r="D161" s="5">
        <v>71</v>
      </c>
      <c r="E161" s="5">
        <v>14</v>
      </c>
      <c r="F161" s="4" t="s">
        <v>1726</v>
      </c>
      <c r="H161">
        <v>0</v>
      </c>
    </row>
    <row r="162" spans="1:8" x14ac:dyDescent="0.2">
      <c r="A162" s="6" t="s">
        <v>8490</v>
      </c>
      <c r="B162" s="52">
        <v>0.33</v>
      </c>
      <c r="C162" s="6" t="s">
        <v>1317</v>
      </c>
      <c r="D162" s="5">
        <v>66</v>
      </c>
      <c r="E162" s="5">
        <v>15</v>
      </c>
      <c r="F162" s="4" t="s">
        <v>7280</v>
      </c>
      <c r="H162">
        <v>0</v>
      </c>
    </row>
    <row r="163" spans="1:8" x14ac:dyDescent="0.2">
      <c r="A163" s="6" t="s">
        <v>8490</v>
      </c>
      <c r="B163" s="52">
        <v>0.33</v>
      </c>
      <c r="C163" s="6" t="s">
        <v>6728</v>
      </c>
      <c r="D163" s="5">
        <v>69</v>
      </c>
      <c r="E163" s="5">
        <v>16</v>
      </c>
      <c r="F163" s="4" t="s">
        <v>7281</v>
      </c>
      <c r="H163">
        <v>0</v>
      </c>
    </row>
    <row r="164" spans="1:8" x14ac:dyDescent="0.2">
      <c r="A164" s="6" t="s">
        <v>2785</v>
      </c>
      <c r="B164" s="52">
        <v>0.33</v>
      </c>
      <c r="C164" s="6" t="s">
        <v>4705</v>
      </c>
      <c r="D164" s="5">
        <v>61</v>
      </c>
      <c r="E164" s="5">
        <v>17</v>
      </c>
      <c r="F164" s="4" t="s">
        <v>1139</v>
      </c>
      <c r="H164">
        <v>0</v>
      </c>
    </row>
    <row r="165" spans="1:8" x14ac:dyDescent="0.2">
      <c r="A165" s="6" t="s">
        <v>8490</v>
      </c>
      <c r="B165" s="52">
        <v>0.33</v>
      </c>
      <c r="C165" s="6" t="s">
        <v>4706</v>
      </c>
      <c r="D165" s="5">
        <v>62</v>
      </c>
      <c r="E165" s="5">
        <v>18</v>
      </c>
      <c r="F165" s="4" t="s">
        <v>8317</v>
      </c>
      <c r="H165">
        <v>0</v>
      </c>
    </row>
    <row r="166" spans="1:8" x14ac:dyDescent="0.2">
      <c r="A166" s="6"/>
      <c r="B166" s="52">
        <v>0.33</v>
      </c>
      <c r="C166" s="6" t="s">
        <v>3105</v>
      </c>
      <c r="D166" s="5">
        <v>62</v>
      </c>
      <c r="E166" s="5">
        <v>39</v>
      </c>
      <c r="F166" s="4" t="s">
        <v>4359</v>
      </c>
      <c r="G166" s="4" t="s">
        <v>8263</v>
      </c>
      <c r="H166">
        <v>0</v>
      </c>
    </row>
    <row r="167" spans="1:8" x14ac:dyDescent="0.2">
      <c r="A167" s="6"/>
      <c r="B167" s="52">
        <v>0.33</v>
      </c>
      <c r="C167" s="6" t="s">
        <v>4675</v>
      </c>
      <c r="D167" s="5">
        <v>62</v>
      </c>
      <c r="E167" s="5">
        <v>19</v>
      </c>
      <c r="F167" s="4" t="s">
        <v>5476</v>
      </c>
      <c r="G167" s="4" t="s">
        <v>8263</v>
      </c>
      <c r="H167">
        <v>0</v>
      </c>
    </row>
    <row r="168" spans="1:8" x14ac:dyDescent="0.2">
      <c r="A168" s="6"/>
      <c r="B168" s="52">
        <v>0.33</v>
      </c>
      <c r="C168" s="6" t="s">
        <v>1694</v>
      </c>
      <c r="D168" s="5">
        <v>62</v>
      </c>
      <c r="E168" s="5">
        <v>38</v>
      </c>
      <c r="F168" s="4" t="s">
        <v>3979</v>
      </c>
      <c r="G168" s="4" t="s">
        <v>8263</v>
      </c>
      <c r="H168">
        <v>0</v>
      </c>
    </row>
    <row r="169" spans="1:8" x14ac:dyDescent="0.2">
      <c r="A169" s="6" t="s">
        <v>2125</v>
      </c>
      <c r="B169" s="52">
        <v>0.33</v>
      </c>
      <c r="C169" s="6" t="s">
        <v>10244</v>
      </c>
      <c r="D169" s="5"/>
      <c r="E169" s="5">
        <v>44</v>
      </c>
      <c r="F169" s="4" t="s">
        <v>3980</v>
      </c>
      <c r="H169">
        <v>0</v>
      </c>
    </row>
    <row r="170" spans="1:8" x14ac:dyDescent="0.2">
      <c r="A170" s="6" t="s">
        <v>2125</v>
      </c>
      <c r="B170" s="52">
        <v>0.33</v>
      </c>
      <c r="C170" s="6" t="s">
        <v>10245</v>
      </c>
      <c r="D170" s="5"/>
      <c r="E170" s="5">
        <v>20</v>
      </c>
      <c r="F170" s="4" t="s">
        <v>3981</v>
      </c>
      <c r="H170">
        <v>0</v>
      </c>
    </row>
    <row r="171" spans="1:8" x14ac:dyDescent="0.2">
      <c r="A171" s="6" t="s">
        <v>2125</v>
      </c>
      <c r="B171" s="52">
        <v>0.33</v>
      </c>
      <c r="C171" s="6" t="s">
        <v>942</v>
      </c>
      <c r="D171" s="5"/>
      <c r="E171" s="5">
        <v>45</v>
      </c>
      <c r="F171" s="4" t="s">
        <v>4591</v>
      </c>
      <c r="H171">
        <v>0</v>
      </c>
    </row>
    <row r="172" spans="1:8" x14ac:dyDescent="0.2">
      <c r="A172" s="6" t="s">
        <v>8490</v>
      </c>
      <c r="B172" s="52">
        <v>0.33</v>
      </c>
      <c r="C172" s="6" t="s">
        <v>6564</v>
      </c>
      <c r="D172" s="5">
        <v>62</v>
      </c>
      <c r="E172" s="5">
        <v>18</v>
      </c>
      <c r="F172" s="4" t="s">
        <v>8317</v>
      </c>
      <c r="H172">
        <v>0</v>
      </c>
    </row>
    <row r="173" spans="1:8" x14ac:dyDescent="0.2">
      <c r="A173" s="6" t="s">
        <v>8490</v>
      </c>
      <c r="B173" s="52">
        <v>0.33</v>
      </c>
      <c r="C173" s="6" t="s">
        <v>6565</v>
      </c>
      <c r="D173" s="5">
        <v>62</v>
      </c>
      <c r="E173" s="5">
        <v>35</v>
      </c>
      <c r="F173" s="4" t="s">
        <v>9408</v>
      </c>
      <c r="H173">
        <v>0</v>
      </c>
    </row>
    <row r="174" spans="1:8" x14ac:dyDescent="0.2">
      <c r="A174" s="6" t="s">
        <v>2785</v>
      </c>
      <c r="B174" s="52">
        <v>0.33</v>
      </c>
      <c r="C174" s="6" t="s">
        <v>3771</v>
      </c>
      <c r="D174" s="5">
        <v>62</v>
      </c>
      <c r="E174" s="5">
        <v>36</v>
      </c>
      <c r="F174" s="4" t="s">
        <v>10250</v>
      </c>
      <c r="H174">
        <v>0</v>
      </c>
    </row>
    <row r="175" spans="1:8" x14ac:dyDescent="0.2">
      <c r="A175" s="6" t="s">
        <v>8490</v>
      </c>
      <c r="B175" s="52">
        <v>0.33</v>
      </c>
      <c r="C175" s="6" t="s">
        <v>1133</v>
      </c>
      <c r="D175" s="5">
        <v>62</v>
      </c>
      <c r="E175" s="5">
        <v>50</v>
      </c>
      <c r="F175" s="5" t="s">
        <v>10093</v>
      </c>
      <c r="H175">
        <v>0</v>
      </c>
    </row>
    <row r="176" spans="1:8" x14ac:dyDescent="0.2">
      <c r="A176" s="6" t="s">
        <v>1134</v>
      </c>
      <c r="B176" s="52">
        <v>0.33</v>
      </c>
      <c r="C176" s="6" t="s">
        <v>8382</v>
      </c>
      <c r="D176" s="5">
        <v>64</v>
      </c>
      <c r="E176" s="5">
        <v>37</v>
      </c>
      <c r="F176" s="4" t="s">
        <v>2152</v>
      </c>
      <c r="G176" s="4" t="s">
        <v>8263</v>
      </c>
      <c r="H176">
        <v>0</v>
      </c>
    </row>
    <row r="177" spans="1:8" x14ac:dyDescent="0.2">
      <c r="A177" s="6" t="s">
        <v>1134</v>
      </c>
      <c r="B177" s="52">
        <v>0.33</v>
      </c>
      <c r="C177" s="6" t="s">
        <v>6707</v>
      </c>
      <c r="D177" s="5">
        <v>64</v>
      </c>
      <c r="E177" s="5">
        <v>33</v>
      </c>
      <c r="F177" s="4" t="s">
        <v>7324</v>
      </c>
      <c r="G177" s="4" t="s">
        <v>8263</v>
      </c>
      <c r="H177">
        <v>0</v>
      </c>
    </row>
    <row r="178" spans="1:8" x14ac:dyDescent="0.2">
      <c r="A178" s="6" t="s">
        <v>1134</v>
      </c>
      <c r="B178" s="52">
        <v>0.33</v>
      </c>
      <c r="C178" s="6" t="s">
        <v>8950</v>
      </c>
      <c r="D178" s="5">
        <v>64</v>
      </c>
      <c r="E178" s="5">
        <v>34</v>
      </c>
      <c r="F178" s="4" t="s">
        <v>5040</v>
      </c>
      <c r="G178" s="4" t="s">
        <v>8263</v>
      </c>
      <c r="H178">
        <v>0</v>
      </c>
    </row>
    <row r="179" spans="1:8" x14ac:dyDescent="0.2">
      <c r="A179" s="6" t="s">
        <v>8490</v>
      </c>
      <c r="B179" s="52">
        <v>0.33</v>
      </c>
      <c r="C179" s="6" t="s">
        <v>3066</v>
      </c>
      <c r="D179" s="5">
        <v>69</v>
      </c>
      <c r="E179" s="5">
        <v>16</v>
      </c>
      <c r="F179" s="4" t="s">
        <v>7281</v>
      </c>
      <c r="H179">
        <v>0</v>
      </c>
    </row>
    <row r="180" spans="1:8" x14ac:dyDescent="0.2">
      <c r="A180" s="6" t="s">
        <v>8490</v>
      </c>
      <c r="B180" s="52">
        <v>0.33</v>
      </c>
      <c r="C180" s="6" t="s">
        <v>5444</v>
      </c>
      <c r="D180" s="5">
        <v>61</v>
      </c>
      <c r="E180" s="5">
        <v>18</v>
      </c>
      <c r="F180" s="4" t="s">
        <v>8317</v>
      </c>
      <c r="H180">
        <v>0</v>
      </c>
    </row>
    <row r="181" spans="1:8" x14ac:dyDescent="0.2">
      <c r="A181" s="6" t="s">
        <v>8490</v>
      </c>
      <c r="B181" s="52">
        <v>0.33</v>
      </c>
      <c r="C181" s="6" t="s">
        <v>9659</v>
      </c>
      <c r="D181" s="5">
        <v>62</v>
      </c>
      <c r="E181" s="5">
        <v>18</v>
      </c>
      <c r="F181" s="4" t="s">
        <v>8317</v>
      </c>
      <c r="H181">
        <v>0</v>
      </c>
    </row>
    <row r="182" spans="1:8" x14ac:dyDescent="0.2">
      <c r="A182" s="6"/>
      <c r="B182" s="52">
        <v>0.33</v>
      </c>
      <c r="C182" s="6" t="s">
        <v>1752</v>
      </c>
      <c r="D182" s="5">
        <v>60</v>
      </c>
      <c r="E182" s="5">
        <v>6</v>
      </c>
      <c r="F182" s="4" t="s">
        <v>10092</v>
      </c>
      <c r="H182">
        <v>0</v>
      </c>
    </row>
    <row r="183" spans="1:8" x14ac:dyDescent="0.2">
      <c r="A183" s="6" t="s">
        <v>8490</v>
      </c>
      <c r="B183" s="52">
        <v>0.33</v>
      </c>
      <c r="C183" s="6" t="s">
        <v>8041</v>
      </c>
      <c r="D183" s="5">
        <v>62</v>
      </c>
      <c r="E183" s="5">
        <v>16</v>
      </c>
      <c r="F183" s="4" t="s">
        <v>8317</v>
      </c>
      <c r="H183">
        <v>0</v>
      </c>
    </row>
    <row r="184" spans="1:8" x14ac:dyDescent="0.2">
      <c r="A184" s="6" t="s">
        <v>8490</v>
      </c>
      <c r="B184" s="52">
        <v>0.33</v>
      </c>
      <c r="C184" s="6" t="s">
        <v>8580</v>
      </c>
      <c r="D184" s="5">
        <v>61</v>
      </c>
      <c r="E184" s="5">
        <v>16</v>
      </c>
      <c r="F184" s="4" t="s">
        <v>8317</v>
      </c>
      <c r="H184">
        <v>0</v>
      </c>
    </row>
    <row r="185" spans="1:8" x14ac:dyDescent="0.2">
      <c r="A185" s="6" t="s">
        <v>4416</v>
      </c>
      <c r="B185" s="52">
        <v>0.33</v>
      </c>
      <c r="C185" s="6" t="s">
        <v>4881</v>
      </c>
      <c r="D185" s="5">
        <v>57</v>
      </c>
      <c r="E185" s="5">
        <v>60</v>
      </c>
      <c r="F185" s="4" t="s">
        <v>4882</v>
      </c>
      <c r="G185" s="4" t="s">
        <v>8263</v>
      </c>
      <c r="H185">
        <v>0</v>
      </c>
    </row>
    <row r="186" spans="1:8" x14ac:dyDescent="0.2">
      <c r="A186" s="6" t="s">
        <v>4416</v>
      </c>
      <c r="B186" s="52">
        <v>0.33</v>
      </c>
      <c r="C186" s="6" t="s">
        <v>8750</v>
      </c>
      <c r="D186" s="5">
        <v>57</v>
      </c>
      <c r="E186" s="5">
        <v>61</v>
      </c>
      <c r="F186" s="4" t="s">
        <v>4883</v>
      </c>
      <c r="G186" s="4" t="s">
        <v>8263</v>
      </c>
      <c r="H186">
        <v>0</v>
      </c>
    </row>
    <row r="187" spans="1:8" x14ac:dyDescent="0.2">
      <c r="A187" s="6" t="s">
        <v>4416</v>
      </c>
      <c r="B187" s="52">
        <v>0.33</v>
      </c>
      <c r="C187" s="6" t="s">
        <v>529</v>
      </c>
      <c r="D187" s="5">
        <v>57</v>
      </c>
      <c r="E187" s="5">
        <v>62</v>
      </c>
      <c r="F187" s="4" t="s">
        <v>530</v>
      </c>
      <c r="G187" s="4" t="s">
        <v>8263</v>
      </c>
      <c r="H187">
        <v>0</v>
      </c>
    </row>
    <row r="188" spans="1:8" x14ac:dyDescent="0.2">
      <c r="A188" s="6" t="s">
        <v>8490</v>
      </c>
      <c r="B188" s="52">
        <v>0.33</v>
      </c>
      <c r="C188" s="6" t="s">
        <v>10346</v>
      </c>
      <c r="D188" s="5">
        <v>60</v>
      </c>
      <c r="E188" s="5">
        <v>65</v>
      </c>
      <c r="F188" s="4" t="s">
        <v>3865</v>
      </c>
      <c r="H188">
        <v>0</v>
      </c>
    </row>
    <row r="189" spans="1:8" x14ac:dyDescent="0.2">
      <c r="A189" s="6"/>
      <c r="B189" s="52"/>
      <c r="C189" s="6"/>
      <c r="D189" s="5"/>
      <c r="E189" s="5"/>
      <c r="H189">
        <v>0</v>
      </c>
    </row>
    <row r="190" spans="1:8" x14ac:dyDescent="0.2">
      <c r="A190" s="6" t="s">
        <v>1423</v>
      </c>
      <c r="B190" s="52">
        <v>0.3</v>
      </c>
      <c r="C190" s="6" t="s">
        <v>3411</v>
      </c>
      <c r="D190" s="5">
        <v>61</v>
      </c>
      <c r="E190" s="5">
        <v>6</v>
      </c>
      <c r="F190" s="4" t="s">
        <v>10092</v>
      </c>
      <c r="H190">
        <v>0</v>
      </c>
    </row>
    <row r="191" spans="1:8" x14ac:dyDescent="0.2">
      <c r="A191" s="6"/>
      <c r="B191" s="52"/>
      <c r="C191" s="6"/>
      <c r="D191" s="5"/>
      <c r="E191" s="5"/>
      <c r="H191">
        <v>0</v>
      </c>
    </row>
    <row r="192" spans="1:8" x14ac:dyDescent="0.2">
      <c r="A192" s="6" t="s">
        <v>2785</v>
      </c>
      <c r="B192" s="52" t="s">
        <v>3067</v>
      </c>
      <c r="C192" s="6" t="s">
        <v>3068</v>
      </c>
      <c r="D192" s="5">
        <v>60</v>
      </c>
      <c r="E192" s="5">
        <v>21</v>
      </c>
      <c r="F192" s="4" t="s">
        <v>10251</v>
      </c>
      <c r="H192">
        <v>0</v>
      </c>
    </row>
    <row r="193" spans="1:8" x14ac:dyDescent="0.2">
      <c r="A193" s="6" t="s">
        <v>2785</v>
      </c>
      <c r="B193" s="52" t="s">
        <v>3067</v>
      </c>
      <c r="C193" s="6" t="s">
        <v>9265</v>
      </c>
      <c r="D193" s="5">
        <v>61</v>
      </c>
      <c r="E193" s="5">
        <v>36</v>
      </c>
      <c r="F193" s="4" t="s">
        <v>10250</v>
      </c>
      <c r="H193">
        <v>0</v>
      </c>
    </row>
    <row r="194" spans="1:8" x14ac:dyDescent="0.2">
      <c r="A194" s="6"/>
      <c r="B194" s="52"/>
      <c r="C194" s="6"/>
      <c r="D194" s="5"/>
      <c r="E194" s="5"/>
      <c r="H194">
        <v>0</v>
      </c>
    </row>
    <row r="195" spans="1:8" x14ac:dyDescent="0.2">
      <c r="A195" s="6"/>
      <c r="B195" s="52">
        <v>0.25</v>
      </c>
      <c r="C195" s="6" t="s">
        <v>1414</v>
      </c>
      <c r="D195" s="5">
        <v>53</v>
      </c>
      <c r="E195" s="5">
        <v>22</v>
      </c>
      <c r="F195" s="4" t="s">
        <v>7257</v>
      </c>
      <c r="H195">
        <v>0</v>
      </c>
    </row>
    <row r="196" spans="1:8" x14ac:dyDescent="0.2">
      <c r="B196" s="52">
        <v>0.25</v>
      </c>
      <c r="C196" t="s">
        <v>4237</v>
      </c>
      <c r="D196" s="4">
        <v>53</v>
      </c>
      <c r="E196" s="5">
        <v>23</v>
      </c>
      <c r="F196" s="4" t="s">
        <v>7256</v>
      </c>
      <c r="H196">
        <v>0</v>
      </c>
    </row>
    <row r="197" spans="1:8" x14ac:dyDescent="0.2">
      <c r="A197" s="6"/>
      <c r="B197" s="52">
        <v>0.25</v>
      </c>
      <c r="C197" s="6" t="s">
        <v>4238</v>
      </c>
      <c r="D197" s="5">
        <v>53</v>
      </c>
      <c r="E197" s="5">
        <v>24</v>
      </c>
      <c r="F197" s="4" t="s">
        <v>5110</v>
      </c>
      <c r="H197">
        <v>0</v>
      </c>
    </row>
    <row r="198" spans="1:8" x14ac:dyDescent="0.2">
      <c r="A198" s="6"/>
      <c r="B198" s="52">
        <v>0.25</v>
      </c>
      <c r="C198" s="6" t="s">
        <v>4239</v>
      </c>
      <c r="D198" s="5">
        <v>53</v>
      </c>
      <c r="E198" s="5">
        <v>25</v>
      </c>
      <c r="F198" s="4" t="s">
        <v>5111</v>
      </c>
      <c r="H198">
        <v>0</v>
      </c>
    </row>
    <row r="199" spans="1:8" x14ac:dyDescent="0.2">
      <c r="A199" s="6" t="s">
        <v>8490</v>
      </c>
      <c r="B199" s="52">
        <v>0.25</v>
      </c>
      <c r="C199" s="6" t="s">
        <v>5726</v>
      </c>
      <c r="D199" s="5">
        <v>58</v>
      </c>
      <c r="E199" s="5">
        <v>21</v>
      </c>
      <c r="F199" s="4" t="s">
        <v>10251</v>
      </c>
      <c r="H199">
        <v>0</v>
      </c>
    </row>
    <row r="200" spans="1:8" x14ac:dyDescent="0.2">
      <c r="A200" s="6" t="s">
        <v>8490</v>
      </c>
      <c r="B200" s="52">
        <v>0.25</v>
      </c>
      <c r="C200" s="6" t="s">
        <v>5574</v>
      </c>
      <c r="D200" s="5">
        <v>59</v>
      </c>
      <c r="E200" s="5">
        <v>21</v>
      </c>
      <c r="F200" s="4" t="s">
        <v>10251</v>
      </c>
      <c r="H200">
        <v>0</v>
      </c>
    </row>
    <row r="201" spans="1:8" x14ac:dyDescent="0.2">
      <c r="A201" s="6" t="s">
        <v>4240</v>
      </c>
      <c r="B201" s="52">
        <v>0.25</v>
      </c>
      <c r="C201" s="6" t="s">
        <v>7921</v>
      </c>
      <c r="D201" s="5">
        <v>55</v>
      </c>
      <c r="E201" s="5">
        <v>21</v>
      </c>
      <c r="F201" s="4" t="s">
        <v>10251</v>
      </c>
      <c r="H201">
        <v>0</v>
      </c>
    </row>
    <row r="202" spans="1:8" x14ac:dyDescent="0.2">
      <c r="A202" s="6" t="s">
        <v>5305</v>
      </c>
      <c r="B202" s="52">
        <v>0.25</v>
      </c>
      <c r="C202" s="6" t="s">
        <v>509</v>
      </c>
      <c r="D202" s="5">
        <v>60</v>
      </c>
      <c r="E202" s="5">
        <v>21</v>
      </c>
      <c r="F202" s="4" t="s">
        <v>10251</v>
      </c>
      <c r="H202">
        <v>0</v>
      </c>
    </row>
    <row r="203" spans="1:8" x14ac:dyDescent="0.2">
      <c r="A203" s="6"/>
      <c r="B203" s="52">
        <v>0.25</v>
      </c>
      <c r="C203" s="6" t="s">
        <v>4453</v>
      </c>
      <c r="D203" s="5">
        <v>58</v>
      </c>
      <c r="E203" s="5">
        <v>21</v>
      </c>
      <c r="F203" s="4" t="s">
        <v>10251</v>
      </c>
      <c r="H203">
        <v>0</v>
      </c>
    </row>
    <row r="204" spans="1:8" x14ac:dyDescent="0.2">
      <c r="A204" s="6" t="s">
        <v>3365</v>
      </c>
      <c r="B204" s="52">
        <v>0.25</v>
      </c>
      <c r="C204" s="6" t="s">
        <v>1075</v>
      </c>
      <c r="D204" s="5">
        <v>58</v>
      </c>
      <c r="E204" s="5">
        <v>21</v>
      </c>
      <c r="F204" s="4" t="s">
        <v>10251</v>
      </c>
      <c r="H204">
        <v>0</v>
      </c>
    </row>
    <row r="205" spans="1:8" x14ac:dyDescent="0.2">
      <c r="A205" s="6" t="s">
        <v>3365</v>
      </c>
      <c r="B205" s="52">
        <v>0.25</v>
      </c>
      <c r="C205" s="6" t="s">
        <v>6771</v>
      </c>
      <c r="D205" s="5">
        <v>58</v>
      </c>
      <c r="E205" s="5">
        <v>21</v>
      </c>
      <c r="F205" s="4" t="s">
        <v>10251</v>
      </c>
      <c r="H205">
        <v>0</v>
      </c>
    </row>
    <row r="206" spans="1:8" x14ac:dyDescent="0.2">
      <c r="A206" s="6" t="s">
        <v>5305</v>
      </c>
      <c r="B206" s="52">
        <v>0.25</v>
      </c>
      <c r="C206" s="6" t="s">
        <v>8819</v>
      </c>
      <c r="D206" s="5">
        <v>59</v>
      </c>
      <c r="E206" s="5">
        <v>21</v>
      </c>
      <c r="F206" s="4" t="s">
        <v>10251</v>
      </c>
      <c r="H206">
        <v>0</v>
      </c>
    </row>
    <row r="207" spans="1:8" x14ac:dyDescent="0.2">
      <c r="A207" s="6" t="s">
        <v>5305</v>
      </c>
      <c r="B207" s="52">
        <v>0.25</v>
      </c>
      <c r="C207" s="6" t="s">
        <v>1853</v>
      </c>
      <c r="D207" s="5">
        <v>59</v>
      </c>
      <c r="E207" s="5">
        <v>21</v>
      </c>
      <c r="F207" s="4" t="s">
        <v>10251</v>
      </c>
      <c r="H207">
        <v>0</v>
      </c>
    </row>
    <row r="208" spans="1:8" x14ac:dyDescent="0.2">
      <c r="A208" s="6" t="s">
        <v>8490</v>
      </c>
      <c r="B208" s="52">
        <v>0.25</v>
      </c>
      <c r="C208" s="6" t="s">
        <v>4685</v>
      </c>
      <c r="D208" s="5">
        <v>58</v>
      </c>
      <c r="E208" s="5">
        <v>21</v>
      </c>
      <c r="F208" s="4" t="s">
        <v>10251</v>
      </c>
      <c r="H208">
        <v>0</v>
      </c>
    </row>
    <row r="209" spans="1:8" x14ac:dyDescent="0.2">
      <c r="A209" s="6" t="s">
        <v>8490</v>
      </c>
      <c r="B209" s="52">
        <v>0.25</v>
      </c>
      <c r="C209" s="6" t="s">
        <v>2246</v>
      </c>
      <c r="D209" s="5">
        <v>58</v>
      </c>
      <c r="E209" s="5">
        <v>21</v>
      </c>
      <c r="F209" s="4" t="s">
        <v>10251</v>
      </c>
      <c r="H209">
        <v>0</v>
      </c>
    </row>
    <row r="210" spans="1:8" x14ac:dyDescent="0.2">
      <c r="A210" s="6" t="s">
        <v>8490</v>
      </c>
      <c r="B210" s="52">
        <v>0.25</v>
      </c>
      <c r="C210" s="6" t="s">
        <v>10279</v>
      </c>
      <c r="D210" s="5">
        <v>56</v>
      </c>
      <c r="E210" s="5">
        <v>21</v>
      </c>
      <c r="F210" s="4" t="s">
        <v>10251</v>
      </c>
      <c r="H210">
        <v>0</v>
      </c>
    </row>
    <row r="211" spans="1:8" x14ac:dyDescent="0.2">
      <c r="A211" s="6" t="s">
        <v>8490</v>
      </c>
      <c r="B211" s="52">
        <v>0.25</v>
      </c>
      <c r="C211" s="6" t="s">
        <v>1527</v>
      </c>
      <c r="D211" s="5"/>
      <c r="E211" s="5">
        <v>21</v>
      </c>
      <c r="F211" s="4" t="s">
        <v>10251</v>
      </c>
      <c r="H211">
        <v>0</v>
      </c>
    </row>
    <row r="212" spans="1:8" x14ac:dyDescent="0.2">
      <c r="A212" s="6" t="s">
        <v>4416</v>
      </c>
      <c r="B212" s="52">
        <v>0.25</v>
      </c>
      <c r="C212" s="6" t="s">
        <v>1763</v>
      </c>
      <c r="D212" s="5">
        <v>58</v>
      </c>
      <c r="E212" s="5">
        <v>21</v>
      </c>
      <c r="F212" s="4" t="s">
        <v>10251</v>
      </c>
      <c r="H212">
        <v>0</v>
      </c>
    </row>
    <row r="213" spans="1:8" x14ac:dyDescent="0.2">
      <c r="A213" s="6" t="s">
        <v>8490</v>
      </c>
      <c r="B213" s="52">
        <v>0.25</v>
      </c>
      <c r="C213" s="6" t="s">
        <v>1411</v>
      </c>
      <c r="D213" s="5">
        <v>56</v>
      </c>
      <c r="E213" s="5">
        <v>21</v>
      </c>
      <c r="F213" s="4" t="s">
        <v>10251</v>
      </c>
      <c r="H213">
        <v>0</v>
      </c>
    </row>
    <row r="214" spans="1:8" x14ac:dyDescent="0.2">
      <c r="A214" s="6" t="s">
        <v>8490</v>
      </c>
      <c r="B214" s="52">
        <v>0.25</v>
      </c>
      <c r="C214" s="6" t="s">
        <v>986</v>
      </c>
      <c r="D214" s="5">
        <v>58</v>
      </c>
      <c r="E214" s="5">
        <v>21</v>
      </c>
      <c r="F214" s="4" t="s">
        <v>10251</v>
      </c>
      <c r="H214">
        <v>0</v>
      </c>
    </row>
    <row r="215" spans="1:8" x14ac:dyDescent="0.2">
      <c r="A215" s="6" t="s">
        <v>8490</v>
      </c>
      <c r="B215" s="52">
        <v>0.25</v>
      </c>
      <c r="C215" s="6" t="s">
        <v>2683</v>
      </c>
      <c r="D215" s="5">
        <v>58</v>
      </c>
      <c r="E215" s="5">
        <v>21</v>
      </c>
      <c r="F215" s="4" t="s">
        <v>10251</v>
      </c>
      <c r="H215">
        <v>0</v>
      </c>
    </row>
    <row r="216" spans="1:8" x14ac:dyDescent="0.2">
      <c r="A216" s="6"/>
      <c r="B216" s="52"/>
      <c r="C216" s="6"/>
      <c r="D216" s="5"/>
      <c r="E216" s="5"/>
      <c r="H216">
        <v>0</v>
      </c>
    </row>
    <row r="217" spans="1:8" x14ac:dyDescent="0.2">
      <c r="A217" s="6" t="s">
        <v>8490</v>
      </c>
      <c r="B217" s="52">
        <v>0.2</v>
      </c>
      <c r="C217" s="6" t="s">
        <v>2122</v>
      </c>
      <c r="D217" s="5">
        <v>58</v>
      </c>
      <c r="E217" s="5">
        <v>21</v>
      </c>
      <c r="F217" s="4" t="s">
        <v>10251</v>
      </c>
      <c r="H217">
        <v>0</v>
      </c>
    </row>
    <row r="218" spans="1:8" x14ac:dyDescent="0.2">
      <c r="A218" s="6" t="s">
        <v>8490</v>
      </c>
      <c r="B218" s="52">
        <v>0.2</v>
      </c>
      <c r="C218" s="6" t="s">
        <v>10151</v>
      </c>
      <c r="D218" s="5">
        <v>57</v>
      </c>
      <c r="E218" s="5">
        <v>21</v>
      </c>
      <c r="F218" s="4" t="s">
        <v>10251</v>
      </c>
      <c r="H218">
        <v>0</v>
      </c>
    </row>
    <row r="219" spans="1:8" x14ac:dyDescent="0.2">
      <c r="A219" s="6" t="s">
        <v>8490</v>
      </c>
      <c r="B219" s="52">
        <v>0.2</v>
      </c>
      <c r="C219" s="6" t="s">
        <v>5960</v>
      </c>
      <c r="D219" s="5">
        <v>58</v>
      </c>
      <c r="E219" s="5">
        <v>21</v>
      </c>
      <c r="F219" s="4" t="s">
        <v>10251</v>
      </c>
      <c r="H219">
        <v>0</v>
      </c>
    </row>
    <row r="220" spans="1:8" x14ac:dyDescent="0.2">
      <c r="A220" t="s">
        <v>8490</v>
      </c>
      <c r="B220" s="52">
        <v>0.2</v>
      </c>
      <c r="C220" s="6" t="s">
        <v>1425</v>
      </c>
      <c r="D220" s="4">
        <v>58</v>
      </c>
      <c r="E220" s="5">
        <v>21</v>
      </c>
      <c r="F220" s="4" t="s">
        <v>10251</v>
      </c>
      <c r="H220">
        <v>0</v>
      </c>
    </row>
    <row r="221" spans="1:8" x14ac:dyDescent="0.2">
      <c r="A221" s="6" t="s">
        <v>3365</v>
      </c>
      <c r="B221" s="52">
        <v>0.2</v>
      </c>
      <c r="C221" s="6" t="s">
        <v>8774</v>
      </c>
      <c r="D221" s="5">
        <v>57</v>
      </c>
      <c r="E221" s="5" t="s">
        <v>9205</v>
      </c>
      <c r="F221" s="227" t="s">
        <v>9205</v>
      </c>
      <c r="H221">
        <v>0</v>
      </c>
    </row>
    <row r="222" spans="1:8" x14ac:dyDescent="0.2">
      <c r="B222" s="52">
        <v>0.2</v>
      </c>
      <c r="C222" t="s">
        <v>10152</v>
      </c>
      <c r="D222" s="4">
        <v>55</v>
      </c>
      <c r="E222" s="5">
        <v>29</v>
      </c>
      <c r="F222" s="4" t="s">
        <v>5017</v>
      </c>
      <c r="H222">
        <v>0</v>
      </c>
    </row>
    <row r="223" spans="1:8" x14ac:dyDescent="0.2">
      <c r="A223" s="6"/>
      <c r="B223" s="52">
        <v>0.2</v>
      </c>
      <c r="C223" s="6" t="s">
        <v>3792</v>
      </c>
      <c r="D223" s="5">
        <v>55</v>
      </c>
      <c r="E223" s="5">
        <v>30</v>
      </c>
      <c r="F223" s="4" t="s">
        <v>5016</v>
      </c>
      <c r="H223">
        <v>0</v>
      </c>
    </row>
    <row r="224" spans="1:8" x14ac:dyDescent="0.2">
      <c r="B224" s="52">
        <v>0.2</v>
      </c>
      <c r="C224" t="s">
        <v>3793</v>
      </c>
      <c r="D224" s="4">
        <v>55</v>
      </c>
      <c r="E224" s="5">
        <v>31</v>
      </c>
      <c r="F224" s="4" t="s">
        <v>6259</v>
      </c>
      <c r="H224">
        <v>0</v>
      </c>
    </row>
    <row r="225" spans="1:8" x14ac:dyDescent="0.2">
      <c r="A225" s="6" t="s">
        <v>8490</v>
      </c>
      <c r="B225" s="52">
        <v>0.2</v>
      </c>
      <c r="C225" s="6" t="s">
        <v>10003</v>
      </c>
      <c r="D225" s="5">
        <v>58</v>
      </c>
      <c r="E225" s="5">
        <v>21</v>
      </c>
      <c r="F225" s="4" t="s">
        <v>10251</v>
      </c>
      <c r="H225">
        <v>0</v>
      </c>
    </row>
    <row r="226" spans="1:8" x14ac:dyDescent="0.2">
      <c r="A226" s="6" t="s">
        <v>8490</v>
      </c>
      <c r="B226" s="52">
        <v>0.2</v>
      </c>
      <c r="C226" s="6" t="s">
        <v>2602</v>
      </c>
      <c r="D226" s="5">
        <v>58</v>
      </c>
      <c r="E226" s="5">
        <v>32</v>
      </c>
      <c r="F226" s="4" t="s">
        <v>5112</v>
      </c>
      <c r="H226">
        <v>0</v>
      </c>
    </row>
    <row r="227" spans="1:8" x14ac:dyDescent="0.2">
      <c r="A227" s="6" t="s">
        <v>8490</v>
      </c>
      <c r="B227" s="52">
        <v>0.2</v>
      </c>
      <c r="C227" s="6" t="s">
        <v>10004</v>
      </c>
      <c r="D227" s="5">
        <v>55</v>
      </c>
      <c r="E227" s="5">
        <v>21</v>
      </c>
      <c r="F227" s="4" t="s">
        <v>10251</v>
      </c>
      <c r="H227">
        <v>0</v>
      </c>
    </row>
    <row r="228" spans="1:8" x14ac:dyDescent="0.2">
      <c r="B228" s="52">
        <v>0.2</v>
      </c>
      <c r="C228" t="s">
        <v>688</v>
      </c>
      <c r="D228" s="4">
        <v>55</v>
      </c>
      <c r="E228" s="5">
        <v>21</v>
      </c>
      <c r="F228" s="4" t="s">
        <v>10251</v>
      </c>
      <c r="H228">
        <v>0</v>
      </c>
    </row>
    <row r="229" spans="1:8" x14ac:dyDescent="0.2">
      <c r="A229" s="6" t="s">
        <v>8490</v>
      </c>
      <c r="B229" s="52">
        <v>0.2</v>
      </c>
      <c r="C229" s="6" t="s">
        <v>9558</v>
      </c>
      <c r="D229" s="5">
        <v>56</v>
      </c>
      <c r="E229" s="5">
        <v>21</v>
      </c>
      <c r="F229" s="4" t="s">
        <v>10251</v>
      </c>
      <c r="H229">
        <v>0</v>
      </c>
    </row>
    <row r="230" spans="1:8" x14ac:dyDescent="0.2">
      <c r="A230" t="s">
        <v>4957</v>
      </c>
      <c r="B230" s="52">
        <v>0.2</v>
      </c>
      <c r="C230" t="s">
        <v>7092</v>
      </c>
      <c r="D230" s="4">
        <v>52</v>
      </c>
      <c r="E230" s="5">
        <v>22</v>
      </c>
      <c r="F230" s="4" t="s">
        <v>7257</v>
      </c>
      <c r="H230">
        <v>0</v>
      </c>
    </row>
    <row r="231" spans="1:8" x14ac:dyDescent="0.2">
      <c r="A231" s="6" t="s">
        <v>4957</v>
      </c>
      <c r="B231" s="52">
        <v>0.2</v>
      </c>
      <c r="C231" s="6" t="s">
        <v>5599</v>
      </c>
      <c r="D231" s="5">
        <v>52</v>
      </c>
      <c r="E231" s="5">
        <v>23</v>
      </c>
      <c r="F231" s="4" t="s">
        <v>7256</v>
      </c>
      <c r="H231">
        <v>0</v>
      </c>
    </row>
    <row r="232" spans="1:8" x14ac:dyDescent="0.2">
      <c r="A232" t="s">
        <v>4957</v>
      </c>
      <c r="B232" s="52">
        <v>0.2</v>
      </c>
      <c r="C232" t="s">
        <v>762</v>
      </c>
      <c r="D232" s="4">
        <v>52</v>
      </c>
      <c r="E232" s="5">
        <v>24</v>
      </c>
      <c r="F232" s="4" t="s">
        <v>5110</v>
      </c>
      <c r="H232">
        <v>0</v>
      </c>
    </row>
    <row r="233" spans="1:8" x14ac:dyDescent="0.2">
      <c r="A233" s="6" t="s">
        <v>4957</v>
      </c>
      <c r="B233" s="52">
        <v>0.2</v>
      </c>
      <c r="C233" s="6" t="s">
        <v>9465</v>
      </c>
      <c r="D233" s="5">
        <v>52</v>
      </c>
      <c r="E233" s="5">
        <v>25</v>
      </c>
      <c r="F233" s="4" t="s">
        <v>5111</v>
      </c>
      <c r="H233">
        <v>0</v>
      </c>
    </row>
    <row r="234" spans="1:8" x14ac:dyDescent="0.2">
      <c r="A234" t="s">
        <v>8490</v>
      </c>
      <c r="B234">
        <v>0.2</v>
      </c>
      <c r="C234" s="6" t="s">
        <v>905</v>
      </c>
      <c r="D234" s="4">
        <v>56</v>
      </c>
      <c r="E234" s="5">
        <v>21</v>
      </c>
      <c r="F234" s="4" t="s">
        <v>10251</v>
      </c>
      <c r="H234">
        <v>0</v>
      </c>
    </row>
    <row r="235" spans="1:8" x14ac:dyDescent="0.2">
      <c r="A235" t="s">
        <v>8490</v>
      </c>
      <c r="B235">
        <v>0.2</v>
      </c>
      <c r="C235" s="6" t="s">
        <v>1540</v>
      </c>
      <c r="D235" s="4">
        <v>57</v>
      </c>
      <c r="E235" s="5">
        <v>21</v>
      </c>
      <c r="F235" s="4" t="s">
        <v>10251</v>
      </c>
      <c r="H235">
        <v>0</v>
      </c>
    </row>
    <row r="236" spans="1:8" x14ac:dyDescent="0.2">
      <c r="A236" t="s">
        <v>3365</v>
      </c>
      <c r="B236">
        <v>0.2</v>
      </c>
      <c r="C236" s="6" t="s">
        <v>6139</v>
      </c>
      <c r="D236" s="4">
        <v>53</v>
      </c>
      <c r="E236" s="5">
        <v>48</v>
      </c>
      <c r="F236" s="4" t="s">
        <v>10252</v>
      </c>
      <c r="H236">
        <v>0</v>
      </c>
    </row>
    <row r="237" spans="1:8" x14ac:dyDescent="0.2">
      <c r="A237" t="s">
        <v>8490</v>
      </c>
      <c r="B237">
        <v>0.2</v>
      </c>
      <c r="C237" s="6" t="s">
        <v>2702</v>
      </c>
      <c r="D237" s="4">
        <v>58</v>
      </c>
      <c r="E237" s="5">
        <v>49</v>
      </c>
      <c r="F237" s="4" t="s">
        <v>2096</v>
      </c>
      <c r="H237">
        <v>0</v>
      </c>
    </row>
    <row r="238" spans="1:8" x14ac:dyDescent="0.2">
      <c r="A238" t="s">
        <v>8490</v>
      </c>
      <c r="B238">
        <v>0.2</v>
      </c>
      <c r="C238" s="6" t="s">
        <v>9468</v>
      </c>
      <c r="D238" s="4">
        <v>56</v>
      </c>
      <c r="E238" s="5">
        <v>21</v>
      </c>
      <c r="F238" s="4" t="s">
        <v>10251</v>
      </c>
      <c r="H238">
        <v>0</v>
      </c>
    </row>
    <row r="239" spans="1:8" x14ac:dyDescent="0.2">
      <c r="A239" t="s">
        <v>4416</v>
      </c>
      <c r="B239">
        <v>0.2</v>
      </c>
      <c r="C239" s="6" t="s">
        <v>7499</v>
      </c>
      <c r="D239" s="4">
        <v>54</v>
      </c>
      <c r="E239" s="5">
        <v>48</v>
      </c>
      <c r="F239" s="4" t="s">
        <v>10252</v>
      </c>
      <c r="H239">
        <v>0</v>
      </c>
    </row>
    <row r="240" spans="1:8" x14ac:dyDescent="0.2">
      <c r="A240" t="s">
        <v>8490</v>
      </c>
      <c r="B240">
        <v>0.2</v>
      </c>
      <c r="C240" s="6" t="s">
        <v>2307</v>
      </c>
      <c r="D240" s="4">
        <v>56</v>
      </c>
      <c r="E240" s="5">
        <v>21</v>
      </c>
      <c r="F240" s="4" t="s">
        <v>10251</v>
      </c>
      <c r="H240">
        <v>0</v>
      </c>
    </row>
    <row r="241" spans="1:8" ht="13.5" thickBot="1" x14ac:dyDescent="0.25">
      <c r="C241" s="6"/>
      <c r="H241">
        <v>0</v>
      </c>
    </row>
    <row r="242" spans="1:8" ht="15.75" x14ac:dyDescent="0.25">
      <c r="A242" s="212" t="s">
        <v>2562</v>
      </c>
      <c r="B242" s="213"/>
      <c r="C242" s="213"/>
      <c r="D242" s="217" t="s">
        <v>2492</v>
      </c>
      <c r="E242" s="203"/>
      <c r="F242" s="203"/>
      <c r="G242" s="162"/>
      <c r="H242">
        <v>0</v>
      </c>
    </row>
    <row r="243" spans="1:8" ht="15.75" x14ac:dyDescent="0.25">
      <c r="A243" s="57"/>
      <c r="B243" s="225" t="s">
        <v>4822</v>
      </c>
      <c r="C243" s="28"/>
      <c r="D243" s="219" t="s">
        <v>6776</v>
      </c>
      <c r="E243" s="11"/>
      <c r="F243" s="11"/>
      <c r="G243" s="140"/>
      <c r="H243">
        <v>0</v>
      </c>
    </row>
    <row r="244" spans="1:8" ht="16.5" thickBot="1" x14ac:dyDescent="0.3">
      <c r="A244" s="218" t="s">
        <v>4411</v>
      </c>
      <c r="B244" s="58"/>
      <c r="C244" s="58"/>
      <c r="D244" s="215" t="s">
        <v>8321</v>
      </c>
      <c r="E244" s="204"/>
      <c r="F244" s="204"/>
      <c r="G244" s="141"/>
      <c r="H244">
        <v>0</v>
      </c>
    </row>
    <row r="245" spans="1:8" ht="26.25" thickBot="1" x14ac:dyDescent="0.25">
      <c r="A245" s="208" t="s">
        <v>4412</v>
      </c>
      <c r="B245" s="208" t="s">
        <v>5407</v>
      </c>
      <c r="C245" s="208" t="s">
        <v>3078</v>
      </c>
      <c r="D245" s="209" t="s">
        <v>8490</v>
      </c>
      <c r="E245" s="206" t="s">
        <v>526</v>
      </c>
      <c r="F245" s="206" t="s">
        <v>6625</v>
      </c>
      <c r="G245" s="207" t="s">
        <v>6626</v>
      </c>
      <c r="H245">
        <v>0</v>
      </c>
    </row>
    <row r="246" spans="1:8" x14ac:dyDescent="0.2">
      <c r="B246" t="s">
        <v>8322</v>
      </c>
      <c r="C246" s="6" t="s">
        <v>4790</v>
      </c>
      <c r="D246" s="4">
        <v>66</v>
      </c>
      <c r="F246" s="4" t="s">
        <v>4791</v>
      </c>
      <c r="H246">
        <v>0</v>
      </c>
    </row>
    <row r="247" spans="1:8" x14ac:dyDescent="0.2">
      <c r="C247" s="6"/>
      <c r="H247">
        <v>0</v>
      </c>
    </row>
    <row r="248" spans="1:8" x14ac:dyDescent="0.2">
      <c r="C248" s="6"/>
      <c r="H248">
        <v>0</v>
      </c>
    </row>
    <row r="249" spans="1:8" ht="13.5" thickBot="1" x14ac:dyDescent="0.25">
      <c r="H249">
        <v>0</v>
      </c>
    </row>
    <row r="250" spans="1:8" ht="15.75" x14ac:dyDescent="0.25">
      <c r="A250" s="212" t="s">
        <v>4792</v>
      </c>
      <c r="B250" s="216"/>
      <c r="C250" s="216"/>
      <c r="D250" s="217" t="s">
        <v>3207</v>
      </c>
      <c r="E250" s="203"/>
      <c r="F250" s="203"/>
      <c r="G250" s="162"/>
      <c r="H250">
        <v>0</v>
      </c>
    </row>
    <row r="251" spans="1:8" ht="16.5" thickBot="1" x14ac:dyDescent="0.3">
      <c r="A251" s="218" t="s">
        <v>10192</v>
      </c>
      <c r="B251" s="58"/>
      <c r="C251" s="58"/>
      <c r="D251" s="215" t="s">
        <v>8421</v>
      </c>
      <c r="E251" s="204"/>
      <c r="F251" s="204"/>
      <c r="G251" s="141"/>
      <c r="H251">
        <v>0</v>
      </c>
    </row>
    <row r="252" spans="1:8" ht="26.25" thickBot="1" x14ac:dyDescent="0.25">
      <c r="A252" s="208" t="s">
        <v>4412</v>
      </c>
      <c r="B252" s="208" t="s">
        <v>5407</v>
      </c>
      <c r="C252" s="208" t="s">
        <v>3078</v>
      </c>
      <c r="D252" s="209" t="s">
        <v>8490</v>
      </c>
      <c r="E252" s="209" t="s">
        <v>526</v>
      </c>
      <c r="F252" s="209" t="s">
        <v>6625</v>
      </c>
      <c r="G252" s="211" t="s">
        <v>6626</v>
      </c>
      <c r="H252">
        <v>0</v>
      </c>
    </row>
    <row r="253" spans="1:8" x14ac:dyDescent="0.2">
      <c r="B253" t="s">
        <v>8422</v>
      </c>
      <c r="C253" t="s">
        <v>8423</v>
      </c>
      <c r="D253" s="4">
        <v>66</v>
      </c>
      <c r="E253" s="4" t="s">
        <v>1826</v>
      </c>
      <c r="F253" s="4" t="s">
        <v>9692</v>
      </c>
      <c r="H253">
        <v>0</v>
      </c>
    </row>
    <row r="254" spans="1:8" x14ac:dyDescent="0.2">
      <c r="H254">
        <v>0</v>
      </c>
    </row>
    <row r="255" spans="1:8" ht="13.5" thickBot="1" x14ac:dyDescent="0.25">
      <c r="H255">
        <v>0</v>
      </c>
    </row>
    <row r="256" spans="1:8" ht="15.75" x14ac:dyDescent="0.25">
      <c r="A256" s="212" t="s">
        <v>70</v>
      </c>
      <c r="B256" s="213"/>
      <c r="C256" s="213"/>
      <c r="D256" s="217" t="s">
        <v>6514</v>
      </c>
      <c r="E256" s="203"/>
      <c r="F256" s="203"/>
      <c r="G256" s="162"/>
      <c r="H256">
        <v>0</v>
      </c>
    </row>
    <row r="257" spans="1:8" ht="16.5" thickBot="1" x14ac:dyDescent="0.3">
      <c r="A257" s="218" t="s">
        <v>10192</v>
      </c>
      <c r="B257" s="58"/>
      <c r="C257" s="58"/>
      <c r="D257" s="215" t="s">
        <v>8236</v>
      </c>
      <c r="E257" s="204"/>
      <c r="F257" s="204"/>
      <c r="G257" s="141"/>
      <c r="H257">
        <v>0</v>
      </c>
    </row>
    <row r="258" spans="1:8" ht="26.25" thickBot="1" x14ac:dyDescent="0.25">
      <c r="A258" s="193" t="s">
        <v>4412</v>
      </c>
      <c r="B258" s="193" t="s">
        <v>5407</v>
      </c>
      <c r="C258" s="193" t="s">
        <v>3078</v>
      </c>
      <c r="D258" s="206" t="s">
        <v>8490</v>
      </c>
      <c r="E258" s="206" t="s">
        <v>526</v>
      </c>
      <c r="F258" s="206" t="s">
        <v>6625</v>
      </c>
      <c r="G258" s="207" t="s">
        <v>6626</v>
      </c>
      <c r="H258">
        <v>0</v>
      </c>
    </row>
    <row r="259" spans="1:8" x14ac:dyDescent="0.2">
      <c r="B259" t="s">
        <v>8322</v>
      </c>
      <c r="C259" t="s">
        <v>1329</v>
      </c>
      <c r="D259" s="4">
        <v>66</v>
      </c>
      <c r="E259" s="4" t="s">
        <v>1826</v>
      </c>
      <c r="F259" s="4" t="s">
        <v>1044</v>
      </c>
      <c r="H259">
        <v>0</v>
      </c>
    </row>
    <row r="260" spans="1:8" x14ac:dyDescent="0.2">
      <c r="H260">
        <v>0</v>
      </c>
    </row>
    <row r="261" spans="1:8" ht="13.5" thickBot="1" x14ac:dyDescent="0.25">
      <c r="H261">
        <v>0</v>
      </c>
    </row>
    <row r="262" spans="1:8" ht="15.75" x14ac:dyDescent="0.25">
      <c r="A262" s="212" t="s">
        <v>9884</v>
      </c>
      <c r="B262" s="213"/>
      <c r="C262" s="213"/>
      <c r="D262" s="203"/>
      <c r="E262" s="203"/>
      <c r="F262" s="203"/>
      <c r="G262" s="162"/>
      <c r="H262">
        <v>0</v>
      </c>
    </row>
    <row r="263" spans="1:8" ht="16.5" thickBot="1" x14ac:dyDescent="0.3">
      <c r="A263" s="214" t="s">
        <v>7293</v>
      </c>
      <c r="B263" s="58"/>
      <c r="C263" s="58"/>
      <c r="D263" s="215" t="s">
        <v>3508</v>
      </c>
      <c r="E263" s="204"/>
      <c r="F263" s="204"/>
      <c r="G263" s="141"/>
      <c r="H263">
        <v>0</v>
      </c>
    </row>
    <row r="264" spans="1:8" ht="26.25" thickBot="1" x14ac:dyDescent="0.25">
      <c r="A264" s="193" t="s">
        <v>4412</v>
      </c>
      <c r="B264" s="193" t="s">
        <v>5407</v>
      </c>
      <c r="C264" s="193" t="s">
        <v>3078</v>
      </c>
      <c r="D264" s="206" t="s">
        <v>8490</v>
      </c>
      <c r="E264" s="206" t="s">
        <v>526</v>
      </c>
      <c r="F264" s="206" t="s">
        <v>6625</v>
      </c>
      <c r="G264" s="207" t="s">
        <v>6626</v>
      </c>
      <c r="H264">
        <v>0</v>
      </c>
    </row>
    <row r="265" spans="1:8" x14ac:dyDescent="0.2">
      <c r="A265" s="198" t="s">
        <v>4416</v>
      </c>
      <c r="B265" s="198" t="s">
        <v>2288</v>
      </c>
      <c r="C265" s="201" t="s">
        <v>2880</v>
      </c>
      <c r="D265" s="199">
        <v>54</v>
      </c>
      <c r="E265" s="5">
        <v>218</v>
      </c>
      <c r="F265" s="4" t="s">
        <v>8436</v>
      </c>
      <c r="G265" s="4" t="s">
        <v>8263</v>
      </c>
      <c r="H265">
        <v>0</v>
      </c>
    </row>
    <row r="266" spans="1:8" x14ac:dyDescent="0.2">
      <c r="A266" s="198" t="s">
        <v>8490</v>
      </c>
      <c r="B266" s="198" t="s">
        <v>2288</v>
      </c>
      <c r="C266" s="201" t="s">
        <v>7287</v>
      </c>
      <c r="D266" s="199">
        <v>58</v>
      </c>
      <c r="E266" s="5">
        <v>204</v>
      </c>
      <c r="F266" s="5" t="s">
        <v>2456</v>
      </c>
      <c r="G266" s="5" t="s">
        <v>8263</v>
      </c>
      <c r="H266">
        <v>0</v>
      </c>
    </row>
    <row r="267" spans="1:8" x14ac:dyDescent="0.2">
      <c r="A267" s="60"/>
      <c r="B267" s="60"/>
      <c r="C267" s="60"/>
      <c r="D267" s="253"/>
      <c r="E267" s="253"/>
      <c r="F267" s="253"/>
      <c r="G267" s="254"/>
      <c r="H267">
        <v>0</v>
      </c>
    </row>
    <row r="268" spans="1:8" x14ac:dyDescent="0.2">
      <c r="A268" t="s">
        <v>1423</v>
      </c>
      <c r="B268" t="s">
        <v>6393</v>
      </c>
      <c r="C268" s="136" t="s">
        <v>9229</v>
      </c>
      <c r="D268" s="4">
        <v>56</v>
      </c>
      <c r="E268" s="4">
        <v>208</v>
      </c>
      <c r="F268" s="4" t="s">
        <v>9230</v>
      </c>
      <c r="G268" s="4" t="s">
        <v>8263</v>
      </c>
      <c r="H268">
        <v>0</v>
      </c>
    </row>
    <row r="269" spans="1:8" x14ac:dyDescent="0.2">
      <c r="A269" t="s">
        <v>8490</v>
      </c>
      <c r="B269" t="s">
        <v>6393</v>
      </c>
      <c r="C269" s="136" t="s">
        <v>7560</v>
      </c>
      <c r="D269" s="4">
        <v>59</v>
      </c>
      <c r="E269" s="4">
        <v>208</v>
      </c>
      <c r="F269" s="4" t="s">
        <v>9230</v>
      </c>
      <c r="G269" s="4" t="s">
        <v>8263</v>
      </c>
      <c r="H269">
        <v>0</v>
      </c>
    </row>
    <row r="270" spans="1:8" x14ac:dyDescent="0.2">
      <c r="A270" t="s">
        <v>8490</v>
      </c>
      <c r="B270" t="s">
        <v>6393</v>
      </c>
      <c r="C270" s="136" t="s">
        <v>5402</v>
      </c>
      <c r="D270" s="4">
        <v>56</v>
      </c>
      <c r="E270" s="4">
        <v>223</v>
      </c>
      <c r="F270" s="4" t="s">
        <v>5401</v>
      </c>
      <c r="G270" s="4" t="s">
        <v>8263</v>
      </c>
      <c r="H270">
        <v>0</v>
      </c>
    </row>
    <row r="271" spans="1:8" x14ac:dyDescent="0.2">
      <c r="A271" t="s">
        <v>8490</v>
      </c>
      <c r="B271" t="s">
        <v>6393</v>
      </c>
      <c r="C271" s="6" t="s">
        <v>8102</v>
      </c>
      <c r="D271" s="4">
        <v>58</v>
      </c>
      <c r="E271" s="5">
        <v>204</v>
      </c>
      <c r="F271" s="5" t="s">
        <v>2456</v>
      </c>
      <c r="G271" s="5" t="s">
        <v>8263</v>
      </c>
      <c r="H271">
        <v>0</v>
      </c>
    </row>
    <row r="272" spans="1:8" x14ac:dyDescent="0.2">
      <c r="A272" t="s">
        <v>8490</v>
      </c>
      <c r="B272" t="s">
        <v>6393</v>
      </c>
      <c r="C272" s="136" t="s">
        <v>5158</v>
      </c>
      <c r="D272" s="4">
        <v>57</v>
      </c>
      <c r="E272" s="5">
        <v>208</v>
      </c>
      <c r="F272" s="4" t="s">
        <v>9230</v>
      </c>
      <c r="G272" s="4" t="s">
        <v>8263</v>
      </c>
      <c r="H272">
        <v>0</v>
      </c>
    </row>
    <row r="273" spans="1:9" x14ac:dyDescent="0.2">
      <c r="A273" t="s">
        <v>5305</v>
      </c>
      <c r="B273" t="s">
        <v>6393</v>
      </c>
      <c r="C273" s="6" t="s">
        <v>6783</v>
      </c>
      <c r="D273" s="4">
        <v>60</v>
      </c>
      <c r="E273" s="4">
        <v>205</v>
      </c>
      <c r="F273" s="4" t="s">
        <v>2804</v>
      </c>
      <c r="G273" s="4" t="s">
        <v>8263</v>
      </c>
      <c r="H273">
        <v>0</v>
      </c>
    </row>
    <row r="274" spans="1:9" x14ac:dyDescent="0.2">
      <c r="A274" t="s">
        <v>5305</v>
      </c>
      <c r="B274" t="s">
        <v>6393</v>
      </c>
      <c r="C274" s="6" t="s">
        <v>9808</v>
      </c>
      <c r="D274" s="4">
        <v>60</v>
      </c>
      <c r="E274" s="4">
        <v>205</v>
      </c>
      <c r="F274" s="4" t="s">
        <v>2804</v>
      </c>
      <c r="G274" s="4" t="s">
        <v>8263</v>
      </c>
      <c r="H274">
        <v>0</v>
      </c>
    </row>
    <row r="275" spans="1:9" x14ac:dyDescent="0.2">
      <c r="C275" s="6"/>
      <c r="H275">
        <v>0</v>
      </c>
    </row>
    <row r="276" spans="1:9" x14ac:dyDescent="0.2">
      <c r="A276" t="s">
        <v>8490</v>
      </c>
      <c r="B276" t="s">
        <v>1043</v>
      </c>
      <c r="C276" s="6" t="s">
        <v>10298</v>
      </c>
      <c r="D276" s="4">
        <v>57</v>
      </c>
      <c r="E276" s="5">
        <v>208</v>
      </c>
      <c r="F276" s="4" t="s">
        <v>9230</v>
      </c>
      <c r="G276" s="4" t="s">
        <v>8263</v>
      </c>
      <c r="H276">
        <v>0</v>
      </c>
    </row>
    <row r="277" spans="1:9" x14ac:dyDescent="0.2">
      <c r="H277">
        <v>0</v>
      </c>
    </row>
    <row r="278" spans="1:9" x14ac:dyDescent="0.2">
      <c r="A278" t="s">
        <v>3365</v>
      </c>
      <c r="B278" t="s">
        <v>8322</v>
      </c>
      <c r="C278" s="6" t="s">
        <v>2297</v>
      </c>
      <c r="D278" s="4">
        <v>56</v>
      </c>
      <c r="E278" s="4">
        <v>218</v>
      </c>
      <c r="F278" s="4" t="s">
        <v>8436</v>
      </c>
      <c r="G278" s="4" t="s">
        <v>8263</v>
      </c>
      <c r="H278">
        <v>0</v>
      </c>
    </row>
    <row r="279" spans="1:9" x14ac:dyDescent="0.2">
      <c r="A279" t="s">
        <v>1423</v>
      </c>
      <c r="B279" t="s">
        <v>8322</v>
      </c>
      <c r="C279" s="6" t="s">
        <v>3748</v>
      </c>
      <c r="D279" s="4">
        <v>56</v>
      </c>
      <c r="E279" s="4">
        <v>218</v>
      </c>
      <c r="F279" s="4" t="s">
        <v>8436</v>
      </c>
      <c r="G279" s="4" t="s">
        <v>8263</v>
      </c>
      <c r="H279">
        <v>0</v>
      </c>
    </row>
    <row r="280" spans="1:9" x14ac:dyDescent="0.2">
      <c r="A280" t="s">
        <v>4892</v>
      </c>
      <c r="B280" t="s">
        <v>8322</v>
      </c>
      <c r="C280" s="6" t="s">
        <v>6900</v>
      </c>
      <c r="D280" s="5">
        <v>66</v>
      </c>
      <c r="E280" s="5">
        <v>211</v>
      </c>
      <c r="F280" s="5" t="s">
        <v>1071</v>
      </c>
      <c r="G280" s="4" t="s">
        <v>8263</v>
      </c>
      <c r="H280">
        <v>0</v>
      </c>
    </row>
    <row r="281" spans="1:9" x14ac:dyDescent="0.2">
      <c r="A281" t="s">
        <v>8490</v>
      </c>
      <c r="B281" t="s">
        <v>8322</v>
      </c>
      <c r="C281" s="6" t="s">
        <v>8043</v>
      </c>
      <c r="D281" s="5">
        <v>62</v>
      </c>
      <c r="E281" s="5">
        <v>209</v>
      </c>
      <c r="F281" s="5" t="s">
        <v>4647</v>
      </c>
      <c r="G281" s="4" t="s">
        <v>8263</v>
      </c>
      <c r="H281">
        <v>0</v>
      </c>
    </row>
    <row r="282" spans="1:9" x14ac:dyDescent="0.2">
      <c r="A282" t="s">
        <v>8490</v>
      </c>
      <c r="B282" t="s">
        <v>8322</v>
      </c>
      <c r="C282" s="6" t="s">
        <v>4447</v>
      </c>
      <c r="D282" s="4">
        <v>66</v>
      </c>
      <c r="E282" s="4">
        <v>220</v>
      </c>
      <c r="F282" s="4" t="s">
        <v>7751</v>
      </c>
      <c r="G282" s="4" t="s">
        <v>8263</v>
      </c>
      <c r="H282">
        <v>0</v>
      </c>
      <c r="I282" t="s">
        <v>5725</v>
      </c>
    </row>
    <row r="283" spans="1:9" x14ac:dyDescent="0.2">
      <c r="A283" t="s">
        <v>8490</v>
      </c>
      <c r="B283" t="s">
        <v>8322</v>
      </c>
      <c r="C283" s="6" t="s">
        <v>9228</v>
      </c>
      <c r="D283" s="4">
        <v>63</v>
      </c>
      <c r="E283" s="4">
        <v>202</v>
      </c>
      <c r="F283" s="5" t="s">
        <v>1178</v>
      </c>
      <c r="G283" s="5" t="s">
        <v>8263</v>
      </c>
      <c r="H283">
        <v>0</v>
      </c>
    </row>
    <row r="284" spans="1:9" x14ac:dyDescent="0.2">
      <c r="A284" t="s">
        <v>8490</v>
      </c>
      <c r="B284" t="s">
        <v>8322</v>
      </c>
      <c r="C284" s="6" t="s">
        <v>2349</v>
      </c>
      <c r="D284" s="4">
        <v>59</v>
      </c>
      <c r="E284" s="4">
        <v>208</v>
      </c>
      <c r="F284" s="4" t="s">
        <v>9230</v>
      </c>
      <c r="G284" s="4" t="s">
        <v>8263</v>
      </c>
      <c r="H284">
        <v>0</v>
      </c>
    </row>
    <row r="285" spans="1:9" x14ac:dyDescent="0.2">
      <c r="A285" t="s">
        <v>8490</v>
      </c>
      <c r="B285" t="s">
        <v>8322</v>
      </c>
      <c r="C285" s="6" t="s">
        <v>7248</v>
      </c>
      <c r="D285" s="4">
        <v>66</v>
      </c>
      <c r="E285" s="4">
        <v>220</v>
      </c>
      <c r="F285" s="4" t="s">
        <v>7751</v>
      </c>
      <c r="G285" s="4" t="s">
        <v>8263</v>
      </c>
      <c r="H285">
        <v>0</v>
      </c>
      <c r="I285" t="s">
        <v>5725</v>
      </c>
    </row>
    <row r="286" spans="1:9" x14ac:dyDescent="0.2">
      <c r="A286" t="s">
        <v>8490</v>
      </c>
      <c r="B286" t="s">
        <v>8322</v>
      </c>
      <c r="C286" s="6" t="s">
        <v>10411</v>
      </c>
      <c r="D286" s="5">
        <v>59</v>
      </c>
      <c r="E286" s="4">
        <v>204</v>
      </c>
      <c r="F286" s="4" t="s">
        <v>2456</v>
      </c>
      <c r="G286" s="4" t="s">
        <v>8263</v>
      </c>
      <c r="H286">
        <v>0</v>
      </c>
    </row>
    <row r="287" spans="1:9" x14ac:dyDescent="0.2">
      <c r="A287" t="s">
        <v>8490</v>
      </c>
      <c r="B287" t="s">
        <v>8322</v>
      </c>
      <c r="C287" s="6" t="s">
        <v>2560</v>
      </c>
      <c r="D287" s="5">
        <v>61</v>
      </c>
      <c r="E287" s="5">
        <v>202</v>
      </c>
      <c r="F287" s="5" t="s">
        <v>1178</v>
      </c>
      <c r="G287" s="5" t="s">
        <v>8263</v>
      </c>
      <c r="H287">
        <v>0</v>
      </c>
    </row>
    <row r="288" spans="1:9" x14ac:dyDescent="0.2">
      <c r="A288" t="s">
        <v>8490</v>
      </c>
      <c r="B288" t="s">
        <v>8322</v>
      </c>
      <c r="C288" s="6" t="s">
        <v>2432</v>
      </c>
      <c r="D288" s="5">
        <v>63</v>
      </c>
      <c r="E288" s="5">
        <v>212</v>
      </c>
      <c r="F288" s="5" t="s">
        <v>5974</v>
      </c>
      <c r="G288" s="5" t="s">
        <v>8263</v>
      </c>
      <c r="H288">
        <v>0</v>
      </c>
    </row>
    <row r="289" spans="1:9" x14ac:dyDescent="0.2">
      <c r="A289" t="s">
        <v>8490</v>
      </c>
      <c r="B289" t="s">
        <v>8322</v>
      </c>
      <c r="C289" s="6" t="s">
        <v>459</v>
      </c>
      <c r="D289" s="5">
        <v>59</v>
      </c>
      <c r="E289" s="4">
        <v>204</v>
      </c>
      <c r="F289" s="4" t="s">
        <v>2456</v>
      </c>
      <c r="G289" s="4" t="s">
        <v>8263</v>
      </c>
      <c r="H289">
        <v>0</v>
      </c>
    </row>
    <row r="290" spans="1:9" x14ac:dyDescent="0.2">
      <c r="A290" t="s">
        <v>8490</v>
      </c>
      <c r="B290" t="s">
        <v>8322</v>
      </c>
      <c r="C290" s="6" t="s">
        <v>4479</v>
      </c>
      <c r="D290" s="5">
        <v>65</v>
      </c>
      <c r="E290" s="5">
        <v>210</v>
      </c>
      <c r="F290" s="5" t="s">
        <v>5471</v>
      </c>
      <c r="G290" s="4" t="s">
        <v>8263</v>
      </c>
      <c r="H290">
        <v>0</v>
      </c>
    </row>
    <row r="291" spans="1:9" x14ac:dyDescent="0.2">
      <c r="A291" t="s">
        <v>8490</v>
      </c>
      <c r="B291" t="s">
        <v>8322</v>
      </c>
      <c r="C291" s="6" t="s">
        <v>4968</v>
      </c>
      <c r="D291" s="5">
        <v>59</v>
      </c>
      <c r="E291" s="4">
        <v>204</v>
      </c>
      <c r="F291" s="4" t="s">
        <v>2456</v>
      </c>
      <c r="G291" s="4" t="s">
        <v>8263</v>
      </c>
      <c r="H291">
        <v>0</v>
      </c>
    </row>
    <row r="292" spans="1:9" x14ac:dyDescent="0.2">
      <c r="A292" t="s">
        <v>8490</v>
      </c>
      <c r="B292" t="s">
        <v>8322</v>
      </c>
      <c r="C292" s="6" t="s">
        <v>5729</v>
      </c>
      <c r="D292" s="5">
        <v>60</v>
      </c>
      <c r="E292" s="5">
        <v>202</v>
      </c>
      <c r="F292" s="5" t="s">
        <v>1178</v>
      </c>
      <c r="G292" s="5" t="s">
        <v>8263</v>
      </c>
      <c r="H292">
        <v>0</v>
      </c>
    </row>
    <row r="293" spans="1:9" x14ac:dyDescent="0.2">
      <c r="A293" t="s">
        <v>6784</v>
      </c>
      <c r="B293" t="s">
        <v>8322</v>
      </c>
      <c r="C293" s="6" t="s">
        <v>8447</v>
      </c>
      <c r="D293" s="4">
        <v>64</v>
      </c>
      <c r="E293" s="4">
        <v>206</v>
      </c>
      <c r="F293" s="4" t="s">
        <v>2188</v>
      </c>
      <c r="G293" s="4" t="s">
        <v>8263</v>
      </c>
      <c r="H293">
        <v>0</v>
      </c>
    </row>
    <row r="294" spans="1:9" x14ac:dyDescent="0.2">
      <c r="A294" t="s">
        <v>5305</v>
      </c>
      <c r="B294" t="s">
        <v>8322</v>
      </c>
      <c r="C294" s="6" t="s">
        <v>8876</v>
      </c>
      <c r="D294" s="4">
        <v>61</v>
      </c>
      <c r="E294" s="4">
        <v>202</v>
      </c>
      <c r="F294" s="4" t="s">
        <v>1178</v>
      </c>
      <c r="G294" s="4" t="s">
        <v>8263</v>
      </c>
      <c r="H294">
        <v>0</v>
      </c>
    </row>
    <row r="295" spans="1:9" x14ac:dyDescent="0.2">
      <c r="A295" t="s">
        <v>2125</v>
      </c>
      <c r="B295" t="s">
        <v>8322</v>
      </c>
      <c r="C295" s="6" t="s">
        <v>7078</v>
      </c>
      <c r="D295" s="4">
        <v>67</v>
      </c>
      <c r="E295" s="4">
        <v>220</v>
      </c>
      <c r="F295" s="4" t="s">
        <v>7751</v>
      </c>
      <c r="G295" s="4" t="s">
        <v>8263</v>
      </c>
      <c r="H295">
        <v>0</v>
      </c>
      <c r="I295" t="s">
        <v>5725</v>
      </c>
    </row>
    <row r="296" spans="1:9" x14ac:dyDescent="0.2">
      <c r="A296" t="s">
        <v>2785</v>
      </c>
      <c r="B296" t="s">
        <v>8322</v>
      </c>
      <c r="C296" s="6" t="s">
        <v>9271</v>
      </c>
      <c r="D296" s="4">
        <v>59</v>
      </c>
      <c r="E296" s="4">
        <v>216</v>
      </c>
      <c r="F296" s="4" t="s">
        <v>3122</v>
      </c>
      <c r="G296" s="4" t="s">
        <v>8263</v>
      </c>
      <c r="H296">
        <v>0</v>
      </c>
    </row>
    <row r="297" spans="1:9" x14ac:dyDescent="0.2">
      <c r="C297" s="6"/>
      <c r="D297" s="5"/>
      <c r="E297" s="5"/>
      <c r="F297" s="5"/>
      <c r="G297" s="5"/>
      <c r="H297">
        <v>0</v>
      </c>
    </row>
    <row r="298" spans="1:9" x14ac:dyDescent="0.2">
      <c r="A298" t="s">
        <v>2785</v>
      </c>
      <c r="B298" t="s">
        <v>2033</v>
      </c>
      <c r="C298" s="6" t="s">
        <v>2034</v>
      </c>
      <c r="D298" s="5">
        <v>60</v>
      </c>
      <c r="E298" s="4">
        <v>205</v>
      </c>
      <c r="F298" s="4" t="s">
        <v>2804</v>
      </c>
      <c r="G298" s="4" t="s">
        <v>8263</v>
      </c>
      <c r="H298">
        <v>0</v>
      </c>
    </row>
    <row r="299" spans="1:9" x14ac:dyDescent="0.2">
      <c r="C299" s="6"/>
      <c r="D299" s="5"/>
      <c r="H299">
        <v>0</v>
      </c>
    </row>
    <row r="300" spans="1:9" x14ac:dyDescent="0.2">
      <c r="A300" t="s">
        <v>8490</v>
      </c>
      <c r="B300" t="s">
        <v>7951</v>
      </c>
      <c r="C300" s="6" t="s">
        <v>12072</v>
      </c>
      <c r="D300" s="5">
        <v>63</v>
      </c>
      <c r="E300" s="4">
        <v>202</v>
      </c>
      <c r="F300" s="4" t="s">
        <v>12070</v>
      </c>
      <c r="G300" s="4" t="s">
        <v>8263</v>
      </c>
      <c r="H300">
        <v>1</v>
      </c>
      <c r="I300" t="s">
        <v>12071</v>
      </c>
    </row>
    <row r="301" spans="1:9" x14ac:dyDescent="0.2">
      <c r="C301" s="6"/>
      <c r="H301">
        <v>0</v>
      </c>
    </row>
    <row r="302" spans="1:9" x14ac:dyDescent="0.2">
      <c r="A302" t="s">
        <v>2785</v>
      </c>
      <c r="B302" t="s">
        <v>4648</v>
      </c>
      <c r="C302" s="6" t="s">
        <v>4790</v>
      </c>
      <c r="D302" s="4">
        <v>66</v>
      </c>
      <c r="E302" s="4">
        <v>209</v>
      </c>
      <c r="F302" s="4" t="s">
        <v>4647</v>
      </c>
      <c r="G302" s="4" t="s">
        <v>8263</v>
      </c>
      <c r="H302">
        <v>0</v>
      </c>
    </row>
    <row r="303" spans="1:9" x14ac:dyDescent="0.2">
      <c r="C303" s="6"/>
      <c r="H303">
        <v>0</v>
      </c>
    </row>
    <row r="304" spans="1:9" x14ac:dyDescent="0.2">
      <c r="A304" t="s">
        <v>68</v>
      </c>
      <c r="B304" t="s">
        <v>8493</v>
      </c>
      <c r="C304" s="6" t="s">
        <v>6510</v>
      </c>
      <c r="D304" s="4">
        <v>65</v>
      </c>
      <c r="E304" s="5">
        <v>202</v>
      </c>
      <c r="F304" s="5" t="s">
        <v>1178</v>
      </c>
      <c r="G304" s="5" t="s">
        <v>8263</v>
      </c>
      <c r="H304">
        <v>0</v>
      </c>
    </row>
    <row r="305" spans="1:9" x14ac:dyDescent="0.2">
      <c r="H305">
        <v>0</v>
      </c>
    </row>
    <row r="306" spans="1:9" x14ac:dyDescent="0.2">
      <c r="A306" t="s">
        <v>3365</v>
      </c>
      <c r="B306" t="s">
        <v>2637</v>
      </c>
      <c r="C306" t="s">
        <v>2638</v>
      </c>
      <c r="D306" s="4">
        <v>65</v>
      </c>
      <c r="E306" s="4">
        <v>201</v>
      </c>
      <c r="F306" s="4" t="s">
        <v>2184</v>
      </c>
      <c r="G306" s="4" t="s">
        <v>8263</v>
      </c>
      <c r="H306">
        <v>0</v>
      </c>
    </row>
    <row r="307" spans="1:9" x14ac:dyDescent="0.2">
      <c r="A307" t="s">
        <v>4416</v>
      </c>
      <c r="B307" t="s">
        <v>2637</v>
      </c>
      <c r="C307" t="s">
        <v>2638</v>
      </c>
      <c r="D307" s="4">
        <v>66</v>
      </c>
      <c r="E307" s="4">
        <v>201</v>
      </c>
      <c r="F307" s="4" t="s">
        <v>2184</v>
      </c>
      <c r="G307" s="4" t="s">
        <v>8263</v>
      </c>
      <c r="H307">
        <v>0</v>
      </c>
    </row>
    <row r="308" spans="1:9" x14ac:dyDescent="0.2">
      <c r="A308" t="s">
        <v>1423</v>
      </c>
      <c r="B308" t="s">
        <v>2637</v>
      </c>
      <c r="C308" t="s">
        <v>2638</v>
      </c>
      <c r="D308" s="4">
        <v>65</v>
      </c>
      <c r="E308" s="4">
        <v>201</v>
      </c>
      <c r="F308" s="4" t="s">
        <v>2184</v>
      </c>
      <c r="G308" s="4" t="s">
        <v>8263</v>
      </c>
      <c r="H308">
        <v>0</v>
      </c>
    </row>
    <row r="309" spans="1:9" x14ac:dyDescent="0.2">
      <c r="A309" t="s">
        <v>1423</v>
      </c>
      <c r="B309" t="s">
        <v>2637</v>
      </c>
      <c r="C309" s="6" t="s">
        <v>3748</v>
      </c>
      <c r="D309" s="4">
        <v>65</v>
      </c>
      <c r="E309" s="4">
        <v>202</v>
      </c>
      <c r="F309" s="5" t="s">
        <v>1178</v>
      </c>
      <c r="G309" s="5" t="s">
        <v>8263</v>
      </c>
      <c r="H309">
        <v>0</v>
      </c>
    </row>
    <row r="310" spans="1:9" x14ac:dyDescent="0.2">
      <c r="A310" t="s">
        <v>1423</v>
      </c>
      <c r="B310" t="s">
        <v>2637</v>
      </c>
      <c r="C310" s="6" t="s">
        <v>2878</v>
      </c>
      <c r="D310" s="4">
        <v>65</v>
      </c>
      <c r="E310" s="4">
        <v>202</v>
      </c>
      <c r="F310" s="5" t="s">
        <v>1178</v>
      </c>
      <c r="G310" s="5" t="s">
        <v>8263</v>
      </c>
      <c r="H310">
        <v>0</v>
      </c>
    </row>
    <row r="311" spans="1:9" x14ac:dyDescent="0.2">
      <c r="A311" t="s">
        <v>1423</v>
      </c>
      <c r="B311" t="s">
        <v>2637</v>
      </c>
      <c r="C311" s="6" t="s">
        <v>9227</v>
      </c>
      <c r="D311" s="4">
        <v>66</v>
      </c>
      <c r="E311" s="5">
        <v>202</v>
      </c>
      <c r="F311" s="5" t="s">
        <v>1178</v>
      </c>
      <c r="G311" s="5" t="s">
        <v>8263</v>
      </c>
      <c r="H311">
        <v>0</v>
      </c>
    </row>
    <row r="312" spans="1:9" x14ac:dyDescent="0.2">
      <c r="A312" t="s">
        <v>1423</v>
      </c>
      <c r="B312" t="s">
        <v>2637</v>
      </c>
      <c r="C312" s="6" t="s">
        <v>2914</v>
      </c>
      <c r="D312" s="4">
        <v>66</v>
      </c>
      <c r="E312" s="5">
        <v>202</v>
      </c>
      <c r="F312" s="5" t="s">
        <v>1178</v>
      </c>
      <c r="G312" s="5" t="s">
        <v>8263</v>
      </c>
      <c r="H312">
        <v>0</v>
      </c>
    </row>
    <row r="313" spans="1:9" x14ac:dyDescent="0.2">
      <c r="A313" t="s">
        <v>1423</v>
      </c>
      <c r="B313" t="s">
        <v>2637</v>
      </c>
      <c r="C313" s="6" t="s">
        <v>2913</v>
      </c>
      <c r="D313" s="4">
        <v>66</v>
      </c>
      <c r="E313" s="5">
        <v>202</v>
      </c>
      <c r="F313" s="5" t="s">
        <v>1178</v>
      </c>
      <c r="G313" s="5" t="s">
        <v>8263</v>
      </c>
      <c r="H313">
        <v>0</v>
      </c>
    </row>
    <row r="314" spans="1:9" x14ac:dyDescent="0.2">
      <c r="A314" t="s">
        <v>5944</v>
      </c>
      <c r="B314" t="s">
        <v>2637</v>
      </c>
      <c r="C314" s="6" t="s">
        <v>10275</v>
      </c>
      <c r="D314" s="4">
        <v>67</v>
      </c>
      <c r="E314" s="5">
        <v>202</v>
      </c>
      <c r="F314" s="5" t="s">
        <v>1178</v>
      </c>
      <c r="G314" s="5" t="s">
        <v>8263</v>
      </c>
      <c r="H314">
        <v>0</v>
      </c>
    </row>
    <row r="315" spans="1:9" x14ac:dyDescent="0.2">
      <c r="A315" t="s">
        <v>4892</v>
      </c>
      <c r="B315" t="s">
        <v>2637</v>
      </c>
      <c r="C315" t="s">
        <v>2638</v>
      </c>
      <c r="D315" s="4">
        <v>65</v>
      </c>
      <c r="E315" s="4">
        <v>201</v>
      </c>
      <c r="F315" s="4" t="s">
        <v>2184</v>
      </c>
      <c r="G315" s="4" t="s">
        <v>8263</v>
      </c>
      <c r="H315">
        <v>0</v>
      </c>
    </row>
    <row r="316" spans="1:9" x14ac:dyDescent="0.2">
      <c r="A316" t="s">
        <v>4892</v>
      </c>
      <c r="B316" t="s">
        <v>2637</v>
      </c>
      <c r="C316" s="6" t="s">
        <v>8605</v>
      </c>
      <c r="D316" s="4">
        <v>65</v>
      </c>
      <c r="E316" s="5">
        <v>202</v>
      </c>
      <c r="F316" s="5" t="s">
        <v>1178</v>
      </c>
      <c r="G316" s="5" t="s">
        <v>8263</v>
      </c>
      <c r="H316">
        <v>0</v>
      </c>
    </row>
    <row r="317" spans="1:9" x14ac:dyDescent="0.2">
      <c r="A317" t="s">
        <v>8490</v>
      </c>
      <c r="B317" t="s">
        <v>2637</v>
      </c>
      <c r="C317" s="6" t="s">
        <v>8868</v>
      </c>
      <c r="D317" s="4">
        <v>67</v>
      </c>
      <c r="E317" s="5">
        <v>219</v>
      </c>
      <c r="F317" s="5" t="s">
        <v>8688</v>
      </c>
      <c r="G317" s="5" t="s">
        <v>8263</v>
      </c>
      <c r="H317">
        <v>0</v>
      </c>
      <c r="I317" t="s">
        <v>6574</v>
      </c>
    </row>
    <row r="318" spans="1:9" x14ac:dyDescent="0.2">
      <c r="A318" t="s">
        <v>8490</v>
      </c>
      <c r="B318" t="s">
        <v>2637</v>
      </c>
      <c r="C318" s="6" t="s">
        <v>4072</v>
      </c>
      <c r="D318" s="4">
        <v>64</v>
      </c>
      <c r="E318" s="5">
        <v>202</v>
      </c>
      <c r="F318" s="5" t="s">
        <v>1178</v>
      </c>
      <c r="G318" s="5" t="s">
        <v>8263</v>
      </c>
      <c r="H318">
        <v>0</v>
      </c>
    </row>
    <row r="319" spans="1:9" x14ac:dyDescent="0.2">
      <c r="A319" t="s">
        <v>8490</v>
      </c>
      <c r="B319" t="s">
        <v>2637</v>
      </c>
      <c r="C319" s="604" t="s">
        <v>11298</v>
      </c>
      <c r="D319" s="4">
        <v>65</v>
      </c>
      <c r="E319" s="5">
        <v>202</v>
      </c>
      <c r="F319" s="5" t="s">
        <v>1178</v>
      </c>
      <c r="G319" s="5" t="s">
        <v>8263</v>
      </c>
      <c r="H319">
        <v>1</v>
      </c>
      <c r="I319" t="s">
        <v>11297</v>
      </c>
    </row>
    <row r="320" spans="1:9" x14ac:dyDescent="0.2">
      <c r="A320" t="s">
        <v>8490</v>
      </c>
      <c r="B320" t="s">
        <v>2637</v>
      </c>
      <c r="C320" s="6" t="s">
        <v>2393</v>
      </c>
      <c r="D320" s="4">
        <v>65</v>
      </c>
      <c r="E320" s="5">
        <v>202</v>
      </c>
      <c r="F320" s="5" t="s">
        <v>1178</v>
      </c>
      <c r="G320" s="5" t="s">
        <v>8263</v>
      </c>
      <c r="H320">
        <v>0</v>
      </c>
    </row>
    <row r="321" spans="1:9" x14ac:dyDescent="0.2">
      <c r="A321" t="s">
        <v>8490</v>
      </c>
      <c r="B321" t="s">
        <v>2637</v>
      </c>
      <c r="C321" s="6" t="s">
        <v>8859</v>
      </c>
      <c r="D321" s="4">
        <v>64</v>
      </c>
      <c r="E321" s="5">
        <v>202</v>
      </c>
      <c r="F321" s="5" t="s">
        <v>1178</v>
      </c>
      <c r="G321" s="5" t="s">
        <v>8263</v>
      </c>
      <c r="H321">
        <v>0</v>
      </c>
    </row>
    <row r="322" spans="1:9" x14ac:dyDescent="0.2">
      <c r="A322" t="s">
        <v>8490</v>
      </c>
      <c r="B322" t="s">
        <v>2637</v>
      </c>
      <c r="C322" s="6" t="s">
        <v>10222</v>
      </c>
      <c r="D322" s="4">
        <v>65</v>
      </c>
      <c r="E322" s="5">
        <v>202</v>
      </c>
      <c r="F322" s="5" t="s">
        <v>1178</v>
      </c>
      <c r="G322" s="5" t="s">
        <v>8263</v>
      </c>
      <c r="H322">
        <v>0</v>
      </c>
    </row>
    <row r="323" spans="1:9" x14ac:dyDescent="0.2">
      <c r="A323" t="s">
        <v>8490</v>
      </c>
      <c r="B323" t="s">
        <v>2637</v>
      </c>
      <c r="C323" s="6" t="s">
        <v>6233</v>
      </c>
      <c r="D323" s="4">
        <v>69</v>
      </c>
      <c r="E323" s="5">
        <v>222</v>
      </c>
      <c r="F323" s="5" t="s">
        <v>2533</v>
      </c>
      <c r="G323" s="5" t="s">
        <v>8263</v>
      </c>
      <c r="H323">
        <v>0</v>
      </c>
      <c r="I323" t="s">
        <v>2534</v>
      </c>
    </row>
    <row r="324" spans="1:9" x14ac:dyDescent="0.2">
      <c r="A324" t="s">
        <v>8490</v>
      </c>
      <c r="B324" t="s">
        <v>2637</v>
      </c>
      <c r="C324" s="6" t="s">
        <v>6295</v>
      </c>
      <c r="D324" s="4">
        <v>73</v>
      </c>
      <c r="E324" s="4">
        <v>215</v>
      </c>
      <c r="F324" s="4" t="s">
        <v>7101</v>
      </c>
      <c r="G324" s="4" t="s">
        <v>8263</v>
      </c>
      <c r="H324">
        <v>0</v>
      </c>
    </row>
    <row r="325" spans="1:9" x14ac:dyDescent="0.2">
      <c r="A325" t="s">
        <v>8490</v>
      </c>
      <c r="B325" t="s">
        <v>2637</v>
      </c>
      <c r="C325" s="6" t="s">
        <v>6263</v>
      </c>
      <c r="D325" s="4">
        <v>67</v>
      </c>
      <c r="E325" s="5">
        <v>219</v>
      </c>
      <c r="F325" s="5" t="s">
        <v>8688</v>
      </c>
      <c r="G325" s="5" t="s">
        <v>8263</v>
      </c>
      <c r="H325">
        <v>0</v>
      </c>
      <c r="I325" t="s">
        <v>6574</v>
      </c>
    </row>
    <row r="326" spans="1:9" x14ac:dyDescent="0.2">
      <c r="A326" t="s">
        <v>8490</v>
      </c>
      <c r="B326" t="s">
        <v>2637</v>
      </c>
      <c r="C326" s="541" t="s">
        <v>10392</v>
      </c>
      <c r="D326" s="4">
        <v>65</v>
      </c>
      <c r="E326" s="4">
        <v>207</v>
      </c>
      <c r="F326" s="4" t="s">
        <v>2777</v>
      </c>
      <c r="G326" s="4" t="s">
        <v>8263</v>
      </c>
      <c r="H326">
        <v>0</v>
      </c>
      <c r="I326" t="s">
        <v>11261</v>
      </c>
    </row>
    <row r="327" spans="1:9" x14ac:dyDescent="0.2">
      <c r="A327" t="s">
        <v>8490</v>
      </c>
      <c r="B327" t="s">
        <v>2637</v>
      </c>
      <c r="C327" s="6" t="s">
        <v>5490</v>
      </c>
      <c r="D327" s="4">
        <v>65</v>
      </c>
      <c r="E327" s="4">
        <v>207</v>
      </c>
      <c r="F327" s="4" t="s">
        <v>2777</v>
      </c>
      <c r="G327" s="4" t="s">
        <v>8263</v>
      </c>
      <c r="H327">
        <v>0</v>
      </c>
      <c r="I327" t="s">
        <v>7004</v>
      </c>
    </row>
    <row r="328" spans="1:9" x14ac:dyDescent="0.2">
      <c r="A328" t="s">
        <v>8490</v>
      </c>
      <c r="B328" t="s">
        <v>2637</v>
      </c>
      <c r="C328" s="6" t="s">
        <v>5286</v>
      </c>
      <c r="D328" s="4">
        <v>65</v>
      </c>
      <c r="E328" s="5">
        <v>202</v>
      </c>
      <c r="F328" s="5" t="s">
        <v>1178</v>
      </c>
      <c r="G328" s="5" t="s">
        <v>8263</v>
      </c>
      <c r="H328">
        <v>0</v>
      </c>
    </row>
    <row r="329" spans="1:9" x14ac:dyDescent="0.2">
      <c r="A329" t="s">
        <v>8490</v>
      </c>
      <c r="B329" t="s">
        <v>2637</v>
      </c>
      <c r="C329" s="174" t="s">
        <v>4975</v>
      </c>
      <c r="D329" s="4">
        <v>64</v>
      </c>
      <c r="E329" s="5">
        <v>202</v>
      </c>
      <c r="F329" s="5" t="s">
        <v>1178</v>
      </c>
      <c r="G329" s="5" t="s">
        <v>8263</v>
      </c>
      <c r="H329">
        <v>0</v>
      </c>
    </row>
    <row r="330" spans="1:9" x14ac:dyDescent="0.2">
      <c r="A330" t="s">
        <v>8490</v>
      </c>
      <c r="B330" t="s">
        <v>2637</v>
      </c>
      <c r="C330" s="6" t="s">
        <v>4790</v>
      </c>
      <c r="D330" s="4">
        <v>66</v>
      </c>
      <c r="E330" s="4">
        <v>203</v>
      </c>
      <c r="F330" s="4" t="s">
        <v>4994</v>
      </c>
      <c r="G330" s="4" t="s">
        <v>8263</v>
      </c>
      <c r="H330">
        <v>0</v>
      </c>
    </row>
    <row r="331" spans="1:9" x14ac:dyDescent="0.2">
      <c r="A331" t="s">
        <v>8490</v>
      </c>
      <c r="B331" t="s">
        <v>2637</v>
      </c>
      <c r="C331" s="6" t="s">
        <v>8139</v>
      </c>
      <c r="D331" s="4">
        <v>71</v>
      </c>
      <c r="E331" s="4">
        <v>215</v>
      </c>
      <c r="F331" s="4" t="s">
        <v>7101</v>
      </c>
      <c r="G331" s="4" t="s">
        <v>8263</v>
      </c>
      <c r="H331">
        <v>0</v>
      </c>
    </row>
    <row r="332" spans="1:9" x14ac:dyDescent="0.2">
      <c r="A332" t="s">
        <v>8490</v>
      </c>
      <c r="B332" t="s">
        <v>2637</v>
      </c>
      <c r="C332" s="174" t="s">
        <v>3507</v>
      </c>
      <c r="D332" s="4">
        <v>62</v>
      </c>
      <c r="E332" s="4">
        <v>207</v>
      </c>
      <c r="F332" s="4" t="s">
        <v>2777</v>
      </c>
      <c r="G332" s="4" t="s">
        <v>8263</v>
      </c>
      <c r="H332">
        <v>0</v>
      </c>
    </row>
    <row r="333" spans="1:9" x14ac:dyDescent="0.2">
      <c r="A333" t="s">
        <v>8490</v>
      </c>
      <c r="B333" t="s">
        <v>2637</v>
      </c>
      <c r="C333" s="174" t="s">
        <v>904</v>
      </c>
      <c r="D333" s="4">
        <v>65</v>
      </c>
      <c r="E333" s="4">
        <v>202</v>
      </c>
      <c r="F333" s="5" t="s">
        <v>1178</v>
      </c>
      <c r="G333" s="5" t="s">
        <v>8263</v>
      </c>
      <c r="H333">
        <v>0</v>
      </c>
    </row>
    <row r="334" spans="1:9" x14ac:dyDescent="0.2">
      <c r="A334" t="s">
        <v>8490</v>
      </c>
      <c r="B334" t="s">
        <v>2637</v>
      </c>
      <c r="C334" s="174" t="s">
        <v>10042</v>
      </c>
      <c r="D334" s="4">
        <v>65</v>
      </c>
      <c r="E334" s="4">
        <v>202</v>
      </c>
      <c r="F334" s="5" t="s">
        <v>1178</v>
      </c>
      <c r="G334" s="5" t="s">
        <v>8263</v>
      </c>
      <c r="H334">
        <v>0</v>
      </c>
    </row>
    <row r="335" spans="1:9" x14ac:dyDescent="0.2">
      <c r="A335" t="s">
        <v>8490</v>
      </c>
      <c r="B335" t="s">
        <v>2637</v>
      </c>
      <c r="C335" s="174" t="s">
        <v>910</v>
      </c>
      <c r="D335" s="4">
        <v>65</v>
      </c>
      <c r="E335" s="4">
        <v>202</v>
      </c>
      <c r="F335" s="5" t="s">
        <v>1178</v>
      </c>
      <c r="G335" s="5" t="s">
        <v>8263</v>
      </c>
      <c r="H335">
        <v>0</v>
      </c>
    </row>
    <row r="336" spans="1:9" x14ac:dyDescent="0.2">
      <c r="A336" t="s">
        <v>8490</v>
      </c>
      <c r="B336" t="s">
        <v>2637</v>
      </c>
      <c r="C336" s="174" t="s">
        <v>3520</v>
      </c>
      <c r="D336" s="4">
        <v>65</v>
      </c>
      <c r="E336" s="4">
        <v>202</v>
      </c>
      <c r="F336" s="5" t="s">
        <v>1178</v>
      </c>
      <c r="G336" s="5" t="s">
        <v>8263</v>
      </c>
      <c r="H336">
        <v>0</v>
      </c>
    </row>
    <row r="337" spans="1:8" x14ac:dyDescent="0.2">
      <c r="A337" t="s">
        <v>8490</v>
      </c>
      <c r="B337" t="s">
        <v>2637</v>
      </c>
      <c r="C337" s="174" t="s">
        <v>5639</v>
      </c>
      <c r="D337" s="4">
        <v>63</v>
      </c>
      <c r="E337" s="4">
        <v>202</v>
      </c>
      <c r="F337" s="5" t="s">
        <v>1178</v>
      </c>
      <c r="G337" s="5" t="s">
        <v>8263</v>
      </c>
      <c r="H337">
        <v>0</v>
      </c>
    </row>
    <row r="338" spans="1:8" x14ac:dyDescent="0.2">
      <c r="A338" t="s">
        <v>8490</v>
      </c>
      <c r="B338" t="s">
        <v>2637</v>
      </c>
      <c r="C338" s="6" t="s">
        <v>9083</v>
      </c>
      <c r="D338" s="4">
        <v>65</v>
      </c>
      <c r="E338" s="4">
        <v>202</v>
      </c>
      <c r="F338" s="5" t="s">
        <v>1178</v>
      </c>
      <c r="G338" s="5" t="s">
        <v>8263</v>
      </c>
      <c r="H338">
        <v>0</v>
      </c>
    </row>
    <row r="339" spans="1:8" x14ac:dyDescent="0.2">
      <c r="A339" t="s">
        <v>8490</v>
      </c>
      <c r="B339" t="s">
        <v>2637</v>
      </c>
      <c r="C339" s="6" t="s">
        <v>6539</v>
      </c>
      <c r="D339" s="4">
        <v>65</v>
      </c>
      <c r="E339" s="5">
        <v>202</v>
      </c>
      <c r="F339" s="5" t="s">
        <v>1178</v>
      </c>
      <c r="G339" s="5" t="s">
        <v>8263</v>
      </c>
      <c r="H339">
        <v>0</v>
      </c>
    </row>
    <row r="340" spans="1:8" x14ac:dyDescent="0.2">
      <c r="A340" t="s">
        <v>8490</v>
      </c>
      <c r="B340" t="s">
        <v>2637</v>
      </c>
      <c r="C340" s="6" t="s">
        <v>5313</v>
      </c>
      <c r="D340" s="4">
        <v>65</v>
      </c>
      <c r="E340" s="5">
        <v>202</v>
      </c>
      <c r="F340" s="5" t="s">
        <v>1178</v>
      </c>
      <c r="G340" s="5" t="s">
        <v>8263</v>
      </c>
      <c r="H340">
        <v>0</v>
      </c>
    </row>
    <row r="341" spans="1:8" x14ac:dyDescent="0.2">
      <c r="A341" t="s">
        <v>8490</v>
      </c>
      <c r="B341" t="s">
        <v>2637</v>
      </c>
      <c r="C341" s="6" t="s">
        <v>1111</v>
      </c>
      <c r="D341" s="4">
        <v>65</v>
      </c>
      <c r="E341" s="5">
        <v>202</v>
      </c>
      <c r="F341" s="5" t="s">
        <v>1178</v>
      </c>
      <c r="G341" s="5" t="s">
        <v>8263</v>
      </c>
      <c r="H341">
        <v>0</v>
      </c>
    </row>
    <row r="342" spans="1:8" x14ac:dyDescent="0.2">
      <c r="A342" t="s">
        <v>8490</v>
      </c>
      <c r="B342" t="s">
        <v>2637</v>
      </c>
      <c r="C342" s="6" t="s">
        <v>5609</v>
      </c>
      <c r="D342" s="4">
        <v>65</v>
      </c>
      <c r="E342" s="5">
        <v>202</v>
      </c>
      <c r="F342" s="5" t="s">
        <v>1178</v>
      </c>
      <c r="G342" s="5" t="s">
        <v>8263</v>
      </c>
      <c r="H342">
        <v>0</v>
      </c>
    </row>
    <row r="343" spans="1:8" x14ac:dyDescent="0.2">
      <c r="A343" t="s">
        <v>8490</v>
      </c>
      <c r="B343" t="s">
        <v>2637</v>
      </c>
      <c r="C343" s="6" t="s">
        <v>8556</v>
      </c>
      <c r="D343" s="4">
        <v>62</v>
      </c>
      <c r="E343" s="4">
        <v>205</v>
      </c>
      <c r="F343" s="4" t="s">
        <v>2804</v>
      </c>
      <c r="G343" s="4" t="s">
        <v>8263</v>
      </c>
      <c r="H343">
        <v>0</v>
      </c>
    </row>
    <row r="344" spans="1:8" x14ac:dyDescent="0.2">
      <c r="A344" t="s">
        <v>8490</v>
      </c>
      <c r="B344" t="s">
        <v>2637</v>
      </c>
      <c r="C344" s="6" t="s">
        <v>5588</v>
      </c>
      <c r="E344" s="5">
        <v>202</v>
      </c>
      <c r="F344" s="5" t="s">
        <v>1178</v>
      </c>
      <c r="G344" s="5" t="s">
        <v>8263</v>
      </c>
      <c r="H344">
        <v>0</v>
      </c>
    </row>
    <row r="345" spans="1:8" x14ac:dyDescent="0.2">
      <c r="A345" t="s">
        <v>8490</v>
      </c>
      <c r="B345" t="s">
        <v>2637</v>
      </c>
      <c r="C345" s="6" t="s">
        <v>7392</v>
      </c>
      <c r="D345" s="4">
        <v>63</v>
      </c>
      <c r="E345" s="5">
        <v>202</v>
      </c>
      <c r="F345" s="5" t="s">
        <v>1178</v>
      </c>
      <c r="G345" s="5" t="s">
        <v>8263</v>
      </c>
      <c r="H345">
        <v>0</v>
      </c>
    </row>
    <row r="346" spans="1:8" x14ac:dyDescent="0.2">
      <c r="A346" t="s">
        <v>8490</v>
      </c>
      <c r="B346" t="s">
        <v>2637</v>
      </c>
      <c r="C346" s="6" t="s">
        <v>1517</v>
      </c>
      <c r="D346" s="4">
        <v>65</v>
      </c>
      <c r="E346" s="5">
        <v>202</v>
      </c>
      <c r="F346" s="5" t="s">
        <v>1178</v>
      </c>
      <c r="G346" s="5" t="s">
        <v>8263</v>
      </c>
      <c r="H346">
        <v>0</v>
      </c>
    </row>
    <row r="347" spans="1:8" x14ac:dyDescent="0.2">
      <c r="A347" t="s">
        <v>8490</v>
      </c>
      <c r="B347" t="s">
        <v>2637</v>
      </c>
      <c r="C347" s="6" t="s">
        <v>6017</v>
      </c>
      <c r="D347" s="4">
        <v>64</v>
      </c>
      <c r="E347" s="5">
        <v>202</v>
      </c>
      <c r="F347" s="5" t="s">
        <v>1178</v>
      </c>
      <c r="G347" s="5" t="s">
        <v>8263</v>
      </c>
      <c r="H347">
        <v>0</v>
      </c>
    </row>
    <row r="348" spans="1:8" x14ac:dyDescent="0.2">
      <c r="A348" t="s">
        <v>8490</v>
      </c>
      <c r="B348" t="s">
        <v>2637</v>
      </c>
      <c r="C348" s="6" t="s">
        <v>2035</v>
      </c>
      <c r="D348" s="4">
        <v>65</v>
      </c>
      <c r="E348" s="5">
        <v>207</v>
      </c>
      <c r="F348" s="4" t="s">
        <v>2777</v>
      </c>
      <c r="G348" s="4" t="s">
        <v>8263</v>
      </c>
      <c r="H348">
        <v>0</v>
      </c>
    </row>
    <row r="349" spans="1:8" x14ac:dyDescent="0.2">
      <c r="A349" t="s">
        <v>8490</v>
      </c>
      <c r="B349" t="s">
        <v>2637</v>
      </c>
      <c r="C349" s="6" t="s">
        <v>728</v>
      </c>
      <c r="D349" s="4">
        <v>65</v>
      </c>
      <c r="E349" s="5">
        <v>202</v>
      </c>
      <c r="F349" s="5" t="s">
        <v>1178</v>
      </c>
      <c r="G349" s="5" t="s">
        <v>8263</v>
      </c>
      <c r="H349">
        <v>0</v>
      </c>
    </row>
    <row r="350" spans="1:8" x14ac:dyDescent="0.2">
      <c r="A350" t="s">
        <v>8490</v>
      </c>
      <c r="B350" t="s">
        <v>2637</v>
      </c>
      <c r="C350" s="6" t="s">
        <v>250</v>
      </c>
      <c r="D350" s="5">
        <v>65</v>
      </c>
      <c r="E350" s="5">
        <v>202</v>
      </c>
      <c r="F350" s="5" t="s">
        <v>1178</v>
      </c>
      <c r="G350" s="5" t="s">
        <v>8263</v>
      </c>
      <c r="H350">
        <v>0</v>
      </c>
    </row>
    <row r="351" spans="1:8" x14ac:dyDescent="0.2">
      <c r="A351" t="s">
        <v>8490</v>
      </c>
      <c r="B351" t="s">
        <v>2637</v>
      </c>
      <c r="C351" s="6" t="s">
        <v>6032</v>
      </c>
      <c r="D351" s="4">
        <v>63</v>
      </c>
      <c r="E351" s="4">
        <v>202</v>
      </c>
      <c r="F351" s="4" t="s">
        <v>1178</v>
      </c>
      <c r="G351" s="4" t="s">
        <v>8263</v>
      </c>
      <c r="H351">
        <v>0</v>
      </c>
    </row>
    <row r="352" spans="1:8" x14ac:dyDescent="0.2">
      <c r="A352" t="s">
        <v>8490</v>
      </c>
      <c r="B352" t="s">
        <v>2637</v>
      </c>
      <c r="C352" s="6" t="s">
        <v>9583</v>
      </c>
      <c r="D352" s="4">
        <v>64</v>
      </c>
      <c r="E352" s="4">
        <v>202</v>
      </c>
      <c r="F352" s="5" t="s">
        <v>1178</v>
      </c>
      <c r="G352" s="5" t="s">
        <v>8263</v>
      </c>
      <c r="H352">
        <v>0</v>
      </c>
    </row>
    <row r="353" spans="1:9" ht="25.5" x14ac:dyDescent="0.2">
      <c r="A353" t="s">
        <v>8490</v>
      </c>
      <c r="B353" t="s">
        <v>2637</v>
      </c>
      <c r="C353" s="174" t="s">
        <v>9372</v>
      </c>
      <c r="D353" s="4">
        <v>65</v>
      </c>
      <c r="E353" s="4">
        <v>202</v>
      </c>
      <c r="F353" s="4" t="s">
        <v>1178</v>
      </c>
      <c r="G353" s="4" t="s">
        <v>8263</v>
      </c>
      <c r="H353">
        <v>0</v>
      </c>
    </row>
    <row r="354" spans="1:9" x14ac:dyDescent="0.2">
      <c r="A354" t="s">
        <v>8490</v>
      </c>
      <c r="B354" t="s">
        <v>2637</v>
      </c>
      <c r="C354" s="6" t="s">
        <v>6376</v>
      </c>
      <c r="D354" s="4">
        <v>64</v>
      </c>
      <c r="E354" s="4">
        <v>202</v>
      </c>
      <c r="F354" s="4" t="s">
        <v>1178</v>
      </c>
      <c r="G354" s="4" t="s">
        <v>8263</v>
      </c>
      <c r="H354">
        <v>0</v>
      </c>
    </row>
    <row r="355" spans="1:9" x14ac:dyDescent="0.2">
      <c r="A355" t="s">
        <v>8490</v>
      </c>
      <c r="B355" t="s">
        <v>2637</v>
      </c>
      <c r="C355" s="6" t="s">
        <v>1582</v>
      </c>
      <c r="D355" s="4">
        <v>62</v>
      </c>
      <c r="E355" s="4">
        <v>207</v>
      </c>
      <c r="F355" s="4" t="s">
        <v>2777</v>
      </c>
      <c r="G355" s="4" t="s">
        <v>8263</v>
      </c>
      <c r="H355">
        <v>0</v>
      </c>
    </row>
    <row r="356" spans="1:9" x14ac:dyDescent="0.2">
      <c r="A356" t="s">
        <v>8490</v>
      </c>
      <c r="B356" t="s">
        <v>2637</v>
      </c>
      <c r="C356" s="6" t="s">
        <v>6740</v>
      </c>
      <c r="D356" s="4">
        <v>67</v>
      </c>
      <c r="E356" s="4">
        <v>202</v>
      </c>
      <c r="F356" s="4" t="s">
        <v>1178</v>
      </c>
      <c r="G356" s="4" t="s">
        <v>8263</v>
      </c>
      <c r="H356">
        <v>0</v>
      </c>
    </row>
    <row r="357" spans="1:9" x14ac:dyDescent="0.2">
      <c r="A357" t="s">
        <v>8490</v>
      </c>
      <c r="B357" t="s">
        <v>2637</v>
      </c>
      <c r="C357" s="6" t="s">
        <v>8085</v>
      </c>
      <c r="D357" s="4">
        <v>65</v>
      </c>
      <c r="E357" s="4">
        <v>202</v>
      </c>
      <c r="F357" s="4" t="s">
        <v>1178</v>
      </c>
      <c r="G357" s="4" t="s">
        <v>8263</v>
      </c>
      <c r="H357">
        <v>0</v>
      </c>
      <c r="I357" t="s">
        <v>4659</v>
      </c>
    </row>
    <row r="358" spans="1:9" x14ac:dyDescent="0.2">
      <c r="A358" t="s">
        <v>8490</v>
      </c>
      <c r="B358" t="s">
        <v>2637</v>
      </c>
      <c r="C358" s="6" t="s">
        <v>9212</v>
      </c>
      <c r="D358" s="4">
        <v>65</v>
      </c>
      <c r="E358" s="4">
        <v>202</v>
      </c>
      <c r="F358" s="5" t="s">
        <v>1178</v>
      </c>
      <c r="G358" s="5" t="s">
        <v>8263</v>
      </c>
      <c r="H358">
        <v>0</v>
      </c>
    </row>
    <row r="359" spans="1:9" x14ac:dyDescent="0.2">
      <c r="A359" t="s">
        <v>8490</v>
      </c>
      <c r="B359" t="s">
        <v>2637</v>
      </c>
      <c r="C359" s="6" t="s">
        <v>9200</v>
      </c>
      <c r="D359" s="4">
        <v>65</v>
      </c>
      <c r="E359" s="4">
        <v>202</v>
      </c>
      <c r="F359" s="5" t="s">
        <v>1178</v>
      </c>
      <c r="G359" s="5" t="s">
        <v>8263</v>
      </c>
      <c r="H359">
        <v>0</v>
      </c>
    </row>
    <row r="360" spans="1:9" x14ac:dyDescent="0.2">
      <c r="A360" t="s">
        <v>8490</v>
      </c>
      <c r="B360" t="s">
        <v>2637</v>
      </c>
      <c r="C360" s="6" t="s">
        <v>10216</v>
      </c>
      <c r="D360" s="4">
        <v>65</v>
      </c>
      <c r="E360" s="4">
        <v>202</v>
      </c>
      <c r="F360" s="4" t="s">
        <v>1178</v>
      </c>
      <c r="G360" s="4" t="s">
        <v>8263</v>
      </c>
      <c r="H360">
        <v>0</v>
      </c>
    </row>
    <row r="361" spans="1:9" x14ac:dyDescent="0.2">
      <c r="A361" t="s">
        <v>8490</v>
      </c>
      <c r="B361" t="s">
        <v>2637</v>
      </c>
      <c r="C361" s="6" t="s">
        <v>2569</v>
      </c>
      <c r="D361" s="4">
        <v>65</v>
      </c>
      <c r="E361" s="4">
        <v>202</v>
      </c>
      <c r="F361" s="4" t="s">
        <v>1178</v>
      </c>
      <c r="G361" s="4" t="s">
        <v>8263</v>
      </c>
      <c r="H361">
        <v>0</v>
      </c>
    </row>
    <row r="362" spans="1:9" x14ac:dyDescent="0.2">
      <c r="A362" t="s">
        <v>8490</v>
      </c>
      <c r="B362" t="s">
        <v>2637</v>
      </c>
      <c r="C362" s="6" t="s">
        <v>4754</v>
      </c>
      <c r="D362" s="4">
        <v>64</v>
      </c>
      <c r="E362" s="4">
        <v>202</v>
      </c>
      <c r="F362" s="4" t="s">
        <v>1178</v>
      </c>
      <c r="G362" s="4" t="s">
        <v>8263</v>
      </c>
      <c r="H362">
        <v>0</v>
      </c>
    </row>
    <row r="363" spans="1:9" x14ac:dyDescent="0.2">
      <c r="A363" t="s">
        <v>8490</v>
      </c>
      <c r="B363" t="s">
        <v>2637</v>
      </c>
      <c r="C363" s="6" t="s">
        <v>2679</v>
      </c>
      <c r="D363" s="4">
        <v>66</v>
      </c>
      <c r="E363" s="5">
        <v>202</v>
      </c>
      <c r="F363" s="5" t="s">
        <v>1178</v>
      </c>
      <c r="G363" s="5" t="s">
        <v>8263</v>
      </c>
      <c r="H363">
        <v>0</v>
      </c>
    </row>
    <row r="364" spans="1:9" x14ac:dyDescent="0.2">
      <c r="A364" t="s">
        <v>8490</v>
      </c>
      <c r="B364" t="s">
        <v>2637</v>
      </c>
      <c r="C364" s="6" t="s">
        <v>2359</v>
      </c>
      <c r="D364" s="4">
        <v>65</v>
      </c>
      <c r="E364" s="5">
        <v>202</v>
      </c>
      <c r="F364" s="5" t="s">
        <v>1178</v>
      </c>
      <c r="G364" s="5" t="s">
        <v>8263</v>
      </c>
      <c r="H364">
        <v>0</v>
      </c>
    </row>
    <row r="365" spans="1:9" x14ac:dyDescent="0.2">
      <c r="A365" t="s">
        <v>5305</v>
      </c>
      <c r="B365" t="s">
        <v>2637</v>
      </c>
      <c r="C365" t="s">
        <v>2638</v>
      </c>
      <c r="D365" s="4">
        <v>65</v>
      </c>
      <c r="E365" s="4">
        <v>201</v>
      </c>
      <c r="F365" s="4" t="s">
        <v>2184</v>
      </c>
      <c r="G365" s="4" t="s">
        <v>8263</v>
      </c>
      <c r="H365">
        <v>0</v>
      </c>
    </row>
    <row r="366" spans="1:9" x14ac:dyDescent="0.2">
      <c r="A366" t="s">
        <v>5305</v>
      </c>
      <c r="B366" t="s">
        <v>2637</v>
      </c>
      <c r="C366" s="6" t="s">
        <v>6163</v>
      </c>
      <c r="D366" s="4">
        <v>66</v>
      </c>
      <c r="E366" s="4">
        <v>202</v>
      </c>
      <c r="F366" s="4" t="s">
        <v>1178</v>
      </c>
      <c r="G366" s="4" t="s">
        <v>8263</v>
      </c>
      <c r="H366">
        <v>0</v>
      </c>
    </row>
    <row r="367" spans="1:9" x14ac:dyDescent="0.2">
      <c r="A367" t="s">
        <v>4957</v>
      </c>
      <c r="B367" t="s">
        <v>2637</v>
      </c>
      <c r="C367" s="6" t="s">
        <v>737</v>
      </c>
      <c r="D367" s="4">
        <v>73</v>
      </c>
      <c r="E367" s="5">
        <v>213</v>
      </c>
      <c r="F367" s="4" t="s">
        <v>7870</v>
      </c>
      <c r="G367" s="4" t="s">
        <v>8263</v>
      </c>
      <c r="H367">
        <v>0</v>
      </c>
    </row>
    <row r="368" spans="1:9" x14ac:dyDescent="0.2">
      <c r="A368" t="s">
        <v>4957</v>
      </c>
      <c r="B368" t="s">
        <v>2637</v>
      </c>
      <c r="C368" t="s">
        <v>2638</v>
      </c>
      <c r="D368" s="4">
        <v>65</v>
      </c>
      <c r="E368" s="4">
        <v>201</v>
      </c>
      <c r="F368" s="4" t="s">
        <v>2184</v>
      </c>
      <c r="G368" s="4" t="s">
        <v>8263</v>
      </c>
      <c r="H368">
        <v>0</v>
      </c>
    </row>
    <row r="369" spans="1:9" x14ac:dyDescent="0.2">
      <c r="A369" t="s">
        <v>2125</v>
      </c>
      <c r="B369" t="s">
        <v>2637</v>
      </c>
      <c r="C369" t="s">
        <v>2638</v>
      </c>
      <c r="D369" s="4">
        <v>65</v>
      </c>
      <c r="E369" s="4">
        <v>201</v>
      </c>
      <c r="F369" s="4" t="s">
        <v>2184</v>
      </c>
      <c r="G369" s="4" t="s">
        <v>8263</v>
      </c>
      <c r="H369">
        <v>0</v>
      </c>
    </row>
    <row r="370" spans="1:9" x14ac:dyDescent="0.2">
      <c r="A370" t="s">
        <v>2125</v>
      </c>
      <c r="B370" t="s">
        <v>2637</v>
      </c>
      <c r="C370" s="6" t="s">
        <v>6575</v>
      </c>
      <c r="D370" s="4">
        <v>65</v>
      </c>
      <c r="E370" s="4">
        <v>202</v>
      </c>
      <c r="F370" s="4" t="s">
        <v>1178</v>
      </c>
      <c r="G370" s="4" t="s">
        <v>8263</v>
      </c>
      <c r="H370">
        <v>0</v>
      </c>
    </row>
    <row r="371" spans="1:9" x14ac:dyDescent="0.2">
      <c r="A371" t="s">
        <v>2125</v>
      </c>
      <c r="B371" t="s">
        <v>2637</v>
      </c>
      <c r="C371" s="6" t="s">
        <v>7618</v>
      </c>
      <c r="D371" s="4">
        <v>66</v>
      </c>
      <c r="E371" s="4">
        <v>202</v>
      </c>
      <c r="F371" s="4" t="s">
        <v>1178</v>
      </c>
      <c r="G371" s="4" t="s">
        <v>8263</v>
      </c>
      <c r="H371">
        <v>0</v>
      </c>
    </row>
    <row r="372" spans="1:9" x14ac:dyDescent="0.2">
      <c r="A372" t="s">
        <v>2125</v>
      </c>
      <c r="B372" t="s">
        <v>2637</v>
      </c>
      <c r="C372" s="6" t="s">
        <v>5517</v>
      </c>
      <c r="E372" s="4">
        <v>202</v>
      </c>
      <c r="F372" s="4" t="s">
        <v>1178</v>
      </c>
      <c r="G372" s="4" t="s">
        <v>8263</v>
      </c>
      <c r="H372">
        <v>0</v>
      </c>
    </row>
    <row r="373" spans="1:9" x14ac:dyDescent="0.2">
      <c r="A373" t="s">
        <v>2125</v>
      </c>
      <c r="B373" t="s">
        <v>2637</v>
      </c>
      <c r="C373" s="6" t="s">
        <v>2561</v>
      </c>
      <c r="D373" s="4">
        <v>65</v>
      </c>
      <c r="E373" s="5">
        <v>202</v>
      </c>
      <c r="F373" s="5" t="s">
        <v>1178</v>
      </c>
      <c r="G373" s="5" t="s">
        <v>8263</v>
      </c>
      <c r="H373">
        <v>0</v>
      </c>
    </row>
    <row r="374" spans="1:9" x14ac:dyDescent="0.2">
      <c r="A374" t="s">
        <v>2125</v>
      </c>
      <c r="B374" t="s">
        <v>2637</v>
      </c>
      <c r="C374" s="6" t="s">
        <v>8110</v>
      </c>
      <c r="D374" s="4">
        <v>68</v>
      </c>
      <c r="E374" s="5">
        <v>202</v>
      </c>
      <c r="F374" s="5" t="s">
        <v>1178</v>
      </c>
      <c r="G374" s="5" t="s">
        <v>8263</v>
      </c>
      <c r="H374">
        <v>0</v>
      </c>
    </row>
    <row r="375" spans="1:9" x14ac:dyDescent="0.2">
      <c r="A375" t="s">
        <v>2125</v>
      </c>
      <c r="B375" t="s">
        <v>2637</v>
      </c>
      <c r="C375" s="6" t="s">
        <v>4503</v>
      </c>
      <c r="D375" s="4">
        <v>68</v>
      </c>
      <c r="E375" s="5">
        <v>202</v>
      </c>
      <c r="F375" s="5" t="s">
        <v>1178</v>
      </c>
      <c r="G375" s="5" t="s">
        <v>8263</v>
      </c>
      <c r="H375">
        <v>0</v>
      </c>
    </row>
    <row r="376" spans="1:9" ht="25.5" x14ac:dyDescent="0.2">
      <c r="A376" t="s">
        <v>2125</v>
      </c>
      <c r="B376" t="s">
        <v>2637</v>
      </c>
      <c r="C376" s="174" t="s">
        <v>8491</v>
      </c>
      <c r="D376" s="4">
        <v>65</v>
      </c>
      <c r="E376" s="5">
        <v>202</v>
      </c>
      <c r="F376" s="5" t="s">
        <v>1178</v>
      </c>
      <c r="G376" s="5" t="s">
        <v>8263</v>
      </c>
      <c r="H376">
        <v>0</v>
      </c>
    </row>
    <row r="377" spans="1:9" x14ac:dyDescent="0.2">
      <c r="A377" t="s">
        <v>2125</v>
      </c>
      <c r="B377" t="s">
        <v>2637</v>
      </c>
      <c r="C377" s="6" t="s">
        <v>3874</v>
      </c>
      <c r="D377" s="4">
        <v>64</v>
      </c>
      <c r="E377" s="5">
        <v>202</v>
      </c>
      <c r="F377" s="5" t="s">
        <v>1178</v>
      </c>
      <c r="G377" s="5" t="s">
        <v>8263</v>
      </c>
      <c r="H377">
        <v>0</v>
      </c>
    </row>
    <row r="378" spans="1:9" x14ac:dyDescent="0.2">
      <c r="A378" t="s">
        <v>2125</v>
      </c>
      <c r="B378" t="s">
        <v>2637</v>
      </c>
      <c r="C378" s="6" t="s">
        <v>2895</v>
      </c>
      <c r="D378" s="4">
        <v>64</v>
      </c>
      <c r="E378" s="5">
        <v>202</v>
      </c>
      <c r="F378" s="5" t="s">
        <v>1178</v>
      </c>
      <c r="G378" s="5" t="s">
        <v>8263</v>
      </c>
      <c r="H378">
        <v>0</v>
      </c>
    </row>
    <row r="379" spans="1:9" x14ac:dyDescent="0.2">
      <c r="A379" t="s">
        <v>2125</v>
      </c>
      <c r="B379" t="s">
        <v>2637</v>
      </c>
      <c r="C379" s="6" t="s">
        <v>5588</v>
      </c>
      <c r="E379" s="5">
        <v>202</v>
      </c>
      <c r="F379" s="5" t="s">
        <v>1178</v>
      </c>
      <c r="G379" s="5" t="s">
        <v>8263</v>
      </c>
      <c r="H379">
        <v>0</v>
      </c>
    </row>
    <row r="380" spans="1:9" x14ac:dyDescent="0.2">
      <c r="A380" t="s">
        <v>2125</v>
      </c>
      <c r="B380" t="s">
        <v>2637</v>
      </c>
      <c r="C380" s="6" t="s">
        <v>10984</v>
      </c>
      <c r="D380" s="4">
        <v>65</v>
      </c>
      <c r="E380" s="5">
        <v>202</v>
      </c>
      <c r="F380" s="5" t="s">
        <v>1178</v>
      </c>
      <c r="G380" s="5" t="s">
        <v>8263</v>
      </c>
      <c r="H380">
        <v>0</v>
      </c>
      <c r="I380" t="s">
        <v>10980</v>
      </c>
    </row>
    <row r="381" spans="1:9" x14ac:dyDescent="0.2">
      <c r="A381" t="s">
        <v>2125</v>
      </c>
      <c r="B381" t="s">
        <v>2637</v>
      </c>
      <c r="C381" s="6" t="s">
        <v>10165</v>
      </c>
      <c r="D381" s="4">
        <v>64</v>
      </c>
      <c r="E381" s="5">
        <v>207</v>
      </c>
      <c r="F381" s="5" t="s">
        <v>2777</v>
      </c>
      <c r="G381" s="5" t="s">
        <v>8263</v>
      </c>
      <c r="H381">
        <v>0</v>
      </c>
    </row>
    <row r="382" spans="1:9" x14ac:dyDescent="0.2">
      <c r="A382" t="s">
        <v>2125</v>
      </c>
      <c r="B382" t="s">
        <v>2637</v>
      </c>
      <c r="C382" s="6" t="s">
        <v>8636</v>
      </c>
      <c r="D382" s="4">
        <v>65</v>
      </c>
      <c r="E382" s="5">
        <v>207</v>
      </c>
      <c r="F382" s="5" t="s">
        <v>2777</v>
      </c>
      <c r="G382" s="5" t="s">
        <v>8263</v>
      </c>
      <c r="H382">
        <v>0</v>
      </c>
      <c r="I382" t="s">
        <v>7316</v>
      </c>
    </row>
    <row r="383" spans="1:9" ht="12" customHeight="1" x14ac:dyDescent="0.2">
      <c r="A383" t="s">
        <v>2125</v>
      </c>
      <c r="B383" t="s">
        <v>2637</v>
      </c>
      <c r="C383" s="6" t="s">
        <v>9896</v>
      </c>
      <c r="D383" s="4">
        <v>64</v>
      </c>
      <c r="E383" s="5">
        <v>202</v>
      </c>
      <c r="F383" s="5" t="s">
        <v>1178</v>
      </c>
      <c r="G383" s="5" t="s">
        <v>8263</v>
      </c>
      <c r="H383">
        <v>0</v>
      </c>
    </row>
    <row r="384" spans="1:9" ht="12" customHeight="1" x14ac:dyDescent="0.2">
      <c r="A384" t="s">
        <v>2125</v>
      </c>
      <c r="B384" t="s">
        <v>2637</v>
      </c>
      <c r="C384" s="6" t="s">
        <v>10985</v>
      </c>
      <c r="D384" s="4">
        <v>65</v>
      </c>
      <c r="E384" s="5">
        <v>202</v>
      </c>
      <c r="F384" s="5" t="s">
        <v>1178</v>
      </c>
      <c r="G384" s="5" t="s">
        <v>8263</v>
      </c>
      <c r="H384">
        <v>0</v>
      </c>
      <c r="I384" t="s">
        <v>10980</v>
      </c>
    </row>
    <row r="385" spans="1:8" x14ac:dyDescent="0.2">
      <c r="A385" t="s">
        <v>2125</v>
      </c>
      <c r="B385" t="s">
        <v>2637</v>
      </c>
      <c r="C385" s="6" t="s">
        <v>8051</v>
      </c>
      <c r="D385" s="4">
        <v>67</v>
      </c>
      <c r="E385" s="5">
        <v>202</v>
      </c>
      <c r="F385" s="5" t="s">
        <v>1178</v>
      </c>
      <c r="G385" s="5" t="s">
        <v>8263</v>
      </c>
      <c r="H385">
        <v>0</v>
      </c>
    </row>
    <row r="386" spans="1:8" x14ac:dyDescent="0.2">
      <c r="A386" t="s">
        <v>2125</v>
      </c>
      <c r="B386" t="s">
        <v>2637</v>
      </c>
      <c r="C386" s="6" t="s">
        <v>8492</v>
      </c>
      <c r="D386" s="4">
        <v>63</v>
      </c>
      <c r="E386" s="5">
        <v>202</v>
      </c>
      <c r="F386" s="5" t="s">
        <v>1178</v>
      </c>
      <c r="G386" s="5" t="s">
        <v>8263</v>
      </c>
      <c r="H386">
        <v>0</v>
      </c>
    </row>
    <row r="387" spans="1:8" ht="12" customHeight="1" x14ac:dyDescent="0.2">
      <c r="A387" t="s">
        <v>2125</v>
      </c>
      <c r="B387" t="s">
        <v>2637</v>
      </c>
      <c r="C387" s="6" t="s">
        <v>8273</v>
      </c>
      <c r="D387" s="4">
        <v>64</v>
      </c>
      <c r="E387" s="5">
        <v>202</v>
      </c>
      <c r="F387" s="5" t="s">
        <v>1178</v>
      </c>
      <c r="G387" s="5" t="s">
        <v>8263</v>
      </c>
      <c r="H387">
        <v>0</v>
      </c>
    </row>
    <row r="388" spans="1:8" x14ac:dyDescent="0.2">
      <c r="A388" t="s">
        <v>2125</v>
      </c>
      <c r="B388" t="s">
        <v>2637</v>
      </c>
      <c r="C388" t="s">
        <v>1177</v>
      </c>
      <c r="E388" s="4">
        <v>202</v>
      </c>
      <c r="F388" s="4" t="s">
        <v>1178</v>
      </c>
      <c r="G388" s="4" t="s">
        <v>8263</v>
      </c>
      <c r="H388">
        <v>0</v>
      </c>
    </row>
    <row r="389" spans="1:8" x14ac:dyDescent="0.2">
      <c r="A389" t="s">
        <v>2125</v>
      </c>
      <c r="B389" t="s">
        <v>2637</v>
      </c>
      <c r="C389" s="6" t="s">
        <v>3389</v>
      </c>
      <c r="D389" s="4">
        <v>66</v>
      </c>
      <c r="E389" s="4">
        <v>214</v>
      </c>
      <c r="F389" s="4" t="s">
        <v>5512</v>
      </c>
      <c r="G389" s="4" t="s">
        <v>8263</v>
      </c>
      <c r="H389">
        <v>0</v>
      </c>
    </row>
    <row r="390" spans="1:8" x14ac:dyDescent="0.2">
      <c r="A390" t="s">
        <v>2125</v>
      </c>
      <c r="B390" t="s">
        <v>2637</v>
      </c>
      <c r="C390" s="6" t="s">
        <v>10433</v>
      </c>
      <c r="E390" s="4">
        <v>202</v>
      </c>
      <c r="F390" s="4" t="s">
        <v>1178</v>
      </c>
      <c r="G390" s="4" t="s">
        <v>8263</v>
      </c>
      <c r="H390">
        <v>0</v>
      </c>
    </row>
    <row r="391" spans="1:8" x14ac:dyDescent="0.2">
      <c r="A391" t="s">
        <v>2125</v>
      </c>
      <c r="B391" t="s">
        <v>2637</v>
      </c>
      <c r="C391" s="6" t="s">
        <v>4886</v>
      </c>
      <c r="D391" s="4">
        <v>66</v>
      </c>
      <c r="E391" s="4">
        <v>202</v>
      </c>
      <c r="F391" s="4" t="s">
        <v>1178</v>
      </c>
      <c r="G391" s="4" t="s">
        <v>8263</v>
      </c>
      <c r="H391">
        <v>0</v>
      </c>
    </row>
    <row r="392" spans="1:8" x14ac:dyDescent="0.2">
      <c r="A392" t="s">
        <v>2785</v>
      </c>
      <c r="B392" t="s">
        <v>2637</v>
      </c>
      <c r="C392" s="6" t="s">
        <v>4793</v>
      </c>
      <c r="E392" s="5">
        <v>202</v>
      </c>
      <c r="F392" s="5" t="s">
        <v>1178</v>
      </c>
      <c r="G392" s="5" t="s">
        <v>8263</v>
      </c>
      <c r="H392">
        <v>0</v>
      </c>
    </row>
    <row r="393" spans="1:8" x14ac:dyDescent="0.2">
      <c r="A393" t="s">
        <v>2785</v>
      </c>
      <c r="B393" t="s">
        <v>2637</v>
      </c>
      <c r="C393" s="6" t="s">
        <v>6747</v>
      </c>
      <c r="E393" s="5">
        <v>202</v>
      </c>
      <c r="F393" s="5" t="s">
        <v>1178</v>
      </c>
      <c r="G393" s="5" t="s">
        <v>8263</v>
      </c>
      <c r="H393">
        <v>0</v>
      </c>
    </row>
    <row r="394" spans="1:8" x14ac:dyDescent="0.2">
      <c r="A394" t="s">
        <v>2785</v>
      </c>
      <c r="B394" t="s">
        <v>2637</v>
      </c>
      <c r="C394" s="6" t="s">
        <v>2638</v>
      </c>
      <c r="D394" s="4">
        <v>65</v>
      </c>
      <c r="E394" s="4">
        <v>201</v>
      </c>
      <c r="F394" s="4" t="s">
        <v>2184</v>
      </c>
      <c r="G394" s="4" t="s">
        <v>8263</v>
      </c>
      <c r="H394">
        <v>0</v>
      </c>
    </row>
    <row r="395" spans="1:8" x14ac:dyDescent="0.2">
      <c r="A395" t="s">
        <v>2785</v>
      </c>
      <c r="B395" t="s">
        <v>2637</v>
      </c>
      <c r="C395" s="6" t="s">
        <v>2032</v>
      </c>
      <c r="D395" s="5">
        <v>65</v>
      </c>
      <c r="E395" s="4">
        <v>202</v>
      </c>
      <c r="F395" s="5" t="s">
        <v>1178</v>
      </c>
      <c r="G395" s="5" t="s">
        <v>8263</v>
      </c>
      <c r="H395">
        <v>0</v>
      </c>
    </row>
    <row r="396" spans="1:8" x14ac:dyDescent="0.2">
      <c r="A396" t="s">
        <v>2785</v>
      </c>
      <c r="B396" t="s">
        <v>2637</v>
      </c>
      <c r="C396" s="6" t="s">
        <v>10276</v>
      </c>
      <c r="E396" s="5">
        <v>202</v>
      </c>
      <c r="F396" s="5" t="s">
        <v>1178</v>
      </c>
      <c r="G396" s="5" t="s">
        <v>8263</v>
      </c>
      <c r="H396">
        <v>0</v>
      </c>
    </row>
    <row r="397" spans="1:8" x14ac:dyDescent="0.2">
      <c r="A397" t="s">
        <v>2785</v>
      </c>
      <c r="B397" t="s">
        <v>2637</v>
      </c>
      <c r="C397" s="6" t="s">
        <v>152</v>
      </c>
      <c r="D397" s="4">
        <v>65</v>
      </c>
      <c r="E397" s="5">
        <v>202</v>
      </c>
      <c r="F397" s="5" t="s">
        <v>1178</v>
      </c>
      <c r="G397" s="5" t="s">
        <v>8263</v>
      </c>
      <c r="H397">
        <v>0</v>
      </c>
    </row>
    <row r="398" spans="1:8" x14ac:dyDescent="0.2">
      <c r="A398" t="s">
        <v>2785</v>
      </c>
      <c r="B398" t="s">
        <v>2637</v>
      </c>
      <c r="C398" s="6" t="s">
        <v>2035</v>
      </c>
      <c r="D398" s="4">
        <v>65</v>
      </c>
      <c r="E398" s="5">
        <v>207</v>
      </c>
      <c r="F398" s="4" t="s">
        <v>2777</v>
      </c>
      <c r="G398" s="4" t="s">
        <v>8263</v>
      </c>
      <c r="H398">
        <v>0</v>
      </c>
    </row>
    <row r="399" spans="1:8" x14ac:dyDescent="0.2">
      <c r="A399" t="s">
        <v>2785</v>
      </c>
      <c r="B399" t="s">
        <v>2637</v>
      </c>
      <c r="C399" s="6" t="s">
        <v>1755</v>
      </c>
      <c r="D399" s="4">
        <v>67</v>
      </c>
      <c r="E399" s="5">
        <v>202</v>
      </c>
      <c r="F399" s="5" t="s">
        <v>1178</v>
      </c>
      <c r="G399" s="5" t="s">
        <v>8263</v>
      </c>
      <c r="H399">
        <v>0</v>
      </c>
    </row>
    <row r="400" spans="1:8" x14ac:dyDescent="0.2">
      <c r="A400" t="s">
        <v>2785</v>
      </c>
      <c r="B400" t="s">
        <v>2637</v>
      </c>
      <c r="C400" s="6" t="s">
        <v>6358</v>
      </c>
      <c r="D400" s="4">
        <v>65</v>
      </c>
      <c r="E400" s="5">
        <v>202</v>
      </c>
      <c r="F400" s="5" t="s">
        <v>1178</v>
      </c>
      <c r="G400" s="5" t="s">
        <v>8263</v>
      </c>
      <c r="H400">
        <v>0</v>
      </c>
    </row>
    <row r="401" spans="1:8" x14ac:dyDescent="0.2">
      <c r="A401" t="s">
        <v>2785</v>
      </c>
      <c r="B401" t="s">
        <v>2637</v>
      </c>
      <c r="C401" s="6" t="s">
        <v>4795</v>
      </c>
      <c r="D401" s="4">
        <v>65</v>
      </c>
      <c r="E401" s="5">
        <v>202</v>
      </c>
      <c r="F401" s="5" t="s">
        <v>1178</v>
      </c>
      <c r="G401" s="5" t="s">
        <v>8263</v>
      </c>
      <c r="H401">
        <v>0</v>
      </c>
    </row>
    <row r="402" spans="1:8" x14ac:dyDescent="0.2">
      <c r="A402" t="s">
        <v>2574</v>
      </c>
      <c r="B402" t="s">
        <v>2637</v>
      </c>
      <c r="C402" s="6" t="s">
        <v>2547</v>
      </c>
      <c r="D402" s="4">
        <v>64</v>
      </c>
      <c r="E402" s="5">
        <v>202</v>
      </c>
      <c r="F402" s="5" t="s">
        <v>1178</v>
      </c>
      <c r="G402" s="5" t="s">
        <v>8263</v>
      </c>
      <c r="H402">
        <v>0</v>
      </c>
    </row>
    <row r="403" spans="1:8" x14ac:dyDescent="0.2">
      <c r="A403" t="s">
        <v>68</v>
      </c>
      <c r="B403" t="s">
        <v>2637</v>
      </c>
      <c r="C403" t="s">
        <v>2638</v>
      </c>
      <c r="D403" s="4">
        <v>65</v>
      </c>
      <c r="E403" s="4">
        <v>201</v>
      </c>
      <c r="F403" s="4" t="s">
        <v>2184</v>
      </c>
      <c r="G403" s="4" t="s">
        <v>8263</v>
      </c>
      <c r="H403">
        <v>0</v>
      </c>
    </row>
    <row r="404" spans="1:8" x14ac:dyDescent="0.2">
      <c r="A404" t="s">
        <v>6437</v>
      </c>
      <c r="B404" t="s">
        <v>2637</v>
      </c>
      <c r="C404" t="s">
        <v>2638</v>
      </c>
      <c r="D404" s="4">
        <v>65</v>
      </c>
      <c r="E404" s="4">
        <v>201</v>
      </c>
      <c r="F404" s="4" t="s">
        <v>2184</v>
      </c>
      <c r="G404" s="4" t="s">
        <v>8263</v>
      </c>
      <c r="H404">
        <v>0</v>
      </c>
    </row>
    <row r="405" spans="1:8" ht="13.5" thickBot="1" x14ac:dyDescent="0.25">
      <c r="C405" s="6"/>
      <c r="E405" s="5"/>
      <c r="F405" s="5"/>
      <c r="G405" s="5"/>
      <c r="H405">
        <v>0</v>
      </c>
    </row>
    <row r="406" spans="1:8" ht="15.75" x14ac:dyDescent="0.25">
      <c r="A406" s="212" t="s">
        <v>10277</v>
      </c>
      <c r="B406" s="213"/>
      <c r="C406" s="213"/>
      <c r="D406" s="203"/>
      <c r="E406" s="203"/>
      <c r="F406" s="203"/>
      <c r="G406" s="162"/>
      <c r="H406">
        <v>0</v>
      </c>
    </row>
    <row r="407" spans="1:8" ht="16.5" thickBot="1" x14ac:dyDescent="0.3">
      <c r="A407" s="214" t="s">
        <v>7293</v>
      </c>
      <c r="B407" s="58"/>
      <c r="C407" s="58"/>
      <c r="D407" s="215" t="s">
        <v>6121</v>
      </c>
      <c r="E407" s="204"/>
      <c r="F407" s="204"/>
      <c r="G407" s="141"/>
      <c r="H407">
        <v>0</v>
      </c>
    </row>
    <row r="408" spans="1:8" ht="26.25" thickBot="1" x14ac:dyDescent="0.25">
      <c r="A408" s="193" t="s">
        <v>4412</v>
      </c>
      <c r="B408" s="193" t="s">
        <v>5407</v>
      </c>
      <c r="C408" s="193" t="s">
        <v>3078</v>
      </c>
      <c r="D408" s="206" t="s">
        <v>8490</v>
      </c>
      <c r="E408" s="206" t="s">
        <v>526</v>
      </c>
      <c r="F408" s="206" t="s">
        <v>6625</v>
      </c>
      <c r="G408" s="207" t="s">
        <v>6626</v>
      </c>
      <c r="H408">
        <v>0</v>
      </c>
    </row>
    <row r="409" spans="1:8" x14ac:dyDescent="0.2">
      <c r="B409" t="s">
        <v>6393</v>
      </c>
      <c r="C409" t="s">
        <v>1329</v>
      </c>
      <c r="D409" s="4">
        <v>53</v>
      </c>
      <c r="E409" s="4">
        <v>301</v>
      </c>
      <c r="F409" s="4" t="s">
        <v>4158</v>
      </c>
      <c r="G409" s="4" t="s">
        <v>8263</v>
      </c>
      <c r="H409">
        <v>0</v>
      </c>
    </row>
    <row r="410" spans="1:8" x14ac:dyDescent="0.2">
      <c r="B410" t="s">
        <v>8520</v>
      </c>
      <c r="C410" s="6" t="s">
        <v>1329</v>
      </c>
      <c r="D410" s="4">
        <v>66</v>
      </c>
      <c r="E410" s="4">
        <v>302</v>
      </c>
      <c r="F410" s="4" t="s">
        <v>9145</v>
      </c>
      <c r="G410" s="4" t="s">
        <v>8263</v>
      </c>
      <c r="H410">
        <v>0</v>
      </c>
    </row>
    <row r="411" spans="1:8" x14ac:dyDescent="0.2">
      <c r="A411" t="s">
        <v>4416</v>
      </c>
      <c r="B411" t="s">
        <v>8322</v>
      </c>
      <c r="C411" s="136" t="s">
        <v>6429</v>
      </c>
      <c r="D411" s="4">
        <v>65</v>
      </c>
      <c r="E411" s="4">
        <v>303</v>
      </c>
      <c r="F411" s="4" t="s">
        <v>3806</v>
      </c>
      <c r="G411" s="4" t="s">
        <v>8263</v>
      </c>
      <c r="H411">
        <v>0</v>
      </c>
    </row>
    <row r="412" spans="1:8" x14ac:dyDescent="0.2">
      <c r="A412" t="s">
        <v>2125</v>
      </c>
      <c r="B412" t="s">
        <v>8322</v>
      </c>
      <c r="C412" s="6" t="s">
        <v>3805</v>
      </c>
      <c r="E412" s="4">
        <v>303</v>
      </c>
      <c r="F412" s="4" t="s">
        <v>3806</v>
      </c>
      <c r="G412" s="4" t="s">
        <v>8263</v>
      </c>
      <c r="H412">
        <v>0</v>
      </c>
    </row>
    <row r="413" spans="1:8" x14ac:dyDescent="0.2">
      <c r="A413" t="s">
        <v>2125</v>
      </c>
      <c r="B413" t="s">
        <v>8322</v>
      </c>
      <c r="C413" s="136" t="s">
        <v>10133</v>
      </c>
      <c r="D413" s="4">
        <v>67</v>
      </c>
      <c r="G413" s="4" t="s">
        <v>8263</v>
      </c>
      <c r="H413">
        <v>0</v>
      </c>
    </row>
    <row r="414" spans="1:8" x14ac:dyDescent="0.2">
      <c r="A414" t="s">
        <v>2125</v>
      </c>
      <c r="B414" t="s">
        <v>8322</v>
      </c>
      <c r="C414" s="6" t="s">
        <v>1719</v>
      </c>
      <c r="E414" s="4">
        <v>304</v>
      </c>
      <c r="F414" s="4" t="s">
        <v>1720</v>
      </c>
      <c r="G414" s="4" t="s">
        <v>8263</v>
      </c>
      <c r="H414">
        <v>0</v>
      </c>
    </row>
    <row r="415" spans="1:8" x14ac:dyDescent="0.2">
      <c r="B415" t="s">
        <v>8322</v>
      </c>
      <c r="C415" s="6" t="s">
        <v>1368</v>
      </c>
      <c r="D415" s="4">
        <v>58</v>
      </c>
      <c r="E415" s="4">
        <v>305</v>
      </c>
      <c r="F415" s="4" t="s">
        <v>1369</v>
      </c>
      <c r="G415" s="4" t="s">
        <v>8263</v>
      </c>
      <c r="H415">
        <v>0</v>
      </c>
    </row>
    <row r="416" spans="1:8" x14ac:dyDescent="0.2">
      <c r="B416" t="s">
        <v>3807</v>
      </c>
      <c r="C416" s="6" t="s">
        <v>8449</v>
      </c>
      <c r="D416" s="4">
        <v>66</v>
      </c>
      <c r="E416" s="4">
        <v>302</v>
      </c>
      <c r="F416" s="4" t="s">
        <v>9145</v>
      </c>
      <c r="G416" s="4" t="s">
        <v>8263</v>
      </c>
      <c r="H416">
        <v>0</v>
      </c>
    </row>
    <row r="418" spans="1:8" ht="13.5" thickBot="1" x14ac:dyDescent="0.25">
      <c r="F418"/>
      <c r="H418">
        <v>0</v>
      </c>
    </row>
    <row r="419" spans="1:8" ht="15.75" x14ac:dyDescent="0.25">
      <c r="A419" s="212" t="s">
        <v>8450</v>
      </c>
      <c r="B419" s="213"/>
      <c r="C419" s="213"/>
      <c r="D419" s="203"/>
      <c r="E419" s="203"/>
      <c r="F419" s="203"/>
      <c r="G419" s="162"/>
      <c r="H419">
        <v>0</v>
      </c>
    </row>
    <row r="420" spans="1:8" ht="16.5" thickBot="1" x14ac:dyDescent="0.3">
      <c r="A420" s="214" t="s">
        <v>7293</v>
      </c>
      <c r="B420" s="58"/>
      <c r="C420" s="58"/>
      <c r="D420" s="215" t="s">
        <v>7277</v>
      </c>
      <c r="E420" s="204"/>
      <c r="F420" s="204"/>
      <c r="G420" s="141"/>
      <c r="H420">
        <v>0</v>
      </c>
    </row>
    <row r="421" spans="1:8" ht="26.25" thickBot="1" x14ac:dyDescent="0.25">
      <c r="A421" s="208" t="s">
        <v>4412</v>
      </c>
      <c r="B421" s="208" t="s">
        <v>5407</v>
      </c>
      <c r="C421" s="230" t="s">
        <v>3078</v>
      </c>
      <c r="D421" s="209" t="s">
        <v>8490</v>
      </c>
      <c r="E421" s="209" t="s">
        <v>526</v>
      </c>
      <c r="F421" s="209" t="s">
        <v>6625</v>
      </c>
      <c r="G421" s="211" t="s">
        <v>6626</v>
      </c>
      <c r="H421">
        <v>0</v>
      </c>
    </row>
    <row r="422" spans="1:8" x14ac:dyDescent="0.2">
      <c r="B422" t="s">
        <v>8322</v>
      </c>
      <c r="C422" s="125" t="s">
        <v>9921</v>
      </c>
      <c r="D422" s="4">
        <v>66</v>
      </c>
      <c r="E422" s="4">
        <v>401</v>
      </c>
      <c r="F422" s="4" t="s">
        <v>3761</v>
      </c>
      <c r="G422" s="4" t="s">
        <v>2083</v>
      </c>
      <c r="H422">
        <v>0</v>
      </c>
    </row>
    <row r="423" spans="1:8" x14ac:dyDescent="0.2">
      <c r="A423" t="s">
        <v>2785</v>
      </c>
      <c r="B423" t="s">
        <v>1043</v>
      </c>
      <c r="C423" s="125" t="s">
        <v>7478</v>
      </c>
      <c r="D423" s="4">
        <v>66</v>
      </c>
      <c r="E423" s="4">
        <v>402</v>
      </c>
      <c r="F423" s="4" t="s">
        <v>5345</v>
      </c>
      <c r="H423">
        <v>0</v>
      </c>
    </row>
    <row r="424" spans="1:8" x14ac:dyDescent="0.2">
      <c r="A424" s="60"/>
      <c r="B424" s="46"/>
      <c r="C424" s="46"/>
      <c r="D424" s="48"/>
      <c r="E424" s="11"/>
      <c r="F424" s="11"/>
    </row>
    <row r="425" spans="1:8" x14ac:dyDescent="0.2">
      <c r="A425" s="87" t="s">
        <v>8360</v>
      </c>
    </row>
  </sheetData>
  <autoFilter ref="A3:H423" xr:uid="{00000000-0009-0000-0000-000009000000}"/>
  <phoneticPr fontId="0" type="noConversion"/>
  <printOptions gridLines="1" gridLinesSet="0"/>
  <pageMargins left="0.78740157499999996" right="0.78740157499999996" top="0.984251969" bottom="0.984251969" header="0.51181102300000003" footer="0.51181102300000003"/>
  <pageSetup paperSize="9" orientation="portrait" r:id="rId1"/>
  <headerFooter alignWithMargins="0">
    <oddHeader>&amp;LStand 12.02.2016&amp;C&amp;A</oddHeader>
    <oddFooter>&amp;L&amp;Z&amp;F
Ersteller : Stiepan Ralf&amp;CSeite &amp;P&amp;Rgedruckt am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AK412"/>
  <sheetViews>
    <sheetView workbookViewId="0">
      <pane xSplit="5" ySplit="4" topLeftCell="F5" activePane="bottomRight" state="frozen"/>
      <selection pane="topRight" activeCell="F1" sqref="F1"/>
      <selection pane="bottomLeft" activeCell="A5" sqref="A5"/>
      <selection pane="bottomRight" activeCell="A16" sqref="A16:IV16"/>
    </sheetView>
  </sheetViews>
  <sheetFormatPr baseColWidth="10" defaultRowHeight="12.75" x14ac:dyDescent="0.2"/>
  <cols>
    <col min="1" max="1" width="6" customWidth="1"/>
    <col min="2" max="2" width="6.1640625" customWidth="1"/>
    <col min="3" max="3" width="27.1640625" customWidth="1"/>
    <col min="4" max="4" width="4.1640625" customWidth="1"/>
    <col min="5" max="5" width="0.33203125" customWidth="1"/>
    <col min="7" max="7" width="5.1640625" customWidth="1"/>
    <col min="8" max="8" width="0.6640625" customWidth="1"/>
    <col min="10" max="10" width="5.1640625" customWidth="1"/>
    <col min="11" max="11" width="0.83203125" customWidth="1"/>
    <col min="13" max="13" width="5.1640625" customWidth="1"/>
    <col min="14" max="14" width="0.33203125" customWidth="1"/>
    <col min="16" max="16" width="5.1640625" customWidth="1"/>
    <col min="17" max="17" width="0.33203125" customWidth="1"/>
    <col min="19" max="19" width="0.33203125" customWidth="1"/>
    <col min="20" max="20" width="6" customWidth="1"/>
    <col min="21" max="21" width="0.33203125" customWidth="1"/>
    <col min="22" max="22" width="6.83203125" customWidth="1"/>
    <col min="23" max="23" width="5.83203125" customWidth="1"/>
    <col min="24" max="24" width="0.33203125" customWidth="1"/>
    <col min="25" max="25" width="13.33203125" customWidth="1"/>
    <col min="26" max="26" width="12.33203125" style="3" customWidth="1"/>
    <col min="27" max="27" width="12.1640625" customWidth="1"/>
    <col min="28" max="28" width="11.6640625" customWidth="1"/>
    <col min="29" max="29" width="12.5" customWidth="1"/>
    <col min="30" max="30" width="10.33203125" customWidth="1"/>
    <col min="31" max="31" width="8.83203125" style="4" customWidth="1"/>
    <col min="32" max="32" width="13.6640625" customWidth="1"/>
    <col min="34" max="34" width="5.1640625" customWidth="1"/>
  </cols>
  <sheetData>
    <row r="1" spans="1:37" ht="20.25" thickBot="1" x14ac:dyDescent="0.4">
      <c r="B1" s="12" t="s">
        <v>7479</v>
      </c>
      <c r="C1" s="13"/>
      <c r="D1" s="13"/>
      <c r="E1" s="13"/>
      <c r="F1" s="13"/>
      <c r="G1" s="13"/>
      <c r="H1" s="13"/>
      <c r="I1" s="13"/>
      <c r="J1" s="13"/>
      <c r="K1" s="13"/>
      <c r="L1" s="13"/>
      <c r="M1" s="13"/>
      <c r="N1" s="13"/>
      <c r="O1" s="13"/>
      <c r="P1" s="13"/>
      <c r="Q1" s="13"/>
      <c r="R1" s="13"/>
      <c r="S1" s="13"/>
      <c r="T1" s="13"/>
      <c r="U1" s="13"/>
      <c r="V1" s="13"/>
      <c r="W1" s="13"/>
      <c r="X1" s="13"/>
      <c r="Y1" s="13"/>
      <c r="Z1" s="147"/>
    </row>
    <row r="2" spans="1:37" x14ac:dyDescent="0.2">
      <c r="A2" s="165"/>
      <c r="B2" s="14"/>
      <c r="C2" s="15"/>
      <c r="D2" s="16"/>
      <c r="F2" s="17" t="s">
        <v>2575</v>
      </c>
      <c r="G2" s="18"/>
      <c r="H2" s="18"/>
      <c r="I2" s="17" t="s">
        <v>2576</v>
      </c>
      <c r="J2" s="13"/>
      <c r="L2" s="19" t="s">
        <v>2575</v>
      </c>
      <c r="M2" s="20"/>
      <c r="N2" s="13"/>
      <c r="O2" s="18" t="s">
        <v>2576</v>
      </c>
      <c r="P2" s="2"/>
      <c r="R2" s="21" t="s">
        <v>4138</v>
      </c>
      <c r="S2" s="21"/>
      <c r="T2" s="21"/>
      <c r="V2" s="22" t="s">
        <v>3565</v>
      </c>
      <c r="W2" s="23"/>
      <c r="X2" s="24"/>
      <c r="Y2" s="25" t="s">
        <v>3359</v>
      </c>
      <c r="Z2" s="149" t="s">
        <v>8173</v>
      </c>
      <c r="AA2" s="26" t="s">
        <v>5124</v>
      </c>
      <c r="AB2" s="26" t="s">
        <v>8174</v>
      </c>
      <c r="AC2" s="26" t="s">
        <v>900</v>
      </c>
      <c r="AD2" s="26" t="s">
        <v>901</v>
      </c>
      <c r="AE2" s="159" t="s">
        <v>8475</v>
      </c>
      <c r="AF2" s="26" t="s">
        <v>7942</v>
      </c>
    </row>
    <row r="3" spans="1:37" x14ac:dyDescent="0.2">
      <c r="A3" s="166"/>
      <c r="B3" s="27"/>
      <c r="C3" s="28"/>
      <c r="D3" s="29"/>
      <c r="F3" s="30" t="s">
        <v>8221</v>
      </c>
      <c r="G3" s="31"/>
      <c r="H3" s="21"/>
      <c r="I3" s="30" t="s">
        <v>7397</v>
      </c>
      <c r="J3" s="31"/>
      <c r="L3" s="30" t="s">
        <v>7398</v>
      </c>
      <c r="M3" s="31"/>
      <c r="N3" s="21"/>
      <c r="O3" s="32" t="s">
        <v>9063</v>
      </c>
      <c r="P3" s="24"/>
      <c r="Q3" s="33"/>
      <c r="R3" s="34"/>
      <c r="T3" s="34"/>
      <c r="V3" s="35" t="s">
        <v>9064</v>
      </c>
      <c r="W3" s="36"/>
      <c r="X3" s="37"/>
      <c r="Y3" s="38" t="s">
        <v>9065</v>
      </c>
      <c r="Z3" s="39" t="s">
        <v>3357</v>
      </c>
      <c r="AA3" s="40" t="s">
        <v>924</v>
      </c>
      <c r="AB3" s="40" t="s">
        <v>925</v>
      </c>
      <c r="AC3" s="40"/>
      <c r="AD3" s="40" t="s">
        <v>926</v>
      </c>
      <c r="AE3" s="160" t="s">
        <v>1353</v>
      </c>
      <c r="AF3" s="40" t="s">
        <v>1354</v>
      </c>
    </row>
    <row r="4" spans="1:37" ht="13.5" thickBot="1" x14ac:dyDescent="0.25">
      <c r="A4" s="55" t="s">
        <v>4412</v>
      </c>
      <c r="B4" s="41" t="s">
        <v>5407</v>
      </c>
      <c r="C4" s="42" t="s">
        <v>3078</v>
      </c>
      <c r="D4" s="43" t="s">
        <v>8490</v>
      </c>
      <c r="E4" s="21"/>
      <c r="F4" s="44" t="s">
        <v>1355</v>
      </c>
      <c r="G4" s="45" t="s">
        <v>3179</v>
      </c>
      <c r="H4" s="21"/>
      <c r="I4" s="44" t="s">
        <v>1355</v>
      </c>
      <c r="J4" s="45" t="s">
        <v>3179</v>
      </c>
      <c r="L4" s="44" t="s">
        <v>1355</v>
      </c>
      <c r="M4" s="45" t="s">
        <v>3179</v>
      </c>
      <c r="N4" s="21"/>
      <c r="O4" s="44" t="s">
        <v>1355</v>
      </c>
      <c r="P4" s="45" t="s">
        <v>3179</v>
      </c>
      <c r="Q4" s="46"/>
      <c r="R4" s="47" t="s">
        <v>3180</v>
      </c>
      <c r="S4" s="48"/>
      <c r="T4" s="48" t="s">
        <v>3181</v>
      </c>
      <c r="U4" s="21"/>
      <c r="V4" s="42" t="s">
        <v>594</v>
      </c>
      <c r="W4" s="49" t="s">
        <v>3179</v>
      </c>
      <c r="X4" s="45"/>
      <c r="Y4" s="50"/>
      <c r="Z4" s="148" t="s">
        <v>9361</v>
      </c>
      <c r="AA4" s="51" t="s">
        <v>10412</v>
      </c>
      <c r="AB4" s="51"/>
      <c r="AC4" s="51"/>
      <c r="AD4" s="51" t="s">
        <v>10413</v>
      </c>
      <c r="AE4" s="138">
        <v>0</v>
      </c>
      <c r="AF4" s="59"/>
    </row>
    <row r="5" spans="1:37" s="197" customFormat="1" x14ac:dyDescent="0.2">
      <c r="A5" s="84" t="s">
        <v>8490</v>
      </c>
      <c r="B5" s="198">
        <v>0.75</v>
      </c>
      <c r="C5" s="201" t="s">
        <v>5287</v>
      </c>
      <c r="D5" s="199">
        <v>72</v>
      </c>
      <c r="E5" s="84"/>
      <c r="F5" s="199">
        <v>6030032900</v>
      </c>
      <c r="G5" s="199">
        <v>2</v>
      </c>
      <c r="H5" s="93"/>
      <c r="I5" s="199"/>
      <c r="J5" s="199"/>
      <c r="K5" s="93"/>
      <c r="L5" s="199">
        <v>6030038800</v>
      </c>
      <c r="M5" s="199">
        <v>2</v>
      </c>
      <c r="N5" s="93"/>
      <c r="O5" s="199">
        <v>6030038700</v>
      </c>
      <c r="P5" s="199">
        <v>10</v>
      </c>
      <c r="Q5" s="199"/>
      <c r="R5" s="199"/>
      <c r="S5" s="199"/>
      <c r="T5" s="199"/>
      <c r="U5" s="93"/>
      <c r="V5" s="199"/>
      <c r="W5" s="199">
        <v>20</v>
      </c>
      <c r="X5" s="199"/>
      <c r="Y5" s="199"/>
      <c r="Z5" s="200"/>
      <c r="AA5" s="199">
        <v>3</v>
      </c>
      <c r="AB5" s="199">
        <v>6080033200</v>
      </c>
      <c r="AC5" s="199"/>
      <c r="AD5" s="199"/>
      <c r="AE5" s="199">
        <v>40</v>
      </c>
      <c r="AF5" s="199" t="s">
        <v>10414</v>
      </c>
      <c r="AG5" s="84"/>
      <c r="AH5" s="84"/>
      <c r="AI5" s="84"/>
      <c r="AJ5" s="84"/>
      <c r="AK5" s="84"/>
    </row>
    <row r="6" spans="1:37" s="197" customFormat="1" ht="25.5" x14ac:dyDescent="0.2">
      <c r="A6" s="84" t="s">
        <v>8490</v>
      </c>
      <c r="B6" s="198">
        <v>0.75</v>
      </c>
      <c r="C6" s="201" t="s">
        <v>8021</v>
      </c>
      <c r="D6" s="199"/>
      <c r="E6" s="84"/>
      <c r="F6" s="199">
        <v>6360039100</v>
      </c>
      <c r="G6" s="199">
        <v>2</v>
      </c>
      <c r="H6" s="93"/>
      <c r="I6" s="199"/>
      <c r="J6" s="199"/>
      <c r="K6" s="93"/>
      <c r="L6" s="200" t="s">
        <v>4270</v>
      </c>
      <c r="M6" s="199">
        <v>2</v>
      </c>
      <c r="N6" s="93"/>
      <c r="O6" s="199"/>
      <c r="P6" s="199"/>
      <c r="Q6" s="199"/>
      <c r="R6" s="199"/>
      <c r="S6" s="199"/>
      <c r="T6" s="199"/>
      <c r="U6" s="93"/>
      <c r="V6" s="199" t="s">
        <v>8263</v>
      </c>
      <c r="W6" s="199">
        <v>15</v>
      </c>
      <c r="X6" s="199"/>
      <c r="Y6" s="199"/>
      <c r="Z6" s="200"/>
      <c r="AA6" s="199">
        <v>3</v>
      </c>
      <c r="AB6" s="199">
        <v>6080033200</v>
      </c>
      <c r="AC6" s="199">
        <v>6030038100</v>
      </c>
      <c r="AD6" s="199" t="s">
        <v>8263</v>
      </c>
      <c r="AE6" s="199">
        <v>66</v>
      </c>
      <c r="AF6" s="199"/>
      <c r="AG6" s="84"/>
      <c r="AH6" s="84"/>
      <c r="AI6" s="84"/>
      <c r="AJ6" s="84"/>
      <c r="AK6" s="84"/>
    </row>
    <row r="7" spans="1:37" s="197" customFormat="1" ht="25.5" x14ac:dyDescent="0.2">
      <c r="A7" s="84" t="s">
        <v>8490</v>
      </c>
      <c r="B7" s="198">
        <v>0.75</v>
      </c>
      <c r="C7" s="201" t="s">
        <v>9000</v>
      </c>
      <c r="D7" s="199"/>
      <c r="E7" s="84"/>
      <c r="F7" s="199">
        <v>6360039100</v>
      </c>
      <c r="G7" s="199">
        <v>2</v>
      </c>
      <c r="H7" s="93"/>
      <c r="I7" s="199"/>
      <c r="J7" s="199"/>
      <c r="K7" s="93"/>
      <c r="L7" s="200" t="s">
        <v>4270</v>
      </c>
      <c r="M7" s="199">
        <v>2</v>
      </c>
      <c r="N7" s="93"/>
      <c r="O7" s="199"/>
      <c r="P7" s="199"/>
      <c r="Q7" s="199"/>
      <c r="R7" s="199"/>
      <c r="S7" s="199"/>
      <c r="T7" s="199"/>
      <c r="U7" s="93"/>
      <c r="V7" s="199" t="s">
        <v>8263</v>
      </c>
      <c r="W7" s="199">
        <v>15</v>
      </c>
      <c r="X7" s="199"/>
      <c r="Y7" s="199"/>
      <c r="Z7" s="200"/>
      <c r="AA7" s="199">
        <v>3</v>
      </c>
      <c r="AB7" s="199">
        <v>6080033200</v>
      </c>
      <c r="AC7" s="199">
        <v>6030038100</v>
      </c>
      <c r="AD7" s="199" t="s">
        <v>8263</v>
      </c>
      <c r="AE7" s="199">
        <v>67</v>
      </c>
      <c r="AF7" s="199"/>
      <c r="AG7" s="84"/>
      <c r="AH7" s="84"/>
      <c r="AI7" s="84"/>
      <c r="AJ7" s="84"/>
      <c r="AK7" s="84"/>
    </row>
    <row r="8" spans="1:37" s="197" customFormat="1" ht="25.5" x14ac:dyDescent="0.2">
      <c r="A8" s="84" t="s">
        <v>8490</v>
      </c>
      <c r="B8" s="198">
        <v>0.75</v>
      </c>
      <c r="C8" s="201" t="s">
        <v>2421</v>
      </c>
      <c r="D8" s="199"/>
      <c r="E8" s="84"/>
      <c r="F8" s="199">
        <v>6360039100</v>
      </c>
      <c r="G8" s="199">
        <v>2</v>
      </c>
      <c r="H8" s="93"/>
      <c r="I8" s="199"/>
      <c r="J8" s="199"/>
      <c r="K8" s="93"/>
      <c r="L8" s="200" t="s">
        <v>4270</v>
      </c>
      <c r="M8" s="199">
        <v>2</v>
      </c>
      <c r="N8" s="93"/>
      <c r="O8" s="199"/>
      <c r="P8" s="199"/>
      <c r="Q8" s="199"/>
      <c r="R8" s="199"/>
      <c r="S8" s="199"/>
      <c r="T8" s="199"/>
      <c r="U8" s="93"/>
      <c r="V8" s="199" t="s">
        <v>8263</v>
      </c>
      <c r="W8" s="199">
        <v>15</v>
      </c>
      <c r="X8" s="199"/>
      <c r="Y8" s="199"/>
      <c r="Z8" s="200"/>
      <c r="AA8" s="199">
        <v>3</v>
      </c>
      <c r="AB8" s="199">
        <v>6080033200</v>
      </c>
      <c r="AC8" s="199">
        <v>6030038100</v>
      </c>
      <c r="AD8" s="199" t="s">
        <v>8263</v>
      </c>
      <c r="AE8" s="199">
        <v>68</v>
      </c>
      <c r="AF8" s="199"/>
      <c r="AG8" s="84"/>
      <c r="AH8" s="84"/>
      <c r="AI8" s="84"/>
      <c r="AJ8" s="84"/>
      <c r="AK8" s="84"/>
    </row>
    <row r="9" spans="1:37" x14ac:dyDescent="0.2">
      <c r="A9" s="55"/>
      <c r="B9" s="46"/>
      <c r="C9" s="46"/>
      <c r="D9" s="48"/>
      <c r="E9" s="21"/>
      <c r="F9" s="46"/>
      <c r="G9" s="46"/>
      <c r="H9" s="21"/>
      <c r="I9" s="46"/>
      <c r="J9" s="46"/>
      <c r="L9" s="46"/>
      <c r="M9" s="46"/>
      <c r="N9" s="21"/>
      <c r="O9" s="46"/>
      <c r="P9" s="46"/>
      <c r="Q9" s="46"/>
      <c r="R9" s="48"/>
      <c r="S9" s="48"/>
      <c r="T9" s="48"/>
      <c r="U9" s="21"/>
      <c r="V9" s="46"/>
      <c r="W9" s="46"/>
      <c r="X9" s="46"/>
      <c r="Y9" s="46"/>
      <c r="Z9" s="196"/>
      <c r="AA9" s="46"/>
      <c r="AB9" s="46"/>
      <c r="AC9" s="46"/>
      <c r="AD9" s="46"/>
      <c r="AE9" s="11">
        <v>0</v>
      </c>
      <c r="AF9" s="28"/>
    </row>
    <row r="10" spans="1:37" s="6" customFormat="1" x14ac:dyDescent="0.2">
      <c r="A10" s="6" t="s">
        <v>4892</v>
      </c>
      <c r="B10" s="52">
        <v>0.6</v>
      </c>
      <c r="C10" s="6" t="s">
        <v>4242</v>
      </c>
      <c r="D10" s="5">
        <v>69</v>
      </c>
      <c r="E10" s="5"/>
      <c r="F10" s="5">
        <v>6360038300</v>
      </c>
      <c r="G10" s="5">
        <v>2</v>
      </c>
      <c r="H10" s="5"/>
      <c r="I10" s="5"/>
      <c r="J10" s="5"/>
      <c r="K10" s="5"/>
      <c r="L10" s="5">
        <v>6360036200</v>
      </c>
      <c r="M10" s="5"/>
      <c r="N10" s="5"/>
      <c r="O10" s="5"/>
      <c r="P10" s="5"/>
      <c r="Q10" s="5"/>
      <c r="R10" s="5"/>
      <c r="S10" s="5"/>
      <c r="T10" s="5"/>
      <c r="U10" s="5"/>
      <c r="V10" s="5" t="s">
        <v>8263</v>
      </c>
      <c r="W10" s="5">
        <v>46</v>
      </c>
      <c r="X10" s="5"/>
      <c r="Y10" s="5">
        <v>6030012700</v>
      </c>
      <c r="Z10" s="145"/>
      <c r="AA10" s="5">
        <v>3</v>
      </c>
      <c r="AB10" s="5">
        <v>6080033200</v>
      </c>
      <c r="AC10" s="5"/>
      <c r="AD10" s="5" t="s">
        <v>8263</v>
      </c>
      <c r="AE10" s="4">
        <v>37</v>
      </c>
      <c r="AG10"/>
      <c r="AH10"/>
    </row>
    <row r="11" spans="1:37" s="6" customFormat="1" x14ac:dyDescent="0.2">
      <c r="A11" s="6" t="s">
        <v>4892</v>
      </c>
      <c r="B11" s="52">
        <v>0.6</v>
      </c>
      <c r="C11" s="6" t="s">
        <v>4675</v>
      </c>
      <c r="D11" s="5">
        <v>69</v>
      </c>
      <c r="E11" s="5"/>
      <c r="F11" s="5">
        <v>6360038300</v>
      </c>
      <c r="G11" s="5">
        <v>2</v>
      </c>
      <c r="H11" s="5"/>
      <c r="I11" s="5"/>
      <c r="J11" s="5"/>
      <c r="K11" s="5"/>
      <c r="L11" s="5">
        <v>6360036200</v>
      </c>
      <c r="M11" s="5"/>
      <c r="N11" s="5"/>
      <c r="O11" s="5"/>
      <c r="P11" s="5"/>
      <c r="Q11" s="5"/>
      <c r="R11" s="5"/>
      <c r="S11" s="5"/>
      <c r="T11" s="5"/>
      <c r="U11" s="5"/>
      <c r="V11" s="5" t="s">
        <v>8263</v>
      </c>
      <c r="W11" s="5">
        <v>46</v>
      </c>
      <c r="X11" s="5"/>
      <c r="Y11" s="5">
        <v>6030012700</v>
      </c>
      <c r="Z11" s="145"/>
      <c r="AA11" s="5">
        <v>3</v>
      </c>
      <c r="AB11" s="5">
        <v>6080033200</v>
      </c>
      <c r="AC11" s="5"/>
      <c r="AD11" s="5" t="s">
        <v>8263</v>
      </c>
      <c r="AE11" s="4">
        <v>33</v>
      </c>
      <c r="AG11"/>
      <c r="AH11"/>
    </row>
    <row r="12" spans="1:37" s="6" customFormat="1" x14ac:dyDescent="0.2">
      <c r="A12" s="6" t="s">
        <v>4892</v>
      </c>
      <c r="B12" s="52">
        <v>0.6</v>
      </c>
      <c r="C12" s="6" t="s">
        <v>1694</v>
      </c>
      <c r="D12" s="5">
        <v>69</v>
      </c>
      <c r="E12" s="5"/>
      <c r="F12" s="5">
        <v>6360038300</v>
      </c>
      <c r="G12" s="5">
        <v>2</v>
      </c>
      <c r="H12" s="5"/>
      <c r="I12" s="5"/>
      <c r="J12" s="5"/>
      <c r="K12" s="5"/>
      <c r="L12" s="5">
        <v>6360036200</v>
      </c>
      <c r="M12" s="5"/>
      <c r="N12" s="5"/>
      <c r="O12" s="5"/>
      <c r="P12" s="5"/>
      <c r="Q12" s="5"/>
      <c r="R12" s="5"/>
      <c r="S12" s="5"/>
      <c r="T12" s="5"/>
      <c r="U12" s="5"/>
      <c r="V12" s="5" t="s">
        <v>8263</v>
      </c>
      <c r="W12" s="5">
        <v>46</v>
      </c>
      <c r="X12" s="5"/>
      <c r="Y12" s="5">
        <v>6030012700</v>
      </c>
      <c r="Z12" s="145"/>
      <c r="AA12" s="5">
        <v>3</v>
      </c>
      <c r="AB12" s="5">
        <v>6080033200</v>
      </c>
      <c r="AC12" s="5"/>
      <c r="AD12" s="5" t="s">
        <v>8263</v>
      </c>
      <c r="AE12" s="4">
        <v>34</v>
      </c>
      <c r="AG12"/>
      <c r="AH12"/>
    </row>
    <row r="13" spans="1:37" s="6" customFormat="1" x14ac:dyDescent="0.2">
      <c r="A13" s="168"/>
      <c r="B13" s="169"/>
      <c r="C13" s="169"/>
      <c r="D13" s="170"/>
      <c r="E13" s="171"/>
      <c r="F13" s="169"/>
      <c r="G13" s="169"/>
      <c r="H13" s="171"/>
      <c r="I13" s="169"/>
      <c r="J13" s="169"/>
      <c r="L13" s="169"/>
      <c r="M13" s="169"/>
      <c r="N13" s="171"/>
      <c r="O13" s="169"/>
      <c r="P13" s="169"/>
      <c r="Q13" s="169"/>
      <c r="R13" s="170"/>
      <c r="S13" s="170"/>
      <c r="T13" s="170"/>
      <c r="U13" s="171"/>
      <c r="V13" s="169"/>
      <c r="W13" s="169"/>
      <c r="X13" s="169"/>
      <c r="Y13" s="169"/>
      <c r="Z13" s="172"/>
      <c r="AA13" s="169"/>
      <c r="AB13" s="169"/>
      <c r="AC13" s="169"/>
      <c r="AD13" s="169"/>
      <c r="AE13" s="137">
        <v>0</v>
      </c>
      <c r="AF13" s="136"/>
    </row>
    <row r="14" spans="1:37" s="6" customFormat="1" x14ac:dyDescent="0.2">
      <c r="A14" s="6" t="s">
        <v>8490</v>
      </c>
      <c r="B14" s="52" t="s">
        <v>1073</v>
      </c>
      <c r="C14" s="6" t="s">
        <v>544</v>
      </c>
      <c r="D14" s="5">
        <v>73</v>
      </c>
      <c r="E14" s="5"/>
      <c r="F14" s="5">
        <v>6030032900</v>
      </c>
      <c r="G14" s="5">
        <v>2</v>
      </c>
      <c r="H14" s="5"/>
      <c r="I14" s="5">
        <v>6030032700</v>
      </c>
      <c r="J14" s="5">
        <v>62</v>
      </c>
      <c r="K14" s="5"/>
      <c r="L14" s="5">
        <v>6030032800</v>
      </c>
      <c r="M14" s="5">
        <v>2</v>
      </c>
      <c r="N14" s="5">
        <v>0</v>
      </c>
      <c r="O14" s="5">
        <v>6030033300</v>
      </c>
      <c r="P14" s="5">
        <v>50</v>
      </c>
      <c r="Q14" s="5"/>
      <c r="R14" s="5"/>
      <c r="S14" s="5"/>
      <c r="T14" s="5"/>
      <c r="U14" s="5"/>
      <c r="V14" s="5" t="s">
        <v>8263</v>
      </c>
      <c r="W14" s="5">
        <v>72</v>
      </c>
      <c r="X14" s="5"/>
      <c r="Y14" s="5"/>
      <c r="Z14" s="145">
        <v>80</v>
      </c>
      <c r="AA14" s="5">
        <v>1</v>
      </c>
      <c r="AB14" s="5">
        <v>6030033000</v>
      </c>
      <c r="AC14" s="5"/>
      <c r="AD14" s="5"/>
      <c r="AE14" s="4">
        <v>1</v>
      </c>
      <c r="AF14" s="6" t="s">
        <v>3331</v>
      </c>
      <c r="AG14"/>
      <c r="AH14"/>
    </row>
    <row r="15" spans="1:37" s="6" customFormat="1" x14ac:dyDescent="0.2">
      <c r="A15" s="6" t="s">
        <v>8490</v>
      </c>
      <c r="B15" s="52" t="s">
        <v>1073</v>
      </c>
      <c r="C15" s="6" t="s">
        <v>8769</v>
      </c>
      <c r="D15" s="5">
        <v>71</v>
      </c>
      <c r="E15" s="5"/>
      <c r="F15" s="5">
        <v>6030032900</v>
      </c>
      <c r="G15" s="5">
        <v>2</v>
      </c>
      <c r="H15" s="5"/>
      <c r="I15" s="5">
        <v>6030032700</v>
      </c>
      <c r="J15" s="5">
        <v>50</v>
      </c>
      <c r="K15" s="5"/>
      <c r="L15" s="5">
        <v>6030032800</v>
      </c>
      <c r="M15" s="5">
        <v>2</v>
      </c>
      <c r="N15" s="5"/>
      <c r="O15" s="5">
        <v>6030033300</v>
      </c>
      <c r="P15" s="5">
        <v>60</v>
      </c>
      <c r="Q15" s="5"/>
      <c r="R15" s="5"/>
      <c r="S15" s="5"/>
      <c r="T15" s="5"/>
      <c r="U15" s="5"/>
      <c r="V15" s="5" t="s">
        <v>8263</v>
      </c>
      <c r="W15" s="5">
        <v>72</v>
      </c>
      <c r="X15" s="5"/>
      <c r="Y15" s="5"/>
      <c r="Z15" s="145">
        <v>85</v>
      </c>
      <c r="AA15" s="5">
        <v>1</v>
      </c>
      <c r="AB15" s="5">
        <v>6030033000</v>
      </c>
      <c r="AC15" s="5"/>
      <c r="AD15" s="5"/>
      <c r="AE15" s="5">
        <v>1</v>
      </c>
      <c r="AF15" s="6" t="s">
        <v>6024</v>
      </c>
    </row>
    <row r="16" spans="1:37" x14ac:dyDescent="0.2">
      <c r="A16" t="s">
        <v>8490</v>
      </c>
      <c r="B16" s="53" t="s">
        <v>1073</v>
      </c>
      <c r="C16" t="s">
        <v>1425</v>
      </c>
      <c r="D16" s="4">
        <v>69</v>
      </c>
      <c r="E16" s="4"/>
      <c r="F16" s="4">
        <v>6030032900</v>
      </c>
      <c r="G16" s="4">
        <v>2</v>
      </c>
      <c r="H16" s="4"/>
      <c r="I16" s="4">
        <v>6080032600</v>
      </c>
      <c r="J16" s="4">
        <v>10</v>
      </c>
      <c r="K16" s="4"/>
      <c r="L16" s="4">
        <v>6030038800</v>
      </c>
      <c r="M16" s="4">
        <v>2</v>
      </c>
      <c r="N16" s="4"/>
      <c r="O16" s="4">
        <v>6030038700</v>
      </c>
      <c r="P16" s="4">
        <v>0</v>
      </c>
      <c r="Q16" s="4"/>
      <c r="R16" s="4"/>
      <c r="S16" s="4"/>
      <c r="T16" s="4"/>
      <c r="U16" s="4"/>
      <c r="V16" s="4" t="s">
        <v>8263</v>
      </c>
      <c r="W16" s="4">
        <v>15</v>
      </c>
      <c r="X16" s="4"/>
      <c r="Y16" s="4">
        <v>6030012700</v>
      </c>
      <c r="Z16" s="139">
        <v>73</v>
      </c>
      <c r="AA16" s="4">
        <v>3</v>
      </c>
      <c r="AB16" s="4">
        <v>6030033000</v>
      </c>
      <c r="AC16" s="4">
        <v>6080032500</v>
      </c>
      <c r="AD16" s="4"/>
      <c r="AE16" s="4">
        <v>72</v>
      </c>
      <c r="AF16" t="s">
        <v>6025</v>
      </c>
    </row>
    <row r="17" spans="1:33" s="6" customFormat="1" x14ac:dyDescent="0.2">
      <c r="A17" s="6" t="s">
        <v>8490</v>
      </c>
      <c r="B17" s="52" t="s">
        <v>1073</v>
      </c>
      <c r="C17" s="6" t="s">
        <v>5960</v>
      </c>
      <c r="D17" s="5">
        <v>69</v>
      </c>
      <c r="E17" s="5"/>
      <c r="F17" s="5">
        <v>6030032900</v>
      </c>
      <c r="G17" s="5">
        <v>2</v>
      </c>
      <c r="H17" s="5"/>
      <c r="I17" s="5">
        <v>6080032600</v>
      </c>
      <c r="J17" s="5">
        <v>10</v>
      </c>
      <c r="K17" s="5"/>
      <c r="L17" s="5">
        <v>6030038800</v>
      </c>
      <c r="M17" s="5">
        <v>2</v>
      </c>
      <c r="N17" s="5"/>
      <c r="O17" s="5">
        <v>6030038700</v>
      </c>
      <c r="P17" s="5">
        <v>0</v>
      </c>
      <c r="Q17" s="5"/>
      <c r="R17" s="5"/>
      <c r="S17" s="5"/>
      <c r="T17" s="5"/>
      <c r="U17" s="5"/>
      <c r="V17" s="5" t="s">
        <v>8263</v>
      </c>
      <c r="W17" s="5">
        <v>15</v>
      </c>
      <c r="X17" s="5"/>
      <c r="Y17" s="5">
        <v>6030012700</v>
      </c>
      <c r="Z17" s="145">
        <v>73</v>
      </c>
      <c r="AA17" s="5">
        <v>3</v>
      </c>
      <c r="AB17" s="5">
        <v>6030033000</v>
      </c>
      <c r="AC17" s="5">
        <v>6080032500</v>
      </c>
      <c r="AD17" s="5"/>
      <c r="AE17" s="5">
        <v>72</v>
      </c>
      <c r="AF17" s="6" t="s">
        <v>6025</v>
      </c>
    </row>
    <row r="18" spans="1:33" x14ac:dyDescent="0.2">
      <c r="A18" t="s">
        <v>8490</v>
      </c>
      <c r="B18" s="53" t="s">
        <v>1073</v>
      </c>
      <c r="C18" t="s">
        <v>10301</v>
      </c>
      <c r="D18" s="4">
        <v>68</v>
      </c>
      <c r="E18" s="4"/>
      <c r="F18" s="4">
        <v>6030032900</v>
      </c>
      <c r="G18" s="4">
        <v>2</v>
      </c>
      <c r="H18" s="4"/>
      <c r="I18" s="4">
        <v>6030032700</v>
      </c>
      <c r="J18" s="4">
        <v>65</v>
      </c>
      <c r="K18" s="4"/>
      <c r="L18" s="4">
        <v>6030032800</v>
      </c>
      <c r="M18" s="4">
        <v>2</v>
      </c>
      <c r="N18" s="4"/>
      <c r="O18" s="4">
        <v>6030033300</v>
      </c>
      <c r="P18" s="4">
        <v>45</v>
      </c>
      <c r="Q18" s="4"/>
      <c r="R18" s="4"/>
      <c r="S18" s="4"/>
      <c r="T18" s="4"/>
      <c r="U18" s="4"/>
      <c r="V18" s="4"/>
      <c r="W18" s="4">
        <v>40</v>
      </c>
      <c r="X18" s="4"/>
      <c r="Y18" s="4"/>
      <c r="Z18" s="139">
        <v>90</v>
      </c>
      <c r="AA18" s="4">
        <v>3</v>
      </c>
      <c r="AB18" s="4">
        <v>6030033000</v>
      </c>
      <c r="AC18" s="4"/>
      <c r="AD18" s="4"/>
      <c r="AE18" s="4">
        <v>72</v>
      </c>
      <c r="AF18" t="s">
        <v>3331</v>
      </c>
    </row>
    <row r="19" spans="1:33" s="6" customFormat="1" x14ac:dyDescent="0.2">
      <c r="A19" s="6" t="s">
        <v>8490</v>
      </c>
      <c r="B19" s="52">
        <v>0.5</v>
      </c>
      <c r="C19" s="6" t="s">
        <v>10003</v>
      </c>
      <c r="D19" s="5">
        <v>71</v>
      </c>
      <c r="E19" s="5"/>
      <c r="F19" s="5">
        <v>6030032900</v>
      </c>
      <c r="G19" s="5">
        <v>2</v>
      </c>
      <c r="H19" s="5"/>
      <c r="I19" s="5">
        <v>6030032700</v>
      </c>
      <c r="J19" s="5">
        <v>50</v>
      </c>
      <c r="K19" s="5"/>
      <c r="L19" s="5">
        <v>6030032800</v>
      </c>
      <c r="M19" s="5">
        <v>2</v>
      </c>
      <c r="N19" s="5"/>
      <c r="O19" s="5">
        <v>6030033300</v>
      </c>
      <c r="P19" s="5">
        <v>25</v>
      </c>
      <c r="Q19" s="5"/>
      <c r="R19" s="5"/>
      <c r="S19" s="5"/>
      <c r="T19" s="5"/>
      <c r="U19" s="5"/>
      <c r="V19" s="5"/>
      <c r="W19" s="5">
        <v>42</v>
      </c>
      <c r="X19" s="5"/>
      <c r="Y19" s="5"/>
      <c r="Z19" s="145">
        <v>95</v>
      </c>
      <c r="AA19" s="5">
        <v>1</v>
      </c>
      <c r="AB19" s="5">
        <v>6030033000</v>
      </c>
      <c r="AC19" s="5"/>
      <c r="AD19" s="5"/>
      <c r="AE19" s="5">
        <v>1</v>
      </c>
    </row>
    <row r="20" spans="1:33" x14ac:dyDescent="0.2">
      <c r="A20" t="s">
        <v>8490</v>
      </c>
      <c r="B20" s="53">
        <v>0.5</v>
      </c>
      <c r="C20" t="s">
        <v>7771</v>
      </c>
      <c r="D20" s="4">
        <v>67</v>
      </c>
      <c r="E20" s="4"/>
      <c r="F20" s="4">
        <v>6030032900</v>
      </c>
      <c r="G20" s="4">
        <v>2</v>
      </c>
      <c r="H20" s="4"/>
      <c r="I20" s="4">
        <v>6030032700</v>
      </c>
      <c r="J20" s="4">
        <v>65</v>
      </c>
      <c r="K20" s="4"/>
      <c r="L20" s="4">
        <v>6030032800</v>
      </c>
      <c r="M20" s="4">
        <v>2</v>
      </c>
      <c r="N20" s="4"/>
      <c r="O20" s="4">
        <v>6030033300</v>
      </c>
      <c r="P20" s="4">
        <v>45</v>
      </c>
      <c r="Q20" s="4"/>
      <c r="R20" s="4"/>
      <c r="S20" s="4"/>
      <c r="T20" s="4"/>
      <c r="U20" s="4"/>
      <c r="V20" s="4"/>
      <c r="W20" s="4">
        <v>42</v>
      </c>
      <c r="X20" s="4"/>
      <c r="Y20" s="4"/>
      <c r="Z20" s="139">
        <v>90</v>
      </c>
      <c r="AA20" s="4">
        <v>3</v>
      </c>
      <c r="AB20" s="4">
        <v>6030033000</v>
      </c>
      <c r="AC20" s="4"/>
      <c r="AD20" s="4"/>
      <c r="AE20" s="4">
        <v>72</v>
      </c>
      <c r="AF20" t="s">
        <v>3331</v>
      </c>
    </row>
    <row r="21" spans="1:33" s="6" customFormat="1" x14ac:dyDescent="0.2">
      <c r="A21" s="6" t="s">
        <v>8490</v>
      </c>
      <c r="B21" s="52">
        <v>0.5</v>
      </c>
      <c r="C21" s="6" t="s">
        <v>7772</v>
      </c>
      <c r="D21" s="5">
        <v>71</v>
      </c>
      <c r="E21" s="5"/>
      <c r="F21" s="5">
        <v>6030032900</v>
      </c>
      <c r="G21" s="5">
        <v>2</v>
      </c>
      <c r="H21" s="5"/>
      <c r="I21" s="5">
        <v>6030032700</v>
      </c>
      <c r="J21" s="5">
        <v>71</v>
      </c>
      <c r="K21" s="5"/>
      <c r="L21" s="5">
        <v>6030032800</v>
      </c>
      <c r="M21" s="5">
        <v>2</v>
      </c>
      <c r="N21" s="5"/>
      <c r="O21" s="5">
        <v>6030033300</v>
      </c>
      <c r="P21" s="5">
        <v>50</v>
      </c>
      <c r="Q21" s="5"/>
      <c r="R21" s="5"/>
      <c r="S21" s="5"/>
      <c r="T21" s="5"/>
      <c r="U21" s="5"/>
      <c r="V21" s="5" t="s">
        <v>8263</v>
      </c>
      <c r="W21" s="5">
        <v>72</v>
      </c>
      <c r="X21" s="5"/>
      <c r="Y21" s="5"/>
      <c r="Z21" s="145" t="s">
        <v>9205</v>
      </c>
      <c r="AA21" s="5">
        <v>1</v>
      </c>
      <c r="AB21" s="5">
        <v>6030033000</v>
      </c>
      <c r="AC21" s="5"/>
      <c r="AD21" s="5"/>
      <c r="AE21" s="5">
        <v>1</v>
      </c>
    </row>
    <row r="22" spans="1:33" x14ac:dyDescent="0.2">
      <c r="B22" s="53">
        <v>0.5</v>
      </c>
      <c r="C22" t="s">
        <v>2234</v>
      </c>
      <c r="D22" s="4">
        <v>66</v>
      </c>
      <c r="E22" s="4"/>
      <c r="F22" s="5">
        <v>6360038300</v>
      </c>
      <c r="G22" s="4">
        <v>2</v>
      </c>
      <c r="H22" s="4"/>
      <c r="I22" s="4"/>
      <c r="J22" s="4"/>
      <c r="K22" s="4"/>
      <c r="L22" s="5">
        <v>6360036200</v>
      </c>
      <c r="M22" s="4"/>
      <c r="N22" s="4"/>
      <c r="O22" s="4"/>
      <c r="P22" s="4"/>
      <c r="Q22" s="4"/>
      <c r="R22" s="4"/>
      <c r="S22" s="4"/>
      <c r="T22" s="4"/>
      <c r="U22" s="4"/>
      <c r="V22" s="4" t="s">
        <v>7641</v>
      </c>
      <c r="W22" s="4">
        <v>92</v>
      </c>
      <c r="X22" s="4"/>
      <c r="Y22" s="4">
        <v>6030012700</v>
      </c>
      <c r="Z22" s="139"/>
      <c r="AA22" s="4"/>
      <c r="AB22" s="4">
        <v>6080033200</v>
      </c>
      <c r="AC22" s="4"/>
      <c r="AD22" s="4"/>
      <c r="AE22" s="4">
        <v>3</v>
      </c>
      <c r="AF22" t="s">
        <v>6644</v>
      </c>
      <c r="AG22" t="s">
        <v>5649</v>
      </c>
    </row>
    <row r="23" spans="1:33" s="6" customFormat="1" ht="25.5" x14ac:dyDescent="0.2">
      <c r="A23" s="6" t="s">
        <v>2125</v>
      </c>
      <c r="B23" s="52">
        <v>0.5</v>
      </c>
      <c r="C23" s="6" t="s">
        <v>7140</v>
      </c>
      <c r="D23" s="5">
        <v>62</v>
      </c>
      <c r="E23" s="5"/>
      <c r="F23" s="5">
        <v>6260030600</v>
      </c>
      <c r="G23" s="5">
        <v>2</v>
      </c>
      <c r="H23" s="5"/>
      <c r="I23" s="5"/>
      <c r="J23" s="5"/>
      <c r="K23" s="5"/>
      <c r="L23" s="5">
        <v>6030032800</v>
      </c>
      <c r="M23" s="5" t="s">
        <v>307</v>
      </c>
      <c r="N23" s="5"/>
      <c r="O23" s="5">
        <v>6260030700</v>
      </c>
      <c r="P23" s="5">
        <v>39</v>
      </c>
      <c r="Q23" s="5"/>
      <c r="R23" s="5"/>
      <c r="S23" s="5"/>
      <c r="T23" s="5"/>
      <c r="U23" s="5"/>
      <c r="V23" s="5"/>
      <c r="W23" s="5">
        <v>20</v>
      </c>
      <c r="X23" s="5"/>
      <c r="Y23" s="5">
        <v>6030013400</v>
      </c>
      <c r="Z23" s="145" t="s">
        <v>6169</v>
      </c>
      <c r="AA23" s="5">
        <v>4</v>
      </c>
      <c r="AB23" s="5"/>
      <c r="AC23" s="5"/>
      <c r="AD23" s="5"/>
      <c r="AE23" s="5">
        <v>4</v>
      </c>
      <c r="AF23" s="6" t="s">
        <v>7156</v>
      </c>
    </row>
    <row r="24" spans="1:33" s="6" customFormat="1" x14ac:dyDescent="0.2">
      <c r="A24" s="6" t="s">
        <v>2736</v>
      </c>
      <c r="B24" s="52" t="s">
        <v>1073</v>
      </c>
      <c r="C24" s="6" t="s">
        <v>9310</v>
      </c>
      <c r="D24" s="5">
        <v>66</v>
      </c>
      <c r="E24" s="5"/>
      <c r="F24" s="5">
        <v>6360038300</v>
      </c>
      <c r="G24" s="5">
        <v>2</v>
      </c>
      <c r="H24" s="5"/>
      <c r="I24" s="5"/>
      <c r="J24" s="5"/>
      <c r="K24" s="5"/>
      <c r="L24" s="5">
        <v>6360036200</v>
      </c>
      <c r="M24" s="5"/>
      <c r="N24" s="5"/>
      <c r="O24" s="5"/>
      <c r="P24" s="5"/>
      <c r="Q24" s="5"/>
      <c r="R24" s="5"/>
      <c r="S24" s="5"/>
      <c r="T24" s="5"/>
      <c r="U24" s="5"/>
      <c r="V24" s="5" t="s">
        <v>8263</v>
      </c>
      <c r="W24" s="5">
        <v>72</v>
      </c>
      <c r="X24" s="5"/>
      <c r="Y24" s="5"/>
      <c r="Z24" s="145"/>
      <c r="AA24" s="5">
        <v>4</v>
      </c>
      <c r="AB24" s="5">
        <v>6030033000</v>
      </c>
      <c r="AC24" s="5"/>
      <c r="AD24" s="5"/>
      <c r="AE24" s="227" t="s">
        <v>9205</v>
      </c>
      <c r="AF24" s="6" t="s">
        <v>58</v>
      </c>
    </row>
    <row r="25" spans="1:33" x14ac:dyDescent="0.2">
      <c r="A25" t="s">
        <v>8490</v>
      </c>
      <c r="B25" s="53">
        <v>0.5</v>
      </c>
      <c r="C25" t="s">
        <v>2667</v>
      </c>
      <c r="D25" s="4">
        <v>67</v>
      </c>
      <c r="E25" s="4"/>
      <c r="F25" s="4">
        <v>6030032900</v>
      </c>
      <c r="G25" s="4">
        <v>2</v>
      </c>
      <c r="H25" s="4"/>
      <c r="I25" s="4">
        <v>6030032700</v>
      </c>
      <c r="J25" s="4">
        <v>65</v>
      </c>
      <c r="K25" s="4"/>
      <c r="L25" s="4">
        <v>6030032800</v>
      </c>
      <c r="M25" s="4">
        <v>2</v>
      </c>
      <c r="N25" s="4"/>
      <c r="O25" s="4">
        <v>6030033300</v>
      </c>
      <c r="P25" s="4">
        <v>45</v>
      </c>
      <c r="Q25" s="4"/>
      <c r="R25" s="4"/>
      <c r="S25" s="4"/>
      <c r="T25" s="4"/>
      <c r="U25" s="4"/>
      <c r="V25" s="4"/>
      <c r="W25" s="5">
        <v>40</v>
      </c>
      <c r="X25" s="4"/>
      <c r="Y25" s="4"/>
      <c r="Z25" s="139">
        <v>85</v>
      </c>
      <c r="AA25" s="4">
        <v>3</v>
      </c>
      <c r="AB25" s="4">
        <v>6030033000</v>
      </c>
      <c r="AC25" s="4"/>
      <c r="AD25" s="4"/>
      <c r="AE25" s="4">
        <v>72</v>
      </c>
      <c r="AF25" t="s">
        <v>59</v>
      </c>
    </row>
    <row r="26" spans="1:33" x14ac:dyDescent="0.2">
      <c r="A26" t="s">
        <v>8490</v>
      </c>
      <c r="B26" s="53" t="s">
        <v>1073</v>
      </c>
      <c r="C26" t="s">
        <v>8759</v>
      </c>
      <c r="D26" s="4">
        <v>71</v>
      </c>
      <c r="E26" s="4"/>
      <c r="F26" s="4">
        <v>6030032900</v>
      </c>
      <c r="G26" s="4">
        <v>2</v>
      </c>
      <c r="H26" s="4"/>
      <c r="I26" s="4">
        <v>6030032700</v>
      </c>
      <c r="J26" s="4">
        <v>68</v>
      </c>
      <c r="K26" s="4"/>
      <c r="L26" s="4">
        <v>6030032800</v>
      </c>
      <c r="M26" s="4">
        <v>2</v>
      </c>
      <c r="N26" s="4"/>
      <c r="O26" s="4">
        <v>6030033300</v>
      </c>
      <c r="P26" s="4">
        <v>60</v>
      </c>
      <c r="Q26" s="4"/>
      <c r="R26" s="4"/>
      <c r="S26" s="4"/>
      <c r="T26" s="4"/>
      <c r="U26" s="4"/>
      <c r="V26" s="4" t="s">
        <v>8263</v>
      </c>
      <c r="W26" s="4">
        <v>72</v>
      </c>
      <c r="X26" s="4"/>
      <c r="Y26" s="4"/>
      <c r="Z26" s="139">
        <v>90</v>
      </c>
      <c r="AA26" s="4">
        <v>1</v>
      </c>
      <c r="AB26" s="4">
        <v>6030033000</v>
      </c>
      <c r="AC26" s="4"/>
      <c r="AD26" s="4"/>
      <c r="AE26" s="4">
        <v>1</v>
      </c>
      <c r="AF26" t="s">
        <v>321</v>
      </c>
    </row>
    <row r="27" spans="1:33" s="136" customFormat="1" x14ac:dyDescent="0.2">
      <c r="A27" s="136" t="s">
        <v>2785</v>
      </c>
      <c r="B27" s="135">
        <v>0.5</v>
      </c>
      <c r="C27" s="136" t="s">
        <v>4242</v>
      </c>
      <c r="D27" s="137">
        <v>65</v>
      </c>
      <c r="E27" s="137"/>
      <c r="F27" s="5">
        <v>6360038300</v>
      </c>
      <c r="G27" s="5">
        <v>2</v>
      </c>
      <c r="H27" s="5"/>
      <c r="I27" s="5"/>
      <c r="J27" s="5"/>
      <c r="K27" s="5"/>
      <c r="L27" s="5">
        <v>6360036200</v>
      </c>
      <c r="M27" s="5"/>
      <c r="N27" s="5"/>
      <c r="O27" s="5"/>
      <c r="P27" s="5"/>
      <c r="Q27" s="5"/>
      <c r="R27" s="5"/>
      <c r="S27" s="5"/>
      <c r="T27" s="5"/>
      <c r="U27" s="5"/>
      <c r="V27" s="5" t="s">
        <v>8263</v>
      </c>
      <c r="W27" s="5">
        <v>60</v>
      </c>
      <c r="X27" s="5"/>
      <c r="Y27" s="5">
        <v>6030012700</v>
      </c>
      <c r="Z27" s="145"/>
      <c r="AA27" s="5">
        <v>3</v>
      </c>
      <c r="AB27" s="5">
        <v>6080033200</v>
      </c>
      <c r="AC27" s="5"/>
      <c r="AD27" s="5" t="s">
        <v>8263</v>
      </c>
      <c r="AE27" s="5">
        <v>37</v>
      </c>
      <c r="AF27" s="136" t="s">
        <v>7797</v>
      </c>
      <c r="AG27" t="s">
        <v>1700</v>
      </c>
    </row>
    <row r="28" spans="1:33" s="136" customFormat="1" x14ac:dyDescent="0.2">
      <c r="A28" s="136" t="s">
        <v>2785</v>
      </c>
      <c r="B28" s="135">
        <v>0.5</v>
      </c>
      <c r="C28" s="136" t="s">
        <v>4675</v>
      </c>
      <c r="D28" s="137">
        <v>65</v>
      </c>
      <c r="E28" s="137"/>
      <c r="F28" s="5">
        <v>6360038300</v>
      </c>
      <c r="G28" s="5">
        <v>2</v>
      </c>
      <c r="H28" s="5"/>
      <c r="I28" s="5"/>
      <c r="J28" s="5"/>
      <c r="K28" s="5"/>
      <c r="L28" s="5">
        <v>6360036200</v>
      </c>
      <c r="M28" s="5"/>
      <c r="N28" s="5"/>
      <c r="O28" s="5"/>
      <c r="P28" s="5"/>
      <c r="Q28" s="5"/>
      <c r="R28" s="5"/>
      <c r="S28" s="5"/>
      <c r="T28" s="5"/>
      <c r="U28" s="5"/>
      <c r="V28" s="5" t="s">
        <v>8263</v>
      </c>
      <c r="W28" s="5">
        <v>60</v>
      </c>
      <c r="X28" s="5"/>
      <c r="Y28" s="5">
        <v>6030012700</v>
      </c>
      <c r="Z28" s="145"/>
      <c r="AA28" s="5">
        <v>3</v>
      </c>
      <c r="AB28" s="5">
        <v>6080033200</v>
      </c>
      <c r="AC28" s="5"/>
      <c r="AD28" s="5" t="s">
        <v>8263</v>
      </c>
      <c r="AE28" s="5">
        <v>33</v>
      </c>
      <c r="AG28"/>
    </row>
    <row r="29" spans="1:33" s="136" customFormat="1" x14ac:dyDescent="0.2">
      <c r="A29" s="136" t="s">
        <v>2785</v>
      </c>
      <c r="B29" s="135">
        <v>0.5</v>
      </c>
      <c r="C29" s="136" t="s">
        <v>9599</v>
      </c>
      <c r="D29" s="137">
        <v>65</v>
      </c>
      <c r="E29" s="137"/>
      <c r="F29" s="5">
        <v>6360038300</v>
      </c>
      <c r="G29" s="5">
        <v>2</v>
      </c>
      <c r="H29" s="5"/>
      <c r="I29" s="5"/>
      <c r="J29" s="5"/>
      <c r="K29" s="5"/>
      <c r="L29" s="5">
        <v>6360036200</v>
      </c>
      <c r="M29" s="5"/>
      <c r="N29" s="5"/>
      <c r="O29" s="5"/>
      <c r="P29" s="5"/>
      <c r="Q29" s="5"/>
      <c r="R29" s="5"/>
      <c r="S29" s="5"/>
      <c r="T29" s="5"/>
      <c r="U29" s="5"/>
      <c r="V29" s="5" t="s">
        <v>8263</v>
      </c>
      <c r="W29" s="5">
        <v>60</v>
      </c>
      <c r="X29" s="5"/>
      <c r="Y29" s="5">
        <v>6030012700</v>
      </c>
      <c r="Z29" s="145"/>
      <c r="AA29" s="5">
        <v>3</v>
      </c>
      <c r="AB29" s="5">
        <v>6080033200</v>
      </c>
      <c r="AC29" s="5"/>
      <c r="AD29" s="5" t="s">
        <v>8263</v>
      </c>
      <c r="AE29" s="5">
        <v>34</v>
      </c>
      <c r="AG29"/>
    </row>
    <row r="30" spans="1:33" s="6" customFormat="1" ht="25.5" x14ac:dyDescent="0.2">
      <c r="A30" s="6" t="s">
        <v>2125</v>
      </c>
      <c r="B30" s="52">
        <v>0.5</v>
      </c>
      <c r="C30" s="6" t="s">
        <v>4208</v>
      </c>
      <c r="D30" s="5">
        <v>62</v>
      </c>
      <c r="E30" s="5"/>
      <c r="F30" s="5">
        <v>6360038300</v>
      </c>
      <c r="G30" s="5">
        <v>2</v>
      </c>
      <c r="H30" s="5"/>
      <c r="I30" s="145"/>
      <c r="J30" s="5"/>
      <c r="K30" s="5"/>
      <c r="L30" s="145" t="s">
        <v>10422</v>
      </c>
      <c r="M30" s="5"/>
      <c r="N30" s="5"/>
      <c r="O30" s="5"/>
      <c r="P30" s="5"/>
      <c r="Q30" s="5"/>
      <c r="R30" s="5"/>
      <c r="S30" s="5"/>
      <c r="T30" s="5"/>
      <c r="U30" s="5"/>
      <c r="V30" s="145" t="s">
        <v>2549</v>
      </c>
      <c r="W30" s="5">
        <v>60</v>
      </c>
      <c r="X30" s="5"/>
      <c r="Y30" s="5">
        <v>6030012700</v>
      </c>
      <c r="Z30" s="145"/>
      <c r="AA30" s="5"/>
      <c r="AB30" s="5">
        <v>6080033200</v>
      </c>
      <c r="AC30" s="5"/>
      <c r="AD30" s="5"/>
      <c r="AE30" s="5">
        <v>7</v>
      </c>
      <c r="AF30" s="6" t="s">
        <v>9103</v>
      </c>
      <c r="AG30" s="6" t="s">
        <v>5646</v>
      </c>
    </row>
    <row r="31" spans="1:33" s="6" customFormat="1" x14ac:dyDescent="0.2">
      <c r="A31" s="6" t="s">
        <v>8490</v>
      </c>
      <c r="B31" s="52">
        <v>0.5</v>
      </c>
      <c r="C31" s="6" t="s">
        <v>2786</v>
      </c>
      <c r="D31" s="5">
        <v>70</v>
      </c>
      <c r="E31" s="5"/>
      <c r="F31" s="5">
        <v>6030032900</v>
      </c>
      <c r="G31" s="5">
        <v>2</v>
      </c>
      <c r="H31" s="5"/>
      <c r="I31" s="5">
        <v>6030032700</v>
      </c>
      <c r="J31" s="5">
        <v>50</v>
      </c>
      <c r="K31" s="5"/>
      <c r="L31" s="5">
        <v>6030032800</v>
      </c>
      <c r="M31" s="5">
        <v>2</v>
      </c>
      <c r="N31" s="5"/>
      <c r="O31" s="5">
        <v>6030038700</v>
      </c>
      <c r="P31" s="5">
        <v>30</v>
      </c>
      <c r="Q31" s="5"/>
      <c r="R31" s="5"/>
      <c r="S31" s="5"/>
      <c r="T31" s="5"/>
      <c r="U31" s="5"/>
      <c r="V31" s="5"/>
      <c r="W31" s="5">
        <v>30</v>
      </c>
      <c r="X31" s="5"/>
      <c r="Y31" s="5"/>
      <c r="Z31" s="145">
        <v>70</v>
      </c>
      <c r="AA31" s="5">
        <v>3</v>
      </c>
      <c r="AB31" s="5">
        <v>6030033000</v>
      </c>
      <c r="AC31" s="5"/>
      <c r="AD31" s="5"/>
      <c r="AE31" s="4">
        <v>8</v>
      </c>
      <c r="AF31" s="6" t="s">
        <v>3334</v>
      </c>
      <c r="AG31"/>
    </row>
    <row r="32" spans="1:33" s="6" customFormat="1" ht="25.5" x14ac:dyDescent="0.2">
      <c r="A32" s="6" t="s">
        <v>2125</v>
      </c>
      <c r="B32" s="52">
        <v>0.5</v>
      </c>
      <c r="C32" s="6" t="s">
        <v>2808</v>
      </c>
      <c r="D32" s="5">
        <v>62</v>
      </c>
      <c r="E32" s="5"/>
      <c r="F32" s="5">
        <v>6360038300</v>
      </c>
      <c r="G32" s="5">
        <v>2</v>
      </c>
      <c r="H32" s="5"/>
      <c r="I32" s="145"/>
      <c r="J32" s="5"/>
      <c r="K32" s="5"/>
      <c r="L32" s="145" t="s">
        <v>10422</v>
      </c>
      <c r="M32" s="5"/>
      <c r="N32" s="5"/>
      <c r="O32" s="5"/>
      <c r="P32" s="5"/>
      <c r="Q32" s="5"/>
      <c r="R32" s="5"/>
      <c r="S32" s="5"/>
      <c r="T32" s="5"/>
      <c r="U32" s="5"/>
      <c r="V32" s="145" t="s">
        <v>2549</v>
      </c>
      <c r="W32" s="5">
        <v>60</v>
      </c>
      <c r="X32" s="5"/>
      <c r="Y32" s="5">
        <v>6030012700</v>
      </c>
      <c r="Z32" s="145"/>
      <c r="AA32" s="5"/>
      <c r="AB32" s="5">
        <v>6080033200</v>
      </c>
      <c r="AC32" s="5"/>
      <c r="AD32" s="5"/>
      <c r="AE32" s="5">
        <v>7</v>
      </c>
      <c r="AF32" s="146" t="s">
        <v>2947</v>
      </c>
      <c r="AG32" s="6" t="s">
        <v>5646</v>
      </c>
    </row>
    <row r="33" spans="1:33" s="6" customFormat="1" ht="25.5" x14ac:dyDescent="0.2">
      <c r="A33" s="6" t="s">
        <v>2125</v>
      </c>
      <c r="B33" s="52">
        <v>0.5</v>
      </c>
      <c r="C33" s="6" t="s">
        <v>4025</v>
      </c>
      <c r="D33" s="5">
        <v>62</v>
      </c>
      <c r="E33" s="5"/>
      <c r="F33" s="5">
        <v>6360038300</v>
      </c>
      <c r="G33" s="5">
        <v>2</v>
      </c>
      <c r="H33" s="5"/>
      <c r="I33" s="5"/>
      <c r="J33" s="5"/>
      <c r="K33" s="5"/>
      <c r="L33" s="145" t="s">
        <v>7378</v>
      </c>
      <c r="M33" s="5"/>
      <c r="N33" s="5"/>
      <c r="O33" s="5"/>
      <c r="P33" s="5"/>
      <c r="Q33" s="5"/>
      <c r="R33" s="5"/>
      <c r="S33" s="5"/>
      <c r="T33" s="5"/>
      <c r="U33" s="5"/>
      <c r="V33" s="5"/>
      <c r="W33" s="5">
        <v>85</v>
      </c>
      <c r="X33" s="5"/>
      <c r="Y33" s="145" t="s">
        <v>2700</v>
      </c>
      <c r="Z33" s="145"/>
      <c r="AA33" s="5">
        <v>3</v>
      </c>
      <c r="AB33" s="5">
        <v>6080033200</v>
      </c>
      <c r="AC33" s="5"/>
      <c r="AD33" s="5" t="s">
        <v>8263</v>
      </c>
      <c r="AE33" s="5">
        <v>42</v>
      </c>
      <c r="AF33" s="146" t="s">
        <v>3497</v>
      </c>
      <c r="AG33" s="6" t="s">
        <v>3040</v>
      </c>
    </row>
    <row r="34" spans="1:33" s="6" customFormat="1" ht="25.5" x14ac:dyDescent="0.2">
      <c r="A34" s="6" t="s">
        <v>2125</v>
      </c>
      <c r="B34" s="52">
        <v>0.5</v>
      </c>
      <c r="C34" s="6" t="s">
        <v>4891</v>
      </c>
      <c r="D34" s="5">
        <v>62</v>
      </c>
      <c r="E34" s="5"/>
      <c r="F34" s="5">
        <v>6360038300</v>
      </c>
      <c r="G34" s="5">
        <v>2</v>
      </c>
      <c r="H34" s="5"/>
      <c r="I34" s="5"/>
      <c r="J34" s="5"/>
      <c r="K34" s="5"/>
      <c r="L34" s="145" t="s">
        <v>7378</v>
      </c>
      <c r="M34" s="5"/>
      <c r="N34" s="5"/>
      <c r="O34" s="5"/>
      <c r="P34" s="5"/>
      <c r="Q34" s="5"/>
      <c r="R34" s="5"/>
      <c r="S34" s="5"/>
      <c r="T34" s="5"/>
      <c r="U34" s="5"/>
      <c r="V34" s="5"/>
      <c r="W34" s="5">
        <v>85</v>
      </c>
      <c r="X34" s="5"/>
      <c r="Y34" s="145" t="s">
        <v>2700</v>
      </c>
      <c r="Z34" s="145"/>
      <c r="AA34" s="5">
        <v>3</v>
      </c>
      <c r="AB34" s="5">
        <v>6080033200</v>
      </c>
      <c r="AC34" s="5"/>
      <c r="AD34" s="5" t="s">
        <v>8263</v>
      </c>
      <c r="AE34" s="5">
        <v>9</v>
      </c>
      <c r="AF34" s="146" t="s">
        <v>3497</v>
      </c>
      <c r="AG34" s="6" t="s">
        <v>3040</v>
      </c>
    </row>
    <row r="35" spans="1:33" s="6" customFormat="1" ht="25.5" x14ac:dyDescent="0.2">
      <c r="A35" s="6" t="s">
        <v>2125</v>
      </c>
      <c r="B35" s="52">
        <v>0.5</v>
      </c>
      <c r="C35" s="6" t="s">
        <v>8895</v>
      </c>
      <c r="D35" s="5">
        <v>62</v>
      </c>
      <c r="E35" s="5"/>
      <c r="F35" s="5">
        <v>6360038300</v>
      </c>
      <c r="G35" s="5">
        <v>2</v>
      </c>
      <c r="H35" s="5"/>
      <c r="I35" s="5"/>
      <c r="J35" s="5"/>
      <c r="K35" s="5"/>
      <c r="L35" s="145" t="s">
        <v>7378</v>
      </c>
      <c r="M35" s="5"/>
      <c r="N35" s="5"/>
      <c r="O35" s="5"/>
      <c r="P35" s="5"/>
      <c r="Q35" s="5"/>
      <c r="R35" s="5"/>
      <c r="S35" s="5"/>
      <c r="T35" s="5"/>
      <c r="U35" s="5"/>
      <c r="V35" s="5"/>
      <c r="W35" s="5">
        <v>85</v>
      </c>
      <c r="X35" s="5"/>
      <c r="Y35" s="145" t="s">
        <v>2700</v>
      </c>
      <c r="Z35" s="145"/>
      <c r="AA35" s="5">
        <v>3</v>
      </c>
      <c r="AB35" s="5">
        <v>6080033200</v>
      </c>
      <c r="AC35" s="5"/>
      <c r="AD35" s="5" t="s">
        <v>8263</v>
      </c>
      <c r="AE35" s="5">
        <v>47</v>
      </c>
      <c r="AF35" s="146" t="s">
        <v>3497</v>
      </c>
      <c r="AG35" s="6" t="s">
        <v>3040</v>
      </c>
    </row>
    <row r="36" spans="1:33" s="6" customFormat="1" x14ac:dyDescent="0.2">
      <c r="A36" s="6" t="s">
        <v>8490</v>
      </c>
      <c r="B36" s="52">
        <v>0.5</v>
      </c>
      <c r="C36" s="6" t="s">
        <v>4242</v>
      </c>
      <c r="D36" s="5">
        <v>65</v>
      </c>
      <c r="E36" s="5"/>
      <c r="F36" s="5">
        <v>6360038300</v>
      </c>
      <c r="G36" s="5">
        <v>2</v>
      </c>
      <c r="H36" s="5"/>
      <c r="I36" s="5"/>
      <c r="J36" s="5"/>
      <c r="K36" s="5"/>
      <c r="L36" s="5">
        <v>6360036200</v>
      </c>
      <c r="M36" s="5"/>
      <c r="N36" s="5"/>
      <c r="O36" s="5"/>
      <c r="P36" s="5"/>
      <c r="Q36" s="5"/>
      <c r="R36" s="5"/>
      <c r="S36" s="5"/>
      <c r="T36" s="5"/>
      <c r="U36" s="5"/>
      <c r="V36" s="5" t="s">
        <v>8263</v>
      </c>
      <c r="W36" s="5">
        <v>60</v>
      </c>
      <c r="X36" s="5"/>
      <c r="Y36" s="5">
        <v>6030012700</v>
      </c>
      <c r="Z36" s="145"/>
      <c r="AA36" s="5">
        <v>3</v>
      </c>
      <c r="AB36" s="5">
        <v>6080033200</v>
      </c>
      <c r="AC36" s="5"/>
      <c r="AD36" s="5" t="s">
        <v>8263</v>
      </c>
      <c r="AE36" s="5">
        <v>37</v>
      </c>
      <c r="AF36" s="146" t="s">
        <v>543</v>
      </c>
      <c r="AG36" s="6" t="s">
        <v>5888</v>
      </c>
    </row>
    <row r="37" spans="1:33" s="6" customFormat="1" x14ac:dyDescent="0.2">
      <c r="A37" s="6" t="s">
        <v>8490</v>
      </c>
      <c r="B37" s="52">
        <v>0.5</v>
      </c>
      <c r="C37" s="6" t="s">
        <v>6661</v>
      </c>
      <c r="D37" s="5">
        <v>65</v>
      </c>
      <c r="E37" s="5"/>
      <c r="F37" s="5">
        <v>6360038300</v>
      </c>
      <c r="G37" s="5">
        <v>2</v>
      </c>
      <c r="H37" s="5"/>
      <c r="I37" s="5"/>
      <c r="J37" s="5"/>
      <c r="K37" s="5"/>
      <c r="L37" s="5">
        <v>6360036200</v>
      </c>
      <c r="M37" s="5"/>
      <c r="N37" s="5"/>
      <c r="O37" s="5"/>
      <c r="P37" s="5"/>
      <c r="Q37" s="5"/>
      <c r="R37" s="5"/>
      <c r="S37" s="5"/>
      <c r="T37" s="5"/>
      <c r="U37" s="5"/>
      <c r="V37" s="5" t="s">
        <v>8263</v>
      </c>
      <c r="W37" s="5">
        <v>60</v>
      </c>
      <c r="X37" s="5"/>
      <c r="Y37" s="5">
        <v>6030012700</v>
      </c>
      <c r="Z37" s="145"/>
      <c r="AA37" s="5">
        <v>3</v>
      </c>
      <c r="AB37" s="5">
        <v>6080033200</v>
      </c>
      <c r="AC37" s="5"/>
      <c r="AD37" s="5" t="s">
        <v>8263</v>
      </c>
      <c r="AE37" s="5">
        <v>33</v>
      </c>
      <c r="AF37" s="146"/>
    </row>
    <row r="38" spans="1:33" s="6" customFormat="1" x14ac:dyDescent="0.2">
      <c r="A38" s="6" t="s">
        <v>8490</v>
      </c>
      <c r="B38" s="52">
        <v>0.5</v>
      </c>
      <c r="C38" s="173" t="s">
        <v>9599</v>
      </c>
      <c r="D38" s="5">
        <v>65</v>
      </c>
      <c r="E38" s="5"/>
      <c r="F38" s="5">
        <v>6360038300</v>
      </c>
      <c r="G38" s="5">
        <v>2</v>
      </c>
      <c r="H38" s="5"/>
      <c r="I38" s="5"/>
      <c r="J38" s="5"/>
      <c r="K38" s="5"/>
      <c r="L38" s="5">
        <v>6360036200</v>
      </c>
      <c r="M38" s="5"/>
      <c r="N38" s="5"/>
      <c r="O38" s="5"/>
      <c r="P38" s="5"/>
      <c r="Q38" s="5"/>
      <c r="R38" s="5"/>
      <c r="S38" s="5"/>
      <c r="T38" s="5"/>
      <c r="U38" s="5"/>
      <c r="V38" s="5" t="s">
        <v>8263</v>
      </c>
      <c r="W38" s="5">
        <v>60</v>
      </c>
      <c r="X38" s="5"/>
      <c r="Y38" s="5">
        <v>6030012700</v>
      </c>
      <c r="Z38" s="145"/>
      <c r="AA38" s="5">
        <v>3</v>
      </c>
      <c r="AB38" s="5">
        <v>6080033200</v>
      </c>
      <c r="AC38" s="5"/>
      <c r="AD38" s="5" t="s">
        <v>8263</v>
      </c>
      <c r="AE38" s="5">
        <v>34</v>
      </c>
      <c r="AF38" s="146"/>
    </row>
    <row r="39" spans="1:33" s="6" customFormat="1" x14ac:dyDescent="0.2">
      <c r="A39" s="6" t="s">
        <v>4957</v>
      </c>
      <c r="B39" s="52">
        <v>0.5</v>
      </c>
      <c r="C39" s="6" t="s">
        <v>3105</v>
      </c>
      <c r="D39" s="5">
        <v>66</v>
      </c>
      <c r="E39" s="5"/>
      <c r="F39" s="5">
        <v>6360038300</v>
      </c>
      <c r="G39" s="5">
        <v>2</v>
      </c>
      <c r="H39" s="5"/>
      <c r="I39" s="5"/>
      <c r="J39" s="5"/>
      <c r="K39" s="5"/>
      <c r="L39" s="5">
        <v>6360036200</v>
      </c>
      <c r="M39" s="5"/>
      <c r="N39" s="5"/>
      <c r="O39" s="5"/>
      <c r="P39" s="5"/>
      <c r="Q39" s="5"/>
      <c r="R39" s="5"/>
      <c r="S39" s="5"/>
      <c r="T39" s="5"/>
      <c r="U39" s="5"/>
      <c r="V39" s="5" t="s">
        <v>8263</v>
      </c>
      <c r="W39" s="5">
        <v>60</v>
      </c>
      <c r="X39" s="5"/>
      <c r="Y39" s="5">
        <v>6030012700</v>
      </c>
      <c r="Z39" s="145"/>
      <c r="AA39" s="5">
        <v>3</v>
      </c>
      <c r="AB39" s="5">
        <v>6080033200</v>
      </c>
      <c r="AC39" s="5"/>
      <c r="AD39" s="5" t="s">
        <v>8263</v>
      </c>
      <c r="AE39" s="5">
        <v>37</v>
      </c>
      <c r="AF39" s="146" t="s">
        <v>10337</v>
      </c>
    </row>
    <row r="40" spans="1:33" s="6" customFormat="1" x14ac:dyDescent="0.2">
      <c r="A40" s="6" t="s">
        <v>4957</v>
      </c>
      <c r="B40" s="52">
        <v>0.5</v>
      </c>
      <c r="C40" s="6" t="s">
        <v>4675</v>
      </c>
      <c r="D40" s="5">
        <v>66</v>
      </c>
      <c r="E40" s="5"/>
      <c r="F40" s="5">
        <v>6360038300</v>
      </c>
      <c r="G40" s="5">
        <v>2</v>
      </c>
      <c r="H40" s="5"/>
      <c r="I40" s="5"/>
      <c r="J40" s="5"/>
      <c r="K40" s="5"/>
      <c r="L40" s="5">
        <v>6360036200</v>
      </c>
      <c r="M40" s="5"/>
      <c r="N40" s="5"/>
      <c r="O40" s="5"/>
      <c r="P40" s="5"/>
      <c r="Q40" s="5"/>
      <c r="R40" s="5"/>
      <c r="S40" s="5"/>
      <c r="T40" s="5"/>
      <c r="U40" s="5"/>
      <c r="V40" s="5" t="s">
        <v>8263</v>
      </c>
      <c r="W40" s="5">
        <v>60</v>
      </c>
      <c r="X40" s="5"/>
      <c r="Y40" s="5">
        <v>6030012700</v>
      </c>
      <c r="Z40" s="145"/>
      <c r="AA40" s="5">
        <v>3</v>
      </c>
      <c r="AB40" s="5">
        <v>6080033200</v>
      </c>
      <c r="AC40" s="5"/>
      <c r="AD40" s="5" t="s">
        <v>8263</v>
      </c>
      <c r="AE40" s="5">
        <v>33</v>
      </c>
      <c r="AF40" s="146" t="s">
        <v>10337</v>
      </c>
    </row>
    <row r="41" spans="1:33" s="6" customFormat="1" x14ac:dyDescent="0.2">
      <c r="A41" s="6" t="s">
        <v>4957</v>
      </c>
      <c r="B41" s="52">
        <v>0.5</v>
      </c>
      <c r="C41" s="6" t="s">
        <v>1694</v>
      </c>
      <c r="D41" s="5">
        <v>66</v>
      </c>
      <c r="E41" s="5"/>
      <c r="F41" s="5">
        <v>6360038300</v>
      </c>
      <c r="G41" s="5">
        <v>2</v>
      </c>
      <c r="H41" s="5"/>
      <c r="I41" s="5"/>
      <c r="J41" s="5"/>
      <c r="K41" s="5"/>
      <c r="L41" s="5">
        <v>6360036200</v>
      </c>
      <c r="M41" s="5"/>
      <c r="N41" s="5"/>
      <c r="O41" s="5"/>
      <c r="P41" s="5"/>
      <c r="Q41" s="5"/>
      <c r="R41" s="5"/>
      <c r="S41" s="5"/>
      <c r="T41" s="5"/>
      <c r="U41" s="5"/>
      <c r="V41" s="5" t="s">
        <v>8263</v>
      </c>
      <c r="W41" s="5">
        <v>60</v>
      </c>
      <c r="X41" s="5"/>
      <c r="Y41" s="5">
        <v>6030012700</v>
      </c>
      <c r="Z41" s="145"/>
      <c r="AA41" s="5">
        <v>3</v>
      </c>
      <c r="AB41" s="5">
        <v>6080033200</v>
      </c>
      <c r="AC41" s="5"/>
      <c r="AD41" s="5" t="s">
        <v>8263</v>
      </c>
      <c r="AE41" s="5">
        <v>34</v>
      </c>
      <c r="AF41" s="146"/>
    </row>
    <row r="42" spans="1:33" s="6" customFormat="1" x14ac:dyDescent="0.2">
      <c r="A42" s="6" t="s">
        <v>4957</v>
      </c>
      <c r="B42" s="52">
        <v>0.5</v>
      </c>
      <c r="C42" s="6" t="s">
        <v>3106</v>
      </c>
      <c r="D42" s="5">
        <v>64</v>
      </c>
      <c r="E42" s="5"/>
      <c r="F42" s="5">
        <v>6360038300</v>
      </c>
      <c r="G42" s="5">
        <v>2</v>
      </c>
      <c r="H42" s="5"/>
      <c r="I42" s="5"/>
      <c r="J42" s="5"/>
      <c r="K42" s="5"/>
      <c r="L42" s="5">
        <v>6360036200</v>
      </c>
      <c r="M42" s="5"/>
      <c r="N42" s="5"/>
      <c r="O42" s="5"/>
      <c r="P42" s="5"/>
      <c r="Q42" s="5"/>
      <c r="R42" s="5"/>
      <c r="S42" s="5"/>
      <c r="T42" s="5"/>
      <c r="U42" s="5"/>
      <c r="V42" s="5" t="s">
        <v>8263</v>
      </c>
      <c r="W42" s="5">
        <v>72</v>
      </c>
      <c r="X42" s="5"/>
      <c r="Y42" s="5">
        <v>6030012700</v>
      </c>
      <c r="Z42" s="145"/>
      <c r="AA42" s="5">
        <v>3</v>
      </c>
      <c r="AB42" s="5">
        <v>6080033200</v>
      </c>
      <c r="AC42" s="5"/>
      <c r="AD42" s="5" t="s">
        <v>8263</v>
      </c>
      <c r="AE42" s="5">
        <v>37</v>
      </c>
      <c r="AF42" s="146" t="s">
        <v>10337</v>
      </c>
    </row>
    <row r="43" spans="1:33" s="6" customFormat="1" x14ac:dyDescent="0.2">
      <c r="A43" s="6" t="s">
        <v>4957</v>
      </c>
      <c r="B43" s="52">
        <v>0.5</v>
      </c>
      <c r="C43" s="6" t="s">
        <v>235</v>
      </c>
      <c r="D43" s="5">
        <v>64</v>
      </c>
      <c r="E43" s="5"/>
      <c r="F43" s="5">
        <v>6360038300</v>
      </c>
      <c r="G43" s="5">
        <v>2</v>
      </c>
      <c r="H43" s="5"/>
      <c r="I43" s="5"/>
      <c r="J43" s="5"/>
      <c r="K43" s="5"/>
      <c r="L43" s="5">
        <v>6360036200</v>
      </c>
      <c r="M43" s="5"/>
      <c r="N43" s="5"/>
      <c r="O43" s="5"/>
      <c r="P43" s="5"/>
      <c r="Q43" s="5"/>
      <c r="R43" s="5"/>
      <c r="S43" s="5"/>
      <c r="T43" s="5"/>
      <c r="U43" s="5"/>
      <c r="V43" s="5" t="s">
        <v>8263</v>
      </c>
      <c r="W43" s="5">
        <v>72</v>
      </c>
      <c r="X43" s="5"/>
      <c r="Y43" s="5">
        <v>6030012700</v>
      </c>
      <c r="Z43" s="145"/>
      <c r="AA43" s="5">
        <v>3</v>
      </c>
      <c r="AB43" s="5">
        <v>6080033200</v>
      </c>
      <c r="AC43" s="5"/>
      <c r="AD43" s="5" t="s">
        <v>8263</v>
      </c>
      <c r="AE43" s="5">
        <v>33</v>
      </c>
      <c r="AF43" s="146"/>
    </row>
    <row r="44" spans="1:33" s="6" customFormat="1" x14ac:dyDescent="0.2">
      <c r="A44" s="6" t="s">
        <v>4957</v>
      </c>
      <c r="B44" s="52">
        <v>0.5</v>
      </c>
      <c r="C44" s="6" t="s">
        <v>605</v>
      </c>
      <c r="D44" s="5">
        <v>64</v>
      </c>
      <c r="E44" s="5"/>
      <c r="F44" s="5">
        <v>6360038300</v>
      </c>
      <c r="G44" s="5">
        <v>2</v>
      </c>
      <c r="H44" s="5"/>
      <c r="I44" s="5"/>
      <c r="J44" s="5"/>
      <c r="K44" s="5"/>
      <c r="L44" s="5">
        <v>6360036200</v>
      </c>
      <c r="M44" s="5"/>
      <c r="N44" s="5"/>
      <c r="O44" s="5"/>
      <c r="P44" s="5"/>
      <c r="Q44" s="5"/>
      <c r="R44" s="5"/>
      <c r="S44" s="5"/>
      <c r="T44" s="5"/>
      <c r="U44" s="5"/>
      <c r="V44" s="5" t="s">
        <v>8263</v>
      </c>
      <c r="W44" s="5">
        <v>72</v>
      </c>
      <c r="X44" s="5"/>
      <c r="Y44" s="5">
        <v>6030012700</v>
      </c>
      <c r="Z44" s="145"/>
      <c r="AA44" s="5">
        <v>3</v>
      </c>
      <c r="AB44" s="5">
        <v>6080033200</v>
      </c>
      <c r="AC44" s="5"/>
      <c r="AD44" s="5" t="s">
        <v>8263</v>
      </c>
      <c r="AE44" s="5">
        <v>34</v>
      </c>
      <c r="AF44" s="146"/>
    </row>
    <row r="45" spans="1:33" s="6" customFormat="1" x14ac:dyDescent="0.2">
      <c r="A45" s="6" t="s">
        <v>8490</v>
      </c>
      <c r="B45" s="52">
        <v>0.5</v>
      </c>
      <c r="C45" s="6" t="s">
        <v>6481</v>
      </c>
      <c r="D45" s="5">
        <v>72</v>
      </c>
      <c r="E45" s="5"/>
      <c r="F45" s="5">
        <v>6030032900</v>
      </c>
      <c r="G45" s="5">
        <v>2</v>
      </c>
      <c r="H45" s="5"/>
      <c r="I45" s="5">
        <v>6030032700</v>
      </c>
      <c r="J45" s="5">
        <v>50</v>
      </c>
      <c r="K45" s="5"/>
      <c r="L45" s="5">
        <v>6030032800</v>
      </c>
      <c r="M45" s="5">
        <v>2</v>
      </c>
      <c r="N45" s="5"/>
      <c r="O45" s="5">
        <v>6030033300</v>
      </c>
      <c r="P45" s="5">
        <v>60</v>
      </c>
      <c r="Q45" s="5"/>
      <c r="R45" s="5"/>
      <c r="S45" s="5"/>
      <c r="T45" s="5"/>
      <c r="U45" s="5"/>
      <c r="V45" s="5"/>
      <c r="W45" s="5">
        <v>65</v>
      </c>
      <c r="X45" s="5"/>
      <c r="Y45" s="5"/>
      <c r="Z45" s="145">
        <v>85</v>
      </c>
      <c r="AA45" s="5">
        <v>1</v>
      </c>
      <c r="AB45" s="5">
        <v>6030033000</v>
      </c>
      <c r="AC45" s="5"/>
      <c r="AD45" s="5" t="s">
        <v>9205</v>
      </c>
      <c r="AE45" s="5">
        <v>1</v>
      </c>
      <c r="AF45" s="146" t="s">
        <v>8664</v>
      </c>
    </row>
    <row r="46" spans="1:33" s="6" customFormat="1" x14ac:dyDescent="0.2">
      <c r="A46" s="6" t="s">
        <v>2785</v>
      </c>
      <c r="B46" s="52">
        <v>0.5</v>
      </c>
      <c r="C46" s="6" t="s">
        <v>1777</v>
      </c>
      <c r="D46" s="5">
        <v>68</v>
      </c>
      <c r="E46" s="5"/>
      <c r="F46" s="5">
        <v>6360038300</v>
      </c>
      <c r="G46" s="5">
        <v>2</v>
      </c>
      <c r="H46" s="5"/>
      <c r="I46" s="5"/>
      <c r="J46" s="5"/>
      <c r="K46" s="5"/>
      <c r="L46" s="5">
        <v>6360036200</v>
      </c>
      <c r="M46" s="5"/>
      <c r="N46" s="5"/>
      <c r="O46" s="5"/>
      <c r="P46" s="5"/>
      <c r="Q46" s="5"/>
      <c r="R46" s="5"/>
      <c r="S46" s="5"/>
      <c r="T46" s="5"/>
      <c r="U46" s="5"/>
      <c r="V46" s="5" t="s">
        <v>8263</v>
      </c>
      <c r="W46" s="5">
        <v>60</v>
      </c>
      <c r="X46" s="5"/>
      <c r="Y46" s="5">
        <v>6030012700</v>
      </c>
      <c r="Z46" s="145"/>
      <c r="AA46" s="5">
        <v>3</v>
      </c>
      <c r="AB46" s="5">
        <v>6080033200</v>
      </c>
      <c r="AC46" s="5"/>
      <c r="AD46" s="5" t="s">
        <v>8263</v>
      </c>
      <c r="AE46" s="5">
        <v>37</v>
      </c>
      <c r="AF46" s="146" t="s">
        <v>8665</v>
      </c>
    </row>
    <row r="47" spans="1:33" s="6" customFormat="1" x14ac:dyDescent="0.2">
      <c r="A47" s="6" t="s">
        <v>2785</v>
      </c>
      <c r="B47" s="52">
        <v>0.5</v>
      </c>
      <c r="C47" s="6" t="s">
        <v>8857</v>
      </c>
      <c r="D47" s="5">
        <v>68</v>
      </c>
      <c r="E47" s="5"/>
      <c r="F47" s="5">
        <v>6360038300</v>
      </c>
      <c r="G47" s="5">
        <v>2</v>
      </c>
      <c r="H47" s="5"/>
      <c r="I47" s="5"/>
      <c r="J47" s="5"/>
      <c r="K47" s="5"/>
      <c r="L47" s="5">
        <v>6360036200</v>
      </c>
      <c r="M47" s="5"/>
      <c r="N47" s="5"/>
      <c r="O47" s="5"/>
      <c r="P47" s="5"/>
      <c r="Q47" s="5"/>
      <c r="R47" s="5"/>
      <c r="S47" s="5"/>
      <c r="T47" s="5"/>
      <c r="U47" s="5"/>
      <c r="V47" s="5" t="s">
        <v>8263</v>
      </c>
      <c r="W47" s="5">
        <v>60</v>
      </c>
      <c r="X47" s="5"/>
      <c r="Y47" s="5">
        <v>6030012700</v>
      </c>
      <c r="Z47" s="145"/>
      <c r="AA47" s="5">
        <v>3</v>
      </c>
      <c r="AB47" s="5">
        <v>6080033200</v>
      </c>
      <c r="AC47" s="5"/>
      <c r="AD47" s="5" t="s">
        <v>8263</v>
      </c>
      <c r="AE47" s="5">
        <v>33</v>
      </c>
      <c r="AF47" s="146"/>
    </row>
    <row r="48" spans="1:33" s="6" customFormat="1" x14ac:dyDescent="0.2">
      <c r="A48" s="6" t="s">
        <v>2785</v>
      </c>
      <c r="B48" s="52">
        <v>0.5</v>
      </c>
      <c r="C48" s="6" t="s">
        <v>9719</v>
      </c>
      <c r="D48" s="5">
        <v>68</v>
      </c>
      <c r="E48" s="5"/>
      <c r="F48" s="5">
        <v>6360038300</v>
      </c>
      <c r="G48" s="5">
        <v>2</v>
      </c>
      <c r="H48" s="5"/>
      <c r="I48" s="5"/>
      <c r="J48" s="5"/>
      <c r="K48" s="5"/>
      <c r="L48" s="5">
        <v>6360036200</v>
      </c>
      <c r="M48" s="5"/>
      <c r="N48" s="5"/>
      <c r="O48" s="5"/>
      <c r="P48" s="5"/>
      <c r="Q48" s="5"/>
      <c r="R48" s="5"/>
      <c r="S48" s="5"/>
      <c r="T48" s="5"/>
      <c r="U48" s="5"/>
      <c r="V48" s="5" t="s">
        <v>8263</v>
      </c>
      <c r="W48" s="5">
        <v>60</v>
      </c>
      <c r="X48" s="5"/>
      <c r="Y48" s="5">
        <v>6030012700</v>
      </c>
      <c r="Z48" s="145"/>
      <c r="AA48" s="5">
        <v>3</v>
      </c>
      <c r="AB48" s="5">
        <v>6080033200</v>
      </c>
      <c r="AC48" s="5"/>
      <c r="AD48" s="5" t="s">
        <v>8263</v>
      </c>
      <c r="AE48" s="5">
        <v>34</v>
      </c>
      <c r="AF48" s="146"/>
    </row>
    <row r="49" spans="1:32" s="6" customFormat="1" ht="25.5" x14ac:dyDescent="0.2">
      <c r="A49" s="6" t="s">
        <v>2785</v>
      </c>
      <c r="B49" s="52">
        <v>0.5</v>
      </c>
      <c r="C49" s="6" t="s">
        <v>9720</v>
      </c>
      <c r="D49" s="5">
        <v>65</v>
      </c>
      <c r="E49" s="5"/>
      <c r="F49" s="5">
        <v>6030038300</v>
      </c>
      <c r="G49" s="5">
        <v>2</v>
      </c>
      <c r="H49" s="5"/>
      <c r="I49" s="5"/>
      <c r="J49" s="5"/>
      <c r="K49" s="5"/>
      <c r="L49" s="5">
        <v>6360036200</v>
      </c>
      <c r="M49" s="5"/>
      <c r="N49" s="5"/>
      <c r="O49" s="5"/>
      <c r="P49" s="5"/>
      <c r="Q49" s="5"/>
      <c r="R49" s="5"/>
      <c r="S49" s="5"/>
      <c r="T49" s="5"/>
      <c r="U49" s="5"/>
      <c r="V49" s="145" t="s">
        <v>3246</v>
      </c>
      <c r="W49" s="5">
        <v>60</v>
      </c>
      <c r="X49" s="5"/>
      <c r="Y49" s="5">
        <v>6030012700</v>
      </c>
      <c r="Z49" s="145"/>
      <c r="AA49" s="5"/>
      <c r="AB49" s="5">
        <v>6080033200</v>
      </c>
      <c r="AC49" s="5"/>
      <c r="AD49" s="5"/>
      <c r="AE49" s="5">
        <v>3</v>
      </c>
      <c r="AF49" s="146"/>
    </row>
    <row r="50" spans="1:32" s="6" customFormat="1" x14ac:dyDescent="0.2">
      <c r="A50" s="6" t="s">
        <v>8490</v>
      </c>
      <c r="B50" s="52">
        <v>0.5</v>
      </c>
      <c r="C50" s="6" t="s">
        <v>7575</v>
      </c>
      <c r="D50" s="5">
        <v>72</v>
      </c>
      <c r="E50" s="5"/>
      <c r="F50" s="5">
        <v>6030032900</v>
      </c>
      <c r="G50" s="5">
        <v>2</v>
      </c>
      <c r="H50" s="5"/>
      <c r="I50" s="5">
        <v>6030032700</v>
      </c>
      <c r="J50" s="5">
        <v>60</v>
      </c>
      <c r="K50" s="5"/>
      <c r="L50" s="5">
        <v>6030032800</v>
      </c>
      <c r="M50" s="5">
        <v>2</v>
      </c>
      <c r="N50" s="5"/>
      <c r="O50" s="5">
        <v>6030033300</v>
      </c>
      <c r="P50" s="5">
        <v>50</v>
      </c>
      <c r="Q50" s="5"/>
      <c r="R50" s="5"/>
      <c r="S50" s="5"/>
      <c r="T50" s="5"/>
      <c r="U50" s="5"/>
      <c r="V50" s="5" t="s">
        <v>8263</v>
      </c>
      <c r="W50" s="5">
        <v>72</v>
      </c>
      <c r="X50" s="5"/>
      <c r="Y50" s="5"/>
      <c r="Z50" s="145">
        <v>90</v>
      </c>
      <c r="AA50" s="5">
        <v>1</v>
      </c>
      <c r="AB50" s="5">
        <v>6030033000</v>
      </c>
      <c r="AC50" s="5"/>
      <c r="AD50" s="5"/>
      <c r="AE50" s="5">
        <v>1</v>
      </c>
      <c r="AF50" s="146" t="s">
        <v>3247</v>
      </c>
    </row>
    <row r="51" spans="1:32" s="6" customFormat="1" x14ac:dyDescent="0.2">
      <c r="A51" s="6" t="s">
        <v>8490</v>
      </c>
      <c r="B51" s="52">
        <v>0.5</v>
      </c>
      <c r="C51" s="6" t="s">
        <v>4094</v>
      </c>
      <c r="D51" s="5">
        <v>70</v>
      </c>
      <c r="E51" s="5"/>
      <c r="F51" s="4">
        <v>6030032900</v>
      </c>
      <c r="G51" s="4">
        <v>2</v>
      </c>
      <c r="H51" s="4"/>
      <c r="I51" s="4">
        <v>6030032700</v>
      </c>
      <c r="J51" s="4">
        <v>65</v>
      </c>
      <c r="K51" s="4"/>
      <c r="L51" s="4">
        <v>6030032800</v>
      </c>
      <c r="M51" s="4">
        <v>2</v>
      </c>
      <c r="N51" s="4"/>
      <c r="O51" s="4">
        <v>6030033300</v>
      </c>
      <c r="P51" s="4">
        <v>45</v>
      </c>
      <c r="Q51" s="4"/>
      <c r="R51" s="4"/>
      <c r="S51" s="4"/>
      <c r="T51" s="4"/>
      <c r="U51" s="4"/>
      <c r="V51" s="4"/>
      <c r="W51" s="4">
        <v>40</v>
      </c>
      <c r="X51" s="4"/>
      <c r="Y51" s="4"/>
      <c r="Z51" s="139">
        <v>90</v>
      </c>
      <c r="AA51" s="4">
        <v>3</v>
      </c>
      <c r="AB51" s="4">
        <v>6030033000</v>
      </c>
      <c r="AC51" s="4"/>
      <c r="AD51" s="4"/>
      <c r="AE51" s="4">
        <v>1</v>
      </c>
      <c r="AF51" s="146" t="s">
        <v>791</v>
      </c>
    </row>
    <row r="52" spans="1:32" s="6" customFormat="1" x14ac:dyDescent="0.2">
      <c r="A52" s="6" t="s">
        <v>683</v>
      </c>
      <c r="B52" s="52">
        <v>0.5</v>
      </c>
      <c r="C52" s="6" t="s">
        <v>8096</v>
      </c>
      <c r="D52" s="5">
        <v>66</v>
      </c>
      <c r="E52" s="5"/>
      <c r="F52" s="5">
        <v>6360038300</v>
      </c>
      <c r="G52" s="5">
        <v>2</v>
      </c>
      <c r="H52" s="5"/>
      <c r="I52" s="5"/>
      <c r="J52" s="5"/>
      <c r="K52" s="5"/>
      <c r="L52" s="5">
        <v>6360036200</v>
      </c>
      <c r="M52" s="5"/>
      <c r="N52" s="5"/>
      <c r="O52" s="5"/>
      <c r="P52" s="5"/>
      <c r="Q52" s="5"/>
      <c r="R52" s="5"/>
      <c r="S52" s="5"/>
      <c r="T52" s="5"/>
      <c r="U52" s="5"/>
      <c r="V52" s="5" t="s">
        <v>8263</v>
      </c>
      <c r="W52" s="5">
        <v>72</v>
      </c>
      <c r="X52" s="5"/>
      <c r="Y52" s="5">
        <v>6030012700</v>
      </c>
      <c r="Z52" s="145"/>
      <c r="AA52" s="5">
        <v>3</v>
      </c>
      <c r="AB52" s="5">
        <v>6080033200</v>
      </c>
      <c r="AC52" s="5"/>
      <c r="AD52" s="5" t="s">
        <v>8263</v>
      </c>
      <c r="AE52" s="5">
        <v>37</v>
      </c>
      <c r="AF52" s="146" t="s">
        <v>8097</v>
      </c>
    </row>
    <row r="53" spans="1:32" s="6" customFormat="1" x14ac:dyDescent="0.2">
      <c r="A53" s="6" t="s">
        <v>683</v>
      </c>
      <c r="B53" s="52">
        <v>0.5</v>
      </c>
      <c r="C53" s="6" t="s">
        <v>5509</v>
      </c>
      <c r="D53" s="5">
        <v>66</v>
      </c>
      <c r="E53" s="5"/>
      <c r="F53" s="5">
        <v>6360038300</v>
      </c>
      <c r="G53" s="5">
        <v>2</v>
      </c>
      <c r="H53" s="5"/>
      <c r="I53" s="5"/>
      <c r="J53" s="5"/>
      <c r="K53" s="5"/>
      <c r="L53" s="5">
        <v>6360036200</v>
      </c>
      <c r="M53" s="5"/>
      <c r="N53" s="5"/>
      <c r="O53" s="5"/>
      <c r="P53" s="5"/>
      <c r="Q53" s="5"/>
      <c r="R53" s="5"/>
      <c r="S53" s="5"/>
      <c r="T53" s="5"/>
      <c r="U53" s="5"/>
      <c r="V53" s="5" t="s">
        <v>8263</v>
      </c>
      <c r="W53" s="5">
        <v>72</v>
      </c>
      <c r="X53" s="5"/>
      <c r="Y53" s="5">
        <v>6030012700</v>
      </c>
      <c r="Z53" s="145"/>
      <c r="AA53" s="5">
        <v>3</v>
      </c>
      <c r="AB53" s="5">
        <v>6080033200</v>
      </c>
      <c r="AC53" s="5"/>
      <c r="AD53" s="5" t="s">
        <v>8263</v>
      </c>
      <c r="AE53" s="5">
        <v>33</v>
      </c>
      <c r="AF53" s="146" t="s">
        <v>8097</v>
      </c>
    </row>
    <row r="54" spans="1:32" s="6" customFormat="1" x14ac:dyDescent="0.2">
      <c r="A54" s="6" t="s">
        <v>683</v>
      </c>
      <c r="B54" s="52">
        <v>0.5</v>
      </c>
      <c r="C54" s="6" t="s">
        <v>8426</v>
      </c>
      <c r="D54" s="5">
        <v>66</v>
      </c>
      <c r="E54" s="5"/>
      <c r="F54" s="5">
        <v>6360038300</v>
      </c>
      <c r="G54" s="5">
        <v>2</v>
      </c>
      <c r="H54" s="5"/>
      <c r="I54" s="5"/>
      <c r="J54" s="5"/>
      <c r="K54" s="5"/>
      <c r="L54" s="5">
        <v>6360036200</v>
      </c>
      <c r="M54" s="5"/>
      <c r="N54" s="5"/>
      <c r="O54" s="5"/>
      <c r="P54" s="5"/>
      <c r="Q54" s="5"/>
      <c r="R54" s="5"/>
      <c r="S54" s="5"/>
      <c r="T54" s="5"/>
      <c r="U54" s="5"/>
      <c r="V54" s="5" t="s">
        <v>8263</v>
      </c>
      <c r="W54" s="5">
        <v>72</v>
      </c>
      <c r="X54" s="5"/>
      <c r="Y54" s="5">
        <v>6030012700</v>
      </c>
      <c r="Z54" s="145"/>
      <c r="AA54" s="5">
        <v>3</v>
      </c>
      <c r="AB54" s="5">
        <v>6080033200</v>
      </c>
      <c r="AC54" s="5"/>
      <c r="AD54" s="5" t="s">
        <v>8263</v>
      </c>
      <c r="AE54" s="5">
        <v>34</v>
      </c>
      <c r="AF54" s="146" t="s">
        <v>8097</v>
      </c>
    </row>
    <row r="55" spans="1:32" s="6" customFormat="1" x14ac:dyDescent="0.2">
      <c r="A55" s="6" t="s">
        <v>8490</v>
      </c>
      <c r="B55" s="52">
        <v>0.5</v>
      </c>
      <c r="C55" s="6" t="s">
        <v>2185</v>
      </c>
      <c r="D55" s="5">
        <v>70</v>
      </c>
      <c r="E55" s="5"/>
      <c r="F55" s="5">
        <v>6030032900</v>
      </c>
      <c r="G55" s="5">
        <v>2</v>
      </c>
      <c r="H55" s="5"/>
      <c r="I55" s="5">
        <v>6030032700</v>
      </c>
      <c r="J55" s="5">
        <v>80</v>
      </c>
      <c r="K55" s="5"/>
      <c r="L55" s="5">
        <v>6030032800</v>
      </c>
      <c r="M55" s="5">
        <v>2</v>
      </c>
      <c r="N55" s="5"/>
      <c r="O55" s="5">
        <v>6030033300</v>
      </c>
      <c r="P55" s="5">
        <v>45</v>
      </c>
      <c r="Q55" s="5"/>
      <c r="R55" s="5"/>
      <c r="S55" s="5"/>
      <c r="T55" s="5"/>
      <c r="U55" s="5"/>
      <c r="V55" s="5"/>
      <c r="W55" s="5">
        <v>40</v>
      </c>
      <c r="X55" s="5"/>
      <c r="Y55" s="5"/>
      <c r="Z55" s="145">
        <v>80</v>
      </c>
      <c r="AA55" s="5">
        <v>3</v>
      </c>
      <c r="AB55" s="5">
        <v>6030033000</v>
      </c>
      <c r="AC55" s="5"/>
      <c r="AD55" s="5"/>
      <c r="AE55" s="5">
        <v>1</v>
      </c>
      <c r="AF55" s="146" t="s">
        <v>2186</v>
      </c>
    </row>
    <row r="56" spans="1:32" s="6" customFormat="1" ht="25.5" x14ac:dyDescent="0.2">
      <c r="A56" s="6" t="s">
        <v>683</v>
      </c>
      <c r="B56" s="52">
        <v>0.5</v>
      </c>
      <c r="C56" s="6" t="s">
        <v>1690</v>
      </c>
      <c r="D56" s="5">
        <v>65</v>
      </c>
      <c r="E56" s="5"/>
      <c r="F56" s="5">
        <v>6360038300</v>
      </c>
      <c r="G56" s="5">
        <v>2</v>
      </c>
      <c r="H56" s="5"/>
      <c r="I56" s="5"/>
      <c r="J56" s="5"/>
      <c r="K56" s="5"/>
      <c r="L56" s="145" t="s">
        <v>2893</v>
      </c>
      <c r="M56" s="5"/>
      <c r="N56" s="5"/>
      <c r="O56" s="5"/>
      <c r="P56" s="5"/>
      <c r="Q56" s="5"/>
      <c r="R56" s="5"/>
      <c r="S56" s="5"/>
      <c r="T56" s="5"/>
      <c r="U56" s="5"/>
      <c r="V56" s="5"/>
      <c r="W56" s="5">
        <v>80</v>
      </c>
      <c r="X56" s="5"/>
      <c r="Y56" s="5">
        <v>6030012700</v>
      </c>
      <c r="Z56" s="145"/>
      <c r="AA56" s="5">
        <v>3</v>
      </c>
      <c r="AB56" s="5">
        <v>6080033200</v>
      </c>
      <c r="AC56" s="5"/>
      <c r="AD56" s="5" t="s">
        <v>8263</v>
      </c>
      <c r="AE56" s="5">
        <v>43</v>
      </c>
      <c r="AF56" s="146"/>
    </row>
    <row r="57" spans="1:32" s="6" customFormat="1" ht="25.5" x14ac:dyDescent="0.2">
      <c r="A57" s="6" t="s">
        <v>683</v>
      </c>
      <c r="B57" s="52">
        <v>0.5</v>
      </c>
      <c r="C57" s="6" t="s">
        <v>8355</v>
      </c>
      <c r="D57" s="5">
        <v>65</v>
      </c>
      <c r="E57" s="5"/>
      <c r="F57" s="5">
        <v>6360038300</v>
      </c>
      <c r="G57" s="5">
        <v>2</v>
      </c>
      <c r="H57" s="5"/>
      <c r="I57" s="5"/>
      <c r="J57" s="5"/>
      <c r="K57" s="5"/>
      <c r="L57" s="145" t="s">
        <v>2893</v>
      </c>
      <c r="M57" s="5"/>
      <c r="N57" s="5"/>
      <c r="O57" s="5"/>
      <c r="P57" s="5"/>
      <c r="Q57" s="5"/>
      <c r="R57" s="5"/>
      <c r="S57" s="5"/>
      <c r="T57" s="5"/>
      <c r="U57" s="5"/>
      <c r="V57" s="5"/>
      <c r="W57" s="5">
        <v>80</v>
      </c>
      <c r="X57" s="5"/>
      <c r="Y57" s="5">
        <v>6030012700</v>
      </c>
      <c r="Z57" s="145"/>
      <c r="AA57" s="5">
        <v>3</v>
      </c>
      <c r="AB57" s="5">
        <v>6080033200</v>
      </c>
      <c r="AC57" s="5"/>
      <c r="AD57" s="5" t="s">
        <v>8263</v>
      </c>
      <c r="AE57" s="5">
        <v>41</v>
      </c>
      <c r="AF57" s="146"/>
    </row>
    <row r="58" spans="1:32" s="6" customFormat="1" ht="25.5" x14ac:dyDescent="0.2">
      <c r="A58" s="6" t="s">
        <v>683</v>
      </c>
      <c r="B58" s="52">
        <v>0.5</v>
      </c>
      <c r="C58" s="6" t="s">
        <v>6366</v>
      </c>
      <c r="D58" s="5">
        <v>65</v>
      </c>
      <c r="E58" s="5"/>
      <c r="F58" s="5">
        <v>6360038300</v>
      </c>
      <c r="G58" s="5">
        <v>2</v>
      </c>
      <c r="H58" s="5"/>
      <c r="I58" s="5"/>
      <c r="J58" s="5"/>
      <c r="K58" s="5"/>
      <c r="L58" s="145" t="s">
        <v>2893</v>
      </c>
      <c r="M58" s="5"/>
      <c r="N58" s="5"/>
      <c r="O58" s="5"/>
      <c r="P58" s="5"/>
      <c r="Q58" s="5"/>
      <c r="R58" s="5"/>
      <c r="S58" s="5"/>
      <c r="T58" s="5"/>
      <c r="U58" s="5"/>
      <c r="V58" s="5"/>
      <c r="W58" s="5">
        <v>80</v>
      </c>
      <c r="X58" s="5"/>
      <c r="Y58" s="5">
        <v>6030012700</v>
      </c>
      <c r="Z58" s="145"/>
      <c r="AA58" s="5">
        <v>3</v>
      </c>
      <c r="AB58" s="5">
        <v>6080033200</v>
      </c>
      <c r="AC58" s="5"/>
      <c r="AD58" s="5" t="s">
        <v>8263</v>
      </c>
      <c r="AE58" s="5">
        <v>46</v>
      </c>
      <c r="AF58" s="146"/>
    </row>
    <row r="59" spans="1:32" s="6" customFormat="1" ht="25.5" x14ac:dyDescent="0.2">
      <c r="A59" s="6" t="s">
        <v>8490</v>
      </c>
      <c r="B59" s="52">
        <v>0.5</v>
      </c>
      <c r="C59" s="6" t="s">
        <v>2894</v>
      </c>
      <c r="D59" s="5">
        <v>62</v>
      </c>
      <c r="E59" s="5"/>
      <c r="F59" s="145" t="s">
        <v>10040</v>
      </c>
      <c r="G59" s="5">
        <v>2</v>
      </c>
      <c r="H59" s="5"/>
      <c r="I59" s="145"/>
      <c r="J59" s="5"/>
      <c r="K59" s="5"/>
      <c r="L59" s="145" t="s">
        <v>2893</v>
      </c>
      <c r="M59" s="5"/>
      <c r="N59" s="5"/>
      <c r="O59" s="5"/>
      <c r="P59" s="5"/>
      <c r="Q59" s="5"/>
      <c r="R59" s="5"/>
      <c r="S59" s="5"/>
      <c r="T59" s="5"/>
      <c r="U59" s="5"/>
      <c r="V59" s="145"/>
      <c r="W59" s="5">
        <v>50</v>
      </c>
      <c r="X59" s="5"/>
      <c r="Y59" s="5">
        <v>6030012700</v>
      </c>
      <c r="Z59" s="145"/>
      <c r="AA59" s="5">
        <v>3</v>
      </c>
      <c r="AB59" s="5">
        <v>6080033200</v>
      </c>
      <c r="AC59" s="5"/>
      <c r="AD59" s="5" t="s">
        <v>8263</v>
      </c>
      <c r="AE59" s="5">
        <v>57</v>
      </c>
      <c r="AF59" s="146"/>
    </row>
    <row r="60" spans="1:32" s="6" customFormat="1" ht="25.5" x14ac:dyDescent="0.2">
      <c r="A60" s="6" t="s">
        <v>8490</v>
      </c>
      <c r="B60" s="52">
        <v>0.5</v>
      </c>
      <c r="C60" s="6" t="s">
        <v>6377</v>
      </c>
      <c r="D60" s="5">
        <v>62</v>
      </c>
      <c r="E60" s="5"/>
      <c r="F60" s="145" t="s">
        <v>10040</v>
      </c>
      <c r="G60" s="5">
        <v>2</v>
      </c>
      <c r="H60" s="5"/>
      <c r="I60" s="145"/>
      <c r="J60" s="5"/>
      <c r="K60" s="5"/>
      <c r="L60" s="145" t="s">
        <v>2893</v>
      </c>
      <c r="M60" s="5"/>
      <c r="N60" s="5"/>
      <c r="O60" s="5"/>
      <c r="P60" s="5"/>
      <c r="Q60" s="5"/>
      <c r="R60" s="5"/>
      <c r="S60" s="5"/>
      <c r="T60" s="5"/>
      <c r="U60" s="5"/>
      <c r="V60" s="145"/>
      <c r="W60" s="5">
        <v>50</v>
      </c>
      <c r="X60" s="5"/>
      <c r="Y60" s="5">
        <v>6030012700</v>
      </c>
      <c r="Z60" s="145"/>
      <c r="AA60" s="5">
        <v>3</v>
      </c>
      <c r="AB60" s="5">
        <v>6080033200</v>
      </c>
      <c r="AC60" s="5"/>
      <c r="AD60" s="5" t="s">
        <v>8263</v>
      </c>
      <c r="AE60" s="5">
        <v>58</v>
      </c>
      <c r="AF60" s="146"/>
    </row>
    <row r="61" spans="1:32" s="6" customFormat="1" ht="25.5" x14ac:dyDescent="0.2">
      <c r="A61" s="6" t="s">
        <v>8490</v>
      </c>
      <c r="B61" s="52">
        <v>0.5</v>
      </c>
      <c r="C61" s="6" t="s">
        <v>4134</v>
      </c>
      <c r="D61" s="5">
        <v>62</v>
      </c>
      <c r="E61" s="5"/>
      <c r="F61" s="145" t="s">
        <v>10040</v>
      </c>
      <c r="G61" s="5">
        <v>2</v>
      </c>
      <c r="H61" s="5"/>
      <c r="I61" s="145"/>
      <c r="J61" s="5"/>
      <c r="K61" s="5"/>
      <c r="L61" s="145" t="s">
        <v>2893</v>
      </c>
      <c r="M61" s="5"/>
      <c r="N61" s="5"/>
      <c r="O61" s="5"/>
      <c r="P61" s="5"/>
      <c r="Q61" s="5"/>
      <c r="R61" s="5"/>
      <c r="S61" s="5"/>
      <c r="T61" s="5"/>
      <c r="U61" s="5"/>
      <c r="V61" s="145"/>
      <c r="W61" s="5">
        <v>50</v>
      </c>
      <c r="X61" s="5"/>
      <c r="Y61" s="5">
        <v>6030012700</v>
      </c>
      <c r="Z61" s="145"/>
      <c r="AA61" s="5">
        <v>3</v>
      </c>
      <c r="AB61" s="5">
        <v>6080033200</v>
      </c>
      <c r="AC61" s="5"/>
      <c r="AD61" s="5" t="s">
        <v>8263</v>
      </c>
      <c r="AE61" s="5">
        <v>59</v>
      </c>
      <c r="AF61" s="146"/>
    </row>
    <row r="62" spans="1:32" s="6" customFormat="1" ht="25.5" x14ac:dyDescent="0.2">
      <c r="A62" s="6" t="s">
        <v>3365</v>
      </c>
      <c r="B62" s="52">
        <v>0.5</v>
      </c>
      <c r="C62" s="6" t="s">
        <v>3191</v>
      </c>
      <c r="D62" s="5">
        <v>66</v>
      </c>
      <c r="E62" s="5"/>
      <c r="F62" s="5">
        <v>6360038300</v>
      </c>
      <c r="G62" s="5">
        <v>2</v>
      </c>
      <c r="H62" s="5"/>
      <c r="I62" s="5"/>
      <c r="J62" s="5"/>
      <c r="K62" s="5"/>
      <c r="L62" s="5">
        <v>6360036200</v>
      </c>
      <c r="M62" s="5"/>
      <c r="N62" s="5"/>
      <c r="O62" s="5"/>
      <c r="P62" s="5"/>
      <c r="Q62" s="5"/>
      <c r="R62" s="5"/>
      <c r="S62" s="5"/>
      <c r="T62" s="5"/>
      <c r="U62" s="5"/>
      <c r="V62" s="145" t="s">
        <v>3246</v>
      </c>
      <c r="W62" s="5">
        <v>60</v>
      </c>
      <c r="X62" s="5"/>
      <c r="Y62" s="5">
        <v>6030012700</v>
      </c>
      <c r="Z62" s="145"/>
      <c r="AA62" s="5"/>
      <c r="AB62" s="5">
        <v>6080033200</v>
      </c>
      <c r="AC62" s="5"/>
      <c r="AD62" s="5" t="s">
        <v>8263</v>
      </c>
      <c r="AE62" s="5">
        <v>71</v>
      </c>
      <c r="AF62" s="146"/>
    </row>
    <row r="63" spans="1:32" s="6" customFormat="1" ht="25.5" x14ac:dyDescent="0.2">
      <c r="A63" s="6" t="s">
        <v>3365</v>
      </c>
      <c r="B63" s="52">
        <v>0.5</v>
      </c>
      <c r="C63" s="6" t="s">
        <v>6906</v>
      </c>
      <c r="D63" s="5">
        <v>66</v>
      </c>
      <c r="E63" s="5"/>
      <c r="F63" s="5">
        <v>6360038300</v>
      </c>
      <c r="G63" s="5">
        <v>2</v>
      </c>
      <c r="H63" s="5"/>
      <c r="I63" s="5"/>
      <c r="J63" s="5"/>
      <c r="K63" s="5"/>
      <c r="L63" s="5">
        <v>6360036200</v>
      </c>
      <c r="M63" s="5"/>
      <c r="N63" s="5"/>
      <c r="O63" s="5"/>
      <c r="P63" s="5"/>
      <c r="Q63" s="5"/>
      <c r="R63" s="5"/>
      <c r="S63" s="5"/>
      <c r="T63" s="5"/>
      <c r="U63" s="5"/>
      <c r="V63" s="145" t="s">
        <v>3246</v>
      </c>
      <c r="W63" s="5">
        <v>60</v>
      </c>
      <c r="X63" s="5"/>
      <c r="Y63" s="5">
        <v>6030012700</v>
      </c>
      <c r="Z63" s="145"/>
      <c r="AA63" s="5"/>
      <c r="AB63" s="5">
        <v>6080033200</v>
      </c>
      <c r="AC63" s="5"/>
      <c r="AD63" s="5" t="s">
        <v>8263</v>
      </c>
      <c r="AE63" s="5">
        <v>69</v>
      </c>
      <c r="AF63" s="146"/>
    </row>
    <row r="64" spans="1:32" s="6" customFormat="1" ht="25.5" x14ac:dyDescent="0.2">
      <c r="A64" s="6" t="s">
        <v>3365</v>
      </c>
      <c r="B64" s="52">
        <v>0.5</v>
      </c>
      <c r="C64" s="6" t="s">
        <v>3193</v>
      </c>
      <c r="D64" s="5">
        <v>66</v>
      </c>
      <c r="E64" s="5"/>
      <c r="F64" s="5">
        <v>6360038300</v>
      </c>
      <c r="G64" s="5">
        <v>2</v>
      </c>
      <c r="H64" s="5"/>
      <c r="I64" s="5"/>
      <c r="J64" s="5"/>
      <c r="K64" s="5"/>
      <c r="L64" s="5">
        <v>6360036200</v>
      </c>
      <c r="M64" s="5"/>
      <c r="N64" s="5"/>
      <c r="O64" s="5"/>
      <c r="P64" s="5"/>
      <c r="Q64" s="5"/>
      <c r="R64" s="5"/>
      <c r="S64" s="5"/>
      <c r="T64" s="5"/>
      <c r="U64" s="5"/>
      <c r="V64" s="145" t="s">
        <v>3246</v>
      </c>
      <c r="W64" s="5">
        <v>60</v>
      </c>
      <c r="X64" s="5"/>
      <c r="Y64" s="5">
        <v>6030012700</v>
      </c>
      <c r="Z64" s="145"/>
      <c r="AA64" s="5"/>
      <c r="AB64" s="5">
        <v>6080033200</v>
      </c>
      <c r="AC64" s="5"/>
      <c r="AD64" s="5" t="s">
        <v>8263</v>
      </c>
      <c r="AE64" s="5">
        <v>70</v>
      </c>
      <c r="AF64" s="146"/>
    </row>
    <row r="65" spans="1:33" s="6" customFormat="1" x14ac:dyDescent="0.2">
      <c r="A65" s="6" t="s">
        <v>8490</v>
      </c>
      <c r="B65" s="52">
        <v>0.5</v>
      </c>
      <c r="C65" s="6" t="s">
        <v>1751</v>
      </c>
      <c r="D65" s="4">
        <v>68</v>
      </c>
      <c r="E65" s="4"/>
      <c r="F65" s="4">
        <v>6030032900</v>
      </c>
      <c r="G65" s="4">
        <v>2</v>
      </c>
      <c r="H65" s="4"/>
      <c r="I65" s="4">
        <v>6030032700</v>
      </c>
      <c r="J65" s="4">
        <v>65</v>
      </c>
      <c r="K65" s="4"/>
      <c r="L65" s="4">
        <v>6030032800</v>
      </c>
      <c r="M65" s="4">
        <v>2</v>
      </c>
      <c r="N65" s="4"/>
      <c r="O65" s="4">
        <v>6030033300</v>
      </c>
      <c r="P65" s="4">
        <v>45</v>
      </c>
      <c r="Q65" s="4"/>
      <c r="R65" s="4"/>
      <c r="S65" s="4"/>
      <c r="T65" s="4"/>
      <c r="U65" s="4"/>
      <c r="V65" s="4"/>
      <c r="W65" s="4">
        <v>40</v>
      </c>
      <c r="X65" s="4"/>
      <c r="Y65" s="4"/>
      <c r="Z65" s="139">
        <v>90</v>
      </c>
      <c r="AA65" s="4">
        <v>3</v>
      </c>
      <c r="AB65" s="4">
        <v>6030033000</v>
      </c>
      <c r="AC65" s="4"/>
      <c r="AD65" s="4"/>
      <c r="AE65" s="4">
        <v>72</v>
      </c>
      <c r="AF65" s="146"/>
    </row>
    <row r="66" spans="1:33" s="6" customFormat="1" x14ac:dyDescent="0.2">
      <c r="A66" s="6" t="s">
        <v>8490</v>
      </c>
      <c r="B66" s="52">
        <v>0.5</v>
      </c>
      <c r="C66" s="6" t="s">
        <v>5540</v>
      </c>
      <c r="D66" s="4">
        <v>67</v>
      </c>
      <c r="E66" s="4"/>
      <c r="F66" s="4">
        <v>6030032900</v>
      </c>
      <c r="G66" s="4">
        <v>2</v>
      </c>
      <c r="H66" s="4"/>
      <c r="I66" s="4">
        <v>6030032700</v>
      </c>
      <c r="J66" s="4">
        <v>65</v>
      </c>
      <c r="K66" s="4"/>
      <c r="L66" s="4">
        <v>6030032800</v>
      </c>
      <c r="M66" s="4">
        <v>2</v>
      </c>
      <c r="N66" s="4"/>
      <c r="O66" s="4">
        <v>6030033300</v>
      </c>
      <c r="P66" s="4">
        <v>45</v>
      </c>
      <c r="Q66" s="4"/>
      <c r="R66" s="4"/>
      <c r="S66" s="4"/>
      <c r="T66" s="4"/>
      <c r="U66" s="4"/>
      <c r="V66" s="4"/>
      <c r="W66" s="4">
        <v>40</v>
      </c>
      <c r="X66" s="4"/>
      <c r="Y66" s="4"/>
      <c r="Z66" s="139">
        <v>80</v>
      </c>
      <c r="AA66" s="4">
        <v>3</v>
      </c>
      <c r="AB66" s="4">
        <v>6030033000</v>
      </c>
      <c r="AC66" s="4"/>
      <c r="AD66" s="4"/>
      <c r="AE66" s="4">
        <v>72</v>
      </c>
      <c r="AF66" s="146">
        <v>36571</v>
      </c>
    </row>
    <row r="67" spans="1:33" s="6" customFormat="1" x14ac:dyDescent="0.2">
      <c r="A67" s="6" t="s">
        <v>8490</v>
      </c>
      <c r="B67" s="52">
        <v>0.5</v>
      </c>
      <c r="C67" s="6" t="s">
        <v>818</v>
      </c>
      <c r="D67" s="4">
        <v>67</v>
      </c>
      <c r="E67" s="4"/>
      <c r="F67" s="4">
        <v>6030032900</v>
      </c>
      <c r="G67" s="4">
        <v>2</v>
      </c>
      <c r="H67" s="4"/>
      <c r="I67" s="4">
        <v>6030032700</v>
      </c>
      <c r="J67" s="4">
        <v>65</v>
      </c>
      <c r="K67" s="4"/>
      <c r="L67" s="4">
        <v>6030032800</v>
      </c>
      <c r="M67" s="4">
        <v>2</v>
      </c>
      <c r="N67" s="4"/>
      <c r="O67" s="4">
        <v>6030033300</v>
      </c>
      <c r="P67" s="4">
        <v>45</v>
      </c>
      <c r="Q67" s="4"/>
      <c r="R67" s="4"/>
      <c r="S67" s="4"/>
      <c r="T67" s="4"/>
      <c r="U67" s="4"/>
      <c r="V67" s="4"/>
      <c r="W67" s="4">
        <v>40</v>
      </c>
      <c r="X67" s="4"/>
      <c r="Y67" s="4"/>
      <c r="Z67" s="139">
        <v>90</v>
      </c>
      <c r="AA67" s="4">
        <v>3</v>
      </c>
      <c r="AB67" s="4">
        <v>6030033000</v>
      </c>
      <c r="AC67" s="4"/>
      <c r="AD67" s="4"/>
      <c r="AE67" s="4">
        <v>1</v>
      </c>
      <c r="AF67" s="146"/>
    </row>
    <row r="68" spans="1:33" s="6" customFormat="1" x14ac:dyDescent="0.2">
      <c r="A68" s="6" t="s">
        <v>8490</v>
      </c>
      <c r="B68" s="52">
        <v>0.5</v>
      </c>
      <c r="C68" s="6" t="s">
        <v>8310</v>
      </c>
      <c r="D68" s="4">
        <v>65</v>
      </c>
      <c r="E68" s="4"/>
      <c r="F68" s="5">
        <v>6360038300</v>
      </c>
      <c r="G68" s="5">
        <v>2</v>
      </c>
      <c r="H68" s="5"/>
      <c r="I68" s="5"/>
      <c r="J68" s="5"/>
      <c r="K68" s="5"/>
      <c r="L68" s="5">
        <v>6360036200</v>
      </c>
      <c r="M68" s="5"/>
      <c r="N68" s="5"/>
      <c r="O68" s="5"/>
      <c r="P68" s="5"/>
      <c r="Q68" s="5"/>
      <c r="R68" s="5"/>
      <c r="S68" s="5"/>
      <c r="T68" s="5"/>
      <c r="U68" s="5"/>
      <c r="V68" s="5" t="s">
        <v>8263</v>
      </c>
      <c r="W68" s="5">
        <v>72</v>
      </c>
      <c r="X68" s="5"/>
      <c r="Y68" s="5">
        <v>6030012700</v>
      </c>
      <c r="Z68" s="145"/>
      <c r="AA68" s="5">
        <v>3</v>
      </c>
      <c r="AB68" s="5">
        <v>6080033200</v>
      </c>
      <c r="AC68" s="5"/>
      <c r="AD68" s="5" t="s">
        <v>8263</v>
      </c>
      <c r="AE68" s="5">
        <v>37</v>
      </c>
      <c r="AF68" s="146"/>
    </row>
    <row r="69" spans="1:33" s="6" customFormat="1" x14ac:dyDescent="0.2">
      <c r="A69" s="6" t="s">
        <v>8490</v>
      </c>
      <c r="B69" s="52">
        <v>0.5</v>
      </c>
      <c r="C69" s="6" t="s">
        <v>8311</v>
      </c>
      <c r="D69" s="4">
        <v>65</v>
      </c>
      <c r="E69" s="4"/>
      <c r="F69" s="5">
        <v>6360038300</v>
      </c>
      <c r="G69" s="5">
        <v>2</v>
      </c>
      <c r="H69" s="5"/>
      <c r="I69" s="5"/>
      <c r="J69" s="5"/>
      <c r="K69" s="5"/>
      <c r="L69" s="5">
        <v>6360036200</v>
      </c>
      <c r="M69" s="5"/>
      <c r="N69" s="5"/>
      <c r="O69" s="5"/>
      <c r="P69" s="5"/>
      <c r="Q69" s="5"/>
      <c r="R69" s="5"/>
      <c r="S69" s="5"/>
      <c r="T69" s="5"/>
      <c r="U69" s="5"/>
      <c r="V69" s="5" t="s">
        <v>8263</v>
      </c>
      <c r="W69" s="5">
        <v>72</v>
      </c>
      <c r="X69" s="5"/>
      <c r="Y69" s="5">
        <v>6030012700</v>
      </c>
      <c r="Z69" s="145"/>
      <c r="AA69" s="5">
        <v>3</v>
      </c>
      <c r="AB69" s="5">
        <v>6080033200</v>
      </c>
      <c r="AC69" s="5"/>
      <c r="AD69" s="5" t="s">
        <v>8263</v>
      </c>
      <c r="AE69" s="5">
        <v>33</v>
      </c>
      <c r="AF69" s="146"/>
    </row>
    <row r="70" spans="1:33" s="6" customFormat="1" x14ac:dyDescent="0.2">
      <c r="A70" s="6" t="s">
        <v>8490</v>
      </c>
      <c r="B70" s="52">
        <v>0.5</v>
      </c>
      <c r="C70" s="6" t="s">
        <v>8312</v>
      </c>
      <c r="D70" s="4">
        <v>65</v>
      </c>
      <c r="E70" s="4"/>
      <c r="F70" s="5">
        <v>6360038300</v>
      </c>
      <c r="G70" s="5">
        <v>2</v>
      </c>
      <c r="H70" s="5"/>
      <c r="I70" s="5"/>
      <c r="J70" s="5"/>
      <c r="K70" s="5"/>
      <c r="L70" s="5">
        <v>6360036200</v>
      </c>
      <c r="M70" s="5"/>
      <c r="N70" s="5"/>
      <c r="O70" s="5"/>
      <c r="P70" s="5"/>
      <c r="Q70" s="5"/>
      <c r="R70" s="5"/>
      <c r="S70" s="5"/>
      <c r="T70" s="5"/>
      <c r="U70" s="5"/>
      <c r="V70" s="5" t="s">
        <v>8263</v>
      </c>
      <c r="W70" s="5">
        <v>72</v>
      </c>
      <c r="X70" s="5"/>
      <c r="Y70" s="5">
        <v>6030012700</v>
      </c>
      <c r="Z70" s="145"/>
      <c r="AA70" s="5">
        <v>3</v>
      </c>
      <c r="AB70" s="5">
        <v>6080033200</v>
      </c>
      <c r="AC70" s="5"/>
      <c r="AD70" s="5" t="s">
        <v>8263</v>
      </c>
      <c r="AE70" s="5">
        <v>34</v>
      </c>
      <c r="AF70" s="146"/>
    </row>
    <row r="71" spans="1:33" s="6" customFormat="1" x14ac:dyDescent="0.2">
      <c r="A71" s="6" t="s">
        <v>8490</v>
      </c>
      <c r="B71" s="52">
        <v>0.5</v>
      </c>
      <c r="C71" s="6" t="s">
        <v>4478</v>
      </c>
      <c r="D71" s="4">
        <v>66</v>
      </c>
      <c r="E71" s="4"/>
      <c r="F71" s="5">
        <v>6360038300</v>
      </c>
      <c r="G71" s="5">
        <v>2</v>
      </c>
      <c r="H71" s="5"/>
      <c r="I71" s="5"/>
      <c r="J71" s="5"/>
      <c r="K71" s="5"/>
      <c r="L71" s="5">
        <v>6360036200</v>
      </c>
      <c r="M71" s="5"/>
      <c r="N71" s="5"/>
      <c r="O71" s="5"/>
      <c r="P71" s="5"/>
      <c r="Q71" s="5"/>
      <c r="R71" s="5"/>
      <c r="S71" s="5"/>
      <c r="T71" s="5"/>
      <c r="U71" s="5"/>
      <c r="V71" s="5" t="s">
        <v>8263</v>
      </c>
      <c r="W71" s="5">
        <v>80</v>
      </c>
      <c r="X71" s="5"/>
      <c r="Y71" s="5">
        <v>6030012700</v>
      </c>
      <c r="Z71" s="145"/>
      <c r="AA71" s="5">
        <v>3</v>
      </c>
      <c r="AB71" s="5">
        <v>6080033200</v>
      </c>
      <c r="AC71" s="5"/>
      <c r="AD71" s="5" t="s">
        <v>8263</v>
      </c>
      <c r="AE71" s="5">
        <v>37</v>
      </c>
      <c r="AF71" s="146"/>
    </row>
    <row r="72" spans="1:33" s="6" customFormat="1" x14ac:dyDescent="0.2">
      <c r="A72" s="6" t="s">
        <v>8490</v>
      </c>
      <c r="B72" s="52">
        <v>0.5</v>
      </c>
      <c r="C72" s="6" t="s">
        <v>5491</v>
      </c>
      <c r="D72" s="4">
        <v>66</v>
      </c>
      <c r="E72" s="4"/>
      <c r="F72" s="5">
        <v>6360038300</v>
      </c>
      <c r="G72" s="5">
        <v>2</v>
      </c>
      <c r="H72" s="5"/>
      <c r="I72" s="5"/>
      <c r="J72" s="5"/>
      <c r="K72" s="5"/>
      <c r="L72" s="5">
        <v>6360036200</v>
      </c>
      <c r="M72" s="5"/>
      <c r="N72" s="5"/>
      <c r="O72" s="5"/>
      <c r="P72" s="5"/>
      <c r="Q72" s="5"/>
      <c r="R72" s="5"/>
      <c r="S72" s="5"/>
      <c r="T72" s="5"/>
      <c r="U72" s="5"/>
      <c r="V72" s="5" t="s">
        <v>8263</v>
      </c>
      <c r="W72" s="5">
        <v>80</v>
      </c>
      <c r="X72" s="5"/>
      <c r="Y72" s="5">
        <v>6030012700</v>
      </c>
      <c r="Z72" s="145"/>
      <c r="AA72" s="5">
        <v>3</v>
      </c>
      <c r="AB72" s="5">
        <v>6080033200</v>
      </c>
      <c r="AC72" s="5"/>
      <c r="AD72" s="5" t="s">
        <v>8263</v>
      </c>
      <c r="AE72" s="5">
        <v>33</v>
      </c>
      <c r="AF72" s="146"/>
    </row>
    <row r="73" spans="1:33" s="6" customFormat="1" x14ac:dyDescent="0.2">
      <c r="A73" s="6" t="s">
        <v>8490</v>
      </c>
      <c r="B73" s="52">
        <v>0.5</v>
      </c>
      <c r="C73" s="6" t="s">
        <v>5492</v>
      </c>
      <c r="D73" s="4">
        <v>66</v>
      </c>
      <c r="E73" s="4"/>
      <c r="F73" s="5">
        <v>6360038300</v>
      </c>
      <c r="G73" s="5">
        <v>2</v>
      </c>
      <c r="H73" s="5"/>
      <c r="I73" s="5"/>
      <c r="J73" s="5"/>
      <c r="K73" s="5"/>
      <c r="L73" s="5">
        <v>6360036200</v>
      </c>
      <c r="M73" s="5"/>
      <c r="N73" s="5"/>
      <c r="O73" s="5"/>
      <c r="P73" s="5"/>
      <c r="Q73" s="5"/>
      <c r="R73" s="5"/>
      <c r="S73" s="5"/>
      <c r="T73" s="5"/>
      <c r="U73" s="5"/>
      <c r="V73" s="5" t="s">
        <v>8263</v>
      </c>
      <c r="W73" s="5">
        <v>80</v>
      </c>
      <c r="X73" s="5"/>
      <c r="Y73" s="5">
        <v>6030012700</v>
      </c>
      <c r="Z73" s="145"/>
      <c r="AA73" s="5">
        <v>3</v>
      </c>
      <c r="AB73" s="5">
        <v>6080033200</v>
      </c>
      <c r="AC73" s="5"/>
      <c r="AD73" s="5" t="s">
        <v>8263</v>
      </c>
      <c r="AE73" s="5">
        <v>34</v>
      </c>
      <c r="AF73" s="146"/>
    </row>
    <row r="74" spans="1:33" s="6" customFormat="1" ht="25.5" x14ac:dyDescent="0.2">
      <c r="A74" s="6" t="s">
        <v>8490</v>
      </c>
      <c r="B74" s="52">
        <v>0.5</v>
      </c>
      <c r="C74" s="6" t="s">
        <v>260</v>
      </c>
      <c r="D74" s="4">
        <v>65</v>
      </c>
      <c r="E74" s="4"/>
      <c r="F74" s="5">
        <v>6360038300</v>
      </c>
      <c r="G74" s="5">
        <v>2</v>
      </c>
      <c r="H74" s="5"/>
      <c r="I74" s="5"/>
      <c r="J74" s="5"/>
      <c r="K74" s="5"/>
      <c r="L74" s="145" t="s">
        <v>2893</v>
      </c>
      <c r="M74" s="5"/>
      <c r="N74" s="5"/>
      <c r="O74" s="5"/>
      <c r="P74" s="5"/>
      <c r="Q74" s="5"/>
      <c r="R74" s="5"/>
      <c r="S74" s="5"/>
      <c r="T74" s="5"/>
      <c r="U74" s="5"/>
      <c r="V74" s="5" t="s">
        <v>8263</v>
      </c>
      <c r="W74" s="5">
        <v>80</v>
      </c>
      <c r="X74" s="5"/>
      <c r="Y74" s="5">
        <v>6030012700</v>
      </c>
      <c r="Z74" s="145"/>
      <c r="AA74" s="5">
        <v>3</v>
      </c>
      <c r="AB74" s="5">
        <v>6080033200</v>
      </c>
      <c r="AC74" s="5"/>
      <c r="AD74" s="5" t="s">
        <v>8263</v>
      </c>
      <c r="AE74" s="5">
        <v>43</v>
      </c>
      <c r="AF74" s="146"/>
    </row>
    <row r="75" spans="1:33" s="6" customFormat="1" ht="25.5" x14ac:dyDescent="0.2">
      <c r="A75" s="6" t="s">
        <v>8490</v>
      </c>
      <c r="B75" s="52">
        <v>0.5</v>
      </c>
      <c r="C75" s="6" t="s">
        <v>261</v>
      </c>
      <c r="D75" s="4">
        <v>65</v>
      </c>
      <c r="E75" s="4"/>
      <c r="F75" s="5">
        <v>6360038300</v>
      </c>
      <c r="G75" s="5">
        <v>2</v>
      </c>
      <c r="H75" s="5"/>
      <c r="I75" s="5"/>
      <c r="J75" s="5"/>
      <c r="K75" s="5"/>
      <c r="L75" s="145" t="s">
        <v>2893</v>
      </c>
      <c r="M75" s="5"/>
      <c r="N75" s="5"/>
      <c r="O75" s="5"/>
      <c r="P75" s="5"/>
      <c r="Q75" s="5"/>
      <c r="R75" s="5"/>
      <c r="S75" s="5"/>
      <c r="T75" s="5"/>
      <c r="U75" s="5"/>
      <c r="V75" s="5" t="s">
        <v>8263</v>
      </c>
      <c r="W75" s="5">
        <v>80</v>
      </c>
      <c r="X75" s="5"/>
      <c r="Y75" s="5">
        <v>6030012700</v>
      </c>
      <c r="Z75" s="145"/>
      <c r="AA75" s="5">
        <v>3</v>
      </c>
      <c r="AB75" s="5">
        <v>6080033200</v>
      </c>
      <c r="AC75" s="5"/>
      <c r="AD75" s="5" t="s">
        <v>8263</v>
      </c>
      <c r="AE75" s="5">
        <v>41</v>
      </c>
      <c r="AF75" s="146"/>
    </row>
    <row r="76" spans="1:33" s="6" customFormat="1" ht="25.5" x14ac:dyDescent="0.2">
      <c r="A76" s="6" t="s">
        <v>8490</v>
      </c>
      <c r="B76" s="52">
        <v>0.5</v>
      </c>
      <c r="C76" s="6" t="s">
        <v>5346</v>
      </c>
      <c r="D76" s="4">
        <v>65</v>
      </c>
      <c r="E76" s="4"/>
      <c r="F76" s="5">
        <v>6360038300</v>
      </c>
      <c r="G76" s="5">
        <v>2</v>
      </c>
      <c r="H76" s="5"/>
      <c r="I76" s="5"/>
      <c r="J76" s="5"/>
      <c r="K76" s="5"/>
      <c r="L76" s="145" t="s">
        <v>2893</v>
      </c>
      <c r="M76" s="5"/>
      <c r="N76" s="5"/>
      <c r="O76" s="5"/>
      <c r="P76" s="5"/>
      <c r="Q76" s="5"/>
      <c r="R76" s="5"/>
      <c r="S76" s="5"/>
      <c r="T76" s="5"/>
      <c r="U76" s="5"/>
      <c r="V76" s="5" t="s">
        <v>8263</v>
      </c>
      <c r="W76" s="5">
        <v>80</v>
      </c>
      <c r="X76" s="5"/>
      <c r="Y76" s="5">
        <v>6030012700</v>
      </c>
      <c r="Z76" s="145"/>
      <c r="AA76" s="5">
        <v>3</v>
      </c>
      <c r="AB76" s="5">
        <v>6080033200</v>
      </c>
      <c r="AC76" s="5"/>
      <c r="AD76" s="5" t="s">
        <v>8263</v>
      </c>
      <c r="AE76" s="5">
        <v>46</v>
      </c>
      <c r="AF76" s="146"/>
    </row>
    <row r="77" spans="1:33" s="6" customFormat="1" ht="25.5" x14ac:dyDescent="0.2">
      <c r="A77" s="6" t="s">
        <v>8490</v>
      </c>
      <c r="B77" s="52">
        <v>0.5</v>
      </c>
      <c r="C77" s="6" t="s">
        <v>9757</v>
      </c>
      <c r="D77" s="4">
        <v>64</v>
      </c>
      <c r="E77" s="4"/>
      <c r="F77" s="5">
        <v>6360038300</v>
      </c>
      <c r="G77" s="5">
        <v>2</v>
      </c>
      <c r="H77" s="5"/>
      <c r="I77" s="5"/>
      <c r="J77" s="5"/>
      <c r="K77" s="5"/>
      <c r="L77" s="145" t="s">
        <v>2893</v>
      </c>
      <c r="M77" s="5"/>
      <c r="N77" s="5"/>
      <c r="O77" s="5"/>
      <c r="P77" s="5"/>
      <c r="Q77" s="5"/>
      <c r="R77" s="5"/>
      <c r="S77" s="5"/>
      <c r="T77" s="5"/>
      <c r="U77" s="5"/>
      <c r="V77" s="5" t="s">
        <v>8263</v>
      </c>
      <c r="W77" s="5">
        <v>60</v>
      </c>
      <c r="X77" s="5"/>
      <c r="Y77" s="5">
        <v>6030012700</v>
      </c>
      <c r="Z77" s="145"/>
      <c r="AA77" s="5">
        <v>3</v>
      </c>
      <c r="AB77" s="5">
        <v>6080033200</v>
      </c>
      <c r="AC77" s="5"/>
      <c r="AD77" s="5" t="s">
        <v>8263</v>
      </c>
      <c r="AE77" s="5">
        <v>43</v>
      </c>
      <c r="AF77" s="146"/>
      <c r="AG77" s="6" t="s">
        <v>5104</v>
      </c>
    </row>
    <row r="78" spans="1:33" s="6" customFormat="1" ht="25.5" x14ac:dyDescent="0.2">
      <c r="A78" s="6" t="s">
        <v>8490</v>
      </c>
      <c r="B78" s="52">
        <v>0.5</v>
      </c>
      <c r="C78" s="6" t="s">
        <v>296</v>
      </c>
      <c r="D78" s="4">
        <v>64</v>
      </c>
      <c r="E78" s="4"/>
      <c r="F78" s="5">
        <v>6360038300</v>
      </c>
      <c r="G78" s="5">
        <v>2</v>
      </c>
      <c r="H78" s="5"/>
      <c r="I78" s="5"/>
      <c r="J78" s="5"/>
      <c r="K78" s="5"/>
      <c r="L78" s="145" t="s">
        <v>2893</v>
      </c>
      <c r="M78" s="5"/>
      <c r="N78" s="5"/>
      <c r="O78" s="5"/>
      <c r="P78" s="5"/>
      <c r="Q78" s="5"/>
      <c r="R78" s="5"/>
      <c r="S78" s="5"/>
      <c r="T78" s="5"/>
      <c r="U78" s="5"/>
      <c r="V78" s="5" t="s">
        <v>8263</v>
      </c>
      <c r="W78" s="5">
        <v>60</v>
      </c>
      <c r="X78" s="5"/>
      <c r="Y78" s="5">
        <v>6030012700</v>
      </c>
      <c r="Z78" s="145"/>
      <c r="AA78" s="5">
        <v>3</v>
      </c>
      <c r="AB78" s="5">
        <v>6080033200</v>
      </c>
      <c r="AC78" s="5"/>
      <c r="AD78" s="5" t="s">
        <v>8263</v>
      </c>
      <c r="AE78" s="5">
        <v>41</v>
      </c>
      <c r="AF78" s="146"/>
    </row>
    <row r="79" spans="1:33" s="6" customFormat="1" ht="25.5" x14ac:dyDescent="0.2">
      <c r="A79" s="6" t="s">
        <v>8490</v>
      </c>
      <c r="B79" s="52">
        <v>0.5</v>
      </c>
      <c r="C79" s="6" t="s">
        <v>5436</v>
      </c>
      <c r="D79" s="4">
        <v>64</v>
      </c>
      <c r="E79" s="4"/>
      <c r="F79" s="5">
        <v>6360038300</v>
      </c>
      <c r="G79" s="5">
        <v>2</v>
      </c>
      <c r="H79" s="5"/>
      <c r="I79" s="5"/>
      <c r="J79" s="5"/>
      <c r="K79" s="5"/>
      <c r="L79" s="145" t="s">
        <v>2893</v>
      </c>
      <c r="M79" s="5"/>
      <c r="N79" s="5"/>
      <c r="O79" s="5"/>
      <c r="P79" s="5"/>
      <c r="Q79" s="5"/>
      <c r="R79" s="5"/>
      <c r="S79" s="5"/>
      <c r="T79" s="5"/>
      <c r="U79" s="5"/>
      <c r="V79" s="5" t="s">
        <v>8263</v>
      </c>
      <c r="W79" s="5">
        <v>60</v>
      </c>
      <c r="X79" s="5"/>
      <c r="Y79" s="5">
        <v>6030012700</v>
      </c>
      <c r="Z79" s="145"/>
      <c r="AA79" s="5">
        <v>3</v>
      </c>
      <c r="AB79" s="5">
        <v>6080033200</v>
      </c>
      <c r="AC79" s="5"/>
      <c r="AD79" s="5" t="s">
        <v>8263</v>
      </c>
      <c r="AE79" s="5">
        <v>46</v>
      </c>
      <c r="AF79" s="146"/>
    </row>
    <row r="80" spans="1:33" s="6" customFormat="1" x14ac:dyDescent="0.2">
      <c r="A80" s="6" t="s">
        <v>2125</v>
      </c>
      <c r="B80" s="52">
        <v>0.5</v>
      </c>
      <c r="C80" s="6" t="s">
        <v>4369</v>
      </c>
      <c r="D80" s="5">
        <v>73</v>
      </c>
      <c r="E80" s="5"/>
      <c r="F80" s="5"/>
      <c r="G80" s="5"/>
      <c r="H80" s="5"/>
      <c r="I80" s="5">
        <v>6030032700</v>
      </c>
      <c r="J80" s="5">
        <v>65</v>
      </c>
      <c r="K80" s="5"/>
      <c r="L80" s="145">
        <v>6030038800</v>
      </c>
      <c r="M80" s="5">
        <v>2</v>
      </c>
      <c r="N80" s="5"/>
      <c r="O80" s="5">
        <v>6030038700</v>
      </c>
      <c r="P80" s="5">
        <v>70</v>
      </c>
      <c r="Q80" s="5"/>
      <c r="R80" s="5"/>
      <c r="S80" s="5"/>
      <c r="T80" s="5"/>
      <c r="U80" s="5"/>
      <c r="V80" s="5" t="s">
        <v>8263</v>
      </c>
      <c r="W80" s="5">
        <v>72</v>
      </c>
      <c r="X80" s="5"/>
      <c r="Y80" s="5"/>
      <c r="Z80" s="145">
        <v>80</v>
      </c>
      <c r="AA80" s="5">
        <v>1</v>
      </c>
      <c r="AB80" s="5">
        <v>6080033200</v>
      </c>
      <c r="AC80" s="5"/>
      <c r="AD80" s="5" t="s">
        <v>8263</v>
      </c>
      <c r="AE80" s="5">
        <v>52</v>
      </c>
      <c r="AF80" s="146"/>
    </row>
    <row r="81" spans="1:33" s="6" customFormat="1" x14ac:dyDescent="0.2">
      <c r="A81" s="6" t="s">
        <v>2125</v>
      </c>
      <c r="B81" s="52">
        <v>0.5</v>
      </c>
      <c r="C81" s="6" t="s">
        <v>2346</v>
      </c>
      <c r="D81" s="5">
        <v>73</v>
      </c>
      <c r="E81" s="5"/>
      <c r="F81" s="5"/>
      <c r="G81" s="5"/>
      <c r="H81" s="5"/>
      <c r="I81" s="5">
        <v>6030032700</v>
      </c>
      <c r="J81" s="5">
        <v>65</v>
      </c>
      <c r="K81" s="5"/>
      <c r="L81" s="145">
        <v>6030038800</v>
      </c>
      <c r="M81" s="5">
        <v>2</v>
      </c>
      <c r="N81" s="5"/>
      <c r="O81" s="5">
        <v>6030038700</v>
      </c>
      <c r="P81" s="5">
        <v>70</v>
      </c>
      <c r="Q81" s="5"/>
      <c r="R81" s="5"/>
      <c r="S81" s="5"/>
      <c r="T81" s="5"/>
      <c r="U81" s="5"/>
      <c r="V81" s="5" t="s">
        <v>8263</v>
      </c>
      <c r="W81" s="5">
        <v>72</v>
      </c>
      <c r="X81" s="5"/>
      <c r="Y81" s="5"/>
      <c r="Z81" s="145">
        <v>80</v>
      </c>
      <c r="AA81" s="5">
        <v>1</v>
      </c>
      <c r="AB81" s="5">
        <v>6080033200</v>
      </c>
      <c r="AC81" s="5"/>
      <c r="AD81" s="5" t="s">
        <v>8263</v>
      </c>
      <c r="AE81" s="5">
        <v>51</v>
      </c>
      <c r="AF81" s="146"/>
    </row>
    <row r="82" spans="1:33" s="6" customFormat="1" x14ac:dyDescent="0.2">
      <c r="A82" s="6" t="s">
        <v>2125</v>
      </c>
      <c r="B82" s="52">
        <v>0.5</v>
      </c>
      <c r="C82" s="6" t="s">
        <v>8108</v>
      </c>
      <c r="D82" s="5">
        <v>73</v>
      </c>
      <c r="E82" s="5"/>
      <c r="F82" s="5"/>
      <c r="G82" s="5"/>
      <c r="H82" s="5"/>
      <c r="I82" s="5">
        <v>6030032700</v>
      </c>
      <c r="J82" s="5">
        <v>65</v>
      </c>
      <c r="K82" s="5"/>
      <c r="L82" s="145">
        <v>6030038800</v>
      </c>
      <c r="M82" s="5">
        <v>2</v>
      </c>
      <c r="N82" s="5"/>
      <c r="O82" s="5">
        <v>6030038700</v>
      </c>
      <c r="P82" s="5">
        <v>70</v>
      </c>
      <c r="Q82" s="5"/>
      <c r="R82" s="5"/>
      <c r="S82" s="5"/>
      <c r="T82" s="5"/>
      <c r="U82" s="5"/>
      <c r="V82" s="5" t="s">
        <v>8263</v>
      </c>
      <c r="W82" s="5">
        <v>72</v>
      </c>
      <c r="X82" s="5"/>
      <c r="Y82" s="5"/>
      <c r="Z82" s="145">
        <v>80</v>
      </c>
      <c r="AA82" s="5">
        <v>1</v>
      </c>
      <c r="AB82" s="5">
        <v>6080033200</v>
      </c>
      <c r="AC82" s="5"/>
      <c r="AD82" s="5" t="s">
        <v>8263</v>
      </c>
      <c r="AE82" s="5">
        <v>53</v>
      </c>
      <c r="AF82" s="146"/>
    </row>
    <row r="83" spans="1:33" s="6" customFormat="1" x14ac:dyDescent="0.2">
      <c r="A83" s="6" t="s">
        <v>2125</v>
      </c>
      <c r="B83" s="52">
        <v>0.5</v>
      </c>
      <c r="C83" s="6" t="s">
        <v>3500</v>
      </c>
      <c r="D83" s="5">
        <v>73</v>
      </c>
      <c r="E83" s="5"/>
      <c r="F83" s="5"/>
      <c r="G83" s="5"/>
      <c r="H83" s="5"/>
      <c r="I83" s="5">
        <v>6030032700</v>
      </c>
      <c r="J83" s="5">
        <v>65</v>
      </c>
      <c r="K83" s="5"/>
      <c r="L83" s="145">
        <v>6030038800</v>
      </c>
      <c r="M83" s="5">
        <v>2</v>
      </c>
      <c r="N83" s="5"/>
      <c r="O83" s="5">
        <v>6030038700</v>
      </c>
      <c r="P83" s="5">
        <v>70</v>
      </c>
      <c r="Q83" s="5"/>
      <c r="R83" s="5"/>
      <c r="S83" s="5"/>
      <c r="T83" s="5"/>
      <c r="U83" s="5"/>
      <c r="V83" s="5" t="s">
        <v>8263</v>
      </c>
      <c r="W83" s="5">
        <v>72</v>
      </c>
      <c r="X83" s="5"/>
      <c r="Y83" s="5"/>
      <c r="Z83" s="145">
        <v>80</v>
      </c>
      <c r="AA83" s="5">
        <v>1</v>
      </c>
      <c r="AB83" s="5">
        <v>6080033200</v>
      </c>
      <c r="AC83" s="5"/>
      <c r="AD83" s="5" t="s">
        <v>8263</v>
      </c>
      <c r="AE83" s="5">
        <v>52</v>
      </c>
      <c r="AF83" s="146"/>
    </row>
    <row r="84" spans="1:33" s="6" customFormat="1" x14ac:dyDescent="0.2">
      <c r="A84" s="6" t="s">
        <v>2125</v>
      </c>
      <c r="B84" s="52">
        <v>0.5</v>
      </c>
      <c r="C84" s="6" t="s">
        <v>785</v>
      </c>
      <c r="D84" s="5">
        <v>73</v>
      </c>
      <c r="E84" s="5"/>
      <c r="F84" s="5"/>
      <c r="G84" s="5"/>
      <c r="H84" s="5"/>
      <c r="I84" s="5">
        <v>6030032700</v>
      </c>
      <c r="J84" s="5">
        <v>65</v>
      </c>
      <c r="K84" s="5"/>
      <c r="L84" s="145">
        <v>6030038800</v>
      </c>
      <c r="M84" s="5">
        <v>2</v>
      </c>
      <c r="N84" s="5"/>
      <c r="O84" s="5">
        <v>6030038700</v>
      </c>
      <c r="P84" s="5">
        <v>70</v>
      </c>
      <c r="Q84" s="5"/>
      <c r="R84" s="5"/>
      <c r="S84" s="5"/>
      <c r="T84" s="5"/>
      <c r="U84" s="5"/>
      <c r="V84" s="5" t="s">
        <v>8263</v>
      </c>
      <c r="W84" s="5">
        <v>72</v>
      </c>
      <c r="X84" s="5"/>
      <c r="Y84" s="5"/>
      <c r="Z84" s="145">
        <v>80</v>
      </c>
      <c r="AA84" s="5">
        <v>1</v>
      </c>
      <c r="AB84" s="5">
        <v>6080033200</v>
      </c>
      <c r="AC84" s="5"/>
      <c r="AD84" s="5" t="s">
        <v>8263</v>
      </c>
      <c r="AE84" s="5">
        <v>51</v>
      </c>
      <c r="AF84" s="146"/>
    </row>
    <row r="85" spans="1:33" s="6" customFormat="1" x14ac:dyDescent="0.2">
      <c r="A85" s="6" t="s">
        <v>2125</v>
      </c>
      <c r="B85" s="52">
        <v>0.5</v>
      </c>
      <c r="C85" s="6" t="s">
        <v>5417</v>
      </c>
      <c r="D85" s="5">
        <v>73</v>
      </c>
      <c r="E85" s="5"/>
      <c r="F85" s="5"/>
      <c r="G85" s="5"/>
      <c r="H85" s="5"/>
      <c r="I85" s="5">
        <v>6030032700</v>
      </c>
      <c r="J85" s="5">
        <v>65</v>
      </c>
      <c r="K85" s="5"/>
      <c r="L85" s="145">
        <v>6030038800</v>
      </c>
      <c r="M85" s="5">
        <v>2</v>
      </c>
      <c r="N85" s="5"/>
      <c r="O85" s="5">
        <v>6030038700</v>
      </c>
      <c r="P85" s="5">
        <v>70</v>
      </c>
      <c r="Q85" s="5"/>
      <c r="R85" s="5"/>
      <c r="S85" s="5"/>
      <c r="T85" s="5"/>
      <c r="U85" s="5"/>
      <c r="V85" s="5" t="s">
        <v>8263</v>
      </c>
      <c r="W85" s="5">
        <v>72</v>
      </c>
      <c r="X85" s="5"/>
      <c r="Y85" s="5"/>
      <c r="Z85" s="145">
        <v>80</v>
      </c>
      <c r="AA85" s="5">
        <v>1</v>
      </c>
      <c r="AB85" s="5">
        <v>6080033200</v>
      </c>
      <c r="AC85" s="5"/>
      <c r="AD85" s="5" t="s">
        <v>8263</v>
      </c>
      <c r="AE85" s="5">
        <v>53</v>
      </c>
      <c r="AF85" s="146"/>
    </row>
    <row r="86" spans="1:33" s="6" customFormat="1" x14ac:dyDescent="0.2">
      <c r="A86" s="6" t="s">
        <v>2785</v>
      </c>
      <c r="B86" s="52">
        <v>0.5</v>
      </c>
      <c r="C86" s="6" t="s">
        <v>13</v>
      </c>
      <c r="D86" s="5">
        <v>73</v>
      </c>
      <c r="E86" s="5"/>
      <c r="F86" s="5">
        <v>6030032900</v>
      </c>
      <c r="G86" s="5">
        <v>2</v>
      </c>
      <c r="H86" s="5"/>
      <c r="I86" s="5">
        <v>6030032700</v>
      </c>
      <c r="J86" s="5">
        <v>90</v>
      </c>
      <c r="K86" s="5"/>
      <c r="L86" s="145">
        <v>6360038400</v>
      </c>
      <c r="M86" s="5"/>
      <c r="N86" s="5"/>
      <c r="O86" s="5"/>
      <c r="P86" s="5"/>
      <c r="Q86" s="5"/>
      <c r="R86" s="5"/>
      <c r="S86" s="5"/>
      <c r="T86" s="5"/>
      <c r="U86" s="5"/>
      <c r="V86" s="5"/>
      <c r="W86" s="5">
        <v>120</v>
      </c>
      <c r="X86" s="5"/>
      <c r="Y86" s="5"/>
      <c r="Z86" s="145"/>
      <c r="AA86" s="5">
        <v>3</v>
      </c>
      <c r="AB86" s="5">
        <v>6080033200</v>
      </c>
      <c r="AC86" s="5"/>
      <c r="AD86" s="5" t="s">
        <v>8263</v>
      </c>
      <c r="AE86" s="5">
        <v>55</v>
      </c>
      <c r="AF86" s="146"/>
    </row>
    <row r="87" spans="1:33" s="6" customFormat="1" x14ac:dyDescent="0.2">
      <c r="A87" s="6" t="s">
        <v>2785</v>
      </c>
      <c r="B87" s="52">
        <v>0.5</v>
      </c>
      <c r="C87" s="6" t="s">
        <v>6359</v>
      </c>
      <c r="D87" s="5">
        <v>73</v>
      </c>
      <c r="E87" s="5"/>
      <c r="F87" s="5">
        <v>6030032900</v>
      </c>
      <c r="G87" s="5">
        <v>2</v>
      </c>
      <c r="H87" s="5"/>
      <c r="I87" s="5">
        <v>6030032700</v>
      </c>
      <c r="J87" s="5">
        <v>90</v>
      </c>
      <c r="K87" s="5"/>
      <c r="L87" s="145">
        <v>6360038400</v>
      </c>
      <c r="M87" s="5"/>
      <c r="N87" s="5"/>
      <c r="O87" s="5"/>
      <c r="P87" s="5"/>
      <c r="Q87" s="5"/>
      <c r="R87" s="5"/>
      <c r="S87" s="5"/>
      <c r="T87" s="5"/>
      <c r="U87" s="5"/>
      <c r="V87" s="5"/>
      <c r="W87" s="5">
        <v>120</v>
      </c>
      <c r="X87" s="5"/>
      <c r="Y87" s="5"/>
      <c r="Z87" s="145"/>
      <c r="AA87" s="5">
        <v>3</v>
      </c>
      <c r="AB87" s="5">
        <v>6080033200</v>
      </c>
      <c r="AC87" s="5"/>
      <c r="AD87" s="5" t="s">
        <v>8263</v>
      </c>
      <c r="AE87" s="5">
        <v>54</v>
      </c>
      <c r="AF87" s="146"/>
    </row>
    <row r="88" spans="1:33" s="6" customFormat="1" x14ac:dyDescent="0.2">
      <c r="A88" s="6" t="s">
        <v>2785</v>
      </c>
      <c r="B88" s="52">
        <v>0.5</v>
      </c>
      <c r="C88" s="6" t="s">
        <v>734</v>
      </c>
      <c r="D88" s="5">
        <v>73</v>
      </c>
      <c r="E88" s="5"/>
      <c r="F88" s="5">
        <v>6030032900</v>
      </c>
      <c r="G88" s="5">
        <v>2</v>
      </c>
      <c r="H88" s="5"/>
      <c r="I88" s="5">
        <v>6030032700</v>
      </c>
      <c r="J88" s="5">
        <v>90</v>
      </c>
      <c r="K88" s="5"/>
      <c r="L88" s="145">
        <v>6360038400</v>
      </c>
      <c r="M88" s="5"/>
      <c r="N88" s="5"/>
      <c r="O88" s="5"/>
      <c r="P88" s="5"/>
      <c r="Q88" s="5"/>
      <c r="R88" s="5"/>
      <c r="S88" s="5"/>
      <c r="T88" s="5"/>
      <c r="U88" s="5"/>
      <c r="V88" s="5"/>
      <c r="W88" s="5">
        <v>120</v>
      </c>
      <c r="X88" s="5"/>
      <c r="Y88" s="5"/>
      <c r="Z88" s="145"/>
      <c r="AA88" s="5">
        <v>3</v>
      </c>
      <c r="AB88" s="5">
        <v>6080033200</v>
      </c>
      <c r="AC88" s="5"/>
      <c r="AD88" s="5" t="s">
        <v>8263</v>
      </c>
      <c r="AE88" s="5">
        <v>56</v>
      </c>
      <c r="AF88" s="146"/>
    </row>
    <row r="89" spans="1:33" s="6" customFormat="1" ht="25.5" x14ac:dyDescent="0.2">
      <c r="A89" s="6" t="s">
        <v>8490</v>
      </c>
      <c r="B89" s="52">
        <v>0.5</v>
      </c>
      <c r="C89" s="6" t="s">
        <v>4101</v>
      </c>
      <c r="D89" s="5">
        <v>64</v>
      </c>
      <c r="E89" s="5"/>
      <c r="F89" s="5">
        <v>6360038300</v>
      </c>
      <c r="G89" s="5">
        <v>2</v>
      </c>
      <c r="H89" s="5"/>
      <c r="I89" s="5"/>
      <c r="J89" s="5"/>
      <c r="K89" s="5"/>
      <c r="L89" s="145" t="s">
        <v>6043</v>
      </c>
      <c r="M89" s="5"/>
      <c r="N89" s="5"/>
      <c r="O89" s="5"/>
      <c r="P89" s="5"/>
      <c r="Q89" s="5"/>
      <c r="R89" s="5"/>
      <c r="S89" s="5"/>
      <c r="T89" s="5"/>
      <c r="U89" s="5"/>
      <c r="V89" s="145" t="s">
        <v>3246</v>
      </c>
      <c r="W89" s="5">
        <v>46</v>
      </c>
      <c r="X89" s="5"/>
      <c r="Y89" s="5">
        <v>6030012700</v>
      </c>
      <c r="Z89" s="145"/>
      <c r="AA89" s="5"/>
      <c r="AB89" s="5">
        <v>6080033200</v>
      </c>
      <c r="AC89" s="5"/>
      <c r="AD89" s="5" t="s">
        <v>8263</v>
      </c>
      <c r="AE89" s="5">
        <v>57</v>
      </c>
      <c r="AF89" s="146"/>
    </row>
    <row r="90" spans="1:33" s="6" customFormat="1" ht="25.5" x14ac:dyDescent="0.2">
      <c r="A90" s="6" t="s">
        <v>8490</v>
      </c>
      <c r="B90" s="52">
        <v>0.5</v>
      </c>
      <c r="C90" s="6" t="s">
        <v>9226</v>
      </c>
      <c r="D90" s="5">
        <v>64</v>
      </c>
      <c r="E90" s="5"/>
      <c r="F90" s="5">
        <v>6360038300</v>
      </c>
      <c r="G90" s="5">
        <v>2</v>
      </c>
      <c r="H90" s="5"/>
      <c r="I90" s="5"/>
      <c r="J90" s="5"/>
      <c r="K90" s="5"/>
      <c r="L90" s="145" t="s">
        <v>6043</v>
      </c>
      <c r="M90" s="5"/>
      <c r="N90" s="5"/>
      <c r="O90" s="5"/>
      <c r="P90" s="5"/>
      <c r="Q90" s="5"/>
      <c r="R90" s="5"/>
      <c r="S90" s="5"/>
      <c r="T90" s="5"/>
      <c r="U90" s="5"/>
      <c r="V90" s="145" t="s">
        <v>3246</v>
      </c>
      <c r="W90" s="5">
        <v>46</v>
      </c>
      <c r="X90" s="5"/>
      <c r="Y90" s="5">
        <v>6030012700</v>
      </c>
      <c r="Z90" s="145"/>
      <c r="AA90" s="5"/>
      <c r="AB90" s="5">
        <v>6080033200</v>
      </c>
      <c r="AC90" s="5"/>
      <c r="AD90" s="5" t="s">
        <v>8263</v>
      </c>
      <c r="AE90" s="5">
        <v>58</v>
      </c>
      <c r="AF90" s="146"/>
    </row>
    <row r="91" spans="1:33" s="6" customFormat="1" ht="25.5" x14ac:dyDescent="0.2">
      <c r="A91" s="6" t="s">
        <v>8490</v>
      </c>
      <c r="B91" s="52">
        <v>0.5</v>
      </c>
      <c r="C91" s="6" t="s">
        <v>5861</v>
      </c>
      <c r="D91" s="5">
        <v>64</v>
      </c>
      <c r="E91" s="5"/>
      <c r="F91" s="5">
        <v>6360038300</v>
      </c>
      <c r="G91" s="5">
        <v>2</v>
      </c>
      <c r="H91" s="5"/>
      <c r="I91" s="5"/>
      <c r="J91" s="5"/>
      <c r="K91" s="5"/>
      <c r="L91" s="145" t="s">
        <v>6043</v>
      </c>
      <c r="M91" s="5"/>
      <c r="N91" s="5"/>
      <c r="O91" s="5"/>
      <c r="P91" s="5"/>
      <c r="Q91" s="5"/>
      <c r="R91" s="5"/>
      <c r="S91" s="5"/>
      <c r="T91" s="5"/>
      <c r="U91" s="5"/>
      <c r="V91" s="145" t="s">
        <v>3246</v>
      </c>
      <c r="W91" s="5">
        <v>46</v>
      </c>
      <c r="X91" s="5"/>
      <c r="Y91" s="5">
        <v>6030012700</v>
      </c>
      <c r="Z91" s="145"/>
      <c r="AA91" s="5"/>
      <c r="AB91" s="5">
        <v>6080033200</v>
      </c>
      <c r="AC91" s="5"/>
      <c r="AD91" s="5" t="s">
        <v>8263</v>
      </c>
      <c r="AE91" s="5">
        <v>59</v>
      </c>
      <c r="AF91" s="146"/>
    </row>
    <row r="92" spans="1:33" s="6" customFormat="1" x14ac:dyDescent="0.2">
      <c r="A92" s="6" t="s">
        <v>8490</v>
      </c>
      <c r="B92" s="52">
        <v>0.5</v>
      </c>
      <c r="C92" s="6" t="s">
        <v>7145</v>
      </c>
      <c r="D92" s="5">
        <v>65</v>
      </c>
      <c r="E92" s="5"/>
      <c r="F92" s="5">
        <v>6360038300</v>
      </c>
      <c r="G92" s="5">
        <v>2</v>
      </c>
      <c r="H92" s="5"/>
      <c r="I92" s="5"/>
      <c r="J92" s="5"/>
      <c r="K92" s="5"/>
      <c r="L92" s="5">
        <v>6360036200</v>
      </c>
      <c r="M92" s="5"/>
      <c r="N92" s="5"/>
      <c r="O92" s="5"/>
      <c r="P92" s="5"/>
      <c r="Q92" s="5"/>
      <c r="R92" s="5"/>
      <c r="S92" s="5"/>
      <c r="T92" s="5"/>
      <c r="U92" s="5"/>
      <c r="V92" s="145"/>
      <c r="W92" s="5">
        <v>30</v>
      </c>
      <c r="X92" s="5"/>
      <c r="Y92" s="5">
        <v>6030012700</v>
      </c>
      <c r="Z92" s="145"/>
      <c r="AA92" s="5">
        <v>3</v>
      </c>
      <c r="AB92" s="5">
        <v>6080033200</v>
      </c>
      <c r="AC92" s="5"/>
      <c r="AD92" s="5"/>
      <c r="AE92" s="5">
        <v>0</v>
      </c>
      <c r="AF92" s="146"/>
    </row>
    <row r="93" spans="1:33" s="6" customFormat="1" ht="25.5" x14ac:dyDescent="0.2">
      <c r="A93" s="6" t="s">
        <v>8490</v>
      </c>
      <c r="B93" s="52">
        <v>0.5</v>
      </c>
      <c r="C93" s="6" t="s">
        <v>4689</v>
      </c>
      <c r="D93" s="5">
        <v>62</v>
      </c>
      <c r="E93" s="5"/>
      <c r="F93" s="145" t="s">
        <v>10040</v>
      </c>
      <c r="G93" s="5">
        <v>2</v>
      </c>
      <c r="H93" s="5"/>
      <c r="I93" s="5"/>
      <c r="J93" s="5"/>
      <c r="K93" s="5"/>
      <c r="L93" s="145" t="s">
        <v>6043</v>
      </c>
      <c r="M93" s="5"/>
      <c r="N93" s="5"/>
      <c r="O93" s="5"/>
      <c r="P93" s="5"/>
      <c r="Q93" s="5"/>
      <c r="R93" s="5"/>
      <c r="S93" s="5"/>
      <c r="T93" s="5"/>
      <c r="U93" s="5"/>
      <c r="V93" s="5" t="s">
        <v>8263</v>
      </c>
      <c r="W93" s="5">
        <v>46</v>
      </c>
      <c r="X93" s="5"/>
      <c r="Y93" s="5">
        <v>6030012700</v>
      </c>
      <c r="Z93" s="145"/>
      <c r="AA93" s="5">
        <v>1</v>
      </c>
      <c r="AB93" s="5">
        <v>6080033200</v>
      </c>
      <c r="AC93" s="5"/>
      <c r="AD93" s="5" t="s">
        <v>8263</v>
      </c>
      <c r="AE93" s="5">
        <v>57</v>
      </c>
      <c r="AF93" s="146"/>
      <c r="AG93" s="6" t="s">
        <v>295</v>
      </c>
    </row>
    <row r="94" spans="1:33" s="6" customFormat="1" ht="25.5" x14ac:dyDescent="0.2">
      <c r="A94" s="6" t="s">
        <v>8490</v>
      </c>
      <c r="B94" s="52">
        <v>0.5</v>
      </c>
      <c r="C94" s="6" t="s">
        <v>7785</v>
      </c>
      <c r="D94" s="5">
        <v>62</v>
      </c>
      <c r="E94" s="5"/>
      <c r="F94" s="145" t="s">
        <v>10040</v>
      </c>
      <c r="G94" s="5">
        <v>2</v>
      </c>
      <c r="H94" s="5"/>
      <c r="I94" s="5"/>
      <c r="J94" s="5"/>
      <c r="K94" s="5"/>
      <c r="L94" s="145" t="s">
        <v>6043</v>
      </c>
      <c r="M94" s="5"/>
      <c r="N94" s="5"/>
      <c r="O94" s="5"/>
      <c r="P94" s="5"/>
      <c r="Q94" s="5"/>
      <c r="R94" s="5"/>
      <c r="S94" s="5"/>
      <c r="T94" s="5"/>
      <c r="U94" s="5"/>
      <c r="V94" s="5" t="s">
        <v>8263</v>
      </c>
      <c r="W94" s="5">
        <v>46</v>
      </c>
      <c r="X94" s="5"/>
      <c r="Y94" s="5">
        <v>6030012700</v>
      </c>
      <c r="Z94" s="145"/>
      <c r="AA94" s="5">
        <v>1</v>
      </c>
      <c r="AB94" s="5">
        <v>6080033200</v>
      </c>
      <c r="AC94" s="5"/>
      <c r="AD94" s="5" t="s">
        <v>8263</v>
      </c>
      <c r="AE94" s="5">
        <v>58</v>
      </c>
      <c r="AF94" s="146"/>
      <c r="AG94" s="6" t="s">
        <v>295</v>
      </c>
    </row>
    <row r="95" spans="1:33" s="6" customFormat="1" ht="25.5" x14ac:dyDescent="0.2">
      <c r="A95" s="6" t="s">
        <v>8490</v>
      </c>
      <c r="B95" s="52">
        <v>0.5</v>
      </c>
      <c r="C95" s="6" t="s">
        <v>1080</v>
      </c>
      <c r="D95" s="5">
        <v>62</v>
      </c>
      <c r="E95" s="5"/>
      <c r="F95" s="145" t="s">
        <v>10040</v>
      </c>
      <c r="G95" s="5">
        <v>2</v>
      </c>
      <c r="H95" s="5"/>
      <c r="I95" s="5"/>
      <c r="J95" s="5"/>
      <c r="K95" s="5"/>
      <c r="L95" s="145" t="s">
        <v>6043</v>
      </c>
      <c r="M95" s="5"/>
      <c r="N95" s="5"/>
      <c r="O95" s="5"/>
      <c r="P95" s="5"/>
      <c r="Q95" s="5"/>
      <c r="R95" s="5"/>
      <c r="S95" s="5"/>
      <c r="T95" s="5"/>
      <c r="U95" s="5"/>
      <c r="V95" s="5" t="s">
        <v>8263</v>
      </c>
      <c r="W95" s="5">
        <v>46</v>
      </c>
      <c r="X95" s="5"/>
      <c r="Y95" s="5">
        <v>6030012700</v>
      </c>
      <c r="Z95" s="145"/>
      <c r="AA95" s="5">
        <v>1</v>
      </c>
      <c r="AB95" s="5">
        <v>6080033200</v>
      </c>
      <c r="AC95" s="5"/>
      <c r="AD95" s="5" t="s">
        <v>8263</v>
      </c>
      <c r="AE95" s="5">
        <v>59</v>
      </c>
      <c r="AF95" s="146"/>
      <c r="AG95" s="6" t="s">
        <v>295</v>
      </c>
    </row>
    <row r="96" spans="1:33" s="6" customFormat="1" x14ac:dyDescent="0.2">
      <c r="A96" s="6" t="s">
        <v>8490</v>
      </c>
      <c r="B96" s="52">
        <v>0.5</v>
      </c>
      <c r="C96" s="6" t="s">
        <v>8889</v>
      </c>
      <c r="D96" s="5">
        <v>65</v>
      </c>
      <c r="E96" s="5"/>
      <c r="F96" s="5">
        <v>6360038300</v>
      </c>
      <c r="G96" s="5">
        <v>2</v>
      </c>
      <c r="H96" s="5"/>
      <c r="I96" s="5"/>
      <c r="J96" s="5"/>
      <c r="K96" s="5"/>
      <c r="L96" s="5">
        <v>6360036200</v>
      </c>
      <c r="M96" s="5"/>
      <c r="N96" s="5"/>
      <c r="O96" s="5"/>
      <c r="P96" s="5"/>
      <c r="Q96" s="5"/>
      <c r="R96" s="5"/>
      <c r="S96" s="5"/>
      <c r="T96" s="5"/>
      <c r="U96" s="5"/>
      <c r="V96" s="5" t="s">
        <v>8263</v>
      </c>
      <c r="W96" s="5">
        <v>72</v>
      </c>
      <c r="X96" s="5"/>
      <c r="Y96" s="5">
        <v>6030012700</v>
      </c>
      <c r="Z96" s="145"/>
      <c r="AA96" s="5">
        <v>3</v>
      </c>
      <c r="AB96" s="5">
        <v>6080033200</v>
      </c>
      <c r="AC96" s="5"/>
      <c r="AD96" s="5" t="s">
        <v>8263</v>
      </c>
      <c r="AE96" s="5">
        <v>37</v>
      </c>
      <c r="AF96" s="318">
        <v>37500</v>
      </c>
    </row>
    <row r="97" spans="1:33" s="6" customFormat="1" x14ac:dyDescent="0.2">
      <c r="A97" s="6" t="s">
        <v>8490</v>
      </c>
      <c r="B97" s="52">
        <v>0.5</v>
      </c>
      <c r="C97" s="6" t="s">
        <v>6127</v>
      </c>
      <c r="D97" s="5">
        <v>65</v>
      </c>
      <c r="E97" s="5"/>
      <c r="F97" s="5">
        <v>6360038300</v>
      </c>
      <c r="G97" s="5">
        <v>2</v>
      </c>
      <c r="H97" s="5"/>
      <c r="I97" s="5"/>
      <c r="J97" s="5"/>
      <c r="K97" s="5"/>
      <c r="L97" s="5">
        <v>6360036200</v>
      </c>
      <c r="M97" s="5"/>
      <c r="N97" s="5"/>
      <c r="O97" s="5"/>
      <c r="P97" s="5"/>
      <c r="Q97" s="5"/>
      <c r="R97" s="5"/>
      <c r="S97" s="5"/>
      <c r="T97" s="5"/>
      <c r="U97" s="5"/>
      <c r="V97" s="5" t="s">
        <v>8263</v>
      </c>
      <c r="W97" s="5">
        <v>72</v>
      </c>
      <c r="X97" s="5"/>
      <c r="Y97" s="5">
        <v>6030012700</v>
      </c>
      <c r="Z97" s="145"/>
      <c r="AA97" s="5">
        <v>3</v>
      </c>
      <c r="AB97" s="5">
        <v>6080033200</v>
      </c>
      <c r="AC97" s="5"/>
      <c r="AD97" s="5" t="s">
        <v>8263</v>
      </c>
      <c r="AE97" s="5">
        <v>33</v>
      </c>
      <c r="AF97" s="318">
        <v>37500</v>
      </c>
    </row>
    <row r="98" spans="1:33" s="6" customFormat="1" x14ac:dyDescent="0.2">
      <c r="A98" s="6" t="s">
        <v>8490</v>
      </c>
      <c r="B98" s="52">
        <v>0.5</v>
      </c>
      <c r="C98" s="6" t="s">
        <v>6128</v>
      </c>
      <c r="D98" s="5">
        <v>65</v>
      </c>
      <c r="E98" s="5"/>
      <c r="F98" s="5">
        <v>6360038300</v>
      </c>
      <c r="G98" s="5">
        <v>2</v>
      </c>
      <c r="H98" s="5"/>
      <c r="I98" s="5"/>
      <c r="J98" s="5"/>
      <c r="K98" s="5"/>
      <c r="L98" s="5">
        <v>6360036200</v>
      </c>
      <c r="M98" s="5"/>
      <c r="N98" s="5"/>
      <c r="O98" s="5"/>
      <c r="P98" s="5"/>
      <c r="Q98" s="5"/>
      <c r="R98" s="5"/>
      <c r="S98" s="5"/>
      <c r="T98" s="5"/>
      <c r="U98" s="5"/>
      <c r="V98" s="5" t="s">
        <v>8263</v>
      </c>
      <c r="W98" s="5">
        <v>72</v>
      </c>
      <c r="X98" s="5"/>
      <c r="Y98" s="5">
        <v>6030012700</v>
      </c>
      <c r="Z98" s="145"/>
      <c r="AA98" s="5">
        <v>3</v>
      </c>
      <c r="AB98" s="5">
        <v>6080033200</v>
      </c>
      <c r="AC98" s="5"/>
      <c r="AD98" s="5" t="s">
        <v>8263</v>
      </c>
      <c r="AE98" s="5">
        <v>34</v>
      </c>
      <c r="AF98" s="318">
        <v>37500</v>
      </c>
    </row>
    <row r="99" spans="1:33" s="6" customFormat="1" ht="25.5" x14ac:dyDescent="0.2">
      <c r="A99" s="6" t="s">
        <v>8490</v>
      </c>
      <c r="B99" s="52">
        <v>0.5</v>
      </c>
      <c r="C99" s="6" t="s">
        <v>1845</v>
      </c>
      <c r="D99" s="5">
        <v>65</v>
      </c>
      <c r="E99" s="5"/>
      <c r="F99" s="5">
        <v>6360038300</v>
      </c>
      <c r="G99" s="5">
        <v>2</v>
      </c>
      <c r="H99" s="5"/>
      <c r="I99" s="5"/>
      <c r="J99" s="5"/>
      <c r="K99" s="5"/>
      <c r="L99" s="145" t="s">
        <v>2893</v>
      </c>
      <c r="M99" s="5"/>
      <c r="N99" s="5"/>
      <c r="O99" s="5"/>
      <c r="P99" s="5"/>
      <c r="Q99" s="5"/>
      <c r="R99" s="5"/>
      <c r="S99" s="5"/>
      <c r="T99" s="5"/>
      <c r="U99" s="5"/>
      <c r="V99" s="5" t="s">
        <v>8263</v>
      </c>
      <c r="W99" s="5">
        <v>72</v>
      </c>
      <c r="X99" s="5"/>
      <c r="Y99" s="5">
        <v>6030012700</v>
      </c>
      <c r="Z99" s="145"/>
      <c r="AA99" s="5">
        <v>1</v>
      </c>
      <c r="AB99" s="5">
        <v>6080033200</v>
      </c>
      <c r="AC99" s="5"/>
      <c r="AD99" s="5" t="s">
        <v>8263</v>
      </c>
      <c r="AE99" s="5">
        <v>43</v>
      </c>
      <c r="AF99" s="318">
        <v>37500</v>
      </c>
    </row>
    <row r="100" spans="1:33" s="6" customFormat="1" ht="25.5" x14ac:dyDescent="0.2">
      <c r="A100" s="6" t="s">
        <v>8490</v>
      </c>
      <c r="B100" s="52">
        <v>0.5</v>
      </c>
      <c r="C100" s="6" t="s">
        <v>4029</v>
      </c>
      <c r="D100" s="5">
        <v>65</v>
      </c>
      <c r="E100" s="5"/>
      <c r="F100" s="5">
        <v>6360038300</v>
      </c>
      <c r="G100" s="5">
        <v>2</v>
      </c>
      <c r="H100" s="5"/>
      <c r="I100" s="5"/>
      <c r="J100" s="5"/>
      <c r="K100" s="5"/>
      <c r="L100" s="145" t="s">
        <v>2893</v>
      </c>
      <c r="M100" s="5"/>
      <c r="N100" s="5"/>
      <c r="O100" s="5"/>
      <c r="P100" s="5"/>
      <c r="Q100" s="5"/>
      <c r="R100" s="5"/>
      <c r="S100" s="5"/>
      <c r="T100" s="5"/>
      <c r="U100" s="5"/>
      <c r="V100" s="5" t="s">
        <v>8263</v>
      </c>
      <c r="W100" s="5">
        <v>72</v>
      </c>
      <c r="X100" s="5"/>
      <c r="Y100" s="5">
        <v>6030012700</v>
      </c>
      <c r="Z100" s="145"/>
      <c r="AA100" s="5">
        <v>1</v>
      </c>
      <c r="AB100" s="5">
        <v>6080033200</v>
      </c>
      <c r="AC100" s="5"/>
      <c r="AD100" s="5" t="s">
        <v>8263</v>
      </c>
      <c r="AE100" s="5">
        <v>41</v>
      </c>
      <c r="AF100" s="318">
        <v>37500</v>
      </c>
    </row>
    <row r="101" spans="1:33" s="6" customFormat="1" ht="25.5" x14ac:dyDescent="0.2">
      <c r="A101" s="6" t="s">
        <v>8490</v>
      </c>
      <c r="B101" s="52">
        <v>0.5</v>
      </c>
      <c r="C101" s="6" t="s">
        <v>1844</v>
      </c>
      <c r="D101" s="5">
        <v>65</v>
      </c>
      <c r="E101" s="5"/>
      <c r="F101" s="5">
        <v>6360038300</v>
      </c>
      <c r="G101" s="5">
        <v>2</v>
      </c>
      <c r="H101" s="5"/>
      <c r="I101" s="5"/>
      <c r="J101" s="5"/>
      <c r="K101" s="5"/>
      <c r="L101" s="145" t="s">
        <v>2893</v>
      </c>
      <c r="M101" s="5"/>
      <c r="N101" s="5"/>
      <c r="O101" s="5"/>
      <c r="P101" s="5"/>
      <c r="Q101" s="5"/>
      <c r="R101" s="5"/>
      <c r="S101" s="5"/>
      <c r="T101" s="5"/>
      <c r="U101" s="5"/>
      <c r="V101" s="5" t="s">
        <v>8263</v>
      </c>
      <c r="W101" s="5">
        <v>72</v>
      </c>
      <c r="X101" s="5"/>
      <c r="Y101" s="5">
        <v>6030012700</v>
      </c>
      <c r="Z101" s="145"/>
      <c r="AA101" s="5">
        <v>1</v>
      </c>
      <c r="AB101" s="5">
        <v>6080033200</v>
      </c>
      <c r="AC101" s="5"/>
      <c r="AD101" s="5" t="s">
        <v>8263</v>
      </c>
      <c r="AE101" s="5">
        <v>46</v>
      </c>
      <c r="AF101" s="318">
        <v>37500</v>
      </c>
    </row>
    <row r="102" spans="1:33" s="6" customFormat="1" ht="25.5" x14ac:dyDescent="0.2">
      <c r="A102" s="6" t="s">
        <v>8490</v>
      </c>
      <c r="B102" s="52">
        <v>0.5</v>
      </c>
      <c r="C102" s="6" t="s">
        <v>7419</v>
      </c>
      <c r="D102" s="5">
        <v>65</v>
      </c>
      <c r="E102" s="5"/>
      <c r="F102" s="5">
        <v>6360038300</v>
      </c>
      <c r="G102" s="5">
        <v>2</v>
      </c>
      <c r="H102" s="5"/>
      <c r="I102" s="5"/>
      <c r="J102" s="5"/>
      <c r="K102" s="5"/>
      <c r="L102" s="145" t="s">
        <v>6043</v>
      </c>
      <c r="M102" s="5"/>
      <c r="N102" s="5"/>
      <c r="O102" s="5"/>
      <c r="P102" s="5"/>
      <c r="Q102" s="5"/>
      <c r="R102" s="5"/>
      <c r="S102" s="5"/>
      <c r="T102" s="5"/>
      <c r="U102" s="5"/>
      <c r="V102" s="227" t="s">
        <v>8263</v>
      </c>
      <c r="W102" s="227">
        <v>60</v>
      </c>
      <c r="X102" s="5"/>
      <c r="Y102" s="5">
        <v>6030012700</v>
      </c>
      <c r="Z102" s="145"/>
      <c r="AA102" s="5">
        <v>6</v>
      </c>
      <c r="AB102" s="5">
        <v>6080033200</v>
      </c>
      <c r="AC102" s="5"/>
      <c r="AD102" s="5" t="s">
        <v>8263</v>
      </c>
      <c r="AE102" s="5">
        <v>57</v>
      </c>
      <c r="AF102" s="146"/>
      <c r="AG102" s="6" t="s">
        <v>5888</v>
      </c>
    </row>
    <row r="103" spans="1:33" s="6" customFormat="1" ht="25.5" x14ac:dyDescent="0.2">
      <c r="A103" s="6" t="s">
        <v>8490</v>
      </c>
      <c r="B103" s="52">
        <v>0.5</v>
      </c>
      <c r="C103" s="6" t="s">
        <v>7420</v>
      </c>
      <c r="D103" s="5">
        <v>65</v>
      </c>
      <c r="E103" s="5"/>
      <c r="F103" s="5">
        <v>6360038300</v>
      </c>
      <c r="G103" s="5">
        <v>2</v>
      </c>
      <c r="H103" s="5"/>
      <c r="I103" s="5"/>
      <c r="J103" s="5"/>
      <c r="K103" s="5"/>
      <c r="L103" s="145" t="s">
        <v>6043</v>
      </c>
      <c r="M103" s="5"/>
      <c r="N103" s="5"/>
      <c r="O103" s="5"/>
      <c r="P103" s="5"/>
      <c r="Q103" s="5"/>
      <c r="R103" s="5"/>
      <c r="S103" s="5"/>
      <c r="T103" s="5"/>
      <c r="U103" s="5"/>
      <c r="V103" s="227" t="s">
        <v>8263</v>
      </c>
      <c r="W103" s="227">
        <v>60</v>
      </c>
      <c r="X103" s="5"/>
      <c r="Y103" s="5">
        <v>6030012700</v>
      </c>
      <c r="Z103" s="145"/>
      <c r="AA103" s="5">
        <v>6</v>
      </c>
      <c r="AB103" s="5">
        <v>6080033200</v>
      </c>
      <c r="AC103" s="5"/>
      <c r="AD103" s="5" t="s">
        <v>8263</v>
      </c>
      <c r="AE103" s="5">
        <v>58</v>
      </c>
      <c r="AF103" s="146"/>
    </row>
    <row r="104" spans="1:33" s="6" customFormat="1" ht="25.5" x14ac:dyDescent="0.2">
      <c r="A104" s="6" t="s">
        <v>8490</v>
      </c>
      <c r="B104" s="52">
        <v>0.5</v>
      </c>
      <c r="C104" s="173" t="s">
        <v>6175</v>
      </c>
      <c r="D104" s="5">
        <v>65</v>
      </c>
      <c r="E104" s="5"/>
      <c r="F104" s="5">
        <v>6360038300</v>
      </c>
      <c r="G104" s="5">
        <v>2</v>
      </c>
      <c r="H104" s="5"/>
      <c r="I104" s="5"/>
      <c r="J104" s="5"/>
      <c r="K104" s="5"/>
      <c r="L104" s="145" t="s">
        <v>6043</v>
      </c>
      <c r="M104" s="5"/>
      <c r="N104" s="5"/>
      <c r="O104" s="5"/>
      <c r="P104" s="5"/>
      <c r="Q104" s="5"/>
      <c r="R104" s="5"/>
      <c r="S104" s="5"/>
      <c r="T104" s="5"/>
      <c r="U104" s="5"/>
      <c r="V104" s="227" t="s">
        <v>8263</v>
      </c>
      <c r="W104" s="227">
        <v>60</v>
      </c>
      <c r="X104" s="5"/>
      <c r="Y104" s="5">
        <v>6030012700</v>
      </c>
      <c r="Z104" s="145"/>
      <c r="AA104" s="5">
        <v>6</v>
      </c>
      <c r="AB104" s="5">
        <v>6080033200</v>
      </c>
      <c r="AC104" s="5"/>
      <c r="AD104" s="5" t="s">
        <v>8263</v>
      </c>
      <c r="AE104" s="5">
        <v>59</v>
      </c>
      <c r="AF104" s="146"/>
    </row>
    <row r="105" spans="1:33" s="6" customFormat="1" ht="25.5" x14ac:dyDescent="0.2">
      <c r="A105" s="6" t="s">
        <v>8490</v>
      </c>
      <c r="B105" s="52">
        <v>0.5</v>
      </c>
      <c r="C105" s="173" t="s">
        <v>7800</v>
      </c>
      <c r="D105" s="5">
        <v>64</v>
      </c>
      <c r="E105" s="5"/>
      <c r="F105" s="145" t="s">
        <v>10040</v>
      </c>
      <c r="G105" s="5">
        <v>2</v>
      </c>
      <c r="H105" s="5"/>
      <c r="I105" s="5"/>
      <c r="J105" s="5"/>
      <c r="K105" s="5"/>
      <c r="L105" s="145" t="s">
        <v>6043</v>
      </c>
      <c r="M105" s="5"/>
      <c r="N105" s="5"/>
      <c r="O105" s="5"/>
      <c r="P105" s="5"/>
      <c r="Q105" s="5"/>
      <c r="R105" s="5"/>
      <c r="S105" s="5"/>
      <c r="T105" s="5"/>
      <c r="U105" s="5"/>
      <c r="V105" s="5" t="s">
        <v>8263</v>
      </c>
      <c r="W105" s="5">
        <v>60</v>
      </c>
      <c r="X105" s="5"/>
      <c r="Y105" s="5">
        <v>6030012700</v>
      </c>
      <c r="Z105" s="145"/>
      <c r="AA105" s="5">
        <v>1</v>
      </c>
      <c r="AB105" s="5">
        <v>6080033200</v>
      </c>
      <c r="AC105" s="5"/>
      <c r="AD105" s="5" t="s">
        <v>8263</v>
      </c>
      <c r="AE105" s="5">
        <v>57</v>
      </c>
      <c r="AF105" s="146"/>
    </row>
    <row r="106" spans="1:33" s="6" customFormat="1" ht="25.5" x14ac:dyDescent="0.2">
      <c r="A106" s="6" t="s">
        <v>8490</v>
      </c>
      <c r="B106" s="52">
        <v>0.5</v>
      </c>
      <c r="C106" s="173" t="s">
        <v>8083</v>
      </c>
      <c r="D106" s="5">
        <v>64</v>
      </c>
      <c r="E106" s="5"/>
      <c r="F106" s="145" t="s">
        <v>10040</v>
      </c>
      <c r="G106" s="5">
        <v>2</v>
      </c>
      <c r="H106" s="5"/>
      <c r="I106" s="5"/>
      <c r="J106" s="5"/>
      <c r="K106" s="5"/>
      <c r="L106" s="145" t="s">
        <v>6043</v>
      </c>
      <c r="M106" s="5"/>
      <c r="N106" s="5"/>
      <c r="O106" s="5"/>
      <c r="P106" s="5"/>
      <c r="Q106" s="5"/>
      <c r="R106" s="5"/>
      <c r="S106" s="5"/>
      <c r="T106" s="5"/>
      <c r="U106" s="5"/>
      <c r="V106" s="5" t="s">
        <v>8263</v>
      </c>
      <c r="W106" s="5">
        <v>60</v>
      </c>
      <c r="X106" s="5"/>
      <c r="Y106" s="5">
        <v>6030012700</v>
      </c>
      <c r="Z106" s="145"/>
      <c r="AA106" s="5">
        <v>1</v>
      </c>
      <c r="AB106" s="5">
        <v>6080033200</v>
      </c>
      <c r="AC106" s="5"/>
      <c r="AD106" s="5" t="s">
        <v>8263</v>
      </c>
      <c r="AE106" s="5">
        <v>58</v>
      </c>
      <c r="AF106" s="146"/>
    </row>
    <row r="107" spans="1:33" s="6" customFormat="1" ht="25.5" x14ac:dyDescent="0.2">
      <c r="A107" s="6" t="s">
        <v>8490</v>
      </c>
      <c r="B107" s="52">
        <v>0.5</v>
      </c>
      <c r="C107" s="173" t="s">
        <v>1617</v>
      </c>
      <c r="D107" s="5">
        <v>64</v>
      </c>
      <c r="E107" s="5"/>
      <c r="F107" s="145" t="s">
        <v>10040</v>
      </c>
      <c r="G107" s="5">
        <v>2</v>
      </c>
      <c r="H107" s="5"/>
      <c r="I107" s="5"/>
      <c r="J107" s="5"/>
      <c r="K107" s="5"/>
      <c r="L107" s="145" t="s">
        <v>6043</v>
      </c>
      <c r="M107" s="5"/>
      <c r="N107" s="5"/>
      <c r="O107" s="5"/>
      <c r="P107" s="5"/>
      <c r="Q107" s="5"/>
      <c r="R107" s="5"/>
      <c r="S107" s="5"/>
      <c r="T107" s="5"/>
      <c r="U107" s="5"/>
      <c r="V107" s="5" t="s">
        <v>8263</v>
      </c>
      <c r="W107" s="5">
        <v>60</v>
      </c>
      <c r="X107" s="5"/>
      <c r="Y107" s="5">
        <v>6030012700</v>
      </c>
      <c r="Z107" s="145"/>
      <c r="AA107" s="5">
        <v>1</v>
      </c>
      <c r="AB107" s="5">
        <v>6080033200</v>
      </c>
      <c r="AC107" s="5"/>
      <c r="AD107" s="5" t="s">
        <v>8263</v>
      </c>
      <c r="AE107" s="5">
        <v>59</v>
      </c>
      <c r="AF107" s="146"/>
    </row>
    <row r="108" spans="1:33" s="6" customFormat="1" ht="25.5" x14ac:dyDescent="0.2">
      <c r="A108" s="6" t="s">
        <v>8490</v>
      </c>
      <c r="B108" s="52">
        <v>0.5</v>
      </c>
      <c r="C108" s="173" t="s">
        <v>8017</v>
      </c>
      <c r="D108" s="5">
        <v>65</v>
      </c>
      <c r="E108" s="5"/>
      <c r="F108" s="5">
        <v>6360038300</v>
      </c>
      <c r="G108" s="5">
        <v>2</v>
      </c>
      <c r="H108" s="5"/>
      <c r="I108" s="5"/>
      <c r="J108" s="5"/>
      <c r="K108" s="5"/>
      <c r="L108" s="145" t="s">
        <v>2893</v>
      </c>
      <c r="M108" s="5"/>
      <c r="N108" s="5"/>
      <c r="O108" s="5"/>
      <c r="P108" s="5"/>
      <c r="Q108" s="5"/>
      <c r="R108" s="5"/>
      <c r="S108" s="5"/>
      <c r="T108" s="5"/>
      <c r="U108" s="5"/>
      <c r="V108" s="5"/>
      <c r="W108" s="5">
        <v>65</v>
      </c>
      <c r="X108" s="5"/>
      <c r="Y108" s="5">
        <v>6030012700</v>
      </c>
      <c r="Z108" s="145"/>
      <c r="AA108" s="5">
        <v>3</v>
      </c>
      <c r="AB108" s="5">
        <v>6080033200</v>
      </c>
      <c r="AC108" s="5"/>
      <c r="AD108" s="5" t="s">
        <v>8263</v>
      </c>
      <c r="AE108" s="5">
        <v>43</v>
      </c>
      <c r="AF108" s="146"/>
    </row>
    <row r="109" spans="1:33" s="6" customFormat="1" ht="25.5" x14ac:dyDescent="0.2">
      <c r="A109" s="6" t="s">
        <v>8490</v>
      </c>
      <c r="B109" s="52">
        <v>0.5</v>
      </c>
      <c r="C109" s="173" t="s">
        <v>3250</v>
      </c>
      <c r="D109" s="5">
        <v>65</v>
      </c>
      <c r="E109" s="5"/>
      <c r="F109" s="5">
        <v>6360038300</v>
      </c>
      <c r="G109" s="5">
        <v>2</v>
      </c>
      <c r="H109" s="5"/>
      <c r="I109" s="5"/>
      <c r="J109" s="5"/>
      <c r="K109" s="5"/>
      <c r="L109" s="145" t="s">
        <v>2893</v>
      </c>
      <c r="M109" s="5"/>
      <c r="N109" s="5"/>
      <c r="O109" s="5"/>
      <c r="P109" s="5"/>
      <c r="Q109" s="5"/>
      <c r="R109" s="5"/>
      <c r="S109" s="5"/>
      <c r="T109" s="5"/>
      <c r="U109" s="5"/>
      <c r="V109" s="5"/>
      <c r="W109" s="5">
        <v>65</v>
      </c>
      <c r="X109" s="5"/>
      <c r="Y109" s="5">
        <v>6030012700</v>
      </c>
      <c r="Z109" s="145"/>
      <c r="AA109" s="5">
        <v>3</v>
      </c>
      <c r="AB109" s="5">
        <v>6080033200</v>
      </c>
      <c r="AC109" s="5"/>
      <c r="AD109" s="5" t="s">
        <v>8263</v>
      </c>
      <c r="AE109" s="5">
        <v>41</v>
      </c>
      <c r="AF109" s="146"/>
    </row>
    <row r="110" spans="1:33" s="6" customFormat="1" ht="25.5" x14ac:dyDescent="0.2">
      <c r="A110" s="6" t="s">
        <v>8490</v>
      </c>
      <c r="B110" s="52">
        <v>0.5</v>
      </c>
      <c r="C110" s="173" t="s">
        <v>3251</v>
      </c>
      <c r="D110" s="5">
        <v>65</v>
      </c>
      <c r="E110" s="5"/>
      <c r="F110" s="5">
        <v>6360038300</v>
      </c>
      <c r="G110" s="5">
        <v>2</v>
      </c>
      <c r="H110" s="5"/>
      <c r="I110" s="5"/>
      <c r="J110" s="5"/>
      <c r="K110" s="5"/>
      <c r="L110" s="145" t="s">
        <v>2893</v>
      </c>
      <c r="M110" s="5"/>
      <c r="N110" s="5"/>
      <c r="O110" s="5"/>
      <c r="P110" s="5"/>
      <c r="Q110" s="5"/>
      <c r="R110" s="5"/>
      <c r="S110" s="5"/>
      <c r="T110" s="5"/>
      <c r="U110" s="5"/>
      <c r="V110" s="5"/>
      <c r="W110" s="5">
        <v>65</v>
      </c>
      <c r="X110" s="5"/>
      <c r="Y110" s="5">
        <v>6030012700</v>
      </c>
      <c r="Z110" s="145"/>
      <c r="AA110" s="5">
        <v>3</v>
      </c>
      <c r="AB110" s="5">
        <v>6080033200</v>
      </c>
      <c r="AC110" s="5"/>
      <c r="AD110" s="5" t="s">
        <v>8263</v>
      </c>
      <c r="AE110" s="5">
        <v>46</v>
      </c>
      <c r="AF110" s="146"/>
    </row>
    <row r="111" spans="1:33" s="6" customFormat="1" ht="25.5" x14ac:dyDescent="0.2">
      <c r="A111" s="6" t="s">
        <v>8490</v>
      </c>
      <c r="B111" s="52">
        <v>0.5</v>
      </c>
      <c r="C111" s="173" t="s">
        <v>10113</v>
      </c>
      <c r="D111" s="5">
        <v>60</v>
      </c>
      <c r="E111" s="5"/>
      <c r="F111" s="145" t="s">
        <v>10040</v>
      </c>
      <c r="G111" s="5">
        <v>2</v>
      </c>
      <c r="H111" s="5"/>
      <c r="I111" s="5"/>
      <c r="J111" s="5"/>
      <c r="K111" s="5"/>
      <c r="L111" s="145" t="s">
        <v>6043</v>
      </c>
      <c r="M111" s="5"/>
      <c r="N111" s="5"/>
      <c r="O111" s="5"/>
      <c r="P111" s="5"/>
      <c r="Q111" s="5"/>
      <c r="R111" s="5"/>
      <c r="S111" s="5"/>
      <c r="T111" s="5"/>
      <c r="U111" s="5"/>
      <c r="V111" s="5"/>
      <c r="W111" s="5">
        <v>40</v>
      </c>
      <c r="X111" s="5"/>
      <c r="Y111" s="5">
        <v>6030012700</v>
      </c>
      <c r="Z111" s="145"/>
      <c r="AA111" s="5">
        <v>4</v>
      </c>
      <c r="AB111" s="5">
        <v>6080033200</v>
      </c>
      <c r="AC111" s="5"/>
      <c r="AD111" s="5" t="s">
        <v>8263</v>
      </c>
      <c r="AE111" s="5">
        <v>57</v>
      </c>
      <c r="AF111" s="146"/>
    </row>
    <row r="112" spans="1:33" s="6" customFormat="1" ht="25.5" x14ac:dyDescent="0.2">
      <c r="A112" s="6" t="s">
        <v>8490</v>
      </c>
      <c r="B112" s="52">
        <v>0.5</v>
      </c>
      <c r="C112" s="173" t="s">
        <v>10114</v>
      </c>
      <c r="D112" s="5">
        <v>60</v>
      </c>
      <c r="E112" s="5"/>
      <c r="F112" s="145" t="s">
        <v>10040</v>
      </c>
      <c r="G112" s="5">
        <v>2</v>
      </c>
      <c r="H112" s="5"/>
      <c r="I112" s="5"/>
      <c r="J112" s="5"/>
      <c r="K112" s="5"/>
      <c r="L112" s="145" t="s">
        <v>6043</v>
      </c>
      <c r="M112" s="5"/>
      <c r="N112" s="5"/>
      <c r="O112" s="5"/>
      <c r="P112" s="5"/>
      <c r="Q112" s="5"/>
      <c r="R112" s="5"/>
      <c r="S112" s="5"/>
      <c r="T112" s="5"/>
      <c r="U112" s="5"/>
      <c r="V112" s="5"/>
      <c r="W112" s="5">
        <v>40</v>
      </c>
      <c r="X112" s="5"/>
      <c r="Y112" s="5">
        <v>6030012700</v>
      </c>
      <c r="Z112" s="145"/>
      <c r="AA112" s="5">
        <v>4</v>
      </c>
      <c r="AB112" s="5">
        <v>6080033200</v>
      </c>
      <c r="AC112" s="5"/>
      <c r="AD112" s="5" t="s">
        <v>8263</v>
      </c>
      <c r="AE112" s="5">
        <v>58</v>
      </c>
      <c r="AF112" s="146"/>
    </row>
    <row r="113" spans="1:33" s="6" customFormat="1" ht="25.5" x14ac:dyDescent="0.2">
      <c r="A113" s="6" t="s">
        <v>8490</v>
      </c>
      <c r="B113" s="52">
        <v>0.5</v>
      </c>
      <c r="C113" s="173" t="s">
        <v>778</v>
      </c>
      <c r="D113" s="5">
        <v>60</v>
      </c>
      <c r="E113" s="5"/>
      <c r="F113" s="145" t="s">
        <v>10040</v>
      </c>
      <c r="G113" s="5">
        <v>2</v>
      </c>
      <c r="H113" s="5"/>
      <c r="I113" s="5"/>
      <c r="J113" s="5"/>
      <c r="K113" s="5"/>
      <c r="L113" s="145" t="s">
        <v>6043</v>
      </c>
      <c r="M113" s="5"/>
      <c r="N113" s="5"/>
      <c r="O113" s="5"/>
      <c r="P113" s="5"/>
      <c r="Q113" s="5"/>
      <c r="R113" s="5"/>
      <c r="S113" s="5"/>
      <c r="T113" s="5"/>
      <c r="U113" s="5"/>
      <c r="V113" s="5"/>
      <c r="W113" s="5">
        <v>40</v>
      </c>
      <c r="X113" s="5"/>
      <c r="Y113" s="5">
        <v>6030012700</v>
      </c>
      <c r="Z113" s="145"/>
      <c r="AA113" s="5">
        <v>4</v>
      </c>
      <c r="AB113" s="5">
        <v>6080033200</v>
      </c>
      <c r="AC113" s="5"/>
      <c r="AD113" s="5" t="s">
        <v>8263</v>
      </c>
      <c r="AE113" s="5">
        <v>59</v>
      </c>
      <c r="AF113" s="146"/>
    </row>
    <row r="114" spans="1:33" s="6" customFormat="1" x14ac:dyDescent="0.2">
      <c r="A114" s="6" t="s">
        <v>8490</v>
      </c>
      <c r="B114" s="52">
        <v>0.5</v>
      </c>
      <c r="C114" s="173" t="s">
        <v>4780</v>
      </c>
      <c r="D114" s="5">
        <v>65</v>
      </c>
      <c r="E114" s="5"/>
      <c r="F114" s="5">
        <v>6360038300</v>
      </c>
      <c r="G114" s="5">
        <v>2</v>
      </c>
      <c r="H114" s="5"/>
      <c r="I114" s="5"/>
      <c r="J114" s="5"/>
      <c r="K114" s="5"/>
      <c r="L114" s="5">
        <v>6360036200</v>
      </c>
      <c r="M114" s="5"/>
      <c r="N114" s="5"/>
      <c r="O114" s="5"/>
      <c r="P114" s="5"/>
      <c r="Q114" s="5"/>
      <c r="R114" s="5"/>
      <c r="S114" s="5"/>
      <c r="T114" s="5"/>
      <c r="U114" s="5"/>
      <c r="V114" s="5"/>
      <c r="W114" s="5">
        <v>65</v>
      </c>
      <c r="X114" s="5"/>
      <c r="Y114" s="5">
        <v>6030012700</v>
      </c>
      <c r="Z114" s="145"/>
      <c r="AA114" s="5">
        <v>3</v>
      </c>
      <c r="AB114" s="5">
        <v>6080033200</v>
      </c>
      <c r="AC114" s="5"/>
      <c r="AD114" s="5" t="s">
        <v>8263</v>
      </c>
      <c r="AE114" s="5">
        <v>37</v>
      </c>
      <c r="AF114" s="146"/>
    </row>
    <row r="115" spans="1:33" s="6" customFormat="1" x14ac:dyDescent="0.2">
      <c r="A115" s="6" t="s">
        <v>8490</v>
      </c>
      <c r="B115" s="52">
        <v>0.5</v>
      </c>
      <c r="C115" s="173" t="s">
        <v>5078</v>
      </c>
      <c r="D115" s="5">
        <v>65</v>
      </c>
      <c r="E115" s="5"/>
      <c r="F115" s="5">
        <v>6360038300</v>
      </c>
      <c r="G115" s="5">
        <v>2</v>
      </c>
      <c r="H115" s="5"/>
      <c r="I115" s="5"/>
      <c r="J115" s="5"/>
      <c r="K115" s="5"/>
      <c r="L115" s="5">
        <v>6360036200</v>
      </c>
      <c r="M115" s="5"/>
      <c r="N115" s="5"/>
      <c r="O115" s="5"/>
      <c r="P115" s="5"/>
      <c r="Q115" s="5"/>
      <c r="R115" s="5"/>
      <c r="S115" s="5"/>
      <c r="T115" s="5"/>
      <c r="U115" s="5"/>
      <c r="V115" s="5"/>
      <c r="W115" s="5">
        <v>65</v>
      </c>
      <c r="X115" s="5"/>
      <c r="Y115" s="5">
        <v>6030012700</v>
      </c>
      <c r="Z115" s="145"/>
      <c r="AA115" s="5">
        <v>3</v>
      </c>
      <c r="AB115" s="5">
        <v>6080033200</v>
      </c>
      <c r="AC115" s="5"/>
      <c r="AD115" s="5" t="s">
        <v>8263</v>
      </c>
      <c r="AE115" s="5">
        <v>33</v>
      </c>
      <c r="AF115" s="146"/>
    </row>
    <row r="116" spans="1:33" s="6" customFormat="1" x14ac:dyDescent="0.2">
      <c r="A116" s="6" t="s">
        <v>8490</v>
      </c>
      <c r="B116" s="52">
        <v>0.5</v>
      </c>
      <c r="C116" s="173" t="s">
        <v>9917</v>
      </c>
      <c r="D116" s="5">
        <v>65</v>
      </c>
      <c r="E116" s="5"/>
      <c r="F116" s="5">
        <v>6360038300</v>
      </c>
      <c r="G116" s="5">
        <v>2</v>
      </c>
      <c r="H116" s="5"/>
      <c r="I116" s="5"/>
      <c r="J116" s="5"/>
      <c r="K116" s="5"/>
      <c r="L116" s="5">
        <v>6360036200</v>
      </c>
      <c r="M116" s="5"/>
      <c r="N116" s="5"/>
      <c r="O116" s="5"/>
      <c r="P116" s="5"/>
      <c r="Q116" s="5"/>
      <c r="R116" s="5"/>
      <c r="S116" s="5"/>
      <c r="T116" s="5"/>
      <c r="U116" s="5"/>
      <c r="V116" s="5"/>
      <c r="W116" s="5">
        <v>65</v>
      </c>
      <c r="X116" s="5"/>
      <c r="Y116" s="5">
        <v>6030012700</v>
      </c>
      <c r="Z116" s="145"/>
      <c r="AA116" s="5">
        <v>3</v>
      </c>
      <c r="AB116" s="5">
        <v>6080033200</v>
      </c>
      <c r="AC116" s="5"/>
      <c r="AD116" s="5" t="s">
        <v>8263</v>
      </c>
      <c r="AE116" s="5">
        <v>34</v>
      </c>
      <c r="AF116" s="146"/>
    </row>
    <row r="117" spans="1:33" s="6" customFormat="1" x14ac:dyDescent="0.2">
      <c r="A117" s="6" t="s">
        <v>8490</v>
      </c>
      <c r="B117" s="52">
        <v>0.5</v>
      </c>
      <c r="C117" s="173" t="s">
        <v>462</v>
      </c>
      <c r="D117" s="5">
        <v>67</v>
      </c>
      <c r="E117" s="5"/>
      <c r="F117" s="5">
        <v>6360038300</v>
      </c>
      <c r="G117" s="5">
        <v>2</v>
      </c>
      <c r="H117" s="5"/>
      <c r="I117" s="5"/>
      <c r="J117" s="5"/>
      <c r="K117" s="5"/>
      <c r="L117" s="5">
        <v>6360036200</v>
      </c>
      <c r="M117" s="5"/>
      <c r="N117" s="5"/>
      <c r="O117" s="5"/>
      <c r="P117" s="5"/>
      <c r="Q117" s="5"/>
      <c r="R117" s="5"/>
      <c r="S117" s="5"/>
      <c r="T117" s="5"/>
      <c r="U117" s="5"/>
      <c r="V117" s="5" t="s">
        <v>8263</v>
      </c>
      <c r="W117" s="5">
        <v>80</v>
      </c>
      <c r="X117" s="5"/>
      <c r="Y117" s="5">
        <v>6030012700</v>
      </c>
      <c r="Z117" s="145"/>
      <c r="AA117" s="5">
        <v>3</v>
      </c>
      <c r="AB117" s="5">
        <v>6080033200</v>
      </c>
      <c r="AC117" s="5"/>
      <c r="AD117" s="5" t="s">
        <v>8263</v>
      </c>
      <c r="AE117" s="5">
        <v>37</v>
      </c>
      <c r="AF117" s="146"/>
    </row>
    <row r="118" spans="1:33" s="6" customFormat="1" x14ac:dyDescent="0.2">
      <c r="A118" s="6" t="s">
        <v>8490</v>
      </c>
      <c r="B118" s="52">
        <v>0.5</v>
      </c>
      <c r="C118" s="173" t="s">
        <v>9804</v>
      </c>
      <c r="D118" s="5">
        <v>67</v>
      </c>
      <c r="E118" s="5"/>
      <c r="F118" s="5">
        <v>6360038300</v>
      </c>
      <c r="G118" s="5">
        <v>2</v>
      </c>
      <c r="H118" s="5"/>
      <c r="I118" s="5"/>
      <c r="J118" s="5"/>
      <c r="K118" s="5"/>
      <c r="L118" s="5">
        <v>6360036200</v>
      </c>
      <c r="M118" s="5"/>
      <c r="N118" s="5"/>
      <c r="O118" s="5"/>
      <c r="P118" s="5"/>
      <c r="Q118" s="5"/>
      <c r="R118" s="5"/>
      <c r="S118" s="5"/>
      <c r="T118" s="5"/>
      <c r="U118" s="5"/>
      <c r="V118" s="5" t="s">
        <v>8263</v>
      </c>
      <c r="W118" s="5">
        <v>80</v>
      </c>
      <c r="X118" s="5"/>
      <c r="Y118" s="5">
        <v>6030012700</v>
      </c>
      <c r="Z118" s="145"/>
      <c r="AA118" s="5">
        <v>3</v>
      </c>
      <c r="AB118" s="5">
        <v>6080033200</v>
      </c>
      <c r="AC118" s="5"/>
      <c r="AD118" s="5" t="s">
        <v>8263</v>
      </c>
      <c r="AE118" s="5">
        <v>33</v>
      </c>
      <c r="AF118" s="146"/>
    </row>
    <row r="119" spans="1:33" s="6" customFormat="1" x14ac:dyDescent="0.2">
      <c r="A119" s="6" t="s">
        <v>8490</v>
      </c>
      <c r="B119" s="52">
        <v>0.5</v>
      </c>
      <c r="C119" s="173" t="s">
        <v>795</v>
      </c>
      <c r="D119" s="5">
        <v>67</v>
      </c>
      <c r="E119" s="5"/>
      <c r="F119" s="5">
        <v>6360038300</v>
      </c>
      <c r="G119" s="5">
        <v>2</v>
      </c>
      <c r="H119" s="5"/>
      <c r="I119" s="5"/>
      <c r="J119" s="5"/>
      <c r="K119" s="5"/>
      <c r="L119" s="5">
        <v>6360036200</v>
      </c>
      <c r="M119" s="5"/>
      <c r="N119" s="5"/>
      <c r="O119" s="5"/>
      <c r="P119" s="5"/>
      <c r="Q119" s="5"/>
      <c r="R119" s="5"/>
      <c r="S119" s="5"/>
      <c r="T119" s="5"/>
      <c r="U119" s="5"/>
      <c r="V119" s="5" t="s">
        <v>8263</v>
      </c>
      <c r="W119" s="5">
        <v>80</v>
      </c>
      <c r="X119" s="5"/>
      <c r="Y119" s="5">
        <v>6030012700</v>
      </c>
      <c r="Z119" s="145"/>
      <c r="AA119" s="5">
        <v>3</v>
      </c>
      <c r="AB119" s="5">
        <v>6080033200</v>
      </c>
      <c r="AC119" s="5"/>
      <c r="AD119" s="5" t="s">
        <v>8263</v>
      </c>
      <c r="AE119" s="5">
        <v>34</v>
      </c>
      <c r="AF119" s="146"/>
    </row>
    <row r="120" spans="1:33" s="6" customFormat="1" ht="25.5" x14ac:dyDescent="0.2">
      <c r="A120" s="6" t="s">
        <v>8490</v>
      </c>
      <c r="B120" s="52">
        <v>0.5</v>
      </c>
      <c r="C120" s="173" t="s">
        <v>678</v>
      </c>
      <c r="D120" s="5">
        <v>67</v>
      </c>
      <c r="E120" s="5"/>
      <c r="F120" s="5">
        <v>6360038300</v>
      </c>
      <c r="G120" s="5">
        <v>2</v>
      </c>
      <c r="H120" s="5"/>
      <c r="I120" s="5"/>
      <c r="J120" s="5"/>
      <c r="K120" s="5"/>
      <c r="L120" s="145" t="s">
        <v>2893</v>
      </c>
      <c r="M120" s="5"/>
      <c r="N120" s="5"/>
      <c r="O120" s="5"/>
      <c r="P120" s="5"/>
      <c r="Q120" s="5"/>
      <c r="R120" s="5"/>
      <c r="S120" s="5"/>
      <c r="T120" s="5"/>
      <c r="U120" s="5"/>
      <c r="V120" s="5" t="s">
        <v>8263</v>
      </c>
      <c r="W120" s="5">
        <v>80</v>
      </c>
      <c r="X120" s="5"/>
      <c r="Y120" s="5">
        <v>6030012700</v>
      </c>
      <c r="Z120" s="145"/>
      <c r="AA120" s="5">
        <v>3</v>
      </c>
      <c r="AB120" s="5">
        <v>6080033200</v>
      </c>
      <c r="AC120" s="5"/>
      <c r="AD120" s="5" t="s">
        <v>8263</v>
      </c>
      <c r="AE120" s="5">
        <v>41</v>
      </c>
      <c r="AF120" s="146"/>
      <c r="AG120" s="6" t="s">
        <v>1869</v>
      </c>
    </row>
    <row r="121" spans="1:33" s="6" customFormat="1" ht="25.5" x14ac:dyDescent="0.2">
      <c r="A121" s="6" t="s">
        <v>2125</v>
      </c>
      <c r="B121" s="52">
        <v>0.5</v>
      </c>
      <c r="C121" s="6" t="s">
        <v>9757</v>
      </c>
      <c r="D121" s="4">
        <v>64</v>
      </c>
      <c r="E121" s="4"/>
      <c r="F121" s="5">
        <v>6360038300</v>
      </c>
      <c r="G121" s="5">
        <v>2</v>
      </c>
      <c r="H121" s="5"/>
      <c r="I121" s="5"/>
      <c r="J121" s="5"/>
      <c r="K121" s="5"/>
      <c r="L121" s="145" t="s">
        <v>2893</v>
      </c>
      <c r="M121" s="5"/>
      <c r="N121" s="5"/>
      <c r="O121" s="5"/>
      <c r="P121" s="5"/>
      <c r="Q121" s="5"/>
      <c r="R121" s="5"/>
      <c r="S121" s="5"/>
      <c r="T121" s="5"/>
      <c r="U121" s="5"/>
      <c r="V121" s="5" t="s">
        <v>8263</v>
      </c>
      <c r="W121" s="5">
        <v>60</v>
      </c>
      <c r="X121" s="5"/>
      <c r="Y121" s="5">
        <v>6030012700</v>
      </c>
      <c r="Z121" s="145"/>
      <c r="AA121" s="5">
        <v>3</v>
      </c>
      <c r="AB121" s="5">
        <v>6080033200</v>
      </c>
      <c r="AC121" s="5"/>
      <c r="AD121" s="5" t="s">
        <v>8263</v>
      </c>
      <c r="AE121" s="5">
        <v>43</v>
      </c>
      <c r="AF121" s="146"/>
      <c r="AG121" s="6" t="s">
        <v>5104</v>
      </c>
    </row>
    <row r="122" spans="1:33" s="6" customFormat="1" ht="25.5" x14ac:dyDescent="0.2">
      <c r="A122" s="6" t="s">
        <v>2125</v>
      </c>
      <c r="B122" s="52">
        <v>0.5</v>
      </c>
      <c r="C122" s="6" t="s">
        <v>296</v>
      </c>
      <c r="D122" s="4">
        <v>64</v>
      </c>
      <c r="E122" s="4"/>
      <c r="F122" s="5">
        <v>6360038300</v>
      </c>
      <c r="G122" s="5">
        <v>2</v>
      </c>
      <c r="H122" s="5"/>
      <c r="I122" s="5"/>
      <c r="J122" s="5"/>
      <c r="K122" s="5"/>
      <c r="L122" s="145" t="s">
        <v>2893</v>
      </c>
      <c r="M122" s="5"/>
      <c r="N122" s="5"/>
      <c r="O122" s="5"/>
      <c r="P122" s="5"/>
      <c r="Q122" s="5"/>
      <c r="R122" s="5"/>
      <c r="S122" s="5"/>
      <c r="T122" s="5"/>
      <c r="U122" s="5"/>
      <c r="V122" s="5" t="s">
        <v>8263</v>
      </c>
      <c r="W122" s="5">
        <v>60</v>
      </c>
      <c r="X122" s="5"/>
      <c r="Y122" s="5">
        <v>6030012700</v>
      </c>
      <c r="Z122" s="145"/>
      <c r="AA122" s="5">
        <v>3</v>
      </c>
      <c r="AB122" s="5">
        <v>6080033200</v>
      </c>
      <c r="AC122" s="5"/>
      <c r="AD122" s="5" t="s">
        <v>8263</v>
      </c>
      <c r="AE122" s="5">
        <v>41</v>
      </c>
      <c r="AF122" s="146"/>
    </row>
    <row r="123" spans="1:33" s="6" customFormat="1" ht="25.5" x14ac:dyDescent="0.2">
      <c r="A123" s="6" t="s">
        <v>2125</v>
      </c>
      <c r="B123" s="52">
        <v>0.5</v>
      </c>
      <c r="C123" s="6" t="s">
        <v>5436</v>
      </c>
      <c r="D123" s="4">
        <v>64</v>
      </c>
      <c r="E123" s="4"/>
      <c r="F123" s="5">
        <v>6360038300</v>
      </c>
      <c r="G123" s="5">
        <v>2</v>
      </c>
      <c r="H123" s="5"/>
      <c r="I123" s="5"/>
      <c r="J123" s="5"/>
      <c r="K123" s="5"/>
      <c r="L123" s="145" t="s">
        <v>2893</v>
      </c>
      <c r="M123" s="5"/>
      <c r="N123" s="5"/>
      <c r="O123" s="5"/>
      <c r="P123" s="5"/>
      <c r="Q123" s="5"/>
      <c r="R123" s="5"/>
      <c r="S123" s="5"/>
      <c r="T123" s="5"/>
      <c r="U123" s="5"/>
      <c r="V123" s="5" t="s">
        <v>8263</v>
      </c>
      <c r="W123" s="5">
        <v>60</v>
      </c>
      <c r="X123" s="5"/>
      <c r="Y123" s="5">
        <v>6030012700</v>
      </c>
      <c r="Z123" s="145"/>
      <c r="AA123" s="5">
        <v>3</v>
      </c>
      <c r="AB123" s="5">
        <v>6080033200</v>
      </c>
      <c r="AC123" s="5"/>
      <c r="AD123" s="5" t="s">
        <v>8263</v>
      </c>
      <c r="AE123" s="5">
        <v>46</v>
      </c>
      <c r="AF123" s="146"/>
    </row>
    <row r="124" spans="1:33" s="6" customFormat="1" x14ac:dyDescent="0.2">
      <c r="A124" s="6" t="s">
        <v>8490</v>
      </c>
      <c r="B124" s="52">
        <v>0.5</v>
      </c>
      <c r="C124" s="6" t="s">
        <v>2986</v>
      </c>
      <c r="D124" s="4">
        <v>65</v>
      </c>
      <c r="E124" s="4"/>
      <c r="F124" s="5">
        <v>6360038300</v>
      </c>
      <c r="G124" s="5">
        <v>2</v>
      </c>
      <c r="H124" s="5"/>
      <c r="I124" s="5"/>
      <c r="J124" s="5"/>
      <c r="K124" s="5"/>
      <c r="L124" s="5">
        <v>6360036200</v>
      </c>
      <c r="M124" s="5"/>
      <c r="N124" s="5"/>
      <c r="O124" s="5"/>
      <c r="P124" s="5"/>
      <c r="Q124" s="5"/>
      <c r="R124" s="5"/>
      <c r="S124" s="5"/>
      <c r="T124" s="5"/>
      <c r="U124" s="5"/>
      <c r="V124" s="5" t="s">
        <v>7641</v>
      </c>
      <c r="W124" s="5">
        <v>65</v>
      </c>
      <c r="X124" s="5"/>
      <c r="Y124" s="5">
        <v>6030012700</v>
      </c>
      <c r="Z124" s="145"/>
      <c r="AA124" s="5"/>
      <c r="AB124" s="5">
        <v>6080033200</v>
      </c>
      <c r="AC124" s="5"/>
      <c r="AD124" s="5" t="s">
        <v>8263</v>
      </c>
      <c r="AE124" s="5">
        <v>71</v>
      </c>
      <c r="AF124" s="146"/>
    </row>
    <row r="125" spans="1:33" s="6" customFormat="1" x14ac:dyDescent="0.2">
      <c r="A125" s="6" t="s">
        <v>8490</v>
      </c>
      <c r="B125" s="52">
        <v>0.5</v>
      </c>
      <c r="C125" s="6" t="s">
        <v>2987</v>
      </c>
      <c r="D125" s="4">
        <v>65</v>
      </c>
      <c r="E125" s="4"/>
      <c r="F125" s="5">
        <v>6360038300</v>
      </c>
      <c r="G125" s="5">
        <v>2</v>
      </c>
      <c r="H125" s="5"/>
      <c r="I125" s="5"/>
      <c r="J125" s="5"/>
      <c r="K125" s="5"/>
      <c r="L125" s="5">
        <v>6360036200</v>
      </c>
      <c r="M125" s="5"/>
      <c r="N125" s="5"/>
      <c r="O125" s="5"/>
      <c r="P125" s="5"/>
      <c r="Q125" s="5"/>
      <c r="R125" s="5"/>
      <c r="S125" s="5"/>
      <c r="T125" s="5"/>
      <c r="U125" s="5"/>
      <c r="V125" s="5" t="s">
        <v>7641</v>
      </c>
      <c r="W125" s="5">
        <v>65</v>
      </c>
      <c r="X125" s="5"/>
      <c r="Y125" s="5">
        <v>6030012700</v>
      </c>
      <c r="Z125" s="145"/>
      <c r="AA125" s="5"/>
      <c r="AB125" s="5">
        <v>6080033200</v>
      </c>
      <c r="AC125" s="5"/>
      <c r="AD125" s="5" t="s">
        <v>8263</v>
      </c>
      <c r="AE125" s="5">
        <v>69</v>
      </c>
      <c r="AF125" s="146"/>
    </row>
    <row r="126" spans="1:33" s="6" customFormat="1" x14ac:dyDescent="0.2">
      <c r="A126" s="6" t="s">
        <v>8490</v>
      </c>
      <c r="B126" s="52">
        <v>0.5</v>
      </c>
      <c r="C126" s="6" t="s">
        <v>2682</v>
      </c>
      <c r="D126" s="4">
        <v>65</v>
      </c>
      <c r="E126" s="4"/>
      <c r="F126" s="5">
        <v>6360038300</v>
      </c>
      <c r="G126" s="5">
        <v>2</v>
      </c>
      <c r="H126" s="5"/>
      <c r="I126" s="5"/>
      <c r="J126" s="5"/>
      <c r="K126" s="5"/>
      <c r="L126" s="5">
        <v>6360036200</v>
      </c>
      <c r="M126" s="5"/>
      <c r="N126" s="5"/>
      <c r="O126" s="5"/>
      <c r="P126" s="5"/>
      <c r="Q126" s="5"/>
      <c r="R126" s="5"/>
      <c r="S126" s="5"/>
      <c r="T126" s="5"/>
      <c r="U126" s="5"/>
      <c r="V126" s="5" t="s">
        <v>7641</v>
      </c>
      <c r="W126" s="5">
        <v>65</v>
      </c>
      <c r="X126" s="5"/>
      <c r="Y126" s="5">
        <v>6030012700</v>
      </c>
      <c r="Z126" s="145"/>
      <c r="AA126" s="5"/>
      <c r="AB126" s="5">
        <v>6080033200</v>
      </c>
      <c r="AC126" s="5"/>
      <c r="AD126" s="5" t="s">
        <v>8263</v>
      </c>
      <c r="AE126" s="5">
        <v>70</v>
      </c>
      <c r="AF126" s="146"/>
    </row>
    <row r="127" spans="1:33" s="6" customFormat="1" x14ac:dyDescent="0.2">
      <c r="A127" s="6" t="s">
        <v>8490</v>
      </c>
      <c r="B127" s="52">
        <v>0.5</v>
      </c>
      <c r="C127" s="6" t="s">
        <v>2948</v>
      </c>
      <c r="D127" s="4">
        <v>69</v>
      </c>
      <c r="E127" s="4"/>
      <c r="F127" s="5">
        <v>6360039100</v>
      </c>
      <c r="G127" s="5">
        <v>2</v>
      </c>
      <c r="H127" s="5"/>
      <c r="I127" s="5"/>
      <c r="J127" s="5"/>
      <c r="K127" s="5"/>
      <c r="L127" s="5">
        <v>6360036200</v>
      </c>
      <c r="M127" s="5"/>
      <c r="N127" s="5"/>
      <c r="O127" s="5"/>
      <c r="P127" s="5"/>
      <c r="Q127" s="5"/>
      <c r="R127" s="5"/>
      <c r="S127" s="5"/>
      <c r="T127" s="5"/>
      <c r="U127" s="5"/>
      <c r="V127" s="5"/>
      <c r="W127" s="5">
        <v>25</v>
      </c>
      <c r="X127" s="5"/>
      <c r="Y127" s="5"/>
      <c r="Z127" s="145"/>
      <c r="AA127" s="5">
        <v>3</v>
      </c>
      <c r="AB127" s="5">
        <v>6080033200</v>
      </c>
      <c r="AC127" s="5"/>
      <c r="AD127" s="5"/>
      <c r="AE127" s="5">
        <v>72</v>
      </c>
      <c r="AF127" s="146"/>
    </row>
    <row r="128" spans="1:33" s="6" customFormat="1" x14ac:dyDescent="0.2">
      <c r="A128" s="6" t="s">
        <v>8490</v>
      </c>
      <c r="B128" s="52">
        <v>0.5</v>
      </c>
      <c r="C128" s="6" t="s">
        <v>690</v>
      </c>
      <c r="D128" s="5">
        <v>71</v>
      </c>
      <c r="E128" s="5"/>
      <c r="F128" s="5">
        <v>6030032900</v>
      </c>
      <c r="G128" s="5">
        <v>2</v>
      </c>
      <c r="H128" s="5"/>
      <c r="I128" s="5">
        <v>6030032700</v>
      </c>
      <c r="J128" s="5">
        <v>50</v>
      </c>
      <c r="K128" s="5"/>
      <c r="L128" s="5">
        <v>6030032800</v>
      </c>
      <c r="M128" s="5">
        <v>2</v>
      </c>
      <c r="N128" s="5"/>
      <c r="O128" s="5">
        <v>6030033300</v>
      </c>
      <c r="P128" s="5">
        <v>25</v>
      </c>
      <c r="Q128" s="5"/>
      <c r="R128" s="5"/>
      <c r="S128" s="5"/>
      <c r="T128" s="5"/>
      <c r="U128" s="5"/>
      <c r="V128" s="5"/>
      <c r="W128" s="5">
        <v>42</v>
      </c>
      <c r="X128" s="5"/>
      <c r="Y128" s="5"/>
      <c r="Z128" s="145">
        <v>95</v>
      </c>
      <c r="AA128" s="5">
        <v>1</v>
      </c>
      <c r="AB128" s="5">
        <v>6030033000</v>
      </c>
      <c r="AC128" s="5"/>
      <c r="AD128" s="5"/>
      <c r="AE128" s="5">
        <v>1</v>
      </c>
    </row>
    <row r="129" spans="1:34" s="6" customFormat="1" x14ac:dyDescent="0.2">
      <c r="A129" s="6" t="s">
        <v>8490</v>
      </c>
      <c r="B129" s="52">
        <v>0.5</v>
      </c>
      <c r="C129" s="6" t="s">
        <v>1560</v>
      </c>
      <c r="D129" s="5">
        <v>65</v>
      </c>
      <c r="E129" s="5"/>
      <c r="F129" s="5">
        <v>6360038300</v>
      </c>
      <c r="G129" s="5">
        <v>2</v>
      </c>
      <c r="H129" s="5"/>
      <c r="I129" s="5"/>
      <c r="J129" s="5"/>
      <c r="K129" s="5"/>
      <c r="L129" s="5">
        <v>6360036200</v>
      </c>
      <c r="M129" s="5"/>
      <c r="N129" s="5"/>
      <c r="O129" s="5"/>
      <c r="P129" s="5"/>
      <c r="Q129" s="5"/>
      <c r="R129" s="5"/>
      <c r="S129" s="5"/>
      <c r="T129" s="5"/>
      <c r="U129" s="5"/>
      <c r="V129" s="5"/>
      <c r="W129" s="5">
        <v>65</v>
      </c>
      <c r="X129" s="5"/>
      <c r="Y129" s="5">
        <v>6030012700</v>
      </c>
      <c r="Z129" s="145"/>
      <c r="AA129" s="5">
        <v>3</v>
      </c>
      <c r="AB129" s="5">
        <v>6080033200</v>
      </c>
      <c r="AC129" s="5"/>
      <c r="AD129" s="5" t="s">
        <v>8263</v>
      </c>
      <c r="AE129" s="5">
        <v>37</v>
      </c>
      <c r="AF129" s="146" t="s">
        <v>543</v>
      </c>
      <c r="AG129" s="6" t="s">
        <v>5888</v>
      </c>
    </row>
    <row r="130" spans="1:34" s="6" customFormat="1" x14ac:dyDescent="0.2">
      <c r="A130" s="6" t="s">
        <v>8490</v>
      </c>
      <c r="B130" s="52">
        <v>0.5</v>
      </c>
      <c r="C130" s="6" t="s">
        <v>4282</v>
      </c>
      <c r="D130" s="5">
        <v>65</v>
      </c>
      <c r="E130" s="5"/>
      <c r="F130" s="5">
        <v>6360038300</v>
      </c>
      <c r="G130" s="5">
        <v>2</v>
      </c>
      <c r="H130" s="5"/>
      <c r="I130" s="5"/>
      <c r="J130" s="5"/>
      <c r="K130" s="5"/>
      <c r="L130" s="5">
        <v>6360036200</v>
      </c>
      <c r="M130" s="5"/>
      <c r="N130" s="5"/>
      <c r="O130" s="5"/>
      <c r="P130" s="5"/>
      <c r="Q130" s="5"/>
      <c r="R130" s="5"/>
      <c r="S130" s="5"/>
      <c r="T130" s="5"/>
      <c r="U130" s="5"/>
      <c r="V130" s="5"/>
      <c r="W130" s="5">
        <v>65</v>
      </c>
      <c r="X130" s="5"/>
      <c r="Y130" s="5">
        <v>6030012700</v>
      </c>
      <c r="Z130" s="145"/>
      <c r="AA130" s="5">
        <v>3</v>
      </c>
      <c r="AB130" s="5">
        <v>6080033200</v>
      </c>
      <c r="AC130" s="5"/>
      <c r="AD130" s="5" t="s">
        <v>8263</v>
      </c>
      <c r="AE130" s="5">
        <v>33</v>
      </c>
      <c r="AF130" s="146"/>
    </row>
    <row r="131" spans="1:34" s="6" customFormat="1" x14ac:dyDescent="0.2">
      <c r="A131" s="6" t="s">
        <v>8490</v>
      </c>
      <c r="B131" s="52">
        <v>0.5</v>
      </c>
      <c r="C131" s="173" t="s">
        <v>4283</v>
      </c>
      <c r="D131" s="5">
        <v>65</v>
      </c>
      <c r="E131" s="5"/>
      <c r="F131" s="5">
        <v>6360038300</v>
      </c>
      <c r="G131" s="5">
        <v>2</v>
      </c>
      <c r="H131" s="5"/>
      <c r="I131" s="5"/>
      <c r="J131" s="5"/>
      <c r="K131" s="5"/>
      <c r="L131" s="5">
        <v>6360036200</v>
      </c>
      <c r="M131" s="5"/>
      <c r="N131" s="5"/>
      <c r="O131" s="5"/>
      <c r="P131" s="5"/>
      <c r="Q131" s="5"/>
      <c r="R131" s="5"/>
      <c r="S131" s="5"/>
      <c r="T131" s="5"/>
      <c r="U131" s="5"/>
      <c r="V131" s="5"/>
      <c r="W131" s="5">
        <v>65</v>
      </c>
      <c r="X131" s="5"/>
      <c r="Y131" s="5">
        <v>6030012700</v>
      </c>
      <c r="Z131" s="145"/>
      <c r="AA131" s="5">
        <v>3</v>
      </c>
      <c r="AB131" s="5">
        <v>6080033200</v>
      </c>
      <c r="AC131" s="5"/>
      <c r="AD131" s="5" t="s">
        <v>8263</v>
      </c>
      <c r="AE131" s="5">
        <v>34</v>
      </c>
      <c r="AF131" s="146"/>
    </row>
    <row r="132" spans="1:34" x14ac:dyDescent="0.2">
      <c r="B132" s="53"/>
      <c r="D132" s="4"/>
      <c r="E132" s="4"/>
      <c r="F132" s="4"/>
      <c r="G132" s="4"/>
      <c r="H132" s="4"/>
      <c r="I132" s="4"/>
      <c r="J132" s="4"/>
      <c r="K132" s="4"/>
      <c r="L132" s="4"/>
      <c r="M132" s="4"/>
      <c r="N132" s="4"/>
      <c r="O132" s="4"/>
      <c r="P132" s="4"/>
      <c r="Q132" s="4"/>
      <c r="R132" s="4"/>
      <c r="S132" s="4"/>
      <c r="T132" s="4"/>
      <c r="U132" s="4"/>
      <c r="V132" s="4"/>
      <c r="W132" s="4"/>
      <c r="X132" s="4"/>
      <c r="Y132" s="5"/>
      <c r="Z132" s="145"/>
      <c r="AA132" s="5"/>
      <c r="AB132" s="5"/>
      <c r="AC132" s="4"/>
      <c r="AD132" s="4"/>
      <c r="AE132" s="4">
        <v>0</v>
      </c>
    </row>
    <row r="133" spans="1:34" s="6" customFormat="1" x14ac:dyDescent="0.2">
      <c r="A133" s="6" t="s">
        <v>3365</v>
      </c>
      <c r="B133" s="52" t="s">
        <v>3194</v>
      </c>
      <c r="C133" s="6" t="s">
        <v>1425</v>
      </c>
      <c r="D133" s="5">
        <v>64</v>
      </c>
      <c r="E133" s="5"/>
      <c r="F133" s="5">
        <v>6030032900</v>
      </c>
      <c r="G133" s="5">
        <v>1</v>
      </c>
      <c r="H133" s="5"/>
      <c r="I133" s="5">
        <v>6030032700</v>
      </c>
      <c r="J133" s="5">
        <v>80</v>
      </c>
      <c r="K133" s="5"/>
      <c r="L133" s="5">
        <v>6030032800</v>
      </c>
      <c r="M133" s="5">
        <v>1</v>
      </c>
      <c r="N133" s="5"/>
      <c r="O133" s="5">
        <v>6030033300</v>
      </c>
      <c r="P133" s="5">
        <v>55</v>
      </c>
      <c r="Q133" s="5"/>
      <c r="R133" s="5"/>
      <c r="S133" s="5"/>
      <c r="T133" s="5"/>
      <c r="U133" s="5"/>
      <c r="V133" s="5" t="s">
        <v>8263</v>
      </c>
      <c r="W133" s="5">
        <v>60</v>
      </c>
      <c r="X133" s="5"/>
      <c r="Y133" s="5"/>
      <c r="Z133" s="145">
        <v>100</v>
      </c>
      <c r="AA133" s="5">
        <v>3</v>
      </c>
      <c r="AB133" s="5">
        <v>6030033000</v>
      </c>
      <c r="AC133" s="5"/>
      <c r="AD133" s="5"/>
      <c r="AE133" s="5">
        <v>1</v>
      </c>
      <c r="AF133" s="6" t="s">
        <v>4943</v>
      </c>
    </row>
    <row r="134" spans="1:34" s="6" customFormat="1" x14ac:dyDescent="0.2">
      <c r="A134" s="6" t="s">
        <v>3365</v>
      </c>
      <c r="B134" s="52">
        <v>0.35</v>
      </c>
      <c r="C134" s="6" t="s">
        <v>9206</v>
      </c>
      <c r="D134" s="5">
        <v>63</v>
      </c>
      <c r="E134" s="5"/>
      <c r="F134" s="5">
        <v>6030136500</v>
      </c>
      <c r="G134" s="5">
        <v>1</v>
      </c>
      <c r="H134" s="5"/>
      <c r="I134" s="5">
        <v>6030032700</v>
      </c>
      <c r="J134" s="5">
        <v>70</v>
      </c>
      <c r="K134" s="5"/>
      <c r="L134" s="5">
        <v>6030038800</v>
      </c>
      <c r="M134" s="5">
        <v>1</v>
      </c>
      <c r="N134" s="5"/>
      <c r="O134" s="5">
        <v>6030033300</v>
      </c>
      <c r="P134" s="5">
        <v>100</v>
      </c>
      <c r="Q134" s="5"/>
      <c r="R134" s="5">
        <v>6030034300</v>
      </c>
      <c r="S134" s="5"/>
      <c r="T134" s="5">
        <v>147</v>
      </c>
      <c r="U134" s="5"/>
      <c r="V134" s="5"/>
      <c r="W134" s="5">
        <v>66</v>
      </c>
      <c r="X134" s="5"/>
      <c r="Y134" s="5">
        <v>6030012700</v>
      </c>
      <c r="Z134" s="145"/>
      <c r="AA134" s="5">
        <v>3</v>
      </c>
      <c r="AB134" s="5">
        <v>6030033000</v>
      </c>
      <c r="AC134" s="5"/>
      <c r="AD134" s="5"/>
      <c r="AE134" s="4">
        <v>35</v>
      </c>
      <c r="AF134" s="146" t="s">
        <v>9912</v>
      </c>
      <c r="AG134"/>
    </row>
    <row r="135" spans="1:34" s="6" customFormat="1" x14ac:dyDescent="0.2">
      <c r="A135" s="6" t="s">
        <v>3365</v>
      </c>
      <c r="B135" s="52">
        <v>0.35</v>
      </c>
      <c r="C135" s="6" t="s">
        <v>2391</v>
      </c>
      <c r="D135" s="5">
        <v>65</v>
      </c>
      <c r="E135" s="5"/>
      <c r="F135" s="5">
        <v>6360038300</v>
      </c>
      <c r="G135" s="5">
        <v>2</v>
      </c>
      <c r="H135" s="5"/>
      <c r="I135" s="145"/>
      <c r="J135" s="5"/>
      <c r="K135" s="5"/>
      <c r="L135" s="145">
        <v>6360036200</v>
      </c>
      <c r="M135" s="5"/>
      <c r="N135" s="5"/>
      <c r="O135" s="5"/>
      <c r="P135" s="5"/>
      <c r="Q135" s="5"/>
      <c r="R135" s="5"/>
      <c r="S135" s="5"/>
      <c r="T135" s="5"/>
      <c r="U135" s="5"/>
      <c r="V135" s="145" t="s">
        <v>8263</v>
      </c>
      <c r="W135" s="5">
        <v>72</v>
      </c>
      <c r="X135" s="5"/>
      <c r="Y135" s="5">
        <v>6030012700</v>
      </c>
      <c r="Z135" s="145"/>
      <c r="AA135" s="5">
        <v>3</v>
      </c>
      <c r="AB135" s="5">
        <v>6080033200</v>
      </c>
      <c r="AC135" s="5"/>
      <c r="AD135" s="5"/>
      <c r="AE135" s="5">
        <v>3</v>
      </c>
      <c r="AF135" s="146"/>
    </row>
    <row r="136" spans="1:34" s="6" customFormat="1" ht="25.5" x14ac:dyDescent="0.2">
      <c r="A136" s="6" t="s">
        <v>8490</v>
      </c>
      <c r="B136" s="52">
        <v>0.35</v>
      </c>
      <c r="C136" s="6" t="s">
        <v>8289</v>
      </c>
      <c r="D136" s="5">
        <v>61</v>
      </c>
      <c r="E136" s="5"/>
      <c r="F136" s="5">
        <v>6030136500</v>
      </c>
      <c r="G136" s="5">
        <v>1</v>
      </c>
      <c r="H136" s="5"/>
      <c r="I136" s="5"/>
      <c r="J136" s="5"/>
      <c r="K136" s="5"/>
      <c r="L136" s="145" t="s">
        <v>6043</v>
      </c>
      <c r="M136" s="5"/>
      <c r="N136" s="5"/>
      <c r="O136" s="5"/>
      <c r="P136" s="5"/>
      <c r="Q136" s="5"/>
      <c r="R136" s="5">
        <v>6030034300</v>
      </c>
      <c r="S136" s="5"/>
      <c r="T136" s="5">
        <v>147</v>
      </c>
      <c r="U136" s="5"/>
      <c r="V136" s="5"/>
      <c r="W136" s="5">
        <v>55</v>
      </c>
      <c r="X136" s="5"/>
      <c r="Y136" s="5">
        <v>6030012700</v>
      </c>
      <c r="Z136" s="145"/>
      <c r="AA136" s="5">
        <v>3</v>
      </c>
      <c r="AB136" s="5">
        <v>6030036400</v>
      </c>
      <c r="AC136" s="5"/>
      <c r="AD136" s="5"/>
      <c r="AE136" s="5">
        <v>65</v>
      </c>
      <c r="AF136" s="146"/>
    </row>
    <row r="137" spans="1:34" s="6" customFormat="1" x14ac:dyDescent="0.2">
      <c r="B137" s="52"/>
      <c r="D137" s="5"/>
      <c r="E137" s="5"/>
      <c r="F137" s="5"/>
      <c r="G137" s="5"/>
      <c r="H137" s="5"/>
      <c r="I137" s="5"/>
      <c r="J137" s="5"/>
      <c r="K137" s="5"/>
      <c r="L137" s="5"/>
      <c r="M137" s="5"/>
      <c r="N137" s="5"/>
      <c r="O137" s="5"/>
      <c r="P137" s="5"/>
      <c r="Q137" s="5"/>
      <c r="R137" s="5"/>
      <c r="S137" s="5"/>
      <c r="T137" s="5"/>
      <c r="U137" s="5"/>
      <c r="V137" s="5"/>
      <c r="W137" s="5"/>
      <c r="X137" s="5"/>
      <c r="Y137" s="5"/>
      <c r="Z137" s="145"/>
      <c r="AA137" s="5"/>
      <c r="AB137" s="5"/>
      <c r="AC137" s="5"/>
      <c r="AD137" s="5"/>
      <c r="AE137" s="5">
        <v>0</v>
      </c>
    </row>
    <row r="138" spans="1:34" ht="25.5" x14ac:dyDescent="0.2">
      <c r="A138" t="s">
        <v>8490</v>
      </c>
      <c r="B138" s="53" t="s">
        <v>2392</v>
      </c>
      <c r="C138" s="6" t="s">
        <v>10280</v>
      </c>
      <c r="D138" s="4">
        <v>63</v>
      </c>
      <c r="E138" s="4"/>
      <c r="F138" s="145" t="s">
        <v>10040</v>
      </c>
      <c r="G138" s="5">
        <v>2</v>
      </c>
      <c r="H138" s="4"/>
      <c r="I138" s="4"/>
      <c r="J138" s="4"/>
      <c r="K138" s="4"/>
      <c r="L138" s="145" t="s">
        <v>2893</v>
      </c>
      <c r="M138" s="5"/>
      <c r="N138" s="5"/>
      <c r="O138" s="5"/>
      <c r="P138" s="5"/>
      <c r="Q138" s="4"/>
      <c r="R138" s="4"/>
      <c r="S138" s="4"/>
      <c r="T138" s="4"/>
      <c r="U138" s="4"/>
      <c r="V138" s="4"/>
      <c r="W138" s="4">
        <v>55</v>
      </c>
      <c r="X138" s="4"/>
      <c r="Y138" s="145" t="s">
        <v>5789</v>
      </c>
      <c r="Z138" s="139"/>
      <c r="AA138" s="4">
        <v>3</v>
      </c>
      <c r="AB138" s="5">
        <v>6080033200</v>
      </c>
      <c r="AC138" s="4"/>
      <c r="AD138" s="4" t="s">
        <v>8263</v>
      </c>
      <c r="AE138" s="5">
        <v>63</v>
      </c>
      <c r="AF138" t="s">
        <v>9160</v>
      </c>
      <c r="AG138" t="s">
        <v>9842</v>
      </c>
    </row>
    <row r="139" spans="1:34" ht="25.5" x14ac:dyDescent="0.2">
      <c r="A139" t="s">
        <v>8490</v>
      </c>
      <c r="B139" s="53" t="s">
        <v>2392</v>
      </c>
      <c r="C139" s="6" t="s">
        <v>5915</v>
      </c>
      <c r="D139" s="4">
        <v>63</v>
      </c>
      <c r="E139" s="4"/>
      <c r="F139" s="145" t="s">
        <v>10040</v>
      </c>
      <c r="G139" s="5">
        <v>2</v>
      </c>
      <c r="H139" s="4"/>
      <c r="I139" s="4"/>
      <c r="J139" s="4"/>
      <c r="K139" s="4"/>
      <c r="L139" s="145" t="s">
        <v>2893</v>
      </c>
      <c r="M139" s="5"/>
      <c r="N139" s="5"/>
      <c r="O139" s="5"/>
      <c r="P139" s="5"/>
      <c r="Q139" s="4"/>
      <c r="R139" s="4"/>
      <c r="S139" s="4"/>
      <c r="T139" s="4"/>
      <c r="U139" s="4"/>
      <c r="V139" s="4"/>
      <c r="W139" s="4">
        <v>55</v>
      </c>
      <c r="X139" s="4"/>
      <c r="Y139" s="145" t="s">
        <v>5789</v>
      </c>
      <c r="Z139" s="139"/>
      <c r="AA139" s="4">
        <v>3</v>
      </c>
      <c r="AB139" s="5">
        <v>6080033200</v>
      </c>
      <c r="AC139" s="4"/>
      <c r="AD139" s="4" t="s">
        <v>8263</v>
      </c>
      <c r="AE139" s="5">
        <v>10</v>
      </c>
      <c r="AF139" t="s">
        <v>9160</v>
      </c>
      <c r="AG139" t="s">
        <v>9842</v>
      </c>
    </row>
    <row r="140" spans="1:34" ht="25.5" x14ac:dyDescent="0.2">
      <c r="A140" t="s">
        <v>8490</v>
      </c>
      <c r="B140" s="53" t="s">
        <v>2392</v>
      </c>
      <c r="C140" s="6" t="s">
        <v>5916</v>
      </c>
      <c r="D140" s="4">
        <v>63</v>
      </c>
      <c r="E140" s="4"/>
      <c r="F140" s="145" t="s">
        <v>10040</v>
      </c>
      <c r="G140" s="5">
        <v>2</v>
      </c>
      <c r="H140" s="4"/>
      <c r="I140" s="4"/>
      <c r="J140" s="4"/>
      <c r="K140" s="4"/>
      <c r="L140" s="145" t="s">
        <v>2893</v>
      </c>
      <c r="M140" s="5"/>
      <c r="N140" s="5"/>
      <c r="O140" s="5"/>
      <c r="P140" s="5"/>
      <c r="Q140" s="4"/>
      <c r="R140" s="4"/>
      <c r="S140" s="4"/>
      <c r="T140" s="4"/>
      <c r="U140" s="4"/>
      <c r="V140" s="4"/>
      <c r="W140" s="4">
        <v>55</v>
      </c>
      <c r="X140" s="4"/>
      <c r="Y140" s="145" t="s">
        <v>5789</v>
      </c>
      <c r="Z140" s="139"/>
      <c r="AA140" s="4">
        <v>3</v>
      </c>
      <c r="AB140" s="5">
        <v>6080033200</v>
      </c>
      <c r="AC140" s="4"/>
      <c r="AD140" s="4" t="s">
        <v>8263</v>
      </c>
      <c r="AE140" s="5">
        <v>64</v>
      </c>
      <c r="AF140" t="s">
        <v>9160</v>
      </c>
      <c r="AG140" t="s">
        <v>9842</v>
      </c>
    </row>
    <row r="141" spans="1:34" s="6" customFormat="1" x14ac:dyDescent="0.2">
      <c r="A141" s="6" t="s">
        <v>8490</v>
      </c>
      <c r="B141" s="52" t="s">
        <v>2392</v>
      </c>
      <c r="C141" s="6" t="s">
        <v>10003</v>
      </c>
      <c r="D141" s="5">
        <v>63</v>
      </c>
      <c r="E141" s="5"/>
      <c r="F141" s="5">
        <v>6030136500</v>
      </c>
      <c r="G141" s="5">
        <v>2</v>
      </c>
      <c r="H141" s="5"/>
      <c r="I141" s="5">
        <v>6030032700</v>
      </c>
      <c r="J141" s="5">
        <v>86</v>
      </c>
      <c r="K141" s="5"/>
      <c r="L141" s="5">
        <v>6030032800</v>
      </c>
      <c r="M141" s="5">
        <v>1</v>
      </c>
      <c r="N141" s="5"/>
      <c r="O141" s="5">
        <v>6030034800</v>
      </c>
      <c r="P141" s="5">
        <v>75</v>
      </c>
      <c r="Q141" s="5"/>
      <c r="R141" s="5">
        <v>6030034300</v>
      </c>
      <c r="S141" s="5"/>
      <c r="T141" s="5">
        <v>104</v>
      </c>
      <c r="U141" s="5"/>
      <c r="V141" s="5"/>
      <c r="W141" s="5">
        <v>66</v>
      </c>
      <c r="X141" s="5"/>
      <c r="Y141" s="5">
        <v>6030012700</v>
      </c>
      <c r="Z141" s="145"/>
      <c r="AA141" s="5">
        <v>3</v>
      </c>
      <c r="AB141" s="5">
        <v>6030033000</v>
      </c>
      <c r="AC141" s="5"/>
      <c r="AD141" s="5"/>
      <c r="AE141" s="5">
        <v>6</v>
      </c>
      <c r="AF141" s="6" t="s">
        <v>8120</v>
      </c>
      <c r="AG141" s="6" t="s">
        <v>9950</v>
      </c>
    </row>
    <row r="142" spans="1:34" s="6" customFormat="1" ht="25.5" x14ac:dyDescent="0.2">
      <c r="A142" s="6" t="s">
        <v>8490</v>
      </c>
      <c r="B142" s="52" t="s">
        <v>2392</v>
      </c>
      <c r="C142" s="6" t="s">
        <v>5726</v>
      </c>
      <c r="D142" s="5">
        <v>62</v>
      </c>
      <c r="E142" s="5"/>
      <c r="F142" s="5">
        <v>6030032900</v>
      </c>
      <c r="G142" s="5">
        <v>1</v>
      </c>
      <c r="H142" s="5"/>
      <c r="I142" s="5">
        <v>6030032700</v>
      </c>
      <c r="J142" s="5">
        <v>94</v>
      </c>
      <c r="K142" s="5"/>
      <c r="L142" s="5">
        <v>6030032800</v>
      </c>
      <c r="M142" s="5">
        <v>1</v>
      </c>
      <c r="N142" s="5"/>
      <c r="O142" s="5">
        <v>6030033300</v>
      </c>
      <c r="P142" s="5">
        <v>90</v>
      </c>
      <c r="Q142" s="5"/>
      <c r="R142" s="5">
        <v>6030034300</v>
      </c>
      <c r="S142" s="5"/>
      <c r="T142" s="5">
        <v>104</v>
      </c>
      <c r="U142" s="5"/>
      <c r="V142" s="5"/>
      <c r="W142" s="5">
        <v>68</v>
      </c>
      <c r="X142" s="5"/>
      <c r="Y142" s="145" t="s">
        <v>5789</v>
      </c>
      <c r="Z142" s="145">
        <v>117</v>
      </c>
      <c r="AA142" s="5">
        <v>3</v>
      </c>
      <c r="AB142" s="5">
        <v>6030033000</v>
      </c>
      <c r="AC142" s="5"/>
      <c r="AD142" s="5"/>
      <c r="AE142" s="5">
        <v>50</v>
      </c>
      <c r="AF142" s="6" t="s">
        <v>9951</v>
      </c>
      <c r="AG142" t="s">
        <v>3984</v>
      </c>
      <c r="AH142"/>
    </row>
    <row r="143" spans="1:34" s="6" customFormat="1" x14ac:dyDescent="0.2">
      <c r="A143" s="6" t="s">
        <v>8490</v>
      </c>
      <c r="B143" s="52" t="s">
        <v>2392</v>
      </c>
      <c r="C143" s="6" t="s">
        <v>4046</v>
      </c>
      <c r="D143" s="5">
        <v>66</v>
      </c>
      <c r="E143" s="5"/>
      <c r="F143" s="5">
        <v>6030136500</v>
      </c>
      <c r="G143" s="5">
        <v>1</v>
      </c>
      <c r="H143" s="5"/>
      <c r="I143" s="5"/>
      <c r="J143" s="5"/>
      <c r="K143" s="5"/>
      <c r="L143" s="5">
        <v>6030032800</v>
      </c>
      <c r="M143" s="5">
        <v>1</v>
      </c>
      <c r="N143" s="5"/>
      <c r="O143" s="5">
        <v>6030033300</v>
      </c>
      <c r="P143" s="5">
        <v>110</v>
      </c>
      <c r="Q143" s="5"/>
      <c r="R143" s="5"/>
      <c r="S143" s="5"/>
      <c r="T143" s="5"/>
      <c r="U143" s="5"/>
      <c r="V143" s="5"/>
      <c r="W143" s="5">
        <v>130</v>
      </c>
      <c r="X143" s="5"/>
      <c r="Y143" s="5"/>
      <c r="Z143" s="145"/>
      <c r="AA143" s="5">
        <v>3</v>
      </c>
      <c r="AB143" s="5">
        <v>6030033000</v>
      </c>
      <c r="AC143" s="5"/>
      <c r="AD143" s="5"/>
      <c r="AE143" s="5">
        <v>5</v>
      </c>
    </row>
    <row r="144" spans="1:34" s="6" customFormat="1" x14ac:dyDescent="0.2">
      <c r="B144" s="52" t="s">
        <v>2392</v>
      </c>
      <c r="C144" s="6" t="s">
        <v>2234</v>
      </c>
      <c r="D144" s="5">
        <v>66</v>
      </c>
      <c r="E144" s="5"/>
      <c r="F144" s="5">
        <v>6030136500</v>
      </c>
      <c r="G144" s="5">
        <v>1</v>
      </c>
      <c r="H144" s="5"/>
      <c r="I144" s="5"/>
      <c r="J144" s="5"/>
      <c r="K144" s="5"/>
      <c r="L144" s="5"/>
      <c r="M144" s="5"/>
      <c r="N144" s="5"/>
      <c r="O144" s="5">
        <v>6030035200</v>
      </c>
      <c r="P144" s="5">
        <v>38</v>
      </c>
      <c r="Q144" s="5"/>
      <c r="R144" s="5"/>
      <c r="S144" s="5"/>
      <c r="T144" s="5"/>
      <c r="U144" s="5"/>
      <c r="V144" s="5" t="s">
        <v>7641</v>
      </c>
      <c r="W144" s="5">
        <v>150</v>
      </c>
      <c r="X144" s="5"/>
      <c r="Y144" s="5"/>
      <c r="Z144" s="145"/>
      <c r="AA144" s="5"/>
      <c r="AB144" s="5"/>
      <c r="AC144" s="5"/>
      <c r="AD144" s="5"/>
      <c r="AE144" s="5">
        <v>12</v>
      </c>
      <c r="AF144" s="6" t="s">
        <v>8463</v>
      </c>
    </row>
    <row r="145" spans="1:34" x14ac:dyDescent="0.2">
      <c r="A145" t="s">
        <v>8490</v>
      </c>
      <c r="B145" s="53" t="s">
        <v>8464</v>
      </c>
      <c r="C145" t="s">
        <v>17</v>
      </c>
      <c r="D145" s="4">
        <v>61</v>
      </c>
      <c r="E145" s="4"/>
      <c r="F145" s="4">
        <v>6030032900</v>
      </c>
      <c r="G145" s="4">
        <v>1</v>
      </c>
      <c r="H145" s="4"/>
      <c r="I145" s="4">
        <v>6030032700</v>
      </c>
      <c r="J145" s="4">
        <v>93</v>
      </c>
      <c r="K145" s="4"/>
      <c r="L145" s="4">
        <v>6030032800</v>
      </c>
      <c r="M145" s="4">
        <v>1</v>
      </c>
      <c r="N145" s="4"/>
      <c r="O145" s="4">
        <v>6030033300</v>
      </c>
      <c r="P145" s="4">
        <v>73</v>
      </c>
      <c r="Q145" s="4"/>
      <c r="R145" s="4">
        <v>6030034300</v>
      </c>
      <c r="S145" s="4"/>
      <c r="T145" s="4">
        <v>104</v>
      </c>
      <c r="U145" s="4"/>
      <c r="V145" s="4" t="s">
        <v>8263</v>
      </c>
      <c r="W145" s="4">
        <v>60</v>
      </c>
      <c r="X145" s="4"/>
      <c r="Y145" s="4">
        <v>6030012700</v>
      </c>
      <c r="Z145" s="139">
        <v>117</v>
      </c>
      <c r="AA145" s="4">
        <v>3</v>
      </c>
      <c r="AB145" s="5">
        <v>6030033000</v>
      </c>
      <c r="AC145" s="4"/>
      <c r="AD145" s="4"/>
      <c r="AE145" s="4">
        <v>13</v>
      </c>
    </row>
    <row r="146" spans="1:34" s="6" customFormat="1" x14ac:dyDescent="0.2">
      <c r="A146" s="6" t="s">
        <v>8490</v>
      </c>
      <c r="B146" s="52" t="s">
        <v>2392</v>
      </c>
      <c r="C146" s="6" t="s">
        <v>9469</v>
      </c>
      <c r="D146" s="5">
        <v>63</v>
      </c>
      <c r="E146" s="5"/>
      <c r="F146" s="5">
        <v>6030032900</v>
      </c>
      <c r="G146" s="5">
        <v>1</v>
      </c>
      <c r="H146" s="5"/>
      <c r="I146" s="5">
        <v>6030032700</v>
      </c>
      <c r="J146" s="5">
        <v>103</v>
      </c>
      <c r="K146" s="5"/>
      <c r="L146" s="5">
        <v>6030032800</v>
      </c>
      <c r="M146" s="5">
        <v>1</v>
      </c>
      <c r="N146" s="5"/>
      <c r="O146" s="5">
        <v>6030033300</v>
      </c>
      <c r="P146" s="5">
        <v>100</v>
      </c>
      <c r="Q146" s="5"/>
      <c r="R146" s="5">
        <v>6030034300</v>
      </c>
      <c r="S146" s="5"/>
      <c r="T146" s="5">
        <v>144</v>
      </c>
      <c r="U146" s="5"/>
      <c r="V146" s="5" t="s">
        <v>5063</v>
      </c>
      <c r="W146" s="5">
        <v>97</v>
      </c>
      <c r="X146" s="5"/>
      <c r="Y146" s="5">
        <v>6030012700</v>
      </c>
      <c r="Z146" s="145">
        <v>107</v>
      </c>
      <c r="AA146" s="5">
        <v>3</v>
      </c>
      <c r="AB146" s="5">
        <v>6030033000</v>
      </c>
      <c r="AC146" s="5"/>
      <c r="AD146" s="5"/>
      <c r="AE146" s="5">
        <v>13</v>
      </c>
      <c r="AF146" s="6" t="s">
        <v>4000</v>
      </c>
    </row>
    <row r="147" spans="1:34" s="6" customFormat="1" x14ac:dyDescent="0.2">
      <c r="A147" s="6" t="s">
        <v>8490</v>
      </c>
      <c r="B147" s="52" t="s">
        <v>2392</v>
      </c>
      <c r="C147" s="6" t="s">
        <v>4704</v>
      </c>
      <c r="D147" s="5">
        <v>63</v>
      </c>
      <c r="E147" s="5"/>
      <c r="F147" s="5">
        <v>6030032900</v>
      </c>
      <c r="G147" s="5">
        <v>1</v>
      </c>
      <c r="H147" s="5"/>
      <c r="I147" s="5">
        <v>6030032700</v>
      </c>
      <c r="J147" s="5">
        <v>103</v>
      </c>
      <c r="K147" s="5"/>
      <c r="L147" s="5">
        <v>6030032800</v>
      </c>
      <c r="M147" s="5">
        <v>1</v>
      </c>
      <c r="N147" s="5"/>
      <c r="O147" s="5">
        <v>6030033300</v>
      </c>
      <c r="P147" s="5">
        <v>100</v>
      </c>
      <c r="Q147" s="5"/>
      <c r="R147" s="5">
        <v>6030034300</v>
      </c>
      <c r="S147" s="5"/>
      <c r="T147" s="5">
        <v>144</v>
      </c>
      <c r="U147" s="5"/>
      <c r="V147" s="5" t="s">
        <v>5063</v>
      </c>
      <c r="W147" s="5">
        <v>97</v>
      </c>
      <c r="X147" s="5"/>
      <c r="Y147" s="5">
        <v>6030012700</v>
      </c>
      <c r="Z147" s="145">
        <v>107</v>
      </c>
      <c r="AA147" s="5">
        <v>3</v>
      </c>
      <c r="AB147" s="5">
        <v>6030033000</v>
      </c>
      <c r="AC147" s="5"/>
      <c r="AD147" s="5"/>
      <c r="AE147" s="4">
        <v>13</v>
      </c>
      <c r="AF147" s="6" t="s">
        <v>4001</v>
      </c>
      <c r="AG147"/>
      <c r="AH147"/>
    </row>
    <row r="148" spans="1:34" s="6" customFormat="1" x14ac:dyDescent="0.2">
      <c r="A148" s="6" t="s">
        <v>8490</v>
      </c>
      <c r="B148" s="52" t="s">
        <v>2392</v>
      </c>
      <c r="C148" s="6" t="s">
        <v>6628</v>
      </c>
      <c r="D148" s="5">
        <v>71</v>
      </c>
      <c r="E148" s="5"/>
      <c r="F148" s="5">
        <v>6030032900</v>
      </c>
      <c r="G148" s="5">
        <v>2</v>
      </c>
      <c r="H148" s="5">
        <v>6030032700</v>
      </c>
      <c r="I148" s="5">
        <v>6030032700</v>
      </c>
      <c r="J148" s="5">
        <v>118</v>
      </c>
      <c r="K148" s="5"/>
      <c r="L148" s="5">
        <v>6030032800</v>
      </c>
      <c r="M148" s="5">
        <v>2</v>
      </c>
      <c r="N148" s="5"/>
      <c r="O148" s="5">
        <v>6030033300</v>
      </c>
      <c r="P148" s="5">
        <v>120</v>
      </c>
      <c r="Q148" s="5"/>
      <c r="R148" s="5"/>
      <c r="S148" s="5"/>
      <c r="T148" s="5"/>
      <c r="U148" s="5"/>
      <c r="V148" s="5"/>
      <c r="W148" s="5">
        <v>127</v>
      </c>
      <c r="X148" s="5"/>
      <c r="Y148" s="5"/>
      <c r="Z148" s="145"/>
      <c r="AA148" s="5">
        <v>1</v>
      </c>
      <c r="AB148" s="5">
        <v>6030033000</v>
      </c>
      <c r="AC148" s="5"/>
      <c r="AD148" s="5"/>
      <c r="AE148" s="5">
        <v>14</v>
      </c>
      <c r="AF148" s="6" t="s">
        <v>4002</v>
      </c>
      <c r="AG148" s="6" t="s">
        <v>8098</v>
      </c>
    </row>
    <row r="149" spans="1:34" s="6" customFormat="1" x14ac:dyDescent="0.2">
      <c r="A149" s="6" t="s">
        <v>8490</v>
      </c>
      <c r="B149" s="52">
        <v>0.33</v>
      </c>
      <c r="C149" s="6" t="s">
        <v>1317</v>
      </c>
      <c r="D149" s="5">
        <v>66</v>
      </c>
      <c r="E149" s="5"/>
      <c r="F149" s="5">
        <v>6030136500</v>
      </c>
      <c r="G149" s="5">
        <v>1</v>
      </c>
      <c r="H149" s="5"/>
      <c r="I149" s="5"/>
      <c r="J149" s="5"/>
      <c r="K149" s="5"/>
      <c r="L149" s="5">
        <v>6030038800</v>
      </c>
      <c r="M149" s="5">
        <v>1</v>
      </c>
      <c r="N149" s="5"/>
      <c r="O149" s="5">
        <v>6030033300</v>
      </c>
      <c r="P149" s="5">
        <v>110</v>
      </c>
      <c r="Q149" s="5"/>
      <c r="R149" s="5"/>
      <c r="S149" s="5"/>
      <c r="T149" s="5"/>
      <c r="U149" s="5"/>
      <c r="V149" s="5"/>
      <c r="W149" s="5">
        <v>130</v>
      </c>
      <c r="X149" s="5"/>
      <c r="Y149" s="5"/>
      <c r="Z149" s="145"/>
      <c r="AA149" s="5">
        <v>3</v>
      </c>
      <c r="AB149" s="5">
        <v>6030033000</v>
      </c>
      <c r="AC149" s="5"/>
      <c r="AD149" s="5"/>
      <c r="AE149" s="4">
        <v>15</v>
      </c>
      <c r="AF149" s="6" t="s">
        <v>8099</v>
      </c>
      <c r="AG149"/>
    </row>
    <row r="150" spans="1:34" s="6" customFormat="1" x14ac:dyDescent="0.2">
      <c r="A150" s="6" t="s">
        <v>8490</v>
      </c>
      <c r="B150" s="52">
        <v>0.33</v>
      </c>
      <c r="C150" s="6" t="s">
        <v>6728</v>
      </c>
      <c r="D150" s="5">
        <v>69</v>
      </c>
      <c r="E150" s="5"/>
      <c r="F150" s="5">
        <v>6030032900</v>
      </c>
      <c r="G150" s="5">
        <v>2</v>
      </c>
      <c r="H150" s="5"/>
      <c r="I150" s="5">
        <v>6030032700</v>
      </c>
      <c r="J150" s="5">
        <v>90</v>
      </c>
      <c r="K150" s="5"/>
      <c r="L150" s="5">
        <v>6030038800</v>
      </c>
      <c r="M150" s="5">
        <v>2</v>
      </c>
      <c r="N150" s="5"/>
      <c r="O150" s="5">
        <v>6030033300</v>
      </c>
      <c r="P150" s="5">
        <v>90</v>
      </c>
      <c r="Q150" s="5"/>
      <c r="R150" s="5"/>
      <c r="S150" s="5"/>
      <c r="T150" s="5"/>
      <c r="U150" s="5"/>
      <c r="V150" s="5"/>
      <c r="W150" s="5">
        <v>70</v>
      </c>
      <c r="X150" s="5"/>
      <c r="Y150" s="5">
        <v>6030012700</v>
      </c>
      <c r="Z150" s="145">
        <v>80</v>
      </c>
      <c r="AA150" s="5">
        <v>3</v>
      </c>
      <c r="AB150" s="5">
        <v>6030033000</v>
      </c>
      <c r="AC150" s="5"/>
      <c r="AD150" s="5"/>
      <c r="AE150" s="5">
        <v>16</v>
      </c>
      <c r="AF150" s="6" t="s">
        <v>8099</v>
      </c>
    </row>
    <row r="151" spans="1:34" s="6" customFormat="1" x14ac:dyDescent="0.2">
      <c r="A151" s="6" t="s">
        <v>2785</v>
      </c>
      <c r="B151" s="52" t="s">
        <v>2392</v>
      </c>
      <c r="C151" s="6" t="s">
        <v>4705</v>
      </c>
      <c r="D151" s="5">
        <v>61</v>
      </c>
      <c r="E151" s="5"/>
      <c r="F151" s="5">
        <v>6030136500</v>
      </c>
      <c r="G151" s="5">
        <v>1</v>
      </c>
      <c r="H151" s="5"/>
      <c r="I151" s="5"/>
      <c r="J151" s="5"/>
      <c r="K151" s="5"/>
      <c r="L151" s="5">
        <v>6360032900</v>
      </c>
      <c r="M151" s="5">
        <v>1</v>
      </c>
      <c r="N151" s="5"/>
      <c r="O151" s="5">
        <v>6030034800</v>
      </c>
      <c r="P151" s="5">
        <v>87</v>
      </c>
      <c r="Q151" s="5"/>
      <c r="R151" s="5"/>
      <c r="S151" s="5"/>
      <c r="T151" s="5"/>
      <c r="U151" s="5"/>
      <c r="V151" s="5" t="s">
        <v>8263</v>
      </c>
      <c r="W151" s="5">
        <v>80</v>
      </c>
      <c r="X151" s="5"/>
      <c r="Y151" s="5">
        <v>6030012700</v>
      </c>
      <c r="Z151" s="145"/>
      <c r="AA151" s="5">
        <v>1</v>
      </c>
      <c r="AB151" s="5">
        <v>6030033000</v>
      </c>
      <c r="AC151" s="5"/>
      <c r="AD151" s="5"/>
      <c r="AE151" s="4">
        <v>17</v>
      </c>
      <c r="AF151" s="6" t="s">
        <v>8100</v>
      </c>
      <c r="AG151"/>
    </row>
    <row r="152" spans="1:34" s="6" customFormat="1" ht="25.5" x14ac:dyDescent="0.2">
      <c r="A152" s="6" t="s">
        <v>8490</v>
      </c>
      <c r="B152" s="52" t="s">
        <v>2392</v>
      </c>
      <c r="C152" s="6" t="s">
        <v>4706</v>
      </c>
      <c r="D152" s="5">
        <v>62</v>
      </c>
      <c r="E152" s="5"/>
      <c r="F152" s="5">
        <v>6030032900</v>
      </c>
      <c r="G152" s="5">
        <v>1</v>
      </c>
      <c r="H152" s="5"/>
      <c r="I152" s="5">
        <v>6030032700</v>
      </c>
      <c r="J152" s="5">
        <v>92</v>
      </c>
      <c r="K152" s="5"/>
      <c r="L152" s="5">
        <v>6030038800</v>
      </c>
      <c r="M152" s="5">
        <v>1</v>
      </c>
      <c r="N152" s="5"/>
      <c r="O152" s="5">
        <v>6030033300</v>
      </c>
      <c r="P152" s="5">
        <v>100</v>
      </c>
      <c r="Q152" s="5"/>
      <c r="R152" s="5">
        <v>6030034300</v>
      </c>
      <c r="S152" s="5"/>
      <c r="T152" s="5">
        <v>147</v>
      </c>
      <c r="U152" s="5"/>
      <c r="V152" s="5" t="s">
        <v>8263</v>
      </c>
      <c r="W152" s="5">
        <v>60</v>
      </c>
      <c r="X152" s="5"/>
      <c r="Y152" s="145" t="s">
        <v>4993</v>
      </c>
      <c r="Z152" s="145">
        <v>117</v>
      </c>
      <c r="AA152" s="5">
        <v>3</v>
      </c>
      <c r="AB152" s="5">
        <v>6030033000</v>
      </c>
      <c r="AC152" s="5"/>
      <c r="AD152" s="5"/>
      <c r="AE152" s="5">
        <v>18</v>
      </c>
      <c r="AF152" s="6" t="s">
        <v>1877</v>
      </c>
      <c r="AG152" s="6" t="s">
        <v>7371</v>
      </c>
    </row>
    <row r="153" spans="1:34" s="6" customFormat="1" x14ac:dyDescent="0.2">
      <c r="B153" s="52" t="s">
        <v>2392</v>
      </c>
      <c r="C153" s="6" t="s">
        <v>3105</v>
      </c>
      <c r="D153" s="5">
        <v>62</v>
      </c>
      <c r="E153" s="5"/>
      <c r="F153" s="5">
        <v>6030136500</v>
      </c>
      <c r="G153" s="5">
        <v>1</v>
      </c>
      <c r="H153" s="5"/>
      <c r="I153" s="5"/>
      <c r="J153" s="5"/>
      <c r="K153" s="5"/>
      <c r="L153" s="5">
        <v>6360032100</v>
      </c>
      <c r="M153" s="5">
        <v>1</v>
      </c>
      <c r="N153" s="5"/>
      <c r="O153" s="5">
        <v>6030034800</v>
      </c>
      <c r="P153" s="5">
        <v>101</v>
      </c>
      <c r="Q153" s="5"/>
      <c r="R153" s="5"/>
      <c r="S153" s="5"/>
      <c r="T153" s="5"/>
      <c r="U153" s="5"/>
      <c r="V153" s="5"/>
      <c r="W153" s="5">
        <v>130</v>
      </c>
      <c r="X153" s="5"/>
      <c r="Y153" s="5"/>
      <c r="Z153" s="145"/>
      <c r="AA153" s="5">
        <v>3</v>
      </c>
      <c r="AB153" s="5">
        <v>6030033000</v>
      </c>
      <c r="AC153" s="5"/>
      <c r="AD153" s="5" t="s">
        <v>8263</v>
      </c>
      <c r="AE153" s="4">
        <v>39</v>
      </c>
      <c r="AF153" s="6" t="s">
        <v>5129</v>
      </c>
      <c r="AG153"/>
    </row>
    <row r="154" spans="1:34" s="6" customFormat="1" x14ac:dyDescent="0.2">
      <c r="B154" s="52" t="s">
        <v>2392</v>
      </c>
      <c r="C154" s="6" t="s">
        <v>4675</v>
      </c>
      <c r="D154" s="5">
        <v>62</v>
      </c>
      <c r="E154" s="5"/>
      <c r="F154" s="5">
        <v>6030136500</v>
      </c>
      <c r="G154" s="5">
        <v>1</v>
      </c>
      <c r="H154" s="5"/>
      <c r="I154" s="5"/>
      <c r="J154" s="5"/>
      <c r="K154" s="5"/>
      <c r="L154" s="5">
        <v>6360032100</v>
      </c>
      <c r="M154" s="5">
        <v>1</v>
      </c>
      <c r="N154" s="5"/>
      <c r="O154" s="5">
        <v>6030034800</v>
      </c>
      <c r="P154" s="5">
        <v>101</v>
      </c>
      <c r="Q154" s="5"/>
      <c r="R154" s="5"/>
      <c r="S154" s="5"/>
      <c r="T154" s="5"/>
      <c r="U154" s="5"/>
      <c r="V154" s="5"/>
      <c r="W154" s="5">
        <v>130</v>
      </c>
      <c r="X154" s="5"/>
      <c r="Y154" s="5"/>
      <c r="Z154" s="145"/>
      <c r="AA154" s="5">
        <v>3</v>
      </c>
      <c r="AB154" s="5">
        <v>6030033000</v>
      </c>
      <c r="AC154" s="5"/>
      <c r="AD154" s="5" t="s">
        <v>8263</v>
      </c>
      <c r="AE154" s="4">
        <v>19</v>
      </c>
      <c r="AG154"/>
    </row>
    <row r="155" spans="1:34" s="6" customFormat="1" x14ac:dyDescent="0.2">
      <c r="B155" s="52" t="s">
        <v>2392</v>
      </c>
      <c r="C155" s="6" t="s">
        <v>1694</v>
      </c>
      <c r="D155" s="5">
        <v>62</v>
      </c>
      <c r="E155" s="5"/>
      <c r="F155" s="5">
        <v>6030136500</v>
      </c>
      <c r="G155" s="5">
        <v>1</v>
      </c>
      <c r="H155" s="5"/>
      <c r="I155" s="5"/>
      <c r="J155" s="5"/>
      <c r="K155" s="5"/>
      <c r="L155" s="5">
        <v>6360032100</v>
      </c>
      <c r="M155" s="5">
        <v>1</v>
      </c>
      <c r="N155" s="5"/>
      <c r="O155" s="5">
        <v>6030034800</v>
      </c>
      <c r="P155" s="5">
        <v>101</v>
      </c>
      <c r="Q155" s="5"/>
      <c r="R155" s="5"/>
      <c r="S155" s="5"/>
      <c r="T155" s="5"/>
      <c r="U155" s="5"/>
      <c r="V155" s="5"/>
      <c r="W155" s="5">
        <v>130</v>
      </c>
      <c r="X155" s="5"/>
      <c r="Y155" s="5"/>
      <c r="Z155" s="145"/>
      <c r="AA155" s="5">
        <v>3</v>
      </c>
      <c r="AB155" s="5">
        <v>6030033000</v>
      </c>
      <c r="AC155" s="5"/>
      <c r="AD155" s="5" t="s">
        <v>8263</v>
      </c>
      <c r="AE155" s="4">
        <v>38</v>
      </c>
      <c r="AG155"/>
    </row>
    <row r="156" spans="1:34" s="6" customFormat="1" ht="25.5" x14ac:dyDescent="0.2">
      <c r="A156" s="6" t="s">
        <v>2125</v>
      </c>
      <c r="B156" s="52" t="s">
        <v>2392</v>
      </c>
      <c r="C156" s="6" t="s">
        <v>10244</v>
      </c>
      <c r="D156" s="5"/>
      <c r="E156" s="5"/>
      <c r="F156" s="5">
        <v>6360038300</v>
      </c>
      <c r="G156" s="5">
        <v>2</v>
      </c>
      <c r="H156" s="5"/>
      <c r="I156" s="5"/>
      <c r="J156" s="5"/>
      <c r="K156" s="5"/>
      <c r="L156" s="145" t="s">
        <v>6043</v>
      </c>
      <c r="M156" s="5"/>
      <c r="N156" s="5"/>
      <c r="O156" s="5"/>
      <c r="P156" s="5"/>
      <c r="Q156" s="5"/>
      <c r="R156" s="5"/>
      <c r="S156" s="5"/>
      <c r="T156" s="5"/>
      <c r="U156" s="5"/>
      <c r="V156" s="5" t="s">
        <v>7641</v>
      </c>
      <c r="W156" s="5">
        <v>90</v>
      </c>
      <c r="X156" s="5"/>
      <c r="Y156" s="145" t="s">
        <v>943</v>
      </c>
      <c r="Z156" s="145"/>
      <c r="AA156" s="5"/>
      <c r="AB156" s="5">
        <v>6080033200</v>
      </c>
      <c r="AC156" s="5"/>
      <c r="AD156" s="5" t="s">
        <v>8263</v>
      </c>
      <c r="AE156" s="5">
        <v>44</v>
      </c>
      <c r="AF156" s="6" t="s">
        <v>7116</v>
      </c>
      <c r="AG156" s="6" t="s">
        <v>7115</v>
      </c>
    </row>
    <row r="157" spans="1:34" s="6" customFormat="1" ht="25.5" x14ac:dyDescent="0.2">
      <c r="A157" s="6" t="s">
        <v>2125</v>
      </c>
      <c r="B157" s="52" t="s">
        <v>2392</v>
      </c>
      <c r="C157" s="6" t="s">
        <v>10245</v>
      </c>
      <c r="D157" s="5"/>
      <c r="E157" s="5"/>
      <c r="F157" s="5">
        <v>6360038300</v>
      </c>
      <c r="G157" s="5">
        <v>2</v>
      </c>
      <c r="H157" s="5"/>
      <c r="I157" s="5"/>
      <c r="J157" s="5"/>
      <c r="K157" s="5"/>
      <c r="L157" s="145" t="s">
        <v>6043</v>
      </c>
      <c r="M157" s="5"/>
      <c r="N157" s="5"/>
      <c r="O157" s="5"/>
      <c r="P157" s="5"/>
      <c r="Q157" s="5"/>
      <c r="R157" s="5"/>
      <c r="S157" s="5"/>
      <c r="T157" s="5"/>
      <c r="U157" s="5"/>
      <c r="V157" s="5" t="s">
        <v>7641</v>
      </c>
      <c r="W157" s="5">
        <v>90</v>
      </c>
      <c r="X157" s="5"/>
      <c r="Y157" s="145" t="s">
        <v>943</v>
      </c>
      <c r="Z157" s="145"/>
      <c r="AA157" s="5"/>
      <c r="AB157" s="5">
        <v>6080033200</v>
      </c>
      <c r="AC157" s="5"/>
      <c r="AD157" s="5" t="s">
        <v>8263</v>
      </c>
      <c r="AE157" s="5">
        <v>20</v>
      </c>
      <c r="AF157" s="6" t="s">
        <v>7116</v>
      </c>
      <c r="AG157" s="6" t="s">
        <v>7115</v>
      </c>
    </row>
    <row r="158" spans="1:34" s="6" customFormat="1" ht="25.5" x14ac:dyDescent="0.2">
      <c r="A158" s="6" t="s">
        <v>2125</v>
      </c>
      <c r="B158" s="52" t="s">
        <v>2392</v>
      </c>
      <c r="C158" s="6" t="s">
        <v>942</v>
      </c>
      <c r="D158" s="5"/>
      <c r="E158" s="5"/>
      <c r="F158" s="5">
        <v>6360038300</v>
      </c>
      <c r="G158" s="5">
        <v>2</v>
      </c>
      <c r="H158" s="5"/>
      <c r="I158" s="5"/>
      <c r="J158" s="5"/>
      <c r="K158" s="5"/>
      <c r="L158" s="145" t="s">
        <v>6043</v>
      </c>
      <c r="M158" s="5"/>
      <c r="N158" s="5"/>
      <c r="O158" s="5"/>
      <c r="P158" s="5"/>
      <c r="Q158" s="5"/>
      <c r="R158" s="5"/>
      <c r="S158" s="5"/>
      <c r="T158" s="5"/>
      <c r="U158" s="5"/>
      <c r="V158" s="5" t="s">
        <v>7641</v>
      </c>
      <c r="W158" s="5">
        <v>90</v>
      </c>
      <c r="X158" s="5"/>
      <c r="Y158" s="145" t="s">
        <v>943</v>
      </c>
      <c r="Z158" s="145"/>
      <c r="AA158" s="5"/>
      <c r="AB158" s="5">
        <v>6080033200</v>
      </c>
      <c r="AC158" s="5"/>
      <c r="AD158" s="5" t="s">
        <v>8263</v>
      </c>
      <c r="AE158" s="5">
        <v>45</v>
      </c>
      <c r="AF158" s="6" t="s">
        <v>7116</v>
      </c>
      <c r="AG158" s="6" t="s">
        <v>7115</v>
      </c>
    </row>
    <row r="159" spans="1:34" s="6" customFormat="1" x14ac:dyDescent="0.2">
      <c r="A159" s="6" t="s">
        <v>8490</v>
      </c>
      <c r="B159" s="52" t="s">
        <v>2392</v>
      </c>
      <c r="C159" s="6" t="s">
        <v>6564</v>
      </c>
      <c r="D159" s="5">
        <v>62</v>
      </c>
      <c r="E159" s="5"/>
      <c r="F159" s="5">
        <v>6030032900</v>
      </c>
      <c r="G159" s="5">
        <v>1</v>
      </c>
      <c r="H159" s="5"/>
      <c r="I159" s="5">
        <v>6030032700</v>
      </c>
      <c r="J159" s="5">
        <v>92</v>
      </c>
      <c r="K159" s="5"/>
      <c r="L159" s="5">
        <v>6030038800</v>
      </c>
      <c r="M159" s="5">
        <v>1</v>
      </c>
      <c r="N159" s="5"/>
      <c r="O159" s="5">
        <v>6030033300</v>
      </c>
      <c r="P159" s="5">
        <v>105</v>
      </c>
      <c r="Q159" s="5"/>
      <c r="R159" s="5">
        <v>6030034300</v>
      </c>
      <c r="S159" s="5"/>
      <c r="T159" s="5">
        <v>147</v>
      </c>
      <c r="U159" s="5"/>
      <c r="V159" s="5" t="s">
        <v>8263</v>
      </c>
      <c r="W159" s="5">
        <v>60</v>
      </c>
      <c r="X159" s="5"/>
      <c r="Y159" s="5">
        <v>6030012700</v>
      </c>
      <c r="Z159" s="145">
        <v>117</v>
      </c>
      <c r="AA159" s="5">
        <v>3</v>
      </c>
      <c r="AB159" s="5">
        <v>6030033000</v>
      </c>
      <c r="AC159" s="5"/>
      <c r="AD159" s="5"/>
      <c r="AE159" s="5">
        <v>18</v>
      </c>
      <c r="AF159" s="6" t="s">
        <v>1395</v>
      </c>
      <c r="AG159"/>
    </row>
    <row r="160" spans="1:34" s="6" customFormat="1" x14ac:dyDescent="0.2">
      <c r="A160" s="6" t="s">
        <v>8490</v>
      </c>
      <c r="B160" s="52" t="s">
        <v>2392</v>
      </c>
      <c r="C160" s="6" t="s">
        <v>6565</v>
      </c>
      <c r="D160" s="5">
        <v>62</v>
      </c>
      <c r="E160" s="5"/>
      <c r="F160" s="5">
        <v>6030136500</v>
      </c>
      <c r="G160" s="5">
        <v>2</v>
      </c>
      <c r="H160" s="5"/>
      <c r="I160" s="5">
        <v>6030032700</v>
      </c>
      <c r="J160" s="5">
        <v>75</v>
      </c>
      <c r="K160" s="5"/>
      <c r="L160" s="5">
        <v>6030038800</v>
      </c>
      <c r="M160" s="5">
        <v>1</v>
      </c>
      <c r="N160" s="5"/>
      <c r="O160" s="5">
        <v>6030033300</v>
      </c>
      <c r="P160" s="5">
        <v>75</v>
      </c>
      <c r="Q160" s="5"/>
      <c r="R160" s="5">
        <v>6030034300</v>
      </c>
      <c r="S160" s="5"/>
      <c r="T160" s="5">
        <v>147</v>
      </c>
      <c r="U160" s="5"/>
      <c r="V160" s="5"/>
      <c r="W160" s="5">
        <v>64</v>
      </c>
      <c r="X160" s="5"/>
      <c r="Y160" s="5">
        <v>6030012700</v>
      </c>
      <c r="Z160" s="145"/>
      <c r="AA160" s="5">
        <v>3</v>
      </c>
      <c r="AB160" s="5">
        <v>6030033000</v>
      </c>
      <c r="AC160" s="5"/>
      <c r="AD160" s="5"/>
      <c r="AE160" s="5">
        <v>35</v>
      </c>
      <c r="AF160" s="6" t="s">
        <v>1396</v>
      </c>
    </row>
    <row r="161" spans="1:33" s="6" customFormat="1" x14ac:dyDescent="0.2">
      <c r="A161" s="6" t="s">
        <v>2785</v>
      </c>
      <c r="B161" s="52" t="s">
        <v>2392</v>
      </c>
      <c r="C161" s="6" t="s">
        <v>3771</v>
      </c>
      <c r="D161" s="5">
        <v>62</v>
      </c>
      <c r="E161" s="5"/>
      <c r="F161" s="5">
        <v>6030136500</v>
      </c>
      <c r="G161" s="5">
        <v>1</v>
      </c>
      <c r="H161" s="5"/>
      <c r="I161" s="5"/>
      <c r="J161" s="5"/>
      <c r="K161" s="5"/>
      <c r="L161" s="5">
        <v>6360032900</v>
      </c>
      <c r="M161" s="5">
        <v>1</v>
      </c>
      <c r="N161" s="5"/>
      <c r="O161" s="5">
        <v>6030034800</v>
      </c>
      <c r="P161" s="5">
        <v>60</v>
      </c>
      <c r="Q161" s="5"/>
      <c r="R161" s="5">
        <v>6030034300</v>
      </c>
      <c r="S161" s="5"/>
      <c r="T161" s="5">
        <v>147</v>
      </c>
      <c r="U161" s="5"/>
      <c r="V161" s="5" t="s">
        <v>8263</v>
      </c>
      <c r="W161" s="5">
        <v>72</v>
      </c>
      <c r="X161" s="5"/>
      <c r="Y161" s="5">
        <v>6030012700</v>
      </c>
      <c r="Z161" s="145"/>
      <c r="AA161" s="5">
        <v>3</v>
      </c>
      <c r="AB161" s="5">
        <v>6030036400</v>
      </c>
      <c r="AC161" s="5"/>
      <c r="AD161" s="5"/>
      <c r="AE161" s="5">
        <v>36</v>
      </c>
      <c r="AF161" s="6" t="s">
        <v>5502</v>
      </c>
      <c r="AG161"/>
    </row>
    <row r="162" spans="1:33" s="6" customFormat="1" x14ac:dyDescent="0.2">
      <c r="A162" s="6" t="s">
        <v>8490</v>
      </c>
      <c r="B162" s="52">
        <v>0.33</v>
      </c>
      <c r="C162" s="6" t="s">
        <v>1133</v>
      </c>
      <c r="D162" s="5">
        <v>62</v>
      </c>
      <c r="E162" s="5"/>
      <c r="F162" s="5">
        <v>6030032900</v>
      </c>
      <c r="G162" s="5">
        <v>1</v>
      </c>
      <c r="H162" s="5"/>
      <c r="I162" s="5">
        <v>6030032700</v>
      </c>
      <c r="J162" s="5">
        <v>90</v>
      </c>
      <c r="K162" s="5"/>
      <c r="L162" s="5">
        <v>6030032800</v>
      </c>
      <c r="M162" s="5">
        <v>1</v>
      </c>
      <c r="N162" s="5"/>
      <c r="O162" s="5">
        <v>6030033300</v>
      </c>
      <c r="P162" s="5">
        <v>70</v>
      </c>
      <c r="Q162" s="5"/>
      <c r="R162" s="5">
        <v>6030034300</v>
      </c>
      <c r="S162" s="5"/>
      <c r="T162" s="5">
        <v>147</v>
      </c>
      <c r="U162" s="5"/>
      <c r="V162" s="5" t="s">
        <v>8263</v>
      </c>
      <c r="W162" s="5">
        <v>60</v>
      </c>
      <c r="X162" s="5"/>
      <c r="Y162" s="5" t="s">
        <v>5789</v>
      </c>
      <c r="Z162" s="145">
        <v>117</v>
      </c>
      <c r="AA162" s="5">
        <v>3</v>
      </c>
      <c r="AB162" s="5">
        <v>6030033000</v>
      </c>
      <c r="AC162" s="5"/>
      <c r="AD162" s="5"/>
      <c r="AE162" s="5">
        <v>50</v>
      </c>
      <c r="AF162" s="6" t="s">
        <v>791</v>
      </c>
      <c r="AG162" s="6" t="s">
        <v>10111</v>
      </c>
    </row>
    <row r="163" spans="1:33" s="6" customFormat="1" x14ac:dyDescent="0.2">
      <c r="A163" s="6" t="s">
        <v>1134</v>
      </c>
      <c r="B163" s="52">
        <v>0.33</v>
      </c>
      <c r="C163" s="6" t="s">
        <v>156</v>
      </c>
      <c r="D163" s="5">
        <v>64</v>
      </c>
      <c r="E163" s="5"/>
      <c r="F163" s="5">
        <v>6030136500</v>
      </c>
      <c r="G163" s="5">
        <v>2</v>
      </c>
      <c r="H163" s="5"/>
      <c r="I163" s="5"/>
      <c r="J163" s="5"/>
      <c r="K163" s="5"/>
      <c r="L163" s="5">
        <v>6360032100</v>
      </c>
      <c r="M163" s="5">
        <v>1</v>
      </c>
      <c r="N163" s="5"/>
      <c r="O163" s="5">
        <v>6030034800</v>
      </c>
      <c r="P163" s="5">
        <v>117</v>
      </c>
      <c r="Q163" s="5"/>
      <c r="R163" s="5"/>
      <c r="S163" s="5"/>
      <c r="T163" s="5"/>
      <c r="U163" s="5"/>
      <c r="V163" s="5"/>
      <c r="W163" s="5">
        <v>140</v>
      </c>
      <c r="X163" s="5"/>
      <c r="Y163" s="5"/>
      <c r="Z163" s="145"/>
      <c r="AA163" s="5">
        <v>3</v>
      </c>
      <c r="AB163" s="5">
        <v>6080033200</v>
      </c>
      <c r="AC163" s="5"/>
      <c r="AD163" s="5" t="s">
        <v>8263</v>
      </c>
      <c r="AE163" s="227" t="s">
        <v>9205</v>
      </c>
      <c r="AF163" s="6" t="s">
        <v>1273</v>
      </c>
    </row>
    <row r="164" spans="1:33" s="6" customFormat="1" x14ac:dyDescent="0.2">
      <c r="A164" s="6" t="s">
        <v>1134</v>
      </c>
      <c r="B164" s="52">
        <v>0.33</v>
      </c>
      <c r="C164" s="6" t="s">
        <v>9770</v>
      </c>
      <c r="D164" s="5">
        <v>64</v>
      </c>
      <c r="E164" s="5"/>
      <c r="F164" s="5">
        <v>6030136500</v>
      </c>
      <c r="G164" s="5">
        <v>2</v>
      </c>
      <c r="H164" s="5"/>
      <c r="I164" s="5"/>
      <c r="J164" s="5"/>
      <c r="K164" s="5"/>
      <c r="L164" s="5">
        <v>6360032100</v>
      </c>
      <c r="M164" s="5">
        <v>1</v>
      </c>
      <c r="N164" s="5"/>
      <c r="O164" s="5">
        <v>6030034800</v>
      </c>
      <c r="P164" s="5">
        <v>117</v>
      </c>
      <c r="Q164" s="5"/>
      <c r="R164" s="5"/>
      <c r="S164" s="5"/>
      <c r="T164" s="5"/>
      <c r="U164" s="5"/>
      <c r="V164" s="5"/>
      <c r="W164" s="5">
        <v>140</v>
      </c>
      <c r="X164" s="5"/>
      <c r="Y164" s="5"/>
      <c r="Z164" s="145"/>
      <c r="AA164" s="5">
        <v>3</v>
      </c>
      <c r="AB164" s="5">
        <v>6080033200</v>
      </c>
      <c r="AC164" s="5"/>
      <c r="AD164" s="5" t="s">
        <v>8263</v>
      </c>
      <c r="AE164" s="227" t="s">
        <v>9205</v>
      </c>
      <c r="AF164" s="6" t="s">
        <v>1273</v>
      </c>
    </row>
    <row r="165" spans="1:33" s="6" customFormat="1" x14ac:dyDescent="0.2">
      <c r="A165" s="6" t="s">
        <v>1134</v>
      </c>
      <c r="B165" s="52">
        <v>0.33</v>
      </c>
      <c r="C165" s="6" t="s">
        <v>6255</v>
      </c>
      <c r="D165" s="5">
        <v>64</v>
      </c>
      <c r="E165" s="5"/>
      <c r="F165" s="5">
        <v>6030136500</v>
      </c>
      <c r="G165" s="5">
        <v>2</v>
      </c>
      <c r="H165" s="5"/>
      <c r="I165" s="5"/>
      <c r="J165" s="5"/>
      <c r="K165" s="5"/>
      <c r="L165" s="5">
        <v>6360032100</v>
      </c>
      <c r="M165" s="5">
        <v>1</v>
      </c>
      <c r="N165" s="5"/>
      <c r="O165" s="5">
        <v>6030034800</v>
      </c>
      <c r="P165" s="5">
        <v>117</v>
      </c>
      <c r="Q165" s="5"/>
      <c r="R165" s="5"/>
      <c r="S165" s="5"/>
      <c r="T165" s="5"/>
      <c r="U165" s="5"/>
      <c r="V165" s="5"/>
      <c r="W165" s="5">
        <v>140</v>
      </c>
      <c r="X165" s="5"/>
      <c r="Y165" s="5"/>
      <c r="Z165" s="145"/>
      <c r="AA165" s="5">
        <v>3</v>
      </c>
      <c r="AB165" s="5">
        <v>6080033200</v>
      </c>
      <c r="AC165" s="5"/>
      <c r="AD165" s="5" t="s">
        <v>8263</v>
      </c>
      <c r="AE165" s="227" t="s">
        <v>9205</v>
      </c>
      <c r="AF165" s="6" t="s">
        <v>1273</v>
      </c>
    </row>
    <row r="166" spans="1:33" s="6" customFormat="1" x14ac:dyDescent="0.2">
      <c r="A166" s="6" t="s">
        <v>8490</v>
      </c>
      <c r="B166" s="52">
        <v>0.33</v>
      </c>
      <c r="C166" s="6" t="s">
        <v>3066</v>
      </c>
      <c r="D166" s="5">
        <v>69</v>
      </c>
      <c r="E166" s="5"/>
      <c r="F166" s="5">
        <v>6030032900</v>
      </c>
      <c r="G166" s="5">
        <v>2</v>
      </c>
      <c r="H166" s="5"/>
      <c r="I166" s="5">
        <v>6030032700</v>
      </c>
      <c r="J166" s="5">
        <v>90</v>
      </c>
      <c r="K166" s="5"/>
      <c r="L166" s="5">
        <v>6030038800</v>
      </c>
      <c r="M166" s="5">
        <v>2</v>
      </c>
      <c r="N166" s="5"/>
      <c r="O166" s="5">
        <v>6030033300</v>
      </c>
      <c r="P166" s="5">
        <v>90</v>
      </c>
      <c r="Q166" s="5"/>
      <c r="R166" s="5"/>
      <c r="S166" s="5"/>
      <c r="T166" s="5"/>
      <c r="U166" s="5"/>
      <c r="V166" s="5"/>
      <c r="W166" s="5">
        <v>70</v>
      </c>
      <c r="X166" s="5"/>
      <c r="Y166" s="5">
        <v>6030012700</v>
      </c>
      <c r="Z166" s="145">
        <v>80</v>
      </c>
      <c r="AA166" s="5">
        <v>3</v>
      </c>
      <c r="AB166" s="5">
        <v>6030033000</v>
      </c>
      <c r="AC166" s="5"/>
      <c r="AD166" s="5"/>
      <c r="AE166" s="5">
        <v>16</v>
      </c>
    </row>
    <row r="167" spans="1:33" s="6" customFormat="1" x14ac:dyDescent="0.2">
      <c r="A167" s="6" t="s">
        <v>8490</v>
      </c>
      <c r="B167" s="52">
        <v>0.33</v>
      </c>
      <c r="C167" s="6" t="s">
        <v>4124</v>
      </c>
      <c r="D167" s="5">
        <v>61</v>
      </c>
      <c r="E167" s="5"/>
      <c r="F167" s="5">
        <v>6030032900</v>
      </c>
      <c r="G167" s="5">
        <v>1</v>
      </c>
      <c r="H167" s="5"/>
      <c r="I167" s="5">
        <v>6030032700</v>
      </c>
      <c r="J167" s="5">
        <v>90</v>
      </c>
      <c r="K167" s="5"/>
      <c r="L167" s="5">
        <v>6030038800</v>
      </c>
      <c r="M167" s="5">
        <v>1</v>
      </c>
      <c r="N167" s="5"/>
      <c r="O167" s="5">
        <v>6030033300</v>
      </c>
      <c r="P167" s="5">
        <v>90</v>
      </c>
      <c r="Q167" s="5"/>
      <c r="R167" s="5">
        <v>6030034300</v>
      </c>
      <c r="S167" s="5"/>
      <c r="T167" s="5">
        <v>147</v>
      </c>
      <c r="U167" s="5"/>
      <c r="V167" s="5" t="s">
        <v>8263</v>
      </c>
      <c r="W167" s="5">
        <v>60</v>
      </c>
      <c r="X167" s="5"/>
      <c r="Y167" s="5">
        <v>6030012700</v>
      </c>
      <c r="Z167" s="145">
        <v>100</v>
      </c>
      <c r="AA167" s="5">
        <v>3</v>
      </c>
      <c r="AB167" s="5">
        <v>6030033000</v>
      </c>
      <c r="AC167" s="5"/>
      <c r="AD167" s="5"/>
      <c r="AE167" s="5">
        <v>18</v>
      </c>
      <c r="AF167" s="6" t="s">
        <v>9658</v>
      </c>
    </row>
    <row r="168" spans="1:33" s="6" customFormat="1" x14ac:dyDescent="0.2">
      <c r="A168" s="6" t="s">
        <v>8490</v>
      </c>
      <c r="B168" s="52">
        <v>0.33</v>
      </c>
      <c r="C168" s="6" t="s">
        <v>9659</v>
      </c>
      <c r="D168" s="5">
        <v>62</v>
      </c>
      <c r="E168" s="5"/>
      <c r="F168" s="5">
        <v>6030032900</v>
      </c>
      <c r="G168" s="5">
        <v>1</v>
      </c>
      <c r="H168" s="5"/>
      <c r="I168" s="5">
        <v>6030032700</v>
      </c>
      <c r="J168" s="5">
        <v>105</v>
      </c>
      <c r="K168" s="5"/>
      <c r="L168" s="5">
        <v>6030038800</v>
      </c>
      <c r="M168" s="5">
        <v>1</v>
      </c>
      <c r="N168" s="5"/>
      <c r="O168" s="5">
        <v>6030033300</v>
      </c>
      <c r="P168" s="5">
        <v>105</v>
      </c>
      <c r="Q168" s="5"/>
      <c r="R168" s="5">
        <v>6030034300</v>
      </c>
      <c r="S168" s="5"/>
      <c r="T168" s="5">
        <v>147</v>
      </c>
      <c r="U168" s="5"/>
      <c r="V168" s="5"/>
      <c r="W168" s="5">
        <v>68</v>
      </c>
      <c r="X168" s="5"/>
      <c r="Y168" s="5">
        <v>6030012700</v>
      </c>
      <c r="Z168" s="145">
        <v>105</v>
      </c>
      <c r="AA168" s="5">
        <v>3</v>
      </c>
      <c r="AB168" s="5">
        <v>6030033000</v>
      </c>
      <c r="AC168" s="5"/>
      <c r="AD168" s="5"/>
      <c r="AE168" s="5">
        <v>18</v>
      </c>
      <c r="AF168" s="6" t="s">
        <v>9658</v>
      </c>
    </row>
    <row r="169" spans="1:33" s="6" customFormat="1" x14ac:dyDescent="0.2">
      <c r="A169" s="6" t="s">
        <v>3365</v>
      </c>
      <c r="B169" s="52">
        <v>0.33</v>
      </c>
      <c r="C169" s="6" t="s">
        <v>1752</v>
      </c>
      <c r="D169" s="5">
        <v>60</v>
      </c>
      <c r="E169" s="5"/>
      <c r="F169" s="5">
        <v>6030136500</v>
      </c>
      <c r="G169" s="5">
        <v>2</v>
      </c>
      <c r="H169" s="5"/>
      <c r="I169" s="5">
        <v>6030032700</v>
      </c>
      <c r="J169" s="5">
        <v>70</v>
      </c>
      <c r="K169" s="5"/>
      <c r="L169" s="5">
        <v>6030032800</v>
      </c>
      <c r="M169" s="5">
        <v>1</v>
      </c>
      <c r="N169" s="5"/>
      <c r="O169" s="5">
        <v>6030034800</v>
      </c>
      <c r="P169" s="5">
        <v>65</v>
      </c>
      <c r="Q169" s="5"/>
      <c r="R169" s="5">
        <v>6030034300</v>
      </c>
      <c r="S169" s="5"/>
      <c r="T169" s="5">
        <v>147</v>
      </c>
      <c r="U169" s="5"/>
      <c r="V169" s="5" t="s">
        <v>8263</v>
      </c>
      <c r="W169" s="5">
        <v>80</v>
      </c>
      <c r="X169" s="5"/>
      <c r="Y169" s="5">
        <v>6030012700</v>
      </c>
      <c r="Z169" s="145"/>
      <c r="AA169" s="5">
        <v>3</v>
      </c>
      <c r="AB169" s="5">
        <v>6030033000</v>
      </c>
      <c r="AC169" s="5"/>
      <c r="AD169" s="5"/>
      <c r="AE169" s="5">
        <v>6</v>
      </c>
      <c r="AF169" s="6" t="s">
        <v>1753</v>
      </c>
    </row>
    <row r="170" spans="1:33" s="6" customFormat="1" x14ac:dyDescent="0.2">
      <c r="A170" s="6" t="s">
        <v>8490</v>
      </c>
      <c r="B170" s="52">
        <v>0.33</v>
      </c>
      <c r="C170" s="6" t="s">
        <v>8041</v>
      </c>
      <c r="D170" s="5">
        <v>62</v>
      </c>
      <c r="E170" s="5"/>
      <c r="F170" s="5">
        <v>6030032900</v>
      </c>
      <c r="G170" s="5">
        <v>1</v>
      </c>
      <c r="H170" s="5"/>
      <c r="I170" s="5">
        <v>6030032700</v>
      </c>
      <c r="J170" s="5">
        <v>92</v>
      </c>
      <c r="K170" s="5"/>
      <c r="L170" s="5">
        <v>6030038800</v>
      </c>
      <c r="M170" s="5">
        <v>1</v>
      </c>
      <c r="N170" s="5"/>
      <c r="O170" s="5">
        <v>6030033300</v>
      </c>
      <c r="P170" s="5">
        <v>100</v>
      </c>
      <c r="Q170" s="5"/>
      <c r="R170" s="5">
        <v>6030034300</v>
      </c>
      <c r="S170" s="5"/>
      <c r="T170" s="5">
        <v>147</v>
      </c>
      <c r="U170" s="5"/>
      <c r="V170" s="5"/>
      <c r="W170" s="5">
        <v>55</v>
      </c>
      <c r="X170" s="5"/>
      <c r="Y170" s="5">
        <v>6030012700</v>
      </c>
      <c r="Z170" s="145">
        <v>117</v>
      </c>
      <c r="AA170" s="5">
        <v>3</v>
      </c>
      <c r="AB170" s="5">
        <v>6030033000</v>
      </c>
      <c r="AC170" s="5"/>
      <c r="AD170" s="5"/>
      <c r="AE170" s="5">
        <v>18</v>
      </c>
    </row>
    <row r="171" spans="1:33" s="6" customFormat="1" x14ac:dyDescent="0.2">
      <c r="A171" s="6" t="s">
        <v>8490</v>
      </c>
      <c r="B171" s="52">
        <v>0.33</v>
      </c>
      <c r="C171" s="6" t="s">
        <v>8580</v>
      </c>
      <c r="D171" s="5">
        <v>61</v>
      </c>
      <c r="E171" s="5"/>
      <c r="F171" s="5">
        <v>6030032900</v>
      </c>
      <c r="G171" s="5">
        <v>1</v>
      </c>
      <c r="H171" s="5"/>
      <c r="I171" s="5">
        <v>6030032700</v>
      </c>
      <c r="J171" s="5">
        <v>92</v>
      </c>
      <c r="K171" s="5"/>
      <c r="L171" s="5">
        <v>6030038800</v>
      </c>
      <c r="M171" s="5">
        <v>1</v>
      </c>
      <c r="N171" s="5"/>
      <c r="O171" s="5">
        <v>6030033300</v>
      </c>
      <c r="P171" s="5">
        <v>105</v>
      </c>
      <c r="Q171" s="5"/>
      <c r="R171" s="5">
        <v>6030034300</v>
      </c>
      <c r="S171" s="5"/>
      <c r="T171" s="5">
        <v>147</v>
      </c>
      <c r="U171" s="5"/>
      <c r="V171" s="5" t="s">
        <v>8263</v>
      </c>
      <c r="W171" s="5">
        <v>60</v>
      </c>
      <c r="X171" s="5"/>
      <c r="Y171" s="5">
        <v>6030012700</v>
      </c>
      <c r="Z171" s="145">
        <v>117</v>
      </c>
      <c r="AA171" s="5">
        <v>3</v>
      </c>
      <c r="AB171" s="5">
        <v>6030033000</v>
      </c>
      <c r="AC171" s="5"/>
      <c r="AD171" s="5"/>
      <c r="AE171" s="5">
        <v>18</v>
      </c>
    </row>
    <row r="172" spans="1:33" s="6" customFormat="1" ht="25.5" x14ac:dyDescent="0.2">
      <c r="A172" s="6" t="s">
        <v>4416</v>
      </c>
      <c r="B172" s="52">
        <v>0.33</v>
      </c>
      <c r="C172" s="174" t="s">
        <v>6154</v>
      </c>
      <c r="D172" s="5">
        <v>57</v>
      </c>
      <c r="E172" s="5"/>
      <c r="F172" s="5">
        <v>6030136500</v>
      </c>
      <c r="G172" s="5">
        <v>1</v>
      </c>
      <c r="H172" s="5"/>
      <c r="I172" s="5"/>
      <c r="J172" s="5"/>
      <c r="K172" s="5"/>
      <c r="L172" s="145" t="s">
        <v>6043</v>
      </c>
      <c r="M172" s="5"/>
      <c r="N172" s="5"/>
      <c r="O172" s="5"/>
      <c r="P172" s="5"/>
      <c r="Q172" s="5"/>
      <c r="R172" s="5"/>
      <c r="S172" s="5"/>
      <c r="T172" s="5"/>
      <c r="U172" s="5"/>
      <c r="V172" s="5"/>
      <c r="W172" s="5">
        <v>110</v>
      </c>
      <c r="X172" s="5"/>
      <c r="Y172" s="5">
        <v>6030012700</v>
      </c>
      <c r="Z172" s="145"/>
      <c r="AA172" s="5">
        <v>4</v>
      </c>
      <c r="AB172" s="5">
        <v>6080033200</v>
      </c>
      <c r="AC172" s="5"/>
      <c r="AD172" s="5"/>
      <c r="AE172" s="5">
        <v>60</v>
      </c>
    </row>
    <row r="173" spans="1:33" s="6" customFormat="1" ht="25.5" x14ac:dyDescent="0.2">
      <c r="A173" s="6" t="s">
        <v>4416</v>
      </c>
      <c r="B173" s="52">
        <v>0.33</v>
      </c>
      <c r="C173" s="174" t="s">
        <v>6155</v>
      </c>
      <c r="D173" s="5">
        <v>57</v>
      </c>
      <c r="E173" s="5"/>
      <c r="F173" s="5">
        <v>6030136500</v>
      </c>
      <c r="G173" s="5">
        <v>1</v>
      </c>
      <c r="H173" s="5"/>
      <c r="I173" s="5"/>
      <c r="J173" s="5"/>
      <c r="K173" s="5"/>
      <c r="L173" s="145" t="s">
        <v>6043</v>
      </c>
      <c r="M173" s="5"/>
      <c r="N173" s="5"/>
      <c r="O173" s="5"/>
      <c r="P173" s="5"/>
      <c r="Q173" s="5"/>
      <c r="R173" s="5"/>
      <c r="S173" s="5"/>
      <c r="T173" s="5"/>
      <c r="U173" s="5"/>
      <c r="V173" s="5"/>
      <c r="W173" s="5">
        <v>110</v>
      </c>
      <c r="X173" s="5"/>
      <c r="Y173" s="5">
        <v>6030012700</v>
      </c>
      <c r="Z173" s="145"/>
      <c r="AA173" s="5">
        <v>4</v>
      </c>
      <c r="AB173" s="5">
        <v>6080033200</v>
      </c>
      <c r="AC173" s="5"/>
      <c r="AD173" s="5"/>
      <c r="AE173" s="5">
        <v>61</v>
      </c>
    </row>
    <row r="174" spans="1:33" s="6" customFormat="1" ht="25.5" x14ac:dyDescent="0.2">
      <c r="A174" s="6" t="s">
        <v>4416</v>
      </c>
      <c r="B174" s="52">
        <v>0.33</v>
      </c>
      <c r="C174" s="174" t="s">
        <v>6156</v>
      </c>
      <c r="D174" s="5">
        <v>57</v>
      </c>
      <c r="E174" s="5"/>
      <c r="F174" s="5">
        <v>6030136500</v>
      </c>
      <c r="G174" s="5">
        <v>1</v>
      </c>
      <c r="H174" s="5"/>
      <c r="I174" s="5"/>
      <c r="J174" s="5"/>
      <c r="K174" s="5"/>
      <c r="L174" s="145" t="s">
        <v>6043</v>
      </c>
      <c r="M174" s="5"/>
      <c r="N174" s="5"/>
      <c r="O174" s="5"/>
      <c r="P174" s="5"/>
      <c r="Q174" s="5"/>
      <c r="R174" s="5"/>
      <c r="S174" s="5"/>
      <c r="T174" s="5"/>
      <c r="U174" s="5"/>
      <c r="V174" s="5"/>
      <c r="W174" s="5">
        <v>110</v>
      </c>
      <c r="X174" s="5"/>
      <c r="Y174" s="5">
        <v>6030012700</v>
      </c>
      <c r="Z174" s="145"/>
      <c r="AA174" s="5">
        <v>4</v>
      </c>
      <c r="AB174" s="5">
        <v>6080033200</v>
      </c>
      <c r="AC174" s="5"/>
      <c r="AD174" s="5"/>
      <c r="AE174" s="5">
        <v>62</v>
      </c>
    </row>
    <row r="175" spans="1:33" s="6" customFormat="1" ht="25.5" x14ac:dyDescent="0.2">
      <c r="A175" s="6" t="s">
        <v>8490</v>
      </c>
      <c r="B175" s="52">
        <v>0.35</v>
      </c>
      <c r="C175" s="6" t="s">
        <v>9346</v>
      </c>
      <c r="D175" s="5">
        <v>60</v>
      </c>
      <c r="E175" s="5"/>
      <c r="F175" s="5">
        <v>6030136500</v>
      </c>
      <c r="G175" s="5">
        <v>1</v>
      </c>
      <c r="H175" s="5"/>
      <c r="I175" s="5"/>
      <c r="J175" s="5"/>
      <c r="K175" s="5"/>
      <c r="L175" s="145" t="s">
        <v>6043</v>
      </c>
      <c r="M175" s="5"/>
      <c r="N175" s="5"/>
      <c r="O175" s="5"/>
      <c r="P175" s="5"/>
      <c r="Q175" s="5"/>
      <c r="R175" s="5">
        <v>6030034300</v>
      </c>
      <c r="S175" s="5"/>
      <c r="T175" s="5">
        <v>147</v>
      </c>
      <c r="U175" s="5"/>
      <c r="V175" s="5"/>
      <c r="W175" s="5">
        <v>55</v>
      </c>
      <c r="X175" s="5"/>
      <c r="Y175" s="5">
        <v>6030012700</v>
      </c>
      <c r="Z175" s="145"/>
      <c r="AA175" s="5">
        <v>3</v>
      </c>
      <c r="AB175" s="5">
        <v>6030036400</v>
      </c>
      <c r="AC175" s="5"/>
      <c r="AD175" s="5"/>
      <c r="AE175" s="5">
        <v>65</v>
      </c>
      <c r="AF175" s="146"/>
    </row>
    <row r="176" spans="1:33" s="6" customFormat="1" ht="25.5" x14ac:dyDescent="0.2">
      <c r="A176" s="6" t="s">
        <v>8490</v>
      </c>
      <c r="B176" s="52">
        <v>0.33</v>
      </c>
      <c r="C176" s="458" t="s">
        <v>10194</v>
      </c>
      <c r="D176" s="5">
        <v>61</v>
      </c>
      <c r="E176" s="5"/>
      <c r="F176" s="5">
        <v>6030032900</v>
      </c>
      <c r="G176" s="5">
        <v>1</v>
      </c>
      <c r="H176" s="5"/>
      <c r="I176" s="5">
        <v>6030032700</v>
      </c>
      <c r="J176" s="5">
        <v>94</v>
      </c>
      <c r="K176" s="5"/>
      <c r="L176" s="5">
        <v>6030032800</v>
      </c>
      <c r="M176" s="5">
        <v>1</v>
      </c>
      <c r="N176" s="5"/>
      <c r="O176" s="5">
        <v>6030033300</v>
      </c>
      <c r="P176" s="5">
        <v>90</v>
      </c>
      <c r="Q176" s="5"/>
      <c r="R176" s="5">
        <v>6030034300</v>
      </c>
      <c r="S176" s="5"/>
      <c r="T176" s="5">
        <v>104</v>
      </c>
      <c r="U176" s="5"/>
      <c r="V176" s="5"/>
      <c r="W176" s="5">
        <v>68</v>
      </c>
      <c r="X176" s="5"/>
      <c r="Y176" s="145" t="s">
        <v>5789</v>
      </c>
      <c r="Z176" s="145">
        <v>117</v>
      </c>
      <c r="AA176" s="5">
        <v>3</v>
      </c>
      <c r="AB176" s="5">
        <v>6030033000</v>
      </c>
      <c r="AC176" s="5"/>
      <c r="AD176" s="5"/>
      <c r="AE176" s="5">
        <v>50</v>
      </c>
      <c r="AF176" s="146"/>
    </row>
    <row r="177" spans="1:33" s="6" customFormat="1" x14ac:dyDescent="0.2">
      <c r="B177" s="52"/>
      <c r="D177" s="5"/>
      <c r="E177" s="5"/>
      <c r="F177" s="5"/>
      <c r="G177" s="5"/>
      <c r="H177" s="5"/>
      <c r="I177" s="5"/>
      <c r="J177" s="5"/>
      <c r="K177" s="5"/>
      <c r="L177" s="5"/>
      <c r="M177" s="5"/>
      <c r="N177" s="5"/>
      <c r="O177" s="5"/>
      <c r="P177" s="5"/>
      <c r="Q177" s="5"/>
      <c r="R177" s="5"/>
      <c r="S177" s="5"/>
      <c r="T177" s="5"/>
      <c r="U177" s="5"/>
      <c r="V177" s="5"/>
      <c r="W177" s="5"/>
      <c r="X177" s="5"/>
      <c r="Y177" s="5"/>
      <c r="Z177" s="145"/>
      <c r="AA177" s="5"/>
      <c r="AB177" s="5"/>
      <c r="AC177" s="5"/>
      <c r="AD177" s="5"/>
      <c r="AE177" s="5">
        <v>0</v>
      </c>
    </row>
    <row r="178" spans="1:33" s="6" customFormat="1" x14ac:dyDescent="0.2">
      <c r="A178" s="6" t="s">
        <v>1423</v>
      </c>
      <c r="B178" s="52">
        <v>0.3</v>
      </c>
      <c r="C178" s="6" t="s">
        <v>3411</v>
      </c>
      <c r="D178" s="5">
        <v>61</v>
      </c>
      <c r="E178" s="5"/>
      <c r="F178" s="5">
        <v>6030136500</v>
      </c>
      <c r="G178" s="5">
        <v>2</v>
      </c>
      <c r="H178" s="5"/>
      <c r="I178" s="5">
        <v>6030032700</v>
      </c>
      <c r="J178" s="5">
        <v>75</v>
      </c>
      <c r="K178" s="5"/>
      <c r="L178" s="5">
        <v>6030032800</v>
      </c>
      <c r="M178" s="5">
        <v>1</v>
      </c>
      <c r="N178" s="5"/>
      <c r="O178" s="5">
        <v>6030034800</v>
      </c>
      <c r="P178" s="5">
        <v>75</v>
      </c>
      <c r="Q178" s="5"/>
      <c r="R178" s="5">
        <v>6030034300</v>
      </c>
      <c r="S178" s="5"/>
      <c r="T178" s="5">
        <v>147</v>
      </c>
      <c r="U178" s="5"/>
      <c r="V178" s="5" t="s">
        <v>8263</v>
      </c>
      <c r="W178" s="5">
        <v>72</v>
      </c>
      <c r="X178" s="5"/>
      <c r="Y178" s="5">
        <v>6030012700</v>
      </c>
      <c r="Z178" s="145"/>
      <c r="AA178" s="5">
        <v>3</v>
      </c>
      <c r="AB178" s="5">
        <v>6030033000</v>
      </c>
      <c r="AC178" s="5"/>
      <c r="AD178" s="5"/>
      <c r="AE178" s="5">
        <v>6</v>
      </c>
      <c r="AF178" s="6" t="s">
        <v>2792</v>
      </c>
    </row>
    <row r="179" spans="1:33" s="6" customFormat="1" x14ac:dyDescent="0.2">
      <c r="B179" s="52"/>
      <c r="D179" s="5"/>
      <c r="E179" s="5"/>
      <c r="F179" s="5"/>
      <c r="G179" s="5"/>
      <c r="H179" s="5"/>
      <c r="I179" s="5"/>
      <c r="J179" s="5"/>
      <c r="K179" s="5"/>
      <c r="L179" s="5"/>
      <c r="M179" s="5"/>
      <c r="N179" s="5"/>
      <c r="O179" s="5"/>
      <c r="P179" s="5"/>
      <c r="Q179" s="5"/>
      <c r="R179" s="5"/>
      <c r="S179" s="5"/>
      <c r="T179" s="5"/>
      <c r="U179" s="5"/>
      <c r="V179" s="5"/>
      <c r="W179" s="5"/>
      <c r="X179" s="5"/>
      <c r="Y179" s="5"/>
      <c r="Z179" s="145"/>
      <c r="AA179" s="5"/>
      <c r="AB179" s="5"/>
      <c r="AC179" s="5"/>
      <c r="AD179" s="5"/>
      <c r="AE179" s="4">
        <v>0</v>
      </c>
      <c r="AG179"/>
    </row>
    <row r="180" spans="1:33" s="6" customFormat="1" x14ac:dyDescent="0.2">
      <c r="A180" s="6" t="s">
        <v>2785</v>
      </c>
      <c r="B180" s="52" t="s">
        <v>3067</v>
      </c>
      <c r="C180" s="6" t="s">
        <v>3068</v>
      </c>
      <c r="D180" s="5">
        <v>60</v>
      </c>
      <c r="E180" s="5"/>
      <c r="F180" s="5">
        <v>6030136500</v>
      </c>
      <c r="G180" s="5">
        <v>1</v>
      </c>
      <c r="H180" s="5"/>
      <c r="I180" s="5"/>
      <c r="J180" s="5"/>
      <c r="K180" s="5"/>
      <c r="L180" s="5">
        <v>6030033600</v>
      </c>
      <c r="M180" s="5">
        <v>1</v>
      </c>
      <c r="N180" s="5"/>
      <c r="O180" s="5">
        <v>6030034800</v>
      </c>
      <c r="P180" s="5">
        <v>92</v>
      </c>
      <c r="Q180" s="5"/>
      <c r="R180" s="5">
        <v>6030034300</v>
      </c>
      <c r="S180" s="5"/>
      <c r="T180" s="5">
        <v>147</v>
      </c>
      <c r="U180" s="5"/>
      <c r="V180" s="5"/>
      <c r="W180" s="5">
        <v>90</v>
      </c>
      <c r="X180" s="5"/>
      <c r="Y180" s="5">
        <v>6030012700</v>
      </c>
      <c r="Z180" s="145"/>
      <c r="AA180" s="5">
        <v>3</v>
      </c>
      <c r="AB180" s="5">
        <v>6030036400</v>
      </c>
      <c r="AC180" s="5"/>
      <c r="AD180" s="5"/>
      <c r="AE180" s="5">
        <v>21</v>
      </c>
      <c r="AF180" s="6" t="s">
        <v>8100</v>
      </c>
    </row>
    <row r="181" spans="1:33" s="6" customFormat="1" x14ac:dyDescent="0.2">
      <c r="A181" s="6" t="s">
        <v>2785</v>
      </c>
      <c r="B181" s="52" t="s">
        <v>3067</v>
      </c>
      <c r="C181" s="6" t="s">
        <v>9265</v>
      </c>
      <c r="D181" s="5">
        <v>61</v>
      </c>
      <c r="E181" s="5"/>
      <c r="F181" s="5">
        <v>6030136500</v>
      </c>
      <c r="G181" s="5">
        <v>1</v>
      </c>
      <c r="H181" s="5"/>
      <c r="I181" s="5"/>
      <c r="J181" s="5"/>
      <c r="K181" s="5"/>
      <c r="L181" s="5">
        <v>6030032900</v>
      </c>
      <c r="M181" s="5">
        <v>1</v>
      </c>
      <c r="N181" s="5"/>
      <c r="O181" s="5">
        <v>6030034800</v>
      </c>
      <c r="P181" s="5">
        <v>60</v>
      </c>
      <c r="Q181" s="5"/>
      <c r="R181" s="5">
        <v>6030034300</v>
      </c>
      <c r="S181" s="5"/>
      <c r="T181" s="5">
        <v>147</v>
      </c>
      <c r="U181" s="5"/>
      <c r="V181" s="5" t="s">
        <v>8263</v>
      </c>
      <c r="W181" s="5">
        <v>72</v>
      </c>
      <c r="X181" s="5"/>
      <c r="Y181" s="5">
        <v>6030012700</v>
      </c>
      <c r="Z181" s="145"/>
      <c r="AA181" s="5">
        <v>3</v>
      </c>
      <c r="AB181" s="5">
        <v>6030036400</v>
      </c>
      <c r="AC181" s="5"/>
      <c r="AD181" s="5"/>
      <c r="AE181" s="5">
        <v>36</v>
      </c>
      <c r="AF181" s="6" t="s">
        <v>5502</v>
      </c>
    </row>
    <row r="182" spans="1:33" s="6" customFormat="1" ht="25.5" x14ac:dyDescent="0.2">
      <c r="A182" s="6" t="s">
        <v>8490</v>
      </c>
      <c r="B182" s="52">
        <v>0.27500000000000002</v>
      </c>
      <c r="C182" s="6" t="s">
        <v>9347</v>
      </c>
      <c r="D182" s="5">
        <v>57</v>
      </c>
      <c r="E182" s="5"/>
      <c r="F182" s="5">
        <v>6030136500</v>
      </c>
      <c r="G182" s="5">
        <v>1</v>
      </c>
      <c r="H182" s="5"/>
      <c r="I182" s="5"/>
      <c r="J182" s="5"/>
      <c r="K182" s="5"/>
      <c r="L182" s="145" t="s">
        <v>6043</v>
      </c>
      <c r="M182" s="5"/>
      <c r="N182" s="5"/>
      <c r="O182" s="5"/>
      <c r="P182" s="5"/>
      <c r="Q182" s="5"/>
      <c r="R182" s="5">
        <v>6030034300</v>
      </c>
      <c r="S182" s="5"/>
      <c r="T182" s="5">
        <v>147</v>
      </c>
      <c r="U182" s="5"/>
      <c r="V182" s="5"/>
      <c r="W182" s="5">
        <v>90</v>
      </c>
      <c r="X182" s="5"/>
      <c r="Y182" s="5">
        <v>6030012700</v>
      </c>
      <c r="Z182" s="145"/>
      <c r="AA182" s="5">
        <v>3</v>
      </c>
      <c r="AB182" s="5">
        <v>6030036400</v>
      </c>
      <c r="AC182" s="5"/>
      <c r="AD182" s="5"/>
      <c r="AE182" s="5" t="s">
        <v>9205</v>
      </c>
    </row>
    <row r="183" spans="1:33" s="6" customFormat="1" ht="25.5" x14ac:dyDescent="0.2">
      <c r="A183" s="6" t="s">
        <v>8490</v>
      </c>
      <c r="B183" s="52">
        <v>0.27500000000000002</v>
      </c>
      <c r="C183" s="6" t="s">
        <v>4227</v>
      </c>
      <c r="D183" s="5">
        <v>57</v>
      </c>
      <c r="E183" s="5"/>
      <c r="F183" s="5">
        <v>6030136500</v>
      </c>
      <c r="G183" s="5">
        <v>1</v>
      </c>
      <c r="H183" s="5"/>
      <c r="I183" s="5"/>
      <c r="J183" s="5"/>
      <c r="K183" s="5"/>
      <c r="L183" s="145" t="s">
        <v>6043</v>
      </c>
      <c r="M183" s="5"/>
      <c r="N183" s="5"/>
      <c r="O183" s="5"/>
      <c r="P183" s="5"/>
      <c r="Q183" s="5"/>
      <c r="R183" s="5">
        <v>6030034300</v>
      </c>
      <c r="S183" s="5"/>
      <c r="T183" s="5">
        <v>147</v>
      </c>
      <c r="U183" s="5"/>
      <c r="V183" s="5"/>
      <c r="W183" s="5">
        <v>90</v>
      </c>
      <c r="X183" s="5"/>
      <c r="Y183" s="5">
        <v>6030012700</v>
      </c>
      <c r="Z183" s="145"/>
      <c r="AA183" s="5">
        <v>3</v>
      </c>
      <c r="AB183" s="5">
        <v>6030036400</v>
      </c>
      <c r="AC183" s="5"/>
      <c r="AD183" s="5"/>
      <c r="AE183" s="5" t="s">
        <v>9205</v>
      </c>
    </row>
    <row r="184" spans="1:33" s="6" customFormat="1" x14ac:dyDescent="0.2">
      <c r="B184" s="52"/>
      <c r="D184" s="5"/>
      <c r="E184" s="5"/>
      <c r="F184" s="5"/>
      <c r="G184" s="5"/>
      <c r="H184" s="5"/>
      <c r="I184" s="5"/>
      <c r="J184" s="5"/>
      <c r="K184" s="5"/>
      <c r="L184" s="5"/>
      <c r="M184" s="5"/>
      <c r="N184" s="5"/>
      <c r="O184" s="5"/>
      <c r="P184" s="5"/>
      <c r="Q184" s="5"/>
      <c r="R184" s="5"/>
      <c r="S184" s="5"/>
      <c r="T184" s="5"/>
      <c r="U184" s="5"/>
      <c r="V184" s="5"/>
      <c r="W184" s="5"/>
      <c r="X184" s="5"/>
      <c r="Y184" s="5"/>
      <c r="Z184" s="145"/>
      <c r="AA184" s="5"/>
      <c r="AB184" s="5"/>
      <c r="AC184" s="5"/>
      <c r="AD184" s="5"/>
      <c r="AE184" s="5">
        <v>0</v>
      </c>
    </row>
    <row r="185" spans="1:33" s="6" customFormat="1" x14ac:dyDescent="0.2">
      <c r="B185" s="52"/>
      <c r="D185" s="5"/>
      <c r="E185" s="5"/>
      <c r="F185" s="5"/>
      <c r="G185" s="5"/>
      <c r="H185" s="5"/>
      <c r="I185" s="5"/>
      <c r="J185" s="5"/>
      <c r="K185" s="5"/>
      <c r="L185" s="5"/>
      <c r="M185" s="5"/>
      <c r="N185" s="5"/>
      <c r="O185" s="5"/>
      <c r="P185" s="5"/>
      <c r="Q185" s="5"/>
      <c r="R185" s="5"/>
      <c r="S185" s="5"/>
      <c r="T185" s="5"/>
      <c r="U185" s="5"/>
      <c r="V185" s="5"/>
      <c r="W185" s="5"/>
      <c r="X185" s="5"/>
      <c r="Y185" s="5"/>
      <c r="Z185" s="145"/>
      <c r="AA185" s="5"/>
      <c r="AB185" s="5"/>
      <c r="AC185" s="5"/>
      <c r="AD185" s="5"/>
      <c r="AE185" s="5">
        <v>0</v>
      </c>
      <c r="AG185"/>
    </row>
    <row r="186" spans="1:33" s="6" customFormat="1" x14ac:dyDescent="0.2">
      <c r="B186" s="52">
        <v>0.25</v>
      </c>
      <c r="C186" s="6" t="s">
        <v>1414</v>
      </c>
      <c r="D186" s="5">
        <v>53</v>
      </c>
      <c r="E186" s="5"/>
      <c r="F186" s="5">
        <v>6030136500</v>
      </c>
      <c r="G186" s="5">
        <v>1</v>
      </c>
      <c r="H186" s="5"/>
      <c r="I186" s="5"/>
      <c r="J186" s="5"/>
      <c r="K186" s="5"/>
      <c r="L186" s="5"/>
      <c r="M186" s="5"/>
      <c r="N186" s="5"/>
      <c r="O186" s="5">
        <v>6030036800</v>
      </c>
      <c r="P186" s="5">
        <v>142</v>
      </c>
      <c r="Q186" s="5"/>
      <c r="R186" s="5">
        <v>6080032400</v>
      </c>
      <c r="S186" s="5"/>
      <c r="T186" s="5">
        <v>147</v>
      </c>
      <c r="U186" s="5"/>
      <c r="V186" s="5" t="s">
        <v>7641</v>
      </c>
      <c r="W186" s="5">
        <v>133</v>
      </c>
      <c r="X186" s="5"/>
      <c r="Y186" s="5">
        <v>6030013300</v>
      </c>
      <c r="Z186" s="145"/>
      <c r="AA186" s="5"/>
      <c r="AB186" s="5">
        <v>6080032300</v>
      </c>
      <c r="AC186" s="5">
        <v>6060033000</v>
      </c>
      <c r="AD186" s="5"/>
      <c r="AE186" s="5">
        <v>22</v>
      </c>
      <c r="AF186" s="6" t="s">
        <v>2793</v>
      </c>
    </row>
    <row r="187" spans="1:33" x14ac:dyDescent="0.2">
      <c r="B187" s="53">
        <v>0.25</v>
      </c>
      <c r="C187" t="s">
        <v>4237</v>
      </c>
      <c r="D187" s="4">
        <v>53</v>
      </c>
      <c r="E187" s="4"/>
      <c r="F187" s="4">
        <v>6030136500</v>
      </c>
      <c r="G187" s="4">
        <v>1</v>
      </c>
      <c r="H187" s="4"/>
      <c r="I187" s="4"/>
      <c r="J187" s="4"/>
      <c r="K187" s="4"/>
      <c r="L187" s="4"/>
      <c r="M187" s="4"/>
      <c r="N187" s="4"/>
      <c r="O187" s="4">
        <v>6030036800</v>
      </c>
      <c r="P187" s="4">
        <v>142</v>
      </c>
      <c r="Q187" s="4"/>
      <c r="R187" s="4">
        <v>6080032400</v>
      </c>
      <c r="S187" s="4"/>
      <c r="T187" s="4">
        <v>147</v>
      </c>
      <c r="U187" s="4"/>
      <c r="V187" s="4" t="s">
        <v>7641</v>
      </c>
      <c r="W187" s="4">
        <v>133</v>
      </c>
      <c r="X187" s="4"/>
      <c r="Y187" s="4">
        <v>6030013300</v>
      </c>
      <c r="Z187" s="139"/>
      <c r="AA187" s="4"/>
      <c r="AB187" s="5">
        <v>6080032300</v>
      </c>
      <c r="AC187" s="4">
        <v>6030036900</v>
      </c>
      <c r="AD187" s="4"/>
      <c r="AE187" s="4">
        <v>23</v>
      </c>
    </row>
    <row r="188" spans="1:33" s="6" customFormat="1" x14ac:dyDescent="0.2">
      <c r="B188" s="52">
        <v>0.25</v>
      </c>
      <c r="C188" s="6" t="s">
        <v>4238</v>
      </c>
      <c r="D188" s="5">
        <v>53</v>
      </c>
      <c r="E188" s="5"/>
      <c r="F188" s="5">
        <v>6030136500</v>
      </c>
      <c r="G188" s="5">
        <v>1</v>
      </c>
      <c r="H188" s="5"/>
      <c r="I188" s="5"/>
      <c r="J188" s="5"/>
      <c r="K188" s="5"/>
      <c r="L188" s="5"/>
      <c r="M188" s="5"/>
      <c r="N188" s="5"/>
      <c r="O188" s="5">
        <v>6030036800</v>
      </c>
      <c r="P188" s="5">
        <v>142</v>
      </c>
      <c r="Q188" s="5"/>
      <c r="R188" s="5">
        <v>6080032400</v>
      </c>
      <c r="S188" s="5"/>
      <c r="T188" s="5">
        <v>147</v>
      </c>
      <c r="U188" s="5"/>
      <c r="V188" s="5" t="s">
        <v>7641</v>
      </c>
      <c r="W188" s="5">
        <v>133</v>
      </c>
      <c r="X188" s="5"/>
      <c r="Y188" s="5">
        <v>6030013300</v>
      </c>
      <c r="Z188" s="145"/>
      <c r="AA188" s="5"/>
      <c r="AB188" s="5">
        <v>6080032300</v>
      </c>
      <c r="AC188" s="5">
        <v>6050033400</v>
      </c>
      <c r="AD188" s="5"/>
      <c r="AE188" s="5">
        <v>24</v>
      </c>
    </row>
    <row r="189" spans="1:33" s="6" customFormat="1" x14ac:dyDescent="0.2">
      <c r="B189" s="52">
        <v>0.25</v>
      </c>
      <c r="C189" s="6" t="s">
        <v>4239</v>
      </c>
      <c r="D189" s="5">
        <v>53</v>
      </c>
      <c r="E189" s="5"/>
      <c r="F189" s="5">
        <v>6030136500</v>
      </c>
      <c r="G189" s="5">
        <v>1</v>
      </c>
      <c r="H189" s="5"/>
      <c r="I189" s="5"/>
      <c r="J189" s="5"/>
      <c r="K189" s="5"/>
      <c r="L189" s="5"/>
      <c r="M189" s="5"/>
      <c r="N189" s="5"/>
      <c r="O189" s="5">
        <v>6030036800</v>
      </c>
      <c r="P189" s="5">
        <v>142</v>
      </c>
      <c r="Q189" s="5"/>
      <c r="R189" s="5">
        <v>6080032400</v>
      </c>
      <c r="S189" s="5"/>
      <c r="T189" s="5">
        <v>147</v>
      </c>
      <c r="U189" s="5"/>
      <c r="V189" s="5" t="s">
        <v>7641</v>
      </c>
      <c r="W189" s="5">
        <v>133</v>
      </c>
      <c r="X189" s="5"/>
      <c r="Y189" s="5">
        <v>6030013300</v>
      </c>
      <c r="Z189" s="145"/>
      <c r="AA189" s="5"/>
      <c r="AB189" s="5">
        <v>6080032300</v>
      </c>
      <c r="AC189" s="5">
        <v>6080030600</v>
      </c>
      <c r="AD189" s="5"/>
      <c r="AE189" s="4">
        <v>25</v>
      </c>
      <c r="AF189" s="6" t="s">
        <v>10531</v>
      </c>
      <c r="AG189"/>
    </row>
    <row r="190" spans="1:33" s="6" customFormat="1" x14ac:dyDescent="0.2">
      <c r="A190" s="6" t="s">
        <v>8490</v>
      </c>
      <c r="B190" s="52" t="s">
        <v>6704</v>
      </c>
      <c r="C190" s="6" t="s">
        <v>5726</v>
      </c>
      <c r="D190" s="5">
        <v>58</v>
      </c>
      <c r="E190" s="5"/>
      <c r="F190" s="5">
        <v>6030136500</v>
      </c>
      <c r="G190" s="5">
        <v>2</v>
      </c>
      <c r="H190" s="5"/>
      <c r="I190" s="5"/>
      <c r="J190" s="5"/>
      <c r="K190" s="5"/>
      <c r="L190" s="5">
        <v>6030033600</v>
      </c>
      <c r="M190" s="5">
        <v>1</v>
      </c>
      <c r="N190" s="5"/>
      <c r="O190" s="5">
        <v>6030034800</v>
      </c>
      <c r="P190" s="5">
        <v>105</v>
      </c>
      <c r="Q190" s="5"/>
      <c r="R190" s="5">
        <v>6030034300</v>
      </c>
      <c r="S190" s="5"/>
      <c r="T190" s="5">
        <v>147</v>
      </c>
      <c r="U190" s="5"/>
      <c r="V190" s="5"/>
      <c r="W190" s="5">
        <v>85</v>
      </c>
      <c r="X190" s="5"/>
      <c r="Y190" s="5">
        <v>6030012700</v>
      </c>
      <c r="Z190" s="145"/>
      <c r="AA190" s="5">
        <v>3</v>
      </c>
      <c r="AB190" s="5">
        <v>6030036400</v>
      </c>
      <c r="AC190" s="5"/>
      <c r="AD190" s="5"/>
      <c r="AE190" s="5">
        <v>21</v>
      </c>
      <c r="AF190" s="6" t="s">
        <v>6705</v>
      </c>
      <c r="AG190" s="6" t="s">
        <v>6623</v>
      </c>
    </row>
    <row r="191" spans="1:33" s="6" customFormat="1" x14ac:dyDescent="0.2">
      <c r="A191" s="6" t="s">
        <v>8490</v>
      </c>
      <c r="B191" s="52" t="s">
        <v>6704</v>
      </c>
      <c r="C191" s="6" t="s">
        <v>5574</v>
      </c>
      <c r="D191" s="5">
        <v>59</v>
      </c>
      <c r="E191" s="5"/>
      <c r="F191" s="5">
        <v>6030136500</v>
      </c>
      <c r="G191" s="5">
        <v>1</v>
      </c>
      <c r="H191" s="5"/>
      <c r="I191" s="5"/>
      <c r="J191" s="5"/>
      <c r="K191" s="5"/>
      <c r="L191" s="5">
        <v>6030033600</v>
      </c>
      <c r="M191" s="5">
        <v>1</v>
      </c>
      <c r="N191" s="5"/>
      <c r="O191" s="5">
        <v>6030034800</v>
      </c>
      <c r="P191" s="5">
        <v>90</v>
      </c>
      <c r="Q191" s="5"/>
      <c r="R191" s="5">
        <v>6030034300</v>
      </c>
      <c r="S191" s="5"/>
      <c r="T191" s="5">
        <v>147</v>
      </c>
      <c r="U191" s="5"/>
      <c r="V191" s="5"/>
      <c r="W191" s="5">
        <v>105</v>
      </c>
      <c r="X191" s="5"/>
      <c r="Y191" s="5">
        <v>6030012700</v>
      </c>
      <c r="Z191" s="145"/>
      <c r="AA191" s="5">
        <v>4</v>
      </c>
      <c r="AB191" s="5">
        <v>6030036400</v>
      </c>
      <c r="AC191" s="5"/>
      <c r="AD191" s="5"/>
      <c r="AE191" s="4">
        <v>21</v>
      </c>
      <c r="AF191" s="6" t="s">
        <v>7910</v>
      </c>
      <c r="AG191"/>
    </row>
    <row r="192" spans="1:33" s="6" customFormat="1" x14ac:dyDescent="0.2">
      <c r="A192" s="6" t="s">
        <v>4240</v>
      </c>
      <c r="B192" s="52" t="s">
        <v>6704</v>
      </c>
      <c r="C192" s="6" t="s">
        <v>7921</v>
      </c>
      <c r="D192" s="5">
        <v>55</v>
      </c>
      <c r="E192" s="5"/>
      <c r="F192" s="5">
        <v>6030136500</v>
      </c>
      <c r="G192" s="5">
        <v>1</v>
      </c>
      <c r="H192" s="5"/>
      <c r="I192" s="5"/>
      <c r="J192" s="5"/>
      <c r="K192" s="5"/>
      <c r="L192" s="5">
        <v>6030033600</v>
      </c>
      <c r="M192" s="5">
        <v>1</v>
      </c>
      <c r="N192" s="5"/>
      <c r="O192" s="5">
        <v>6030034800</v>
      </c>
      <c r="P192" s="5">
        <v>95</v>
      </c>
      <c r="Q192" s="5"/>
      <c r="R192" s="5">
        <v>6030034300</v>
      </c>
      <c r="S192" s="5"/>
      <c r="T192" s="5">
        <v>147</v>
      </c>
      <c r="U192" s="5"/>
      <c r="V192" s="5"/>
      <c r="W192" s="5">
        <v>110</v>
      </c>
      <c r="X192" s="5"/>
      <c r="Y192" s="5">
        <v>6030012700</v>
      </c>
      <c r="Z192" s="145"/>
      <c r="AA192" s="5">
        <v>2</v>
      </c>
      <c r="AB192" s="5">
        <v>6030036400</v>
      </c>
      <c r="AC192" s="5"/>
      <c r="AD192" s="5"/>
      <c r="AE192" s="5">
        <v>21</v>
      </c>
      <c r="AF192" s="6" t="s">
        <v>1142</v>
      </c>
    </row>
    <row r="193" spans="1:33" s="6" customFormat="1" x14ac:dyDescent="0.2">
      <c r="A193" s="6" t="s">
        <v>5305</v>
      </c>
      <c r="B193" s="52" t="s">
        <v>6704</v>
      </c>
      <c r="C193" s="6" t="s">
        <v>509</v>
      </c>
      <c r="D193" s="5">
        <v>60</v>
      </c>
      <c r="E193" s="5"/>
      <c r="F193" s="5">
        <v>6030136500</v>
      </c>
      <c r="G193" s="5">
        <v>1</v>
      </c>
      <c r="H193" s="5"/>
      <c r="I193" s="5"/>
      <c r="J193" s="5"/>
      <c r="K193" s="5"/>
      <c r="L193" s="5">
        <v>6030033600</v>
      </c>
      <c r="M193" s="5">
        <v>1</v>
      </c>
      <c r="N193" s="5"/>
      <c r="O193" s="5">
        <v>6030034800</v>
      </c>
      <c r="P193" s="5">
        <v>112</v>
      </c>
      <c r="Q193" s="5"/>
      <c r="R193" s="5">
        <v>6030034300</v>
      </c>
      <c r="S193" s="5"/>
      <c r="T193" s="5">
        <v>147</v>
      </c>
      <c r="U193" s="5"/>
      <c r="V193" s="5"/>
      <c r="W193" s="5">
        <v>100</v>
      </c>
      <c r="X193" s="5"/>
      <c r="Y193" s="5">
        <v>6030012700</v>
      </c>
      <c r="Z193" s="145"/>
      <c r="AA193" s="5">
        <v>3</v>
      </c>
      <c r="AB193" s="5">
        <v>6030036400</v>
      </c>
      <c r="AC193" s="5"/>
      <c r="AD193" s="5"/>
      <c r="AE193" s="4">
        <v>21</v>
      </c>
      <c r="AF193" s="6" t="s">
        <v>1143</v>
      </c>
      <c r="AG193"/>
    </row>
    <row r="194" spans="1:33" s="6" customFormat="1" x14ac:dyDescent="0.2">
      <c r="B194" s="52">
        <v>0.25</v>
      </c>
      <c r="C194" s="6" t="s">
        <v>4453</v>
      </c>
      <c r="D194" s="5">
        <v>58</v>
      </c>
      <c r="E194" s="5"/>
      <c r="F194" s="5">
        <v>6030136500</v>
      </c>
      <c r="G194" s="5">
        <v>1</v>
      </c>
      <c r="H194" s="5"/>
      <c r="I194" s="5"/>
      <c r="J194" s="5"/>
      <c r="K194" s="5"/>
      <c r="L194" s="5">
        <v>6030033600</v>
      </c>
      <c r="M194" s="5">
        <v>1</v>
      </c>
      <c r="N194" s="5"/>
      <c r="O194" s="5">
        <v>6030034800</v>
      </c>
      <c r="P194" s="5">
        <v>105</v>
      </c>
      <c r="Q194" s="5"/>
      <c r="R194" s="5">
        <v>6030034300</v>
      </c>
      <c r="S194" s="5"/>
      <c r="T194" s="5">
        <v>147</v>
      </c>
      <c r="U194" s="5"/>
      <c r="V194" s="5"/>
      <c r="W194" s="5">
        <v>90</v>
      </c>
      <c r="X194" s="5"/>
      <c r="Y194" s="5">
        <v>6030012700</v>
      </c>
      <c r="Z194" s="145"/>
      <c r="AA194" s="5">
        <v>3</v>
      </c>
      <c r="AB194" s="5">
        <v>6030036400</v>
      </c>
      <c r="AC194" s="5"/>
      <c r="AD194" s="5"/>
      <c r="AE194" s="5">
        <v>21</v>
      </c>
      <c r="AF194" s="6" t="s">
        <v>1396</v>
      </c>
    </row>
    <row r="195" spans="1:33" s="6" customFormat="1" x14ac:dyDescent="0.2">
      <c r="A195" s="6" t="s">
        <v>3365</v>
      </c>
      <c r="B195" s="52" t="s">
        <v>6704</v>
      </c>
      <c r="C195" s="6" t="s">
        <v>1075</v>
      </c>
      <c r="D195" s="5">
        <v>58</v>
      </c>
      <c r="E195" s="5"/>
      <c r="F195" s="5">
        <v>6030136500</v>
      </c>
      <c r="G195" s="5">
        <v>1</v>
      </c>
      <c r="H195" s="5"/>
      <c r="I195" s="5"/>
      <c r="J195" s="5"/>
      <c r="K195" s="5"/>
      <c r="L195" s="5">
        <v>6030033600</v>
      </c>
      <c r="M195" s="5">
        <v>1</v>
      </c>
      <c r="N195" s="5"/>
      <c r="O195" s="5">
        <v>6030034800</v>
      </c>
      <c r="P195" s="5">
        <v>117</v>
      </c>
      <c r="Q195" s="5"/>
      <c r="R195" s="5">
        <v>6030034300</v>
      </c>
      <c r="S195" s="5"/>
      <c r="T195" s="5">
        <v>147</v>
      </c>
      <c r="U195" s="5"/>
      <c r="V195" s="5"/>
      <c r="W195" s="5">
        <v>105</v>
      </c>
      <c r="X195" s="5"/>
      <c r="Y195" s="5">
        <v>6030012700</v>
      </c>
      <c r="Z195" s="145"/>
      <c r="AA195" s="5">
        <v>3</v>
      </c>
      <c r="AB195" s="5">
        <v>6030036400</v>
      </c>
      <c r="AC195" s="5"/>
      <c r="AD195" s="5"/>
      <c r="AE195" s="5">
        <v>21</v>
      </c>
      <c r="AF195" s="6" t="s">
        <v>1144</v>
      </c>
    </row>
    <row r="196" spans="1:33" s="6" customFormat="1" x14ac:dyDescent="0.2">
      <c r="A196" s="6" t="s">
        <v>3365</v>
      </c>
      <c r="B196" s="52" t="s">
        <v>6704</v>
      </c>
      <c r="C196" s="6" t="s">
        <v>6771</v>
      </c>
      <c r="D196" s="5">
        <v>58</v>
      </c>
      <c r="E196" s="5"/>
      <c r="F196" s="5">
        <v>6030136500</v>
      </c>
      <c r="G196" s="5">
        <v>1</v>
      </c>
      <c r="H196" s="5"/>
      <c r="I196" s="5"/>
      <c r="J196" s="5"/>
      <c r="K196" s="5"/>
      <c r="L196" s="5">
        <v>6030033600</v>
      </c>
      <c r="M196" s="5">
        <v>1</v>
      </c>
      <c r="N196" s="5"/>
      <c r="O196" s="5">
        <v>6030034800</v>
      </c>
      <c r="P196" s="5">
        <v>117</v>
      </c>
      <c r="Q196" s="5"/>
      <c r="R196" s="5">
        <v>6030034300</v>
      </c>
      <c r="S196" s="5"/>
      <c r="T196" s="5">
        <v>147</v>
      </c>
      <c r="U196" s="5"/>
      <c r="V196" s="5"/>
      <c r="W196" s="5">
        <v>105</v>
      </c>
      <c r="X196" s="5"/>
      <c r="Y196" s="5">
        <v>6030012700</v>
      </c>
      <c r="Z196" s="145"/>
      <c r="AA196" s="5">
        <v>3</v>
      </c>
      <c r="AB196" s="5">
        <v>6030036400</v>
      </c>
      <c r="AC196" s="5"/>
      <c r="AD196" s="5"/>
      <c r="AE196" s="5">
        <v>21</v>
      </c>
      <c r="AF196" s="6" t="s">
        <v>1144</v>
      </c>
    </row>
    <row r="197" spans="1:33" s="6" customFormat="1" x14ac:dyDescent="0.2">
      <c r="A197" s="6" t="s">
        <v>5305</v>
      </c>
      <c r="B197" s="52" t="s">
        <v>6704</v>
      </c>
      <c r="C197" s="6" t="s">
        <v>8819</v>
      </c>
      <c r="D197" s="5">
        <v>59</v>
      </c>
      <c r="E197" s="5"/>
      <c r="F197" s="5">
        <v>6030136500</v>
      </c>
      <c r="G197" s="5">
        <v>1</v>
      </c>
      <c r="H197" s="5"/>
      <c r="I197" s="5"/>
      <c r="J197" s="5"/>
      <c r="K197" s="5"/>
      <c r="L197" s="5">
        <v>6030033600</v>
      </c>
      <c r="M197" s="5">
        <v>1</v>
      </c>
      <c r="N197" s="5"/>
      <c r="O197" s="5">
        <v>6030034800</v>
      </c>
      <c r="P197" s="5">
        <v>70</v>
      </c>
      <c r="Q197" s="5"/>
      <c r="R197" s="5">
        <v>6030034300</v>
      </c>
      <c r="S197" s="5"/>
      <c r="T197" s="5">
        <v>147</v>
      </c>
      <c r="U197" s="5"/>
      <c r="V197" s="5" t="s">
        <v>8263</v>
      </c>
      <c r="W197" s="5">
        <v>80</v>
      </c>
      <c r="X197" s="5"/>
      <c r="Y197" s="5">
        <v>6030012700</v>
      </c>
      <c r="Z197" s="145"/>
      <c r="AA197" s="5">
        <v>3</v>
      </c>
      <c r="AB197" s="5">
        <v>6030036400</v>
      </c>
      <c r="AC197" s="5"/>
      <c r="AD197" s="5"/>
      <c r="AE197" s="4">
        <v>21</v>
      </c>
      <c r="AF197" s="6" t="s">
        <v>4092</v>
      </c>
    </row>
    <row r="198" spans="1:33" s="6" customFormat="1" x14ac:dyDescent="0.2">
      <c r="A198" s="6" t="s">
        <v>5305</v>
      </c>
      <c r="B198" s="52" t="s">
        <v>6704</v>
      </c>
      <c r="C198" s="6" t="s">
        <v>1853</v>
      </c>
      <c r="D198" s="5">
        <v>59</v>
      </c>
      <c r="E198" s="5"/>
      <c r="F198" s="5">
        <v>6030136500</v>
      </c>
      <c r="G198" s="5">
        <v>1</v>
      </c>
      <c r="H198" s="5"/>
      <c r="I198" s="5"/>
      <c r="J198" s="5"/>
      <c r="K198" s="5"/>
      <c r="L198" s="5">
        <v>6030033600</v>
      </c>
      <c r="M198" s="5">
        <v>1</v>
      </c>
      <c r="N198" s="5"/>
      <c r="O198" s="5">
        <v>6030034800</v>
      </c>
      <c r="P198" s="5">
        <v>70</v>
      </c>
      <c r="Q198" s="5"/>
      <c r="R198" s="5">
        <v>6030034300</v>
      </c>
      <c r="S198" s="5"/>
      <c r="T198" s="5">
        <v>147</v>
      </c>
      <c r="U198" s="5"/>
      <c r="V198" s="5" t="s">
        <v>8263</v>
      </c>
      <c r="W198" s="5">
        <v>80</v>
      </c>
      <c r="X198" s="5"/>
      <c r="Y198" s="5">
        <v>6030012700</v>
      </c>
      <c r="Z198" s="145"/>
      <c r="AA198" s="5">
        <v>3</v>
      </c>
      <c r="AB198" s="5">
        <v>6030036400</v>
      </c>
      <c r="AC198" s="5"/>
      <c r="AD198" s="5"/>
      <c r="AE198" s="4">
        <v>21</v>
      </c>
      <c r="AF198" s="6" t="s">
        <v>4092</v>
      </c>
    </row>
    <row r="199" spans="1:33" s="6" customFormat="1" x14ac:dyDescent="0.2">
      <c r="A199" s="6" t="s">
        <v>8490</v>
      </c>
      <c r="B199" s="52" t="s">
        <v>6704</v>
      </c>
      <c r="C199" s="6" t="s">
        <v>1105</v>
      </c>
      <c r="D199" s="5">
        <v>58</v>
      </c>
      <c r="E199" s="5"/>
      <c r="F199" s="5">
        <v>6030136500</v>
      </c>
      <c r="G199" s="5">
        <v>1</v>
      </c>
      <c r="H199" s="5"/>
      <c r="I199" s="5"/>
      <c r="J199" s="5"/>
      <c r="K199" s="5"/>
      <c r="L199" s="5">
        <v>6030033600</v>
      </c>
      <c r="M199" s="5">
        <v>1</v>
      </c>
      <c r="N199" s="5"/>
      <c r="O199" s="5">
        <v>6030034800</v>
      </c>
      <c r="P199" s="5">
        <v>100</v>
      </c>
      <c r="Q199" s="5"/>
      <c r="R199" s="5">
        <v>6030034300</v>
      </c>
      <c r="S199" s="5"/>
      <c r="T199" s="5">
        <v>147</v>
      </c>
      <c r="U199" s="5"/>
      <c r="V199" s="5"/>
      <c r="W199" s="5">
        <v>90</v>
      </c>
      <c r="X199" s="5"/>
      <c r="Y199" s="5">
        <v>6030012700</v>
      </c>
      <c r="Z199" s="145"/>
      <c r="AA199" s="5">
        <v>3</v>
      </c>
      <c r="AB199" s="5">
        <v>6030036400</v>
      </c>
      <c r="AC199" s="5"/>
      <c r="AD199" s="5"/>
      <c r="AE199" s="4">
        <v>21</v>
      </c>
      <c r="AF199" s="6" t="s">
        <v>8824</v>
      </c>
    </row>
    <row r="200" spans="1:33" s="6" customFormat="1" x14ac:dyDescent="0.2">
      <c r="A200" s="6" t="s">
        <v>8490</v>
      </c>
      <c r="B200" s="52" t="s">
        <v>6704</v>
      </c>
      <c r="C200" s="6" t="s">
        <v>2246</v>
      </c>
      <c r="D200" s="5">
        <v>58</v>
      </c>
      <c r="E200" s="5"/>
      <c r="F200" s="5">
        <v>6030136500</v>
      </c>
      <c r="G200" s="5">
        <v>1</v>
      </c>
      <c r="H200" s="5"/>
      <c r="I200" s="5"/>
      <c r="J200" s="5"/>
      <c r="K200" s="5"/>
      <c r="L200" s="5">
        <v>6030033600</v>
      </c>
      <c r="M200" s="5">
        <v>1</v>
      </c>
      <c r="N200" s="5"/>
      <c r="O200" s="5">
        <v>6030034800</v>
      </c>
      <c r="P200" s="5">
        <v>100</v>
      </c>
      <c r="Q200" s="5"/>
      <c r="R200" s="5">
        <v>6030034300</v>
      </c>
      <c r="S200" s="5"/>
      <c r="T200" s="5">
        <v>147</v>
      </c>
      <c r="U200" s="5"/>
      <c r="V200" s="5"/>
      <c r="W200" s="5">
        <v>90</v>
      </c>
      <c r="X200" s="5"/>
      <c r="Y200" s="5">
        <v>6030012700</v>
      </c>
      <c r="Z200" s="145"/>
      <c r="AA200" s="5">
        <v>3</v>
      </c>
      <c r="AB200" s="5">
        <v>6030036400</v>
      </c>
      <c r="AC200" s="5"/>
      <c r="AD200" s="5"/>
      <c r="AE200" s="4">
        <v>21</v>
      </c>
      <c r="AF200" s="6" t="s">
        <v>160</v>
      </c>
    </row>
    <row r="201" spans="1:33" s="6" customFormat="1" x14ac:dyDescent="0.2">
      <c r="A201" s="6" t="s">
        <v>8490</v>
      </c>
      <c r="B201" s="52">
        <v>0.25</v>
      </c>
      <c r="C201" s="6" t="s">
        <v>744</v>
      </c>
      <c r="D201" s="5">
        <v>56</v>
      </c>
      <c r="E201" s="5"/>
      <c r="F201" s="5">
        <v>6030136500</v>
      </c>
      <c r="G201" s="5">
        <v>1</v>
      </c>
      <c r="H201" s="5"/>
      <c r="I201" s="5"/>
      <c r="J201" s="5"/>
      <c r="K201" s="5"/>
      <c r="L201" s="5">
        <v>6030033600</v>
      </c>
      <c r="M201" s="5">
        <v>1</v>
      </c>
      <c r="N201" s="5"/>
      <c r="O201" s="5">
        <v>6030034800</v>
      </c>
      <c r="P201" s="5">
        <v>95</v>
      </c>
      <c r="Q201" s="5"/>
      <c r="R201" s="5">
        <v>6030034300</v>
      </c>
      <c r="S201" s="5"/>
      <c r="T201" s="5">
        <v>147</v>
      </c>
      <c r="U201" s="5"/>
      <c r="V201" s="5"/>
      <c r="W201" s="5">
        <v>85</v>
      </c>
      <c r="X201" s="5"/>
      <c r="Y201" s="5">
        <v>6030012700</v>
      </c>
      <c r="Z201" s="145"/>
      <c r="AA201" s="5">
        <v>1</v>
      </c>
      <c r="AB201" s="5">
        <v>6030036400</v>
      </c>
      <c r="AC201" s="5"/>
      <c r="AD201" s="5"/>
      <c r="AE201" s="4">
        <v>21</v>
      </c>
      <c r="AF201" s="6" t="s">
        <v>9467</v>
      </c>
    </row>
    <row r="202" spans="1:33" s="6" customFormat="1" x14ac:dyDescent="0.2">
      <c r="A202" s="6" t="s">
        <v>8490</v>
      </c>
      <c r="B202" s="52">
        <v>0.25</v>
      </c>
      <c r="C202" s="6" t="s">
        <v>1527</v>
      </c>
      <c r="D202" s="5"/>
      <c r="E202" s="5"/>
      <c r="F202" s="5">
        <v>6030136500</v>
      </c>
      <c r="G202" s="5">
        <v>1</v>
      </c>
      <c r="H202" s="5"/>
      <c r="I202" s="5"/>
      <c r="J202" s="5"/>
      <c r="K202" s="5"/>
      <c r="L202" s="5">
        <v>6030033600</v>
      </c>
      <c r="M202" s="5">
        <v>1</v>
      </c>
      <c r="N202" s="5"/>
      <c r="O202" s="5">
        <v>6030034800</v>
      </c>
      <c r="P202" s="5">
        <v>100</v>
      </c>
      <c r="Q202" s="5"/>
      <c r="R202" s="5">
        <v>6030034300</v>
      </c>
      <c r="S202" s="5"/>
      <c r="T202" s="5">
        <v>147</v>
      </c>
      <c r="U202" s="5"/>
      <c r="V202" s="5"/>
      <c r="W202" s="5">
        <v>90</v>
      </c>
      <c r="X202" s="5"/>
      <c r="Y202" s="5">
        <v>6030012700</v>
      </c>
      <c r="Z202" s="145"/>
      <c r="AA202" s="5">
        <v>4</v>
      </c>
      <c r="AB202" s="5">
        <v>6030036400</v>
      </c>
      <c r="AC202" s="5"/>
      <c r="AD202" s="5"/>
      <c r="AE202" s="5">
        <v>21</v>
      </c>
      <c r="AG202" s="6" t="s">
        <v>5090</v>
      </c>
    </row>
    <row r="203" spans="1:33" s="6" customFormat="1" x14ac:dyDescent="0.2">
      <c r="A203" s="6" t="s">
        <v>4416</v>
      </c>
      <c r="B203" s="52">
        <v>0.25</v>
      </c>
      <c r="C203" s="6" t="s">
        <v>1763</v>
      </c>
      <c r="D203" s="5">
        <v>58</v>
      </c>
      <c r="E203" s="5"/>
      <c r="F203" s="5">
        <v>6030136500</v>
      </c>
      <c r="G203" s="5">
        <v>2</v>
      </c>
      <c r="H203" s="5"/>
      <c r="I203" s="5"/>
      <c r="J203" s="5"/>
      <c r="K203" s="5"/>
      <c r="L203" s="5">
        <v>6030033600</v>
      </c>
      <c r="M203" s="5">
        <v>1</v>
      </c>
      <c r="N203" s="5"/>
      <c r="O203" s="5">
        <v>6030034800</v>
      </c>
      <c r="P203" s="5">
        <v>105</v>
      </c>
      <c r="Q203" s="5"/>
      <c r="R203" s="5">
        <v>6030034300</v>
      </c>
      <c r="S203" s="5"/>
      <c r="T203" s="5">
        <v>147</v>
      </c>
      <c r="U203" s="5"/>
      <c r="V203" s="5"/>
      <c r="W203" s="5">
        <v>85</v>
      </c>
      <c r="X203" s="5"/>
      <c r="Y203" s="5">
        <v>6030012700</v>
      </c>
      <c r="Z203" s="145"/>
      <c r="AA203" s="5">
        <v>3</v>
      </c>
      <c r="AB203" s="5">
        <v>6030036400</v>
      </c>
      <c r="AC203" s="5"/>
      <c r="AD203" s="5"/>
      <c r="AE203" s="5">
        <v>21</v>
      </c>
    </row>
    <row r="204" spans="1:33" s="6" customFormat="1" x14ac:dyDescent="0.2">
      <c r="A204" s="6" t="s">
        <v>8490</v>
      </c>
      <c r="B204" s="52">
        <v>0.25</v>
      </c>
      <c r="C204" s="6" t="s">
        <v>682</v>
      </c>
      <c r="D204" s="5">
        <v>56</v>
      </c>
      <c r="E204" s="5"/>
      <c r="F204" s="5">
        <v>6030136500</v>
      </c>
      <c r="G204" s="5">
        <v>1</v>
      </c>
      <c r="H204" s="5"/>
      <c r="I204" s="5"/>
      <c r="J204" s="5"/>
      <c r="K204" s="5"/>
      <c r="L204" s="5">
        <v>6030033600</v>
      </c>
      <c r="M204" s="5">
        <v>1</v>
      </c>
      <c r="N204" s="5"/>
      <c r="O204" s="5">
        <v>6030034800</v>
      </c>
      <c r="P204" s="5">
        <v>95</v>
      </c>
      <c r="Q204" s="5"/>
      <c r="R204" s="5">
        <v>6030034300</v>
      </c>
      <c r="S204" s="5"/>
      <c r="T204" s="5">
        <v>147</v>
      </c>
      <c r="U204" s="5"/>
      <c r="V204" s="5"/>
      <c r="W204" s="5">
        <v>100</v>
      </c>
      <c r="X204" s="5"/>
      <c r="Y204" s="5">
        <v>6030012700</v>
      </c>
      <c r="Z204" s="145"/>
      <c r="AA204" s="5">
        <v>3</v>
      </c>
      <c r="AB204" s="5">
        <v>6030036400</v>
      </c>
      <c r="AC204" s="5"/>
      <c r="AD204" s="5"/>
      <c r="AE204" s="5">
        <v>21</v>
      </c>
      <c r="AF204" s="6" t="s">
        <v>7824</v>
      </c>
    </row>
    <row r="205" spans="1:33" s="6" customFormat="1" x14ac:dyDescent="0.2">
      <c r="A205" t="s">
        <v>8490</v>
      </c>
      <c r="B205" s="53">
        <v>0.25</v>
      </c>
      <c r="C205" s="6" t="s">
        <v>1411</v>
      </c>
      <c r="D205" s="4">
        <v>56</v>
      </c>
      <c r="E205" s="5"/>
      <c r="F205" s="5">
        <v>6030136500</v>
      </c>
      <c r="G205" s="5">
        <v>1</v>
      </c>
      <c r="H205" s="5"/>
      <c r="I205" s="5"/>
      <c r="J205" s="5"/>
      <c r="K205" s="5"/>
      <c r="L205" s="5">
        <v>6030033600</v>
      </c>
      <c r="M205" s="5">
        <v>1</v>
      </c>
      <c r="N205" s="5"/>
      <c r="O205" s="5">
        <v>6030034800</v>
      </c>
      <c r="P205" s="5">
        <v>85</v>
      </c>
      <c r="Q205" s="5"/>
      <c r="R205" s="5">
        <v>6030034300</v>
      </c>
      <c r="S205" s="5"/>
      <c r="T205" s="5">
        <v>147</v>
      </c>
      <c r="U205" s="5"/>
      <c r="V205" s="5"/>
      <c r="W205" s="5">
        <v>100</v>
      </c>
      <c r="X205" s="5"/>
      <c r="Y205" s="5">
        <v>6030012700</v>
      </c>
      <c r="Z205" s="145"/>
      <c r="AA205" s="5">
        <v>3</v>
      </c>
      <c r="AB205" s="5">
        <v>6030036400</v>
      </c>
      <c r="AC205" s="5"/>
      <c r="AD205" s="5"/>
      <c r="AE205" s="5">
        <v>21</v>
      </c>
    </row>
    <row r="206" spans="1:33" s="6" customFormat="1" x14ac:dyDescent="0.2">
      <c r="A206" s="6" t="s">
        <v>8490</v>
      </c>
      <c r="B206" s="52">
        <v>0.25</v>
      </c>
      <c r="C206" s="6" t="s">
        <v>985</v>
      </c>
      <c r="D206" s="5">
        <v>58</v>
      </c>
      <c r="E206" s="5"/>
      <c r="F206" s="5">
        <v>6030136500</v>
      </c>
      <c r="G206" s="5">
        <v>1</v>
      </c>
      <c r="H206" s="5"/>
      <c r="I206" s="5"/>
      <c r="J206" s="5"/>
      <c r="K206" s="5"/>
      <c r="L206" s="5">
        <v>6030033600</v>
      </c>
      <c r="M206" s="5">
        <v>1</v>
      </c>
      <c r="N206" s="5"/>
      <c r="O206" s="5">
        <v>6030034800</v>
      </c>
      <c r="P206" s="5">
        <v>75</v>
      </c>
      <c r="Q206" s="5"/>
      <c r="R206" s="5">
        <v>6030034300</v>
      </c>
      <c r="S206" s="5"/>
      <c r="T206" s="5">
        <v>147</v>
      </c>
      <c r="U206" s="5"/>
      <c r="V206" s="5"/>
      <c r="W206" s="5">
        <v>75</v>
      </c>
      <c r="X206" s="5"/>
      <c r="Y206" s="5">
        <v>6030012700</v>
      </c>
      <c r="Z206" s="145"/>
      <c r="AA206" s="5">
        <v>3</v>
      </c>
      <c r="AB206" s="5">
        <v>6030036400</v>
      </c>
      <c r="AC206" s="5"/>
      <c r="AD206" s="5"/>
      <c r="AE206" s="5">
        <v>21</v>
      </c>
    </row>
    <row r="207" spans="1:33" s="6" customFormat="1" x14ac:dyDescent="0.2">
      <c r="A207" s="6" t="s">
        <v>8490</v>
      </c>
      <c r="B207" s="52">
        <v>0.25</v>
      </c>
      <c r="C207" s="6" t="s">
        <v>2683</v>
      </c>
      <c r="D207" s="5">
        <v>58</v>
      </c>
      <c r="E207" s="5"/>
      <c r="F207" s="5">
        <v>6030136500</v>
      </c>
      <c r="G207" s="5">
        <v>1</v>
      </c>
      <c r="H207" s="5"/>
      <c r="I207" s="5"/>
      <c r="J207" s="5"/>
      <c r="K207" s="5"/>
      <c r="L207" s="5">
        <v>6030033600</v>
      </c>
      <c r="M207" s="5">
        <v>1</v>
      </c>
      <c r="N207" s="5"/>
      <c r="O207" s="5">
        <v>6030034800</v>
      </c>
      <c r="P207" s="5">
        <v>117</v>
      </c>
      <c r="Q207" s="5"/>
      <c r="R207" s="5">
        <v>6030034300</v>
      </c>
      <c r="S207" s="5"/>
      <c r="T207" s="5">
        <v>147</v>
      </c>
      <c r="U207" s="5"/>
      <c r="V207" s="5"/>
      <c r="W207" s="5">
        <v>115</v>
      </c>
      <c r="X207" s="5"/>
      <c r="Y207" s="5">
        <v>6030012700</v>
      </c>
      <c r="Z207" s="145"/>
      <c r="AA207" s="5">
        <v>3</v>
      </c>
      <c r="AB207" s="5">
        <v>6030036400</v>
      </c>
      <c r="AC207" s="5"/>
      <c r="AD207" s="5"/>
      <c r="AE207" s="5">
        <v>21</v>
      </c>
    </row>
    <row r="208" spans="1:33" s="6" customFormat="1" x14ac:dyDescent="0.2">
      <c r="B208" s="52"/>
      <c r="D208" s="5"/>
      <c r="E208" s="5"/>
      <c r="F208" s="5"/>
      <c r="G208" s="5"/>
      <c r="H208" s="5"/>
      <c r="I208" s="5"/>
      <c r="J208" s="5"/>
      <c r="K208" s="5"/>
      <c r="L208" s="5"/>
      <c r="M208" s="5"/>
      <c r="N208" s="5"/>
      <c r="O208" s="5"/>
      <c r="P208" s="5"/>
      <c r="Q208" s="5"/>
      <c r="R208" s="5"/>
      <c r="S208" s="5"/>
      <c r="T208" s="5"/>
      <c r="U208" s="5"/>
      <c r="V208" s="5"/>
      <c r="W208" s="5"/>
      <c r="X208" s="5"/>
      <c r="Y208" s="5"/>
      <c r="Z208" s="145"/>
      <c r="AA208" s="5"/>
      <c r="AB208" s="5"/>
      <c r="AC208" s="5"/>
      <c r="AD208" s="5"/>
      <c r="AE208" s="4">
        <v>0</v>
      </c>
      <c r="AG208"/>
    </row>
    <row r="209" spans="1:34" s="6" customFormat="1" x14ac:dyDescent="0.2">
      <c r="A209" s="6" t="s">
        <v>8490</v>
      </c>
      <c r="B209" s="52" t="s">
        <v>161</v>
      </c>
      <c r="C209" s="6" t="s">
        <v>2122</v>
      </c>
      <c r="D209" s="5">
        <v>58</v>
      </c>
      <c r="E209" s="5"/>
      <c r="F209" s="5">
        <v>6030136500</v>
      </c>
      <c r="G209" s="5">
        <v>2</v>
      </c>
      <c r="H209" s="5"/>
      <c r="I209" s="5"/>
      <c r="J209" s="5"/>
      <c r="K209" s="5"/>
      <c r="L209" s="5">
        <v>6030033600</v>
      </c>
      <c r="M209" s="5">
        <v>1</v>
      </c>
      <c r="N209" s="5"/>
      <c r="O209" s="5">
        <v>6030034800</v>
      </c>
      <c r="P209" s="5">
        <v>115</v>
      </c>
      <c r="Q209" s="5"/>
      <c r="R209" s="5">
        <v>6030034300</v>
      </c>
      <c r="S209" s="5"/>
      <c r="T209" s="5">
        <v>147</v>
      </c>
      <c r="U209" s="5"/>
      <c r="V209" s="5"/>
      <c r="W209" s="5">
        <v>118</v>
      </c>
      <c r="X209" s="5"/>
      <c r="Y209" s="5">
        <v>6030012700</v>
      </c>
      <c r="Z209" s="145"/>
      <c r="AA209" s="5">
        <v>3</v>
      </c>
      <c r="AB209" s="5">
        <v>6030036400</v>
      </c>
      <c r="AC209" s="5"/>
      <c r="AD209" s="5"/>
      <c r="AE209" s="5">
        <v>21</v>
      </c>
      <c r="AF209" s="6" t="s">
        <v>162</v>
      </c>
    </row>
    <row r="210" spans="1:34" s="6" customFormat="1" x14ac:dyDescent="0.2">
      <c r="A210" s="6" t="s">
        <v>8490</v>
      </c>
      <c r="B210" s="52" t="s">
        <v>161</v>
      </c>
      <c r="C210" s="6" t="s">
        <v>10151</v>
      </c>
      <c r="D210" s="5">
        <v>57</v>
      </c>
      <c r="E210" s="5"/>
      <c r="F210" s="5">
        <v>6030136500</v>
      </c>
      <c r="G210" s="5">
        <v>2</v>
      </c>
      <c r="H210" s="5"/>
      <c r="I210" s="5"/>
      <c r="J210" s="5"/>
      <c r="K210" s="5"/>
      <c r="L210" s="5">
        <v>6030033600</v>
      </c>
      <c r="M210" s="5">
        <v>1</v>
      </c>
      <c r="N210" s="5"/>
      <c r="O210" s="5">
        <v>6030034800</v>
      </c>
      <c r="P210" s="5">
        <v>115</v>
      </c>
      <c r="Q210" s="5"/>
      <c r="R210" s="5">
        <v>6030034300</v>
      </c>
      <c r="S210" s="5"/>
      <c r="T210" s="5">
        <v>147</v>
      </c>
      <c r="U210" s="5"/>
      <c r="V210" s="5"/>
      <c r="W210" s="5">
        <v>118</v>
      </c>
      <c r="X210" s="5"/>
      <c r="Y210" s="5">
        <v>6030012700</v>
      </c>
      <c r="Z210" s="145"/>
      <c r="AA210" s="5">
        <v>3</v>
      </c>
      <c r="AB210" s="5">
        <v>6030036400</v>
      </c>
      <c r="AC210" s="5"/>
      <c r="AD210" s="5"/>
      <c r="AE210" s="4">
        <v>21</v>
      </c>
      <c r="AF210" s="6" t="s">
        <v>162</v>
      </c>
      <c r="AG210"/>
      <c r="AH210"/>
    </row>
    <row r="211" spans="1:34" s="6" customFormat="1" x14ac:dyDescent="0.2">
      <c r="A211" s="6" t="s">
        <v>8490</v>
      </c>
      <c r="B211" s="52" t="s">
        <v>161</v>
      </c>
      <c r="C211" s="6" t="s">
        <v>5960</v>
      </c>
      <c r="D211" s="5">
        <v>58</v>
      </c>
      <c r="E211" s="5"/>
      <c r="F211" s="5">
        <v>6030136500</v>
      </c>
      <c r="G211" s="5">
        <v>1</v>
      </c>
      <c r="H211" s="5"/>
      <c r="I211" s="5"/>
      <c r="J211" s="5"/>
      <c r="K211" s="5"/>
      <c r="L211" s="5">
        <v>6030033600</v>
      </c>
      <c r="M211" s="5">
        <v>1</v>
      </c>
      <c r="N211" s="5"/>
      <c r="O211" s="5">
        <v>6030034800</v>
      </c>
      <c r="P211" s="5">
        <v>90</v>
      </c>
      <c r="Q211" s="5"/>
      <c r="R211" s="5">
        <v>6030034300</v>
      </c>
      <c r="S211" s="5"/>
      <c r="T211" s="5">
        <v>147</v>
      </c>
      <c r="U211" s="5"/>
      <c r="V211" s="5"/>
      <c r="W211" s="5">
        <v>105</v>
      </c>
      <c r="X211" s="5"/>
      <c r="Y211" s="5">
        <v>6030012700</v>
      </c>
      <c r="Z211" s="145"/>
      <c r="AA211" s="5">
        <v>4</v>
      </c>
      <c r="AB211" s="5">
        <v>6030036400</v>
      </c>
      <c r="AC211" s="5"/>
      <c r="AD211" s="5"/>
      <c r="AE211" s="5">
        <v>21</v>
      </c>
      <c r="AF211" s="6" t="s">
        <v>845</v>
      </c>
    </row>
    <row r="212" spans="1:34" x14ac:dyDescent="0.2">
      <c r="A212" t="s">
        <v>8490</v>
      </c>
      <c r="B212" s="52" t="s">
        <v>161</v>
      </c>
      <c r="C212" s="6" t="s">
        <v>1425</v>
      </c>
      <c r="D212" s="4">
        <v>58</v>
      </c>
      <c r="E212" s="4"/>
      <c r="F212" s="4">
        <v>6030136500</v>
      </c>
      <c r="G212" s="4">
        <v>1</v>
      </c>
      <c r="H212" s="4"/>
      <c r="I212" s="4"/>
      <c r="J212" s="4"/>
      <c r="K212" s="4"/>
      <c r="L212" s="4">
        <v>6030033600</v>
      </c>
      <c r="M212" s="4">
        <v>1</v>
      </c>
      <c r="N212" s="4"/>
      <c r="O212" s="4">
        <v>6030034800</v>
      </c>
      <c r="P212" s="4">
        <v>90</v>
      </c>
      <c r="Q212" s="4"/>
      <c r="R212" s="5">
        <v>6030034300</v>
      </c>
      <c r="S212" s="4"/>
      <c r="T212" s="4">
        <v>147</v>
      </c>
      <c r="U212" s="4"/>
      <c r="V212" s="4"/>
      <c r="W212" s="4">
        <v>105</v>
      </c>
      <c r="X212" s="4"/>
      <c r="Y212" s="4">
        <v>6030012700</v>
      </c>
      <c r="Z212" s="139"/>
      <c r="AA212" s="4">
        <v>4</v>
      </c>
      <c r="AB212" s="4">
        <v>6030036400</v>
      </c>
      <c r="AC212" s="4"/>
      <c r="AD212" s="4"/>
      <c r="AE212" s="4">
        <v>21</v>
      </c>
      <c r="AF212" t="s">
        <v>9188</v>
      </c>
    </row>
    <row r="213" spans="1:34" s="6" customFormat="1" x14ac:dyDescent="0.2">
      <c r="A213" s="6" t="s">
        <v>3365</v>
      </c>
      <c r="B213" s="52" t="s">
        <v>161</v>
      </c>
      <c r="C213" s="6" t="s">
        <v>8774</v>
      </c>
      <c r="D213" s="5">
        <v>57</v>
      </c>
      <c r="E213" s="5"/>
      <c r="F213" s="5">
        <v>6030136500</v>
      </c>
      <c r="G213" s="5">
        <v>2</v>
      </c>
      <c r="H213" s="5"/>
      <c r="I213" s="5"/>
      <c r="J213" s="5"/>
      <c r="K213" s="5"/>
      <c r="L213" s="5">
        <v>6030033600</v>
      </c>
      <c r="M213" s="5">
        <v>1</v>
      </c>
      <c r="N213" s="5"/>
      <c r="O213" s="5" t="s">
        <v>9205</v>
      </c>
      <c r="P213" s="5">
        <v>136</v>
      </c>
      <c r="Q213" s="5"/>
      <c r="R213" s="5">
        <v>6030034300</v>
      </c>
      <c r="S213" s="5"/>
      <c r="T213" s="5">
        <v>147</v>
      </c>
      <c r="U213" s="5"/>
      <c r="V213" s="5" t="s">
        <v>7641</v>
      </c>
      <c r="W213" s="5">
        <v>136</v>
      </c>
      <c r="X213" s="5"/>
      <c r="Y213" s="5">
        <v>6030012700</v>
      </c>
      <c r="Z213" s="145"/>
      <c r="AA213" s="5"/>
      <c r="AB213" s="5">
        <v>6080033200</v>
      </c>
      <c r="AC213" s="5"/>
      <c r="AD213" s="5"/>
      <c r="AE213" s="227" t="s">
        <v>9205</v>
      </c>
      <c r="AF213" s="6" t="s">
        <v>5318</v>
      </c>
    </row>
    <row r="214" spans="1:34" x14ac:dyDescent="0.2">
      <c r="B214" s="52" t="s">
        <v>161</v>
      </c>
      <c r="C214" t="s">
        <v>10152</v>
      </c>
      <c r="D214" s="4">
        <v>55</v>
      </c>
      <c r="F214" s="4">
        <v>6030136500</v>
      </c>
      <c r="G214" s="4">
        <v>1</v>
      </c>
      <c r="I214" s="4"/>
      <c r="K214" s="4"/>
      <c r="L214" s="4">
        <v>6030037100</v>
      </c>
      <c r="M214" s="4">
        <v>1</v>
      </c>
      <c r="N214" s="4"/>
      <c r="O214" s="4">
        <v>6030034800</v>
      </c>
      <c r="P214" s="4">
        <v>117</v>
      </c>
      <c r="Q214" s="4"/>
      <c r="R214" s="4">
        <v>6030034300</v>
      </c>
      <c r="S214" s="4"/>
      <c r="T214" s="4">
        <v>147</v>
      </c>
      <c r="U214" s="4"/>
      <c r="V214" s="4" t="s">
        <v>7641</v>
      </c>
      <c r="W214" s="4">
        <v>121</v>
      </c>
      <c r="X214" s="4"/>
      <c r="Y214" s="4">
        <v>6030012700</v>
      </c>
      <c r="Z214" s="139"/>
      <c r="AA214" s="4"/>
      <c r="AB214" s="4">
        <v>6030036400</v>
      </c>
      <c r="AC214" s="4">
        <v>6060032900</v>
      </c>
      <c r="AD214" s="4"/>
      <c r="AE214" s="4">
        <v>29</v>
      </c>
    </row>
    <row r="215" spans="1:34" s="6" customFormat="1" x14ac:dyDescent="0.2">
      <c r="B215" s="52" t="s">
        <v>161</v>
      </c>
      <c r="C215" s="6" t="s">
        <v>3792</v>
      </c>
      <c r="D215" s="5">
        <v>55</v>
      </c>
      <c r="F215" s="5">
        <v>6030136500</v>
      </c>
      <c r="G215" s="5">
        <v>1</v>
      </c>
      <c r="I215" s="5"/>
      <c r="K215" s="5"/>
      <c r="L215" s="5">
        <v>6030037100</v>
      </c>
      <c r="M215" s="5">
        <v>1</v>
      </c>
      <c r="N215" s="5"/>
      <c r="O215" s="5">
        <v>6030034800</v>
      </c>
      <c r="P215" s="5">
        <v>117</v>
      </c>
      <c r="Q215" s="5"/>
      <c r="R215" s="5">
        <v>6030034300</v>
      </c>
      <c r="S215" s="5"/>
      <c r="T215" s="5">
        <v>147</v>
      </c>
      <c r="U215" s="5"/>
      <c r="V215" s="5" t="s">
        <v>7641</v>
      </c>
      <c r="W215" s="5">
        <v>121</v>
      </c>
      <c r="X215" s="5"/>
      <c r="Y215" s="5">
        <v>6030012700</v>
      </c>
      <c r="Z215" s="145"/>
      <c r="AA215" s="5"/>
      <c r="AB215" s="5">
        <v>6030036400</v>
      </c>
      <c r="AC215" s="5">
        <v>6030036300</v>
      </c>
      <c r="AD215" s="5"/>
      <c r="AE215" s="5">
        <v>30</v>
      </c>
    </row>
    <row r="216" spans="1:34" x14ac:dyDescent="0.2">
      <c r="B216" s="52" t="s">
        <v>161</v>
      </c>
      <c r="C216" t="s">
        <v>3793</v>
      </c>
      <c r="D216" s="4">
        <v>55</v>
      </c>
      <c r="F216" s="4">
        <v>6030136500</v>
      </c>
      <c r="G216" s="4">
        <v>1</v>
      </c>
      <c r="I216" s="4"/>
      <c r="K216" s="4"/>
      <c r="L216" s="4">
        <v>6030037100</v>
      </c>
      <c r="M216" s="4">
        <v>1</v>
      </c>
      <c r="N216" s="4"/>
      <c r="O216" s="4">
        <v>6030034800</v>
      </c>
      <c r="P216" s="4">
        <v>117</v>
      </c>
      <c r="Q216" s="4"/>
      <c r="R216" s="4">
        <v>6030034300</v>
      </c>
      <c r="S216" s="4"/>
      <c r="T216" s="4">
        <v>147</v>
      </c>
      <c r="U216" s="4"/>
      <c r="V216" s="4" t="s">
        <v>7641</v>
      </c>
      <c r="W216" s="4">
        <v>121</v>
      </c>
      <c r="X216" s="4"/>
      <c r="Y216" s="4">
        <v>6030012700</v>
      </c>
      <c r="Z216" s="139"/>
      <c r="AA216" s="4"/>
      <c r="AB216" s="4">
        <v>6030036400</v>
      </c>
      <c r="AC216" s="4">
        <v>6050033300</v>
      </c>
      <c r="AD216" s="4"/>
      <c r="AE216" s="4">
        <v>31</v>
      </c>
    </row>
    <row r="217" spans="1:34" s="6" customFormat="1" x14ac:dyDescent="0.2">
      <c r="A217" s="6" t="s">
        <v>8490</v>
      </c>
      <c r="B217" s="52" t="s">
        <v>161</v>
      </c>
      <c r="C217" s="6" t="s">
        <v>10003</v>
      </c>
      <c r="D217" s="5">
        <v>58</v>
      </c>
      <c r="F217" s="5">
        <v>6030136500</v>
      </c>
      <c r="G217" s="5">
        <v>2</v>
      </c>
      <c r="I217" s="5"/>
      <c r="K217" s="5"/>
      <c r="L217" s="5">
        <v>6030033600</v>
      </c>
      <c r="M217" s="5">
        <v>1</v>
      </c>
      <c r="N217" s="5"/>
      <c r="O217" s="5">
        <v>6030034800</v>
      </c>
      <c r="P217" s="5">
        <v>110</v>
      </c>
      <c r="Q217" s="5"/>
      <c r="R217" s="5">
        <v>6030034300</v>
      </c>
      <c r="S217" s="5"/>
      <c r="T217" s="5">
        <v>147</v>
      </c>
      <c r="U217" s="5"/>
      <c r="V217" s="5"/>
      <c r="W217" s="5">
        <v>92</v>
      </c>
      <c r="X217" s="5"/>
      <c r="Y217" s="5">
        <v>6030012700</v>
      </c>
      <c r="Z217" s="145"/>
      <c r="AA217" s="5">
        <v>4</v>
      </c>
      <c r="AB217" s="5">
        <v>6030036400</v>
      </c>
      <c r="AC217" s="5"/>
      <c r="AD217" s="5"/>
      <c r="AE217" s="5">
        <v>21</v>
      </c>
      <c r="AF217" s="6" t="s">
        <v>9188</v>
      </c>
    </row>
    <row r="218" spans="1:34" s="6" customFormat="1" x14ac:dyDescent="0.2">
      <c r="A218" s="6" t="s">
        <v>8490</v>
      </c>
      <c r="B218" s="52" t="s">
        <v>161</v>
      </c>
      <c r="C218" s="6" t="s">
        <v>2602</v>
      </c>
      <c r="D218" s="5">
        <v>58</v>
      </c>
      <c r="F218" s="5">
        <v>6030136500</v>
      </c>
      <c r="G218" s="5">
        <v>2</v>
      </c>
      <c r="I218" s="5">
        <v>6030032700</v>
      </c>
      <c r="J218" s="6">
        <v>117</v>
      </c>
      <c r="K218" s="5"/>
      <c r="L218" s="5">
        <v>6030033600</v>
      </c>
      <c r="M218" s="5">
        <v>1</v>
      </c>
      <c r="N218" s="5"/>
      <c r="O218" s="5">
        <v>6030034800</v>
      </c>
      <c r="P218" s="5">
        <v>100</v>
      </c>
      <c r="Q218" s="5"/>
      <c r="R218" s="5">
        <v>6030034300</v>
      </c>
      <c r="S218" s="5"/>
      <c r="T218" s="5">
        <v>147</v>
      </c>
      <c r="U218" s="5"/>
      <c r="V218" s="5"/>
      <c r="W218" s="5">
        <v>108</v>
      </c>
      <c r="X218" s="5"/>
      <c r="Y218" s="5">
        <v>6030012700</v>
      </c>
      <c r="Z218" s="145"/>
      <c r="AA218" s="5">
        <v>4</v>
      </c>
      <c r="AB218" s="5">
        <v>6030036400</v>
      </c>
      <c r="AC218" s="5"/>
      <c r="AD218" s="5"/>
      <c r="AE218" s="4">
        <v>32</v>
      </c>
      <c r="AF218" s="6" t="s">
        <v>5319</v>
      </c>
      <c r="AG218"/>
    </row>
    <row r="219" spans="1:34" s="6" customFormat="1" x14ac:dyDescent="0.2">
      <c r="A219" s="6" t="s">
        <v>8490</v>
      </c>
      <c r="B219" s="52" t="s">
        <v>161</v>
      </c>
      <c r="C219" s="6" t="s">
        <v>10004</v>
      </c>
      <c r="D219" s="5">
        <v>55</v>
      </c>
      <c r="F219" s="5">
        <v>6030136500</v>
      </c>
      <c r="G219" s="5">
        <v>1</v>
      </c>
      <c r="I219" s="5"/>
      <c r="K219" s="5"/>
      <c r="L219" s="5">
        <v>6030033600</v>
      </c>
      <c r="M219" s="5">
        <v>1</v>
      </c>
      <c r="N219" s="5"/>
      <c r="O219" s="5">
        <v>6030034800</v>
      </c>
      <c r="P219" s="5">
        <v>95</v>
      </c>
      <c r="Q219" s="5"/>
      <c r="R219" s="5">
        <v>6030034300</v>
      </c>
      <c r="S219" s="5"/>
      <c r="T219" s="5">
        <v>147</v>
      </c>
      <c r="U219" s="5"/>
      <c r="V219" s="5"/>
      <c r="W219" s="5">
        <v>115</v>
      </c>
      <c r="X219" s="5"/>
      <c r="Y219" s="5">
        <v>6030012700</v>
      </c>
      <c r="Z219" s="145"/>
      <c r="AA219" s="5">
        <v>3</v>
      </c>
      <c r="AB219" s="5">
        <v>6030036400</v>
      </c>
      <c r="AC219" s="5"/>
      <c r="AD219" s="5"/>
      <c r="AE219" s="5">
        <v>21</v>
      </c>
      <c r="AF219" s="6" t="s">
        <v>402</v>
      </c>
    </row>
    <row r="220" spans="1:34" x14ac:dyDescent="0.2">
      <c r="B220" s="52">
        <v>0.2</v>
      </c>
      <c r="C220" t="s">
        <v>688</v>
      </c>
      <c r="D220" s="4">
        <v>55</v>
      </c>
      <c r="F220" s="4">
        <v>6030136500</v>
      </c>
      <c r="G220" s="4">
        <v>1</v>
      </c>
      <c r="I220" s="4"/>
      <c r="K220" s="4"/>
      <c r="L220" s="4">
        <v>6030033600</v>
      </c>
      <c r="M220" s="4">
        <v>1</v>
      </c>
      <c r="N220" s="4"/>
      <c r="O220" s="4">
        <v>6030034800</v>
      </c>
      <c r="P220" s="4">
        <v>130</v>
      </c>
      <c r="Q220" s="4"/>
      <c r="R220" s="4">
        <v>6030034300</v>
      </c>
      <c r="S220" s="4"/>
      <c r="T220" s="4">
        <v>147</v>
      </c>
      <c r="U220" s="4"/>
      <c r="V220" s="4"/>
      <c r="W220" s="4">
        <v>105</v>
      </c>
      <c r="X220" s="4"/>
      <c r="Y220" s="4">
        <v>6030012700</v>
      </c>
      <c r="Z220" s="139"/>
      <c r="AA220" s="4">
        <v>3</v>
      </c>
      <c r="AB220" s="4">
        <v>6030036400</v>
      </c>
      <c r="AC220" s="4"/>
      <c r="AD220" s="4"/>
      <c r="AE220" s="4">
        <v>21</v>
      </c>
      <c r="AF220" t="s">
        <v>3376</v>
      </c>
    </row>
    <row r="221" spans="1:34" s="6" customFormat="1" x14ac:dyDescent="0.2">
      <c r="A221" s="6" t="s">
        <v>8490</v>
      </c>
      <c r="B221" s="52" t="s">
        <v>161</v>
      </c>
      <c r="C221" s="6" t="s">
        <v>9558</v>
      </c>
      <c r="D221" s="5">
        <v>56</v>
      </c>
      <c r="E221" s="5"/>
      <c r="F221" s="5">
        <v>6030136500</v>
      </c>
      <c r="G221" s="5">
        <v>1</v>
      </c>
      <c r="H221" s="5"/>
      <c r="I221" s="5"/>
      <c r="J221" s="5"/>
      <c r="K221" s="5"/>
      <c r="L221" s="5">
        <v>6030033600</v>
      </c>
      <c r="M221" s="5">
        <v>1</v>
      </c>
      <c r="N221" s="5"/>
      <c r="O221" s="5">
        <v>6030034800</v>
      </c>
      <c r="P221" s="5">
        <v>117</v>
      </c>
      <c r="Q221" s="5"/>
      <c r="R221" s="5">
        <v>6030034300</v>
      </c>
      <c r="S221" s="5"/>
      <c r="T221" s="5">
        <v>147</v>
      </c>
      <c r="U221" s="5"/>
      <c r="V221" s="5"/>
      <c r="W221" s="5">
        <v>105</v>
      </c>
      <c r="X221" s="5"/>
      <c r="Y221" s="5">
        <v>6030012700</v>
      </c>
      <c r="Z221" s="145"/>
      <c r="AA221" s="5">
        <v>3</v>
      </c>
      <c r="AB221" s="5">
        <v>6030036400</v>
      </c>
      <c r="AC221" s="5"/>
      <c r="AD221" s="5"/>
      <c r="AE221" s="5">
        <v>21</v>
      </c>
      <c r="AF221" s="6" t="s">
        <v>1396</v>
      </c>
    </row>
    <row r="222" spans="1:34" x14ac:dyDescent="0.2">
      <c r="A222" t="s">
        <v>4957</v>
      </c>
      <c r="B222" s="53">
        <v>0.2</v>
      </c>
      <c r="C222" t="s">
        <v>7092</v>
      </c>
      <c r="D222" s="4">
        <v>52</v>
      </c>
      <c r="E222" s="4"/>
      <c r="F222" s="4">
        <v>6030136500</v>
      </c>
      <c r="G222" s="4">
        <v>2</v>
      </c>
      <c r="H222" s="4"/>
      <c r="I222" s="4"/>
      <c r="J222" s="4"/>
      <c r="K222" s="4"/>
      <c r="L222" s="4"/>
      <c r="M222" s="4"/>
      <c r="N222" s="4"/>
      <c r="O222" s="4">
        <v>6030036800</v>
      </c>
      <c r="P222" s="4">
        <v>142</v>
      </c>
      <c r="Q222" s="4"/>
      <c r="R222" s="4">
        <v>6080032400</v>
      </c>
      <c r="S222" s="4"/>
      <c r="T222" s="4">
        <v>147</v>
      </c>
      <c r="U222" s="4"/>
      <c r="V222" s="4" t="s">
        <v>7641</v>
      </c>
      <c r="W222" s="4">
        <v>133</v>
      </c>
      <c r="X222" s="4"/>
      <c r="Y222" s="4">
        <v>6030013300</v>
      </c>
      <c r="Z222" s="139"/>
      <c r="AA222" s="4"/>
      <c r="AB222" s="5">
        <v>6080032300</v>
      </c>
      <c r="AC222" s="5">
        <v>6060033000</v>
      </c>
      <c r="AD222" s="5"/>
      <c r="AE222" s="4">
        <v>22</v>
      </c>
      <c r="AF222" t="s">
        <v>10426</v>
      </c>
    </row>
    <row r="223" spans="1:34" s="6" customFormat="1" x14ac:dyDescent="0.2">
      <c r="A223" s="6" t="s">
        <v>4957</v>
      </c>
      <c r="B223" s="52">
        <v>0.2</v>
      </c>
      <c r="C223" s="6" t="s">
        <v>5599</v>
      </c>
      <c r="D223" s="5">
        <v>52</v>
      </c>
      <c r="E223" s="5"/>
      <c r="F223" s="5">
        <v>6030136500</v>
      </c>
      <c r="G223" s="5">
        <v>2</v>
      </c>
      <c r="H223" s="5"/>
      <c r="I223" s="5"/>
      <c r="J223" s="5"/>
      <c r="K223" s="5"/>
      <c r="L223" s="5"/>
      <c r="M223" s="5"/>
      <c r="N223" s="5"/>
      <c r="O223" s="5">
        <v>6030036800</v>
      </c>
      <c r="P223" s="5">
        <v>142</v>
      </c>
      <c r="Q223" s="5"/>
      <c r="R223" s="5">
        <v>6080032400</v>
      </c>
      <c r="S223" s="5"/>
      <c r="T223" s="5">
        <v>147</v>
      </c>
      <c r="U223" s="5"/>
      <c r="V223" s="5" t="s">
        <v>7641</v>
      </c>
      <c r="W223" s="5">
        <v>133</v>
      </c>
      <c r="X223" s="5"/>
      <c r="Y223" s="5">
        <v>6030013300</v>
      </c>
      <c r="Z223" s="145"/>
      <c r="AA223" s="5"/>
      <c r="AB223" s="5">
        <v>6080032300</v>
      </c>
      <c r="AC223" s="5">
        <v>6030036900</v>
      </c>
      <c r="AD223" s="5"/>
      <c r="AE223" s="5">
        <v>23</v>
      </c>
      <c r="AF223" s="6" t="s">
        <v>10426</v>
      </c>
    </row>
    <row r="224" spans="1:34" x14ac:dyDescent="0.2">
      <c r="A224" t="s">
        <v>4957</v>
      </c>
      <c r="B224" s="53">
        <v>0.2</v>
      </c>
      <c r="C224" t="s">
        <v>762</v>
      </c>
      <c r="D224" s="4">
        <v>52</v>
      </c>
      <c r="E224" s="4"/>
      <c r="F224" s="4">
        <v>6030136500</v>
      </c>
      <c r="G224" s="4">
        <v>2</v>
      </c>
      <c r="H224" s="4"/>
      <c r="I224" s="4"/>
      <c r="J224" s="4"/>
      <c r="K224" s="4"/>
      <c r="L224" s="4"/>
      <c r="M224" s="4"/>
      <c r="N224" s="4"/>
      <c r="O224" s="4">
        <v>6030036800</v>
      </c>
      <c r="P224" s="4">
        <v>142</v>
      </c>
      <c r="Q224" s="4"/>
      <c r="R224" s="4">
        <v>6080032400</v>
      </c>
      <c r="S224" s="4"/>
      <c r="T224" s="4">
        <v>147</v>
      </c>
      <c r="U224" s="4"/>
      <c r="V224" s="4" t="s">
        <v>7641</v>
      </c>
      <c r="W224" s="4">
        <v>133</v>
      </c>
      <c r="X224" s="4"/>
      <c r="Y224" s="4">
        <v>6030013300</v>
      </c>
      <c r="Z224" s="139"/>
      <c r="AA224" s="4"/>
      <c r="AB224" s="5">
        <v>6080032300</v>
      </c>
      <c r="AC224" s="5">
        <v>6050033400</v>
      </c>
      <c r="AD224" s="5"/>
      <c r="AE224" s="4">
        <v>24</v>
      </c>
      <c r="AF224" t="s">
        <v>10426</v>
      </c>
    </row>
    <row r="225" spans="1:33" s="6" customFormat="1" x14ac:dyDescent="0.2">
      <c r="A225" s="6" t="s">
        <v>4957</v>
      </c>
      <c r="B225" s="52">
        <v>0.2</v>
      </c>
      <c r="C225" s="6" t="s">
        <v>9465</v>
      </c>
      <c r="D225" s="5">
        <v>52</v>
      </c>
      <c r="E225" s="5"/>
      <c r="F225" s="5">
        <v>6030136500</v>
      </c>
      <c r="G225" s="5">
        <v>2</v>
      </c>
      <c r="H225" s="5"/>
      <c r="I225" s="5"/>
      <c r="J225" s="5"/>
      <c r="K225" s="5"/>
      <c r="L225" s="5"/>
      <c r="M225" s="5"/>
      <c r="N225" s="5"/>
      <c r="O225" s="5">
        <v>6030036800</v>
      </c>
      <c r="P225" s="5">
        <v>142</v>
      </c>
      <c r="Q225" s="5"/>
      <c r="R225" s="5">
        <v>6080032400</v>
      </c>
      <c r="S225" s="5"/>
      <c r="T225" s="5">
        <v>147</v>
      </c>
      <c r="U225" s="5"/>
      <c r="V225" s="5" t="s">
        <v>7641</v>
      </c>
      <c r="W225" s="5">
        <v>133</v>
      </c>
      <c r="X225" s="5"/>
      <c r="Y225" s="5">
        <v>6030013300</v>
      </c>
      <c r="Z225" s="145"/>
      <c r="AA225" s="5"/>
      <c r="AB225" s="5">
        <v>6080032300</v>
      </c>
      <c r="AC225" s="5">
        <v>6080030600</v>
      </c>
      <c r="AD225" s="5"/>
      <c r="AE225" s="5">
        <v>25</v>
      </c>
      <c r="AF225" s="6" t="s">
        <v>10426</v>
      </c>
    </row>
    <row r="226" spans="1:33" x14ac:dyDescent="0.2">
      <c r="A226" t="s">
        <v>8490</v>
      </c>
      <c r="B226" s="53">
        <v>0.2</v>
      </c>
      <c r="C226" s="6" t="s">
        <v>905</v>
      </c>
      <c r="D226" s="4">
        <v>56</v>
      </c>
      <c r="E226" s="4"/>
      <c r="F226" s="5">
        <v>6030136500</v>
      </c>
      <c r="G226" s="5">
        <v>1</v>
      </c>
      <c r="H226" s="5"/>
      <c r="I226" s="5"/>
      <c r="J226" s="5"/>
      <c r="K226" s="5"/>
      <c r="L226" s="5">
        <v>6030033600</v>
      </c>
      <c r="M226" s="5">
        <v>1</v>
      </c>
      <c r="N226" s="5"/>
      <c r="O226" s="5">
        <v>6030034800</v>
      </c>
      <c r="P226" s="5">
        <v>117</v>
      </c>
      <c r="Q226" s="5"/>
      <c r="R226" s="5">
        <v>6030034300</v>
      </c>
      <c r="S226" s="5"/>
      <c r="T226" s="5">
        <v>147</v>
      </c>
      <c r="U226" s="5"/>
      <c r="V226" s="5"/>
      <c r="W226" s="5">
        <v>105</v>
      </c>
      <c r="X226" s="5"/>
      <c r="Y226" s="5">
        <v>6030012700</v>
      </c>
      <c r="Z226" s="145"/>
      <c r="AA226" s="5">
        <v>3</v>
      </c>
      <c r="AB226" s="5">
        <v>6030036400</v>
      </c>
      <c r="AC226" s="5"/>
      <c r="AD226" s="5"/>
      <c r="AE226" s="5">
        <v>21</v>
      </c>
      <c r="AF226" t="s">
        <v>5198</v>
      </c>
    </row>
    <row r="227" spans="1:33" x14ac:dyDescent="0.2">
      <c r="A227" t="s">
        <v>8490</v>
      </c>
      <c r="B227" s="52">
        <v>0.2</v>
      </c>
      <c r="C227" s="6" t="s">
        <v>1540</v>
      </c>
      <c r="D227" s="4">
        <v>57</v>
      </c>
      <c r="E227" s="4"/>
      <c r="F227" s="4">
        <v>6030136500</v>
      </c>
      <c r="G227" s="4">
        <v>1</v>
      </c>
      <c r="H227" s="4"/>
      <c r="I227" s="4"/>
      <c r="J227" s="4"/>
      <c r="K227" s="4"/>
      <c r="L227" s="4">
        <v>6030033600</v>
      </c>
      <c r="M227" s="4">
        <v>1</v>
      </c>
      <c r="N227" s="4"/>
      <c r="O227" s="4">
        <v>6030034800</v>
      </c>
      <c r="P227" s="4">
        <v>90</v>
      </c>
      <c r="Q227" s="4"/>
      <c r="R227" s="5">
        <v>6030034300</v>
      </c>
      <c r="S227" s="4"/>
      <c r="T227" s="4">
        <v>147</v>
      </c>
      <c r="U227" s="4"/>
      <c r="V227" s="4"/>
      <c r="W227" s="4">
        <v>90</v>
      </c>
      <c r="X227" s="4"/>
      <c r="Y227" s="4">
        <v>6030012700</v>
      </c>
      <c r="Z227" s="139"/>
      <c r="AA227" s="4">
        <v>4</v>
      </c>
      <c r="AB227" s="4">
        <v>6030036400</v>
      </c>
      <c r="AC227" s="4"/>
      <c r="AD227" s="4"/>
      <c r="AE227" s="4">
        <v>21</v>
      </c>
    </row>
    <row r="228" spans="1:33" x14ac:dyDescent="0.2">
      <c r="A228" t="s">
        <v>3365</v>
      </c>
      <c r="B228" s="53">
        <v>0.2</v>
      </c>
      <c r="C228" s="6" t="s">
        <v>6139</v>
      </c>
      <c r="D228" s="4">
        <v>53</v>
      </c>
      <c r="E228" s="4"/>
      <c r="F228" s="4">
        <v>6030136500</v>
      </c>
      <c r="G228" s="4">
        <v>1</v>
      </c>
      <c r="H228" s="4"/>
      <c r="I228" s="4"/>
      <c r="J228" s="4"/>
      <c r="K228" s="4"/>
      <c r="L228" s="4">
        <v>6030037100</v>
      </c>
      <c r="M228" s="4">
        <v>1</v>
      </c>
      <c r="N228" s="4"/>
      <c r="O228" s="4">
        <v>6030034800</v>
      </c>
      <c r="P228" s="4">
        <v>117</v>
      </c>
      <c r="Q228" s="4"/>
      <c r="R228" s="4">
        <v>6030034300</v>
      </c>
      <c r="S228" s="4"/>
      <c r="T228" s="4">
        <v>147</v>
      </c>
      <c r="U228" s="4"/>
      <c r="V228" s="4" t="s">
        <v>7641</v>
      </c>
      <c r="W228" s="4">
        <v>110</v>
      </c>
      <c r="X228" s="4"/>
      <c r="Y228" s="4">
        <v>6030012700</v>
      </c>
      <c r="Z228" s="139"/>
      <c r="AA228" s="4"/>
      <c r="AB228" s="4">
        <v>6030033000</v>
      </c>
      <c r="AC228" s="4"/>
      <c r="AD228" s="4"/>
      <c r="AE228" s="5">
        <v>48</v>
      </c>
      <c r="AF228" t="s">
        <v>8278</v>
      </c>
    </row>
    <row r="229" spans="1:33" x14ac:dyDescent="0.2">
      <c r="A229" t="s">
        <v>8490</v>
      </c>
      <c r="B229" s="53">
        <v>0.2</v>
      </c>
      <c r="C229" s="6" t="s">
        <v>2702</v>
      </c>
      <c r="D229" s="4">
        <v>58</v>
      </c>
      <c r="E229" s="4"/>
      <c r="F229" s="4">
        <v>6030136500</v>
      </c>
      <c r="G229" s="5">
        <v>2</v>
      </c>
      <c r="H229" s="4"/>
      <c r="I229" s="4"/>
      <c r="J229" s="4"/>
      <c r="K229" s="4"/>
      <c r="L229" s="4">
        <v>6030033600</v>
      </c>
      <c r="M229" s="4">
        <v>1</v>
      </c>
      <c r="N229" s="4"/>
      <c r="O229" s="4">
        <v>6030034800</v>
      </c>
      <c r="P229" s="4">
        <v>117</v>
      </c>
      <c r="Q229" s="4"/>
      <c r="R229" s="4">
        <v>6030034300</v>
      </c>
      <c r="S229" s="4"/>
      <c r="T229" s="4">
        <v>147</v>
      </c>
      <c r="U229" s="4"/>
      <c r="V229" s="4" t="s">
        <v>7641</v>
      </c>
      <c r="W229" s="4">
        <v>85</v>
      </c>
      <c r="X229" s="4"/>
      <c r="Y229" s="4">
        <v>6030012700</v>
      </c>
      <c r="Z229" s="139"/>
      <c r="AA229" s="4"/>
      <c r="AB229" s="4">
        <v>6080032300</v>
      </c>
      <c r="AC229" s="5">
        <v>6080033200</v>
      </c>
      <c r="AD229" s="4"/>
      <c r="AE229" s="5">
        <v>49</v>
      </c>
      <c r="AG229" t="s">
        <v>6780</v>
      </c>
    </row>
    <row r="230" spans="1:33" x14ac:dyDescent="0.2">
      <c r="A230" t="s">
        <v>8490</v>
      </c>
      <c r="B230" s="53">
        <v>0.2</v>
      </c>
      <c r="C230" s="6" t="s">
        <v>9468</v>
      </c>
      <c r="D230" s="5">
        <v>56</v>
      </c>
      <c r="E230" s="5"/>
      <c r="F230" s="5">
        <v>6030136500</v>
      </c>
      <c r="G230" s="5">
        <v>1</v>
      </c>
      <c r="H230" s="5"/>
      <c r="I230" s="5"/>
      <c r="J230" s="5"/>
      <c r="K230" s="5"/>
      <c r="L230" s="5">
        <v>6030033600</v>
      </c>
      <c r="M230" s="5">
        <v>1</v>
      </c>
      <c r="N230" s="5"/>
      <c r="O230" s="5">
        <v>6030034800</v>
      </c>
      <c r="P230" s="5">
        <v>117</v>
      </c>
      <c r="Q230" s="5"/>
      <c r="R230" s="5">
        <v>6030034300</v>
      </c>
      <c r="S230" s="5"/>
      <c r="T230" s="5">
        <v>147</v>
      </c>
      <c r="U230" s="5"/>
      <c r="V230" s="5"/>
      <c r="W230" s="5">
        <v>105</v>
      </c>
      <c r="X230" s="5"/>
      <c r="Y230" s="5">
        <v>6030012700</v>
      </c>
      <c r="Z230" s="145"/>
      <c r="AA230" s="5">
        <v>3</v>
      </c>
      <c r="AB230" s="5">
        <v>6030036400</v>
      </c>
      <c r="AC230" s="5"/>
      <c r="AD230" s="5"/>
      <c r="AE230" s="5">
        <v>21</v>
      </c>
      <c r="AF230" t="s">
        <v>10448</v>
      </c>
    </row>
    <row r="231" spans="1:33" x14ac:dyDescent="0.2">
      <c r="A231" t="s">
        <v>4416</v>
      </c>
      <c r="B231" s="53">
        <v>0.2</v>
      </c>
      <c r="C231" s="6" t="s">
        <v>7499</v>
      </c>
      <c r="D231" s="4">
        <v>54</v>
      </c>
      <c r="E231" s="4"/>
      <c r="F231" s="4">
        <v>6030136500</v>
      </c>
      <c r="G231" s="4">
        <v>1</v>
      </c>
      <c r="H231" s="4"/>
      <c r="I231" s="4"/>
      <c r="J231" s="4"/>
      <c r="K231" s="4"/>
      <c r="L231" s="4">
        <v>6030037100</v>
      </c>
      <c r="M231" s="4">
        <v>1</v>
      </c>
      <c r="N231" s="4"/>
      <c r="O231" s="4">
        <v>6030034800</v>
      </c>
      <c r="P231" s="4">
        <v>117</v>
      </c>
      <c r="Q231" s="4"/>
      <c r="R231" s="4">
        <v>6030034300</v>
      </c>
      <c r="S231" s="4"/>
      <c r="T231" s="4">
        <v>147</v>
      </c>
      <c r="U231" s="4"/>
      <c r="V231" s="4"/>
      <c r="W231" s="4">
        <v>100</v>
      </c>
      <c r="X231" s="4"/>
      <c r="Y231" s="4">
        <v>6030012700</v>
      </c>
      <c r="Z231" s="139"/>
      <c r="AA231" s="4">
        <v>3</v>
      </c>
      <c r="AB231" s="4">
        <v>6030033000</v>
      </c>
      <c r="AC231" s="4"/>
      <c r="AD231" s="4"/>
      <c r="AE231" s="5">
        <v>48</v>
      </c>
    </row>
    <row r="232" spans="1:33" x14ac:dyDescent="0.2">
      <c r="A232" t="s">
        <v>8490</v>
      </c>
      <c r="B232" s="53">
        <v>0.2</v>
      </c>
      <c r="C232" s="6" t="s">
        <v>2307</v>
      </c>
      <c r="D232" s="4">
        <v>56</v>
      </c>
      <c r="E232" s="4"/>
      <c r="F232" s="5">
        <v>6030136500</v>
      </c>
      <c r="G232" s="5">
        <v>2</v>
      </c>
      <c r="H232" s="5"/>
      <c r="I232" s="5"/>
      <c r="J232" s="5"/>
      <c r="K232" s="5"/>
      <c r="L232" s="5">
        <v>6030033600</v>
      </c>
      <c r="M232" s="5">
        <v>1</v>
      </c>
      <c r="N232" s="5"/>
      <c r="O232" s="5">
        <v>6030034800</v>
      </c>
      <c r="P232" s="5">
        <v>117</v>
      </c>
      <c r="Q232" s="5"/>
      <c r="R232" s="5">
        <v>6030034300</v>
      </c>
      <c r="S232" s="5"/>
      <c r="T232" s="5">
        <v>147</v>
      </c>
      <c r="U232" s="5"/>
      <c r="V232" s="5"/>
      <c r="W232" s="5">
        <v>105</v>
      </c>
      <c r="X232" s="5"/>
      <c r="Y232" s="5">
        <v>6030012700</v>
      </c>
      <c r="Z232" s="145"/>
      <c r="AA232" s="5">
        <v>3</v>
      </c>
      <c r="AB232" s="5">
        <v>6030036400</v>
      </c>
      <c r="AC232" s="5"/>
      <c r="AD232" s="5"/>
      <c r="AE232" s="5">
        <v>21</v>
      </c>
    </row>
    <row r="233" spans="1:33" x14ac:dyDescent="0.2">
      <c r="B233" s="53"/>
      <c r="D233" s="4"/>
      <c r="E233" s="4"/>
      <c r="F233" s="4"/>
      <c r="G233" s="4"/>
      <c r="H233" s="4"/>
      <c r="I233" s="4"/>
      <c r="J233" s="4"/>
      <c r="K233" s="4"/>
      <c r="L233" s="4"/>
      <c r="M233" s="4"/>
      <c r="N233" s="4"/>
      <c r="O233" s="4"/>
      <c r="P233" s="4"/>
      <c r="Q233" s="4"/>
      <c r="R233" s="4"/>
      <c r="S233" s="4"/>
      <c r="T233" s="4"/>
      <c r="U233" s="4"/>
      <c r="V233" s="4"/>
      <c r="W233" s="4"/>
      <c r="X233" s="4"/>
      <c r="Y233" s="4"/>
      <c r="Z233" s="139"/>
      <c r="AA233" s="4"/>
      <c r="AB233" s="4"/>
      <c r="AC233" s="4"/>
      <c r="AD233" s="4"/>
    </row>
    <row r="234" spans="1:33" x14ac:dyDescent="0.2">
      <c r="A234" t="s">
        <v>3268</v>
      </c>
      <c r="B234" s="53"/>
      <c r="D234" s="4"/>
      <c r="E234" s="4"/>
      <c r="F234" s="4"/>
      <c r="G234" s="4"/>
      <c r="H234" s="4"/>
      <c r="I234" s="4"/>
      <c r="J234" s="4"/>
      <c r="K234" s="4"/>
      <c r="L234" s="4"/>
      <c r="M234" s="4"/>
      <c r="N234" s="4"/>
      <c r="O234" s="4"/>
      <c r="P234" s="4"/>
      <c r="Q234" s="4"/>
      <c r="R234" s="4"/>
      <c r="S234" s="4"/>
      <c r="T234" s="4"/>
      <c r="U234" s="4"/>
      <c r="V234" s="4"/>
      <c r="W234" s="4"/>
      <c r="X234" s="4"/>
      <c r="Y234" s="4"/>
      <c r="Z234" s="139"/>
      <c r="AA234" s="4"/>
      <c r="AB234" s="4"/>
      <c r="AC234" s="4"/>
      <c r="AD234" s="4"/>
    </row>
    <row r="235" spans="1:33" x14ac:dyDescent="0.2">
      <c r="A235" t="s">
        <v>3043</v>
      </c>
      <c r="B235" s="53"/>
      <c r="D235" s="4"/>
      <c r="E235" s="4"/>
      <c r="F235" s="4"/>
      <c r="G235" s="4"/>
      <c r="H235" s="4"/>
      <c r="I235" s="4"/>
      <c r="J235" s="4"/>
      <c r="K235" s="4"/>
      <c r="L235" s="4"/>
      <c r="M235" s="4"/>
      <c r="N235" s="4"/>
      <c r="O235" s="4"/>
      <c r="P235" s="4"/>
      <c r="Q235" s="4"/>
      <c r="R235" s="4"/>
      <c r="S235" s="4"/>
      <c r="T235" s="4"/>
      <c r="U235" s="4"/>
      <c r="V235" s="4"/>
      <c r="W235" s="4"/>
      <c r="X235" s="4"/>
      <c r="Y235" s="4"/>
      <c r="Z235" s="139"/>
      <c r="AA235" s="4"/>
      <c r="AB235" s="4"/>
      <c r="AC235" s="4"/>
      <c r="AD235" s="4"/>
    </row>
    <row r="236" spans="1:33" x14ac:dyDescent="0.2">
      <c r="D236" s="4"/>
      <c r="E236" s="4"/>
      <c r="F236" s="4"/>
      <c r="G236" s="4"/>
      <c r="H236" s="4"/>
      <c r="I236" s="4"/>
      <c r="J236" s="4"/>
      <c r="K236" s="4"/>
      <c r="L236" s="4"/>
      <c r="M236" s="4"/>
      <c r="N236" s="4"/>
      <c r="O236" s="4"/>
      <c r="P236" s="4"/>
      <c r="Q236" s="4"/>
      <c r="R236" s="4"/>
      <c r="S236" s="4"/>
      <c r="T236" s="4"/>
      <c r="U236" s="4"/>
      <c r="V236" s="4"/>
      <c r="W236" s="4"/>
      <c r="X236" s="4"/>
      <c r="Y236" s="4"/>
      <c r="Z236" s="139"/>
      <c r="AA236" s="4"/>
      <c r="AB236" s="4"/>
      <c r="AC236" s="4"/>
      <c r="AD236" s="4"/>
    </row>
    <row r="237" spans="1:33" x14ac:dyDescent="0.2">
      <c r="A237" s="87" t="s">
        <v>8360</v>
      </c>
      <c r="D237" s="4"/>
      <c r="E237" s="4"/>
      <c r="F237" s="4"/>
      <c r="G237" s="4"/>
      <c r="H237" s="4"/>
      <c r="I237" s="4"/>
      <c r="J237" s="4"/>
      <c r="K237" s="4"/>
      <c r="L237" s="4"/>
      <c r="M237" s="4"/>
      <c r="N237" s="4"/>
      <c r="O237" s="4"/>
      <c r="P237" s="4"/>
      <c r="Q237" s="4"/>
      <c r="R237" s="4"/>
      <c r="S237" s="4"/>
      <c r="T237" s="4"/>
      <c r="U237" s="4"/>
      <c r="V237" s="4"/>
      <c r="W237" s="4"/>
      <c r="X237" s="4"/>
      <c r="Y237" s="4"/>
      <c r="Z237" s="139"/>
      <c r="AA237" s="4"/>
      <c r="AB237" s="4"/>
      <c r="AC237" s="4"/>
      <c r="AD237" s="4"/>
    </row>
    <row r="238" spans="1:33" x14ac:dyDescent="0.2">
      <c r="D238" s="4"/>
      <c r="E238" s="4"/>
      <c r="F238" s="4"/>
      <c r="G238" s="4"/>
      <c r="H238" s="4"/>
      <c r="I238" s="4"/>
      <c r="J238" s="4"/>
      <c r="K238" s="4"/>
      <c r="L238" s="4"/>
      <c r="M238" s="4"/>
      <c r="N238" s="4"/>
      <c r="O238" s="4"/>
      <c r="P238" s="4"/>
      <c r="Q238" s="4"/>
      <c r="R238" s="4"/>
      <c r="S238" s="4"/>
      <c r="T238" s="4"/>
      <c r="U238" s="4"/>
      <c r="V238" s="4"/>
      <c r="W238" s="4"/>
      <c r="X238" s="4"/>
      <c r="Y238" s="4"/>
      <c r="Z238" s="139"/>
      <c r="AA238" s="4"/>
      <c r="AB238" s="4"/>
      <c r="AC238" s="4"/>
      <c r="AD238" s="4"/>
    </row>
    <row r="239" spans="1:33" x14ac:dyDescent="0.2">
      <c r="D239" s="4"/>
      <c r="E239" s="4"/>
      <c r="F239" s="4"/>
      <c r="G239" s="4"/>
      <c r="H239" s="4"/>
      <c r="I239" s="4"/>
      <c r="J239" s="4"/>
      <c r="K239" s="4"/>
      <c r="L239" s="4"/>
      <c r="M239" s="4"/>
      <c r="N239" s="4"/>
      <c r="O239" s="4"/>
      <c r="P239" s="4"/>
      <c r="Q239" s="4"/>
      <c r="R239" s="4"/>
      <c r="S239" s="4"/>
      <c r="T239" s="4"/>
      <c r="U239" s="4"/>
      <c r="V239" s="4"/>
      <c r="W239" s="4"/>
      <c r="X239" s="4"/>
      <c r="Y239" s="4"/>
      <c r="Z239" s="139"/>
      <c r="AA239" s="4"/>
      <c r="AB239" s="4"/>
      <c r="AC239" s="4"/>
      <c r="AD239" s="4"/>
    </row>
    <row r="240" spans="1:33" x14ac:dyDescent="0.2">
      <c r="D240" s="4"/>
      <c r="E240" s="4"/>
      <c r="F240" s="4"/>
      <c r="G240" s="4"/>
      <c r="H240" s="4"/>
      <c r="I240" s="4"/>
      <c r="J240" s="4"/>
      <c r="K240" s="4"/>
      <c r="L240" s="4"/>
      <c r="M240" s="4"/>
      <c r="N240" s="4"/>
      <c r="O240" s="4"/>
      <c r="P240" s="4"/>
      <c r="Q240" s="4"/>
      <c r="R240" s="4"/>
      <c r="S240" s="4"/>
      <c r="T240" s="4"/>
      <c r="U240" s="4"/>
      <c r="V240" s="4"/>
      <c r="W240" s="4"/>
      <c r="X240" s="4"/>
      <c r="Y240" s="4"/>
      <c r="Z240" s="139"/>
      <c r="AA240" s="4"/>
      <c r="AB240" s="4"/>
      <c r="AC240" s="4"/>
      <c r="AD240" s="4"/>
    </row>
    <row r="241" spans="4:30" x14ac:dyDescent="0.2">
      <c r="D241" s="4"/>
      <c r="E241" s="4"/>
      <c r="F241" s="4"/>
      <c r="G241" s="4"/>
      <c r="H241" s="4"/>
      <c r="I241" s="4"/>
      <c r="J241" s="4"/>
      <c r="K241" s="4"/>
      <c r="L241" s="4"/>
      <c r="M241" s="4"/>
      <c r="N241" s="4"/>
      <c r="O241" s="4"/>
      <c r="P241" s="4"/>
      <c r="Q241" s="4"/>
      <c r="R241" s="4"/>
      <c r="S241" s="4"/>
      <c r="T241" s="4"/>
      <c r="U241" s="4"/>
      <c r="V241" s="4"/>
      <c r="W241" s="4"/>
      <c r="X241" s="4"/>
      <c r="Y241" s="4"/>
      <c r="Z241" s="139"/>
      <c r="AA241" s="4"/>
      <c r="AB241" s="4"/>
      <c r="AC241" s="4"/>
      <c r="AD241" s="4"/>
    </row>
    <row r="242" spans="4:30" x14ac:dyDescent="0.2">
      <c r="D242" s="4"/>
      <c r="E242" s="4"/>
      <c r="F242" s="4"/>
      <c r="G242" s="4"/>
      <c r="H242" s="4"/>
      <c r="I242" s="4"/>
      <c r="J242" s="4"/>
      <c r="K242" s="4"/>
      <c r="L242" s="4"/>
      <c r="M242" s="4"/>
      <c r="N242" s="4"/>
      <c r="O242" s="4"/>
      <c r="P242" s="4"/>
      <c r="Q242" s="4"/>
      <c r="R242" s="4"/>
      <c r="S242" s="4"/>
      <c r="T242" s="4"/>
      <c r="U242" s="4"/>
      <c r="V242" s="4"/>
      <c r="W242" s="4"/>
      <c r="X242" s="4"/>
      <c r="Y242" s="4"/>
      <c r="Z242" s="139"/>
      <c r="AA242" s="4"/>
      <c r="AB242" s="4"/>
      <c r="AC242" s="4"/>
      <c r="AD242" s="4"/>
    </row>
    <row r="243" spans="4:30" x14ac:dyDescent="0.2">
      <c r="D243" s="4"/>
      <c r="E243" s="4"/>
      <c r="F243" s="4"/>
      <c r="G243" s="4"/>
      <c r="H243" s="4"/>
      <c r="I243" s="4"/>
      <c r="J243" s="4"/>
      <c r="K243" s="4"/>
      <c r="L243" s="4"/>
      <c r="M243" s="4"/>
      <c r="N243" s="4"/>
      <c r="O243" s="4"/>
      <c r="P243" s="4"/>
      <c r="Q243" s="4"/>
      <c r="R243" s="4"/>
      <c r="S243" s="4"/>
      <c r="T243" s="4"/>
      <c r="U243" s="4"/>
      <c r="V243" s="4"/>
      <c r="W243" s="4"/>
      <c r="X243" s="4"/>
      <c r="Y243" s="4"/>
      <c r="Z243" s="139"/>
      <c r="AA243" s="4"/>
      <c r="AB243" s="4"/>
      <c r="AC243" s="4"/>
      <c r="AD243" s="4"/>
    </row>
    <row r="244" spans="4:30" x14ac:dyDescent="0.2">
      <c r="D244" s="4"/>
      <c r="E244" s="4"/>
      <c r="F244" s="4"/>
      <c r="G244" s="4"/>
      <c r="H244" s="4"/>
      <c r="I244" s="4"/>
      <c r="J244" s="4"/>
      <c r="K244" s="4"/>
      <c r="L244" s="4"/>
      <c r="M244" s="4"/>
      <c r="N244" s="4"/>
      <c r="O244" s="4"/>
      <c r="P244" s="4"/>
      <c r="Q244" s="4"/>
      <c r="R244" s="4"/>
      <c r="S244" s="4"/>
      <c r="T244" s="4"/>
      <c r="U244" s="4"/>
      <c r="V244" s="4"/>
      <c r="W244" s="4"/>
      <c r="X244" s="4"/>
      <c r="Y244" s="4"/>
      <c r="Z244" s="139"/>
      <c r="AA244" s="4"/>
      <c r="AB244" s="4"/>
      <c r="AC244" s="4"/>
      <c r="AD244" s="4"/>
    </row>
    <row r="245" spans="4:30" x14ac:dyDescent="0.2">
      <c r="D245" s="4"/>
      <c r="E245" s="4"/>
      <c r="F245" s="4"/>
      <c r="G245" s="4"/>
      <c r="H245" s="4"/>
      <c r="I245" s="4"/>
      <c r="J245" s="4"/>
      <c r="K245" s="4"/>
      <c r="L245" s="4"/>
      <c r="M245" s="4"/>
      <c r="N245" s="4"/>
      <c r="O245" s="4"/>
      <c r="P245" s="4"/>
      <c r="Q245" s="4"/>
      <c r="R245" s="4"/>
      <c r="S245" s="4"/>
      <c r="T245" s="4"/>
      <c r="U245" s="4"/>
      <c r="V245" s="4"/>
      <c r="W245" s="4"/>
      <c r="X245" s="4"/>
      <c r="Y245" s="4"/>
      <c r="Z245" s="139"/>
      <c r="AA245" s="4"/>
      <c r="AB245" s="4"/>
      <c r="AC245" s="4"/>
      <c r="AD245" s="4"/>
    </row>
    <row r="246" spans="4:30" x14ac:dyDescent="0.2">
      <c r="D246" s="4"/>
      <c r="E246" s="4"/>
      <c r="F246" s="4"/>
      <c r="G246" s="4"/>
      <c r="H246" s="4"/>
      <c r="I246" s="4"/>
      <c r="J246" s="4"/>
      <c r="K246" s="4"/>
      <c r="L246" s="4"/>
      <c r="M246" s="4"/>
      <c r="N246" s="4"/>
      <c r="O246" s="4"/>
      <c r="P246" s="4"/>
      <c r="Q246" s="4"/>
      <c r="R246" s="4"/>
      <c r="S246" s="4"/>
      <c r="T246" s="4"/>
      <c r="U246" s="4"/>
      <c r="V246" s="4"/>
      <c r="W246" s="4"/>
      <c r="X246" s="4"/>
      <c r="Y246" s="4"/>
      <c r="Z246" s="139"/>
      <c r="AA246" s="4"/>
      <c r="AB246" s="4"/>
      <c r="AC246" s="4"/>
      <c r="AD246" s="4"/>
    </row>
    <row r="247" spans="4:30" x14ac:dyDescent="0.2">
      <c r="D247" s="4"/>
      <c r="E247" s="4"/>
      <c r="F247" s="4"/>
      <c r="G247" s="4"/>
      <c r="H247" s="4"/>
      <c r="I247" s="4"/>
      <c r="J247" s="4"/>
      <c r="K247" s="4"/>
      <c r="L247" s="4"/>
      <c r="M247" s="4"/>
      <c r="N247" s="4"/>
      <c r="O247" s="4"/>
      <c r="P247" s="4"/>
      <c r="Q247" s="4"/>
      <c r="R247" s="4"/>
      <c r="S247" s="4"/>
      <c r="T247" s="4"/>
      <c r="U247" s="4"/>
      <c r="V247" s="4"/>
      <c r="W247" s="4"/>
      <c r="X247" s="4"/>
      <c r="Y247" s="4"/>
      <c r="Z247" s="139"/>
      <c r="AA247" s="4"/>
      <c r="AB247" s="4"/>
      <c r="AC247" s="4"/>
      <c r="AD247" s="4"/>
    </row>
    <row r="248" spans="4:30" x14ac:dyDescent="0.2">
      <c r="D248" s="4"/>
      <c r="E248" s="4"/>
      <c r="F248" s="4"/>
      <c r="G248" s="4"/>
      <c r="H248" s="4"/>
      <c r="I248" s="4"/>
      <c r="J248" s="4"/>
      <c r="K248" s="4"/>
      <c r="L248" s="4"/>
      <c r="M248" s="4"/>
      <c r="N248" s="4"/>
      <c r="O248" s="4"/>
      <c r="P248" s="4"/>
      <c r="Q248" s="4"/>
      <c r="R248" s="4"/>
      <c r="S248" s="4"/>
      <c r="T248" s="4"/>
      <c r="U248" s="4"/>
      <c r="V248" s="4"/>
      <c r="W248" s="4"/>
      <c r="X248" s="4"/>
      <c r="Y248" s="4"/>
      <c r="Z248" s="139"/>
      <c r="AA248" s="4"/>
      <c r="AB248" s="4"/>
      <c r="AC248" s="4"/>
      <c r="AD248" s="4"/>
    </row>
    <row r="249" spans="4:30" x14ac:dyDescent="0.2">
      <c r="D249" s="4"/>
      <c r="E249" s="4"/>
      <c r="F249" s="4"/>
      <c r="G249" s="4"/>
      <c r="H249" s="4"/>
      <c r="I249" s="4"/>
      <c r="J249" s="4"/>
      <c r="K249" s="4"/>
      <c r="L249" s="4"/>
      <c r="M249" s="4"/>
      <c r="N249" s="4"/>
      <c r="O249" s="4"/>
      <c r="P249" s="4"/>
      <c r="Q249" s="4"/>
      <c r="R249" s="4"/>
      <c r="S249" s="4"/>
      <c r="T249" s="4"/>
      <c r="U249" s="4"/>
      <c r="V249" s="4"/>
      <c r="W249" s="4"/>
      <c r="X249" s="4"/>
      <c r="Y249" s="4"/>
      <c r="Z249" s="139"/>
      <c r="AA249" s="4"/>
      <c r="AB249" s="4"/>
      <c r="AC249" s="4"/>
      <c r="AD249" s="4"/>
    </row>
    <row r="250" spans="4:30" x14ac:dyDescent="0.2">
      <c r="D250" s="4"/>
      <c r="E250" s="4"/>
      <c r="F250" s="4"/>
      <c r="G250" s="4"/>
      <c r="H250" s="4"/>
      <c r="I250" s="4"/>
      <c r="J250" s="4"/>
      <c r="K250" s="4"/>
      <c r="L250" s="4"/>
      <c r="M250" s="4"/>
      <c r="N250" s="4"/>
      <c r="O250" s="4"/>
      <c r="P250" s="4"/>
      <c r="Q250" s="4"/>
      <c r="R250" s="4"/>
      <c r="S250" s="4"/>
      <c r="T250" s="4"/>
      <c r="U250" s="4"/>
      <c r="V250" s="4"/>
      <c r="W250" s="4"/>
      <c r="X250" s="4"/>
      <c r="Y250" s="4"/>
      <c r="Z250" s="139"/>
      <c r="AA250" s="4"/>
      <c r="AB250" s="4"/>
      <c r="AC250" s="4"/>
      <c r="AD250" s="4"/>
    </row>
    <row r="251" spans="4:30" x14ac:dyDescent="0.2">
      <c r="D251" s="4"/>
      <c r="E251" s="4"/>
      <c r="F251" s="4"/>
      <c r="G251" s="4"/>
      <c r="H251" s="4"/>
      <c r="I251" s="4"/>
      <c r="J251" s="4"/>
      <c r="K251" s="4"/>
      <c r="L251" s="4"/>
      <c r="M251" s="4"/>
      <c r="N251" s="4"/>
      <c r="O251" s="4"/>
      <c r="P251" s="4"/>
      <c r="Q251" s="4"/>
      <c r="R251" s="4"/>
      <c r="S251" s="4"/>
      <c r="T251" s="4"/>
      <c r="U251" s="4"/>
      <c r="V251" s="4"/>
      <c r="W251" s="4"/>
      <c r="X251" s="4"/>
      <c r="Y251" s="4"/>
      <c r="Z251" s="139"/>
      <c r="AA251" s="4"/>
      <c r="AB251" s="4"/>
      <c r="AC251" s="4"/>
      <c r="AD251" s="4"/>
    </row>
    <row r="252" spans="4:30" x14ac:dyDescent="0.2">
      <c r="D252" s="4"/>
      <c r="E252" s="4"/>
      <c r="F252" s="4"/>
      <c r="G252" s="4"/>
      <c r="H252" s="4"/>
      <c r="I252" s="4"/>
      <c r="J252" s="4"/>
      <c r="K252" s="4"/>
      <c r="L252" s="4"/>
      <c r="M252" s="4"/>
      <c r="N252" s="4"/>
      <c r="O252" s="4"/>
      <c r="P252" s="4"/>
      <c r="Q252" s="4"/>
      <c r="R252" s="4"/>
      <c r="S252" s="4"/>
      <c r="T252" s="4"/>
      <c r="U252" s="4"/>
      <c r="V252" s="4"/>
      <c r="W252" s="4"/>
      <c r="X252" s="4"/>
      <c r="Y252" s="4"/>
      <c r="Z252" s="139"/>
      <c r="AA252" s="4"/>
      <c r="AB252" s="4"/>
      <c r="AC252" s="4"/>
      <c r="AD252" s="4"/>
    </row>
    <row r="253" spans="4:30" x14ac:dyDescent="0.2">
      <c r="D253" s="4"/>
      <c r="E253" s="4"/>
      <c r="F253" s="4"/>
      <c r="G253" s="4"/>
      <c r="H253" s="4"/>
      <c r="I253" s="4"/>
      <c r="J253" s="4"/>
      <c r="K253" s="4"/>
      <c r="L253" s="4"/>
      <c r="M253" s="4"/>
      <c r="N253" s="4"/>
      <c r="O253" s="4"/>
      <c r="P253" s="4"/>
      <c r="Q253" s="4"/>
      <c r="R253" s="4"/>
      <c r="S253" s="4"/>
      <c r="T253" s="4"/>
      <c r="U253" s="4"/>
      <c r="V253" s="4"/>
      <c r="W253" s="4"/>
      <c r="X253" s="4"/>
      <c r="Y253" s="4"/>
      <c r="Z253" s="139"/>
      <c r="AA253" s="4"/>
      <c r="AB253" s="4"/>
      <c r="AC253" s="4"/>
      <c r="AD253" s="4"/>
    </row>
    <row r="254" spans="4:30" x14ac:dyDescent="0.2">
      <c r="D254" s="4"/>
      <c r="E254" s="4"/>
      <c r="F254" s="4"/>
      <c r="G254" s="4"/>
      <c r="H254" s="4"/>
      <c r="I254" s="4"/>
      <c r="J254" s="4"/>
      <c r="K254" s="4"/>
      <c r="L254" s="4"/>
      <c r="M254" s="4"/>
      <c r="N254" s="4"/>
      <c r="O254" s="4"/>
      <c r="P254" s="4"/>
      <c r="Q254" s="4"/>
      <c r="R254" s="4"/>
      <c r="S254" s="4"/>
      <c r="T254" s="4"/>
      <c r="U254" s="4"/>
      <c r="V254" s="4"/>
      <c r="W254" s="4"/>
      <c r="X254" s="4"/>
      <c r="Y254" s="4"/>
      <c r="Z254" s="139"/>
      <c r="AA254" s="4"/>
      <c r="AB254" s="4"/>
      <c r="AC254" s="4"/>
      <c r="AD254" s="4"/>
    </row>
    <row r="255" spans="4:30" x14ac:dyDescent="0.2">
      <c r="D255" s="4"/>
      <c r="E255" s="4"/>
      <c r="F255" s="4"/>
      <c r="G255" s="4"/>
      <c r="H255" s="4"/>
      <c r="I255" s="4"/>
      <c r="J255" s="4"/>
      <c r="K255" s="4"/>
      <c r="L255" s="4"/>
      <c r="M255" s="4"/>
      <c r="N255" s="4"/>
      <c r="O255" s="4"/>
      <c r="P255" s="4"/>
      <c r="Q255" s="4"/>
      <c r="R255" s="4"/>
      <c r="S255" s="4"/>
      <c r="T255" s="4"/>
      <c r="U255" s="4"/>
      <c r="V255" s="4"/>
      <c r="W255" s="4"/>
      <c r="X255" s="4"/>
      <c r="Y255" s="4"/>
      <c r="Z255" s="139"/>
      <c r="AA255" s="4"/>
      <c r="AB255" s="4"/>
      <c r="AC255" s="4"/>
      <c r="AD255" s="4"/>
    </row>
    <row r="256" spans="4:30" x14ac:dyDescent="0.2">
      <c r="D256" s="4"/>
      <c r="E256" s="4"/>
      <c r="F256" s="4"/>
      <c r="G256" s="4"/>
      <c r="H256" s="4"/>
      <c r="I256" s="4"/>
      <c r="J256" s="4"/>
      <c r="K256" s="4"/>
      <c r="L256" s="4"/>
      <c r="M256" s="4"/>
      <c r="N256" s="4"/>
      <c r="O256" s="4"/>
      <c r="P256" s="4"/>
      <c r="Q256" s="4"/>
      <c r="R256" s="4"/>
      <c r="S256" s="4"/>
      <c r="T256" s="4"/>
      <c r="U256" s="4"/>
      <c r="V256" s="4"/>
      <c r="W256" s="4"/>
      <c r="X256" s="4"/>
      <c r="Y256" s="4"/>
      <c r="Z256" s="139"/>
      <c r="AA256" s="4"/>
      <c r="AB256" s="4"/>
      <c r="AC256" s="4"/>
      <c r="AD256" s="4"/>
    </row>
    <row r="257" spans="4:26" x14ac:dyDescent="0.2">
      <c r="D257" s="4"/>
      <c r="E257" s="4"/>
      <c r="F257" s="4"/>
      <c r="G257" s="4"/>
      <c r="H257" s="4"/>
      <c r="I257" s="4"/>
      <c r="J257" s="4"/>
      <c r="K257" s="4"/>
      <c r="L257" s="4"/>
      <c r="M257" s="4"/>
      <c r="N257" s="4"/>
      <c r="O257" s="4"/>
      <c r="P257" s="4"/>
      <c r="Q257" s="4"/>
      <c r="R257" s="4"/>
      <c r="S257" s="4"/>
      <c r="T257" s="4"/>
      <c r="U257" s="4"/>
      <c r="V257" s="4"/>
      <c r="W257" s="4"/>
      <c r="X257" s="4"/>
      <c r="Y257" s="4"/>
      <c r="Z257" s="139"/>
    </row>
    <row r="258" spans="4:26" x14ac:dyDescent="0.2">
      <c r="D258" s="4"/>
      <c r="E258" s="4"/>
      <c r="F258" s="4"/>
      <c r="G258" s="4"/>
      <c r="H258" s="4"/>
      <c r="I258" s="4"/>
      <c r="J258" s="4"/>
      <c r="K258" s="4"/>
      <c r="L258" s="4"/>
      <c r="M258" s="4"/>
      <c r="N258" s="4"/>
      <c r="O258" s="4"/>
      <c r="P258" s="4"/>
      <c r="Q258" s="4"/>
      <c r="R258" s="4"/>
      <c r="S258" s="4"/>
      <c r="T258" s="4"/>
      <c r="U258" s="4"/>
      <c r="V258" s="4"/>
      <c r="W258" s="4"/>
      <c r="X258" s="4"/>
      <c r="Y258" s="4"/>
      <c r="Z258" s="139"/>
    </row>
    <row r="259" spans="4:26" x14ac:dyDescent="0.2">
      <c r="D259" s="4"/>
      <c r="E259" s="4"/>
      <c r="F259" s="4"/>
      <c r="G259" s="4"/>
      <c r="H259" s="4"/>
      <c r="I259" s="4"/>
      <c r="J259" s="4"/>
      <c r="K259" s="4"/>
      <c r="L259" s="4"/>
      <c r="M259" s="4"/>
      <c r="N259" s="4"/>
      <c r="O259" s="4"/>
      <c r="P259" s="4"/>
      <c r="Q259" s="4"/>
      <c r="R259" s="4"/>
      <c r="S259" s="4"/>
      <c r="T259" s="4"/>
      <c r="U259" s="4"/>
      <c r="V259" s="4"/>
      <c r="W259" s="4"/>
      <c r="X259" s="4"/>
      <c r="Y259" s="4"/>
      <c r="Z259" s="139"/>
    </row>
    <row r="260" spans="4:26" x14ac:dyDescent="0.2">
      <c r="D260" s="4"/>
      <c r="E260" s="4"/>
      <c r="F260" s="4"/>
      <c r="G260" s="4"/>
      <c r="H260" s="4"/>
      <c r="I260" s="4"/>
      <c r="J260" s="4"/>
      <c r="K260" s="4"/>
      <c r="L260" s="4"/>
      <c r="M260" s="4"/>
      <c r="N260" s="4"/>
      <c r="O260" s="4"/>
      <c r="P260" s="4"/>
      <c r="Q260" s="4"/>
      <c r="R260" s="4"/>
      <c r="S260" s="4"/>
      <c r="T260" s="4"/>
      <c r="U260" s="4"/>
      <c r="V260" s="4"/>
      <c r="W260" s="4"/>
      <c r="X260" s="4"/>
      <c r="Y260" s="4"/>
      <c r="Z260" s="139"/>
    </row>
    <row r="261" spans="4:26" x14ac:dyDescent="0.2">
      <c r="D261" s="4"/>
      <c r="E261" s="4"/>
      <c r="F261" s="4"/>
      <c r="G261" s="4"/>
      <c r="H261" s="4"/>
      <c r="I261" s="4"/>
      <c r="J261" s="4"/>
      <c r="K261" s="4"/>
      <c r="L261" s="4"/>
      <c r="M261" s="4"/>
      <c r="N261" s="4"/>
      <c r="O261" s="4"/>
      <c r="P261" s="4"/>
      <c r="Q261" s="4"/>
      <c r="R261" s="4"/>
      <c r="S261" s="4"/>
      <c r="T261" s="4"/>
      <c r="U261" s="4"/>
      <c r="V261" s="4"/>
      <c r="W261" s="4"/>
      <c r="X261" s="4"/>
      <c r="Y261" s="4"/>
      <c r="Z261" s="139"/>
    </row>
    <row r="262" spans="4:26" x14ac:dyDescent="0.2">
      <c r="D262" s="4"/>
      <c r="E262" s="4"/>
      <c r="F262" s="4"/>
      <c r="G262" s="4"/>
      <c r="H262" s="4"/>
      <c r="I262" s="4"/>
      <c r="J262" s="4"/>
      <c r="K262" s="4"/>
      <c r="L262" s="4"/>
      <c r="M262" s="4"/>
      <c r="N262" s="4"/>
      <c r="O262" s="4"/>
      <c r="P262" s="4"/>
      <c r="Q262" s="4"/>
      <c r="R262" s="4"/>
      <c r="S262" s="4"/>
      <c r="T262" s="4"/>
      <c r="U262" s="4"/>
      <c r="V262" s="4"/>
      <c r="W262" s="4"/>
      <c r="X262" s="4"/>
      <c r="Y262" s="4"/>
      <c r="Z262" s="139"/>
    </row>
    <row r="263" spans="4:26" x14ac:dyDescent="0.2">
      <c r="D263" s="4"/>
      <c r="E263" s="4"/>
      <c r="F263" s="4"/>
      <c r="G263" s="4"/>
      <c r="H263" s="4"/>
      <c r="I263" s="4"/>
      <c r="J263" s="4"/>
      <c r="K263" s="4"/>
      <c r="L263" s="4"/>
      <c r="M263" s="4"/>
      <c r="N263" s="4"/>
      <c r="O263" s="4"/>
      <c r="P263" s="4"/>
      <c r="Q263" s="4"/>
      <c r="R263" s="4"/>
      <c r="S263" s="4"/>
      <c r="T263" s="4"/>
      <c r="U263" s="4"/>
      <c r="V263" s="4"/>
      <c r="W263" s="4"/>
      <c r="X263" s="4"/>
      <c r="Y263" s="4"/>
      <c r="Z263" s="139"/>
    </row>
    <row r="264" spans="4:26" x14ac:dyDescent="0.2">
      <c r="D264" s="4"/>
      <c r="E264" s="4"/>
      <c r="F264" s="4"/>
      <c r="G264" s="4"/>
      <c r="H264" s="4"/>
      <c r="I264" s="4"/>
      <c r="J264" s="4"/>
      <c r="K264" s="4"/>
      <c r="L264" s="4"/>
      <c r="M264" s="4"/>
      <c r="N264" s="4"/>
      <c r="O264" s="4"/>
      <c r="P264" s="4"/>
      <c r="Q264" s="4"/>
      <c r="R264" s="4"/>
      <c r="S264" s="4"/>
      <c r="T264" s="4"/>
      <c r="U264" s="4"/>
      <c r="V264" s="4"/>
      <c r="W264" s="4"/>
      <c r="X264" s="4"/>
      <c r="Y264" s="4"/>
      <c r="Z264" s="139"/>
    </row>
    <row r="265" spans="4:26" x14ac:dyDescent="0.2">
      <c r="D265" s="4"/>
      <c r="E265" s="4"/>
      <c r="F265" s="4"/>
      <c r="G265" s="4"/>
      <c r="H265" s="4"/>
      <c r="I265" s="4"/>
      <c r="J265" s="4"/>
      <c r="K265" s="4"/>
      <c r="L265" s="4"/>
      <c r="M265" s="4"/>
      <c r="N265" s="4"/>
      <c r="O265" s="4"/>
      <c r="P265" s="4"/>
      <c r="Q265" s="4"/>
      <c r="R265" s="4"/>
      <c r="S265" s="4"/>
      <c r="T265" s="4"/>
      <c r="U265" s="4"/>
      <c r="V265" s="4"/>
      <c r="W265" s="4"/>
      <c r="X265" s="4"/>
      <c r="Y265" s="4"/>
      <c r="Z265" s="139"/>
    </row>
    <row r="266" spans="4:26" x14ac:dyDescent="0.2">
      <c r="D266" s="4"/>
      <c r="E266" s="4"/>
      <c r="F266" s="4"/>
      <c r="G266" s="4"/>
      <c r="H266" s="4"/>
      <c r="I266" s="4"/>
      <c r="J266" s="4"/>
      <c r="K266" s="4"/>
      <c r="L266" s="4"/>
      <c r="M266" s="4"/>
      <c r="N266" s="4"/>
      <c r="O266" s="4"/>
      <c r="P266" s="4"/>
      <c r="Q266" s="4"/>
      <c r="R266" s="4"/>
      <c r="S266" s="4"/>
      <c r="T266" s="4"/>
      <c r="U266" s="4"/>
      <c r="V266" s="4"/>
      <c r="W266" s="4"/>
      <c r="X266" s="4"/>
      <c r="Y266" s="4"/>
      <c r="Z266" s="139"/>
    </row>
    <row r="267" spans="4:26" x14ac:dyDescent="0.2">
      <c r="D267" s="4"/>
      <c r="E267" s="4"/>
      <c r="F267" s="4"/>
      <c r="G267" s="4"/>
      <c r="H267" s="4"/>
      <c r="I267" s="4"/>
      <c r="J267" s="4"/>
      <c r="K267" s="4"/>
      <c r="L267" s="4"/>
      <c r="M267" s="4"/>
      <c r="N267" s="4"/>
      <c r="O267" s="4"/>
      <c r="P267" s="4"/>
      <c r="Q267" s="4"/>
      <c r="R267" s="4"/>
      <c r="S267" s="4"/>
      <c r="T267" s="4"/>
      <c r="U267" s="4"/>
      <c r="V267" s="4"/>
      <c r="W267" s="4"/>
      <c r="X267" s="4"/>
      <c r="Y267" s="4"/>
      <c r="Z267" s="139"/>
    </row>
    <row r="268" spans="4:26" x14ac:dyDescent="0.2">
      <c r="D268" s="4"/>
      <c r="E268" s="4"/>
      <c r="F268" s="4"/>
      <c r="G268" s="4"/>
      <c r="H268" s="4"/>
      <c r="I268" s="4"/>
      <c r="J268" s="4"/>
      <c r="K268" s="4"/>
      <c r="L268" s="4"/>
      <c r="M268" s="4"/>
      <c r="N268" s="4"/>
      <c r="O268" s="4"/>
      <c r="P268" s="4"/>
      <c r="Q268" s="4"/>
      <c r="R268" s="4"/>
      <c r="S268" s="4"/>
      <c r="T268" s="4"/>
      <c r="U268" s="4"/>
      <c r="V268" s="4"/>
      <c r="W268" s="4"/>
      <c r="X268" s="4"/>
      <c r="Y268" s="4"/>
      <c r="Z268" s="139"/>
    </row>
    <row r="269" spans="4:26" x14ac:dyDescent="0.2">
      <c r="D269" s="4"/>
      <c r="E269" s="4"/>
      <c r="F269" s="4"/>
      <c r="G269" s="4"/>
      <c r="H269" s="4"/>
      <c r="I269" s="4"/>
      <c r="J269" s="4"/>
      <c r="K269" s="4"/>
      <c r="L269" s="4"/>
      <c r="M269" s="4"/>
      <c r="N269" s="4"/>
      <c r="O269" s="4"/>
      <c r="P269" s="4"/>
      <c r="Q269" s="4"/>
      <c r="R269" s="4"/>
      <c r="S269" s="4"/>
      <c r="T269" s="4"/>
      <c r="U269" s="4"/>
      <c r="V269" s="4"/>
      <c r="W269" s="4"/>
      <c r="X269" s="4"/>
      <c r="Y269" s="4"/>
      <c r="Z269" s="139"/>
    </row>
    <row r="270" spans="4:26" x14ac:dyDescent="0.2">
      <c r="D270" s="4"/>
      <c r="E270" s="4"/>
      <c r="F270" s="4"/>
      <c r="G270" s="4"/>
      <c r="H270" s="4"/>
      <c r="I270" s="4"/>
      <c r="J270" s="4"/>
      <c r="K270" s="4"/>
      <c r="L270" s="4"/>
      <c r="M270" s="4"/>
      <c r="N270" s="4"/>
      <c r="O270" s="4"/>
      <c r="P270" s="4"/>
      <c r="Q270" s="4"/>
      <c r="R270" s="4"/>
      <c r="S270" s="4"/>
      <c r="T270" s="4"/>
      <c r="U270" s="4"/>
      <c r="V270" s="4"/>
      <c r="W270" s="4"/>
      <c r="X270" s="4"/>
      <c r="Y270" s="4"/>
      <c r="Z270" s="139"/>
    </row>
    <row r="271" spans="4:26" x14ac:dyDescent="0.2">
      <c r="D271" s="4"/>
      <c r="E271" s="4"/>
      <c r="F271" s="4"/>
      <c r="G271" s="4"/>
      <c r="H271" s="4"/>
      <c r="I271" s="4"/>
      <c r="J271" s="4"/>
      <c r="K271" s="4"/>
      <c r="L271" s="4"/>
      <c r="M271" s="4"/>
      <c r="N271" s="4"/>
      <c r="O271" s="4"/>
      <c r="P271" s="4"/>
      <c r="Q271" s="4"/>
      <c r="R271" s="4"/>
      <c r="S271" s="4"/>
      <c r="T271" s="4"/>
      <c r="U271" s="4"/>
      <c r="V271" s="4"/>
      <c r="W271" s="4"/>
      <c r="X271" s="4"/>
      <c r="Y271" s="4"/>
      <c r="Z271" s="139"/>
    </row>
    <row r="272" spans="4:26" x14ac:dyDescent="0.2">
      <c r="D272" s="4"/>
      <c r="E272" s="4"/>
      <c r="F272" s="4"/>
      <c r="G272" s="4"/>
      <c r="H272" s="4"/>
      <c r="I272" s="4"/>
      <c r="J272" s="4"/>
      <c r="K272" s="4"/>
      <c r="L272" s="4"/>
      <c r="M272" s="4"/>
      <c r="N272" s="4"/>
      <c r="O272" s="4"/>
      <c r="P272" s="4"/>
      <c r="Q272" s="4"/>
      <c r="R272" s="4"/>
      <c r="S272" s="4"/>
      <c r="T272" s="4"/>
      <c r="U272" s="4"/>
      <c r="V272" s="4"/>
      <c r="W272" s="4"/>
      <c r="X272" s="4"/>
      <c r="Y272" s="4"/>
      <c r="Z272" s="139"/>
    </row>
    <row r="273" spans="4:26" x14ac:dyDescent="0.2">
      <c r="D273" s="4"/>
      <c r="E273" s="4"/>
      <c r="F273" s="4"/>
      <c r="G273" s="4"/>
      <c r="H273" s="4"/>
      <c r="I273" s="4"/>
      <c r="J273" s="4"/>
      <c r="K273" s="4"/>
      <c r="L273" s="4"/>
      <c r="M273" s="4"/>
      <c r="N273" s="4"/>
      <c r="O273" s="4"/>
      <c r="P273" s="4"/>
      <c r="Q273" s="4"/>
      <c r="R273" s="4"/>
      <c r="S273" s="4"/>
      <c r="T273" s="4"/>
      <c r="U273" s="4"/>
      <c r="V273" s="4"/>
      <c r="W273" s="4"/>
      <c r="X273" s="4"/>
      <c r="Y273" s="4"/>
      <c r="Z273" s="139"/>
    </row>
    <row r="274" spans="4:26" x14ac:dyDescent="0.2">
      <c r="D274" s="4"/>
      <c r="E274" s="4"/>
      <c r="F274" s="4"/>
      <c r="G274" s="4"/>
      <c r="H274" s="4"/>
      <c r="I274" s="4"/>
      <c r="J274" s="4"/>
      <c r="K274" s="4"/>
      <c r="L274" s="4"/>
      <c r="M274" s="4"/>
      <c r="N274" s="4"/>
      <c r="O274" s="4"/>
      <c r="P274" s="4"/>
      <c r="Q274" s="4"/>
      <c r="R274" s="4"/>
      <c r="S274" s="4"/>
      <c r="T274" s="4"/>
      <c r="U274" s="4"/>
      <c r="V274" s="4"/>
      <c r="W274" s="4"/>
      <c r="X274" s="4"/>
      <c r="Y274" s="4"/>
      <c r="Z274" s="139"/>
    </row>
    <row r="275" spans="4:26" x14ac:dyDescent="0.2">
      <c r="D275" s="4"/>
      <c r="E275" s="4"/>
      <c r="F275" s="4"/>
      <c r="G275" s="4"/>
      <c r="H275" s="4"/>
      <c r="I275" s="4"/>
      <c r="J275" s="4"/>
      <c r="K275" s="4"/>
      <c r="L275" s="4"/>
      <c r="M275" s="4"/>
      <c r="N275" s="4"/>
      <c r="O275" s="4"/>
      <c r="P275" s="4"/>
      <c r="Q275" s="4"/>
      <c r="R275" s="4"/>
      <c r="S275" s="4"/>
      <c r="T275" s="4"/>
      <c r="U275" s="4"/>
      <c r="V275" s="4"/>
      <c r="W275" s="4"/>
      <c r="X275" s="4"/>
      <c r="Y275" s="4"/>
      <c r="Z275" s="139"/>
    </row>
    <row r="276" spans="4:26" x14ac:dyDescent="0.2">
      <c r="D276" s="4"/>
      <c r="E276" s="4"/>
      <c r="F276" s="4"/>
      <c r="G276" s="4"/>
      <c r="H276" s="4"/>
      <c r="I276" s="4"/>
      <c r="J276" s="4"/>
      <c r="K276" s="4"/>
      <c r="L276" s="4"/>
      <c r="M276" s="4"/>
      <c r="N276" s="4"/>
      <c r="O276" s="4"/>
      <c r="P276" s="4"/>
      <c r="Q276" s="4"/>
      <c r="R276" s="4"/>
      <c r="S276" s="4"/>
      <c r="T276" s="4"/>
      <c r="U276" s="4"/>
      <c r="V276" s="4"/>
      <c r="W276" s="4"/>
      <c r="X276" s="4"/>
      <c r="Y276" s="4"/>
      <c r="Z276" s="139"/>
    </row>
    <row r="277" spans="4:26" x14ac:dyDescent="0.2">
      <c r="D277" s="4"/>
      <c r="E277" s="4"/>
      <c r="F277" s="4"/>
      <c r="G277" s="4"/>
      <c r="H277" s="4"/>
      <c r="I277" s="4"/>
      <c r="J277" s="4"/>
      <c r="K277" s="4"/>
      <c r="L277" s="4"/>
      <c r="M277" s="4"/>
      <c r="N277" s="4"/>
      <c r="O277" s="4"/>
      <c r="P277" s="4"/>
      <c r="Q277" s="4"/>
      <c r="R277" s="4"/>
      <c r="S277" s="4"/>
      <c r="T277" s="4"/>
      <c r="U277" s="4"/>
      <c r="V277" s="4"/>
      <c r="W277" s="4"/>
      <c r="X277" s="4"/>
      <c r="Y277" s="4"/>
      <c r="Z277" s="139"/>
    </row>
    <row r="278" spans="4:26" x14ac:dyDescent="0.2">
      <c r="D278" s="4"/>
      <c r="E278" s="4"/>
      <c r="F278" s="4"/>
      <c r="G278" s="4"/>
      <c r="H278" s="4"/>
      <c r="I278" s="4"/>
      <c r="J278" s="4"/>
      <c r="K278" s="4"/>
      <c r="L278" s="4"/>
      <c r="M278" s="4"/>
      <c r="N278" s="4"/>
      <c r="O278" s="4"/>
      <c r="P278" s="4"/>
      <c r="Q278" s="4"/>
      <c r="R278" s="4"/>
      <c r="S278" s="4"/>
      <c r="T278" s="4"/>
      <c r="U278" s="4"/>
      <c r="V278" s="4"/>
      <c r="W278" s="4"/>
      <c r="X278" s="4"/>
      <c r="Y278" s="4"/>
      <c r="Z278" s="139"/>
    </row>
    <row r="279" spans="4:26" x14ac:dyDescent="0.2">
      <c r="D279" s="4"/>
      <c r="E279" s="4"/>
      <c r="F279" s="4"/>
      <c r="G279" s="4"/>
      <c r="H279" s="4"/>
      <c r="I279" s="4"/>
      <c r="J279" s="4"/>
      <c r="K279" s="4"/>
      <c r="L279" s="4"/>
      <c r="M279" s="4"/>
      <c r="N279" s="4"/>
      <c r="O279" s="4"/>
      <c r="P279" s="4"/>
      <c r="Q279" s="4"/>
      <c r="R279" s="4"/>
      <c r="S279" s="4"/>
      <c r="T279" s="4"/>
      <c r="U279" s="4"/>
      <c r="V279" s="4"/>
      <c r="W279" s="4"/>
      <c r="X279" s="4"/>
      <c r="Y279" s="4"/>
      <c r="Z279" s="139"/>
    </row>
    <row r="280" spans="4:26" x14ac:dyDescent="0.2">
      <c r="D280" s="4"/>
      <c r="E280" s="4"/>
      <c r="F280" s="4"/>
      <c r="G280" s="4"/>
      <c r="H280" s="4"/>
      <c r="I280" s="4"/>
      <c r="J280" s="4"/>
      <c r="K280" s="4"/>
      <c r="L280" s="4"/>
      <c r="M280" s="4"/>
      <c r="N280" s="4"/>
      <c r="O280" s="4"/>
      <c r="P280" s="4"/>
      <c r="Q280" s="4"/>
      <c r="R280" s="4"/>
      <c r="S280" s="4"/>
      <c r="T280" s="4"/>
      <c r="U280" s="4"/>
      <c r="V280" s="4"/>
      <c r="W280" s="4"/>
      <c r="X280" s="4"/>
      <c r="Y280" s="4"/>
      <c r="Z280" s="139"/>
    </row>
    <row r="281" spans="4:26" x14ac:dyDescent="0.2">
      <c r="D281" s="4"/>
      <c r="E281" s="4"/>
      <c r="F281" s="4"/>
      <c r="G281" s="4"/>
      <c r="H281" s="4"/>
      <c r="I281" s="4"/>
      <c r="J281" s="4"/>
      <c r="K281" s="4"/>
      <c r="L281" s="4"/>
      <c r="M281" s="4"/>
      <c r="N281" s="4"/>
      <c r="O281" s="4"/>
      <c r="P281" s="4"/>
      <c r="Q281" s="4"/>
      <c r="R281" s="4"/>
      <c r="S281" s="4"/>
      <c r="T281" s="4"/>
      <c r="U281" s="4"/>
      <c r="V281" s="4"/>
      <c r="W281" s="4"/>
      <c r="X281" s="4"/>
      <c r="Y281" s="4"/>
      <c r="Z281" s="139"/>
    </row>
    <row r="282" spans="4:26" x14ac:dyDescent="0.2">
      <c r="D282" s="4"/>
      <c r="E282" s="4"/>
      <c r="F282" s="4"/>
      <c r="G282" s="4"/>
      <c r="H282" s="4"/>
      <c r="I282" s="4"/>
      <c r="J282" s="4"/>
      <c r="K282" s="4"/>
      <c r="L282" s="4"/>
      <c r="M282" s="4"/>
      <c r="N282" s="4"/>
      <c r="O282" s="4"/>
      <c r="P282" s="4"/>
      <c r="Q282" s="4"/>
      <c r="R282" s="4"/>
      <c r="S282" s="4"/>
      <c r="T282" s="4"/>
      <c r="U282" s="4"/>
      <c r="V282" s="4"/>
      <c r="W282" s="4"/>
      <c r="X282" s="4"/>
      <c r="Y282" s="4"/>
      <c r="Z282" s="139"/>
    </row>
    <row r="283" spans="4:26" x14ac:dyDescent="0.2">
      <c r="D283" s="4"/>
      <c r="E283" s="4"/>
      <c r="F283" s="4"/>
      <c r="G283" s="4"/>
      <c r="H283" s="4"/>
      <c r="I283" s="4"/>
      <c r="J283" s="4"/>
      <c r="K283" s="4"/>
      <c r="L283" s="4"/>
      <c r="M283" s="4"/>
      <c r="N283" s="4"/>
      <c r="O283" s="4"/>
      <c r="P283" s="4"/>
      <c r="Q283" s="4"/>
      <c r="R283" s="4"/>
      <c r="S283" s="4"/>
      <c r="T283" s="4"/>
      <c r="U283" s="4"/>
      <c r="V283" s="4"/>
      <c r="W283" s="4"/>
      <c r="X283" s="4"/>
      <c r="Y283" s="4"/>
      <c r="Z283" s="139"/>
    </row>
    <row r="284" spans="4:26" x14ac:dyDescent="0.2">
      <c r="D284" s="4"/>
      <c r="E284" s="4"/>
      <c r="F284" s="4"/>
      <c r="G284" s="4"/>
      <c r="H284" s="4"/>
      <c r="I284" s="4"/>
      <c r="J284" s="4"/>
      <c r="K284" s="4"/>
      <c r="L284" s="4"/>
      <c r="M284" s="4"/>
      <c r="N284" s="4"/>
      <c r="O284" s="4"/>
      <c r="P284" s="4"/>
      <c r="Q284" s="4"/>
      <c r="R284" s="4"/>
      <c r="S284" s="4"/>
      <c r="T284" s="4"/>
      <c r="U284" s="4"/>
      <c r="V284" s="4"/>
      <c r="W284" s="4"/>
      <c r="X284" s="4"/>
      <c r="Y284" s="4"/>
      <c r="Z284" s="139"/>
    </row>
    <row r="285" spans="4:26" x14ac:dyDescent="0.2">
      <c r="D285" s="4"/>
      <c r="E285" s="4"/>
      <c r="F285" s="4"/>
      <c r="G285" s="4"/>
      <c r="H285" s="4"/>
      <c r="I285" s="4"/>
      <c r="J285" s="4"/>
      <c r="K285" s="4"/>
      <c r="L285" s="4"/>
      <c r="M285" s="4"/>
      <c r="N285" s="4"/>
      <c r="O285" s="4"/>
      <c r="P285" s="4"/>
      <c r="Q285" s="4"/>
      <c r="R285" s="4"/>
      <c r="S285" s="4"/>
      <c r="T285" s="4"/>
      <c r="U285" s="4"/>
      <c r="V285" s="4"/>
      <c r="W285" s="4"/>
      <c r="X285" s="4"/>
      <c r="Y285" s="4"/>
      <c r="Z285" s="139"/>
    </row>
    <row r="286" spans="4:26" x14ac:dyDescent="0.2">
      <c r="D286" s="4"/>
      <c r="E286" s="4"/>
      <c r="F286" s="4"/>
      <c r="G286" s="4"/>
      <c r="H286" s="4"/>
      <c r="I286" s="4"/>
      <c r="J286" s="4"/>
      <c r="K286" s="4"/>
      <c r="L286" s="4"/>
      <c r="M286" s="4"/>
      <c r="N286" s="4"/>
      <c r="O286" s="4"/>
      <c r="P286" s="4"/>
      <c r="Q286" s="4"/>
      <c r="R286" s="4"/>
      <c r="S286" s="4"/>
      <c r="T286" s="4"/>
      <c r="U286" s="4"/>
      <c r="V286" s="4"/>
      <c r="W286" s="4"/>
      <c r="X286" s="4"/>
      <c r="Y286" s="4"/>
      <c r="Z286" s="139"/>
    </row>
    <row r="287" spans="4:26" x14ac:dyDescent="0.2">
      <c r="D287" s="4"/>
      <c r="E287" s="4"/>
      <c r="F287" s="4"/>
      <c r="G287" s="4"/>
      <c r="H287" s="4"/>
      <c r="I287" s="4"/>
      <c r="J287" s="4"/>
      <c r="K287" s="4"/>
      <c r="L287" s="4"/>
      <c r="M287" s="4"/>
      <c r="N287" s="4"/>
      <c r="O287" s="4"/>
      <c r="P287" s="4"/>
      <c r="Q287" s="4"/>
      <c r="R287" s="4"/>
      <c r="S287" s="4"/>
      <c r="T287" s="4"/>
      <c r="U287" s="4"/>
      <c r="V287" s="4"/>
      <c r="W287" s="4"/>
      <c r="X287" s="4"/>
      <c r="Y287" s="4"/>
      <c r="Z287" s="139"/>
    </row>
    <row r="288" spans="4:26" x14ac:dyDescent="0.2">
      <c r="D288" s="4"/>
      <c r="E288" s="4"/>
      <c r="F288" s="4"/>
      <c r="G288" s="4"/>
      <c r="H288" s="4"/>
      <c r="I288" s="4"/>
      <c r="J288" s="4"/>
      <c r="K288" s="4"/>
      <c r="L288" s="4"/>
      <c r="M288" s="4"/>
      <c r="N288" s="4"/>
      <c r="O288" s="4"/>
      <c r="P288" s="4"/>
      <c r="Q288" s="4"/>
      <c r="R288" s="4"/>
      <c r="S288" s="4"/>
      <c r="T288" s="4"/>
      <c r="U288" s="4"/>
      <c r="V288" s="4"/>
      <c r="W288" s="4"/>
      <c r="X288" s="4"/>
      <c r="Y288" s="4"/>
      <c r="Z288" s="139"/>
    </row>
    <row r="289" spans="4:26" x14ac:dyDescent="0.2">
      <c r="D289" s="4"/>
      <c r="E289" s="4"/>
      <c r="F289" s="4"/>
      <c r="G289" s="4"/>
      <c r="H289" s="4"/>
      <c r="I289" s="4"/>
      <c r="J289" s="4"/>
      <c r="K289" s="4"/>
      <c r="L289" s="4"/>
      <c r="M289" s="4"/>
      <c r="N289" s="4"/>
      <c r="O289" s="4"/>
      <c r="P289" s="4"/>
      <c r="Q289" s="4"/>
      <c r="R289" s="4"/>
      <c r="S289" s="4"/>
      <c r="T289" s="4"/>
      <c r="U289" s="4"/>
      <c r="V289" s="4"/>
      <c r="W289" s="4"/>
      <c r="X289" s="4"/>
      <c r="Y289" s="4"/>
      <c r="Z289" s="139"/>
    </row>
    <row r="290" spans="4:26" x14ac:dyDescent="0.2">
      <c r="D290" s="4"/>
      <c r="E290" s="4"/>
      <c r="F290" s="4"/>
      <c r="G290" s="4"/>
      <c r="H290" s="4"/>
      <c r="I290" s="4"/>
      <c r="J290" s="4"/>
      <c r="K290" s="4"/>
      <c r="L290" s="4"/>
      <c r="M290" s="4"/>
      <c r="N290" s="4"/>
      <c r="O290" s="4"/>
      <c r="P290" s="4"/>
      <c r="Q290" s="4"/>
      <c r="R290" s="4"/>
      <c r="S290" s="4"/>
      <c r="T290" s="4"/>
      <c r="U290" s="4"/>
      <c r="V290" s="4"/>
      <c r="W290" s="4"/>
      <c r="X290" s="4"/>
      <c r="Y290" s="4"/>
      <c r="Z290" s="139"/>
    </row>
    <row r="291" spans="4:26" x14ac:dyDescent="0.2">
      <c r="D291" s="4"/>
      <c r="E291" s="4"/>
      <c r="F291" s="4"/>
      <c r="G291" s="4"/>
      <c r="H291" s="4"/>
      <c r="I291" s="4"/>
      <c r="J291" s="4"/>
      <c r="K291" s="4"/>
      <c r="L291" s="4"/>
      <c r="M291" s="4"/>
      <c r="N291" s="4"/>
      <c r="O291" s="4"/>
      <c r="P291" s="4"/>
      <c r="Q291" s="4"/>
      <c r="R291" s="4"/>
      <c r="S291" s="4"/>
      <c r="T291" s="4"/>
      <c r="U291" s="4"/>
      <c r="V291" s="4"/>
      <c r="W291" s="4"/>
      <c r="X291" s="4"/>
      <c r="Y291" s="4"/>
      <c r="Z291" s="139"/>
    </row>
    <row r="292" spans="4:26" x14ac:dyDescent="0.2">
      <c r="D292" s="4"/>
      <c r="E292" s="4"/>
      <c r="F292" s="4"/>
      <c r="G292" s="4"/>
      <c r="H292" s="4"/>
      <c r="I292" s="4"/>
      <c r="J292" s="4"/>
      <c r="K292" s="4"/>
      <c r="L292" s="4"/>
      <c r="M292" s="4"/>
      <c r="N292" s="4"/>
      <c r="O292" s="4"/>
      <c r="P292" s="4"/>
      <c r="Q292" s="4"/>
      <c r="R292" s="4"/>
      <c r="S292" s="4"/>
      <c r="T292" s="4"/>
      <c r="U292" s="4"/>
      <c r="V292" s="4"/>
      <c r="W292" s="4"/>
      <c r="X292" s="4"/>
      <c r="Y292" s="4"/>
      <c r="Z292" s="139"/>
    </row>
    <row r="293" spans="4:26" x14ac:dyDescent="0.2">
      <c r="D293" s="4"/>
      <c r="E293" s="4"/>
      <c r="F293" s="4"/>
      <c r="G293" s="4"/>
      <c r="H293" s="4"/>
      <c r="I293" s="4"/>
      <c r="J293" s="4"/>
      <c r="K293" s="4"/>
      <c r="L293" s="4"/>
      <c r="M293" s="4"/>
      <c r="N293" s="4"/>
      <c r="O293" s="4"/>
      <c r="P293" s="4"/>
      <c r="Q293" s="4"/>
      <c r="R293" s="4"/>
      <c r="S293" s="4"/>
      <c r="T293" s="4"/>
      <c r="U293" s="4"/>
      <c r="V293" s="4"/>
      <c r="W293" s="4"/>
      <c r="X293" s="4"/>
      <c r="Y293" s="4"/>
      <c r="Z293" s="139"/>
    </row>
    <row r="294" spans="4:26" x14ac:dyDescent="0.2">
      <c r="D294" s="4"/>
      <c r="E294" s="4"/>
      <c r="F294" s="4"/>
      <c r="G294" s="4"/>
      <c r="H294" s="4"/>
      <c r="I294" s="4"/>
      <c r="J294" s="4"/>
      <c r="K294" s="4"/>
      <c r="L294" s="4"/>
      <c r="M294" s="4"/>
      <c r="N294" s="4"/>
      <c r="O294" s="4"/>
      <c r="P294" s="4"/>
      <c r="Q294" s="4"/>
      <c r="R294" s="4"/>
      <c r="S294" s="4"/>
      <c r="T294" s="4"/>
      <c r="U294" s="4"/>
      <c r="V294" s="4"/>
      <c r="W294" s="4"/>
      <c r="X294" s="4"/>
      <c r="Y294" s="4"/>
      <c r="Z294" s="139"/>
    </row>
    <row r="295" spans="4:26" x14ac:dyDescent="0.2">
      <c r="D295" s="4"/>
      <c r="E295" s="4"/>
      <c r="F295" s="4"/>
      <c r="G295" s="4"/>
      <c r="H295" s="4"/>
      <c r="I295" s="4"/>
      <c r="J295" s="4"/>
      <c r="K295" s="4"/>
      <c r="L295" s="4"/>
      <c r="M295" s="4"/>
      <c r="N295" s="4"/>
      <c r="O295" s="4"/>
      <c r="P295" s="4"/>
      <c r="Q295" s="4"/>
      <c r="R295" s="4"/>
      <c r="S295" s="4"/>
      <c r="T295" s="4"/>
      <c r="U295" s="4"/>
      <c r="V295" s="4"/>
      <c r="W295" s="4"/>
      <c r="X295" s="4"/>
      <c r="Y295" s="4"/>
      <c r="Z295" s="139"/>
    </row>
    <row r="296" spans="4:26" x14ac:dyDescent="0.2">
      <c r="D296" s="4"/>
      <c r="E296" s="4"/>
      <c r="F296" s="4"/>
      <c r="G296" s="4"/>
      <c r="H296" s="4"/>
      <c r="I296" s="4"/>
      <c r="J296" s="4"/>
      <c r="K296" s="4"/>
      <c r="L296" s="4"/>
      <c r="M296" s="4"/>
      <c r="N296" s="4"/>
      <c r="O296" s="4"/>
      <c r="P296" s="4"/>
      <c r="Q296" s="4"/>
      <c r="R296" s="4"/>
      <c r="S296" s="4"/>
      <c r="T296" s="4"/>
      <c r="U296" s="4"/>
      <c r="V296" s="4"/>
      <c r="W296" s="4"/>
      <c r="X296" s="4"/>
      <c r="Y296" s="4"/>
      <c r="Z296" s="139"/>
    </row>
    <row r="297" spans="4:26" x14ac:dyDescent="0.2">
      <c r="D297" s="4"/>
      <c r="E297" s="4"/>
      <c r="F297" s="4"/>
      <c r="G297" s="4"/>
      <c r="H297" s="4"/>
      <c r="I297" s="4"/>
      <c r="J297" s="4"/>
      <c r="K297" s="4"/>
      <c r="L297" s="4"/>
      <c r="M297" s="4"/>
      <c r="N297" s="4"/>
      <c r="O297" s="4"/>
      <c r="P297" s="4"/>
      <c r="Q297" s="4"/>
      <c r="R297" s="4"/>
      <c r="S297" s="4"/>
      <c r="T297" s="4"/>
      <c r="U297" s="4"/>
      <c r="V297" s="4"/>
      <c r="W297" s="4"/>
      <c r="X297" s="4"/>
      <c r="Y297" s="4"/>
      <c r="Z297" s="139"/>
    </row>
    <row r="298" spans="4:26" x14ac:dyDescent="0.2">
      <c r="D298" s="4"/>
      <c r="E298" s="4"/>
      <c r="F298" s="4"/>
      <c r="G298" s="4"/>
      <c r="H298" s="4"/>
      <c r="I298" s="4"/>
      <c r="J298" s="4"/>
      <c r="K298" s="4"/>
      <c r="L298" s="4"/>
      <c r="M298" s="4"/>
      <c r="N298" s="4"/>
      <c r="O298" s="4"/>
      <c r="P298" s="4"/>
      <c r="Q298" s="4"/>
      <c r="R298" s="4"/>
      <c r="S298" s="4"/>
      <c r="T298" s="4"/>
      <c r="U298" s="4"/>
      <c r="V298" s="4"/>
      <c r="W298" s="4"/>
      <c r="X298" s="4"/>
      <c r="Y298" s="4"/>
      <c r="Z298" s="139"/>
    </row>
    <row r="299" spans="4:26" x14ac:dyDescent="0.2">
      <c r="D299" s="4"/>
      <c r="E299" s="4"/>
      <c r="F299" s="4"/>
      <c r="G299" s="4"/>
      <c r="H299" s="4"/>
      <c r="I299" s="4"/>
      <c r="J299" s="4"/>
      <c r="K299" s="4"/>
      <c r="L299" s="4"/>
      <c r="M299" s="4"/>
      <c r="N299" s="4"/>
      <c r="O299" s="4"/>
      <c r="P299" s="4"/>
      <c r="Q299" s="4"/>
      <c r="R299" s="4"/>
      <c r="S299" s="4"/>
      <c r="T299" s="4"/>
      <c r="U299" s="4"/>
      <c r="V299" s="4"/>
      <c r="W299" s="4"/>
      <c r="X299" s="4"/>
      <c r="Y299" s="4"/>
      <c r="Z299" s="139"/>
    </row>
    <row r="300" spans="4:26" x14ac:dyDescent="0.2">
      <c r="D300" s="4"/>
      <c r="E300" s="4"/>
      <c r="F300" s="4"/>
      <c r="G300" s="4"/>
      <c r="H300" s="4"/>
      <c r="I300" s="4"/>
      <c r="J300" s="4"/>
      <c r="K300" s="4"/>
      <c r="L300" s="4"/>
      <c r="M300" s="4"/>
      <c r="N300" s="4"/>
      <c r="O300" s="4"/>
      <c r="P300" s="4"/>
      <c r="Q300" s="4"/>
      <c r="R300" s="4"/>
      <c r="S300" s="4"/>
      <c r="T300" s="4"/>
      <c r="U300" s="4"/>
      <c r="V300" s="4"/>
      <c r="W300" s="4"/>
      <c r="X300" s="4"/>
      <c r="Y300" s="4"/>
      <c r="Z300" s="139"/>
    </row>
    <row r="301" spans="4:26" x14ac:dyDescent="0.2">
      <c r="D301" s="4"/>
      <c r="E301" s="4"/>
      <c r="F301" s="4"/>
      <c r="G301" s="4"/>
      <c r="H301" s="4"/>
      <c r="I301" s="4"/>
      <c r="J301" s="4"/>
      <c r="K301" s="4"/>
      <c r="L301" s="4"/>
      <c r="M301" s="4"/>
      <c r="N301" s="4"/>
      <c r="O301" s="4"/>
      <c r="P301" s="4"/>
      <c r="Q301" s="4"/>
      <c r="R301" s="4"/>
      <c r="S301" s="4"/>
      <c r="T301" s="4"/>
      <c r="U301" s="4"/>
      <c r="V301" s="4"/>
      <c r="W301" s="4"/>
      <c r="X301" s="4"/>
      <c r="Y301" s="4"/>
      <c r="Z301" s="139"/>
    </row>
    <row r="302" spans="4:26" x14ac:dyDescent="0.2">
      <c r="D302" s="4"/>
      <c r="E302" s="4"/>
      <c r="F302" s="4"/>
      <c r="G302" s="4"/>
      <c r="H302" s="4"/>
      <c r="I302" s="4"/>
      <c r="J302" s="4"/>
      <c r="K302" s="4"/>
      <c r="L302" s="4"/>
      <c r="M302" s="4"/>
      <c r="N302" s="4"/>
      <c r="O302" s="4"/>
      <c r="P302" s="4"/>
      <c r="Q302" s="4"/>
      <c r="R302" s="4"/>
      <c r="S302" s="4"/>
      <c r="T302" s="4"/>
      <c r="U302" s="4"/>
      <c r="V302" s="4"/>
      <c r="W302" s="4"/>
      <c r="X302" s="4"/>
      <c r="Y302" s="4"/>
      <c r="Z302" s="139"/>
    </row>
    <row r="303" spans="4:26" x14ac:dyDescent="0.2">
      <c r="D303" s="4"/>
      <c r="E303" s="4"/>
      <c r="F303" s="4"/>
      <c r="G303" s="4"/>
      <c r="H303" s="4"/>
      <c r="I303" s="4"/>
      <c r="J303" s="4"/>
      <c r="K303" s="4"/>
      <c r="L303" s="4"/>
      <c r="M303" s="4"/>
      <c r="N303" s="4"/>
      <c r="O303" s="4"/>
      <c r="P303" s="4"/>
      <c r="Q303" s="4"/>
      <c r="R303" s="4"/>
      <c r="S303" s="4"/>
      <c r="T303" s="4"/>
      <c r="U303" s="4"/>
      <c r="V303" s="4"/>
      <c r="W303" s="4"/>
      <c r="X303" s="4"/>
      <c r="Y303" s="4"/>
      <c r="Z303" s="139"/>
    </row>
    <row r="304" spans="4:26" x14ac:dyDescent="0.2">
      <c r="D304" s="4"/>
      <c r="E304" s="4"/>
      <c r="F304" s="4"/>
      <c r="G304" s="4"/>
      <c r="H304" s="4"/>
      <c r="I304" s="4"/>
      <c r="J304" s="4"/>
      <c r="K304" s="4"/>
      <c r="L304" s="4"/>
      <c r="M304" s="4"/>
      <c r="N304" s="4"/>
      <c r="O304" s="4"/>
      <c r="P304" s="4"/>
      <c r="Q304" s="4"/>
      <c r="R304" s="4"/>
      <c r="S304" s="4"/>
      <c r="T304" s="4"/>
      <c r="U304" s="4"/>
      <c r="V304" s="4"/>
      <c r="W304" s="4"/>
      <c r="X304" s="4"/>
      <c r="Y304" s="4"/>
      <c r="Z304" s="139"/>
    </row>
    <row r="305" spans="4:26" x14ac:dyDescent="0.2">
      <c r="D305" s="4"/>
      <c r="E305" s="4"/>
      <c r="F305" s="4"/>
      <c r="G305" s="4"/>
      <c r="H305" s="4"/>
      <c r="I305" s="4"/>
      <c r="J305" s="4"/>
      <c r="K305" s="4"/>
      <c r="L305" s="4"/>
      <c r="M305" s="4"/>
      <c r="N305" s="4"/>
      <c r="O305" s="4"/>
      <c r="P305" s="4"/>
      <c r="Q305" s="4"/>
      <c r="R305" s="4"/>
      <c r="S305" s="4"/>
      <c r="T305" s="4"/>
      <c r="U305" s="4"/>
      <c r="V305" s="4"/>
      <c r="W305" s="4"/>
      <c r="X305" s="4"/>
      <c r="Y305" s="4"/>
      <c r="Z305" s="139"/>
    </row>
    <row r="306" spans="4:26" x14ac:dyDescent="0.2">
      <c r="D306" s="4"/>
      <c r="E306" s="4"/>
      <c r="F306" s="4"/>
      <c r="G306" s="4"/>
      <c r="H306" s="4"/>
      <c r="I306" s="4"/>
      <c r="J306" s="4"/>
      <c r="K306" s="4"/>
      <c r="L306" s="4"/>
      <c r="M306" s="4"/>
      <c r="N306" s="4"/>
      <c r="O306" s="4"/>
      <c r="P306" s="4"/>
      <c r="Q306" s="4"/>
      <c r="R306" s="4"/>
      <c r="S306" s="4"/>
      <c r="T306" s="4"/>
      <c r="U306" s="4"/>
      <c r="V306" s="4"/>
      <c r="W306" s="4"/>
      <c r="X306" s="4"/>
      <c r="Y306" s="4"/>
      <c r="Z306" s="139"/>
    </row>
    <row r="307" spans="4:26" x14ac:dyDescent="0.2">
      <c r="D307" s="4"/>
      <c r="E307" s="4"/>
      <c r="F307" s="4"/>
      <c r="G307" s="4"/>
      <c r="H307" s="4"/>
      <c r="I307" s="4"/>
      <c r="J307" s="4"/>
      <c r="K307" s="4"/>
      <c r="L307" s="4"/>
      <c r="M307" s="4"/>
      <c r="N307" s="4"/>
      <c r="O307" s="4"/>
      <c r="P307" s="4"/>
      <c r="Q307" s="4"/>
      <c r="R307" s="4"/>
      <c r="S307" s="4"/>
      <c r="T307" s="4"/>
      <c r="U307" s="4"/>
      <c r="V307" s="4"/>
      <c r="W307" s="4"/>
      <c r="X307" s="4"/>
      <c r="Y307" s="4"/>
      <c r="Z307" s="139"/>
    </row>
    <row r="308" spans="4:26" x14ac:dyDescent="0.2">
      <c r="D308" s="4"/>
      <c r="E308" s="4"/>
      <c r="F308" s="4"/>
      <c r="G308" s="4"/>
      <c r="H308" s="4"/>
      <c r="I308" s="4"/>
      <c r="J308" s="4"/>
      <c r="K308" s="4"/>
      <c r="L308" s="4"/>
      <c r="M308" s="4"/>
      <c r="N308" s="4"/>
      <c r="O308" s="4"/>
      <c r="P308" s="4"/>
      <c r="Q308" s="4"/>
      <c r="R308" s="4"/>
      <c r="S308" s="4"/>
      <c r="T308" s="4"/>
      <c r="U308" s="4"/>
      <c r="V308" s="4"/>
      <c r="W308" s="4"/>
      <c r="X308" s="4"/>
      <c r="Y308" s="4"/>
      <c r="Z308" s="139"/>
    </row>
    <row r="309" spans="4:26" x14ac:dyDescent="0.2">
      <c r="D309" s="4"/>
      <c r="E309" s="4"/>
      <c r="F309" s="4"/>
      <c r="G309" s="4"/>
      <c r="H309" s="4"/>
      <c r="I309" s="4"/>
      <c r="J309" s="4"/>
      <c r="K309" s="4"/>
      <c r="L309" s="4"/>
      <c r="M309" s="4"/>
      <c r="N309" s="4"/>
      <c r="O309" s="4"/>
      <c r="P309" s="4"/>
      <c r="Q309" s="4"/>
      <c r="R309" s="4"/>
      <c r="S309" s="4"/>
      <c r="T309" s="4"/>
      <c r="U309" s="4"/>
      <c r="V309" s="4"/>
      <c r="W309" s="4"/>
      <c r="X309" s="4"/>
      <c r="Y309" s="4"/>
      <c r="Z309" s="139"/>
    </row>
    <row r="310" spans="4:26" x14ac:dyDescent="0.2">
      <c r="D310" s="4"/>
      <c r="E310" s="4"/>
      <c r="F310" s="4"/>
      <c r="G310" s="4"/>
      <c r="H310" s="4"/>
      <c r="I310" s="4"/>
      <c r="J310" s="4"/>
      <c r="K310" s="4"/>
      <c r="L310" s="4"/>
      <c r="M310" s="4"/>
      <c r="N310" s="4"/>
      <c r="O310" s="4"/>
      <c r="P310" s="4"/>
      <c r="Q310" s="4"/>
      <c r="R310" s="4"/>
      <c r="S310" s="4"/>
      <c r="T310" s="4"/>
      <c r="U310" s="4"/>
      <c r="V310" s="4"/>
      <c r="W310" s="4"/>
      <c r="X310" s="4"/>
      <c r="Y310" s="4"/>
      <c r="Z310" s="139"/>
    </row>
    <row r="311" spans="4:26" x14ac:dyDescent="0.2">
      <c r="D311" s="4"/>
      <c r="E311" s="4"/>
      <c r="F311" s="4"/>
      <c r="G311" s="4"/>
      <c r="H311" s="4"/>
      <c r="I311" s="4"/>
      <c r="J311" s="4"/>
      <c r="K311" s="4"/>
      <c r="L311" s="4"/>
      <c r="M311" s="4"/>
      <c r="N311" s="4"/>
      <c r="O311" s="4"/>
      <c r="P311" s="4"/>
      <c r="Q311" s="4"/>
      <c r="R311" s="4"/>
      <c r="S311" s="4"/>
      <c r="T311" s="4"/>
      <c r="U311" s="4"/>
      <c r="V311" s="4"/>
      <c r="W311" s="4"/>
      <c r="X311" s="4"/>
      <c r="Y311" s="4"/>
      <c r="Z311" s="139"/>
    </row>
    <row r="312" spans="4:26" x14ac:dyDescent="0.2">
      <c r="D312" s="4"/>
      <c r="E312" s="4"/>
      <c r="F312" s="4"/>
      <c r="G312" s="4"/>
      <c r="H312" s="4"/>
      <c r="I312" s="4"/>
      <c r="J312" s="4"/>
      <c r="K312" s="4"/>
      <c r="L312" s="4"/>
      <c r="M312" s="4"/>
      <c r="N312" s="4"/>
      <c r="O312" s="4"/>
      <c r="P312" s="4"/>
      <c r="Q312" s="4"/>
      <c r="R312" s="4"/>
      <c r="S312" s="4"/>
      <c r="T312" s="4"/>
      <c r="U312" s="4"/>
      <c r="V312" s="4"/>
      <c r="W312" s="4"/>
      <c r="X312" s="4"/>
      <c r="Y312" s="4"/>
      <c r="Z312" s="139"/>
    </row>
    <row r="313" spans="4:26" x14ac:dyDescent="0.2">
      <c r="D313" s="4"/>
      <c r="E313" s="4"/>
      <c r="F313" s="4"/>
      <c r="G313" s="4"/>
      <c r="H313" s="4"/>
      <c r="I313" s="4"/>
      <c r="J313" s="4"/>
      <c r="K313" s="4"/>
      <c r="L313" s="4"/>
      <c r="M313" s="4"/>
      <c r="N313" s="4"/>
      <c r="O313" s="4"/>
      <c r="P313" s="4"/>
      <c r="Q313" s="4"/>
      <c r="R313" s="4"/>
      <c r="S313" s="4"/>
      <c r="T313" s="4"/>
      <c r="U313" s="4"/>
      <c r="V313" s="4"/>
      <c r="W313" s="4"/>
      <c r="X313" s="4"/>
      <c r="Y313" s="4"/>
      <c r="Z313" s="139"/>
    </row>
    <row r="314" spans="4:26" x14ac:dyDescent="0.2">
      <c r="D314" s="4"/>
      <c r="E314" s="4"/>
      <c r="F314" s="4"/>
      <c r="G314" s="4"/>
      <c r="H314" s="4"/>
      <c r="I314" s="4"/>
      <c r="J314" s="4"/>
      <c r="K314" s="4"/>
      <c r="L314" s="4"/>
      <c r="M314" s="4"/>
      <c r="N314" s="4"/>
      <c r="O314" s="4"/>
      <c r="P314" s="4"/>
      <c r="Q314" s="4"/>
      <c r="R314" s="4"/>
      <c r="S314" s="4"/>
      <c r="T314" s="4"/>
      <c r="U314" s="4"/>
      <c r="V314" s="4"/>
      <c r="W314" s="4"/>
      <c r="X314" s="4"/>
      <c r="Y314" s="4"/>
      <c r="Z314" s="139"/>
    </row>
    <row r="315" spans="4:26" x14ac:dyDescent="0.2">
      <c r="D315" s="4"/>
      <c r="E315" s="4"/>
      <c r="F315" s="4"/>
      <c r="G315" s="4"/>
      <c r="H315" s="4"/>
      <c r="I315" s="4"/>
      <c r="J315" s="4"/>
      <c r="K315" s="4"/>
      <c r="L315" s="4"/>
      <c r="M315" s="4"/>
      <c r="N315" s="4"/>
      <c r="O315" s="4"/>
      <c r="P315" s="4"/>
      <c r="Q315" s="4"/>
      <c r="R315" s="4"/>
      <c r="S315" s="4"/>
      <c r="T315" s="4"/>
      <c r="U315" s="4"/>
      <c r="V315" s="4"/>
      <c r="W315" s="4"/>
      <c r="X315" s="4"/>
      <c r="Y315" s="4"/>
      <c r="Z315" s="139"/>
    </row>
    <row r="316" spans="4:26" x14ac:dyDescent="0.2">
      <c r="D316" s="4"/>
      <c r="E316" s="4"/>
      <c r="F316" s="4"/>
      <c r="G316" s="4"/>
      <c r="H316" s="4"/>
      <c r="I316" s="4"/>
      <c r="J316" s="4"/>
      <c r="K316" s="4"/>
      <c r="L316" s="4"/>
      <c r="M316" s="4"/>
      <c r="N316" s="4"/>
      <c r="O316" s="4"/>
      <c r="P316" s="4"/>
      <c r="Q316" s="4"/>
      <c r="R316" s="4"/>
      <c r="S316" s="4"/>
      <c r="T316" s="4"/>
      <c r="U316" s="4"/>
      <c r="V316" s="4"/>
      <c r="W316" s="4"/>
      <c r="X316" s="4"/>
      <c r="Y316" s="4"/>
      <c r="Z316" s="139"/>
    </row>
    <row r="317" spans="4:26" x14ac:dyDescent="0.2">
      <c r="D317" s="4"/>
      <c r="E317" s="4"/>
      <c r="F317" s="4"/>
      <c r="G317" s="4"/>
      <c r="H317" s="4"/>
      <c r="I317" s="4"/>
      <c r="J317" s="4"/>
      <c r="K317" s="4"/>
      <c r="L317" s="4"/>
      <c r="M317" s="4"/>
      <c r="N317" s="4"/>
      <c r="O317" s="4"/>
      <c r="P317" s="4"/>
      <c r="Q317" s="4"/>
      <c r="R317" s="4"/>
      <c r="S317" s="4"/>
      <c r="T317" s="4"/>
      <c r="U317" s="4"/>
      <c r="V317" s="4"/>
      <c r="W317" s="4"/>
      <c r="X317" s="4"/>
      <c r="Y317" s="4"/>
      <c r="Z317" s="139"/>
    </row>
    <row r="318" spans="4:26" x14ac:dyDescent="0.2">
      <c r="D318" s="4"/>
      <c r="E318" s="4"/>
      <c r="F318" s="4"/>
      <c r="G318" s="4"/>
      <c r="H318" s="4"/>
      <c r="I318" s="4"/>
      <c r="J318" s="4"/>
      <c r="K318" s="4"/>
      <c r="L318" s="4"/>
      <c r="M318" s="4"/>
      <c r="N318" s="4"/>
      <c r="O318" s="4"/>
      <c r="P318" s="4"/>
      <c r="Q318" s="4"/>
      <c r="R318" s="4"/>
      <c r="S318" s="4"/>
      <c r="T318" s="4"/>
      <c r="U318" s="4"/>
      <c r="V318" s="4"/>
      <c r="W318" s="4"/>
      <c r="X318" s="4"/>
      <c r="Y318" s="4"/>
      <c r="Z318" s="139"/>
    </row>
    <row r="319" spans="4:26" x14ac:dyDescent="0.2">
      <c r="D319" s="4"/>
      <c r="E319" s="4"/>
      <c r="F319" s="4"/>
      <c r="G319" s="4"/>
      <c r="H319" s="4"/>
      <c r="I319" s="4"/>
      <c r="J319" s="4"/>
      <c r="K319" s="4"/>
      <c r="L319" s="4"/>
      <c r="M319" s="4"/>
      <c r="N319" s="4"/>
      <c r="O319" s="4"/>
      <c r="P319" s="4"/>
      <c r="Q319" s="4"/>
      <c r="R319" s="4"/>
      <c r="S319" s="4"/>
      <c r="T319" s="4"/>
      <c r="U319" s="4"/>
      <c r="V319" s="4"/>
      <c r="W319" s="4"/>
      <c r="X319" s="4"/>
      <c r="Y319" s="4"/>
      <c r="Z319" s="139"/>
    </row>
    <row r="320" spans="4:26" x14ac:dyDescent="0.2">
      <c r="D320" s="4"/>
      <c r="E320" s="4"/>
      <c r="F320" s="4"/>
      <c r="G320" s="4"/>
      <c r="H320" s="4"/>
      <c r="I320" s="4"/>
      <c r="J320" s="4"/>
      <c r="K320" s="4"/>
      <c r="L320" s="4"/>
      <c r="M320" s="4"/>
      <c r="N320" s="4"/>
      <c r="O320" s="4"/>
      <c r="P320" s="4"/>
      <c r="Q320" s="4"/>
      <c r="R320" s="4"/>
      <c r="S320" s="4"/>
      <c r="T320" s="4"/>
      <c r="U320" s="4"/>
      <c r="V320" s="4"/>
      <c r="W320" s="4"/>
      <c r="X320" s="4"/>
      <c r="Y320" s="4"/>
      <c r="Z320" s="139"/>
    </row>
    <row r="321" spans="4:26" x14ac:dyDescent="0.2">
      <c r="D321" s="4"/>
      <c r="E321" s="4"/>
      <c r="F321" s="4"/>
      <c r="G321" s="4"/>
      <c r="H321" s="4"/>
      <c r="I321" s="4"/>
      <c r="J321" s="4"/>
      <c r="K321" s="4"/>
      <c r="L321" s="4"/>
      <c r="M321" s="4"/>
      <c r="N321" s="4"/>
      <c r="O321" s="4"/>
      <c r="P321" s="4"/>
      <c r="Q321" s="4"/>
      <c r="R321" s="4"/>
      <c r="S321" s="4"/>
      <c r="T321" s="4"/>
      <c r="U321" s="4"/>
      <c r="V321" s="4"/>
      <c r="W321" s="4"/>
      <c r="X321" s="4"/>
      <c r="Y321" s="4"/>
      <c r="Z321" s="139"/>
    </row>
    <row r="322" spans="4:26" x14ac:dyDescent="0.2">
      <c r="D322" s="4"/>
      <c r="E322" s="4"/>
      <c r="F322" s="4"/>
      <c r="G322" s="4"/>
      <c r="H322" s="4"/>
      <c r="I322" s="4"/>
      <c r="J322" s="4"/>
      <c r="K322" s="4"/>
      <c r="L322" s="4"/>
      <c r="M322" s="4"/>
      <c r="N322" s="4"/>
      <c r="O322" s="4"/>
      <c r="P322" s="4"/>
      <c r="Q322" s="4"/>
      <c r="R322" s="4"/>
      <c r="S322" s="4"/>
      <c r="T322" s="4"/>
      <c r="U322" s="4"/>
      <c r="V322" s="4"/>
      <c r="W322" s="4"/>
      <c r="X322" s="4"/>
      <c r="Y322" s="4"/>
      <c r="Z322" s="139"/>
    </row>
    <row r="323" spans="4:26" x14ac:dyDescent="0.2">
      <c r="D323" s="4"/>
      <c r="E323" s="4"/>
      <c r="F323" s="4"/>
      <c r="G323" s="4"/>
      <c r="H323" s="4"/>
      <c r="I323" s="4"/>
      <c r="J323" s="4"/>
      <c r="K323" s="4"/>
      <c r="L323" s="4"/>
      <c r="M323" s="4"/>
      <c r="N323" s="4"/>
      <c r="O323" s="4"/>
      <c r="P323" s="4"/>
      <c r="Q323" s="4"/>
      <c r="R323" s="4"/>
      <c r="S323" s="4"/>
      <c r="T323" s="4"/>
      <c r="U323" s="4"/>
      <c r="V323" s="4"/>
      <c r="W323" s="4"/>
      <c r="X323" s="4"/>
      <c r="Y323" s="4"/>
      <c r="Z323" s="139"/>
    </row>
    <row r="324" spans="4:26" x14ac:dyDescent="0.2">
      <c r="D324" s="4"/>
      <c r="E324" s="4"/>
      <c r="F324" s="4"/>
      <c r="G324" s="4"/>
      <c r="H324" s="4"/>
      <c r="I324" s="4"/>
      <c r="J324" s="4"/>
      <c r="K324" s="4"/>
      <c r="L324" s="4"/>
      <c r="M324" s="4"/>
      <c r="N324" s="4"/>
      <c r="O324" s="4"/>
      <c r="P324" s="4"/>
      <c r="Q324" s="4"/>
      <c r="R324" s="4"/>
      <c r="S324" s="4"/>
      <c r="T324" s="4"/>
      <c r="U324" s="4"/>
      <c r="V324" s="4"/>
      <c r="W324" s="4"/>
      <c r="X324" s="4"/>
      <c r="Y324" s="4"/>
      <c r="Z324" s="139"/>
    </row>
    <row r="325" spans="4:26" x14ac:dyDescent="0.2">
      <c r="D325" s="4"/>
      <c r="E325" s="4"/>
      <c r="F325" s="4"/>
      <c r="G325" s="4"/>
      <c r="H325" s="4"/>
      <c r="I325" s="4"/>
      <c r="J325" s="4"/>
      <c r="K325" s="4"/>
      <c r="L325" s="4"/>
      <c r="M325" s="4"/>
      <c r="N325" s="4"/>
      <c r="O325" s="4"/>
      <c r="P325" s="4"/>
      <c r="Q325" s="4"/>
      <c r="R325" s="4"/>
      <c r="S325" s="4"/>
      <c r="T325" s="4"/>
      <c r="U325" s="4"/>
      <c r="V325" s="4"/>
      <c r="W325" s="4"/>
      <c r="X325" s="4"/>
      <c r="Y325" s="4"/>
      <c r="Z325" s="139"/>
    </row>
    <row r="326" spans="4:26" x14ac:dyDescent="0.2">
      <c r="D326" s="4"/>
      <c r="E326" s="4"/>
      <c r="F326" s="4"/>
      <c r="G326" s="4"/>
      <c r="H326" s="4"/>
      <c r="I326" s="4"/>
      <c r="J326" s="4"/>
      <c r="K326" s="4"/>
      <c r="L326" s="4"/>
      <c r="M326" s="4"/>
      <c r="N326" s="4"/>
      <c r="O326" s="4"/>
      <c r="P326" s="4"/>
      <c r="Q326" s="4"/>
      <c r="R326" s="4"/>
      <c r="S326" s="4"/>
      <c r="T326" s="4"/>
      <c r="U326" s="4"/>
      <c r="V326" s="4"/>
      <c r="W326" s="4"/>
      <c r="X326" s="4"/>
      <c r="Y326" s="4"/>
      <c r="Z326" s="139"/>
    </row>
    <row r="327" spans="4:26" x14ac:dyDescent="0.2">
      <c r="D327" s="4"/>
      <c r="E327" s="4"/>
      <c r="F327" s="4"/>
      <c r="G327" s="4"/>
      <c r="H327" s="4"/>
      <c r="I327" s="4"/>
      <c r="J327" s="4"/>
      <c r="K327" s="4"/>
      <c r="L327" s="4"/>
      <c r="M327" s="4"/>
      <c r="N327" s="4"/>
      <c r="O327" s="4"/>
      <c r="P327" s="4"/>
      <c r="Q327" s="4"/>
      <c r="R327" s="4"/>
      <c r="S327" s="4"/>
      <c r="T327" s="4"/>
      <c r="U327" s="4"/>
      <c r="V327" s="4"/>
      <c r="W327" s="4"/>
      <c r="X327" s="4"/>
      <c r="Y327" s="4"/>
      <c r="Z327" s="139"/>
    </row>
    <row r="328" spans="4:26" x14ac:dyDescent="0.2">
      <c r="D328" s="4"/>
      <c r="E328" s="4"/>
      <c r="F328" s="4"/>
      <c r="G328" s="4"/>
      <c r="H328" s="4"/>
      <c r="I328" s="4"/>
      <c r="J328" s="4"/>
      <c r="K328" s="4"/>
      <c r="L328" s="4"/>
      <c r="M328" s="4"/>
      <c r="N328" s="4"/>
      <c r="O328" s="4"/>
      <c r="P328" s="4"/>
      <c r="Q328" s="4"/>
      <c r="R328" s="4"/>
      <c r="S328" s="4"/>
      <c r="T328" s="4"/>
      <c r="U328" s="4"/>
      <c r="V328" s="4"/>
      <c r="W328" s="4"/>
      <c r="X328" s="4"/>
      <c r="Y328" s="4"/>
      <c r="Z328" s="139"/>
    </row>
    <row r="329" spans="4:26" x14ac:dyDescent="0.2">
      <c r="D329" s="4"/>
      <c r="E329" s="4"/>
      <c r="F329" s="4"/>
      <c r="G329" s="4"/>
      <c r="H329" s="4"/>
      <c r="I329" s="4"/>
      <c r="J329" s="4"/>
      <c r="K329" s="4"/>
      <c r="L329" s="4"/>
      <c r="M329" s="4"/>
      <c r="N329" s="4"/>
      <c r="O329" s="4"/>
      <c r="P329" s="4"/>
      <c r="Q329" s="4"/>
      <c r="R329" s="4"/>
      <c r="S329" s="4"/>
      <c r="T329" s="4"/>
      <c r="U329" s="4"/>
      <c r="V329" s="4"/>
      <c r="W329" s="4"/>
      <c r="X329" s="4"/>
      <c r="Y329" s="4"/>
      <c r="Z329" s="139"/>
    </row>
    <row r="330" spans="4:26" x14ac:dyDescent="0.2">
      <c r="D330" s="4"/>
      <c r="E330" s="4"/>
      <c r="F330" s="4"/>
      <c r="G330" s="4"/>
      <c r="H330" s="4"/>
      <c r="I330" s="4"/>
      <c r="J330" s="4"/>
      <c r="K330" s="4"/>
      <c r="L330" s="4"/>
      <c r="M330" s="4"/>
      <c r="N330" s="4"/>
      <c r="O330" s="4"/>
      <c r="P330" s="4"/>
      <c r="Q330" s="4"/>
      <c r="R330" s="4"/>
      <c r="S330" s="4"/>
      <c r="T330" s="4"/>
      <c r="U330" s="4"/>
      <c r="V330" s="4"/>
      <c r="W330" s="4"/>
      <c r="X330" s="4"/>
      <c r="Y330" s="4"/>
      <c r="Z330" s="139"/>
    </row>
    <row r="331" spans="4:26" x14ac:dyDescent="0.2">
      <c r="D331" s="4"/>
      <c r="E331" s="4"/>
      <c r="F331" s="4"/>
      <c r="G331" s="4"/>
      <c r="H331" s="4"/>
      <c r="I331" s="4"/>
      <c r="J331" s="4"/>
      <c r="K331" s="4"/>
      <c r="L331" s="4"/>
      <c r="M331" s="4"/>
      <c r="N331" s="4"/>
      <c r="O331" s="4"/>
      <c r="P331" s="4"/>
      <c r="Q331" s="4"/>
      <c r="R331" s="4"/>
      <c r="S331" s="4"/>
      <c r="T331" s="4"/>
      <c r="U331" s="4"/>
      <c r="V331" s="4"/>
      <c r="W331" s="4"/>
      <c r="X331" s="4"/>
      <c r="Y331" s="4"/>
      <c r="Z331" s="139"/>
    </row>
    <row r="332" spans="4:26" x14ac:dyDescent="0.2">
      <c r="D332" s="4"/>
      <c r="E332" s="4"/>
      <c r="F332" s="4"/>
      <c r="G332" s="4"/>
      <c r="H332" s="4"/>
      <c r="I332" s="4"/>
      <c r="J332" s="4"/>
      <c r="K332" s="4"/>
      <c r="L332" s="4"/>
      <c r="M332" s="4"/>
      <c r="N332" s="4"/>
      <c r="O332" s="4"/>
      <c r="P332" s="4"/>
      <c r="Q332" s="4"/>
      <c r="R332" s="4"/>
      <c r="S332" s="4"/>
      <c r="T332" s="4"/>
      <c r="U332" s="4"/>
      <c r="V332" s="4"/>
      <c r="W332" s="4"/>
      <c r="X332" s="4"/>
      <c r="Y332" s="4"/>
      <c r="Z332" s="139"/>
    </row>
    <row r="333" spans="4:26" x14ac:dyDescent="0.2">
      <c r="D333" s="4"/>
      <c r="E333" s="4"/>
      <c r="F333" s="4"/>
      <c r="G333" s="4"/>
      <c r="H333" s="4"/>
      <c r="I333" s="4"/>
      <c r="J333" s="4"/>
      <c r="K333" s="4"/>
      <c r="L333" s="4"/>
      <c r="M333" s="4"/>
      <c r="N333" s="4"/>
      <c r="O333" s="4"/>
      <c r="P333" s="4"/>
      <c r="Q333" s="4"/>
      <c r="R333" s="4"/>
      <c r="S333" s="4"/>
      <c r="T333" s="4"/>
      <c r="U333" s="4"/>
      <c r="V333" s="4"/>
      <c r="W333" s="4"/>
      <c r="X333" s="4"/>
      <c r="Y333" s="4"/>
      <c r="Z333" s="139"/>
    </row>
    <row r="334" spans="4:26" x14ac:dyDescent="0.2">
      <c r="D334" s="4"/>
      <c r="E334" s="4"/>
      <c r="F334" s="4"/>
      <c r="G334" s="4"/>
      <c r="H334" s="4"/>
      <c r="I334" s="4"/>
      <c r="J334" s="4"/>
      <c r="K334" s="4"/>
      <c r="L334" s="4"/>
      <c r="M334" s="4"/>
      <c r="N334" s="4"/>
      <c r="O334" s="4"/>
      <c r="P334" s="4"/>
      <c r="Q334" s="4"/>
      <c r="R334" s="4"/>
      <c r="S334" s="4"/>
      <c r="T334" s="4"/>
      <c r="U334" s="4"/>
      <c r="V334" s="4"/>
      <c r="W334" s="4"/>
      <c r="X334" s="4"/>
      <c r="Y334" s="4"/>
      <c r="Z334" s="139"/>
    </row>
    <row r="335" spans="4:26" x14ac:dyDescent="0.2">
      <c r="D335" s="4"/>
      <c r="E335" s="4"/>
      <c r="F335" s="4"/>
      <c r="G335" s="4"/>
      <c r="H335" s="4"/>
      <c r="I335" s="4"/>
      <c r="J335" s="4"/>
      <c r="K335" s="4"/>
      <c r="L335" s="4"/>
      <c r="M335" s="4"/>
      <c r="N335" s="4"/>
      <c r="O335" s="4"/>
      <c r="P335" s="4"/>
      <c r="Q335" s="4"/>
      <c r="R335" s="4"/>
      <c r="S335" s="4"/>
      <c r="T335" s="4"/>
      <c r="U335" s="4"/>
      <c r="V335" s="4"/>
      <c r="W335" s="4"/>
      <c r="X335" s="4"/>
      <c r="Y335" s="4"/>
      <c r="Z335" s="139"/>
    </row>
    <row r="336" spans="4:26" x14ac:dyDescent="0.2">
      <c r="D336" s="4"/>
      <c r="E336" s="4"/>
      <c r="F336" s="4"/>
      <c r="G336" s="4"/>
      <c r="H336" s="4"/>
      <c r="I336" s="4"/>
      <c r="J336" s="4"/>
      <c r="K336" s="4"/>
      <c r="L336" s="4"/>
      <c r="M336" s="4"/>
      <c r="N336" s="4"/>
      <c r="O336" s="4"/>
      <c r="P336" s="4"/>
      <c r="Q336" s="4"/>
      <c r="R336" s="4"/>
      <c r="S336" s="4"/>
      <c r="T336" s="4"/>
      <c r="U336" s="4"/>
      <c r="V336" s="4"/>
      <c r="W336" s="4"/>
      <c r="X336" s="4"/>
      <c r="Y336" s="4"/>
      <c r="Z336" s="139"/>
    </row>
    <row r="337" spans="4:26" x14ac:dyDescent="0.2">
      <c r="D337" s="4"/>
      <c r="E337" s="4"/>
      <c r="F337" s="4"/>
      <c r="G337" s="4"/>
      <c r="H337" s="4"/>
      <c r="I337" s="4"/>
      <c r="J337" s="4"/>
      <c r="K337" s="4"/>
      <c r="L337" s="4"/>
      <c r="M337" s="4"/>
      <c r="N337" s="4"/>
      <c r="O337" s="4"/>
      <c r="P337" s="4"/>
      <c r="Q337" s="4"/>
      <c r="R337" s="4"/>
      <c r="S337" s="4"/>
      <c r="T337" s="4"/>
      <c r="U337" s="4"/>
      <c r="V337" s="4"/>
      <c r="W337" s="4"/>
      <c r="X337" s="4"/>
      <c r="Y337" s="4"/>
      <c r="Z337" s="139"/>
    </row>
    <row r="338" spans="4:26" x14ac:dyDescent="0.2">
      <c r="D338" s="4"/>
      <c r="E338" s="4"/>
      <c r="F338" s="4"/>
      <c r="G338" s="4"/>
      <c r="H338" s="4"/>
      <c r="I338" s="4"/>
      <c r="J338" s="4"/>
      <c r="K338" s="4"/>
      <c r="L338" s="4"/>
      <c r="M338" s="4"/>
      <c r="N338" s="4"/>
      <c r="O338" s="4"/>
      <c r="P338" s="4"/>
      <c r="Q338" s="4"/>
      <c r="R338" s="4"/>
      <c r="S338" s="4"/>
      <c r="T338" s="4"/>
      <c r="U338" s="4"/>
      <c r="V338" s="4"/>
      <c r="W338" s="4"/>
      <c r="X338" s="4"/>
      <c r="Y338" s="4"/>
      <c r="Z338" s="139"/>
    </row>
    <row r="339" spans="4:26" x14ac:dyDescent="0.2">
      <c r="D339" s="4"/>
      <c r="E339" s="4"/>
      <c r="F339" s="4"/>
      <c r="G339" s="4"/>
      <c r="H339" s="4"/>
      <c r="I339" s="4"/>
      <c r="J339" s="4"/>
      <c r="K339" s="4"/>
      <c r="L339" s="4"/>
      <c r="M339" s="4"/>
      <c r="N339" s="4"/>
      <c r="O339" s="4"/>
      <c r="P339" s="4"/>
      <c r="Q339" s="4"/>
      <c r="R339" s="4"/>
      <c r="S339" s="4"/>
      <c r="T339" s="4"/>
      <c r="U339" s="4"/>
      <c r="V339" s="4"/>
      <c r="W339" s="4"/>
      <c r="X339" s="4"/>
      <c r="Y339" s="4"/>
      <c r="Z339" s="139"/>
    </row>
    <row r="340" spans="4:26" x14ac:dyDescent="0.2">
      <c r="D340" s="4"/>
      <c r="E340" s="4"/>
      <c r="F340" s="4"/>
      <c r="G340" s="4"/>
      <c r="H340" s="4"/>
      <c r="I340" s="4"/>
      <c r="J340" s="4"/>
      <c r="K340" s="4"/>
      <c r="L340" s="4"/>
      <c r="M340" s="4"/>
      <c r="N340" s="4"/>
      <c r="O340" s="4"/>
      <c r="P340" s="4"/>
      <c r="Q340" s="4"/>
      <c r="R340" s="4"/>
      <c r="S340" s="4"/>
      <c r="T340" s="4"/>
      <c r="U340" s="4"/>
      <c r="V340" s="4"/>
      <c r="W340" s="4"/>
      <c r="X340" s="4"/>
      <c r="Y340" s="4"/>
      <c r="Z340" s="139"/>
    </row>
    <row r="341" spans="4:26" x14ac:dyDescent="0.2">
      <c r="D341" s="4"/>
      <c r="E341" s="4"/>
      <c r="F341" s="4"/>
      <c r="G341" s="4"/>
      <c r="H341" s="4"/>
      <c r="I341" s="4"/>
      <c r="J341" s="4"/>
      <c r="K341" s="4"/>
      <c r="L341" s="4"/>
      <c r="M341" s="4"/>
      <c r="N341" s="4"/>
      <c r="O341" s="4"/>
      <c r="P341" s="4"/>
      <c r="Q341" s="4"/>
      <c r="R341" s="4"/>
      <c r="S341" s="4"/>
      <c r="T341" s="4"/>
      <c r="U341" s="4"/>
      <c r="V341" s="4"/>
      <c r="W341" s="4"/>
      <c r="X341" s="4"/>
      <c r="Y341" s="4"/>
      <c r="Z341" s="139"/>
    </row>
    <row r="342" spans="4:26" x14ac:dyDescent="0.2">
      <c r="D342" s="4"/>
      <c r="E342" s="4"/>
      <c r="F342" s="4"/>
      <c r="G342" s="4"/>
      <c r="H342" s="4"/>
      <c r="I342" s="4"/>
      <c r="J342" s="4"/>
      <c r="K342" s="4"/>
      <c r="L342" s="4"/>
      <c r="M342" s="4"/>
      <c r="N342" s="4"/>
      <c r="O342" s="4"/>
      <c r="P342" s="4"/>
      <c r="Q342" s="4"/>
      <c r="R342" s="4"/>
      <c r="S342" s="4"/>
      <c r="T342" s="4"/>
      <c r="U342" s="4"/>
      <c r="V342" s="4"/>
      <c r="W342" s="4"/>
      <c r="X342" s="4"/>
      <c r="Y342" s="4"/>
      <c r="Z342" s="139"/>
    </row>
    <row r="343" spans="4:26" x14ac:dyDescent="0.2">
      <c r="D343" s="4"/>
      <c r="E343" s="4"/>
      <c r="F343" s="4"/>
      <c r="G343" s="4"/>
      <c r="H343" s="4"/>
      <c r="I343" s="4"/>
      <c r="J343" s="4"/>
      <c r="K343" s="4"/>
      <c r="L343" s="4"/>
      <c r="M343" s="4"/>
      <c r="N343" s="4"/>
      <c r="O343" s="4"/>
      <c r="P343" s="4"/>
      <c r="Q343" s="4"/>
      <c r="R343" s="4"/>
      <c r="S343" s="4"/>
      <c r="T343" s="4"/>
      <c r="U343" s="4"/>
      <c r="V343" s="4"/>
      <c r="W343" s="4"/>
      <c r="X343" s="4"/>
      <c r="Y343" s="4"/>
      <c r="Z343" s="139"/>
    </row>
    <row r="344" spans="4:26" x14ac:dyDescent="0.2">
      <c r="D344" s="4"/>
      <c r="E344" s="4"/>
      <c r="F344" s="4"/>
      <c r="G344" s="4"/>
      <c r="H344" s="4"/>
      <c r="I344" s="4"/>
      <c r="J344" s="4"/>
      <c r="K344" s="4"/>
      <c r="L344" s="4"/>
      <c r="M344" s="4"/>
      <c r="N344" s="4"/>
      <c r="O344" s="4"/>
      <c r="P344" s="4"/>
      <c r="Q344" s="4"/>
      <c r="R344" s="4"/>
      <c r="S344" s="4"/>
      <c r="T344" s="4"/>
      <c r="U344" s="4"/>
      <c r="V344" s="4"/>
      <c r="W344" s="4"/>
      <c r="X344" s="4"/>
      <c r="Y344" s="4"/>
      <c r="Z344" s="139"/>
    </row>
    <row r="345" spans="4:26" x14ac:dyDescent="0.2">
      <c r="D345" s="4"/>
      <c r="E345" s="4"/>
      <c r="F345" s="4"/>
      <c r="G345" s="4"/>
      <c r="H345" s="4"/>
      <c r="I345" s="4"/>
      <c r="J345" s="4"/>
      <c r="K345" s="4"/>
      <c r="L345" s="4"/>
      <c r="M345" s="4"/>
      <c r="N345" s="4"/>
      <c r="O345" s="4"/>
      <c r="P345" s="4"/>
      <c r="Q345" s="4"/>
      <c r="R345" s="4"/>
      <c r="S345" s="4"/>
      <c r="T345" s="4"/>
      <c r="U345" s="4"/>
      <c r="V345" s="4"/>
      <c r="W345" s="4"/>
      <c r="X345" s="4"/>
      <c r="Y345" s="4"/>
      <c r="Z345" s="139"/>
    </row>
    <row r="346" spans="4:26" x14ac:dyDescent="0.2">
      <c r="D346" s="4"/>
      <c r="E346" s="4"/>
      <c r="F346" s="4"/>
      <c r="G346" s="4"/>
      <c r="H346" s="4"/>
      <c r="I346" s="4"/>
      <c r="J346" s="4"/>
      <c r="K346" s="4"/>
      <c r="L346" s="4"/>
      <c r="M346" s="4"/>
      <c r="N346" s="4"/>
      <c r="O346" s="4"/>
      <c r="P346" s="4"/>
      <c r="Q346" s="4"/>
      <c r="R346" s="4"/>
      <c r="S346" s="4"/>
      <c r="T346" s="4"/>
      <c r="U346" s="4"/>
      <c r="V346" s="4"/>
      <c r="W346" s="4"/>
      <c r="X346" s="4"/>
      <c r="Y346" s="4"/>
      <c r="Z346" s="139"/>
    </row>
    <row r="347" spans="4:26" x14ac:dyDescent="0.2">
      <c r="D347" s="4"/>
      <c r="E347" s="4"/>
      <c r="F347" s="4"/>
      <c r="G347" s="4"/>
      <c r="H347" s="4"/>
      <c r="I347" s="4"/>
      <c r="J347" s="4"/>
      <c r="K347" s="4"/>
      <c r="L347" s="4"/>
      <c r="M347" s="4"/>
      <c r="N347" s="4"/>
      <c r="O347" s="4"/>
      <c r="P347" s="4"/>
      <c r="Q347" s="4"/>
      <c r="R347" s="4"/>
      <c r="S347" s="4"/>
      <c r="T347" s="4"/>
      <c r="U347" s="4"/>
      <c r="V347" s="4"/>
      <c r="W347" s="4"/>
      <c r="X347" s="4"/>
      <c r="Y347" s="4"/>
      <c r="Z347" s="139"/>
    </row>
    <row r="348" spans="4:26" x14ac:dyDescent="0.2">
      <c r="D348" s="4"/>
      <c r="E348" s="4"/>
      <c r="F348" s="4"/>
      <c r="G348" s="4"/>
      <c r="H348" s="4"/>
      <c r="I348" s="4"/>
      <c r="J348" s="4"/>
      <c r="K348" s="4"/>
      <c r="L348" s="4"/>
      <c r="M348" s="4"/>
      <c r="N348" s="4"/>
      <c r="O348" s="4"/>
      <c r="P348" s="4"/>
      <c r="Q348" s="4"/>
      <c r="R348" s="4"/>
      <c r="S348" s="4"/>
      <c r="T348" s="4"/>
      <c r="U348" s="4"/>
      <c r="V348" s="4"/>
      <c r="W348" s="4"/>
      <c r="X348" s="4"/>
      <c r="Y348" s="4"/>
      <c r="Z348" s="139"/>
    </row>
    <row r="349" spans="4:26" x14ac:dyDescent="0.2">
      <c r="D349" s="4"/>
      <c r="E349" s="4"/>
      <c r="F349" s="4"/>
      <c r="G349" s="4"/>
      <c r="H349" s="4"/>
      <c r="I349" s="4"/>
      <c r="J349" s="4"/>
      <c r="K349" s="4"/>
      <c r="L349" s="4"/>
      <c r="M349" s="4"/>
      <c r="N349" s="4"/>
      <c r="O349" s="4"/>
      <c r="P349" s="4"/>
      <c r="Q349" s="4"/>
      <c r="R349" s="4"/>
      <c r="S349" s="4"/>
      <c r="T349" s="4"/>
      <c r="U349" s="4"/>
      <c r="V349" s="4"/>
      <c r="W349" s="4"/>
      <c r="X349" s="4"/>
      <c r="Y349" s="4"/>
      <c r="Z349" s="139"/>
    </row>
    <row r="350" spans="4:26" x14ac:dyDescent="0.2">
      <c r="D350" s="4"/>
      <c r="E350" s="4"/>
      <c r="F350" s="4"/>
      <c r="G350" s="4"/>
      <c r="H350" s="4"/>
      <c r="I350" s="4"/>
      <c r="J350" s="4"/>
      <c r="K350" s="4"/>
      <c r="L350" s="4"/>
      <c r="M350" s="4"/>
      <c r="N350" s="4"/>
      <c r="O350" s="4"/>
      <c r="P350" s="4"/>
      <c r="Q350" s="4"/>
      <c r="R350" s="4"/>
      <c r="S350" s="4"/>
      <c r="T350" s="4"/>
      <c r="U350" s="4"/>
      <c r="V350" s="4"/>
      <c r="W350" s="4"/>
      <c r="X350" s="4"/>
      <c r="Y350" s="4"/>
      <c r="Z350" s="139"/>
    </row>
    <row r="351" spans="4:26" x14ac:dyDescent="0.2">
      <c r="D351" s="4"/>
      <c r="E351" s="4"/>
      <c r="F351" s="4"/>
      <c r="G351" s="4"/>
      <c r="H351" s="4"/>
      <c r="I351" s="4"/>
      <c r="J351" s="4"/>
      <c r="K351" s="4"/>
      <c r="L351" s="4"/>
      <c r="M351" s="4"/>
      <c r="N351" s="4"/>
      <c r="O351" s="4"/>
      <c r="P351" s="4"/>
      <c r="Q351" s="4"/>
      <c r="R351" s="4"/>
      <c r="S351" s="4"/>
      <c r="T351" s="4"/>
      <c r="U351" s="4"/>
      <c r="V351" s="4"/>
      <c r="W351" s="4"/>
      <c r="X351" s="4"/>
      <c r="Y351" s="4"/>
      <c r="Z351" s="139"/>
    </row>
    <row r="352" spans="4:26" x14ac:dyDescent="0.2">
      <c r="D352" s="4"/>
      <c r="E352" s="4"/>
      <c r="F352" s="4"/>
      <c r="G352" s="4"/>
      <c r="H352" s="4"/>
      <c r="I352" s="4"/>
      <c r="J352" s="4"/>
      <c r="K352" s="4"/>
      <c r="L352" s="4"/>
      <c r="M352" s="4"/>
      <c r="N352" s="4"/>
      <c r="O352" s="4"/>
      <c r="P352" s="4"/>
      <c r="Q352" s="4"/>
      <c r="R352" s="4"/>
      <c r="S352" s="4"/>
      <c r="T352" s="4"/>
      <c r="U352" s="4"/>
      <c r="V352" s="4"/>
      <c r="W352" s="4"/>
      <c r="X352" s="4"/>
      <c r="Y352" s="4"/>
      <c r="Z352" s="139"/>
    </row>
    <row r="353" spans="4:26" x14ac:dyDescent="0.2">
      <c r="D353" s="4"/>
      <c r="E353" s="4"/>
      <c r="F353" s="4"/>
      <c r="G353" s="4"/>
      <c r="H353" s="4"/>
      <c r="I353" s="4"/>
      <c r="J353" s="4"/>
      <c r="K353" s="4"/>
      <c r="L353" s="4"/>
      <c r="M353" s="4"/>
      <c r="N353" s="4"/>
      <c r="O353" s="4"/>
      <c r="P353" s="4"/>
      <c r="Q353" s="4"/>
      <c r="R353" s="4"/>
      <c r="S353" s="4"/>
      <c r="T353" s="4"/>
      <c r="U353" s="4"/>
      <c r="V353" s="4"/>
      <c r="W353" s="4"/>
      <c r="X353" s="4"/>
      <c r="Y353" s="4"/>
      <c r="Z353" s="139"/>
    </row>
    <row r="354" spans="4:26" x14ac:dyDescent="0.2">
      <c r="D354" s="4"/>
      <c r="E354" s="4"/>
      <c r="F354" s="4"/>
      <c r="G354" s="4"/>
      <c r="H354" s="4"/>
      <c r="I354" s="4"/>
      <c r="J354" s="4"/>
      <c r="K354" s="4"/>
      <c r="L354" s="4"/>
      <c r="M354" s="4"/>
      <c r="N354" s="4"/>
      <c r="O354" s="4"/>
      <c r="P354" s="4"/>
      <c r="Q354" s="4"/>
      <c r="R354" s="4"/>
      <c r="S354" s="4"/>
      <c r="T354" s="4"/>
      <c r="U354" s="4"/>
      <c r="V354" s="4"/>
      <c r="W354" s="4"/>
      <c r="X354" s="4"/>
      <c r="Y354" s="4"/>
      <c r="Z354" s="139"/>
    </row>
    <row r="355" spans="4:26" x14ac:dyDescent="0.2">
      <c r="D355" s="4"/>
      <c r="E355" s="4"/>
      <c r="F355" s="4"/>
      <c r="G355" s="4"/>
      <c r="H355" s="4"/>
      <c r="I355" s="4"/>
      <c r="J355" s="4"/>
      <c r="K355" s="4"/>
      <c r="L355" s="4"/>
      <c r="M355" s="4"/>
      <c r="N355" s="4"/>
      <c r="O355" s="4"/>
      <c r="P355" s="4"/>
      <c r="Q355" s="4"/>
      <c r="R355" s="4"/>
      <c r="S355" s="4"/>
      <c r="T355" s="4"/>
      <c r="U355" s="4"/>
      <c r="V355" s="4"/>
      <c r="W355" s="4"/>
      <c r="X355" s="4"/>
      <c r="Y355" s="4"/>
      <c r="Z355" s="139"/>
    </row>
    <row r="356" spans="4:26" x14ac:dyDescent="0.2">
      <c r="D356" s="4"/>
      <c r="E356" s="4"/>
      <c r="F356" s="4"/>
      <c r="G356" s="4"/>
      <c r="H356" s="4"/>
      <c r="I356" s="4"/>
      <c r="J356" s="4"/>
      <c r="K356" s="4"/>
      <c r="L356" s="4"/>
      <c r="M356" s="4"/>
      <c r="N356" s="4"/>
      <c r="O356" s="4"/>
      <c r="P356" s="4"/>
      <c r="Q356" s="4"/>
      <c r="R356" s="4"/>
      <c r="S356" s="4"/>
      <c r="T356" s="4"/>
      <c r="U356" s="4"/>
      <c r="V356" s="4"/>
      <c r="W356" s="4"/>
      <c r="X356" s="4"/>
      <c r="Y356" s="4"/>
      <c r="Z356" s="139"/>
    </row>
    <row r="357" spans="4:26" x14ac:dyDescent="0.2">
      <c r="D357" s="4"/>
      <c r="E357" s="4"/>
      <c r="F357" s="4"/>
      <c r="G357" s="4"/>
      <c r="H357" s="4"/>
      <c r="I357" s="4"/>
      <c r="J357" s="4"/>
      <c r="K357" s="4"/>
      <c r="L357" s="4"/>
      <c r="M357" s="4"/>
      <c r="N357" s="4"/>
      <c r="O357" s="4"/>
      <c r="P357" s="4"/>
      <c r="Q357" s="4"/>
      <c r="R357" s="4"/>
      <c r="S357" s="4"/>
      <c r="T357" s="4"/>
      <c r="U357" s="4"/>
      <c r="V357" s="4"/>
      <c r="W357" s="4"/>
      <c r="X357" s="4"/>
      <c r="Y357" s="4"/>
      <c r="Z357" s="139"/>
    </row>
    <row r="358" spans="4:26" x14ac:dyDescent="0.2">
      <c r="D358" s="4"/>
      <c r="E358" s="4"/>
      <c r="F358" s="4"/>
      <c r="G358" s="4"/>
      <c r="H358" s="4"/>
      <c r="I358" s="4"/>
      <c r="J358" s="4"/>
      <c r="K358" s="4"/>
      <c r="L358" s="4"/>
      <c r="M358" s="4"/>
      <c r="N358" s="4"/>
      <c r="O358" s="4"/>
      <c r="P358" s="4"/>
      <c r="Q358" s="4"/>
      <c r="R358" s="4"/>
      <c r="S358" s="4"/>
      <c r="T358" s="4"/>
      <c r="U358" s="4"/>
      <c r="V358" s="4"/>
      <c r="W358" s="4"/>
      <c r="X358" s="4"/>
      <c r="Y358" s="4"/>
      <c r="Z358" s="139"/>
    </row>
    <row r="359" spans="4:26" x14ac:dyDescent="0.2">
      <c r="D359" s="4"/>
      <c r="E359" s="4"/>
      <c r="F359" s="4"/>
      <c r="G359" s="4"/>
      <c r="H359" s="4"/>
      <c r="I359" s="4"/>
      <c r="J359" s="4"/>
      <c r="K359" s="4"/>
      <c r="L359" s="4"/>
      <c r="M359" s="4"/>
      <c r="N359" s="4"/>
      <c r="O359" s="4"/>
      <c r="P359" s="4"/>
      <c r="Q359" s="4"/>
      <c r="R359" s="4"/>
      <c r="S359" s="4"/>
      <c r="T359" s="4"/>
      <c r="U359" s="4"/>
      <c r="V359" s="4"/>
      <c r="W359" s="4"/>
      <c r="X359" s="4"/>
      <c r="Y359" s="4"/>
      <c r="Z359" s="139"/>
    </row>
    <row r="360" spans="4:26" x14ac:dyDescent="0.2">
      <c r="D360" s="4"/>
      <c r="E360" s="4"/>
      <c r="F360" s="4"/>
      <c r="G360" s="4"/>
      <c r="H360" s="4"/>
      <c r="I360" s="4"/>
      <c r="J360" s="4"/>
      <c r="K360" s="4"/>
      <c r="L360" s="4"/>
      <c r="M360" s="4"/>
      <c r="N360" s="4"/>
      <c r="O360" s="4"/>
      <c r="P360" s="4"/>
      <c r="Q360" s="4"/>
      <c r="R360" s="4"/>
      <c r="S360" s="4"/>
      <c r="T360" s="4"/>
      <c r="U360" s="4"/>
      <c r="V360" s="4"/>
      <c r="W360" s="4"/>
      <c r="X360" s="4"/>
      <c r="Y360" s="4"/>
      <c r="Z360" s="139"/>
    </row>
    <row r="361" spans="4:26" x14ac:dyDescent="0.2">
      <c r="D361" s="4"/>
      <c r="E361" s="4"/>
      <c r="F361" s="4"/>
      <c r="G361" s="4"/>
      <c r="H361" s="4"/>
      <c r="I361" s="4"/>
      <c r="J361" s="4"/>
      <c r="K361" s="4"/>
      <c r="L361" s="4"/>
      <c r="M361" s="4"/>
      <c r="N361" s="4"/>
      <c r="O361" s="4"/>
      <c r="P361" s="4"/>
      <c r="Q361" s="4"/>
      <c r="R361" s="4"/>
      <c r="S361" s="4"/>
      <c r="T361" s="4"/>
      <c r="U361" s="4"/>
      <c r="V361" s="4"/>
      <c r="W361" s="4"/>
      <c r="X361" s="4"/>
      <c r="Y361" s="4"/>
      <c r="Z361" s="139"/>
    </row>
    <row r="362" spans="4:26" x14ac:dyDescent="0.2">
      <c r="D362" s="4"/>
      <c r="E362" s="4"/>
      <c r="F362" s="4"/>
      <c r="G362" s="4"/>
      <c r="H362" s="4"/>
      <c r="I362" s="4"/>
      <c r="J362" s="4"/>
      <c r="K362" s="4"/>
      <c r="L362" s="4"/>
      <c r="M362" s="4"/>
      <c r="N362" s="4"/>
      <c r="O362" s="4"/>
      <c r="P362" s="4"/>
      <c r="Q362" s="4"/>
      <c r="R362" s="4"/>
      <c r="S362" s="4"/>
      <c r="T362" s="4"/>
      <c r="U362" s="4"/>
      <c r="V362" s="4"/>
      <c r="W362" s="4"/>
      <c r="X362" s="4"/>
      <c r="Y362" s="4"/>
      <c r="Z362" s="139"/>
    </row>
    <row r="363" spans="4:26" x14ac:dyDescent="0.2">
      <c r="D363" s="4"/>
      <c r="E363" s="4"/>
      <c r="F363" s="4"/>
      <c r="G363" s="4"/>
      <c r="H363" s="4"/>
      <c r="I363" s="4"/>
      <c r="J363" s="4"/>
      <c r="K363" s="4"/>
      <c r="L363" s="4"/>
      <c r="M363" s="4"/>
      <c r="N363" s="4"/>
      <c r="O363" s="4"/>
      <c r="P363" s="4"/>
      <c r="Q363" s="4"/>
      <c r="R363" s="4"/>
      <c r="S363" s="4"/>
      <c r="T363" s="4"/>
      <c r="U363" s="4"/>
      <c r="V363" s="4"/>
      <c r="W363" s="4"/>
      <c r="X363" s="4"/>
      <c r="Y363" s="4"/>
      <c r="Z363" s="139"/>
    </row>
    <row r="364" spans="4:26" x14ac:dyDescent="0.2">
      <c r="D364" s="4"/>
      <c r="E364" s="4"/>
      <c r="F364" s="4"/>
      <c r="G364" s="4"/>
      <c r="H364" s="4"/>
      <c r="I364" s="4"/>
      <c r="J364" s="4"/>
      <c r="K364" s="4"/>
      <c r="L364" s="4"/>
      <c r="M364" s="4"/>
      <c r="N364" s="4"/>
      <c r="O364" s="4"/>
      <c r="P364" s="4"/>
      <c r="Q364" s="4"/>
      <c r="R364" s="4"/>
      <c r="S364" s="4"/>
      <c r="T364" s="4"/>
      <c r="U364" s="4"/>
      <c r="V364" s="4"/>
      <c r="W364" s="4"/>
      <c r="X364" s="4"/>
      <c r="Y364" s="4"/>
      <c r="Z364" s="139"/>
    </row>
    <row r="365" spans="4:26" x14ac:dyDescent="0.2">
      <c r="D365" s="4"/>
      <c r="E365" s="4"/>
      <c r="F365" s="4"/>
      <c r="G365" s="4"/>
      <c r="H365" s="4"/>
      <c r="I365" s="4"/>
      <c r="J365" s="4"/>
      <c r="K365" s="4"/>
      <c r="L365" s="4"/>
      <c r="M365" s="4"/>
      <c r="N365" s="4"/>
      <c r="O365" s="4"/>
      <c r="P365" s="4"/>
      <c r="Q365" s="4"/>
      <c r="R365" s="4"/>
      <c r="S365" s="4"/>
      <c r="T365" s="4"/>
      <c r="U365" s="4"/>
      <c r="V365" s="4"/>
      <c r="W365" s="4"/>
      <c r="X365" s="4"/>
      <c r="Y365" s="4"/>
      <c r="Z365" s="139"/>
    </row>
    <row r="366" spans="4:26" x14ac:dyDescent="0.2">
      <c r="D366" s="4"/>
      <c r="E366" s="4"/>
      <c r="F366" s="4"/>
      <c r="G366" s="4"/>
      <c r="H366" s="4"/>
      <c r="I366" s="4"/>
      <c r="J366" s="4"/>
      <c r="K366" s="4"/>
      <c r="L366" s="4"/>
      <c r="M366" s="4"/>
      <c r="N366" s="4"/>
      <c r="O366" s="4"/>
      <c r="P366" s="4"/>
      <c r="Q366" s="4"/>
      <c r="R366" s="4"/>
      <c r="S366" s="4"/>
      <c r="T366" s="4"/>
      <c r="U366" s="4"/>
      <c r="V366" s="4"/>
      <c r="W366" s="4"/>
      <c r="X366" s="4"/>
      <c r="Y366" s="4"/>
      <c r="Z366" s="139"/>
    </row>
    <row r="367" spans="4:26" x14ac:dyDescent="0.2">
      <c r="D367" s="4"/>
      <c r="E367" s="4"/>
      <c r="F367" s="4"/>
      <c r="G367" s="4"/>
      <c r="H367" s="4"/>
      <c r="I367" s="4"/>
      <c r="J367" s="4"/>
      <c r="K367" s="4"/>
      <c r="L367" s="4"/>
      <c r="M367" s="4"/>
      <c r="N367" s="4"/>
      <c r="O367" s="4"/>
      <c r="P367" s="4"/>
      <c r="Q367" s="4"/>
      <c r="R367" s="4"/>
      <c r="S367" s="4"/>
      <c r="T367" s="4"/>
      <c r="U367" s="4"/>
      <c r="V367" s="4"/>
      <c r="W367" s="4"/>
      <c r="X367" s="4"/>
      <c r="Y367" s="4"/>
      <c r="Z367" s="139"/>
    </row>
    <row r="368" spans="4:26" x14ac:dyDescent="0.2">
      <c r="D368" s="4"/>
      <c r="E368" s="4"/>
      <c r="F368" s="4"/>
      <c r="G368" s="4"/>
      <c r="H368" s="4"/>
      <c r="I368" s="4"/>
      <c r="J368" s="4"/>
      <c r="K368" s="4"/>
      <c r="L368" s="4"/>
      <c r="M368" s="4"/>
      <c r="N368" s="4"/>
      <c r="O368" s="4"/>
      <c r="P368" s="4"/>
      <c r="Q368" s="4"/>
      <c r="R368" s="4"/>
      <c r="S368" s="4"/>
      <c r="T368" s="4"/>
      <c r="U368" s="4"/>
      <c r="V368" s="4"/>
      <c r="W368" s="4"/>
      <c r="X368" s="4"/>
      <c r="Y368" s="4"/>
      <c r="Z368" s="139"/>
    </row>
    <row r="369" spans="4:26" x14ac:dyDescent="0.2">
      <c r="D369" s="4"/>
      <c r="E369" s="4"/>
      <c r="F369" s="4"/>
      <c r="G369" s="4"/>
      <c r="H369" s="4"/>
      <c r="I369" s="4"/>
      <c r="J369" s="4"/>
      <c r="K369" s="4"/>
      <c r="L369" s="4"/>
      <c r="M369" s="4"/>
      <c r="N369" s="4"/>
      <c r="O369" s="4"/>
      <c r="P369" s="4"/>
      <c r="Q369" s="4"/>
      <c r="R369" s="4"/>
      <c r="S369" s="4"/>
      <c r="T369" s="4"/>
      <c r="U369" s="4"/>
      <c r="V369" s="4"/>
      <c r="W369" s="4"/>
      <c r="X369" s="4"/>
      <c r="Y369" s="4"/>
      <c r="Z369" s="139"/>
    </row>
    <row r="370" spans="4:26" x14ac:dyDescent="0.2">
      <c r="D370" s="4"/>
      <c r="E370" s="4"/>
      <c r="F370" s="4"/>
      <c r="G370" s="4"/>
      <c r="H370" s="4"/>
      <c r="I370" s="4"/>
      <c r="J370" s="4"/>
      <c r="K370" s="4"/>
      <c r="L370" s="4"/>
      <c r="M370" s="4"/>
      <c r="N370" s="4"/>
      <c r="O370" s="4"/>
      <c r="P370" s="4"/>
      <c r="Q370" s="4"/>
      <c r="R370" s="4"/>
      <c r="S370" s="4"/>
      <c r="T370" s="4"/>
      <c r="U370" s="4"/>
      <c r="V370" s="4"/>
      <c r="W370" s="4"/>
      <c r="X370" s="4"/>
      <c r="Y370" s="4"/>
      <c r="Z370" s="139"/>
    </row>
    <row r="371" spans="4:26" x14ac:dyDescent="0.2">
      <c r="D371" s="4"/>
      <c r="E371" s="4"/>
      <c r="F371" s="4"/>
      <c r="G371" s="4"/>
      <c r="H371" s="4"/>
      <c r="I371" s="4"/>
      <c r="J371" s="4"/>
      <c r="K371" s="4"/>
      <c r="L371" s="4"/>
      <c r="M371" s="4"/>
      <c r="N371" s="4"/>
      <c r="O371" s="4"/>
      <c r="P371" s="4"/>
      <c r="Q371" s="4"/>
      <c r="R371" s="4"/>
      <c r="S371" s="4"/>
      <c r="T371" s="4"/>
      <c r="U371" s="4"/>
      <c r="V371" s="4"/>
      <c r="W371" s="4"/>
      <c r="X371" s="4"/>
      <c r="Y371" s="4"/>
      <c r="Z371" s="139"/>
    </row>
    <row r="372" spans="4:26" x14ac:dyDescent="0.2">
      <c r="D372" s="4"/>
      <c r="E372" s="4"/>
      <c r="F372" s="4"/>
      <c r="G372" s="4"/>
      <c r="H372" s="4"/>
      <c r="I372" s="4"/>
      <c r="J372" s="4"/>
      <c r="K372" s="4"/>
      <c r="L372" s="4"/>
      <c r="M372" s="4"/>
      <c r="N372" s="4"/>
      <c r="O372" s="4"/>
      <c r="P372" s="4"/>
      <c r="Q372" s="4"/>
      <c r="R372" s="4"/>
      <c r="S372" s="4"/>
      <c r="T372" s="4"/>
      <c r="U372" s="4"/>
      <c r="V372" s="4"/>
      <c r="W372" s="4"/>
      <c r="X372" s="4"/>
      <c r="Y372" s="4"/>
      <c r="Z372" s="139"/>
    </row>
    <row r="373" spans="4:26" x14ac:dyDescent="0.2">
      <c r="D373" s="4"/>
      <c r="E373" s="4"/>
      <c r="F373" s="4"/>
      <c r="G373" s="4"/>
      <c r="H373" s="4"/>
      <c r="I373" s="4"/>
      <c r="J373" s="4"/>
      <c r="K373" s="4"/>
      <c r="L373" s="4"/>
      <c r="M373" s="4"/>
      <c r="N373" s="4"/>
      <c r="O373" s="4"/>
      <c r="P373" s="4"/>
      <c r="Q373" s="4"/>
      <c r="R373" s="4"/>
      <c r="S373" s="4"/>
      <c r="T373" s="4"/>
      <c r="U373" s="4"/>
      <c r="V373" s="4"/>
      <c r="W373" s="4"/>
      <c r="X373" s="4"/>
      <c r="Y373" s="4"/>
      <c r="Z373" s="139"/>
    </row>
    <row r="374" spans="4:26" x14ac:dyDescent="0.2">
      <c r="D374" s="4"/>
      <c r="E374" s="4"/>
      <c r="F374" s="4"/>
      <c r="G374" s="4"/>
      <c r="H374" s="4"/>
      <c r="I374" s="4"/>
      <c r="J374" s="4"/>
      <c r="K374" s="4"/>
      <c r="L374" s="4"/>
      <c r="M374" s="4"/>
      <c r="N374" s="4"/>
      <c r="O374" s="4"/>
      <c r="P374" s="4"/>
      <c r="Q374" s="4"/>
      <c r="R374" s="4"/>
      <c r="S374" s="4"/>
      <c r="T374" s="4"/>
      <c r="U374" s="4"/>
      <c r="V374" s="4"/>
      <c r="W374" s="4"/>
      <c r="X374" s="4"/>
      <c r="Y374" s="4"/>
      <c r="Z374" s="139"/>
    </row>
    <row r="375" spans="4:26" x14ac:dyDescent="0.2">
      <c r="D375" s="4"/>
      <c r="E375" s="4"/>
      <c r="F375" s="4"/>
      <c r="G375" s="4"/>
      <c r="H375" s="4"/>
      <c r="I375" s="4"/>
      <c r="J375" s="4"/>
      <c r="K375" s="4"/>
      <c r="L375" s="4"/>
      <c r="M375" s="4"/>
      <c r="N375" s="4"/>
      <c r="O375" s="4"/>
      <c r="P375" s="4"/>
      <c r="Q375" s="4"/>
      <c r="R375" s="4"/>
      <c r="S375" s="4"/>
      <c r="T375" s="4"/>
      <c r="U375" s="4"/>
      <c r="V375" s="4"/>
      <c r="W375" s="4"/>
      <c r="X375" s="4"/>
      <c r="Y375" s="4"/>
      <c r="Z375" s="139"/>
    </row>
    <row r="376" spans="4:26" x14ac:dyDescent="0.2">
      <c r="D376" s="4"/>
      <c r="E376" s="4"/>
      <c r="F376" s="4"/>
      <c r="G376" s="4"/>
      <c r="H376" s="4"/>
      <c r="I376" s="4"/>
      <c r="J376" s="4"/>
      <c r="K376" s="4"/>
      <c r="L376" s="4"/>
      <c r="M376" s="4"/>
      <c r="N376" s="4"/>
      <c r="O376" s="4"/>
      <c r="P376" s="4"/>
      <c r="Q376" s="4"/>
      <c r="R376" s="4"/>
      <c r="S376" s="4"/>
      <c r="T376" s="4"/>
      <c r="U376" s="4"/>
      <c r="V376" s="4"/>
      <c r="W376" s="4"/>
      <c r="X376" s="4"/>
      <c r="Y376" s="4"/>
      <c r="Z376" s="139"/>
    </row>
    <row r="377" spans="4:26" x14ac:dyDescent="0.2">
      <c r="D377" s="4"/>
      <c r="E377" s="4"/>
      <c r="F377" s="4"/>
      <c r="G377" s="4"/>
      <c r="H377" s="4"/>
      <c r="I377" s="4"/>
      <c r="J377" s="4"/>
      <c r="K377" s="4"/>
      <c r="L377" s="4"/>
      <c r="M377" s="4"/>
      <c r="N377" s="4"/>
      <c r="O377" s="4"/>
      <c r="P377" s="4"/>
      <c r="Q377" s="4"/>
      <c r="R377" s="4"/>
      <c r="S377" s="4"/>
      <c r="T377" s="4"/>
      <c r="U377" s="4"/>
      <c r="V377" s="4"/>
      <c r="W377" s="4"/>
      <c r="X377" s="4"/>
      <c r="Y377" s="4"/>
      <c r="Z377" s="139"/>
    </row>
    <row r="378" spans="4:26" x14ac:dyDescent="0.2">
      <c r="D378" s="4"/>
      <c r="E378" s="4"/>
      <c r="F378" s="4"/>
      <c r="G378" s="4"/>
      <c r="H378" s="4"/>
      <c r="I378" s="4"/>
      <c r="J378" s="4"/>
      <c r="K378" s="4"/>
      <c r="L378" s="4"/>
      <c r="M378" s="4"/>
      <c r="N378" s="4"/>
      <c r="O378" s="4"/>
      <c r="P378" s="4"/>
      <c r="Q378" s="4"/>
      <c r="R378" s="4"/>
      <c r="S378" s="4"/>
      <c r="T378" s="4"/>
      <c r="U378" s="4"/>
      <c r="V378" s="4"/>
      <c r="W378" s="4"/>
      <c r="X378" s="4"/>
      <c r="Y378" s="4"/>
      <c r="Z378" s="139"/>
    </row>
    <row r="379" spans="4:26" x14ac:dyDescent="0.2">
      <c r="D379" s="4"/>
      <c r="E379" s="4"/>
      <c r="F379" s="4"/>
      <c r="G379" s="4"/>
      <c r="H379" s="4"/>
      <c r="I379" s="4"/>
      <c r="J379" s="4"/>
      <c r="K379" s="4"/>
      <c r="L379" s="4"/>
      <c r="M379" s="4"/>
      <c r="N379" s="4"/>
      <c r="O379" s="4"/>
      <c r="P379" s="4"/>
      <c r="Q379" s="4"/>
      <c r="R379" s="4"/>
      <c r="S379" s="4"/>
      <c r="T379" s="4"/>
      <c r="U379" s="4"/>
      <c r="V379" s="4"/>
      <c r="W379" s="4"/>
      <c r="X379" s="4"/>
      <c r="Y379" s="4"/>
      <c r="Z379" s="139"/>
    </row>
    <row r="380" spans="4:26" x14ac:dyDescent="0.2">
      <c r="D380" s="4"/>
      <c r="E380" s="4"/>
      <c r="F380" s="4"/>
      <c r="G380" s="4"/>
      <c r="H380" s="4"/>
      <c r="I380" s="4"/>
      <c r="J380" s="4"/>
      <c r="K380" s="4"/>
      <c r="L380" s="4"/>
      <c r="M380" s="4"/>
      <c r="N380" s="4"/>
      <c r="O380" s="4"/>
      <c r="P380" s="4"/>
      <c r="Q380" s="4"/>
      <c r="R380" s="4"/>
      <c r="S380" s="4"/>
      <c r="T380" s="4"/>
      <c r="U380" s="4"/>
      <c r="V380" s="4"/>
      <c r="W380" s="4"/>
      <c r="X380" s="4"/>
      <c r="Y380" s="4"/>
      <c r="Z380" s="139"/>
    </row>
    <row r="381" spans="4:26" x14ac:dyDescent="0.2">
      <c r="D381" s="4"/>
      <c r="E381" s="4"/>
      <c r="F381" s="4"/>
      <c r="G381" s="4"/>
      <c r="H381" s="4"/>
      <c r="I381" s="4"/>
      <c r="J381" s="4"/>
      <c r="K381" s="4"/>
      <c r="L381" s="4"/>
      <c r="M381" s="4"/>
      <c r="N381" s="4"/>
      <c r="O381" s="4"/>
      <c r="P381" s="4"/>
      <c r="Q381" s="4"/>
      <c r="R381" s="4"/>
      <c r="S381" s="4"/>
      <c r="T381" s="4"/>
      <c r="U381" s="4"/>
      <c r="V381" s="4"/>
      <c r="W381" s="4"/>
      <c r="X381" s="4"/>
      <c r="Y381" s="4"/>
      <c r="Z381" s="139"/>
    </row>
    <row r="382" spans="4:26" x14ac:dyDescent="0.2">
      <c r="D382" s="4"/>
      <c r="E382" s="4"/>
      <c r="F382" s="4"/>
      <c r="G382" s="4"/>
      <c r="H382" s="4"/>
      <c r="I382" s="4"/>
      <c r="J382" s="4"/>
      <c r="K382" s="4"/>
      <c r="L382" s="4"/>
      <c r="M382" s="4"/>
      <c r="N382" s="4"/>
      <c r="O382" s="4"/>
      <c r="P382" s="4"/>
      <c r="Q382" s="4"/>
      <c r="R382" s="4"/>
      <c r="S382" s="4"/>
      <c r="T382" s="4"/>
      <c r="U382" s="4"/>
      <c r="V382" s="4"/>
      <c r="W382" s="4"/>
      <c r="X382" s="4"/>
      <c r="Y382" s="4"/>
      <c r="Z382" s="139"/>
    </row>
    <row r="383" spans="4:26" x14ac:dyDescent="0.2">
      <c r="D383" s="4"/>
      <c r="E383" s="4"/>
      <c r="F383" s="4"/>
      <c r="G383" s="4"/>
      <c r="H383" s="4"/>
      <c r="I383" s="4"/>
      <c r="J383" s="4"/>
      <c r="K383" s="4"/>
      <c r="L383" s="4"/>
      <c r="M383" s="4"/>
      <c r="N383" s="4"/>
      <c r="O383" s="4"/>
      <c r="P383" s="4"/>
      <c r="Q383" s="4"/>
      <c r="R383" s="4"/>
      <c r="S383" s="4"/>
      <c r="T383" s="4"/>
      <c r="U383" s="4"/>
      <c r="V383" s="4"/>
      <c r="W383" s="4"/>
      <c r="X383" s="4"/>
      <c r="Y383" s="4"/>
      <c r="Z383" s="139"/>
    </row>
    <row r="384" spans="4:26" x14ac:dyDescent="0.2">
      <c r="D384" s="4"/>
      <c r="E384" s="4"/>
      <c r="F384" s="4"/>
      <c r="G384" s="4"/>
      <c r="H384" s="4"/>
      <c r="I384" s="4"/>
      <c r="J384" s="4"/>
      <c r="K384" s="4"/>
      <c r="L384" s="4"/>
      <c r="M384" s="4"/>
      <c r="N384" s="4"/>
      <c r="O384" s="4"/>
      <c r="P384" s="4"/>
      <c r="Q384" s="4"/>
      <c r="R384" s="4"/>
      <c r="S384" s="4"/>
      <c r="T384" s="4"/>
      <c r="U384" s="4"/>
      <c r="V384" s="4"/>
      <c r="W384" s="4"/>
      <c r="X384" s="4"/>
      <c r="Y384" s="4"/>
      <c r="Z384" s="139"/>
    </row>
    <row r="385" spans="4:26" x14ac:dyDescent="0.2">
      <c r="D385" s="4"/>
      <c r="E385" s="4"/>
      <c r="F385" s="4"/>
      <c r="G385" s="4"/>
      <c r="H385" s="4"/>
      <c r="I385" s="4"/>
      <c r="J385" s="4"/>
      <c r="K385" s="4"/>
      <c r="L385" s="4"/>
      <c r="M385" s="4"/>
      <c r="N385" s="4"/>
      <c r="O385" s="4"/>
      <c r="P385" s="4"/>
      <c r="Q385" s="4"/>
      <c r="R385" s="4"/>
      <c r="S385" s="4"/>
      <c r="T385" s="4"/>
      <c r="U385" s="4"/>
      <c r="V385" s="4"/>
      <c r="W385" s="4"/>
      <c r="X385" s="4"/>
      <c r="Y385" s="4"/>
      <c r="Z385" s="139"/>
    </row>
    <row r="386" spans="4:26" x14ac:dyDescent="0.2">
      <c r="D386" s="4"/>
      <c r="E386" s="4"/>
      <c r="F386" s="4"/>
      <c r="G386" s="4"/>
      <c r="H386" s="4"/>
      <c r="I386" s="4"/>
      <c r="J386" s="4"/>
      <c r="K386" s="4"/>
      <c r="L386" s="4"/>
      <c r="M386" s="4"/>
      <c r="N386" s="4"/>
      <c r="O386" s="4"/>
      <c r="P386" s="4"/>
      <c r="Q386" s="4"/>
      <c r="R386" s="4"/>
      <c r="S386" s="4"/>
      <c r="T386" s="4"/>
      <c r="U386" s="4"/>
      <c r="V386" s="4"/>
      <c r="W386" s="4"/>
      <c r="X386" s="4"/>
      <c r="Y386" s="4"/>
      <c r="Z386" s="139"/>
    </row>
    <row r="387" spans="4:26" x14ac:dyDescent="0.2">
      <c r="D387" s="4"/>
      <c r="E387" s="4"/>
      <c r="F387" s="4"/>
      <c r="G387" s="4"/>
      <c r="H387" s="4"/>
      <c r="I387" s="4"/>
      <c r="J387" s="4"/>
      <c r="K387" s="4"/>
      <c r="L387" s="4"/>
      <c r="M387" s="4"/>
      <c r="N387" s="4"/>
      <c r="O387" s="4"/>
      <c r="P387" s="4"/>
      <c r="Q387" s="4"/>
      <c r="R387" s="4"/>
      <c r="S387" s="4"/>
      <c r="T387" s="4"/>
      <c r="U387" s="4"/>
      <c r="V387" s="4"/>
      <c r="W387" s="4"/>
      <c r="X387" s="4"/>
      <c r="Y387" s="4"/>
      <c r="Z387" s="139"/>
    </row>
    <row r="388" spans="4:26" x14ac:dyDescent="0.2">
      <c r="D388" s="4"/>
      <c r="E388" s="4"/>
      <c r="F388" s="4"/>
      <c r="G388" s="4"/>
      <c r="H388" s="4"/>
      <c r="I388" s="4"/>
      <c r="J388" s="4"/>
      <c r="K388" s="4"/>
      <c r="L388" s="4"/>
      <c r="M388" s="4"/>
      <c r="N388" s="4"/>
      <c r="O388" s="4"/>
      <c r="P388" s="4"/>
      <c r="Q388" s="4"/>
      <c r="R388" s="4"/>
      <c r="S388" s="4"/>
      <c r="T388" s="4"/>
      <c r="U388" s="4"/>
      <c r="V388" s="4"/>
      <c r="W388" s="4"/>
      <c r="X388" s="4"/>
      <c r="Y388" s="4"/>
      <c r="Z388" s="139"/>
    </row>
    <row r="389" spans="4:26" x14ac:dyDescent="0.2">
      <c r="D389" s="4"/>
      <c r="E389" s="4"/>
      <c r="F389" s="4"/>
      <c r="G389" s="4"/>
      <c r="H389" s="4"/>
      <c r="I389" s="4"/>
      <c r="J389" s="4"/>
      <c r="K389" s="4"/>
      <c r="L389" s="4"/>
      <c r="M389" s="4"/>
      <c r="N389" s="4"/>
      <c r="O389" s="4"/>
      <c r="P389" s="4"/>
      <c r="Q389" s="4"/>
      <c r="R389" s="4"/>
      <c r="S389" s="4"/>
      <c r="T389" s="4"/>
      <c r="U389" s="4"/>
      <c r="V389" s="4"/>
      <c r="W389" s="4"/>
      <c r="X389" s="4"/>
      <c r="Y389" s="4"/>
      <c r="Z389" s="139"/>
    </row>
    <row r="390" spans="4:26" x14ac:dyDescent="0.2">
      <c r="D390" s="4"/>
      <c r="E390" s="4"/>
      <c r="F390" s="4"/>
      <c r="G390" s="4"/>
      <c r="H390" s="4"/>
      <c r="I390" s="4"/>
      <c r="J390" s="4"/>
      <c r="K390" s="4"/>
      <c r="L390" s="4"/>
      <c r="M390" s="4"/>
      <c r="N390" s="4"/>
      <c r="O390" s="4"/>
      <c r="P390" s="4"/>
      <c r="Q390" s="4"/>
      <c r="R390" s="4"/>
      <c r="S390" s="4"/>
      <c r="T390" s="4"/>
      <c r="U390" s="4"/>
      <c r="V390" s="4"/>
      <c r="W390" s="4"/>
      <c r="X390" s="4"/>
      <c r="Y390" s="4"/>
      <c r="Z390" s="139"/>
    </row>
    <row r="391" spans="4:26" x14ac:dyDescent="0.2">
      <c r="D391" s="4"/>
      <c r="E391" s="4"/>
      <c r="F391" s="4"/>
      <c r="G391" s="4"/>
      <c r="H391" s="4"/>
      <c r="I391" s="4"/>
      <c r="J391" s="4"/>
      <c r="K391" s="4"/>
      <c r="L391" s="4"/>
      <c r="M391" s="4"/>
      <c r="N391" s="4"/>
      <c r="O391" s="4"/>
      <c r="P391" s="4"/>
      <c r="Q391" s="4"/>
      <c r="R391" s="4"/>
      <c r="S391" s="4"/>
      <c r="T391" s="4"/>
      <c r="U391" s="4"/>
      <c r="V391" s="4"/>
      <c r="W391" s="4"/>
      <c r="X391" s="4"/>
      <c r="Y391" s="4"/>
      <c r="Z391" s="139"/>
    </row>
    <row r="392" spans="4:26" x14ac:dyDescent="0.2">
      <c r="D392" s="4"/>
      <c r="E392" s="4"/>
      <c r="F392" s="4"/>
      <c r="G392" s="4"/>
      <c r="H392" s="4"/>
      <c r="I392" s="4"/>
      <c r="J392" s="4"/>
      <c r="K392" s="4"/>
      <c r="L392" s="4"/>
      <c r="M392" s="4"/>
      <c r="N392" s="4"/>
      <c r="O392" s="4"/>
      <c r="P392" s="4"/>
      <c r="Q392" s="4"/>
      <c r="R392" s="4"/>
      <c r="S392" s="4"/>
      <c r="T392" s="4"/>
      <c r="U392" s="4"/>
      <c r="V392" s="4"/>
      <c r="W392" s="4"/>
      <c r="X392" s="4"/>
      <c r="Y392" s="4"/>
      <c r="Z392" s="139"/>
    </row>
    <row r="393" spans="4:26" x14ac:dyDescent="0.2">
      <c r="D393" s="4"/>
      <c r="E393" s="4"/>
      <c r="F393" s="4"/>
      <c r="G393" s="4"/>
      <c r="H393" s="4"/>
      <c r="I393" s="4"/>
      <c r="J393" s="4"/>
      <c r="K393" s="4"/>
      <c r="L393" s="4"/>
      <c r="M393" s="4"/>
      <c r="N393" s="4"/>
      <c r="O393" s="4"/>
      <c r="P393" s="4"/>
      <c r="Q393" s="4"/>
      <c r="R393" s="4"/>
      <c r="S393" s="4"/>
      <c r="T393" s="4"/>
      <c r="U393" s="4"/>
      <c r="V393" s="4"/>
      <c r="W393" s="4"/>
      <c r="X393" s="4"/>
      <c r="Y393" s="4"/>
      <c r="Z393" s="139"/>
    </row>
    <row r="394" spans="4:26" x14ac:dyDescent="0.2">
      <c r="D394" s="4"/>
      <c r="E394" s="4"/>
      <c r="F394" s="4"/>
      <c r="G394" s="4"/>
      <c r="H394" s="4"/>
      <c r="I394" s="4"/>
      <c r="J394" s="4"/>
      <c r="K394" s="4"/>
      <c r="L394" s="4"/>
      <c r="M394" s="4"/>
      <c r="N394" s="4"/>
      <c r="O394" s="4"/>
      <c r="P394" s="4"/>
      <c r="Q394" s="4"/>
      <c r="R394" s="4"/>
      <c r="S394" s="4"/>
      <c r="T394" s="4"/>
      <c r="U394" s="4"/>
      <c r="V394" s="4"/>
      <c r="W394" s="4"/>
      <c r="X394" s="4"/>
      <c r="Y394" s="4"/>
      <c r="Z394" s="139"/>
    </row>
    <row r="395" spans="4:26" x14ac:dyDescent="0.2">
      <c r="D395" s="4"/>
      <c r="E395" s="4"/>
      <c r="F395" s="4"/>
      <c r="G395" s="4"/>
      <c r="H395" s="4"/>
      <c r="I395" s="4"/>
      <c r="J395" s="4"/>
      <c r="K395" s="4"/>
      <c r="L395" s="4"/>
      <c r="M395" s="4"/>
      <c r="N395" s="4"/>
      <c r="O395" s="4"/>
      <c r="P395" s="4"/>
      <c r="Q395" s="4"/>
      <c r="R395" s="4"/>
      <c r="S395" s="4"/>
      <c r="T395" s="4"/>
      <c r="U395" s="4"/>
      <c r="V395" s="4"/>
      <c r="W395" s="4"/>
      <c r="X395" s="4"/>
      <c r="Y395" s="4"/>
      <c r="Z395" s="139"/>
    </row>
    <row r="396" spans="4:26" x14ac:dyDescent="0.2">
      <c r="D396" s="4"/>
      <c r="E396" s="4"/>
      <c r="F396" s="4"/>
      <c r="G396" s="4"/>
      <c r="H396" s="4"/>
      <c r="I396" s="4"/>
      <c r="J396" s="4"/>
      <c r="K396" s="4"/>
      <c r="L396" s="4"/>
      <c r="M396" s="4"/>
      <c r="N396" s="4"/>
      <c r="O396" s="4"/>
      <c r="P396" s="4"/>
      <c r="Q396" s="4"/>
      <c r="R396" s="4"/>
      <c r="S396" s="4"/>
      <c r="T396" s="4"/>
      <c r="U396" s="4"/>
      <c r="V396" s="4"/>
      <c r="W396" s="4"/>
      <c r="X396" s="4"/>
      <c r="Y396" s="4"/>
      <c r="Z396" s="139"/>
    </row>
    <row r="397" spans="4:26" x14ac:dyDescent="0.2">
      <c r="D397" s="4"/>
      <c r="E397" s="4"/>
      <c r="F397" s="4"/>
      <c r="G397" s="4"/>
      <c r="H397" s="4"/>
      <c r="I397" s="4"/>
      <c r="J397" s="4"/>
      <c r="K397" s="4"/>
      <c r="L397" s="4"/>
      <c r="M397" s="4"/>
      <c r="N397" s="4"/>
      <c r="O397" s="4"/>
      <c r="P397" s="4"/>
      <c r="Q397" s="4"/>
      <c r="R397" s="4"/>
      <c r="S397" s="4"/>
      <c r="T397" s="4"/>
      <c r="U397" s="4"/>
      <c r="V397" s="4"/>
      <c r="W397" s="4"/>
      <c r="X397" s="4"/>
      <c r="Y397" s="4"/>
      <c r="Z397" s="139"/>
    </row>
    <row r="398" spans="4:26" x14ac:dyDescent="0.2">
      <c r="D398" s="4"/>
      <c r="E398" s="4"/>
      <c r="F398" s="4"/>
      <c r="G398" s="4"/>
      <c r="H398" s="4"/>
      <c r="I398" s="4"/>
      <c r="J398" s="4"/>
      <c r="K398" s="4"/>
      <c r="L398" s="4"/>
      <c r="M398" s="4"/>
      <c r="N398" s="4"/>
      <c r="O398" s="4"/>
      <c r="P398" s="4"/>
      <c r="Q398" s="4"/>
      <c r="R398" s="4"/>
      <c r="S398" s="4"/>
      <c r="T398" s="4"/>
      <c r="U398" s="4"/>
      <c r="V398" s="4"/>
      <c r="W398" s="4"/>
      <c r="X398" s="4"/>
      <c r="Y398" s="4"/>
      <c r="Z398" s="139"/>
    </row>
    <row r="399" spans="4:26" x14ac:dyDescent="0.2">
      <c r="D399" s="4"/>
      <c r="E399" s="4"/>
      <c r="F399" s="4"/>
      <c r="G399" s="4"/>
      <c r="H399" s="4"/>
      <c r="I399" s="4"/>
      <c r="J399" s="4"/>
      <c r="K399" s="4"/>
      <c r="L399" s="4"/>
      <c r="M399" s="4"/>
      <c r="N399" s="4"/>
      <c r="O399" s="4"/>
      <c r="P399" s="4"/>
      <c r="Q399" s="4"/>
      <c r="R399" s="4"/>
      <c r="S399" s="4"/>
      <c r="T399" s="4"/>
      <c r="U399" s="4"/>
      <c r="V399" s="4"/>
      <c r="W399" s="4"/>
      <c r="X399" s="4"/>
      <c r="Y399" s="4"/>
      <c r="Z399" s="139"/>
    </row>
    <row r="400" spans="4:26" x14ac:dyDescent="0.2">
      <c r="D400" s="4"/>
      <c r="E400" s="4"/>
      <c r="F400" s="4"/>
      <c r="G400" s="4"/>
      <c r="H400" s="4"/>
      <c r="I400" s="4"/>
      <c r="J400" s="4"/>
      <c r="K400" s="4"/>
      <c r="L400" s="4"/>
      <c r="M400" s="4"/>
      <c r="N400" s="4"/>
      <c r="O400" s="4"/>
      <c r="P400" s="4"/>
      <c r="Q400" s="4"/>
      <c r="R400" s="4"/>
      <c r="S400" s="4"/>
      <c r="T400" s="4"/>
      <c r="U400" s="4"/>
      <c r="V400" s="4"/>
      <c r="W400" s="4"/>
      <c r="X400" s="4"/>
      <c r="Y400" s="4"/>
      <c r="Z400" s="139"/>
    </row>
    <row r="401" spans="4:26" x14ac:dyDescent="0.2">
      <c r="D401" s="4"/>
      <c r="E401" s="4"/>
      <c r="F401" s="4"/>
      <c r="G401" s="4"/>
      <c r="H401" s="4"/>
      <c r="I401" s="4"/>
      <c r="J401" s="4"/>
      <c r="K401" s="4"/>
      <c r="L401" s="4"/>
      <c r="M401" s="4"/>
      <c r="N401" s="4"/>
      <c r="O401" s="4"/>
      <c r="P401" s="4"/>
      <c r="Q401" s="4"/>
      <c r="R401" s="4"/>
      <c r="S401" s="4"/>
      <c r="T401" s="4"/>
      <c r="U401" s="4"/>
      <c r="V401" s="4"/>
      <c r="W401" s="4"/>
      <c r="X401" s="4"/>
      <c r="Y401" s="4"/>
      <c r="Z401" s="139"/>
    </row>
    <row r="402" spans="4:26" x14ac:dyDescent="0.2">
      <c r="D402" s="4"/>
      <c r="E402" s="4"/>
      <c r="F402" s="4"/>
      <c r="G402" s="4"/>
      <c r="H402" s="4"/>
      <c r="I402" s="4"/>
      <c r="J402" s="4"/>
      <c r="K402" s="4"/>
      <c r="L402" s="4"/>
      <c r="M402" s="4"/>
      <c r="N402" s="4"/>
      <c r="O402" s="4"/>
      <c r="P402" s="4"/>
      <c r="Q402" s="4"/>
      <c r="R402" s="4"/>
      <c r="S402" s="4"/>
      <c r="T402" s="4"/>
      <c r="U402" s="4"/>
      <c r="V402" s="4"/>
      <c r="W402" s="4"/>
      <c r="X402" s="4"/>
      <c r="Y402" s="4"/>
      <c r="Z402" s="139"/>
    </row>
    <row r="403" spans="4:26" x14ac:dyDescent="0.2">
      <c r="D403" s="4"/>
      <c r="E403" s="4"/>
      <c r="F403" s="4"/>
      <c r="G403" s="4"/>
      <c r="H403" s="4"/>
      <c r="I403" s="4"/>
      <c r="J403" s="4"/>
      <c r="K403" s="4"/>
      <c r="L403" s="4"/>
      <c r="M403" s="4"/>
      <c r="N403" s="4"/>
      <c r="O403" s="4"/>
      <c r="P403" s="4"/>
      <c r="Q403" s="4"/>
      <c r="R403" s="4"/>
      <c r="S403" s="4"/>
      <c r="T403" s="4"/>
      <c r="U403" s="4"/>
      <c r="V403" s="4"/>
      <c r="W403" s="4"/>
      <c r="X403" s="4"/>
      <c r="Y403" s="4"/>
      <c r="Z403" s="139"/>
    </row>
    <row r="404" spans="4:26" x14ac:dyDescent="0.2">
      <c r="D404" s="4"/>
      <c r="E404" s="4"/>
      <c r="F404" s="4"/>
      <c r="G404" s="4"/>
      <c r="H404" s="4"/>
      <c r="I404" s="4"/>
      <c r="J404" s="4"/>
      <c r="K404" s="4"/>
      <c r="L404" s="4"/>
      <c r="M404" s="4"/>
      <c r="N404" s="4"/>
      <c r="O404" s="4"/>
      <c r="P404" s="4"/>
      <c r="Q404" s="4"/>
      <c r="R404" s="4"/>
      <c r="S404" s="4"/>
      <c r="T404" s="4"/>
      <c r="U404" s="4"/>
      <c r="V404" s="4"/>
      <c r="W404" s="4"/>
      <c r="X404" s="4"/>
      <c r="Y404" s="4"/>
      <c r="Z404" s="139"/>
    </row>
    <row r="405" spans="4:26" x14ac:dyDescent="0.2">
      <c r="D405" s="4"/>
      <c r="E405" s="4"/>
      <c r="F405" s="4"/>
      <c r="G405" s="4"/>
      <c r="H405" s="4"/>
      <c r="I405" s="4"/>
      <c r="J405" s="4"/>
      <c r="K405" s="4"/>
      <c r="L405" s="4"/>
      <c r="M405" s="4"/>
      <c r="N405" s="4"/>
      <c r="O405" s="4"/>
      <c r="P405" s="4"/>
      <c r="Q405" s="4"/>
      <c r="R405" s="4"/>
      <c r="S405" s="4"/>
      <c r="T405" s="4"/>
      <c r="U405" s="4"/>
      <c r="V405" s="4"/>
      <c r="W405" s="4"/>
      <c r="X405" s="4"/>
      <c r="Y405" s="4"/>
      <c r="Z405" s="139"/>
    </row>
    <row r="406" spans="4:26" x14ac:dyDescent="0.2">
      <c r="D406" s="4"/>
      <c r="E406" s="4"/>
      <c r="F406" s="4"/>
      <c r="G406" s="4"/>
      <c r="H406" s="4"/>
      <c r="I406" s="4"/>
      <c r="J406" s="4"/>
      <c r="K406" s="4"/>
      <c r="L406" s="4"/>
      <c r="M406" s="4"/>
      <c r="N406" s="4"/>
      <c r="O406" s="4"/>
      <c r="P406" s="4"/>
      <c r="Q406" s="4"/>
      <c r="R406" s="4"/>
      <c r="S406" s="4"/>
      <c r="T406" s="4"/>
      <c r="U406" s="4"/>
      <c r="V406" s="4"/>
      <c r="W406" s="4"/>
      <c r="X406" s="4"/>
      <c r="Y406" s="4"/>
      <c r="Z406" s="139"/>
    </row>
    <row r="407" spans="4:26" x14ac:dyDescent="0.2">
      <c r="D407" s="4"/>
      <c r="E407" s="4"/>
      <c r="F407" s="4"/>
      <c r="G407" s="4"/>
      <c r="H407" s="4"/>
      <c r="I407" s="4"/>
      <c r="J407" s="4"/>
      <c r="K407" s="4"/>
      <c r="L407" s="4"/>
      <c r="M407" s="4"/>
      <c r="N407" s="4"/>
      <c r="O407" s="4"/>
      <c r="P407" s="4"/>
      <c r="Q407" s="4"/>
      <c r="R407" s="4"/>
      <c r="S407" s="4"/>
      <c r="T407" s="4"/>
      <c r="U407" s="4"/>
      <c r="V407" s="4"/>
      <c r="W407" s="4"/>
      <c r="X407" s="4"/>
      <c r="Y407" s="4"/>
      <c r="Z407" s="139"/>
    </row>
    <row r="408" spans="4:26" x14ac:dyDescent="0.2">
      <c r="D408" s="4"/>
      <c r="E408" s="4"/>
      <c r="F408" s="4"/>
      <c r="G408" s="4"/>
      <c r="H408" s="4"/>
      <c r="I408" s="4"/>
      <c r="J408" s="4"/>
      <c r="K408" s="4"/>
      <c r="L408" s="4"/>
      <c r="M408" s="4"/>
      <c r="N408" s="4"/>
      <c r="O408" s="4"/>
      <c r="P408" s="4"/>
      <c r="Q408" s="4"/>
      <c r="R408" s="4"/>
      <c r="S408" s="4"/>
      <c r="T408" s="4"/>
      <c r="U408" s="4"/>
      <c r="V408" s="4"/>
      <c r="W408" s="4"/>
      <c r="X408" s="4"/>
      <c r="Y408" s="4"/>
      <c r="Z408" s="139"/>
    </row>
    <row r="409" spans="4:26" x14ac:dyDescent="0.2">
      <c r="D409" s="4"/>
      <c r="E409" s="4"/>
      <c r="F409" s="4"/>
      <c r="G409" s="4"/>
      <c r="H409" s="4"/>
      <c r="I409" s="4"/>
      <c r="J409" s="4"/>
      <c r="K409" s="4"/>
      <c r="L409" s="4"/>
      <c r="M409" s="4"/>
      <c r="N409" s="4"/>
      <c r="O409" s="4"/>
      <c r="P409" s="4"/>
      <c r="Q409" s="4"/>
      <c r="R409" s="4"/>
      <c r="S409" s="4"/>
      <c r="T409" s="4"/>
      <c r="U409" s="4"/>
      <c r="V409" s="4"/>
      <c r="W409" s="4"/>
      <c r="X409" s="4"/>
      <c r="Y409" s="4"/>
      <c r="Z409" s="139"/>
    </row>
    <row r="410" spans="4:26" x14ac:dyDescent="0.2">
      <c r="D410" s="4"/>
      <c r="E410" s="4"/>
      <c r="F410" s="4"/>
      <c r="G410" s="4"/>
      <c r="H410" s="4"/>
      <c r="I410" s="4"/>
      <c r="J410" s="4"/>
      <c r="K410" s="4"/>
      <c r="L410" s="4"/>
      <c r="M410" s="4"/>
      <c r="N410" s="4"/>
      <c r="O410" s="4"/>
      <c r="P410" s="4"/>
      <c r="Q410" s="4"/>
      <c r="R410" s="4"/>
      <c r="S410" s="4"/>
      <c r="T410" s="4"/>
      <c r="U410" s="4"/>
      <c r="V410" s="4"/>
      <c r="W410" s="4"/>
      <c r="X410" s="4"/>
      <c r="Y410" s="4"/>
      <c r="Z410" s="139"/>
    </row>
    <row r="411" spans="4:26" x14ac:dyDescent="0.2">
      <c r="D411" s="4"/>
      <c r="E411" s="4"/>
      <c r="F411" s="4"/>
      <c r="G411" s="4"/>
      <c r="H411" s="4"/>
      <c r="I411" s="4"/>
      <c r="J411" s="4"/>
      <c r="K411" s="4"/>
      <c r="L411" s="4"/>
      <c r="M411" s="4"/>
      <c r="N411" s="4"/>
      <c r="O411" s="4"/>
      <c r="P411" s="4"/>
      <c r="Q411" s="4"/>
      <c r="R411" s="4"/>
      <c r="S411" s="4"/>
      <c r="T411" s="4"/>
      <c r="U411" s="4"/>
      <c r="V411" s="4"/>
      <c r="W411" s="4"/>
      <c r="X411" s="4"/>
      <c r="Y411" s="4"/>
      <c r="Z411" s="139"/>
    </row>
    <row r="412" spans="4:26" x14ac:dyDescent="0.2">
      <c r="X412" s="4"/>
      <c r="Y412" s="4"/>
      <c r="Z412" s="139"/>
    </row>
  </sheetData>
  <autoFilter ref="Y2:AG232" xr:uid="{00000000-0009-0000-0000-00000A000000}"/>
  <phoneticPr fontId="0" type="noConversion"/>
  <printOptions gridLines="1" gridLinesSet="0"/>
  <pageMargins left="0.39370078740157483" right="0.39370078740157483" top="0.98425196850393704" bottom="0.78740157480314965" header="0.51181102362204722" footer="0.51181102362204722"/>
  <pageSetup paperSize="9" scale="68" orientation="landscape" r:id="rId1"/>
  <headerFooter alignWithMargins="0">
    <oddHeader>&amp;LStand 02.06.2007&amp;C&amp;A</oddHeader>
    <oddFooter>&amp;L&amp;Z&amp;F
Ersteller : Stiepan Ralf&amp;CSeite &amp;P&amp;Rgedruckt am &amp;D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15</vt:i4>
      </vt:variant>
      <vt:variant>
        <vt:lpstr>Benannte Bereiche</vt:lpstr>
      </vt:variant>
      <vt:variant>
        <vt:i4>82</vt:i4>
      </vt:variant>
    </vt:vector>
  </HeadingPairs>
  <TitlesOfParts>
    <vt:vector size="97" baseType="lpstr">
      <vt:lpstr>Spacerliste</vt:lpstr>
      <vt:lpstr>Spacerliste Sonderschächte</vt:lpstr>
      <vt:lpstr>Einstelliste Einzelsch. 2-fach </vt:lpstr>
      <vt:lpstr>Schmalschacht (Klappensystem)</vt:lpstr>
      <vt:lpstr>Einstelliste Schmal. FK 320 </vt:lpstr>
      <vt:lpstr>Einstelliste Schmal. FK 185 </vt:lpstr>
      <vt:lpstr>Produktabmessungen  </vt:lpstr>
      <vt:lpstr>Schmalschacht altes System</vt:lpstr>
      <vt:lpstr>Einstell. Schmalsch. altes Syst</vt:lpstr>
      <vt:lpstr>Wippe</vt:lpstr>
      <vt:lpstr>Spacernummern</vt:lpstr>
      <vt:lpstr>Ausgabetest</vt:lpstr>
      <vt:lpstr>Schachtpacket</vt:lpstr>
      <vt:lpstr>lichte Gehäusemaße</vt:lpstr>
      <vt:lpstr>Ausgabemodule</vt:lpstr>
      <vt:lpstr>_sp100</vt:lpstr>
      <vt:lpstr>_sp101</vt:lpstr>
      <vt:lpstr>_sp102</vt:lpstr>
      <vt:lpstr>_sp103</vt:lpstr>
      <vt:lpstr>_sp104</vt:lpstr>
      <vt:lpstr>_sp105</vt:lpstr>
      <vt:lpstr>_sp106</vt:lpstr>
      <vt:lpstr>_sp107</vt:lpstr>
      <vt:lpstr>_sp108</vt:lpstr>
      <vt:lpstr>_sp110</vt:lpstr>
      <vt:lpstr>_sp111</vt:lpstr>
      <vt:lpstr>_sp112</vt:lpstr>
      <vt:lpstr>_sp113</vt:lpstr>
      <vt:lpstr>_sp114</vt:lpstr>
      <vt:lpstr>_sp116</vt:lpstr>
      <vt:lpstr>_sp118</vt:lpstr>
      <vt:lpstr>_sp121</vt:lpstr>
      <vt:lpstr>Ausgabemodule!_sp123</vt:lpstr>
      <vt:lpstr>_sp123</vt:lpstr>
      <vt:lpstr>Ausgabemodule!_sp124</vt:lpstr>
      <vt:lpstr>_sp124</vt:lpstr>
      <vt:lpstr>Ausgabemodule!_sp126</vt:lpstr>
      <vt:lpstr>_sp126</vt:lpstr>
      <vt:lpstr>Ausgabemodule!_sp127</vt:lpstr>
      <vt:lpstr>_sp127</vt:lpstr>
      <vt:lpstr>Ausgabemodule!_sp128</vt:lpstr>
      <vt:lpstr>_sp128</vt:lpstr>
      <vt:lpstr>Ausgabemodule!_sp130</vt:lpstr>
      <vt:lpstr>_sp130</vt:lpstr>
      <vt:lpstr>_sp63</vt:lpstr>
      <vt:lpstr>_sp64</vt:lpstr>
      <vt:lpstr>_sp65</vt:lpstr>
      <vt:lpstr>_sp67</vt:lpstr>
      <vt:lpstr>_sp69</vt:lpstr>
      <vt:lpstr>_sp71</vt:lpstr>
      <vt:lpstr>_sp72</vt:lpstr>
      <vt:lpstr>_sp73</vt:lpstr>
      <vt:lpstr>_sp74</vt:lpstr>
      <vt:lpstr>_sp76</vt:lpstr>
      <vt:lpstr>_sp78</vt:lpstr>
      <vt:lpstr>_sp80</vt:lpstr>
      <vt:lpstr>_sp82</vt:lpstr>
      <vt:lpstr>_sp83</vt:lpstr>
      <vt:lpstr>_sp84</vt:lpstr>
      <vt:lpstr>_sp85</vt:lpstr>
      <vt:lpstr>_sp86</vt:lpstr>
      <vt:lpstr>_sp88</vt:lpstr>
      <vt:lpstr>_sp89</vt:lpstr>
      <vt:lpstr>_sp90</vt:lpstr>
      <vt:lpstr>Ausgabemodule!_sp91</vt:lpstr>
      <vt:lpstr>_sp91</vt:lpstr>
      <vt:lpstr>_sp92</vt:lpstr>
      <vt:lpstr>_sp93</vt:lpstr>
      <vt:lpstr>Ausgabemodule!_sp94</vt:lpstr>
      <vt:lpstr>_sp94</vt:lpstr>
      <vt:lpstr>_sp95</vt:lpstr>
      <vt:lpstr>_sp97</vt:lpstr>
      <vt:lpstr>_sp98</vt:lpstr>
      <vt:lpstr>_sp99</vt:lpstr>
      <vt:lpstr>'Einstell. Schmalsch. altes Syst'!Druckbereich</vt:lpstr>
      <vt:lpstr>'Einstelliste Einzelsch. 2-fach '!Druckbereich</vt:lpstr>
      <vt:lpstr>'Einstelliste Schmal. FK 185 '!Druckbereich</vt:lpstr>
      <vt:lpstr>'Einstelliste Schmal. FK 320 '!Druckbereich</vt:lpstr>
      <vt:lpstr>'Produktabmessungen  '!Druckbereich</vt:lpstr>
      <vt:lpstr>'Schmalschacht (Klappensystem)'!Druckbereich</vt:lpstr>
      <vt:lpstr>'Schmalschacht altes System'!Druckbereich</vt:lpstr>
      <vt:lpstr>Spacerliste!Druckbereich</vt:lpstr>
      <vt:lpstr>'Spacerliste Sonderschächte'!Druckbereich</vt:lpstr>
      <vt:lpstr>Ausgabemodule!Drucktitel</vt:lpstr>
      <vt:lpstr>Ausgabetest!Drucktitel</vt:lpstr>
      <vt:lpstr>'Einstell. Schmalsch. altes Syst'!Drucktitel</vt:lpstr>
      <vt:lpstr>'Einstelliste Einzelsch. 2-fach '!Drucktitel</vt:lpstr>
      <vt:lpstr>'Einstelliste Schmal. FK 185 '!Drucktitel</vt:lpstr>
      <vt:lpstr>'lichte Gehäusemaße'!Drucktitel</vt:lpstr>
      <vt:lpstr>'Produktabmessungen  '!Drucktitel</vt:lpstr>
      <vt:lpstr>Spacerliste!Drucktitel</vt:lpstr>
      <vt:lpstr>sp114.5</vt:lpstr>
      <vt:lpstr>sp118.5</vt:lpstr>
      <vt:lpstr>sp119.5</vt:lpstr>
      <vt:lpstr>sp120.5</vt:lpstr>
      <vt:lpstr>Ausgabemodule!sp131.5</vt:lpstr>
      <vt:lpstr>sp131.5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Stiepan Ralf</dc:creator>
  <cp:lastModifiedBy>Petermann Marco</cp:lastModifiedBy>
  <cp:lastPrinted>2019-05-31T05:45:43Z</cp:lastPrinted>
  <dcterms:created xsi:type="dcterms:W3CDTF">2007-04-19T13:34:06Z</dcterms:created>
  <dcterms:modified xsi:type="dcterms:W3CDTF">2025-06-30T06:22:12Z</dcterms:modified>
</cp:coreProperties>
</file>